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 (Energy Innovation)\EI-PlcyMdl\eps-1.4.2-us-wipC\InputData\indst\PERAC\Step4\"/>
    </mc:Choice>
  </mc:AlternateContent>
  <bookViews>
    <workbookView xWindow="120" yWindow="105" windowWidth="22995" windowHeight="10800" firstSheet="6" activeTab="6"/>
  </bookViews>
  <sheets>
    <sheet name="About" sheetId="1" r:id="rId1"/>
    <sheet name="Country Selector" sheetId="20" r:id="rId2"/>
    <sheet name="Cross-Page Data" sheetId="62" r:id="rId3"/>
    <sheet name="BAU Process Emissions" sheetId="52" r:id="rId4"/>
    <sheet name="Chem - ODS" sheetId="64" r:id="rId5"/>
    <sheet name="Chemicals Calcs" sheetId="65" r:id="rId6"/>
    <sheet name="Process Emissions Multipliers" sheetId="51" r:id="rId7"/>
    <sheet name="Cement" sheetId="30" r:id="rId8"/>
    <sheet name="PERAC-MCAbMC-cement-CC" sheetId="29" r:id="rId9"/>
    <sheet name="PERAC-MCAbMC-mining-MR" sheetId="19" r:id="rId10"/>
    <sheet name="PERAC-MCAbMC-mining-MD" sheetId="21" r:id="rId11"/>
    <sheet name="PERAC-MCAbMC-chemicals-CP" sheetId="22" r:id="rId12"/>
    <sheet name="PERAC-MCAbMC-ngps-WT" sheetId="25" r:id="rId13"/>
    <sheet name="PERAC-MCAbMC-ngps-MR" sheetId="26" r:id="rId14"/>
    <sheet name="PERAC-MCAbMC-waste-MR" sheetId="23" r:id="rId15"/>
    <sheet name="PERAC-MCAbMC-waste-MD" sheetId="24" r:id="rId16"/>
    <sheet name="PERAC-MCAbMC-ag-CM" sheetId="40" r:id="rId17"/>
    <sheet name="PERAC-MCAbMC-ag-RC" sheetId="41" r:id="rId18"/>
    <sheet name="PERAC-MCAbMC-ag-LM" sheetId="42" r:id="rId19"/>
    <sheet name="PERAC-MCAbMC-other-WT" sheetId="27" r:id="rId20"/>
    <sheet name="PERAC-MCAbMC-other-CP" sheetId="28" r:id="rId21"/>
    <sheet name="Coal Baselines" sheetId="54" r:id="rId22"/>
    <sheet name="Coal mining 2010" sheetId="4" r:id="rId23"/>
    <sheet name="Coal mining 2020" sheetId="5" r:id="rId24"/>
    <sheet name="Coal mining 2030" sheetId="6" r:id="rId25"/>
    <sheet name="Chemicals Baselines" sheetId="55" r:id="rId26"/>
    <sheet name="Chemicals 2010" sheetId="7" r:id="rId27"/>
    <sheet name="Chemicals 2020" sheetId="8" r:id="rId28"/>
    <sheet name="Chemicals 2030" sheetId="9" r:id="rId29"/>
    <sheet name="NGPS Baselines" sheetId="56" r:id="rId30"/>
    <sheet name="NGPS 2010" sheetId="10" r:id="rId31"/>
    <sheet name="NGPS 2020" sheetId="11" r:id="rId32"/>
    <sheet name="NGPS 2030" sheetId="12" r:id="rId33"/>
    <sheet name="Waste Baselines" sheetId="57" r:id="rId34"/>
    <sheet name="Waste 2010" sheetId="13" r:id="rId35"/>
    <sheet name="Waste 2020" sheetId="14" r:id="rId36"/>
    <sheet name="Waste 2030" sheetId="15" r:id="rId37"/>
    <sheet name="Other Baselines" sheetId="58" r:id="rId38"/>
    <sheet name="Other 2010" sheetId="16" r:id="rId39"/>
    <sheet name="Other 2020" sheetId="17" r:id="rId40"/>
    <sheet name="Other 2030" sheetId="18" r:id="rId41"/>
    <sheet name="Soil Baselines" sheetId="59" r:id="rId42"/>
    <sheet name="Soil 2010" sheetId="31" r:id="rId43"/>
    <sheet name="Soil 2020" sheetId="32" r:id="rId44"/>
    <sheet name="Soil 2030" sheetId="33" r:id="rId45"/>
    <sheet name="Rice Baselines" sheetId="60" r:id="rId46"/>
    <sheet name="Ric 2010" sheetId="34" r:id="rId47"/>
    <sheet name="Ric 2020" sheetId="35" r:id="rId48"/>
    <sheet name="Ric 2030" sheetId="36" r:id="rId49"/>
    <sheet name="Livestock Baselines" sheetId="61" r:id="rId50"/>
    <sheet name="Liv 2010" sheetId="37" r:id="rId51"/>
    <sheet name="Liv 2020" sheetId="38" r:id="rId52"/>
    <sheet name="Liv 2030" sheetId="39" r:id="rId53"/>
  </sheets>
  <definedNames>
    <definedName name="_xlnm._FilterDatabase" localSheetId="4" hidden="1">'Chem - ODS'!#REF!</definedName>
    <definedName name="CH4_to_CO2e" localSheetId="4">'Cross-Page Data'!$C$12</definedName>
    <definedName name="CH4_to_CO2e">'Cross-Page Data'!$C$12</definedName>
    <definedName name="data_2010" localSheetId="22">'Coal mining 2010'!$B$9:$S$185</definedName>
    <definedName name="data_2010" localSheetId="30">'NGPS 2010'!$B$9:$S$185</definedName>
    <definedName name="data_2020" localSheetId="23">'Coal mining 2020'!$B$8:$S$184</definedName>
    <definedName name="data_2020" localSheetId="31">'NGPS 2020'!$B$9:$S$185</definedName>
    <definedName name="data_2030" localSheetId="24">'Coal mining 2030'!$B$9:$S$185</definedName>
    <definedName name="data_2030" localSheetId="32">'NGPS 2030'!$B$9:$S$185</definedName>
    <definedName name="N2O_to_CO2e" localSheetId="4">'Cross-Page Data'!$C$13</definedName>
    <definedName name="N2O_to_CO2e">'Cross-Page Data'!$C$13</definedName>
    <definedName name="Regions">'Country Selector'!$D$2:$D$18</definedName>
  </definedNames>
  <calcPr calcId="162913" iterate="1" iterateDelta="1.0000000000000001E-5"/>
</workbook>
</file>

<file path=xl/calcChain.xml><?xml version="1.0" encoding="utf-8"?>
<calcChain xmlns="http://schemas.openxmlformats.org/spreadsheetml/2006/main">
  <c r="E32" i="51" l="1"/>
  <c r="E57" i="51" s="1"/>
  <c r="D32" i="51"/>
  <c r="C32" i="51"/>
  <c r="B32" i="51"/>
  <c r="D31" i="51"/>
  <c r="D57" i="51" s="1"/>
  <c r="B31" i="51"/>
  <c r="E28" i="51"/>
  <c r="D27" i="51"/>
  <c r="D28" i="51"/>
  <c r="C28" i="51"/>
  <c r="B28" i="51"/>
  <c r="B57" i="51" l="1"/>
  <c r="D54" i="51"/>
  <c r="E54" i="51"/>
  <c r="B27" i="51" l="1"/>
  <c r="B54" i="51" s="1"/>
  <c r="E8" i="51" l="1"/>
  <c r="D8" i="51"/>
  <c r="C8" i="51"/>
  <c r="B8" i="51"/>
  <c r="E20" i="51"/>
  <c r="D20" i="51"/>
  <c r="C20" i="51"/>
  <c r="B20" i="51"/>
  <c r="E16" i="51"/>
  <c r="D16" i="51"/>
  <c r="C16" i="51"/>
  <c r="B16" i="51"/>
  <c r="E12" i="51"/>
  <c r="D12" i="51"/>
  <c r="C12" i="51"/>
  <c r="B12" i="51"/>
  <c r="E24" i="51"/>
  <c r="D24" i="51"/>
  <c r="C24" i="51"/>
  <c r="B24" i="51"/>
  <c r="E51" i="51" l="1"/>
  <c r="C23" i="51"/>
  <c r="C51" i="51" s="1"/>
  <c r="D23" i="51"/>
  <c r="D51" i="51" s="1"/>
  <c r="B23" i="51"/>
  <c r="B51" i="51" s="1"/>
  <c r="E48" i="51" l="1"/>
  <c r="B3" i="51"/>
  <c r="D3" i="51"/>
  <c r="AK9" i="64"/>
  <c r="AK11" i="64" s="1"/>
  <c r="AJ9" i="64"/>
  <c r="AJ11" i="64" s="1"/>
  <c r="AI9" i="64"/>
  <c r="AI11" i="64" s="1"/>
  <c r="AH9" i="64"/>
  <c r="AH11" i="64" s="1"/>
  <c r="AG9" i="64"/>
  <c r="AG11" i="64" s="1"/>
  <c r="AF9" i="64"/>
  <c r="AF11" i="64" s="1"/>
  <c r="AE9" i="64"/>
  <c r="AE11" i="64" s="1"/>
  <c r="AD9" i="64"/>
  <c r="AD11" i="64" s="1"/>
  <c r="AC9" i="64"/>
  <c r="AC11" i="64" s="1"/>
  <c r="AB9" i="64"/>
  <c r="AB11" i="64" s="1"/>
  <c r="AA9" i="64"/>
  <c r="AA11" i="64" s="1"/>
  <c r="Z9" i="64"/>
  <c r="Z11" i="64" s="1"/>
  <c r="Y9" i="64"/>
  <c r="Y11" i="64" s="1"/>
  <c r="X9" i="64"/>
  <c r="X11" i="64" s="1"/>
  <c r="W9" i="64"/>
  <c r="W11" i="64" s="1"/>
  <c r="V9" i="64"/>
  <c r="V11" i="64" s="1"/>
  <c r="U9" i="64"/>
  <c r="U11" i="64" s="1"/>
  <c r="T9" i="64"/>
  <c r="T11" i="64" s="1"/>
  <c r="S9" i="64"/>
  <c r="S11" i="64" s="1"/>
  <c r="R9" i="64"/>
  <c r="R11" i="64" s="1"/>
  <c r="Q9" i="64"/>
  <c r="Q11" i="64" s="1"/>
  <c r="P9" i="64"/>
  <c r="P11" i="64" s="1"/>
  <c r="O9" i="64"/>
  <c r="O11" i="64" s="1"/>
  <c r="N9" i="64"/>
  <c r="N11" i="64" s="1"/>
  <c r="M9" i="64"/>
  <c r="M11" i="64" s="1"/>
  <c r="L9" i="64"/>
  <c r="L11" i="64" s="1"/>
  <c r="K9" i="64"/>
  <c r="K11" i="64" s="1"/>
  <c r="J9" i="64"/>
  <c r="J11" i="64" s="1"/>
  <c r="I9" i="64"/>
  <c r="I11" i="64" s="1"/>
  <c r="H9" i="64"/>
  <c r="H11" i="64" s="1"/>
  <c r="G9" i="64"/>
  <c r="G11" i="64" s="1"/>
  <c r="F9" i="64"/>
  <c r="F11" i="64" s="1"/>
  <c r="E9" i="64"/>
  <c r="E11" i="64" s="1"/>
  <c r="D9" i="64"/>
  <c r="D11" i="64" s="1"/>
  <c r="C9" i="64"/>
  <c r="C11" i="64" s="1"/>
  <c r="B9" i="64"/>
  <c r="B11" i="64" s="1"/>
  <c r="AK8" i="64"/>
  <c r="AK15" i="64" s="1"/>
  <c r="E4" i="51" s="1"/>
  <c r="AJ8" i="64"/>
  <c r="AJ15" i="64" s="1"/>
  <c r="AI8" i="64"/>
  <c r="AI15" i="64" s="1"/>
  <c r="AH8" i="64"/>
  <c r="AH15" i="64" s="1"/>
  <c r="AG8" i="64"/>
  <c r="AF8" i="64"/>
  <c r="AF15" i="64" s="1"/>
  <c r="AE8" i="64"/>
  <c r="AE15" i="64" s="1"/>
  <c r="AD8" i="64"/>
  <c r="AD15" i="64" s="1"/>
  <c r="AC8" i="64"/>
  <c r="AC15" i="64" s="1"/>
  <c r="AB8" i="64"/>
  <c r="AB15" i="64" s="1"/>
  <c r="AA8" i="64"/>
  <c r="Z8" i="64"/>
  <c r="Z15" i="64" s="1"/>
  <c r="Y8" i="64"/>
  <c r="X8" i="64"/>
  <c r="X15" i="64" s="1"/>
  <c r="W8" i="64"/>
  <c r="W15" i="64" s="1"/>
  <c r="V8" i="64"/>
  <c r="V15" i="64" s="1"/>
  <c r="U8" i="64"/>
  <c r="U15" i="64" s="1"/>
  <c r="T8" i="64"/>
  <c r="T15" i="64" s="1"/>
  <c r="S8" i="64"/>
  <c r="S15" i="64" s="1"/>
  <c r="R8" i="64"/>
  <c r="R15" i="64" s="1"/>
  <c r="Q8" i="64"/>
  <c r="P8" i="64"/>
  <c r="P15" i="64" s="1"/>
  <c r="O8" i="64"/>
  <c r="O15" i="64" s="1"/>
  <c r="N8" i="64"/>
  <c r="N15" i="64" s="1"/>
  <c r="M8" i="64"/>
  <c r="M15" i="64" s="1"/>
  <c r="L8" i="64"/>
  <c r="L15" i="64" s="1"/>
  <c r="C4" i="51" s="1"/>
  <c r="K8" i="64"/>
  <c r="J8" i="64"/>
  <c r="J15" i="64" s="1"/>
  <c r="I8" i="64"/>
  <c r="H8" i="64"/>
  <c r="H15" i="64" s="1"/>
  <c r="G8" i="64"/>
  <c r="G15" i="64" s="1"/>
  <c r="B4" i="51" s="1"/>
  <c r="F8" i="64"/>
  <c r="F15" i="64" s="1"/>
  <c r="E8" i="64"/>
  <c r="E15" i="64" s="1"/>
  <c r="D8" i="64"/>
  <c r="D15" i="64" s="1"/>
  <c r="C8" i="64"/>
  <c r="C15" i="64" s="1"/>
  <c r="B8" i="64"/>
  <c r="B15" i="64" s="1"/>
  <c r="D19" i="51"/>
  <c r="D48" i="51" s="1"/>
  <c r="C19" i="51"/>
  <c r="C48" i="51" s="1"/>
  <c r="B19" i="51"/>
  <c r="B48" i="51" s="1"/>
  <c r="L156" i="26" s="1"/>
  <c r="D15" i="51"/>
  <c r="C15" i="51"/>
  <c r="B15" i="51"/>
  <c r="B45" i="51" s="1"/>
  <c r="D11" i="51"/>
  <c r="C11" i="51"/>
  <c r="C42" i="51" s="1"/>
  <c r="B11" i="51"/>
  <c r="D7" i="51"/>
  <c r="C7" i="51"/>
  <c r="C39" i="51" s="1"/>
  <c r="B7" i="51"/>
  <c r="B39" i="51" s="1"/>
  <c r="C3" i="51"/>
  <c r="L53" i="25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58" i="23"/>
  <c r="B43" i="26"/>
  <c r="B46" i="26"/>
  <c r="B49" i="26"/>
  <c r="B50" i="26"/>
  <c r="B51" i="26"/>
  <c r="B59" i="26"/>
  <c r="B61" i="26"/>
  <c r="B64" i="26"/>
  <c r="B67" i="26"/>
  <c r="B78" i="26"/>
  <c r="B80" i="26"/>
  <c r="B83" i="26"/>
  <c r="B104" i="26"/>
  <c r="B105" i="26"/>
  <c r="B156" i="26"/>
  <c r="B159" i="26"/>
  <c r="B164" i="26"/>
  <c r="B171" i="26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4" i="25"/>
  <c r="B45" i="25"/>
  <c r="B47" i="25"/>
  <c r="B48" i="25"/>
  <c r="B52" i="25"/>
  <c r="B53" i="25"/>
  <c r="B54" i="25"/>
  <c r="B55" i="25"/>
  <c r="B56" i="25"/>
  <c r="B57" i="25"/>
  <c r="B58" i="25"/>
  <c r="B60" i="25"/>
  <c r="B62" i="25"/>
  <c r="B63" i="25"/>
  <c r="B65" i="25"/>
  <c r="B66" i="25"/>
  <c r="B68" i="25"/>
  <c r="B69" i="25"/>
  <c r="B70" i="25"/>
  <c r="B71" i="25"/>
  <c r="B72" i="25"/>
  <c r="B73" i="25"/>
  <c r="B74" i="25"/>
  <c r="B75" i="25"/>
  <c r="B76" i="25"/>
  <c r="B77" i="25"/>
  <c r="B79" i="25"/>
  <c r="B81" i="25"/>
  <c r="B82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7" i="25"/>
  <c r="B158" i="25"/>
  <c r="B160" i="25"/>
  <c r="B161" i="25"/>
  <c r="B162" i="25"/>
  <c r="B163" i="25"/>
  <c r="B165" i="25"/>
  <c r="B166" i="25"/>
  <c r="B167" i="25"/>
  <c r="B168" i="25"/>
  <c r="B169" i="25"/>
  <c r="B170" i="25"/>
  <c r="B172" i="25"/>
  <c r="B173" i="25"/>
  <c r="B174" i="25"/>
  <c r="B175" i="25"/>
  <c r="B176" i="25"/>
  <c r="B177" i="25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2" i="21"/>
  <c r="B2" i="25"/>
  <c r="B2" i="24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52" i="28"/>
  <c r="B2" i="27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5" i="29"/>
  <c r="B11" i="30"/>
  <c r="C11" i="30" s="1"/>
  <c r="B3" i="20"/>
  <c r="L130" i="25" l="1"/>
  <c r="L177" i="25"/>
  <c r="I15" i="64"/>
  <c r="Q15" i="64"/>
  <c r="D4" i="51" s="1"/>
  <c r="Y15" i="64"/>
  <c r="AG15" i="64"/>
  <c r="L43" i="26"/>
  <c r="H43" i="26" s="1"/>
  <c r="L50" i="26"/>
  <c r="K15" i="64"/>
  <c r="AA15" i="64"/>
  <c r="L58" i="25"/>
  <c r="L57" i="25"/>
  <c r="L132" i="25"/>
  <c r="C132" i="25" s="1"/>
  <c r="L21" i="25"/>
  <c r="L99" i="25"/>
  <c r="F99" i="25" s="1"/>
  <c r="L22" i="25"/>
  <c r="L158" i="25"/>
  <c r="L78" i="26"/>
  <c r="G78" i="26" s="1"/>
  <c r="L121" i="25"/>
  <c r="E121" i="25" s="1"/>
  <c r="L98" i="25"/>
  <c r="F98" i="25" s="1"/>
  <c r="L131" i="25"/>
  <c r="G131" i="25" s="1"/>
  <c r="L49" i="26"/>
  <c r="I49" i="26" s="1"/>
  <c r="L23" i="25"/>
  <c r="C23" i="25" s="1"/>
  <c r="L73" i="25"/>
  <c r="J73" i="25" s="1"/>
  <c r="L44" i="25"/>
  <c r="L60" i="25"/>
  <c r="J60" i="25" s="1"/>
  <c r="L97" i="25"/>
  <c r="J97" i="25" s="1"/>
  <c r="E57" i="25"/>
  <c r="L65" i="24"/>
  <c r="I65" i="24" s="1"/>
  <c r="L29" i="24"/>
  <c r="L158" i="24"/>
  <c r="D158" i="24" s="1"/>
  <c r="L123" i="24"/>
  <c r="L136" i="24"/>
  <c r="K136" i="24" s="1"/>
  <c r="L174" i="24"/>
  <c r="L94" i="24"/>
  <c r="G94" i="24" s="1"/>
  <c r="L7" i="24"/>
  <c r="G7" i="24" s="1"/>
  <c r="L113" i="24"/>
  <c r="G113" i="24" s="1"/>
  <c r="L78" i="24"/>
  <c r="C78" i="24" s="1"/>
  <c r="L79" i="24"/>
  <c r="I79" i="24" s="1"/>
  <c r="L140" i="24"/>
  <c r="L67" i="24"/>
  <c r="J67" i="24" s="1"/>
  <c r="L129" i="24"/>
  <c r="L111" i="24"/>
  <c r="C111" i="24" s="1"/>
  <c r="L131" i="24"/>
  <c r="E131" i="24" s="1"/>
  <c r="L48" i="24"/>
  <c r="F48" i="24" s="1"/>
  <c r="L13" i="24"/>
  <c r="K13" i="24" s="1"/>
  <c r="L142" i="24"/>
  <c r="I142" i="24" s="1"/>
  <c r="L59" i="24"/>
  <c r="L104" i="24"/>
  <c r="H104" i="24" s="1"/>
  <c r="L108" i="24"/>
  <c r="L40" i="25"/>
  <c r="I40" i="25" s="1"/>
  <c r="L2" i="25"/>
  <c r="F2" i="25" s="1"/>
  <c r="L46" i="26"/>
  <c r="L82" i="25"/>
  <c r="D82" i="25" s="1"/>
  <c r="L35" i="25"/>
  <c r="J35" i="25" s="1"/>
  <c r="L128" i="25"/>
  <c r="L55" i="25"/>
  <c r="C55" i="25" s="1"/>
  <c r="L161" i="25"/>
  <c r="K161" i="25" s="1"/>
  <c r="L93" i="25"/>
  <c r="H93" i="25" s="1"/>
  <c r="L17" i="25"/>
  <c r="J17" i="25" s="1"/>
  <c r="L134" i="25"/>
  <c r="J134" i="25" s="1"/>
  <c r="L105" i="26"/>
  <c r="E105" i="26" s="1"/>
  <c r="L91" i="25"/>
  <c r="J91" i="25" s="1"/>
  <c r="L165" i="25"/>
  <c r="D165" i="25" s="1"/>
  <c r="L96" i="25"/>
  <c r="H96" i="25" s="1"/>
  <c r="L20" i="25"/>
  <c r="I20" i="25" s="1"/>
  <c r="L150" i="25"/>
  <c r="F150" i="25" s="1"/>
  <c r="L170" i="25"/>
  <c r="K170" i="25" s="1"/>
  <c r="L15" i="25"/>
  <c r="E15" i="25" s="1"/>
  <c r="L153" i="25"/>
  <c r="E153" i="25" s="1"/>
  <c r="L87" i="25"/>
  <c r="E87" i="25" s="1"/>
  <c r="L11" i="25"/>
  <c r="L148" i="25"/>
  <c r="L116" i="25"/>
  <c r="G116" i="25" s="1"/>
  <c r="L81" i="25"/>
  <c r="D81" i="25" s="1"/>
  <c r="L38" i="25"/>
  <c r="C38" i="25" s="1"/>
  <c r="L6" i="25"/>
  <c r="F6" i="25" s="1"/>
  <c r="L147" i="25"/>
  <c r="G147" i="25" s="1"/>
  <c r="L115" i="25"/>
  <c r="D115" i="25" s="1"/>
  <c r="L79" i="25"/>
  <c r="H79" i="25" s="1"/>
  <c r="L37" i="25"/>
  <c r="L5" i="25"/>
  <c r="F5" i="25" s="1"/>
  <c r="L176" i="25"/>
  <c r="C176" i="25" s="1"/>
  <c r="L141" i="25"/>
  <c r="J141" i="25" s="1"/>
  <c r="L122" i="25"/>
  <c r="D122" i="25" s="1"/>
  <c r="L45" i="25"/>
  <c r="F45" i="25" s="1"/>
  <c r="L63" i="25"/>
  <c r="J63" i="25" s="1"/>
  <c r="L173" i="25"/>
  <c r="L113" i="25"/>
  <c r="K113" i="25" s="1"/>
  <c r="L162" i="25"/>
  <c r="J162" i="25" s="1"/>
  <c r="L94" i="25"/>
  <c r="I94" i="25" s="1"/>
  <c r="L18" i="25"/>
  <c r="J18" i="25" s="1"/>
  <c r="L127" i="25"/>
  <c r="L54" i="25"/>
  <c r="E54" i="25" s="1"/>
  <c r="L118" i="25"/>
  <c r="I118" i="25" s="1"/>
  <c r="L59" i="26"/>
  <c r="C59" i="26" s="1"/>
  <c r="L72" i="25"/>
  <c r="I72" i="25" s="1"/>
  <c r="L154" i="25"/>
  <c r="F154" i="25" s="1"/>
  <c r="L88" i="25"/>
  <c r="L12" i="25"/>
  <c r="E12" i="25" s="1"/>
  <c r="L126" i="25"/>
  <c r="I126" i="25" s="1"/>
  <c r="L149" i="25"/>
  <c r="K149" i="25" s="1"/>
  <c r="L7" i="25"/>
  <c r="L145" i="25"/>
  <c r="G145" i="25" s="1"/>
  <c r="L76" i="25"/>
  <c r="J76" i="25" s="1"/>
  <c r="L3" i="25"/>
  <c r="J3" i="25" s="1"/>
  <c r="L144" i="25"/>
  <c r="F144" i="25" s="1"/>
  <c r="L112" i="25"/>
  <c r="G112" i="25" s="1"/>
  <c r="L75" i="25"/>
  <c r="E75" i="25" s="1"/>
  <c r="L34" i="25"/>
  <c r="G34" i="25" s="1"/>
  <c r="L159" i="26"/>
  <c r="L143" i="25"/>
  <c r="F143" i="25" s="1"/>
  <c r="L111" i="25"/>
  <c r="G111" i="25" s="1"/>
  <c r="L74" i="25"/>
  <c r="G74" i="25" s="1"/>
  <c r="L33" i="25"/>
  <c r="D33" i="25" s="1"/>
  <c r="F156" i="26"/>
  <c r="C131" i="24"/>
  <c r="D48" i="24"/>
  <c r="F131" i="24"/>
  <c r="I131" i="24"/>
  <c r="V27" i="25"/>
  <c r="AP27" i="25" s="1"/>
  <c r="V15" i="25"/>
  <c r="V173" i="25"/>
  <c r="V106" i="25"/>
  <c r="V143" i="25"/>
  <c r="V108" i="25"/>
  <c r="V98" i="25"/>
  <c r="V62" i="25"/>
  <c r="V28" i="25"/>
  <c r="V146" i="25"/>
  <c r="V70" i="25"/>
  <c r="V34" i="25"/>
  <c r="V3" i="25"/>
  <c r="V92" i="25"/>
  <c r="AP92" i="25" s="1"/>
  <c r="V48" i="25"/>
  <c r="AP48" i="25" s="1"/>
  <c r="V76" i="25"/>
  <c r="V160" i="25"/>
  <c r="V66" i="25"/>
  <c r="AP66" i="25" s="1"/>
  <c r="W66" i="25" s="1"/>
  <c r="V65" i="25"/>
  <c r="AP65" i="25" s="1"/>
  <c r="AI65" i="25" s="1"/>
  <c r="V97" i="25"/>
  <c r="V133" i="25"/>
  <c r="AP133" i="25" s="1"/>
  <c r="AG133" i="25" s="1"/>
  <c r="V40" i="25"/>
  <c r="V166" i="25"/>
  <c r="C45" i="51"/>
  <c r="E39" i="51"/>
  <c r="D39" i="51"/>
  <c r="D45" i="51"/>
  <c r="L61" i="26"/>
  <c r="E61" i="26" s="1"/>
  <c r="L9" i="25"/>
  <c r="L25" i="25"/>
  <c r="L41" i="25"/>
  <c r="L65" i="25"/>
  <c r="L85" i="25"/>
  <c r="L101" i="25"/>
  <c r="L119" i="25"/>
  <c r="L135" i="25"/>
  <c r="L151" i="25"/>
  <c r="L64" i="26"/>
  <c r="L10" i="25"/>
  <c r="H10" i="25" s="1"/>
  <c r="L26" i="25"/>
  <c r="E26" i="25" s="1"/>
  <c r="L42" i="25"/>
  <c r="D42" i="25" s="1"/>
  <c r="L66" i="25"/>
  <c r="L86" i="25"/>
  <c r="D86" i="25" s="1"/>
  <c r="L102" i="25"/>
  <c r="G102" i="25" s="1"/>
  <c r="L120" i="25"/>
  <c r="K120" i="25" s="1"/>
  <c r="L136" i="25"/>
  <c r="I136" i="25" s="1"/>
  <c r="L152" i="25"/>
  <c r="C152" i="25" s="1"/>
  <c r="L67" i="26"/>
  <c r="L19" i="25"/>
  <c r="L56" i="25"/>
  <c r="L95" i="25"/>
  <c r="L129" i="25"/>
  <c r="L163" i="25"/>
  <c r="L51" i="26"/>
  <c r="L31" i="25"/>
  <c r="I31" i="25" s="1"/>
  <c r="L117" i="25"/>
  <c r="F117" i="25" s="1"/>
  <c r="L16" i="25"/>
  <c r="L92" i="25"/>
  <c r="L167" i="25"/>
  <c r="F167" i="25" s="1"/>
  <c r="L171" i="26"/>
  <c r="K171" i="26" s="1"/>
  <c r="L28" i="25"/>
  <c r="E28" i="25" s="1"/>
  <c r="L69" i="25"/>
  <c r="L106" i="25"/>
  <c r="L138" i="25"/>
  <c r="L169" i="25"/>
  <c r="L39" i="25"/>
  <c r="L109" i="25"/>
  <c r="F109" i="25" s="1"/>
  <c r="L166" i="25"/>
  <c r="L8" i="25"/>
  <c r="L84" i="25"/>
  <c r="I84" i="25" s="1"/>
  <c r="L142" i="25"/>
  <c r="L80" i="26"/>
  <c r="L13" i="25"/>
  <c r="L29" i="25"/>
  <c r="L47" i="25"/>
  <c r="L70" i="25"/>
  <c r="L89" i="25"/>
  <c r="L107" i="25"/>
  <c r="L123" i="25"/>
  <c r="L139" i="25"/>
  <c r="L155" i="25"/>
  <c r="L83" i="26"/>
  <c r="L14" i="25"/>
  <c r="I14" i="25" s="1"/>
  <c r="L30" i="25"/>
  <c r="F30" i="25" s="1"/>
  <c r="L48" i="25"/>
  <c r="K48" i="25" s="1"/>
  <c r="L71" i="25"/>
  <c r="D71" i="25" s="1"/>
  <c r="L90" i="25"/>
  <c r="E90" i="25" s="1"/>
  <c r="L108" i="25"/>
  <c r="H108" i="25" s="1"/>
  <c r="L124" i="25"/>
  <c r="H124" i="25" s="1"/>
  <c r="L140" i="25"/>
  <c r="G140" i="25" s="1"/>
  <c r="L157" i="25"/>
  <c r="G157" i="25" s="1"/>
  <c r="L164" i="26"/>
  <c r="L27" i="25"/>
  <c r="L68" i="25"/>
  <c r="L103" i="25"/>
  <c r="L137" i="25"/>
  <c r="F137" i="25" s="1"/>
  <c r="L168" i="25"/>
  <c r="L104" i="26"/>
  <c r="L62" i="25"/>
  <c r="L133" i="25"/>
  <c r="L32" i="25"/>
  <c r="L110" i="25"/>
  <c r="L172" i="25"/>
  <c r="L4" i="25"/>
  <c r="L36" i="25"/>
  <c r="E36" i="25" s="1"/>
  <c r="L77" i="25"/>
  <c r="L114" i="25"/>
  <c r="L146" i="25"/>
  <c r="L174" i="25"/>
  <c r="E174" i="25" s="1"/>
  <c r="L52" i="25"/>
  <c r="L125" i="25"/>
  <c r="D125" i="25" s="1"/>
  <c r="L175" i="25"/>
  <c r="D175" i="25" s="1"/>
  <c r="L24" i="25"/>
  <c r="L100" i="25"/>
  <c r="F100" i="25" s="1"/>
  <c r="L160" i="25"/>
  <c r="B42" i="51"/>
  <c r="E45" i="51"/>
  <c r="F67" i="24"/>
  <c r="H170" i="25"/>
  <c r="I21" i="25"/>
  <c r="F21" i="25"/>
  <c r="K21" i="25"/>
  <c r="C21" i="25"/>
  <c r="H21" i="25"/>
  <c r="E21" i="25"/>
  <c r="J21" i="25"/>
  <c r="D21" i="25"/>
  <c r="G21" i="25"/>
  <c r="H113" i="24"/>
  <c r="C53" i="25"/>
  <c r="J53" i="25"/>
  <c r="D53" i="25"/>
  <c r="K53" i="25"/>
  <c r="F53" i="25"/>
  <c r="I53" i="25"/>
  <c r="G53" i="25"/>
  <c r="E53" i="25"/>
  <c r="H53" i="25"/>
  <c r="H158" i="25"/>
  <c r="F158" i="25"/>
  <c r="D158" i="25"/>
  <c r="I158" i="25"/>
  <c r="E158" i="25"/>
  <c r="K158" i="25"/>
  <c r="C158" i="25"/>
  <c r="G158" i="25"/>
  <c r="D130" i="25"/>
  <c r="H130" i="25"/>
  <c r="I130" i="25"/>
  <c r="G130" i="25"/>
  <c r="E130" i="25"/>
  <c r="K130" i="25"/>
  <c r="C130" i="25"/>
  <c r="F130" i="25"/>
  <c r="K57" i="25"/>
  <c r="F57" i="25"/>
  <c r="J57" i="25"/>
  <c r="C57" i="25"/>
  <c r="D57" i="25"/>
  <c r="G57" i="25"/>
  <c r="H57" i="25"/>
  <c r="C78" i="26"/>
  <c r="J78" i="26"/>
  <c r="D78" i="26"/>
  <c r="I78" i="26"/>
  <c r="D177" i="25"/>
  <c r="C177" i="25"/>
  <c r="H177" i="25"/>
  <c r="G177" i="25"/>
  <c r="I177" i="25"/>
  <c r="F177" i="25"/>
  <c r="J177" i="25"/>
  <c r="K177" i="25"/>
  <c r="E44" i="25"/>
  <c r="H44" i="25"/>
  <c r="I44" i="25"/>
  <c r="J44" i="25"/>
  <c r="D44" i="25"/>
  <c r="K44" i="25"/>
  <c r="F44" i="25"/>
  <c r="G44" i="25"/>
  <c r="E132" i="25"/>
  <c r="H60" i="25"/>
  <c r="C60" i="25"/>
  <c r="D60" i="25"/>
  <c r="C50" i="26"/>
  <c r="C131" i="25"/>
  <c r="J131" i="25"/>
  <c r="H58" i="25"/>
  <c r="E58" i="25"/>
  <c r="I58" i="25"/>
  <c r="C58" i="25"/>
  <c r="J58" i="25"/>
  <c r="F58" i="25"/>
  <c r="G58" i="25"/>
  <c r="K58" i="25"/>
  <c r="E49" i="26"/>
  <c r="G49" i="26"/>
  <c r="K49" i="26"/>
  <c r="H49" i="26"/>
  <c r="F49" i="26"/>
  <c r="J49" i="26"/>
  <c r="C49" i="26"/>
  <c r="C44" i="25"/>
  <c r="K60" i="25"/>
  <c r="E177" i="25"/>
  <c r="E140" i="24"/>
  <c r="J158" i="25"/>
  <c r="D58" i="25"/>
  <c r="G123" i="24"/>
  <c r="F141" i="25"/>
  <c r="I141" i="25"/>
  <c r="I2" i="25"/>
  <c r="C2" i="25"/>
  <c r="F173" i="25"/>
  <c r="F17" i="25"/>
  <c r="G17" i="25"/>
  <c r="I156" i="26"/>
  <c r="K156" i="26"/>
  <c r="E156" i="26"/>
  <c r="D156" i="26"/>
  <c r="H156" i="26"/>
  <c r="C156" i="26"/>
  <c r="K18" i="25"/>
  <c r="J156" i="26"/>
  <c r="G156" i="26"/>
  <c r="E170" i="25"/>
  <c r="G132" i="25"/>
  <c r="D132" i="25"/>
  <c r="I132" i="25"/>
  <c r="E60" i="25"/>
  <c r="F60" i="25"/>
  <c r="G60" i="25"/>
  <c r="D38" i="25"/>
  <c r="J38" i="25"/>
  <c r="E34" i="25"/>
  <c r="F78" i="26"/>
  <c r="E78" i="26"/>
  <c r="H78" i="26"/>
  <c r="G136" i="24"/>
  <c r="E2" i="25"/>
  <c r="G67" i="24"/>
  <c r="J130" i="25"/>
  <c r="I57" i="25"/>
  <c r="L18" i="27"/>
  <c r="L34" i="27"/>
  <c r="L50" i="27"/>
  <c r="L67" i="27"/>
  <c r="L83" i="27"/>
  <c r="L99" i="27"/>
  <c r="L115" i="27"/>
  <c r="L131" i="27"/>
  <c r="L147" i="27"/>
  <c r="L163" i="27"/>
  <c r="L11" i="27"/>
  <c r="L27" i="27"/>
  <c r="L43" i="27"/>
  <c r="L60" i="27"/>
  <c r="L76" i="27"/>
  <c r="L92" i="27"/>
  <c r="L108" i="27"/>
  <c r="L124" i="27"/>
  <c r="L140" i="27"/>
  <c r="L156" i="27"/>
  <c r="L12" i="27"/>
  <c r="L44" i="27"/>
  <c r="L77" i="27"/>
  <c r="L109" i="27"/>
  <c r="L141" i="27"/>
  <c r="L169" i="27"/>
  <c r="L33" i="27"/>
  <c r="L130" i="27"/>
  <c r="L13" i="27"/>
  <c r="L45" i="27"/>
  <c r="L78" i="27"/>
  <c r="L110" i="27"/>
  <c r="L142" i="27"/>
  <c r="L170" i="27"/>
  <c r="L25" i="27"/>
  <c r="L122" i="27"/>
  <c r="L16" i="27"/>
  <c r="L48" i="27"/>
  <c r="L81" i="27"/>
  <c r="L113" i="27"/>
  <c r="L145" i="27"/>
  <c r="L171" i="27"/>
  <c r="L90" i="27"/>
  <c r="L176" i="27"/>
  <c r="L6" i="27"/>
  <c r="L22" i="27"/>
  <c r="L38" i="27"/>
  <c r="L55" i="27"/>
  <c r="L71" i="27"/>
  <c r="L87" i="27"/>
  <c r="L103" i="27"/>
  <c r="L119" i="27"/>
  <c r="L135" i="27"/>
  <c r="L151" i="27"/>
  <c r="L52" i="28"/>
  <c r="L15" i="27"/>
  <c r="L31" i="27"/>
  <c r="L47" i="27"/>
  <c r="L64" i="27"/>
  <c r="L80" i="27"/>
  <c r="L96" i="27"/>
  <c r="L112" i="27"/>
  <c r="L128" i="27"/>
  <c r="L144" i="27"/>
  <c r="L160" i="27"/>
  <c r="L20" i="27"/>
  <c r="L53" i="27"/>
  <c r="L85" i="27"/>
  <c r="L117" i="27"/>
  <c r="L149" i="27"/>
  <c r="L173" i="27"/>
  <c r="L58" i="27"/>
  <c r="L154" i="27"/>
  <c r="L21" i="27"/>
  <c r="L54" i="27"/>
  <c r="L86" i="27"/>
  <c r="L118" i="27"/>
  <c r="L150" i="27"/>
  <c r="L174" i="27"/>
  <c r="L49" i="27"/>
  <c r="L146" i="27"/>
  <c r="L24" i="27"/>
  <c r="L57" i="27"/>
  <c r="L89" i="27"/>
  <c r="L121" i="27"/>
  <c r="L153" i="27"/>
  <c r="L175" i="27"/>
  <c r="L114" i="27"/>
  <c r="L10" i="27"/>
  <c r="L26" i="27"/>
  <c r="L42" i="27"/>
  <c r="L59" i="27"/>
  <c r="L75" i="27"/>
  <c r="L91" i="27"/>
  <c r="L107" i="27"/>
  <c r="L123" i="27"/>
  <c r="L139" i="27"/>
  <c r="L155" i="27"/>
  <c r="L3" i="27"/>
  <c r="L19" i="27"/>
  <c r="L35" i="27"/>
  <c r="L51" i="27"/>
  <c r="L68" i="27"/>
  <c r="L84" i="27"/>
  <c r="L100" i="27"/>
  <c r="L116" i="27"/>
  <c r="L132" i="27"/>
  <c r="L148" i="27"/>
  <c r="L164" i="27"/>
  <c r="L28" i="27"/>
  <c r="L61" i="27"/>
  <c r="L93" i="27"/>
  <c r="L125" i="27"/>
  <c r="L157" i="27"/>
  <c r="L177" i="27"/>
  <c r="L82" i="27"/>
  <c r="L172" i="27"/>
  <c r="L29" i="27"/>
  <c r="L62" i="27"/>
  <c r="L94" i="27"/>
  <c r="L126" i="27"/>
  <c r="L158" i="27"/>
  <c r="L2" i="27"/>
  <c r="L74" i="27"/>
  <c r="L168" i="27"/>
  <c r="L32" i="27"/>
  <c r="L65" i="27"/>
  <c r="L97" i="27"/>
  <c r="L129" i="27"/>
  <c r="L161" i="27"/>
  <c r="L41" i="27"/>
  <c r="L138" i="27"/>
  <c r="L14" i="27"/>
  <c r="L30" i="27"/>
  <c r="L46" i="27"/>
  <c r="L63" i="27"/>
  <c r="L79" i="27"/>
  <c r="L95" i="27"/>
  <c r="L111" i="27"/>
  <c r="L127" i="27"/>
  <c r="L143" i="27"/>
  <c r="L159" i="27"/>
  <c r="L7" i="27"/>
  <c r="L23" i="27"/>
  <c r="L39" i="27"/>
  <c r="L56" i="27"/>
  <c r="L72" i="27"/>
  <c r="L88" i="27"/>
  <c r="L104" i="27"/>
  <c r="L120" i="27"/>
  <c r="L136" i="27"/>
  <c r="L152" i="27"/>
  <c r="L4" i="27"/>
  <c r="L36" i="27"/>
  <c r="L69" i="27"/>
  <c r="L101" i="27"/>
  <c r="L133" i="27"/>
  <c r="L165" i="27"/>
  <c r="L17" i="27"/>
  <c r="L106" i="27"/>
  <c r="L5" i="27"/>
  <c r="L37" i="27"/>
  <c r="L70" i="27"/>
  <c r="L102" i="27"/>
  <c r="L134" i="27"/>
  <c r="L166" i="27"/>
  <c r="L9" i="27"/>
  <c r="L98" i="27"/>
  <c r="L8" i="27"/>
  <c r="L40" i="27"/>
  <c r="L73" i="27"/>
  <c r="L105" i="27"/>
  <c r="L137" i="27"/>
  <c r="L167" i="27"/>
  <c r="L66" i="27"/>
  <c r="L162" i="27"/>
  <c r="L8" i="21"/>
  <c r="L160" i="19"/>
  <c r="L96" i="19"/>
  <c r="L37" i="21"/>
  <c r="L131" i="19"/>
  <c r="L67" i="19"/>
  <c r="L162" i="19"/>
  <c r="L98" i="19"/>
  <c r="L172" i="19"/>
  <c r="L108" i="19"/>
  <c r="L25" i="21"/>
  <c r="L143" i="19"/>
  <c r="L79" i="19"/>
  <c r="L174" i="19"/>
  <c r="L110" i="19"/>
  <c r="L48" i="21"/>
  <c r="L120" i="19"/>
  <c r="L13" i="21"/>
  <c r="L155" i="19"/>
  <c r="L91" i="19"/>
  <c r="L42" i="21"/>
  <c r="L122" i="19"/>
  <c r="L4" i="24"/>
  <c r="L20" i="24"/>
  <c r="L36" i="24"/>
  <c r="L52" i="24"/>
  <c r="L69" i="24"/>
  <c r="L85" i="24"/>
  <c r="L101" i="24"/>
  <c r="L117" i="24"/>
  <c r="L133" i="24"/>
  <c r="L149" i="24"/>
  <c r="L165" i="24"/>
  <c r="L17" i="24"/>
  <c r="L33" i="24"/>
  <c r="L49" i="24"/>
  <c r="L66" i="24"/>
  <c r="L82" i="24"/>
  <c r="L98" i="24"/>
  <c r="L114" i="24"/>
  <c r="L130" i="24"/>
  <c r="L146" i="24"/>
  <c r="L162" i="24"/>
  <c r="L22" i="24"/>
  <c r="L54" i="24"/>
  <c r="L87" i="24"/>
  <c r="L119" i="24"/>
  <c r="L151" i="24"/>
  <c r="L175" i="24"/>
  <c r="L83" i="24"/>
  <c r="L147" i="24"/>
  <c r="L27" i="24"/>
  <c r="L100" i="24"/>
  <c r="L156" i="24"/>
  <c r="L15" i="24"/>
  <c r="L47" i="24"/>
  <c r="L80" i="24"/>
  <c r="L112" i="24"/>
  <c r="L144" i="24"/>
  <c r="L172" i="24"/>
  <c r="L26" i="24"/>
  <c r="L75" i="24"/>
  <c r="L139" i="24"/>
  <c r="L11" i="24"/>
  <c r="L68" i="24"/>
  <c r="L124" i="24"/>
  <c r="L8" i="24"/>
  <c r="L24" i="24"/>
  <c r="L40" i="24"/>
  <c r="L56" i="24"/>
  <c r="L73" i="24"/>
  <c r="L89" i="24"/>
  <c r="L105" i="24"/>
  <c r="L121" i="24"/>
  <c r="L137" i="24"/>
  <c r="L153" i="24"/>
  <c r="L5" i="24"/>
  <c r="L21" i="24"/>
  <c r="L37" i="24"/>
  <c r="L53" i="24"/>
  <c r="L70" i="24"/>
  <c r="L86" i="24"/>
  <c r="L102" i="24"/>
  <c r="L118" i="24"/>
  <c r="L134" i="24"/>
  <c r="L150" i="24"/>
  <c r="L166" i="24"/>
  <c r="L30" i="24"/>
  <c r="L63" i="24"/>
  <c r="L95" i="24"/>
  <c r="L127" i="24"/>
  <c r="L159" i="24"/>
  <c r="L18" i="24"/>
  <c r="L99" i="24"/>
  <c r="L163" i="24"/>
  <c r="L43" i="24"/>
  <c r="L116" i="24"/>
  <c r="L170" i="24"/>
  <c r="L23" i="24"/>
  <c r="L55" i="24"/>
  <c r="L88" i="24"/>
  <c r="L120" i="24"/>
  <c r="L152" i="24"/>
  <c r="L176" i="24"/>
  <c r="L34" i="24"/>
  <c r="L91" i="24"/>
  <c r="L155" i="24"/>
  <c r="L19" i="24"/>
  <c r="L76" i="24"/>
  <c r="L148" i="24"/>
  <c r="L12" i="24"/>
  <c r="L28" i="24"/>
  <c r="L44" i="24"/>
  <c r="L61" i="24"/>
  <c r="L77" i="24"/>
  <c r="L93" i="24"/>
  <c r="L109" i="24"/>
  <c r="L125" i="24"/>
  <c r="L141" i="24"/>
  <c r="L157" i="24"/>
  <c r="L9" i="24"/>
  <c r="L25" i="24"/>
  <c r="L41" i="24"/>
  <c r="L57" i="24"/>
  <c r="L74" i="24"/>
  <c r="L90" i="24"/>
  <c r="L106" i="24"/>
  <c r="L122" i="24"/>
  <c r="L138" i="24"/>
  <c r="L154" i="24"/>
  <c r="L6" i="24"/>
  <c r="L38" i="24"/>
  <c r="L71" i="24"/>
  <c r="L103" i="24"/>
  <c r="L135" i="24"/>
  <c r="L167" i="24"/>
  <c r="L42" i="24"/>
  <c r="L115" i="24"/>
  <c r="L173" i="24"/>
  <c r="L60" i="24"/>
  <c r="L132" i="24"/>
  <c r="L2" i="24"/>
  <c r="L31" i="24"/>
  <c r="L64" i="24"/>
  <c r="L96" i="24"/>
  <c r="L128" i="24"/>
  <c r="L160" i="24"/>
  <c r="L58" i="23"/>
  <c r="L50" i="24"/>
  <c r="L107" i="24"/>
  <c r="L169" i="24"/>
  <c r="L35" i="24"/>
  <c r="L92" i="24"/>
  <c r="L164" i="24"/>
  <c r="L59" i="19"/>
  <c r="L60" i="19"/>
  <c r="L56" i="19"/>
  <c r="L66" i="19"/>
  <c r="L103" i="19"/>
  <c r="L36" i="21"/>
  <c r="L51" i="24"/>
  <c r="L10" i="24"/>
  <c r="L72" i="24"/>
  <c r="L84" i="24"/>
  <c r="L171" i="24"/>
  <c r="L46" i="24"/>
  <c r="L126" i="24"/>
  <c r="L62" i="24"/>
  <c r="L161" i="24"/>
  <c r="L97" i="24"/>
  <c r="L32" i="24"/>
  <c r="V2" i="24"/>
  <c r="V95" i="24"/>
  <c r="V158" i="24"/>
  <c r="V129" i="24"/>
  <c r="V176" i="24"/>
  <c r="V47" i="24"/>
  <c r="V38" i="25"/>
  <c r="V120" i="25"/>
  <c r="V155" i="25"/>
  <c r="V37" i="25"/>
  <c r="V119" i="25"/>
  <c r="V80" i="26"/>
  <c r="V77" i="25"/>
  <c r="V16" i="25"/>
  <c r="V158" i="25"/>
  <c r="V103" i="25"/>
  <c r="V67" i="26"/>
  <c r="L177" i="24"/>
  <c r="L168" i="24"/>
  <c r="L39" i="24"/>
  <c r="L3" i="24"/>
  <c r="L143" i="24"/>
  <c r="L14" i="24"/>
  <c r="L110" i="24"/>
  <c r="L45" i="24"/>
  <c r="L145" i="24"/>
  <c r="L81" i="24"/>
  <c r="L16" i="24"/>
  <c r="V13" i="24"/>
  <c r="V56" i="24"/>
  <c r="V104" i="24"/>
  <c r="V6" i="25"/>
  <c r="V94" i="25"/>
  <c r="V157" i="25"/>
  <c r="V13" i="25"/>
  <c r="V93" i="25"/>
  <c r="V174" i="25"/>
  <c r="V118" i="25"/>
  <c r="V4" i="25"/>
  <c r="V145" i="25"/>
  <c r="V91" i="25"/>
  <c r="D42" i="51"/>
  <c r="E42" i="51"/>
  <c r="V147" i="24"/>
  <c r="V27" i="24"/>
  <c r="V60" i="24"/>
  <c r="V92" i="24"/>
  <c r="V124" i="24"/>
  <c r="V156" i="24"/>
  <c r="V12" i="24"/>
  <c r="V44" i="24"/>
  <c r="V77" i="24"/>
  <c r="V109" i="24"/>
  <c r="V141" i="24"/>
  <c r="V173" i="24"/>
  <c r="V21" i="24"/>
  <c r="V53" i="24"/>
  <c r="V86" i="24"/>
  <c r="V118" i="24"/>
  <c r="V150" i="24"/>
  <c r="V58" i="23"/>
  <c r="V34" i="24"/>
  <c r="V67" i="24"/>
  <c r="V99" i="24"/>
  <c r="V155" i="24"/>
  <c r="V22" i="24"/>
  <c r="V54" i="24"/>
  <c r="V87" i="24"/>
  <c r="V119" i="24"/>
  <c r="V151" i="24"/>
  <c r="V9" i="24"/>
  <c r="V41" i="24"/>
  <c r="V74" i="24"/>
  <c r="V106" i="24"/>
  <c r="V138" i="24"/>
  <c r="V170" i="24"/>
  <c r="V163" i="24"/>
  <c r="V7" i="25"/>
  <c r="V19" i="25"/>
  <c r="V31" i="25"/>
  <c r="V44" i="25"/>
  <c r="V82" i="25"/>
  <c r="V95" i="25"/>
  <c r="V109" i="25"/>
  <c r="V121" i="25"/>
  <c r="V149" i="25"/>
  <c r="V163" i="25"/>
  <c r="V177" i="25"/>
  <c r="V78" i="26"/>
  <c r="V20" i="25"/>
  <c r="V32" i="25"/>
  <c r="V45" i="25"/>
  <c r="V63" i="25"/>
  <c r="V96" i="25"/>
  <c r="V110" i="25"/>
  <c r="V122" i="25"/>
  <c r="V134" i="25"/>
  <c r="V165" i="25"/>
  <c r="V2" i="25"/>
  <c r="V9" i="25"/>
  <c r="V33" i="25"/>
  <c r="V101" i="25"/>
  <c r="V127" i="25"/>
  <c r="V151" i="25"/>
  <c r="V61" i="26"/>
  <c r="V47" i="25"/>
  <c r="V79" i="25"/>
  <c r="V107" i="25"/>
  <c r="V131" i="25"/>
  <c r="V71" i="25"/>
  <c r="V124" i="25"/>
  <c r="V176" i="25"/>
  <c r="V10" i="25"/>
  <c r="V75" i="25"/>
  <c r="V102" i="25"/>
  <c r="V128" i="25"/>
  <c r="V152" i="25"/>
  <c r="V14" i="25"/>
  <c r="V60" i="25"/>
  <c r="V116" i="25"/>
  <c r="V167" i="25"/>
  <c r="V43" i="26"/>
  <c r="V104" i="26"/>
  <c r="V23" i="25"/>
  <c r="V35" i="25"/>
  <c r="V52" i="25"/>
  <c r="V68" i="25"/>
  <c r="V99" i="25"/>
  <c r="V113" i="25"/>
  <c r="V125" i="25"/>
  <c r="V137" i="25"/>
  <c r="V168" i="25"/>
  <c r="V46" i="26"/>
  <c r="V105" i="26"/>
  <c r="V8" i="25"/>
  <c r="V36" i="25"/>
  <c r="V53" i="25"/>
  <c r="V69" i="25"/>
  <c r="V84" i="25"/>
  <c r="V114" i="25"/>
  <c r="V126" i="25"/>
  <c r="V138" i="25"/>
  <c r="V150" i="25"/>
  <c r="V49" i="26"/>
  <c r="V17" i="25"/>
  <c r="V41" i="25"/>
  <c r="V74" i="25"/>
  <c r="V135" i="25"/>
  <c r="V161" i="25"/>
  <c r="V156" i="26"/>
  <c r="V21" i="25"/>
  <c r="V89" i="25"/>
  <c r="V115" i="25"/>
  <c r="V139" i="25"/>
  <c r="V175" i="25"/>
  <c r="V140" i="25"/>
  <c r="V50" i="26"/>
  <c r="V18" i="25"/>
  <c r="V42" i="25"/>
  <c r="V112" i="25"/>
  <c r="V136" i="25"/>
  <c r="V162" i="25"/>
  <c r="V64" i="26"/>
  <c r="V81" i="25"/>
  <c r="V132" i="25"/>
  <c r="V51" i="26"/>
  <c r="V164" i="26"/>
  <c r="V11" i="25"/>
  <c r="V39" i="25"/>
  <c r="V56" i="25"/>
  <c r="V72" i="25"/>
  <c r="V87" i="25"/>
  <c r="V117" i="25"/>
  <c r="V129" i="25"/>
  <c r="V141" i="25"/>
  <c r="V153" i="25"/>
  <c r="V59" i="26"/>
  <c r="V171" i="26"/>
  <c r="V12" i="25"/>
  <c r="V24" i="25"/>
  <c r="V57" i="25"/>
  <c r="V73" i="25"/>
  <c r="V88" i="25"/>
  <c r="V100" i="25"/>
  <c r="V130" i="25"/>
  <c r="V142" i="25"/>
  <c r="V154" i="25"/>
  <c r="V169" i="25"/>
  <c r="V25" i="25"/>
  <c r="V54" i="25"/>
  <c r="V85" i="25"/>
  <c r="V111" i="25"/>
  <c r="V170" i="25"/>
  <c r="V5" i="25"/>
  <c r="V29" i="25"/>
  <c r="V58" i="25"/>
  <c r="V123" i="25"/>
  <c r="V147" i="25"/>
  <c r="V22" i="25"/>
  <c r="V90" i="25"/>
  <c r="V83" i="26"/>
  <c r="V26" i="25"/>
  <c r="V55" i="25"/>
  <c r="V86" i="25"/>
  <c r="V144" i="25"/>
  <c r="V172" i="25"/>
  <c r="V159" i="26"/>
  <c r="V30" i="25"/>
  <c r="V148" i="25"/>
  <c r="D36" i="51"/>
  <c r="B36" i="51"/>
  <c r="C36" i="51"/>
  <c r="E43" i="26" l="1"/>
  <c r="C43" i="26"/>
  <c r="G43" i="26"/>
  <c r="J43" i="26"/>
  <c r="D43" i="26"/>
  <c r="I43" i="26"/>
  <c r="K43" i="26"/>
  <c r="F43" i="26"/>
  <c r="D34" i="25"/>
  <c r="C99" i="25"/>
  <c r="I99" i="25"/>
  <c r="K34" i="25"/>
  <c r="J149" i="25"/>
  <c r="K99" i="25"/>
  <c r="J99" i="25"/>
  <c r="H99" i="25"/>
  <c r="I74" i="25"/>
  <c r="H3" i="25"/>
  <c r="D149" i="25"/>
  <c r="D99" i="25"/>
  <c r="G99" i="25"/>
  <c r="J154" i="25"/>
  <c r="F74" i="25"/>
  <c r="D3" i="25"/>
  <c r="E99" i="25"/>
  <c r="K78" i="26"/>
  <c r="I60" i="25"/>
  <c r="D49" i="26"/>
  <c r="E48" i="24"/>
  <c r="K104" i="24"/>
  <c r="F104" i="24"/>
  <c r="J81" i="25"/>
  <c r="E176" i="25"/>
  <c r="D121" i="25"/>
  <c r="G94" i="25"/>
  <c r="H126" i="25"/>
  <c r="J121" i="25"/>
  <c r="D94" i="25"/>
  <c r="J93" i="25"/>
  <c r="C35" i="25"/>
  <c r="K115" i="25"/>
  <c r="F40" i="25"/>
  <c r="C93" i="25"/>
  <c r="J111" i="25"/>
  <c r="G75" i="25"/>
  <c r="F76" i="25"/>
  <c r="G40" i="25"/>
  <c r="C97" i="25"/>
  <c r="H150" i="25"/>
  <c r="C94" i="25"/>
  <c r="K150" i="25"/>
  <c r="J75" i="25"/>
  <c r="I111" i="25"/>
  <c r="D76" i="25"/>
  <c r="G63" i="25"/>
  <c r="J72" i="25"/>
  <c r="D40" i="25"/>
  <c r="F97" i="25"/>
  <c r="D87" i="25"/>
  <c r="H91" i="25"/>
  <c r="K93" i="25"/>
  <c r="E81" i="25"/>
  <c r="I81" i="25"/>
  <c r="H111" i="25"/>
  <c r="F176" i="25"/>
  <c r="G72" i="25"/>
  <c r="F63" i="25"/>
  <c r="K72" i="25"/>
  <c r="G93" i="25"/>
  <c r="K111" i="25"/>
  <c r="D75" i="25"/>
  <c r="G35" i="25"/>
  <c r="H76" i="25"/>
  <c r="E63" i="25"/>
  <c r="C126" i="25"/>
  <c r="E72" i="25"/>
  <c r="H40" i="25"/>
  <c r="J40" i="25"/>
  <c r="H176" i="25"/>
  <c r="G81" i="25"/>
  <c r="G115" i="25"/>
  <c r="F115" i="25"/>
  <c r="G87" i="25"/>
  <c r="K87" i="25"/>
  <c r="I150" i="25"/>
  <c r="E150" i="25"/>
  <c r="G91" i="25"/>
  <c r="D63" i="25"/>
  <c r="I93" i="25"/>
  <c r="H81" i="25"/>
  <c r="K94" i="25"/>
  <c r="I35" i="25"/>
  <c r="G176" i="25"/>
  <c r="K40" i="25"/>
  <c r="D93" i="25"/>
  <c r="C111" i="25"/>
  <c r="I75" i="25"/>
  <c r="D35" i="25"/>
  <c r="F35" i="25"/>
  <c r="G76" i="25"/>
  <c r="C63" i="25"/>
  <c r="D126" i="25"/>
  <c r="C72" i="25"/>
  <c r="C40" i="25"/>
  <c r="D176" i="25"/>
  <c r="K81" i="25"/>
  <c r="C115" i="25"/>
  <c r="H115" i="25"/>
  <c r="C87" i="25"/>
  <c r="I87" i="25"/>
  <c r="D150" i="25"/>
  <c r="D91" i="25"/>
  <c r="F91" i="25"/>
  <c r="H63" i="25"/>
  <c r="I63" i="25"/>
  <c r="F75" i="25"/>
  <c r="F81" i="25"/>
  <c r="E94" i="25"/>
  <c r="H94" i="25"/>
  <c r="K63" i="25"/>
  <c r="K126" i="25"/>
  <c r="F93" i="25"/>
  <c r="E111" i="25"/>
  <c r="F111" i="25"/>
  <c r="K75" i="25"/>
  <c r="J94" i="25"/>
  <c r="E35" i="25"/>
  <c r="C76" i="25"/>
  <c r="K76" i="25"/>
  <c r="G126" i="25"/>
  <c r="E126" i="25"/>
  <c r="F72" i="25"/>
  <c r="E40" i="25"/>
  <c r="I176" i="25"/>
  <c r="I91" i="25"/>
  <c r="E115" i="25"/>
  <c r="J115" i="25"/>
  <c r="F87" i="25"/>
  <c r="C150" i="25"/>
  <c r="K91" i="25"/>
  <c r="E91" i="25"/>
  <c r="J176" i="25"/>
  <c r="E23" i="25"/>
  <c r="D142" i="24"/>
  <c r="D23" i="25"/>
  <c r="G121" i="25"/>
  <c r="K97" i="25"/>
  <c r="H23" i="25"/>
  <c r="H97" i="25"/>
  <c r="F121" i="25"/>
  <c r="J23" i="25"/>
  <c r="G97" i="25"/>
  <c r="K121" i="25"/>
  <c r="G23" i="25"/>
  <c r="D97" i="25"/>
  <c r="I97" i="25"/>
  <c r="C121" i="25"/>
  <c r="H121" i="25"/>
  <c r="K23" i="25"/>
  <c r="I23" i="25"/>
  <c r="E97" i="25"/>
  <c r="I121" i="25"/>
  <c r="F23" i="25"/>
  <c r="N97" i="25"/>
  <c r="C98" i="25"/>
  <c r="J98" i="25"/>
  <c r="K73" i="25"/>
  <c r="H98" i="25"/>
  <c r="E98" i="25"/>
  <c r="H73" i="25"/>
  <c r="D73" i="25"/>
  <c r="G98" i="25"/>
  <c r="K98" i="25"/>
  <c r="G73" i="25"/>
  <c r="F73" i="25"/>
  <c r="D98" i="25"/>
  <c r="E73" i="25"/>
  <c r="I98" i="25"/>
  <c r="C73" i="25"/>
  <c r="I73" i="25"/>
  <c r="M98" i="25"/>
  <c r="I143" i="25"/>
  <c r="K59" i="26"/>
  <c r="K45" i="25"/>
  <c r="G20" i="25"/>
  <c r="C82" i="25"/>
  <c r="F59" i="26"/>
  <c r="G2" i="25"/>
  <c r="I18" i="25"/>
  <c r="J34" i="25"/>
  <c r="K38" i="25"/>
  <c r="F170" i="25"/>
  <c r="G154" i="25"/>
  <c r="H18" i="25"/>
  <c r="K17" i="25"/>
  <c r="H17" i="25"/>
  <c r="J74" i="25"/>
  <c r="I173" i="25"/>
  <c r="C149" i="25"/>
  <c r="E154" i="25"/>
  <c r="E141" i="25"/>
  <c r="K65" i="24"/>
  <c r="J136" i="24"/>
  <c r="C113" i="24"/>
  <c r="K67" i="24"/>
  <c r="C48" i="24"/>
  <c r="J104" i="24"/>
  <c r="E136" i="24"/>
  <c r="D18" i="25"/>
  <c r="H34" i="25"/>
  <c r="H38" i="25"/>
  <c r="D170" i="25"/>
  <c r="D74" i="25"/>
  <c r="D128" i="25"/>
  <c r="E17" i="25"/>
  <c r="H74" i="25"/>
  <c r="G3" i="25"/>
  <c r="H173" i="25"/>
  <c r="I149" i="25"/>
  <c r="C154" i="25"/>
  <c r="K141" i="25"/>
  <c r="H65" i="24"/>
  <c r="C136" i="24"/>
  <c r="D113" i="24"/>
  <c r="E67" i="24"/>
  <c r="I113" i="24"/>
  <c r="I104" i="24"/>
  <c r="E124" i="25"/>
  <c r="D67" i="24"/>
  <c r="H2" i="25"/>
  <c r="F136" i="24"/>
  <c r="C18" i="25"/>
  <c r="E18" i="25"/>
  <c r="I34" i="25"/>
  <c r="G38" i="25"/>
  <c r="I38" i="25"/>
  <c r="J128" i="25"/>
  <c r="I170" i="25"/>
  <c r="H128" i="25"/>
  <c r="G141" i="25"/>
  <c r="C17" i="25"/>
  <c r="I17" i="25"/>
  <c r="C74" i="25"/>
  <c r="F3" i="25"/>
  <c r="K3" i="25"/>
  <c r="C173" i="25"/>
  <c r="J173" i="25"/>
  <c r="G149" i="25"/>
  <c r="H149" i="25"/>
  <c r="K154" i="25"/>
  <c r="D154" i="25"/>
  <c r="D141" i="25"/>
  <c r="H141" i="25"/>
  <c r="D65" i="24"/>
  <c r="E65" i="24"/>
  <c r="H136" i="24"/>
  <c r="C170" i="25"/>
  <c r="H11" i="25"/>
  <c r="K113" i="24"/>
  <c r="E113" i="24"/>
  <c r="K79" i="25"/>
  <c r="C11" i="25"/>
  <c r="J165" i="25"/>
  <c r="C67" i="24"/>
  <c r="I67" i="24"/>
  <c r="H48" i="24"/>
  <c r="J150" i="25"/>
  <c r="E59" i="24"/>
  <c r="H67" i="24"/>
  <c r="D2" i="25"/>
  <c r="D140" i="24"/>
  <c r="K140" i="24"/>
  <c r="G18" i="25"/>
  <c r="F34" i="25"/>
  <c r="F38" i="25"/>
  <c r="E38" i="25"/>
  <c r="C75" i="25"/>
  <c r="C81" i="25"/>
  <c r="F94" i="25"/>
  <c r="K128" i="25"/>
  <c r="J170" i="25"/>
  <c r="J2" i="25"/>
  <c r="D173" i="25"/>
  <c r="F128" i="25"/>
  <c r="K35" i="25"/>
  <c r="C128" i="25"/>
  <c r="F18" i="25"/>
  <c r="H35" i="25"/>
  <c r="G65" i="24"/>
  <c r="D17" i="25"/>
  <c r="E74" i="25"/>
  <c r="K74" i="25"/>
  <c r="E93" i="25"/>
  <c r="D111" i="25"/>
  <c r="H75" i="25"/>
  <c r="C3" i="25"/>
  <c r="I3" i="25"/>
  <c r="E76" i="25"/>
  <c r="I76" i="25"/>
  <c r="E173" i="25"/>
  <c r="E149" i="25"/>
  <c r="F149" i="25"/>
  <c r="F126" i="25"/>
  <c r="J126" i="25"/>
  <c r="H154" i="25"/>
  <c r="K2" i="25"/>
  <c r="H72" i="25"/>
  <c r="D72" i="25"/>
  <c r="C141" i="25"/>
  <c r="K176" i="25"/>
  <c r="J65" i="24"/>
  <c r="C65" i="24"/>
  <c r="D136" i="24"/>
  <c r="I136" i="24"/>
  <c r="J113" i="24"/>
  <c r="F113" i="24"/>
  <c r="J79" i="25"/>
  <c r="I115" i="25"/>
  <c r="J87" i="25"/>
  <c r="H87" i="25"/>
  <c r="G150" i="25"/>
  <c r="C165" i="25"/>
  <c r="C91" i="25"/>
  <c r="G48" i="24"/>
  <c r="D7" i="24"/>
  <c r="C7" i="24"/>
  <c r="E104" i="24"/>
  <c r="F7" i="24"/>
  <c r="E3" i="25"/>
  <c r="C79" i="25"/>
  <c r="K11" i="25"/>
  <c r="E165" i="25"/>
  <c r="J48" i="24"/>
  <c r="I48" i="24"/>
  <c r="D104" i="24"/>
  <c r="D79" i="25"/>
  <c r="I11" i="25"/>
  <c r="K165" i="25"/>
  <c r="I165" i="25"/>
  <c r="O3" i="25"/>
  <c r="K48" i="24"/>
  <c r="C104" i="24"/>
  <c r="G104" i="24"/>
  <c r="L24" i="21"/>
  <c r="J24" i="21" s="1"/>
  <c r="L144" i="19"/>
  <c r="F144" i="19" s="1"/>
  <c r="L80" i="19"/>
  <c r="C80" i="19" s="1"/>
  <c r="L2" i="21"/>
  <c r="L115" i="19"/>
  <c r="L18" i="21"/>
  <c r="F18" i="21" s="1"/>
  <c r="L146" i="19"/>
  <c r="C146" i="19" s="1"/>
  <c r="L12" i="21"/>
  <c r="C12" i="21" s="1"/>
  <c r="L156" i="19"/>
  <c r="G156" i="19" s="1"/>
  <c r="L92" i="19"/>
  <c r="H92" i="19" s="1"/>
  <c r="L41" i="21"/>
  <c r="C41" i="21" s="1"/>
  <c r="L127" i="19"/>
  <c r="L6" i="21"/>
  <c r="L158" i="19"/>
  <c r="K158" i="19" s="1"/>
  <c r="L94" i="19"/>
  <c r="G94" i="19" s="1"/>
  <c r="L168" i="19"/>
  <c r="E168" i="19" s="1"/>
  <c r="L104" i="19"/>
  <c r="F104" i="19" s="1"/>
  <c r="L29" i="21"/>
  <c r="G29" i="21" s="1"/>
  <c r="L139" i="19"/>
  <c r="K139" i="19" s="1"/>
  <c r="L75" i="19"/>
  <c r="L170" i="19"/>
  <c r="L106" i="19"/>
  <c r="I106" i="19" s="1"/>
  <c r="L105" i="19"/>
  <c r="L109" i="19"/>
  <c r="E109" i="19" s="1"/>
  <c r="L65" i="19"/>
  <c r="E65" i="19" s="1"/>
  <c r="L82" i="19"/>
  <c r="L167" i="19"/>
  <c r="L128" i="19"/>
  <c r="L5" i="21"/>
  <c r="L99" i="19"/>
  <c r="K99" i="19" s="1"/>
  <c r="L34" i="21"/>
  <c r="L28" i="21"/>
  <c r="H28" i="21" s="1"/>
  <c r="L140" i="19"/>
  <c r="H140" i="19" s="1"/>
  <c r="L175" i="19"/>
  <c r="I175" i="19" s="1"/>
  <c r="L111" i="19"/>
  <c r="L142" i="19"/>
  <c r="L152" i="19"/>
  <c r="L45" i="21"/>
  <c r="L123" i="19"/>
  <c r="L154" i="19"/>
  <c r="C154" i="19" s="1"/>
  <c r="L169" i="19"/>
  <c r="C169" i="19" s="1"/>
  <c r="L129" i="19"/>
  <c r="L68" i="19"/>
  <c r="H68" i="19" s="1"/>
  <c r="L40" i="21"/>
  <c r="L163" i="19"/>
  <c r="L130" i="19"/>
  <c r="C130" i="19" s="1"/>
  <c r="L76" i="19"/>
  <c r="L22" i="21"/>
  <c r="F22" i="21" s="1"/>
  <c r="L16" i="21"/>
  <c r="F16" i="21" s="1"/>
  <c r="L88" i="19"/>
  <c r="K88" i="19" s="1"/>
  <c r="L10" i="21"/>
  <c r="L90" i="19"/>
  <c r="L173" i="19"/>
  <c r="L134" i="19"/>
  <c r="L176" i="19"/>
  <c r="L112" i="19"/>
  <c r="C112" i="19" s="1"/>
  <c r="L21" i="21"/>
  <c r="K21" i="21" s="1"/>
  <c r="L147" i="19"/>
  <c r="G147" i="19" s="1"/>
  <c r="L83" i="19"/>
  <c r="L50" i="21"/>
  <c r="L114" i="19"/>
  <c r="L44" i="21"/>
  <c r="F44" i="21" s="1"/>
  <c r="L124" i="19"/>
  <c r="L9" i="21"/>
  <c r="I9" i="21" s="1"/>
  <c r="L159" i="19"/>
  <c r="E159" i="19" s="1"/>
  <c r="L95" i="19"/>
  <c r="C95" i="19" s="1"/>
  <c r="L38" i="21"/>
  <c r="L126" i="19"/>
  <c r="L32" i="21"/>
  <c r="L136" i="19"/>
  <c r="E136" i="19" s="1"/>
  <c r="L72" i="19"/>
  <c r="L171" i="19"/>
  <c r="J171" i="19" s="1"/>
  <c r="L107" i="19"/>
  <c r="J107" i="19" s="1"/>
  <c r="L26" i="21"/>
  <c r="E26" i="21" s="1"/>
  <c r="L138" i="19"/>
  <c r="L101" i="19"/>
  <c r="L58" i="19"/>
  <c r="L69" i="19"/>
  <c r="I69" i="19" s="1"/>
  <c r="L51" i="21"/>
  <c r="G51" i="21" s="1"/>
  <c r="L30" i="21"/>
  <c r="G30" i="21" s="1"/>
  <c r="L132" i="19"/>
  <c r="E132" i="19" s="1"/>
  <c r="V114" i="24"/>
  <c r="V30" i="24"/>
  <c r="Q30" i="24" s="1"/>
  <c r="V94" i="24"/>
  <c r="V97" i="24"/>
  <c r="V144" i="24"/>
  <c r="V15" i="24"/>
  <c r="V153" i="24"/>
  <c r="AP153" i="24" s="1"/>
  <c r="X153" i="24" s="1"/>
  <c r="V24" i="24"/>
  <c r="N24" i="24" s="1"/>
  <c r="V72" i="24"/>
  <c r="V3" i="24"/>
  <c r="V35" i="24"/>
  <c r="V68" i="24"/>
  <c r="R68" i="24" s="1"/>
  <c r="V100" i="24"/>
  <c r="V132" i="24"/>
  <c r="U132" i="24" s="1"/>
  <c r="V164" i="24"/>
  <c r="U164" i="24" s="1"/>
  <c r="V20" i="24"/>
  <c r="O20" i="24" s="1"/>
  <c r="V52" i="24"/>
  <c r="V85" i="24"/>
  <c r="T85" i="24" s="1"/>
  <c r="V117" i="24"/>
  <c r="V149" i="24"/>
  <c r="V5" i="24"/>
  <c r="V70" i="24"/>
  <c r="R70" i="24" s="1"/>
  <c r="V134" i="24"/>
  <c r="O134" i="24" s="1"/>
  <c r="V18" i="24"/>
  <c r="S18" i="24" s="1"/>
  <c r="V83" i="24"/>
  <c r="T83" i="24" s="1"/>
  <c r="V6" i="24"/>
  <c r="AP6" i="24" s="1"/>
  <c r="AA6" i="24" s="1"/>
  <c r="V71" i="24"/>
  <c r="V135" i="24"/>
  <c r="V25" i="24"/>
  <c r="S25" i="24" s="1"/>
  <c r="V90" i="24"/>
  <c r="AP90" i="24" s="1"/>
  <c r="AC90" i="24" s="1"/>
  <c r="V154" i="24"/>
  <c r="O154" i="24" s="1"/>
  <c r="V107" i="24"/>
  <c r="M107" i="24" s="1"/>
  <c r="V29" i="24"/>
  <c r="V112" i="24"/>
  <c r="AP112" i="24" s="1"/>
  <c r="AK112" i="24" s="1"/>
  <c r="V168" i="24"/>
  <c r="V39" i="24"/>
  <c r="V11" i="24"/>
  <c r="V76" i="24"/>
  <c r="P76" i="24" s="1"/>
  <c r="V140" i="24"/>
  <c r="P140" i="24" s="1"/>
  <c r="V28" i="24"/>
  <c r="AP28" i="24" s="1"/>
  <c r="V61" i="24"/>
  <c r="M61" i="24" s="1"/>
  <c r="V125" i="24"/>
  <c r="AP125" i="24" s="1"/>
  <c r="V49" i="24"/>
  <c r="V65" i="24"/>
  <c r="V121" i="24"/>
  <c r="V43" i="24"/>
  <c r="M43" i="24" s="1"/>
  <c r="V108" i="24"/>
  <c r="R108" i="24" s="1"/>
  <c r="V172" i="24"/>
  <c r="Q172" i="24" s="1"/>
  <c r="V93" i="24"/>
  <c r="V157" i="24"/>
  <c r="M157" i="24" s="1"/>
  <c r="V159" i="24"/>
  <c r="V42" i="24"/>
  <c r="V161" i="24"/>
  <c r="V32" i="24"/>
  <c r="O32" i="24" s="1"/>
  <c r="V80" i="24"/>
  <c r="U80" i="24" s="1"/>
  <c r="V89" i="24"/>
  <c r="T89" i="24" s="1"/>
  <c r="V136" i="24"/>
  <c r="S136" i="24" s="1"/>
  <c r="V115" i="24"/>
  <c r="AP115" i="24" s="1"/>
  <c r="AG115" i="24" s="1"/>
  <c r="V19" i="24"/>
  <c r="V51" i="24"/>
  <c r="V84" i="24"/>
  <c r="T84" i="24" s="1"/>
  <c r="V116" i="24"/>
  <c r="Q116" i="24" s="1"/>
  <c r="V148" i="24"/>
  <c r="Q148" i="24" s="1"/>
  <c r="V4" i="24"/>
  <c r="AP4" i="24" s="1"/>
  <c r="V36" i="24"/>
  <c r="V69" i="24"/>
  <c r="AP69" i="24" s="1"/>
  <c r="V101" i="24"/>
  <c r="V133" i="24"/>
  <c r="V165" i="24"/>
  <c r="V37" i="24"/>
  <c r="AP37" i="24" s="1"/>
  <c r="V102" i="24"/>
  <c r="AP102" i="24" s="1"/>
  <c r="V166" i="24"/>
  <c r="Q166" i="24" s="1"/>
  <c r="V50" i="24"/>
  <c r="M50" i="24" s="1"/>
  <c r="V123" i="24"/>
  <c r="P123" i="24" s="1"/>
  <c r="V38" i="24"/>
  <c r="V103" i="24"/>
  <c r="AP103" i="24" s="1"/>
  <c r="Y103" i="24" s="1"/>
  <c r="V167" i="24"/>
  <c r="V57" i="24"/>
  <c r="M57" i="24" s="1"/>
  <c r="V122" i="24"/>
  <c r="O122" i="24" s="1"/>
  <c r="V131" i="24"/>
  <c r="Q131" i="24" s="1"/>
  <c r="AP76" i="25"/>
  <c r="AJ76" i="25" s="1"/>
  <c r="Q76" i="25"/>
  <c r="S34" i="25"/>
  <c r="N34" i="25"/>
  <c r="O34" i="25"/>
  <c r="E36" i="51"/>
  <c r="D159" i="26"/>
  <c r="G159" i="26"/>
  <c r="I7" i="25"/>
  <c r="G7" i="25"/>
  <c r="J88" i="25"/>
  <c r="H88" i="25"/>
  <c r="J127" i="25"/>
  <c r="K127" i="25"/>
  <c r="G37" i="25"/>
  <c r="F37" i="25"/>
  <c r="J148" i="25"/>
  <c r="G148" i="25"/>
  <c r="D148" i="25"/>
  <c r="K46" i="26"/>
  <c r="J46" i="26"/>
  <c r="D46" i="26"/>
  <c r="I46" i="26"/>
  <c r="G108" i="24"/>
  <c r="C108" i="24"/>
  <c r="H129" i="24"/>
  <c r="C129" i="24"/>
  <c r="F129" i="24"/>
  <c r="F78" i="24"/>
  <c r="J78" i="24"/>
  <c r="K78" i="24"/>
  <c r="I78" i="24"/>
  <c r="E78" i="24"/>
  <c r="F174" i="24"/>
  <c r="I174" i="24"/>
  <c r="C174" i="24"/>
  <c r="D174" i="24"/>
  <c r="E174" i="24"/>
  <c r="G174" i="24"/>
  <c r="K174" i="24"/>
  <c r="H174" i="24"/>
  <c r="J174" i="24"/>
  <c r="K29" i="24"/>
  <c r="I29" i="24"/>
  <c r="D29" i="24"/>
  <c r="J29" i="24"/>
  <c r="C29" i="24"/>
  <c r="H29" i="24"/>
  <c r="F29" i="24"/>
  <c r="G29" i="24"/>
  <c r="F108" i="25"/>
  <c r="E175" i="25"/>
  <c r="F175" i="25"/>
  <c r="G175" i="25"/>
  <c r="C30" i="25"/>
  <c r="I30" i="25"/>
  <c r="G30" i="25"/>
  <c r="E138" i="25"/>
  <c r="J138" i="25"/>
  <c r="D171" i="26"/>
  <c r="E171" i="26"/>
  <c r="F171" i="26"/>
  <c r="H102" i="25"/>
  <c r="D102" i="25"/>
  <c r="E102" i="25"/>
  <c r="K102" i="25"/>
  <c r="H26" i="25"/>
  <c r="G26" i="25"/>
  <c r="J26" i="25"/>
  <c r="G105" i="26"/>
  <c r="T34" i="25"/>
  <c r="I54" i="25"/>
  <c r="D161" i="25"/>
  <c r="R34" i="25"/>
  <c r="P34" i="25"/>
  <c r="I112" i="25"/>
  <c r="S76" i="25"/>
  <c r="F82" i="25"/>
  <c r="J45" i="25"/>
  <c r="P97" i="25"/>
  <c r="M97" i="25"/>
  <c r="D147" i="25"/>
  <c r="K153" i="25"/>
  <c r="F20" i="25"/>
  <c r="G162" i="25"/>
  <c r="E59" i="26"/>
  <c r="C112" i="25"/>
  <c r="H54" i="25"/>
  <c r="I161" i="25"/>
  <c r="K162" i="25"/>
  <c r="J12" i="25"/>
  <c r="AP97" i="25"/>
  <c r="AJ97" i="25" s="1"/>
  <c r="O97" i="25"/>
  <c r="S97" i="25"/>
  <c r="J5" i="25"/>
  <c r="K116" i="25"/>
  <c r="I153" i="25"/>
  <c r="H142" i="24"/>
  <c r="D116" i="25"/>
  <c r="O76" i="25"/>
  <c r="C145" i="25"/>
  <c r="K12" i="25"/>
  <c r="I105" i="26"/>
  <c r="G54" i="25"/>
  <c r="I45" i="25"/>
  <c r="I59" i="26"/>
  <c r="J105" i="26"/>
  <c r="H112" i="25"/>
  <c r="H116" i="25"/>
  <c r="I162" i="25"/>
  <c r="E161" i="25"/>
  <c r="D112" i="25"/>
  <c r="K143" i="25"/>
  <c r="D54" i="25"/>
  <c r="F54" i="25"/>
  <c r="E143" i="25"/>
  <c r="J161" i="25"/>
  <c r="F161" i="25"/>
  <c r="K112" i="25"/>
  <c r="C162" i="25"/>
  <c r="I145" i="25"/>
  <c r="H82" i="25"/>
  <c r="E82" i="25"/>
  <c r="C12" i="25"/>
  <c r="H12" i="25"/>
  <c r="G45" i="25"/>
  <c r="C45" i="25"/>
  <c r="J59" i="26"/>
  <c r="C116" i="25"/>
  <c r="H5" i="25"/>
  <c r="J147" i="25"/>
  <c r="I147" i="25"/>
  <c r="E116" i="25"/>
  <c r="J153" i="25"/>
  <c r="H153" i="25"/>
  <c r="J20" i="25"/>
  <c r="E20" i="25"/>
  <c r="F105" i="26"/>
  <c r="H162" i="25"/>
  <c r="H145" i="25"/>
  <c r="G59" i="26"/>
  <c r="H59" i="26"/>
  <c r="D105" i="26"/>
  <c r="J112" i="25"/>
  <c r="J116" i="25"/>
  <c r="D162" i="25"/>
  <c r="E162" i="25"/>
  <c r="C143" i="25"/>
  <c r="H45" i="25"/>
  <c r="J54" i="25"/>
  <c r="C54" i="25"/>
  <c r="J143" i="25"/>
  <c r="G143" i="25"/>
  <c r="H161" i="25"/>
  <c r="F112" i="25"/>
  <c r="F145" i="25"/>
  <c r="E145" i="25"/>
  <c r="K82" i="25"/>
  <c r="J82" i="25"/>
  <c r="F12" i="25"/>
  <c r="I12" i="25"/>
  <c r="E45" i="25"/>
  <c r="K5" i="25"/>
  <c r="G5" i="25"/>
  <c r="F147" i="25"/>
  <c r="H147" i="25"/>
  <c r="D153" i="25"/>
  <c r="F153" i="25"/>
  <c r="K20" i="25"/>
  <c r="H20" i="25"/>
  <c r="K105" i="26"/>
  <c r="O143" i="25"/>
  <c r="F162" i="25"/>
  <c r="D12" i="25"/>
  <c r="D59" i="26"/>
  <c r="C105" i="26"/>
  <c r="H105" i="26"/>
  <c r="E112" i="25"/>
  <c r="F116" i="25"/>
  <c r="I82" i="25"/>
  <c r="J145" i="25"/>
  <c r="G161" i="25"/>
  <c r="K54" i="25"/>
  <c r="H143" i="25"/>
  <c r="C161" i="25"/>
  <c r="K145" i="25"/>
  <c r="D145" i="25"/>
  <c r="G82" i="25"/>
  <c r="G12" i="25"/>
  <c r="D45" i="25"/>
  <c r="I5" i="25"/>
  <c r="C5" i="25"/>
  <c r="K147" i="25"/>
  <c r="C147" i="25"/>
  <c r="G153" i="25"/>
  <c r="C20" i="25"/>
  <c r="O92" i="25"/>
  <c r="I79" i="25"/>
  <c r="F79" i="25"/>
  <c r="G11" i="25"/>
  <c r="F11" i="25"/>
  <c r="G170" i="25"/>
  <c r="F165" i="25"/>
  <c r="H165" i="25"/>
  <c r="H78" i="24"/>
  <c r="D78" i="24"/>
  <c r="K129" i="24"/>
  <c r="D129" i="24"/>
  <c r="D108" i="24"/>
  <c r="I108" i="24"/>
  <c r="I13" i="24"/>
  <c r="F108" i="24"/>
  <c r="J129" i="24"/>
  <c r="I129" i="24"/>
  <c r="G129" i="24"/>
  <c r="F13" i="24"/>
  <c r="H13" i="24"/>
  <c r="C34" i="25"/>
  <c r="E13" i="24"/>
  <c r="E79" i="25"/>
  <c r="G79" i="25"/>
  <c r="E11" i="25"/>
  <c r="G165" i="25"/>
  <c r="G78" i="24"/>
  <c r="E129" i="24"/>
  <c r="K108" i="24"/>
  <c r="E128" i="25"/>
  <c r="D13" i="24"/>
  <c r="E29" i="24"/>
  <c r="C13" i="24"/>
  <c r="J13" i="24"/>
  <c r="T66" i="25"/>
  <c r="F46" i="26"/>
  <c r="C127" i="25"/>
  <c r="I113" i="25"/>
  <c r="D7" i="25"/>
  <c r="F122" i="25"/>
  <c r="K118" i="25"/>
  <c r="C158" i="24"/>
  <c r="G15" i="25"/>
  <c r="I96" i="25"/>
  <c r="F94" i="24"/>
  <c r="I111" i="24"/>
  <c r="J55" i="25"/>
  <c r="C46" i="26"/>
  <c r="G111" i="24"/>
  <c r="K88" i="25"/>
  <c r="K159" i="26"/>
  <c r="J33" i="25"/>
  <c r="E144" i="25"/>
  <c r="G113" i="25"/>
  <c r="H122" i="25"/>
  <c r="H118" i="25"/>
  <c r="K158" i="24"/>
  <c r="F15" i="25"/>
  <c r="E96" i="25"/>
  <c r="D111" i="24"/>
  <c r="H134" i="25"/>
  <c r="D6" i="25"/>
  <c r="H55" i="25"/>
  <c r="C144" i="25"/>
  <c r="F33" i="25"/>
  <c r="S143" i="25"/>
  <c r="C159" i="26"/>
  <c r="E37" i="25"/>
  <c r="G134" i="25"/>
  <c r="J7" i="25"/>
  <c r="C33" i="25"/>
  <c r="F79" i="24"/>
  <c r="E159" i="26"/>
  <c r="E134" i="25"/>
  <c r="E79" i="24"/>
  <c r="H111" i="24"/>
  <c r="G46" i="26"/>
  <c r="J6" i="25"/>
  <c r="I55" i="25"/>
  <c r="H144" i="25"/>
  <c r="H148" i="25"/>
  <c r="E118" i="25"/>
  <c r="E33" i="25"/>
  <c r="I33" i="25"/>
  <c r="H127" i="25"/>
  <c r="G127" i="25"/>
  <c r="F159" i="26"/>
  <c r="J159" i="26"/>
  <c r="G55" i="25"/>
  <c r="I144" i="25"/>
  <c r="H113" i="25"/>
  <c r="F113" i="25"/>
  <c r="E7" i="25"/>
  <c r="F7" i="25"/>
  <c r="H46" i="26"/>
  <c r="D88" i="25"/>
  <c r="E88" i="25"/>
  <c r="C122" i="25"/>
  <c r="D118" i="25"/>
  <c r="I158" i="24"/>
  <c r="H158" i="24"/>
  <c r="K79" i="24"/>
  <c r="K37" i="25"/>
  <c r="J37" i="25"/>
  <c r="D37" i="25"/>
  <c r="C79" i="24"/>
  <c r="G6" i="25"/>
  <c r="F148" i="25"/>
  <c r="J15" i="25"/>
  <c r="H15" i="25"/>
  <c r="D96" i="25"/>
  <c r="K96" i="25"/>
  <c r="K134" i="25"/>
  <c r="D134" i="25"/>
  <c r="H94" i="24"/>
  <c r="K55" i="25"/>
  <c r="E122" i="25"/>
  <c r="K142" i="24"/>
  <c r="C142" i="24"/>
  <c r="G88" i="25"/>
  <c r="F88" i="25"/>
  <c r="D79" i="24"/>
  <c r="J111" i="24"/>
  <c r="E46" i="26"/>
  <c r="E6" i="25"/>
  <c r="K6" i="25"/>
  <c r="F55" i="25"/>
  <c r="K144" i="25"/>
  <c r="K148" i="25"/>
  <c r="I88" i="25"/>
  <c r="J118" i="25"/>
  <c r="H33" i="25"/>
  <c r="E127" i="25"/>
  <c r="I127" i="25"/>
  <c r="F127" i="25"/>
  <c r="H159" i="26"/>
  <c r="I159" i="26"/>
  <c r="D55" i="25"/>
  <c r="G144" i="25"/>
  <c r="D113" i="25"/>
  <c r="C113" i="25"/>
  <c r="C7" i="25"/>
  <c r="C88" i="25"/>
  <c r="K122" i="25"/>
  <c r="I122" i="25"/>
  <c r="C118" i="25"/>
  <c r="G158" i="24"/>
  <c r="F158" i="24"/>
  <c r="I37" i="25"/>
  <c r="H37" i="25"/>
  <c r="H79" i="24"/>
  <c r="H6" i="25"/>
  <c r="I148" i="25"/>
  <c r="C15" i="25"/>
  <c r="K15" i="25"/>
  <c r="D15" i="25"/>
  <c r="F96" i="25"/>
  <c r="C96" i="25"/>
  <c r="C134" i="25"/>
  <c r="F134" i="25"/>
  <c r="O27" i="25"/>
  <c r="J94" i="24"/>
  <c r="K111" i="24"/>
  <c r="C94" i="24"/>
  <c r="G122" i="25"/>
  <c r="K94" i="24"/>
  <c r="J142" i="24"/>
  <c r="G79" i="24"/>
  <c r="J79" i="24"/>
  <c r="C6" i="25"/>
  <c r="I6" i="25"/>
  <c r="E55" i="25"/>
  <c r="J144" i="25"/>
  <c r="E148" i="25"/>
  <c r="F118" i="25"/>
  <c r="H7" i="25"/>
  <c r="G33" i="25"/>
  <c r="D127" i="25"/>
  <c r="D144" i="25"/>
  <c r="M3" i="25"/>
  <c r="J113" i="25"/>
  <c r="E113" i="25"/>
  <c r="K7" i="25"/>
  <c r="J122" i="25"/>
  <c r="G118" i="25"/>
  <c r="E158" i="24"/>
  <c r="J158" i="24"/>
  <c r="C37" i="25"/>
  <c r="T3" i="25"/>
  <c r="J96" i="25"/>
  <c r="C148" i="25"/>
  <c r="I15" i="25"/>
  <c r="G96" i="25"/>
  <c r="I134" i="25"/>
  <c r="E111" i="24"/>
  <c r="F142" i="24"/>
  <c r="D143" i="25"/>
  <c r="K33" i="25"/>
  <c r="Q34" i="25"/>
  <c r="J131" i="24"/>
  <c r="K131" i="24"/>
  <c r="H7" i="24"/>
  <c r="H131" i="24"/>
  <c r="K7" i="24"/>
  <c r="G131" i="24"/>
  <c r="E5" i="25"/>
  <c r="D131" i="24"/>
  <c r="K59" i="24"/>
  <c r="I154" i="25"/>
  <c r="R173" i="25"/>
  <c r="J7" i="24"/>
  <c r="E7" i="24"/>
  <c r="C59" i="24"/>
  <c r="G142" i="24"/>
  <c r="E142" i="24"/>
  <c r="I116" i="25"/>
  <c r="D5" i="25"/>
  <c r="E147" i="25"/>
  <c r="C153" i="25"/>
  <c r="D20" i="25"/>
  <c r="P40" i="25"/>
  <c r="U15" i="25"/>
  <c r="I7" i="24"/>
  <c r="I94" i="24"/>
  <c r="E94" i="24"/>
  <c r="D94" i="24"/>
  <c r="F111" i="24"/>
  <c r="E108" i="24"/>
  <c r="H108" i="24"/>
  <c r="J108" i="24"/>
  <c r="D59" i="24"/>
  <c r="G13" i="24"/>
  <c r="F59" i="24"/>
  <c r="G42" i="25"/>
  <c r="F120" i="25"/>
  <c r="S27" i="25"/>
  <c r="R3" i="25"/>
  <c r="C48" i="25"/>
  <c r="H120" i="25"/>
  <c r="T27" i="25"/>
  <c r="U160" i="25"/>
  <c r="G66" i="25"/>
  <c r="J71" i="25"/>
  <c r="R66" i="25"/>
  <c r="C140" i="25"/>
  <c r="M66" i="25"/>
  <c r="S166" i="25"/>
  <c r="N66" i="25"/>
  <c r="S92" i="25"/>
  <c r="R15" i="25"/>
  <c r="K136" i="25"/>
  <c r="R40" i="25"/>
  <c r="P3" i="25"/>
  <c r="U27" i="25"/>
  <c r="P143" i="25"/>
  <c r="U143" i="25"/>
  <c r="N92" i="25"/>
  <c r="S15" i="25"/>
  <c r="N133" i="25"/>
  <c r="P133" i="25"/>
  <c r="D14" i="25"/>
  <c r="H152" i="25"/>
  <c r="O108" i="25"/>
  <c r="U65" i="25"/>
  <c r="T98" i="25"/>
  <c r="F86" i="25"/>
  <c r="C157" i="25"/>
  <c r="H84" i="25"/>
  <c r="G10" i="25"/>
  <c r="C71" i="25"/>
  <c r="C90" i="25"/>
  <c r="I140" i="25"/>
  <c r="H157" i="25"/>
  <c r="U40" i="25"/>
  <c r="S66" i="25"/>
  <c r="S98" i="25"/>
  <c r="R92" i="25"/>
  <c r="P15" i="25"/>
  <c r="M15" i="25"/>
  <c r="D10" i="25"/>
  <c r="E66" i="25"/>
  <c r="F71" i="25"/>
  <c r="H140" i="25"/>
  <c r="O40" i="25"/>
  <c r="Q40" i="25"/>
  <c r="S40" i="25"/>
  <c r="U66" i="25"/>
  <c r="U92" i="25"/>
  <c r="O15" i="25"/>
  <c r="O65" i="25"/>
  <c r="S108" i="25"/>
  <c r="O133" i="25"/>
  <c r="AJ48" i="25"/>
  <c r="AF48" i="25"/>
  <c r="AC92" i="25"/>
  <c r="W92" i="25"/>
  <c r="AD92" i="25"/>
  <c r="AF92" i="25"/>
  <c r="I10" i="25"/>
  <c r="G14" i="25"/>
  <c r="J86" i="25"/>
  <c r="D90" i="25"/>
  <c r="F152" i="25"/>
  <c r="E157" i="25"/>
  <c r="F157" i="25"/>
  <c r="S173" i="25"/>
  <c r="N173" i="25"/>
  <c r="R98" i="25"/>
  <c r="T48" i="25"/>
  <c r="R65" i="25"/>
  <c r="AP166" i="25"/>
  <c r="AI166" i="25" s="1"/>
  <c r="F10" i="25"/>
  <c r="C14" i="25"/>
  <c r="J66" i="25"/>
  <c r="I71" i="25"/>
  <c r="G86" i="25"/>
  <c r="H86" i="25"/>
  <c r="F90" i="25"/>
  <c r="D140" i="25"/>
  <c r="E140" i="25"/>
  <c r="J152" i="25"/>
  <c r="K157" i="25"/>
  <c r="D157" i="25"/>
  <c r="T173" i="25"/>
  <c r="U173" i="25"/>
  <c r="O173" i="25"/>
  <c r="T40" i="25"/>
  <c r="O66" i="25"/>
  <c r="Q66" i="25"/>
  <c r="Q98" i="25"/>
  <c r="P98" i="25"/>
  <c r="U98" i="25"/>
  <c r="O98" i="25"/>
  <c r="AN92" i="25"/>
  <c r="AK92" i="25"/>
  <c r="T92" i="25"/>
  <c r="P65" i="25"/>
  <c r="Q166" i="25"/>
  <c r="P166" i="25"/>
  <c r="R48" i="25"/>
  <c r="N160" i="25"/>
  <c r="K66" i="25"/>
  <c r="G71" i="25"/>
  <c r="I86" i="25"/>
  <c r="J140" i="25"/>
  <c r="J157" i="25"/>
  <c r="I157" i="25"/>
  <c r="Q173" i="25"/>
  <c r="M40" i="25"/>
  <c r="N40" i="25"/>
  <c r="AP40" i="25"/>
  <c r="P66" i="25"/>
  <c r="U166" i="25"/>
  <c r="N98" i="25"/>
  <c r="P92" i="25"/>
  <c r="Q92" i="25"/>
  <c r="M92" i="25"/>
  <c r="T15" i="25"/>
  <c r="N15" i="25"/>
  <c r="Q15" i="25"/>
  <c r="AH65" i="25"/>
  <c r="N166" i="25"/>
  <c r="O166" i="25"/>
  <c r="N65" i="25"/>
  <c r="N106" i="25"/>
  <c r="AO27" i="25"/>
  <c r="AH27" i="25"/>
  <c r="AD27" i="25"/>
  <c r="C174" i="25"/>
  <c r="I42" i="25"/>
  <c r="J48" i="25"/>
  <c r="I48" i="25"/>
  <c r="J120" i="25"/>
  <c r="E120" i="25"/>
  <c r="F124" i="25"/>
  <c r="M160" i="25"/>
  <c r="AC27" i="25"/>
  <c r="S3" i="25"/>
  <c r="T160" i="25"/>
  <c r="O160" i="25"/>
  <c r="AG27" i="25"/>
  <c r="AM27" i="25"/>
  <c r="AB27" i="25"/>
  <c r="R27" i="25"/>
  <c r="Q27" i="25"/>
  <c r="N143" i="25"/>
  <c r="R143" i="25"/>
  <c r="Q3" i="25"/>
  <c r="P160" i="25"/>
  <c r="AB48" i="25"/>
  <c r="AP3" i="25"/>
  <c r="AD3" i="25" s="1"/>
  <c r="P48" i="25"/>
  <c r="S48" i="25"/>
  <c r="M48" i="25"/>
  <c r="T133" i="25"/>
  <c r="AK133" i="25"/>
  <c r="M133" i="25"/>
  <c r="S65" i="25"/>
  <c r="H174" i="25"/>
  <c r="C171" i="26"/>
  <c r="I26" i="25"/>
  <c r="H30" i="25"/>
  <c r="H42" i="25"/>
  <c r="D48" i="25"/>
  <c r="J102" i="25"/>
  <c r="J108" i="25"/>
  <c r="I120" i="25"/>
  <c r="G124" i="25"/>
  <c r="J175" i="25"/>
  <c r="AD66" i="25"/>
  <c r="T143" i="25"/>
  <c r="P27" i="25"/>
  <c r="AK27" i="25"/>
  <c r="AI27" i="25"/>
  <c r="Y27" i="25"/>
  <c r="AN27" i="25"/>
  <c r="M27" i="25"/>
  <c r="N27" i="25"/>
  <c r="Q143" i="25"/>
  <c r="U34" i="25"/>
  <c r="N3" i="25"/>
  <c r="N76" i="25"/>
  <c r="Q160" i="25"/>
  <c r="AP160" i="25"/>
  <c r="R97" i="25"/>
  <c r="AA48" i="25"/>
  <c r="Q48" i="25"/>
  <c r="N48" i="25"/>
  <c r="R133" i="25"/>
  <c r="Q133" i="25"/>
  <c r="U133" i="25"/>
  <c r="M65" i="25"/>
  <c r="Q65" i="25"/>
  <c r="R166" i="25"/>
  <c r="M166" i="25"/>
  <c r="T166" i="25"/>
  <c r="E42" i="25"/>
  <c r="E48" i="25"/>
  <c r="X27" i="25"/>
  <c r="AA27" i="25"/>
  <c r="AL27" i="25"/>
  <c r="Z27" i="25"/>
  <c r="M143" i="25"/>
  <c r="M34" i="25"/>
  <c r="U3" i="25"/>
  <c r="R76" i="25"/>
  <c r="P76" i="25"/>
  <c r="M76" i="25"/>
  <c r="S160" i="25"/>
  <c r="Q97" i="25"/>
  <c r="AE133" i="25"/>
  <c r="T97" i="25"/>
  <c r="U97" i="25"/>
  <c r="O48" i="25"/>
  <c r="S133" i="25"/>
  <c r="T65" i="25"/>
  <c r="W65" i="25"/>
  <c r="AF27" i="25"/>
  <c r="W27" i="25"/>
  <c r="AA133" i="25"/>
  <c r="AC66" i="25"/>
  <c r="X92" i="25"/>
  <c r="AI133" i="25"/>
  <c r="AD133" i="25"/>
  <c r="AL133" i="25"/>
  <c r="AM133" i="25"/>
  <c r="Z133" i="25"/>
  <c r="AJ133" i="25"/>
  <c r="AN133" i="25"/>
  <c r="AC133" i="25"/>
  <c r="AF133" i="25"/>
  <c r="AO133" i="25"/>
  <c r="AB133" i="25"/>
  <c r="X133" i="25"/>
  <c r="Y133" i="25"/>
  <c r="W133" i="25"/>
  <c r="Z66" i="25"/>
  <c r="AG65" i="25"/>
  <c r="AF65" i="25"/>
  <c r="AI66" i="25"/>
  <c r="AB66" i="25"/>
  <c r="AN66" i="25"/>
  <c r="AI92" i="25"/>
  <c r="AJ92" i="25"/>
  <c r="AB92" i="25"/>
  <c r="Z48" i="25"/>
  <c r="AO92" i="25"/>
  <c r="AL92" i="25"/>
  <c r="AG92" i="25"/>
  <c r="AI48" i="25"/>
  <c r="L20" i="21"/>
  <c r="L116" i="19"/>
  <c r="L33" i="21"/>
  <c r="L119" i="19"/>
  <c r="L46" i="21"/>
  <c r="L102" i="19"/>
  <c r="L70" i="19"/>
  <c r="L177" i="19"/>
  <c r="L97" i="19"/>
  <c r="L53" i="19"/>
  <c r="L7" i="21"/>
  <c r="L141" i="19"/>
  <c r="L64" i="19"/>
  <c r="L11" i="21"/>
  <c r="L137" i="19"/>
  <c r="L63" i="19"/>
  <c r="L62" i="19"/>
  <c r="L52" i="21"/>
  <c r="L100" i="19"/>
  <c r="L49" i="21"/>
  <c r="L87" i="19"/>
  <c r="L166" i="19"/>
  <c r="L86" i="19"/>
  <c r="L3" i="21"/>
  <c r="L161" i="19"/>
  <c r="L81" i="19"/>
  <c r="L15" i="21"/>
  <c r="L23" i="21"/>
  <c r="L125" i="19"/>
  <c r="L47" i="21"/>
  <c r="L27" i="21"/>
  <c r="L121" i="19"/>
  <c r="L55" i="19"/>
  <c r="L54" i="19"/>
  <c r="L164" i="19"/>
  <c r="L151" i="19"/>
  <c r="L150" i="19"/>
  <c r="L19" i="21"/>
  <c r="L61" i="19"/>
  <c r="L39" i="21"/>
  <c r="L133" i="19"/>
  <c r="L89" i="19"/>
  <c r="L148" i="19"/>
  <c r="L135" i="19"/>
  <c r="L118" i="19"/>
  <c r="L35" i="21"/>
  <c r="L57" i="19"/>
  <c r="L157" i="19"/>
  <c r="L85" i="19"/>
  <c r="L73" i="19"/>
  <c r="L17" i="21"/>
  <c r="L74" i="19"/>
  <c r="L117" i="19"/>
  <c r="L153" i="19"/>
  <c r="L71" i="19"/>
  <c r="L145" i="19"/>
  <c r="L93" i="19"/>
  <c r="L31" i="21"/>
  <c r="L78" i="19"/>
  <c r="L43" i="21"/>
  <c r="L4" i="21"/>
  <c r="L113" i="19"/>
  <c r="L149" i="19"/>
  <c r="L84" i="19"/>
  <c r="L14" i="21"/>
  <c r="L165" i="19"/>
  <c r="L77" i="19"/>
  <c r="J100" i="25"/>
  <c r="H100" i="25"/>
  <c r="E100" i="25"/>
  <c r="K100" i="25"/>
  <c r="C100" i="25"/>
  <c r="G100" i="25"/>
  <c r="I100" i="25"/>
  <c r="D100" i="25"/>
  <c r="F52" i="25"/>
  <c r="C52" i="25"/>
  <c r="J52" i="25"/>
  <c r="G52" i="25"/>
  <c r="D52" i="25"/>
  <c r="I52" i="25"/>
  <c r="K52" i="25"/>
  <c r="F77" i="25"/>
  <c r="I77" i="25"/>
  <c r="D77" i="25"/>
  <c r="C77" i="25"/>
  <c r="H77" i="25"/>
  <c r="J77" i="25"/>
  <c r="E77" i="25"/>
  <c r="G77" i="25"/>
  <c r="K77" i="25"/>
  <c r="C110" i="25"/>
  <c r="E110" i="25"/>
  <c r="D110" i="25"/>
  <c r="G110" i="25"/>
  <c r="I110" i="25"/>
  <c r="F110" i="25"/>
  <c r="H110" i="25"/>
  <c r="J110" i="25"/>
  <c r="K110" i="25"/>
  <c r="I104" i="26"/>
  <c r="G104" i="26"/>
  <c r="H104" i="26"/>
  <c r="C104" i="26"/>
  <c r="F104" i="26"/>
  <c r="K104" i="26"/>
  <c r="E104" i="26"/>
  <c r="J104" i="26"/>
  <c r="D104" i="26"/>
  <c r="E68" i="25"/>
  <c r="H68" i="25"/>
  <c r="F68" i="25"/>
  <c r="C68" i="25"/>
  <c r="G68" i="25"/>
  <c r="D68" i="25"/>
  <c r="I68" i="25"/>
  <c r="K68" i="25"/>
  <c r="F140" i="25"/>
  <c r="K140" i="25"/>
  <c r="K71" i="25"/>
  <c r="E71" i="25"/>
  <c r="H71" i="25"/>
  <c r="H83" i="26"/>
  <c r="I83" i="26"/>
  <c r="K83" i="26"/>
  <c r="E83" i="26"/>
  <c r="F83" i="26"/>
  <c r="G83" i="26"/>
  <c r="D83" i="26"/>
  <c r="J83" i="26"/>
  <c r="C83" i="26"/>
  <c r="J107" i="25"/>
  <c r="I107" i="25"/>
  <c r="G107" i="25"/>
  <c r="D107" i="25"/>
  <c r="K107" i="25"/>
  <c r="E107" i="25"/>
  <c r="H107" i="25"/>
  <c r="C107" i="25"/>
  <c r="F107" i="25"/>
  <c r="I29" i="25"/>
  <c r="E29" i="25"/>
  <c r="C29" i="25"/>
  <c r="H29" i="25"/>
  <c r="D29" i="25"/>
  <c r="G29" i="25"/>
  <c r="K29" i="25"/>
  <c r="F29" i="25"/>
  <c r="J29" i="25"/>
  <c r="F84" i="25"/>
  <c r="D84" i="25"/>
  <c r="J84" i="25"/>
  <c r="C84" i="25"/>
  <c r="K84" i="25"/>
  <c r="G84" i="25"/>
  <c r="E84" i="25"/>
  <c r="F39" i="25"/>
  <c r="K39" i="25"/>
  <c r="D39" i="25"/>
  <c r="H39" i="25"/>
  <c r="J39" i="25"/>
  <c r="C39" i="25"/>
  <c r="I39" i="25"/>
  <c r="G39" i="25"/>
  <c r="E39" i="25"/>
  <c r="E69" i="25"/>
  <c r="I69" i="25"/>
  <c r="F69" i="25"/>
  <c r="G69" i="25"/>
  <c r="D69" i="25"/>
  <c r="K69" i="25"/>
  <c r="C69" i="25"/>
  <c r="J69" i="25"/>
  <c r="H69" i="25"/>
  <c r="E92" i="25"/>
  <c r="F92" i="25"/>
  <c r="H92" i="25"/>
  <c r="K92" i="25"/>
  <c r="D92" i="25"/>
  <c r="C92" i="25"/>
  <c r="I92" i="25"/>
  <c r="J92" i="25"/>
  <c r="G92" i="25"/>
  <c r="E51" i="26"/>
  <c r="J51" i="26"/>
  <c r="I51" i="26"/>
  <c r="H51" i="26"/>
  <c r="K51" i="26"/>
  <c r="F51" i="26"/>
  <c r="C51" i="26"/>
  <c r="G51" i="26"/>
  <c r="D51" i="26"/>
  <c r="J56" i="25"/>
  <c r="E56" i="25"/>
  <c r="H56" i="25"/>
  <c r="I56" i="25"/>
  <c r="F56" i="25"/>
  <c r="C56" i="25"/>
  <c r="D56" i="25"/>
  <c r="G56" i="25"/>
  <c r="K56" i="25"/>
  <c r="C136" i="25"/>
  <c r="D136" i="25"/>
  <c r="F136" i="25"/>
  <c r="E136" i="25"/>
  <c r="J136" i="25"/>
  <c r="H136" i="25"/>
  <c r="G136" i="25"/>
  <c r="H66" i="25"/>
  <c r="F66" i="25"/>
  <c r="I66" i="25"/>
  <c r="D66" i="25"/>
  <c r="C66" i="25"/>
  <c r="F64" i="26"/>
  <c r="D64" i="26"/>
  <c r="J64" i="26"/>
  <c r="C64" i="26"/>
  <c r="E64" i="26"/>
  <c r="I64" i="26"/>
  <c r="K64" i="26"/>
  <c r="H64" i="26"/>
  <c r="G64" i="26"/>
  <c r="F101" i="25"/>
  <c r="D101" i="25"/>
  <c r="H101" i="25"/>
  <c r="K101" i="25"/>
  <c r="E101" i="25"/>
  <c r="I101" i="25"/>
  <c r="C101" i="25"/>
  <c r="J101" i="25"/>
  <c r="G101" i="25"/>
  <c r="I25" i="25"/>
  <c r="G25" i="25"/>
  <c r="H25" i="25"/>
  <c r="J25" i="25"/>
  <c r="C25" i="25"/>
  <c r="K25" i="25"/>
  <c r="F25" i="25"/>
  <c r="D25" i="25"/>
  <c r="E25" i="25"/>
  <c r="E52" i="25"/>
  <c r="I137" i="25"/>
  <c r="U76" i="25"/>
  <c r="T76" i="25"/>
  <c r="AP34" i="25"/>
  <c r="AO34" i="25" s="1"/>
  <c r="AP62" i="25"/>
  <c r="AP106" i="25"/>
  <c r="AG106" i="25" s="1"/>
  <c r="J24" i="25"/>
  <c r="F24" i="25"/>
  <c r="H24" i="25"/>
  <c r="D24" i="25"/>
  <c r="C24" i="25"/>
  <c r="E24" i="25"/>
  <c r="G24" i="25"/>
  <c r="K24" i="25"/>
  <c r="I24" i="25"/>
  <c r="J174" i="25"/>
  <c r="F174" i="25"/>
  <c r="D174" i="25"/>
  <c r="I174" i="25"/>
  <c r="G174" i="25"/>
  <c r="K174" i="25"/>
  <c r="J36" i="25"/>
  <c r="I36" i="25"/>
  <c r="C36" i="25"/>
  <c r="H36" i="25"/>
  <c r="F36" i="25"/>
  <c r="G36" i="25"/>
  <c r="K36" i="25"/>
  <c r="D36" i="25"/>
  <c r="H32" i="25"/>
  <c r="E32" i="25"/>
  <c r="F32" i="25"/>
  <c r="D32" i="25"/>
  <c r="J32" i="25"/>
  <c r="G32" i="25"/>
  <c r="I32" i="25"/>
  <c r="K32" i="25"/>
  <c r="C32" i="25"/>
  <c r="K168" i="25"/>
  <c r="F168" i="25"/>
  <c r="D168" i="25"/>
  <c r="C168" i="25"/>
  <c r="J168" i="25"/>
  <c r="G168" i="25"/>
  <c r="I168" i="25"/>
  <c r="E168" i="25"/>
  <c r="H27" i="25"/>
  <c r="F27" i="25"/>
  <c r="C27" i="25"/>
  <c r="J27" i="25"/>
  <c r="G27" i="25"/>
  <c r="D27" i="25"/>
  <c r="I27" i="25"/>
  <c r="K27" i="25"/>
  <c r="E27" i="25"/>
  <c r="J124" i="25"/>
  <c r="I124" i="25"/>
  <c r="D124" i="25"/>
  <c r="C124" i="25"/>
  <c r="K124" i="25"/>
  <c r="H48" i="25"/>
  <c r="G48" i="25"/>
  <c r="F48" i="25"/>
  <c r="C155" i="25"/>
  <c r="F155" i="25"/>
  <c r="G155" i="25"/>
  <c r="K155" i="25"/>
  <c r="I155" i="25"/>
  <c r="D155" i="25"/>
  <c r="H155" i="25"/>
  <c r="J155" i="25"/>
  <c r="E155" i="25"/>
  <c r="F89" i="25"/>
  <c r="H89" i="25"/>
  <c r="K89" i="25"/>
  <c r="E89" i="25"/>
  <c r="C89" i="25"/>
  <c r="D89" i="25"/>
  <c r="J89" i="25"/>
  <c r="G89" i="25"/>
  <c r="I89" i="25"/>
  <c r="D13" i="25"/>
  <c r="I13" i="25"/>
  <c r="K13" i="25"/>
  <c r="E13" i="25"/>
  <c r="F13" i="25"/>
  <c r="J13" i="25"/>
  <c r="H13" i="25"/>
  <c r="C13" i="25"/>
  <c r="G13" i="25"/>
  <c r="J8" i="25"/>
  <c r="H8" i="25"/>
  <c r="D8" i="25"/>
  <c r="F8" i="25"/>
  <c r="G8" i="25"/>
  <c r="K8" i="25"/>
  <c r="I8" i="25"/>
  <c r="C8" i="25"/>
  <c r="E8" i="25"/>
  <c r="H169" i="25"/>
  <c r="I169" i="25"/>
  <c r="D169" i="25"/>
  <c r="F169" i="25"/>
  <c r="K169" i="25"/>
  <c r="G169" i="25"/>
  <c r="J169" i="25"/>
  <c r="E169" i="25"/>
  <c r="C169" i="25"/>
  <c r="N28" i="25"/>
  <c r="Q28" i="25"/>
  <c r="P28" i="25"/>
  <c r="O28" i="25"/>
  <c r="R28" i="25"/>
  <c r="I28" i="25"/>
  <c r="H28" i="25"/>
  <c r="K28" i="25"/>
  <c r="U28" i="25"/>
  <c r="J28" i="25"/>
  <c r="F28" i="25"/>
  <c r="G28" i="25"/>
  <c r="T28" i="25"/>
  <c r="M28" i="25"/>
  <c r="S28" i="25"/>
  <c r="C28" i="25"/>
  <c r="D28" i="25"/>
  <c r="H16" i="25"/>
  <c r="E16" i="25"/>
  <c r="F16" i="25"/>
  <c r="I16" i="25"/>
  <c r="C16" i="25"/>
  <c r="G16" i="25"/>
  <c r="D16" i="25"/>
  <c r="J16" i="25"/>
  <c r="K16" i="25"/>
  <c r="F163" i="25"/>
  <c r="C163" i="25"/>
  <c r="E163" i="25"/>
  <c r="I163" i="25"/>
  <c r="H163" i="25"/>
  <c r="J163" i="25"/>
  <c r="D163" i="25"/>
  <c r="G163" i="25"/>
  <c r="K163" i="25"/>
  <c r="F19" i="25"/>
  <c r="D19" i="25"/>
  <c r="I19" i="25"/>
  <c r="G19" i="25"/>
  <c r="J19" i="25"/>
  <c r="K19" i="25"/>
  <c r="H19" i="25"/>
  <c r="C19" i="25"/>
  <c r="E19" i="25"/>
  <c r="G120" i="25"/>
  <c r="C120" i="25"/>
  <c r="D120" i="25"/>
  <c r="J42" i="25"/>
  <c r="F42" i="25"/>
  <c r="C42" i="25"/>
  <c r="K42" i="25"/>
  <c r="G151" i="25"/>
  <c r="K151" i="25"/>
  <c r="E151" i="25"/>
  <c r="F151" i="25"/>
  <c r="C151" i="25"/>
  <c r="D151" i="25"/>
  <c r="H151" i="25"/>
  <c r="J151" i="25"/>
  <c r="I151" i="25"/>
  <c r="F85" i="25"/>
  <c r="I85" i="25"/>
  <c r="D85" i="25"/>
  <c r="H85" i="25"/>
  <c r="G85" i="25"/>
  <c r="E85" i="25"/>
  <c r="K85" i="25"/>
  <c r="C85" i="25"/>
  <c r="J85" i="25"/>
  <c r="I9" i="25"/>
  <c r="G9" i="25"/>
  <c r="H9" i="25"/>
  <c r="F9" i="25"/>
  <c r="K9" i="25"/>
  <c r="E9" i="25"/>
  <c r="D9" i="25"/>
  <c r="J9" i="25"/>
  <c r="C9" i="25"/>
  <c r="J68" i="25"/>
  <c r="U48" i="25"/>
  <c r="AP70" i="25"/>
  <c r="Z70" i="25" s="1"/>
  <c r="AP98" i="25"/>
  <c r="AM98" i="25" s="1"/>
  <c r="AP173" i="25"/>
  <c r="P173" i="25"/>
  <c r="M173" i="25"/>
  <c r="C175" i="25"/>
  <c r="K175" i="25"/>
  <c r="I175" i="25"/>
  <c r="H175" i="25"/>
  <c r="D146" i="25"/>
  <c r="H146" i="25"/>
  <c r="J146" i="25"/>
  <c r="M146" i="25"/>
  <c r="U146" i="25"/>
  <c r="F146" i="25"/>
  <c r="S146" i="25"/>
  <c r="O146" i="25"/>
  <c r="C146" i="25"/>
  <c r="T146" i="25"/>
  <c r="Q146" i="25"/>
  <c r="R146" i="25"/>
  <c r="G146" i="25"/>
  <c r="N146" i="25"/>
  <c r="E146" i="25"/>
  <c r="I146" i="25"/>
  <c r="P146" i="25"/>
  <c r="K146" i="25"/>
  <c r="E4" i="25"/>
  <c r="H4" i="25"/>
  <c r="F4" i="25"/>
  <c r="K4" i="25"/>
  <c r="J4" i="25"/>
  <c r="I4" i="25"/>
  <c r="G4" i="25"/>
  <c r="C4" i="25"/>
  <c r="D4" i="25"/>
  <c r="I133" i="25"/>
  <c r="F133" i="25"/>
  <c r="H133" i="25"/>
  <c r="K133" i="25"/>
  <c r="C133" i="25"/>
  <c r="E133" i="25"/>
  <c r="G133" i="25"/>
  <c r="J133" i="25"/>
  <c r="H137" i="25"/>
  <c r="D137" i="25"/>
  <c r="G137" i="25"/>
  <c r="C137" i="25"/>
  <c r="K137" i="25"/>
  <c r="E137" i="25"/>
  <c r="J137" i="25"/>
  <c r="I164" i="26"/>
  <c r="E164" i="26"/>
  <c r="G164" i="26"/>
  <c r="D164" i="26"/>
  <c r="K164" i="26"/>
  <c r="C164" i="26"/>
  <c r="F164" i="26"/>
  <c r="J164" i="26"/>
  <c r="H164" i="26"/>
  <c r="U108" i="25"/>
  <c r="M108" i="25"/>
  <c r="N108" i="25"/>
  <c r="R108" i="25"/>
  <c r="Q108" i="25"/>
  <c r="P108" i="25"/>
  <c r="G108" i="25"/>
  <c r="K108" i="25"/>
  <c r="T108" i="25"/>
  <c r="I108" i="25"/>
  <c r="C108" i="25"/>
  <c r="D108" i="25"/>
  <c r="D30" i="25"/>
  <c r="K30" i="25"/>
  <c r="J30" i="25"/>
  <c r="E30" i="25"/>
  <c r="K139" i="25"/>
  <c r="J139" i="25"/>
  <c r="H139" i="25"/>
  <c r="C139" i="25"/>
  <c r="D139" i="25"/>
  <c r="E139" i="25"/>
  <c r="F139" i="25"/>
  <c r="G139" i="25"/>
  <c r="I139" i="25"/>
  <c r="R70" i="25"/>
  <c r="J70" i="25"/>
  <c r="H70" i="25"/>
  <c r="P70" i="25"/>
  <c r="D70" i="25"/>
  <c r="E70" i="25"/>
  <c r="T70" i="25"/>
  <c r="K70" i="25"/>
  <c r="M70" i="25"/>
  <c r="O70" i="25"/>
  <c r="I70" i="25"/>
  <c r="C70" i="25"/>
  <c r="F70" i="25"/>
  <c r="Q70" i="25"/>
  <c r="U70" i="25"/>
  <c r="G70" i="25"/>
  <c r="N70" i="25"/>
  <c r="S70" i="25"/>
  <c r="D80" i="26"/>
  <c r="K80" i="26"/>
  <c r="G80" i="26"/>
  <c r="F80" i="26"/>
  <c r="H80" i="26"/>
  <c r="C80" i="26"/>
  <c r="J80" i="26"/>
  <c r="E80" i="26"/>
  <c r="H166" i="25"/>
  <c r="E166" i="25"/>
  <c r="D166" i="25"/>
  <c r="G166" i="25"/>
  <c r="J166" i="25"/>
  <c r="I166" i="25"/>
  <c r="F166" i="25"/>
  <c r="C166" i="25"/>
  <c r="K166" i="25"/>
  <c r="H138" i="25"/>
  <c r="I138" i="25"/>
  <c r="G138" i="25"/>
  <c r="D138" i="25"/>
  <c r="K138" i="25"/>
  <c r="C138" i="25"/>
  <c r="F138" i="25"/>
  <c r="H171" i="26"/>
  <c r="J171" i="26"/>
  <c r="G171" i="26"/>
  <c r="I171" i="26"/>
  <c r="I117" i="25"/>
  <c r="K117" i="25"/>
  <c r="J117" i="25"/>
  <c r="D117" i="25"/>
  <c r="E117" i="25"/>
  <c r="G117" i="25"/>
  <c r="C117" i="25"/>
  <c r="H129" i="25"/>
  <c r="G129" i="25"/>
  <c r="J129" i="25"/>
  <c r="K129" i="25"/>
  <c r="E129" i="25"/>
  <c r="D129" i="25"/>
  <c r="I129" i="25"/>
  <c r="C129" i="25"/>
  <c r="J67" i="26"/>
  <c r="D67" i="26"/>
  <c r="I67" i="26"/>
  <c r="C67" i="26"/>
  <c r="H67" i="26"/>
  <c r="E67" i="26"/>
  <c r="G67" i="26"/>
  <c r="K67" i="26"/>
  <c r="F67" i="26"/>
  <c r="F102" i="25"/>
  <c r="C102" i="25"/>
  <c r="I102" i="25"/>
  <c r="D26" i="25"/>
  <c r="F26" i="25"/>
  <c r="C26" i="25"/>
  <c r="K26" i="25"/>
  <c r="F135" i="25"/>
  <c r="C135" i="25"/>
  <c r="I135" i="25"/>
  <c r="G135" i="25"/>
  <c r="E135" i="25"/>
  <c r="D135" i="25"/>
  <c r="K135" i="25"/>
  <c r="H135" i="25"/>
  <c r="J135" i="25"/>
  <c r="D65" i="25"/>
  <c r="I65" i="25"/>
  <c r="F65" i="25"/>
  <c r="G65" i="25"/>
  <c r="H65" i="25"/>
  <c r="K65" i="25"/>
  <c r="C65" i="25"/>
  <c r="E65" i="25"/>
  <c r="J65" i="25"/>
  <c r="H61" i="26"/>
  <c r="I61" i="26"/>
  <c r="G61" i="26"/>
  <c r="K61" i="26"/>
  <c r="D61" i="26"/>
  <c r="F61" i="26"/>
  <c r="C61" i="26"/>
  <c r="J61" i="26"/>
  <c r="I80" i="26"/>
  <c r="F129" i="25"/>
  <c r="H168" i="25"/>
  <c r="V9" i="27"/>
  <c r="Q9" i="27" s="1"/>
  <c r="V25" i="27"/>
  <c r="V13" i="27"/>
  <c r="V29" i="27"/>
  <c r="V52" i="28"/>
  <c r="V33" i="27"/>
  <c r="V49" i="27"/>
  <c r="M49" i="27" s="1"/>
  <c r="V66" i="27"/>
  <c r="V82" i="27"/>
  <c r="V98" i="27"/>
  <c r="Q98" i="27" s="1"/>
  <c r="V114" i="27"/>
  <c r="T114" i="27" s="1"/>
  <c r="V130" i="27"/>
  <c r="R130" i="27" s="1"/>
  <c r="V146" i="27"/>
  <c r="V162" i="27"/>
  <c r="V2" i="27"/>
  <c r="Q2" i="27" s="1"/>
  <c r="V26" i="27"/>
  <c r="R26" i="27" s="1"/>
  <c r="V50" i="27"/>
  <c r="S50" i="27" s="1"/>
  <c r="V63" i="27"/>
  <c r="V75" i="27"/>
  <c r="U75" i="27" s="1"/>
  <c r="V87" i="27"/>
  <c r="U87" i="27" s="1"/>
  <c r="V99" i="27"/>
  <c r="V111" i="27"/>
  <c r="P111" i="27" s="1"/>
  <c r="V123" i="27"/>
  <c r="R123" i="27" s="1"/>
  <c r="V139" i="27"/>
  <c r="S139" i="27" s="1"/>
  <c r="V167" i="27"/>
  <c r="V3" i="27"/>
  <c r="O3" i="27" s="1"/>
  <c r="V27" i="27"/>
  <c r="V51" i="27"/>
  <c r="V76" i="27"/>
  <c r="V100" i="27"/>
  <c r="V124" i="27"/>
  <c r="M124" i="27" s="1"/>
  <c r="V148" i="27"/>
  <c r="Q148" i="27" s="1"/>
  <c r="V8" i="27"/>
  <c r="V137" i="27"/>
  <c r="V4" i="27"/>
  <c r="Q4" i="27" s="1"/>
  <c r="V28" i="27"/>
  <c r="T28" i="27" s="1"/>
  <c r="V53" i="27"/>
  <c r="V77" i="27"/>
  <c r="V101" i="27"/>
  <c r="S101" i="27" s="1"/>
  <c r="V125" i="27"/>
  <c r="V149" i="27"/>
  <c r="V16" i="27"/>
  <c r="S16" i="27" s="1"/>
  <c r="V121" i="27"/>
  <c r="V161" i="27"/>
  <c r="V23" i="27"/>
  <c r="V47" i="27"/>
  <c r="Q47" i="27" s="1"/>
  <c r="V72" i="27"/>
  <c r="V96" i="27"/>
  <c r="V120" i="27"/>
  <c r="V144" i="27"/>
  <c r="N144" i="27" s="1"/>
  <c r="V176" i="27"/>
  <c r="V5" i="27"/>
  <c r="V37" i="27"/>
  <c r="V54" i="27"/>
  <c r="N54" i="27" s="1"/>
  <c r="V70" i="27"/>
  <c r="V86" i="27"/>
  <c r="V102" i="27"/>
  <c r="N102" i="27" s="1"/>
  <c r="V118" i="27"/>
  <c r="S118" i="27" s="1"/>
  <c r="V134" i="27"/>
  <c r="S134" i="27" s="1"/>
  <c r="V150" i="27"/>
  <c r="V166" i="27"/>
  <c r="N166" i="27" s="1"/>
  <c r="V6" i="27"/>
  <c r="P6" i="27" s="1"/>
  <c r="V18" i="27"/>
  <c r="V30" i="27"/>
  <c r="V42" i="27"/>
  <c r="S42" i="27" s="1"/>
  <c r="V55" i="27"/>
  <c r="N55" i="27" s="1"/>
  <c r="V67" i="27"/>
  <c r="T67" i="27" s="1"/>
  <c r="V79" i="27"/>
  <c r="V103" i="27"/>
  <c r="V115" i="27"/>
  <c r="V127" i="27"/>
  <c r="P127" i="27" s="1"/>
  <c r="V143" i="27"/>
  <c r="R143" i="27" s="1"/>
  <c r="V155" i="27"/>
  <c r="V171" i="27"/>
  <c r="O171" i="27" s="1"/>
  <c r="V11" i="27"/>
  <c r="V35" i="27"/>
  <c r="M35" i="27" s="1"/>
  <c r="V60" i="27"/>
  <c r="V108" i="27"/>
  <c r="T108" i="27" s="1"/>
  <c r="V132" i="27"/>
  <c r="V156" i="27"/>
  <c r="V32" i="27"/>
  <c r="S32" i="27" s="1"/>
  <c r="V89" i="27"/>
  <c r="R89" i="27" s="1"/>
  <c r="V153" i="27"/>
  <c r="R153" i="27" s="1"/>
  <c r="V12" i="27"/>
  <c r="V36" i="27"/>
  <c r="V61" i="27"/>
  <c r="N61" i="27" s="1"/>
  <c r="V109" i="27"/>
  <c r="V133" i="27"/>
  <c r="V157" i="27"/>
  <c r="V24" i="27"/>
  <c r="V73" i="27"/>
  <c r="V129" i="27"/>
  <c r="V7" i="27"/>
  <c r="P7" i="27" s="1"/>
  <c r="V31" i="27"/>
  <c r="V56" i="27"/>
  <c r="V104" i="27"/>
  <c r="V128" i="27"/>
  <c r="V152" i="27"/>
  <c r="M152" i="27" s="1"/>
  <c r="V177" i="27"/>
  <c r="Q177" i="27" s="1"/>
  <c r="V21" i="27"/>
  <c r="V62" i="27"/>
  <c r="V94" i="27"/>
  <c r="V126" i="27"/>
  <c r="M126" i="27" s="1"/>
  <c r="V158" i="27"/>
  <c r="S158" i="27" s="1"/>
  <c r="V14" i="27"/>
  <c r="V38" i="27"/>
  <c r="V59" i="27"/>
  <c r="V83" i="27"/>
  <c r="P83" i="27" s="1"/>
  <c r="V107" i="27"/>
  <c r="P107" i="27" s="1"/>
  <c r="V135" i="27"/>
  <c r="Q135" i="27" s="1"/>
  <c r="V163" i="27"/>
  <c r="V19" i="27"/>
  <c r="V68" i="27"/>
  <c r="V116" i="27"/>
  <c r="S116" i="27" s="1"/>
  <c r="V172" i="27"/>
  <c r="U172" i="27" s="1"/>
  <c r="V113" i="27"/>
  <c r="V20" i="27"/>
  <c r="U20" i="27" s="1"/>
  <c r="V69" i="27"/>
  <c r="S69" i="27" s="1"/>
  <c r="V117" i="27"/>
  <c r="P117" i="27" s="1"/>
  <c r="V173" i="27"/>
  <c r="V105" i="27"/>
  <c r="V15" i="27"/>
  <c r="V64" i="27"/>
  <c r="U64" i="27" s="1"/>
  <c r="V112" i="27"/>
  <c r="V168" i="27"/>
  <c r="P168" i="27" s="1"/>
  <c r="V41" i="27"/>
  <c r="N41" i="27" s="1"/>
  <c r="V74" i="27"/>
  <c r="V106" i="27"/>
  <c r="O106" i="27" s="1"/>
  <c r="V138" i="27"/>
  <c r="V170" i="27"/>
  <c r="Q170" i="27" s="1"/>
  <c r="V22" i="27"/>
  <c r="V46" i="27"/>
  <c r="V71" i="27"/>
  <c r="V91" i="27"/>
  <c r="V119" i="27"/>
  <c r="V147" i="27"/>
  <c r="N147" i="27" s="1"/>
  <c r="V175" i="27"/>
  <c r="V43" i="27"/>
  <c r="V84" i="27"/>
  <c r="V140" i="27"/>
  <c r="V48" i="27"/>
  <c r="V169" i="27"/>
  <c r="V44" i="27"/>
  <c r="R44" i="27" s="1"/>
  <c r="V85" i="27"/>
  <c r="O85" i="27" s="1"/>
  <c r="V141" i="27"/>
  <c r="T141" i="27" s="1"/>
  <c r="V40" i="27"/>
  <c r="V145" i="27"/>
  <c r="V39" i="27"/>
  <c r="V80" i="27"/>
  <c r="V136" i="27"/>
  <c r="P136" i="27" s="1"/>
  <c r="V58" i="27"/>
  <c r="V122" i="27"/>
  <c r="V10" i="27"/>
  <c r="V159" i="27"/>
  <c r="T159" i="27" s="1"/>
  <c r="V164" i="27"/>
  <c r="V81" i="27"/>
  <c r="V160" i="27"/>
  <c r="V78" i="27"/>
  <c r="V142" i="27"/>
  <c r="O142" i="27" s="1"/>
  <c r="V92" i="27"/>
  <c r="V65" i="27"/>
  <c r="U65" i="27" s="1"/>
  <c r="V88" i="27"/>
  <c r="V17" i="27"/>
  <c r="V154" i="27"/>
  <c r="T154" i="27" s="1"/>
  <c r="V97" i="27"/>
  <c r="U97" i="27" s="1"/>
  <c r="V165" i="27"/>
  <c r="V45" i="27"/>
  <c r="V174" i="27"/>
  <c r="V95" i="27"/>
  <c r="V57" i="27"/>
  <c r="N57" i="27" s="1"/>
  <c r="V110" i="27"/>
  <c r="Q110" i="27" s="1"/>
  <c r="V151" i="27"/>
  <c r="T151" i="27" s="1"/>
  <c r="V93" i="27"/>
  <c r="M93" i="27" s="1"/>
  <c r="V34" i="27"/>
  <c r="N34" i="27" s="1"/>
  <c r="V90" i="27"/>
  <c r="S90" i="27" s="1"/>
  <c r="V131" i="27"/>
  <c r="AP146" i="25"/>
  <c r="AD146" i="25" s="1"/>
  <c r="AP108" i="25"/>
  <c r="AA108" i="25" s="1"/>
  <c r="AP15" i="25"/>
  <c r="AK15" i="25" s="1"/>
  <c r="H160" i="25"/>
  <c r="G160" i="25"/>
  <c r="E160" i="25"/>
  <c r="I160" i="25"/>
  <c r="C160" i="25"/>
  <c r="K160" i="25"/>
  <c r="R160" i="25"/>
  <c r="F160" i="25"/>
  <c r="J160" i="25"/>
  <c r="D160" i="25"/>
  <c r="F125" i="25"/>
  <c r="I125" i="25"/>
  <c r="H125" i="25"/>
  <c r="G125" i="25"/>
  <c r="K125" i="25"/>
  <c r="J125" i="25"/>
  <c r="C125" i="25"/>
  <c r="E125" i="25"/>
  <c r="E114" i="25"/>
  <c r="H114" i="25"/>
  <c r="J114" i="25"/>
  <c r="D114" i="25"/>
  <c r="C114" i="25"/>
  <c r="I114" i="25"/>
  <c r="G114" i="25"/>
  <c r="F114" i="25"/>
  <c r="K114" i="25"/>
  <c r="K172" i="25"/>
  <c r="H172" i="25"/>
  <c r="F172" i="25"/>
  <c r="J172" i="25"/>
  <c r="D172" i="25"/>
  <c r="G172" i="25"/>
  <c r="I172" i="25"/>
  <c r="C172" i="25"/>
  <c r="E172" i="25"/>
  <c r="Q62" i="25"/>
  <c r="S62" i="25"/>
  <c r="N62" i="25"/>
  <c r="E62" i="25"/>
  <c r="P62" i="25"/>
  <c r="R62" i="25"/>
  <c r="T62" i="25"/>
  <c r="O62" i="25"/>
  <c r="H62" i="25"/>
  <c r="M62" i="25"/>
  <c r="I62" i="25"/>
  <c r="C62" i="25"/>
  <c r="U62" i="25"/>
  <c r="G62" i="25"/>
  <c r="J62" i="25"/>
  <c r="K62" i="25"/>
  <c r="D62" i="25"/>
  <c r="F62" i="25"/>
  <c r="I103" i="25"/>
  <c r="F103" i="25"/>
  <c r="J103" i="25"/>
  <c r="C103" i="25"/>
  <c r="G103" i="25"/>
  <c r="H103" i="25"/>
  <c r="K103" i="25"/>
  <c r="D103" i="25"/>
  <c r="E103" i="25"/>
  <c r="H90" i="25"/>
  <c r="J90" i="25"/>
  <c r="I90" i="25"/>
  <c r="G90" i="25"/>
  <c r="K90" i="25"/>
  <c r="E14" i="25"/>
  <c r="F14" i="25"/>
  <c r="J14" i="25"/>
  <c r="K14" i="25"/>
  <c r="H14" i="25"/>
  <c r="H123" i="25"/>
  <c r="I123" i="25"/>
  <c r="E123" i="25"/>
  <c r="F123" i="25"/>
  <c r="C123" i="25"/>
  <c r="D123" i="25"/>
  <c r="J123" i="25"/>
  <c r="G123" i="25"/>
  <c r="K123" i="25"/>
  <c r="D47" i="25"/>
  <c r="I47" i="25"/>
  <c r="G47" i="25"/>
  <c r="J47" i="25"/>
  <c r="K47" i="25"/>
  <c r="H47" i="25"/>
  <c r="F47" i="25"/>
  <c r="E47" i="25"/>
  <c r="C47" i="25"/>
  <c r="E142" i="25"/>
  <c r="H142" i="25"/>
  <c r="D142" i="25"/>
  <c r="I142" i="25"/>
  <c r="F142" i="25"/>
  <c r="C142" i="25"/>
  <c r="G142" i="25"/>
  <c r="K142" i="25"/>
  <c r="J142" i="25"/>
  <c r="H109" i="25"/>
  <c r="D109" i="25"/>
  <c r="I109" i="25"/>
  <c r="K109" i="25"/>
  <c r="E109" i="25"/>
  <c r="C109" i="25"/>
  <c r="J109" i="25"/>
  <c r="G109" i="25"/>
  <c r="S106" i="25"/>
  <c r="E106" i="25"/>
  <c r="I106" i="25"/>
  <c r="P106" i="25"/>
  <c r="J106" i="25"/>
  <c r="M106" i="25"/>
  <c r="K106" i="25"/>
  <c r="H106" i="25"/>
  <c r="U106" i="25"/>
  <c r="T106" i="25"/>
  <c r="F106" i="25"/>
  <c r="R106" i="25"/>
  <c r="O106" i="25"/>
  <c r="D106" i="25"/>
  <c r="C106" i="25"/>
  <c r="G106" i="25"/>
  <c r="Q106" i="25"/>
  <c r="K167" i="25"/>
  <c r="J167" i="25"/>
  <c r="D167" i="25"/>
  <c r="C167" i="25"/>
  <c r="H167" i="25"/>
  <c r="G167" i="25"/>
  <c r="I167" i="25"/>
  <c r="E167" i="25"/>
  <c r="D31" i="25"/>
  <c r="H31" i="25"/>
  <c r="K31" i="25"/>
  <c r="E31" i="25"/>
  <c r="F31" i="25"/>
  <c r="J31" i="25"/>
  <c r="C31" i="25"/>
  <c r="G31" i="25"/>
  <c r="D95" i="25"/>
  <c r="I95" i="25"/>
  <c r="F95" i="25"/>
  <c r="J95" i="25"/>
  <c r="C95" i="25"/>
  <c r="H95" i="25"/>
  <c r="K95" i="25"/>
  <c r="E95" i="25"/>
  <c r="G95" i="25"/>
  <c r="E152" i="25"/>
  <c r="I152" i="25"/>
  <c r="G152" i="25"/>
  <c r="D152" i="25"/>
  <c r="K152" i="25"/>
  <c r="E86" i="25"/>
  <c r="C86" i="25"/>
  <c r="K86" i="25"/>
  <c r="E10" i="25"/>
  <c r="J10" i="25"/>
  <c r="C10" i="25"/>
  <c r="K10" i="25"/>
  <c r="I119" i="25"/>
  <c r="J119" i="25"/>
  <c r="D119" i="25"/>
  <c r="H119" i="25"/>
  <c r="G119" i="25"/>
  <c r="K119" i="25"/>
  <c r="E119" i="25"/>
  <c r="F119" i="25"/>
  <c r="C119" i="25"/>
  <c r="I41" i="25"/>
  <c r="K41" i="25"/>
  <c r="J41" i="25"/>
  <c r="C41" i="25"/>
  <c r="H41" i="25"/>
  <c r="G41" i="25"/>
  <c r="D41" i="25"/>
  <c r="E41" i="25"/>
  <c r="F41" i="25"/>
  <c r="V7" i="24"/>
  <c r="V64" i="24"/>
  <c r="V128" i="24"/>
  <c r="U128" i="24" s="1"/>
  <c r="V16" i="24"/>
  <c r="V81" i="24"/>
  <c r="V145" i="24"/>
  <c r="Q145" i="24" s="1"/>
  <c r="V62" i="24"/>
  <c r="U62" i="24" s="1"/>
  <c r="V142" i="24"/>
  <c r="V59" i="24"/>
  <c r="V171" i="24"/>
  <c r="V79" i="24"/>
  <c r="V175" i="24"/>
  <c r="V82" i="24"/>
  <c r="V162" i="24"/>
  <c r="V23" i="24"/>
  <c r="V88" i="24"/>
  <c r="Q88" i="24" s="1"/>
  <c r="V152" i="24"/>
  <c r="V40" i="24"/>
  <c r="V105" i="24"/>
  <c r="V169" i="24"/>
  <c r="V78" i="24"/>
  <c r="V174" i="24"/>
  <c r="V75" i="24"/>
  <c r="S75" i="24" s="1"/>
  <c r="V14" i="24"/>
  <c r="V111" i="24"/>
  <c r="V17" i="24"/>
  <c r="V98" i="24"/>
  <c r="Q98" i="24" s="1"/>
  <c r="V55" i="24"/>
  <c r="N55" i="24" s="1"/>
  <c r="V8" i="24"/>
  <c r="V137" i="24"/>
  <c r="O137" i="24" s="1"/>
  <c r="V126" i="24"/>
  <c r="V139" i="24"/>
  <c r="O139" i="24" s="1"/>
  <c r="V143" i="24"/>
  <c r="V146" i="24"/>
  <c r="R146" i="24" s="1"/>
  <c r="V96" i="24"/>
  <c r="V48" i="24"/>
  <c r="V177" i="24"/>
  <c r="V10" i="24"/>
  <c r="O10" i="24" s="1"/>
  <c r="V46" i="24"/>
  <c r="V33" i="24"/>
  <c r="V120" i="24"/>
  <c r="V45" i="24"/>
  <c r="R45" i="24" s="1"/>
  <c r="V63" i="24"/>
  <c r="V160" i="24"/>
  <c r="M160" i="24" s="1"/>
  <c r="V110" i="24"/>
  <c r="V127" i="24"/>
  <c r="V31" i="24"/>
  <c r="V91" i="24"/>
  <c r="V73" i="24"/>
  <c r="N73" i="24" s="1"/>
  <c r="V66" i="24"/>
  <c r="O66" i="24" s="1"/>
  <c r="V26" i="24"/>
  <c r="V130" i="24"/>
  <c r="U130" i="24" s="1"/>
  <c r="V113" i="24"/>
  <c r="E108" i="25"/>
  <c r="H52" i="25"/>
  <c r="H117" i="25"/>
  <c r="D133" i="25"/>
  <c r="AP28" i="25"/>
  <c r="AP143" i="25"/>
  <c r="AG48" i="25"/>
  <c r="X66" i="25"/>
  <c r="AJ27" i="25"/>
  <c r="AE27" i="25"/>
  <c r="AM66" i="25"/>
  <c r="AE66" i="25"/>
  <c r="AH66" i="25"/>
  <c r="AO66" i="25"/>
  <c r="AM92" i="25"/>
  <c r="AM48" i="25"/>
  <c r="AN48" i="25"/>
  <c r="AL48" i="25"/>
  <c r="W48" i="25"/>
  <c r="AJ65" i="25"/>
  <c r="AB65" i="25"/>
  <c r="X65" i="25"/>
  <c r="AD65" i="25"/>
  <c r="AJ66" i="25"/>
  <c r="AL66" i="25"/>
  <c r="Y66" i="25"/>
  <c r="AG66" i="25"/>
  <c r="AE48" i="25"/>
  <c r="AK48" i="25"/>
  <c r="AO48" i="25"/>
  <c r="X48" i="25"/>
  <c r="AH48" i="25"/>
  <c r="AE65" i="25"/>
  <c r="AH133" i="25"/>
  <c r="AN65" i="25"/>
  <c r="Y65" i="25"/>
  <c r="Z65" i="25"/>
  <c r="AL65" i="25"/>
  <c r="AO65" i="25"/>
  <c r="AA66" i="25"/>
  <c r="AF66" i="25"/>
  <c r="AK66" i="25"/>
  <c r="AH92" i="25"/>
  <c r="AE92" i="25"/>
  <c r="Z92" i="25"/>
  <c r="AA92" i="25"/>
  <c r="Y92" i="25"/>
  <c r="AC48" i="25"/>
  <c r="AD48" i="25"/>
  <c r="Y48" i="25"/>
  <c r="AM65" i="25"/>
  <c r="AC65" i="25"/>
  <c r="AK65" i="25"/>
  <c r="AA65" i="25"/>
  <c r="AP86" i="25"/>
  <c r="AK86" i="25" s="1"/>
  <c r="N86" i="25"/>
  <c r="S86" i="25"/>
  <c r="O86" i="25"/>
  <c r="M86" i="25"/>
  <c r="P86" i="25"/>
  <c r="T86" i="25"/>
  <c r="Q86" i="25"/>
  <c r="U86" i="25"/>
  <c r="R86" i="25"/>
  <c r="AP58" i="25"/>
  <c r="AM58" i="25" s="1"/>
  <c r="Q58" i="25"/>
  <c r="N58" i="25"/>
  <c r="S58" i="25"/>
  <c r="P58" i="25"/>
  <c r="R58" i="25"/>
  <c r="T58" i="25"/>
  <c r="O58" i="25"/>
  <c r="U58" i="25"/>
  <c r="M58" i="25"/>
  <c r="AP169" i="25"/>
  <c r="AJ169" i="25" s="1"/>
  <c r="O169" i="25"/>
  <c r="R169" i="25"/>
  <c r="M169" i="25"/>
  <c r="S169" i="25"/>
  <c r="U169" i="25"/>
  <c r="T169" i="25"/>
  <c r="N169" i="25"/>
  <c r="Q169" i="25"/>
  <c r="P169" i="25"/>
  <c r="AP24" i="25"/>
  <c r="AI24" i="25" s="1"/>
  <c r="S24" i="25"/>
  <c r="N24" i="25"/>
  <c r="Q24" i="25"/>
  <c r="T24" i="25"/>
  <c r="U24" i="25"/>
  <c r="M24" i="25"/>
  <c r="O24" i="25"/>
  <c r="P24" i="25"/>
  <c r="R24" i="25"/>
  <c r="AP87" i="25"/>
  <c r="S87" i="25"/>
  <c r="N87" i="25"/>
  <c r="Q87" i="25"/>
  <c r="U87" i="25"/>
  <c r="O87" i="25"/>
  <c r="P87" i="25"/>
  <c r="R87" i="25"/>
  <c r="T87" i="25"/>
  <c r="M87" i="25"/>
  <c r="AP81" i="25"/>
  <c r="U81" i="25"/>
  <c r="M81" i="25"/>
  <c r="R81" i="25"/>
  <c r="O81" i="25"/>
  <c r="N81" i="25"/>
  <c r="Q81" i="25"/>
  <c r="P81" i="25"/>
  <c r="S81" i="25"/>
  <c r="T81" i="25"/>
  <c r="AP140" i="25"/>
  <c r="AA140" i="25" s="1"/>
  <c r="S140" i="25"/>
  <c r="N140" i="25"/>
  <c r="Q140" i="25"/>
  <c r="P140" i="25"/>
  <c r="U140" i="25"/>
  <c r="T140" i="25"/>
  <c r="R140" i="25"/>
  <c r="O140" i="25"/>
  <c r="M140" i="25"/>
  <c r="AP135" i="25"/>
  <c r="AJ135" i="25" s="1"/>
  <c r="M135" i="25"/>
  <c r="R135" i="25"/>
  <c r="O135" i="25"/>
  <c r="S135" i="25"/>
  <c r="N135" i="25"/>
  <c r="Q135" i="25"/>
  <c r="U135" i="25"/>
  <c r="P135" i="25"/>
  <c r="T135" i="25"/>
  <c r="AP114" i="25"/>
  <c r="S114" i="25"/>
  <c r="N114" i="25"/>
  <c r="Q114" i="25"/>
  <c r="U114" i="25"/>
  <c r="O114" i="25"/>
  <c r="P114" i="25"/>
  <c r="R114" i="25"/>
  <c r="T114" i="25"/>
  <c r="M114" i="25"/>
  <c r="AP168" i="25"/>
  <c r="AF168" i="25" s="1"/>
  <c r="N168" i="25"/>
  <c r="S168" i="25"/>
  <c r="U168" i="25"/>
  <c r="P168" i="25"/>
  <c r="R168" i="25"/>
  <c r="O168" i="25"/>
  <c r="T168" i="25"/>
  <c r="M168" i="25"/>
  <c r="Q168" i="25"/>
  <c r="AP23" i="25"/>
  <c r="Q23" i="25"/>
  <c r="M23" i="25"/>
  <c r="O23" i="25"/>
  <c r="R23" i="25"/>
  <c r="U23" i="25"/>
  <c r="N23" i="25"/>
  <c r="S23" i="25"/>
  <c r="AE23" i="25"/>
  <c r="T23" i="25"/>
  <c r="P23" i="25"/>
  <c r="AP128" i="25"/>
  <c r="AM128" i="25" s="1"/>
  <c r="N128" i="25"/>
  <c r="S128" i="25"/>
  <c r="P128" i="25"/>
  <c r="T128" i="25"/>
  <c r="R128" i="25"/>
  <c r="U128" i="25"/>
  <c r="M128" i="25"/>
  <c r="Q128" i="25"/>
  <c r="O128" i="25"/>
  <c r="AP107" i="25"/>
  <c r="W107" i="25" s="1"/>
  <c r="S107" i="25"/>
  <c r="U107" i="25"/>
  <c r="N107" i="25"/>
  <c r="Q107" i="25"/>
  <c r="O107" i="25"/>
  <c r="M107" i="25"/>
  <c r="P107" i="25"/>
  <c r="T107" i="25"/>
  <c r="R107" i="25"/>
  <c r="AP9" i="25"/>
  <c r="U9" i="25"/>
  <c r="N9" i="25"/>
  <c r="R9" i="25"/>
  <c r="Q9" i="25"/>
  <c r="S9" i="25"/>
  <c r="M9" i="25"/>
  <c r="O9" i="25"/>
  <c r="P9" i="25"/>
  <c r="T9" i="25"/>
  <c r="AP45" i="25"/>
  <c r="AO45" i="25" s="1"/>
  <c r="R45" i="25"/>
  <c r="M45" i="25"/>
  <c r="O45" i="25"/>
  <c r="AH45" i="25"/>
  <c r="S45" i="25"/>
  <c r="Q45" i="25"/>
  <c r="U45" i="25"/>
  <c r="N45" i="25"/>
  <c r="P45" i="25"/>
  <c r="T45" i="25"/>
  <c r="AP109" i="25"/>
  <c r="Z109" i="25" s="1"/>
  <c r="M109" i="25"/>
  <c r="R109" i="25"/>
  <c r="N109" i="25"/>
  <c r="S109" i="25"/>
  <c r="O109" i="25"/>
  <c r="T109" i="25"/>
  <c r="Q109" i="25"/>
  <c r="U109" i="25"/>
  <c r="P109" i="25"/>
  <c r="AP131" i="24"/>
  <c r="Y131" i="24" s="1"/>
  <c r="M123" i="24"/>
  <c r="AP133" i="24"/>
  <c r="AK133" i="24" s="1"/>
  <c r="AP51" i="24"/>
  <c r="AP91" i="25"/>
  <c r="AN91" i="25" s="1"/>
  <c r="S91" i="25"/>
  <c r="N91" i="25"/>
  <c r="Q91" i="25"/>
  <c r="U91" i="25"/>
  <c r="O91" i="25"/>
  <c r="P91" i="25"/>
  <c r="T91" i="25"/>
  <c r="R91" i="25"/>
  <c r="M91" i="25"/>
  <c r="AP94" i="25"/>
  <c r="S94" i="25"/>
  <c r="N94" i="25"/>
  <c r="O94" i="25"/>
  <c r="T94" i="25"/>
  <c r="R94" i="25"/>
  <c r="M94" i="25"/>
  <c r="U94" i="25"/>
  <c r="P94" i="25"/>
  <c r="Q94" i="25"/>
  <c r="AP56" i="24"/>
  <c r="H81" i="24"/>
  <c r="K81" i="24"/>
  <c r="C81" i="24"/>
  <c r="G81" i="24"/>
  <c r="J81" i="24"/>
  <c r="I81" i="24"/>
  <c r="E81" i="24"/>
  <c r="D81" i="24"/>
  <c r="F81" i="24"/>
  <c r="F168" i="24"/>
  <c r="O168" i="24"/>
  <c r="M168" i="24"/>
  <c r="K168" i="24"/>
  <c r="J168" i="24"/>
  <c r="C168" i="24"/>
  <c r="E168" i="24"/>
  <c r="G168" i="24"/>
  <c r="D168" i="24"/>
  <c r="H168" i="24"/>
  <c r="I168" i="24"/>
  <c r="AP103" i="25"/>
  <c r="X103" i="25" s="1"/>
  <c r="O103" i="25"/>
  <c r="Q103" i="25"/>
  <c r="S103" i="25"/>
  <c r="N103" i="25"/>
  <c r="U103" i="25"/>
  <c r="P103" i="25"/>
  <c r="R103" i="25"/>
  <c r="T103" i="25"/>
  <c r="M103" i="25"/>
  <c r="AP120" i="25"/>
  <c r="AJ120" i="25" s="1"/>
  <c r="Q120" i="25"/>
  <c r="N120" i="25"/>
  <c r="R120" i="25"/>
  <c r="S120" i="25"/>
  <c r="M120" i="25"/>
  <c r="U120" i="25"/>
  <c r="P120" i="25"/>
  <c r="T120" i="25"/>
  <c r="O120" i="25"/>
  <c r="AP159" i="24"/>
  <c r="AJ159" i="24" s="1"/>
  <c r="D126" i="24"/>
  <c r="F126" i="24"/>
  <c r="I126" i="24"/>
  <c r="H126" i="24"/>
  <c r="G126" i="24"/>
  <c r="J126" i="24"/>
  <c r="K126" i="24"/>
  <c r="E126" i="24"/>
  <c r="C126" i="24"/>
  <c r="C132" i="19"/>
  <c r="C51" i="21"/>
  <c r="I101" i="19"/>
  <c r="G101" i="19"/>
  <c r="F50" i="24"/>
  <c r="H50" i="24"/>
  <c r="I50" i="24"/>
  <c r="D50" i="24"/>
  <c r="K50" i="24"/>
  <c r="E50" i="24"/>
  <c r="C50" i="24"/>
  <c r="G50" i="24"/>
  <c r="J50" i="24"/>
  <c r="F132" i="24"/>
  <c r="S132" i="24"/>
  <c r="G132" i="24"/>
  <c r="K132" i="24"/>
  <c r="J132" i="24"/>
  <c r="E132" i="24"/>
  <c r="H132" i="24"/>
  <c r="I132" i="24"/>
  <c r="D132" i="24"/>
  <c r="C132" i="24"/>
  <c r="Q71" i="24"/>
  <c r="N71" i="24"/>
  <c r="E71" i="24"/>
  <c r="S71" i="24"/>
  <c r="D71" i="24"/>
  <c r="H71" i="24"/>
  <c r="I71" i="24"/>
  <c r="J71" i="24"/>
  <c r="U71" i="24"/>
  <c r="G71" i="24"/>
  <c r="P71" i="24"/>
  <c r="M71" i="24"/>
  <c r="K71" i="24"/>
  <c r="F71" i="24"/>
  <c r="C71" i="24"/>
  <c r="N74" i="24"/>
  <c r="I74" i="24"/>
  <c r="O74" i="24"/>
  <c r="Q74" i="24"/>
  <c r="S74" i="24"/>
  <c r="U74" i="24"/>
  <c r="R74" i="24"/>
  <c r="F74" i="24"/>
  <c r="M74" i="24"/>
  <c r="H74" i="24"/>
  <c r="D74" i="24"/>
  <c r="T74" i="24"/>
  <c r="E74" i="24"/>
  <c r="C74" i="24"/>
  <c r="G74" i="24"/>
  <c r="P74" i="24"/>
  <c r="K74" i="24"/>
  <c r="J74" i="24"/>
  <c r="S109" i="24"/>
  <c r="H109" i="24"/>
  <c r="N109" i="24"/>
  <c r="T109" i="24"/>
  <c r="M109" i="24"/>
  <c r="K109" i="24"/>
  <c r="F109" i="24"/>
  <c r="C109" i="24"/>
  <c r="G109" i="24"/>
  <c r="E109" i="24"/>
  <c r="I109" i="24"/>
  <c r="D109" i="24"/>
  <c r="Q109" i="24"/>
  <c r="U109" i="24"/>
  <c r="R109" i="24"/>
  <c r="J109" i="24"/>
  <c r="O109" i="24"/>
  <c r="P109" i="24"/>
  <c r="F76" i="24"/>
  <c r="S76" i="24"/>
  <c r="C76" i="24"/>
  <c r="G76" i="24"/>
  <c r="E76" i="24"/>
  <c r="J76" i="24"/>
  <c r="I76" i="24"/>
  <c r="K76" i="24"/>
  <c r="D76" i="24"/>
  <c r="H76" i="24"/>
  <c r="F88" i="24"/>
  <c r="K88" i="24"/>
  <c r="C88" i="24"/>
  <c r="E88" i="24"/>
  <c r="D88" i="24"/>
  <c r="J88" i="24"/>
  <c r="H88" i="24"/>
  <c r="G88" i="24"/>
  <c r="I88" i="24"/>
  <c r="H18" i="24"/>
  <c r="J18" i="24"/>
  <c r="E18" i="24"/>
  <c r="I18" i="24"/>
  <c r="C18" i="24"/>
  <c r="D18" i="24"/>
  <c r="G18" i="24"/>
  <c r="P18" i="24"/>
  <c r="F18" i="24"/>
  <c r="K18" i="24"/>
  <c r="I134" i="24"/>
  <c r="D134" i="24"/>
  <c r="H134" i="24"/>
  <c r="F134" i="24"/>
  <c r="G134" i="24"/>
  <c r="K134" i="24"/>
  <c r="J134" i="24"/>
  <c r="C134" i="24"/>
  <c r="E134" i="24"/>
  <c r="J5" i="24"/>
  <c r="D5" i="24"/>
  <c r="F5" i="24"/>
  <c r="H5" i="24"/>
  <c r="C5" i="24"/>
  <c r="I5" i="24"/>
  <c r="K5" i="24"/>
  <c r="G5" i="24"/>
  <c r="E5" i="24"/>
  <c r="F40" i="24"/>
  <c r="K40" i="24"/>
  <c r="E40" i="24"/>
  <c r="C40" i="24"/>
  <c r="G40" i="24"/>
  <c r="I40" i="24"/>
  <c r="D40" i="24"/>
  <c r="J40" i="24"/>
  <c r="H40" i="24"/>
  <c r="I26" i="24"/>
  <c r="F26" i="24"/>
  <c r="H26" i="24"/>
  <c r="D26" i="24"/>
  <c r="K26" i="24"/>
  <c r="J26" i="24"/>
  <c r="C26" i="24"/>
  <c r="E26" i="24"/>
  <c r="G26" i="24"/>
  <c r="F100" i="24"/>
  <c r="G100" i="24"/>
  <c r="K100" i="24"/>
  <c r="E100" i="24"/>
  <c r="H100" i="24"/>
  <c r="I100" i="24"/>
  <c r="C100" i="24"/>
  <c r="D100" i="24"/>
  <c r="J100" i="24"/>
  <c r="N54" i="24"/>
  <c r="S54" i="24"/>
  <c r="R54" i="24"/>
  <c r="I54" i="24"/>
  <c r="H54" i="24"/>
  <c r="F54" i="24"/>
  <c r="Q54" i="24"/>
  <c r="O54" i="24"/>
  <c r="T54" i="24"/>
  <c r="U54" i="24"/>
  <c r="M54" i="24"/>
  <c r="P54" i="24"/>
  <c r="C54" i="24"/>
  <c r="J54" i="24"/>
  <c r="G54" i="24"/>
  <c r="E54" i="24"/>
  <c r="D54" i="24"/>
  <c r="K54" i="24"/>
  <c r="H66" i="24"/>
  <c r="D66" i="24"/>
  <c r="I66" i="24"/>
  <c r="F66" i="24"/>
  <c r="C66" i="24"/>
  <c r="J66" i="24"/>
  <c r="G66" i="24"/>
  <c r="E66" i="24"/>
  <c r="K66" i="24"/>
  <c r="H101" i="24"/>
  <c r="N101" i="24"/>
  <c r="M101" i="24"/>
  <c r="K101" i="24"/>
  <c r="T101" i="24"/>
  <c r="C101" i="24"/>
  <c r="E101" i="24"/>
  <c r="U101" i="24"/>
  <c r="F101" i="24"/>
  <c r="G101" i="24"/>
  <c r="Q101" i="24"/>
  <c r="I101" i="24"/>
  <c r="J101" i="24"/>
  <c r="D101" i="24"/>
  <c r="E75" i="19"/>
  <c r="H75" i="19"/>
  <c r="G75" i="19"/>
  <c r="J75" i="19"/>
  <c r="D75" i="19"/>
  <c r="E127" i="19"/>
  <c r="D127" i="19"/>
  <c r="C127" i="19"/>
  <c r="K127" i="19"/>
  <c r="F127" i="19"/>
  <c r="J2" i="21"/>
  <c r="D2" i="21"/>
  <c r="E2" i="21"/>
  <c r="H2" i="21"/>
  <c r="F2" i="21"/>
  <c r="I40" i="27"/>
  <c r="F40" i="27"/>
  <c r="H40" i="27"/>
  <c r="K40" i="27"/>
  <c r="C40" i="27"/>
  <c r="D40" i="27"/>
  <c r="G40" i="27"/>
  <c r="E40" i="27"/>
  <c r="J40" i="27"/>
  <c r="J37" i="27"/>
  <c r="F37" i="27"/>
  <c r="C37" i="27"/>
  <c r="E37" i="27"/>
  <c r="H37" i="27"/>
  <c r="K37" i="27"/>
  <c r="G37" i="27"/>
  <c r="D37" i="27"/>
  <c r="I37" i="27"/>
  <c r="F36" i="27"/>
  <c r="I36" i="27"/>
  <c r="E36" i="27"/>
  <c r="C36" i="27"/>
  <c r="H36" i="27"/>
  <c r="K36" i="27"/>
  <c r="D36" i="27"/>
  <c r="G36" i="27"/>
  <c r="J36" i="27"/>
  <c r="C56" i="27"/>
  <c r="F56" i="27"/>
  <c r="J56" i="27"/>
  <c r="E56" i="27"/>
  <c r="I56" i="27"/>
  <c r="H56" i="27"/>
  <c r="K56" i="27"/>
  <c r="D56" i="27"/>
  <c r="G56" i="27"/>
  <c r="C95" i="27"/>
  <c r="E95" i="27"/>
  <c r="I95" i="27"/>
  <c r="H95" i="27"/>
  <c r="K95" i="27"/>
  <c r="F95" i="27"/>
  <c r="D95" i="27"/>
  <c r="G95" i="27"/>
  <c r="J95" i="27"/>
  <c r="F32" i="27"/>
  <c r="E32" i="27"/>
  <c r="I32" i="27"/>
  <c r="C32" i="27"/>
  <c r="H32" i="27"/>
  <c r="K32" i="27"/>
  <c r="D32" i="27"/>
  <c r="G32" i="27"/>
  <c r="J32" i="27"/>
  <c r="C29" i="27"/>
  <c r="J29" i="27"/>
  <c r="F29" i="27"/>
  <c r="E29" i="27"/>
  <c r="H29" i="27"/>
  <c r="K29" i="27"/>
  <c r="G29" i="27"/>
  <c r="I29" i="27"/>
  <c r="D29" i="27"/>
  <c r="F28" i="27"/>
  <c r="E28" i="27"/>
  <c r="I28" i="27"/>
  <c r="C28" i="27"/>
  <c r="H28" i="27"/>
  <c r="K28" i="27"/>
  <c r="D28" i="27"/>
  <c r="G28" i="27"/>
  <c r="J28" i="27"/>
  <c r="J51" i="27"/>
  <c r="C51" i="27"/>
  <c r="F51" i="27"/>
  <c r="E51" i="27"/>
  <c r="I51" i="27"/>
  <c r="H51" i="27"/>
  <c r="K51" i="27"/>
  <c r="G51" i="27"/>
  <c r="D51" i="27"/>
  <c r="J91" i="27"/>
  <c r="E91" i="27"/>
  <c r="C91" i="27"/>
  <c r="H91" i="27"/>
  <c r="K91" i="27"/>
  <c r="I91" i="27"/>
  <c r="D91" i="27"/>
  <c r="G91" i="27"/>
  <c r="F91" i="27"/>
  <c r="E57" i="27"/>
  <c r="F57" i="27"/>
  <c r="H57" i="27"/>
  <c r="K57" i="27"/>
  <c r="D57" i="27"/>
  <c r="G57" i="27"/>
  <c r="I57" i="27"/>
  <c r="C57" i="27"/>
  <c r="J57" i="27"/>
  <c r="C54" i="27"/>
  <c r="J54" i="27"/>
  <c r="I54" i="27"/>
  <c r="H54" i="27"/>
  <c r="K54" i="27"/>
  <c r="G54" i="27"/>
  <c r="F54" i="27"/>
  <c r="D54" i="27"/>
  <c r="E54" i="27"/>
  <c r="I53" i="27"/>
  <c r="C53" i="27"/>
  <c r="E53" i="27"/>
  <c r="H53" i="27"/>
  <c r="K53" i="27"/>
  <c r="D53" i="27"/>
  <c r="G53" i="27"/>
  <c r="F53" i="27"/>
  <c r="J53" i="27"/>
  <c r="C64" i="27"/>
  <c r="J64" i="27"/>
  <c r="F64" i="27"/>
  <c r="E64" i="27"/>
  <c r="I64" i="27"/>
  <c r="H64" i="27"/>
  <c r="K64" i="27"/>
  <c r="D64" i="27"/>
  <c r="G64" i="27"/>
  <c r="E103" i="27"/>
  <c r="I103" i="27"/>
  <c r="H103" i="27"/>
  <c r="K103" i="27"/>
  <c r="J103" i="27"/>
  <c r="F103" i="27"/>
  <c r="D103" i="27"/>
  <c r="G103" i="27"/>
  <c r="C103" i="27"/>
  <c r="E176" i="27"/>
  <c r="J176" i="27"/>
  <c r="I176" i="27"/>
  <c r="F176" i="27"/>
  <c r="C176" i="27"/>
  <c r="H176" i="27"/>
  <c r="G176" i="27"/>
  <c r="K176" i="27"/>
  <c r="D176" i="27"/>
  <c r="J110" i="27"/>
  <c r="C110" i="27"/>
  <c r="F110" i="27"/>
  <c r="E110" i="27"/>
  <c r="I110" i="27"/>
  <c r="H110" i="27"/>
  <c r="K110" i="27"/>
  <c r="G110" i="27"/>
  <c r="D110" i="27"/>
  <c r="E109" i="27"/>
  <c r="I109" i="27"/>
  <c r="J109" i="27"/>
  <c r="C109" i="27"/>
  <c r="H109" i="27"/>
  <c r="K109" i="27"/>
  <c r="D109" i="27"/>
  <c r="G109" i="27"/>
  <c r="F109" i="27"/>
  <c r="F92" i="27"/>
  <c r="J92" i="27"/>
  <c r="C92" i="27"/>
  <c r="E92" i="27"/>
  <c r="H92" i="27"/>
  <c r="K92" i="27"/>
  <c r="I92" i="27"/>
  <c r="G92" i="27"/>
  <c r="D92" i="27"/>
  <c r="I131" i="27"/>
  <c r="J131" i="27"/>
  <c r="H131" i="27"/>
  <c r="K131" i="27"/>
  <c r="C131" i="27"/>
  <c r="D131" i="27"/>
  <c r="G131" i="27"/>
  <c r="E131" i="27"/>
  <c r="F131" i="27"/>
  <c r="AP30" i="25"/>
  <c r="AM30" i="25" s="1"/>
  <c r="N30" i="25"/>
  <c r="M30" i="25"/>
  <c r="P30" i="25"/>
  <c r="R30" i="25"/>
  <c r="S30" i="25"/>
  <c r="Q30" i="25"/>
  <c r="T30" i="25"/>
  <c r="O30" i="25"/>
  <c r="U30" i="25"/>
  <c r="AP90" i="25"/>
  <c r="AK90" i="25" s="1"/>
  <c r="S90" i="25"/>
  <c r="N90" i="25"/>
  <c r="O90" i="25"/>
  <c r="P90" i="25"/>
  <c r="T90" i="25"/>
  <c r="R90" i="25"/>
  <c r="Q90" i="25"/>
  <c r="M90" i="25"/>
  <c r="U90" i="25"/>
  <c r="S111" i="25"/>
  <c r="AP111" i="25"/>
  <c r="Q111" i="25"/>
  <c r="N111" i="25"/>
  <c r="O111" i="25"/>
  <c r="U111" i="25"/>
  <c r="M111" i="25"/>
  <c r="P111" i="25"/>
  <c r="T111" i="25"/>
  <c r="R111" i="25"/>
  <c r="AP100" i="25"/>
  <c r="O100" i="25"/>
  <c r="N100" i="25"/>
  <c r="U100" i="25"/>
  <c r="Q100" i="25"/>
  <c r="M100" i="25"/>
  <c r="S100" i="25"/>
  <c r="P100" i="25"/>
  <c r="T100" i="25"/>
  <c r="R100" i="25"/>
  <c r="S153" i="25"/>
  <c r="AP153" i="25"/>
  <c r="R153" i="25"/>
  <c r="O153" i="25"/>
  <c r="N153" i="25"/>
  <c r="M153" i="25"/>
  <c r="P153" i="25"/>
  <c r="U153" i="25"/>
  <c r="T153" i="25"/>
  <c r="Q153" i="25"/>
  <c r="AP11" i="25"/>
  <c r="AD11" i="25" s="1"/>
  <c r="N11" i="25"/>
  <c r="Q11" i="25"/>
  <c r="O11" i="25"/>
  <c r="R11" i="25"/>
  <c r="U11" i="25"/>
  <c r="S11" i="25"/>
  <c r="M11" i="25"/>
  <c r="Z11" i="25"/>
  <c r="P11" i="25"/>
  <c r="T11" i="25"/>
  <c r="AP112" i="25"/>
  <c r="W112" i="25" s="1"/>
  <c r="R112" i="25"/>
  <c r="O112" i="25"/>
  <c r="Q112" i="25"/>
  <c r="AH112" i="25"/>
  <c r="U112" i="25"/>
  <c r="S112" i="25"/>
  <c r="N112" i="25"/>
  <c r="Z112" i="25"/>
  <c r="M112" i="25"/>
  <c r="P112" i="25"/>
  <c r="T112" i="25"/>
  <c r="AK112" i="25"/>
  <c r="AP89" i="25"/>
  <c r="AE89" i="25" s="1"/>
  <c r="O89" i="25"/>
  <c r="N89" i="25"/>
  <c r="M89" i="25"/>
  <c r="R89" i="25"/>
  <c r="S89" i="25"/>
  <c r="Q89" i="25"/>
  <c r="U89" i="25"/>
  <c r="P89" i="25"/>
  <c r="T89" i="25"/>
  <c r="AP49" i="26"/>
  <c r="Z49" i="26" s="1"/>
  <c r="N49" i="26"/>
  <c r="Q49" i="26"/>
  <c r="S49" i="26"/>
  <c r="O49" i="26"/>
  <c r="U49" i="26"/>
  <c r="T49" i="26"/>
  <c r="M49" i="26"/>
  <c r="P49" i="26"/>
  <c r="R49" i="26"/>
  <c r="AP36" i="25"/>
  <c r="AB36" i="25" s="1"/>
  <c r="Q36" i="25"/>
  <c r="S36" i="25"/>
  <c r="P36" i="25"/>
  <c r="O36" i="25"/>
  <c r="R36" i="25"/>
  <c r="T36" i="25"/>
  <c r="U36" i="25"/>
  <c r="W36" i="25"/>
  <c r="N36" i="25"/>
  <c r="M36" i="25"/>
  <c r="AP99" i="25"/>
  <c r="AJ99" i="25" s="1"/>
  <c r="Q99" i="25"/>
  <c r="U99" i="25"/>
  <c r="O99" i="25"/>
  <c r="S99" i="25"/>
  <c r="N99" i="25"/>
  <c r="R99" i="25"/>
  <c r="P99" i="25"/>
  <c r="M99" i="25"/>
  <c r="T99" i="25"/>
  <c r="AP116" i="25"/>
  <c r="AI116" i="25" s="1"/>
  <c r="M116" i="25"/>
  <c r="O116" i="25"/>
  <c r="N116" i="25"/>
  <c r="R116" i="25"/>
  <c r="U116" i="25"/>
  <c r="Q116" i="25"/>
  <c r="S116" i="25"/>
  <c r="P116" i="25"/>
  <c r="T116" i="25"/>
  <c r="AP176" i="25"/>
  <c r="AB176" i="25" s="1"/>
  <c r="S176" i="25"/>
  <c r="N176" i="25"/>
  <c r="Q176" i="25"/>
  <c r="O176" i="25"/>
  <c r="R176" i="25"/>
  <c r="P176" i="25"/>
  <c r="M176" i="25"/>
  <c r="T176" i="25"/>
  <c r="U176" i="25"/>
  <c r="AP151" i="25"/>
  <c r="S151" i="25"/>
  <c r="O151" i="25"/>
  <c r="Q151" i="25"/>
  <c r="R151" i="25"/>
  <c r="N151" i="25"/>
  <c r="M151" i="25"/>
  <c r="U151" i="25"/>
  <c r="P151" i="25"/>
  <c r="T151" i="25"/>
  <c r="AP122" i="25"/>
  <c r="AC122" i="25" s="1"/>
  <c r="S122" i="25"/>
  <c r="N122" i="25"/>
  <c r="Q122" i="25"/>
  <c r="U122" i="25"/>
  <c r="T122" i="25"/>
  <c r="M122" i="25"/>
  <c r="O122" i="25"/>
  <c r="P122" i="25"/>
  <c r="R122" i="25"/>
  <c r="S177" i="25"/>
  <c r="AP177" i="25"/>
  <c r="O177" i="25"/>
  <c r="R177" i="25"/>
  <c r="N177" i="25"/>
  <c r="U177" i="25"/>
  <c r="M177" i="25"/>
  <c r="T177" i="25"/>
  <c r="Q177" i="25"/>
  <c r="AC177" i="25"/>
  <c r="P177" i="25"/>
  <c r="AP31" i="25"/>
  <c r="AD31" i="25" s="1"/>
  <c r="O31" i="25"/>
  <c r="S31" i="25"/>
  <c r="N31" i="25"/>
  <c r="Q31" i="25"/>
  <c r="U31" i="25"/>
  <c r="M31" i="25"/>
  <c r="P31" i="25"/>
  <c r="R31" i="25"/>
  <c r="T31" i="25"/>
  <c r="AP174" i="25"/>
  <c r="AK174" i="25" s="1"/>
  <c r="Q174" i="25"/>
  <c r="S174" i="25"/>
  <c r="N174" i="25"/>
  <c r="U174" i="25"/>
  <c r="P174" i="25"/>
  <c r="O174" i="25"/>
  <c r="T174" i="25"/>
  <c r="R174" i="25"/>
  <c r="M174" i="25"/>
  <c r="AP104" i="24"/>
  <c r="O104" i="24"/>
  <c r="M104" i="24"/>
  <c r="R104" i="24"/>
  <c r="S104" i="24"/>
  <c r="N104" i="24"/>
  <c r="Q104" i="24"/>
  <c r="U104" i="24"/>
  <c r="P104" i="24"/>
  <c r="T104" i="24"/>
  <c r="AP13" i="24"/>
  <c r="AJ13" i="24" s="1"/>
  <c r="M13" i="24"/>
  <c r="Q13" i="24"/>
  <c r="S13" i="24"/>
  <c r="O13" i="24"/>
  <c r="P13" i="24"/>
  <c r="N13" i="24"/>
  <c r="U13" i="24"/>
  <c r="T13" i="24"/>
  <c r="R13" i="24"/>
  <c r="J14" i="24"/>
  <c r="I14" i="24"/>
  <c r="H14" i="24"/>
  <c r="E14" i="24"/>
  <c r="D14" i="24"/>
  <c r="G14" i="24"/>
  <c r="C14" i="24"/>
  <c r="F14" i="24"/>
  <c r="K14" i="24"/>
  <c r="AP80" i="26"/>
  <c r="AD80" i="26" s="1"/>
  <c r="U80" i="26"/>
  <c r="M80" i="26"/>
  <c r="R80" i="26"/>
  <c r="N80" i="26"/>
  <c r="Q80" i="26"/>
  <c r="O80" i="26"/>
  <c r="S80" i="26"/>
  <c r="P80" i="26"/>
  <c r="T80" i="26"/>
  <c r="AP42" i="24"/>
  <c r="F32" i="24"/>
  <c r="U32" i="24"/>
  <c r="C32" i="24"/>
  <c r="E32" i="24"/>
  <c r="G32" i="24"/>
  <c r="K32" i="24"/>
  <c r="I32" i="24"/>
  <c r="D32" i="24"/>
  <c r="H32" i="24"/>
  <c r="J32" i="24"/>
  <c r="F72" i="24"/>
  <c r="K72" i="24"/>
  <c r="C72" i="24"/>
  <c r="E72" i="24"/>
  <c r="D72" i="24"/>
  <c r="H72" i="24"/>
  <c r="I72" i="24"/>
  <c r="J72" i="24"/>
  <c r="G72" i="24"/>
  <c r="H58" i="19"/>
  <c r="G58" i="19"/>
  <c r="F58" i="19"/>
  <c r="D58" i="19"/>
  <c r="I58" i="19"/>
  <c r="J58" i="19"/>
  <c r="O92" i="24"/>
  <c r="M92" i="24"/>
  <c r="Q92" i="24"/>
  <c r="R92" i="24"/>
  <c r="U92" i="24"/>
  <c r="S92" i="24"/>
  <c r="F92" i="24"/>
  <c r="N92" i="24"/>
  <c r="C92" i="24"/>
  <c r="G92" i="24"/>
  <c r="E92" i="24"/>
  <c r="T92" i="24"/>
  <c r="K92" i="24"/>
  <c r="I92" i="24"/>
  <c r="D92" i="24"/>
  <c r="H92" i="24"/>
  <c r="P92" i="24"/>
  <c r="J92" i="24"/>
  <c r="F96" i="24"/>
  <c r="C96" i="24"/>
  <c r="G96" i="24"/>
  <c r="K96" i="24"/>
  <c r="E96" i="24"/>
  <c r="D96" i="24"/>
  <c r="J96" i="24"/>
  <c r="H96" i="24"/>
  <c r="I96" i="24"/>
  <c r="U42" i="24"/>
  <c r="N42" i="24"/>
  <c r="Q42" i="24"/>
  <c r="O42" i="24"/>
  <c r="F42" i="24"/>
  <c r="I42" i="24"/>
  <c r="H42" i="24"/>
  <c r="T42" i="24"/>
  <c r="D42" i="24"/>
  <c r="K42" i="24"/>
  <c r="J42" i="24"/>
  <c r="C42" i="24"/>
  <c r="E42" i="24"/>
  <c r="G42" i="24"/>
  <c r="Q138" i="24"/>
  <c r="S138" i="24"/>
  <c r="M138" i="24"/>
  <c r="O138" i="24"/>
  <c r="H138" i="24"/>
  <c r="N138" i="24"/>
  <c r="I138" i="24"/>
  <c r="D138" i="24"/>
  <c r="R138" i="24"/>
  <c r="U138" i="24"/>
  <c r="F138" i="24"/>
  <c r="P138" i="24"/>
  <c r="T138" i="24"/>
  <c r="E138" i="24"/>
  <c r="C138" i="24"/>
  <c r="G138" i="24"/>
  <c r="J138" i="24"/>
  <c r="K138" i="24"/>
  <c r="Q9" i="24"/>
  <c r="H9" i="24"/>
  <c r="M9" i="24"/>
  <c r="S9" i="24"/>
  <c r="D9" i="24"/>
  <c r="F9" i="24"/>
  <c r="U9" i="24"/>
  <c r="J9" i="24"/>
  <c r="C9" i="24"/>
  <c r="I9" i="24"/>
  <c r="O9" i="24"/>
  <c r="P9" i="24"/>
  <c r="N9" i="24"/>
  <c r="K9" i="24"/>
  <c r="T9" i="24"/>
  <c r="R9" i="24"/>
  <c r="G9" i="24"/>
  <c r="E9" i="24"/>
  <c r="R44" i="24"/>
  <c r="F44" i="24"/>
  <c r="N44" i="24"/>
  <c r="U44" i="24"/>
  <c r="Q44" i="24"/>
  <c r="M44" i="24"/>
  <c r="O44" i="24"/>
  <c r="S44" i="24"/>
  <c r="E44" i="24"/>
  <c r="C44" i="24"/>
  <c r="G44" i="24"/>
  <c r="H44" i="24"/>
  <c r="J44" i="24"/>
  <c r="P44" i="24"/>
  <c r="I44" i="24"/>
  <c r="T44" i="24"/>
  <c r="K44" i="24"/>
  <c r="D44" i="24"/>
  <c r="N34" i="24"/>
  <c r="Q34" i="24"/>
  <c r="F34" i="24"/>
  <c r="R34" i="24"/>
  <c r="O34" i="24"/>
  <c r="I34" i="24"/>
  <c r="S34" i="24"/>
  <c r="H34" i="24"/>
  <c r="M34" i="24"/>
  <c r="U34" i="24"/>
  <c r="D34" i="24"/>
  <c r="T34" i="24"/>
  <c r="K34" i="24"/>
  <c r="E34" i="24"/>
  <c r="C34" i="24"/>
  <c r="G34" i="24"/>
  <c r="J34" i="24"/>
  <c r="P34" i="24"/>
  <c r="O116" i="24"/>
  <c r="F116" i="24"/>
  <c r="R116" i="24"/>
  <c r="G116" i="24"/>
  <c r="K116" i="24"/>
  <c r="J116" i="24"/>
  <c r="E116" i="24"/>
  <c r="C116" i="24"/>
  <c r="H116" i="24"/>
  <c r="I116" i="24"/>
  <c r="D116" i="24"/>
  <c r="E63" i="24"/>
  <c r="J63" i="24"/>
  <c r="D63" i="24"/>
  <c r="H63" i="24"/>
  <c r="I63" i="24"/>
  <c r="F63" i="24"/>
  <c r="C63" i="24"/>
  <c r="G63" i="24"/>
  <c r="K63" i="24"/>
  <c r="D70" i="24"/>
  <c r="N70" i="24"/>
  <c r="H70" i="24"/>
  <c r="F70" i="24"/>
  <c r="I70" i="24"/>
  <c r="T70" i="24"/>
  <c r="G70" i="24"/>
  <c r="K70" i="24"/>
  <c r="J70" i="24"/>
  <c r="C70" i="24"/>
  <c r="E70" i="24"/>
  <c r="H105" i="24"/>
  <c r="K105" i="24"/>
  <c r="C105" i="24"/>
  <c r="D105" i="24"/>
  <c r="J105" i="24"/>
  <c r="F105" i="24"/>
  <c r="E105" i="24"/>
  <c r="G105" i="24"/>
  <c r="I105" i="24"/>
  <c r="Q68" i="24"/>
  <c r="U68" i="24"/>
  <c r="M68" i="24"/>
  <c r="O68" i="24"/>
  <c r="N68" i="24"/>
  <c r="F68" i="24"/>
  <c r="G68" i="24"/>
  <c r="S68" i="24"/>
  <c r="K68" i="24"/>
  <c r="E68" i="24"/>
  <c r="C68" i="24"/>
  <c r="H68" i="24"/>
  <c r="J68" i="24"/>
  <c r="I68" i="24"/>
  <c r="P68" i="24"/>
  <c r="D68" i="24"/>
  <c r="T68" i="24"/>
  <c r="F80" i="24"/>
  <c r="S80" i="24"/>
  <c r="C80" i="24"/>
  <c r="G80" i="24"/>
  <c r="K80" i="24"/>
  <c r="E80" i="24"/>
  <c r="D80" i="24"/>
  <c r="P80" i="24"/>
  <c r="J80" i="24"/>
  <c r="I80" i="24"/>
  <c r="H80" i="24"/>
  <c r="E175" i="24"/>
  <c r="J175" i="24"/>
  <c r="D175" i="24"/>
  <c r="H175" i="24"/>
  <c r="I175" i="24"/>
  <c r="F175" i="24"/>
  <c r="C175" i="24"/>
  <c r="G175" i="24"/>
  <c r="K175" i="24"/>
  <c r="I130" i="24"/>
  <c r="F130" i="24"/>
  <c r="H130" i="24"/>
  <c r="D130" i="24"/>
  <c r="C130" i="24"/>
  <c r="J130" i="24"/>
  <c r="G130" i="24"/>
  <c r="E130" i="24"/>
  <c r="K130" i="24"/>
  <c r="H165" i="24"/>
  <c r="K165" i="24"/>
  <c r="F165" i="24"/>
  <c r="C165" i="24"/>
  <c r="E165" i="24"/>
  <c r="G165" i="24"/>
  <c r="I165" i="24"/>
  <c r="J165" i="24"/>
  <c r="D165" i="24"/>
  <c r="F36" i="24"/>
  <c r="G36" i="24"/>
  <c r="E36" i="24"/>
  <c r="K36" i="24"/>
  <c r="C36" i="24"/>
  <c r="J36" i="24"/>
  <c r="I36" i="24"/>
  <c r="H36" i="24"/>
  <c r="D36" i="24"/>
  <c r="G170" i="19"/>
  <c r="F170" i="19"/>
  <c r="J170" i="19"/>
  <c r="D170" i="19"/>
  <c r="C170" i="19"/>
  <c r="H170" i="19"/>
  <c r="E170" i="19"/>
  <c r="G139" i="19"/>
  <c r="H104" i="19"/>
  <c r="C94" i="19"/>
  <c r="E94" i="19"/>
  <c r="F6" i="21"/>
  <c r="K6" i="21"/>
  <c r="J6" i="21"/>
  <c r="D6" i="21"/>
  <c r="E6" i="21"/>
  <c r="G6" i="21"/>
  <c r="I6" i="21"/>
  <c r="J41" i="21"/>
  <c r="D156" i="19"/>
  <c r="J146" i="19"/>
  <c r="I146" i="19"/>
  <c r="G115" i="19"/>
  <c r="F115" i="19"/>
  <c r="K115" i="19"/>
  <c r="J115" i="19"/>
  <c r="D115" i="19"/>
  <c r="C115" i="19"/>
  <c r="J80" i="19"/>
  <c r="D24" i="21"/>
  <c r="G167" i="27"/>
  <c r="K167" i="27"/>
  <c r="J167" i="27"/>
  <c r="D167" i="27"/>
  <c r="C167" i="27"/>
  <c r="I167" i="27"/>
  <c r="H167" i="27"/>
  <c r="F167" i="27"/>
  <c r="E167" i="27"/>
  <c r="F166" i="27"/>
  <c r="E166" i="27"/>
  <c r="I166" i="27"/>
  <c r="J166" i="27"/>
  <c r="G166" i="27"/>
  <c r="K166" i="27"/>
  <c r="D166" i="27"/>
  <c r="C166" i="27"/>
  <c r="H166" i="27"/>
  <c r="K165" i="27"/>
  <c r="I165" i="27"/>
  <c r="D165" i="27"/>
  <c r="C165" i="27"/>
  <c r="H165" i="27"/>
  <c r="F165" i="27"/>
  <c r="J165" i="27"/>
  <c r="E165" i="27"/>
  <c r="G165" i="27"/>
  <c r="J120" i="27"/>
  <c r="F120" i="27"/>
  <c r="C120" i="27"/>
  <c r="E120" i="27"/>
  <c r="H120" i="27"/>
  <c r="K120" i="27"/>
  <c r="D120" i="27"/>
  <c r="G120" i="27"/>
  <c r="I120" i="27"/>
  <c r="F159" i="27"/>
  <c r="J159" i="27"/>
  <c r="G159" i="27"/>
  <c r="K159" i="27"/>
  <c r="I159" i="27"/>
  <c r="D159" i="27"/>
  <c r="E159" i="27"/>
  <c r="C159" i="27"/>
  <c r="H159" i="27"/>
  <c r="F30" i="27"/>
  <c r="E30" i="27"/>
  <c r="J30" i="27"/>
  <c r="H30" i="27"/>
  <c r="K30" i="27"/>
  <c r="I30" i="27"/>
  <c r="D30" i="27"/>
  <c r="G30" i="27"/>
  <c r="C30" i="27"/>
  <c r="J161" i="27"/>
  <c r="G161" i="27"/>
  <c r="F161" i="27"/>
  <c r="K161" i="27"/>
  <c r="I161" i="27"/>
  <c r="D161" i="27"/>
  <c r="C161" i="27"/>
  <c r="H161" i="27"/>
  <c r="E161" i="27"/>
  <c r="F158" i="27"/>
  <c r="I158" i="27"/>
  <c r="J158" i="27"/>
  <c r="G158" i="27"/>
  <c r="K158" i="27"/>
  <c r="D158" i="27"/>
  <c r="E158" i="27"/>
  <c r="C158" i="27"/>
  <c r="H158" i="27"/>
  <c r="I157" i="27"/>
  <c r="D157" i="27"/>
  <c r="F157" i="27"/>
  <c r="C157" i="27"/>
  <c r="H157" i="27"/>
  <c r="G157" i="27"/>
  <c r="J157" i="27"/>
  <c r="E157" i="27"/>
  <c r="K157" i="27"/>
  <c r="J116" i="27"/>
  <c r="F116" i="27"/>
  <c r="C116" i="27"/>
  <c r="E116" i="27"/>
  <c r="H116" i="27"/>
  <c r="K116" i="27"/>
  <c r="I116" i="27"/>
  <c r="G116" i="27"/>
  <c r="D116" i="27"/>
  <c r="I155" i="27"/>
  <c r="F155" i="27"/>
  <c r="J155" i="27"/>
  <c r="D155" i="27"/>
  <c r="E155" i="27"/>
  <c r="C155" i="27"/>
  <c r="H155" i="27"/>
  <c r="G155" i="27"/>
  <c r="K155" i="27"/>
  <c r="F26" i="27"/>
  <c r="E26" i="27"/>
  <c r="I26" i="27"/>
  <c r="J26" i="27"/>
  <c r="H26" i="27"/>
  <c r="K26" i="27"/>
  <c r="D26" i="27"/>
  <c r="G26" i="27"/>
  <c r="C26" i="27"/>
  <c r="J175" i="27"/>
  <c r="G175" i="27"/>
  <c r="K175" i="27"/>
  <c r="F175" i="27"/>
  <c r="I175" i="27"/>
  <c r="D175" i="27"/>
  <c r="C175" i="27"/>
  <c r="H175" i="27"/>
  <c r="E175" i="27"/>
  <c r="J174" i="27"/>
  <c r="I174" i="27"/>
  <c r="E174" i="27"/>
  <c r="G174" i="27"/>
  <c r="F174" i="27"/>
  <c r="K174" i="27"/>
  <c r="D174" i="27"/>
  <c r="H174" i="27"/>
  <c r="C174" i="27"/>
  <c r="K173" i="27"/>
  <c r="F173" i="27"/>
  <c r="I173" i="27"/>
  <c r="D173" i="27"/>
  <c r="C173" i="27"/>
  <c r="H173" i="27"/>
  <c r="J173" i="27"/>
  <c r="E173" i="27"/>
  <c r="G173" i="27"/>
  <c r="C128" i="27"/>
  <c r="J128" i="27"/>
  <c r="F128" i="27"/>
  <c r="E128" i="27"/>
  <c r="H128" i="27"/>
  <c r="K128" i="27"/>
  <c r="D128" i="27"/>
  <c r="I128" i="27"/>
  <c r="G128" i="27"/>
  <c r="D52" i="28"/>
  <c r="C52" i="28"/>
  <c r="H52" i="28"/>
  <c r="G52" i="28"/>
  <c r="K52" i="28"/>
  <c r="I52" i="28"/>
  <c r="E52" i="28"/>
  <c r="J52" i="28"/>
  <c r="F52" i="28"/>
  <c r="F38" i="27"/>
  <c r="E38" i="27"/>
  <c r="J38" i="27"/>
  <c r="H38" i="27"/>
  <c r="K38" i="27"/>
  <c r="I38" i="27"/>
  <c r="D38" i="27"/>
  <c r="G38" i="27"/>
  <c r="C38" i="27"/>
  <c r="E113" i="27"/>
  <c r="I113" i="27"/>
  <c r="J113" i="27"/>
  <c r="F113" i="27"/>
  <c r="H113" i="27"/>
  <c r="K113" i="27"/>
  <c r="C113" i="27"/>
  <c r="D113" i="27"/>
  <c r="G113" i="27"/>
  <c r="F122" i="27"/>
  <c r="C122" i="27"/>
  <c r="E122" i="27"/>
  <c r="I122" i="27"/>
  <c r="H122" i="27"/>
  <c r="K122" i="27"/>
  <c r="J122" i="27"/>
  <c r="G122" i="27"/>
  <c r="D122" i="27"/>
  <c r="J130" i="27"/>
  <c r="C130" i="27"/>
  <c r="F130" i="27"/>
  <c r="E130" i="27"/>
  <c r="I130" i="27"/>
  <c r="H130" i="27"/>
  <c r="K130" i="27"/>
  <c r="G130" i="27"/>
  <c r="D130" i="27"/>
  <c r="J156" i="27"/>
  <c r="E156" i="27"/>
  <c r="I156" i="27"/>
  <c r="K156" i="27"/>
  <c r="F156" i="27"/>
  <c r="D156" i="27"/>
  <c r="C156" i="27"/>
  <c r="H156" i="27"/>
  <c r="G156" i="27"/>
  <c r="J27" i="27"/>
  <c r="F27" i="27"/>
  <c r="C27" i="27"/>
  <c r="E27" i="27"/>
  <c r="I27" i="27"/>
  <c r="H27" i="27"/>
  <c r="K27" i="27"/>
  <c r="G27" i="27"/>
  <c r="D27" i="27"/>
  <c r="E67" i="27"/>
  <c r="I67" i="27"/>
  <c r="C67" i="27"/>
  <c r="H67" i="27"/>
  <c r="K67" i="27"/>
  <c r="J67" i="27"/>
  <c r="D67" i="27"/>
  <c r="G67" i="27"/>
  <c r="F67" i="27"/>
  <c r="AP159" i="26"/>
  <c r="N159" i="26"/>
  <c r="Q159" i="26"/>
  <c r="M159" i="26"/>
  <c r="S159" i="26"/>
  <c r="P159" i="26"/>
  <c r="O159" i="26"/>
  <c r="R159" i="26"/>
  <c r="U159" i="26"/>
  <c r="T159" i="26"/>
  <c r="AP55" i="25"/>
  <c r="AA55" i="25" s="1"/>
  <c r="S55" i="25"/>
  <c r="O55" i="25"/>
  <c r="R55" i="25"/>
  <c r="Q55" i="25"/>
  <c r="N55" i="25"/>
  <c r="M55" i="25"/>
  <c r="U55" i="25"/>
  <c r="P55" i="25"/>
  <c r="T55" i="25"/>
  <c r="AP22" i="25"/>
  <c r="AF22" i="25" s="1"/>
  <c r="Q22" i="25"/>
  <c r="S22" i="25"/>
  <c r="P22" i="25"/>
  <c r="R22" i="25"/>
  <c r="T22" i="25"/>
  <c r="O22" i="25"/>
  <c r="U22" i="25"/>
  <c r="N22" i="25"/>
  <c r="M22" i="25"/>
  <c r="AP29" i="25"/>
  <c r="R29" i="25"/>
  <c r="N29" i="25"/>
  <c r="Q29" i="25"/>
  <c r="U29" i="25"/>
  <c r="S29" i="25"/>
  <c r="M29" i="25"/>
  <c r="O29" i="25"/>
  <c r="P29" i="25"/>
  <c r="T29" i="25"/>
  <c r="AP85" i="25"/>
  <c r="R85" i="25"/>
  <c r="O85" i="25"/>
  <c r="N85" i="25"/>
  <c r="S85" i="25"/>
  <c r="M85" i="25"/>
  <c r="U85" i="25"/>
  <c r="Q85" i="25"/>
  <c r="P85" i="25"/>
  <c r="T85" i="25"/>
  <c r="AP154" i="25"/>
  <c r="Q154" i="25"/>
  <c r="N154" i="25"/>
  <c r="S154" i="25"/>
  <c r="R154" i="25"/>
  <c r="P154" i="25"/>
  <c r="M154" i="25"/>
  <c r="U154" i="25"/>
  <c r="T154" i="25"/>
  <c r="O154" i="25"/>
  <c r="AP88" i="25"/>
  <c r="AK88" i="25" s="1"/>
  <c r="Q88" i="25"/>
  <c r="U88" i="25"/>
  <c r="R88" i="25"/>
  <c r="O88" i="25"/>
  <c r="N88" i="25"/>
  <c r="M88" i="25"/>
  <c r="P88" i="25"/>
  <c r="T88" i="25"/>
  <c r="S88" i="25"/>
  <c r="AP12" i="25"/>
  <c r="AM12" i="25" s="1"/>
  <c r="N12" i="25"/>
  <c r="Q12" i="25"/>
  <c r="P12" i="25"/>
  <c r="O12" i="25"/>
  <c r="R12" i="25"/>
  <c r="T12" i="25"/>
  <c r="U12" i="25"/>
  <c r="AC12" i="25"/>
  <c r="M12" i="25"/>
  <c r="S12" i="25"/>
  <c r="AP141" i="25"/>
  <c r="O141" i="25"/>
  <c r="M141" i="25"/>
  <c r="S141" i="25"/>
  <c r="U141" i="25"/>
  <c r="P141" i="25"/>
  <c r="T141" i="25"/>
  <c r="Q141" i="25"/>
  <c r="N141" i="25"/>
  <c r="R141" i="25"/>
  <c r="AP72" i="25"/>
  <c r="Z72" i="25" s="1"/>
  <c r="Q72" i="25"/>
  <c r="N72" i="25"/>
  <c r="T72" i="25"/>
  <c r="S72" i="25"/>
  <c r="M72" i="25"/>
  <c r="O72" i="25"/>
  <c r="P72" i="25"/>
  <c r="AA72" i="25"/>
  <c r="U72" i="25"/>
  <c r="R72" i="25"/>
  <c r="AP164" i="26"/>
  <c r="N164" i="26"/>
  <c r="O164" i="26"/>
  <c r="U164" i="26"/>
  <c r="Q164" i="26"/>
  <c r="S164" i="26"/>
  <c r="M164" i="26"/>
  <c r="P164" i="26"/>
  <c r="T164" i="26"/>
  <c r="R164" i="26"/>
  <c r="AP64" i="26"/>
  <c r="AO64" i="26" s="1"/>
  <c r="M64" i="26"/>
  <c r="N64" i="26"/>
  <c r="Q64" i="26"/>
  <c r="S64" i="26"/>
  <c r="O64" i="26"/>
  <c r="U64" i="26"/>
  <c r="R64" i="26"/>
  <c r="P64" i="26"/>
  <c r="T64" i="26"/>
  <c r="AP42" i="25"/>
  <c r="AG42" i="25" s="1"/>
  <c r="S42" i="25"/>
  <c r="Q42" i="25"/>
  <c r="N42" i="25"/>
  <c r="T42" i="25"/>
  <c r="O42" i="25"/>
  <c r="U42" i="25"/>
  <c r="M42" i="25"/>
  <c r="P42" i="25"/>
  <c r="R42" i="25"/>
  <c r="AP175" i="25"/>
  <c r="AJ175" i="25" s="1"/>
  <c r="U175" i="25"/>
  <c r="S175" i="25"/>
  <c r="O175" i="25"/>
  <c r="Q175" i="25"/>
  <c r="N175" i="25"/>
  <c r="R175" i="25"/>
  <c r="M175" i="25"/>
  <c r="P175" i="25"/>
  <c r="T175" i="25"/>
  <c r="AP21" i="25"/>
  <c r="AE21" i="25" s="1"/>
  <c r="U21" i="25"/>
  <c r="R21" i="25"/>
  <c r="N21" i="25"/>
  <c r="M21" i="25"/>
  <c r="O21" i="25"/>
  <c r="S21" i="25"/>
  <c r="Q21" i="25"/>
  <c r="P21" i="25"/>
  <c r="T21" i="25"/>
  <c r="AP74" i="25"/>
  <c r="N74" i="25"/>
  <c r="Q74" i="25"/>
  <c r="S74" i="25"/>
  <c r="R74" i="25"/>
  <c r="M74" i="25"/>
  <c r="T74" i="25"/>
  <c r="O74" i="25"/>
  <c r="U74" i="25"/>
  <c r="P74" i="25"/>
  <c r="AP150" i="25"/>
  <c r="S150" i="25"/>
  <c r="Q150" i="25"/>
  <c r="N150" i="25"/>
  <c r="O150" i="25"/>
  <c r="T150" i="25"/>
  <c r="R150" i="25"/>
  <c r="M150" i="25"/>
  <c r="U150" i="25"/>
  <c r="P150" i="25"/>
  <c r="AP84" i="25"/>
  <c r="U84" i="25"/>
  <c r="R84" i="25"/>
  <c r="Q84" i="25"/>
  <c r="O84" i="25"/>
  <c r="M84" i="25"/>
  <c r="S84" i="25"/>
  <c r="N84" i="25"/>
  <c r="P84" i="25"/>
  <c r="T84" i="25"/>
  <c r="AP8" i="25"/>
  <c r="AH8" i="25" s="1"/>
  <c r="N8" i="25"/>
  <c r="Q8" i="25"/>
  <c r="S8" i="25"/>
  <c r="P8" i="25"/>
  <c r="O8" i="25"/>
  <c r="R8" i="25"/>
  <c r="T8" i="25"/>
  <c r="U8" i="25"/>
  <c r="M8" i="25"/>
  <c r="AP137" i="25"/>
  <c r="S137" i="25"/>
  <c r="N137" i="25"/>
  <c r="M137" i="25"/>
  <c r="R137" i="25"/>
  <c r="U137" i="25"/>
  <c r="P137" i="25"/>
  <c r="O137" i="25"/>
  <c r="T137" i="25"/>
  <c r="Q137" i="25"/>
  <c r="AP68" i="25"/>
  <c r="W68" i="25" s="1"/>
  <c r="N68" i="25"/>
  <c r="U68" i="25"/>
  <c r="S68" i="25"/>
  <c r="M68" i="25"/>
  <c r="O68" i="25"/>
  <c r="P68" i="25"/>
  <c r="R68" i="25"/>
  <c r="T68" i="25"/>
  <c r="Q68" i="25"/>
  <c r="AP104" i="26"/>
  <c r="AM104" i="26" s="1"/>
  <c r="M104" i="26"/>
  <c r="U104" i="26"/>
  <c r="R104" i="26"/>
  <c r="N104" i="26"/>
  <c r="Q104" i="26"/>
  <c r="O104" i="26"/>
  <c r="P104" i="26"/>
  <c r="T104" i="26"/>
  <c r="S104" i="26"/>
  <c r="AP60" i="25"/>
  <c r="AH60" i="25" s="1"/>
  <c r="S60" i="25"/>
  <c r="N60" i="25"/>
  <c r="Q60" i="25"/>
  <c r="T60" i="25"/>
  <c r="U60" i="25"/>
  <c r="M60" i="25"/>
  <c r="R60" i="25"/>
  <c r="O60" i="25"/>
  <c r="P60" i="25"/>
  <c r="AP102" i="25"/>
  <c r="AM102" i="25" s="1"/>
  <c r="N102" i="25"/>
  <c r="S102" i="25"/>
  <c r="O102" i="25"/>
  <c r="M102" i="25"/>
  <c r="P102" i="25"/>
  <c r="T102" i="25"/>
  <c r="Q102" i="25"/>
  <c r="R102" i="25"/>
  <c r="U102" i="25"/>
  <c r="AP124" i="25"/>
  <c r="S124" i="25"/>
  <c r="N124" i="25"/>
  <c r="Q124" i="25"/>
  <c r="P124" i="25"/>
  <c r="U124" i="25"/>
  <c r="T124" i="25"/>
  <c r="R124" i="25"/>
  <c r="O124" i="25"/>
  <c r="M124" i="25"/>
  <c r="AP79" i="25"/>
  <c r="AN79" i="25" s="1"/>
  <c r="N79" i="25"/>
  <c r="O79" i="25"/>
  <c r="S79" i="25"/>
  <c r="M79" i="25"/>
  <c r="R79" i="25"/>
  <c r="U79" i="25"/>
  <c r="Q79" i="25"/>
  <c r="P79" i="25"/>
  <c r="T79" i="25"/>
  <c r="AP127" i="25"/>
  <c r="N127" i="25"/>
  <c r="R127" i="25"/>
  <c r="O127" i="25"/>
  <c r="U127" i="25"/>
  <c r="M127" i="25"/>
  <c r="S127" i="25"/>
  <c r="Q127" i="25"/>
  <c r="P127" i="25"/>
  <c r="T127" i="25"/>
  <c r="AP2" i="25"/>
  <c r="AC2" i="25" s="1"/>
  <c r="P2" i="25"/>
  <c r="T2" i="25"/>
  <c r="O2" i="25"/>
  <c r="N2" i="25"/>
  <c r="U2" i="25"/>
  <c r="R2" i="25"/>
  <c r="M2" i="25"/>
  <c r="Q2" i="25"/>
  <c r="S2" i="25"/>
  <c r="AP110" i="25"/>
  <c r="AN110" i="25" s="1"/>
  <c r="N110" i="25"/>
  <c r="S110" i="25"/>
  <c r="Q110" i="25"/>
  <c r="U110" i="25"/>
  <c r="O110" i="25"/>
  <c r="P110" i="25"/>
  <c r="R110" i="25"/>
  <c r="M110" i="25"/>
  <c r="T110" i="25"/>
  <c r="AP32" i="25"/>
  <c r="Q32" i="25"/>
  <c r="N32" i="25"/>
  <c r="S32" i="25"/>
  <c r="M32" i="25"/>
  <c r="P32" i="25"/>
  <c r="O32" i="25"/>
  <c r="R32" i="25"/>
  <c r="U32" i="25"/>
  <c r="T32" i="25"/>
  <c r="AP163" i="25"/>
  <c r="AB163" i="25" s="1"/>
  <c r="U163" i="25"/>
  <c r="M163" i="25"/>
  <c r="N163" i="25"/>
  <c r="S163" i="25"/>
  <c r="R163" i="25"/>
  <c r="Q163" i="25"/>
  <c r="P163" i="25"/>
  <c r="O163" i="25"/>
  <c r="T163" i="25"/>
  <c r="AP95" i="25"/>
  <c r="AG95" i="25" s="1"/>
  <c r="O95" i="25"/>
  <c r="Q95" i="25"/>
  <c r="S95" i="25"/>
  <c r="N95" i="25"/>
  <c r="T95" i="25"/>
  <c r="U95" i="25"/>
  <c r="R95" i="25"/>
  <c r="M95" i="25"/>
  <c r="P95" i="25"/>
  <c r="AP19" i="25"/>
  <c r="AH19" i="25" s="1"/>
  <c r="Q19" i="25"/>
  <c r="S19" i="25"/>
  <c r="N19" i="25"/>
  <c r="M19" i="25"/>
  <c r="U19" i="25"/>
  <c r="R19" i="25"/>
  <c r="O19" i="25"/>
  <c r="P19" i="25"/>
  <c r="T19" i="25"/>
  <c r="AP170" i="24"/>
  <c r="AO170" i="24" s="1"/>
  <c r="AP106" i="24"/>
  <c r="AP41" i="24"/>
  <c r="AH41" i="24" s="1"/>
  <c r="AP151" i="24"/>
  <c r="AP87" i="24"/>
  <c r="AP22" i="24"/>
  <c r="Z22" i="24" s="1"/>
  <c r="AP99" i="24"/>
  <c r="AA99" i="24" s="1"/>
  <c r="AP34" i="24"/>
  <c r="AP150" i="24"/>
  <c r="AD150" i="24" s="1"/>
  <c r="AP86" i="24"/>
  <c r="AP21" i="24"/>
  <c r="U140" i="24"/>
  <c r="AP145" i="25"/>
  <c r="R145" i="25"/>
  <c r="S145" i="25"/>
  <c r="N145" i="25"/>
  <c r="M145" i="25"/>
  <c r="T145" i="25"/>
  <c r="O145" i="25"/>
  <c r="Q145" i="25"/>
  <c r="P145" i="25"/>
  <c r="U145" i="25"/>
  <c r="AP93" i="25"/>
  <c r="AG93" i="25" s="1"/>
  <c r="O93" i="25"/>
  <c r="N93" i="25"/>
  <c r="R93" i="25"/>
  <c r="M93" i="25"/>
  <c r="S93" i="25"/>
  <c r="U93" i="25"/>
  <c r="P93" i="25"/>
  <c r="Q93" i="25"/>
  <c r="T93" i="25"/>
  <c r="AP6" i="25"/>
  <c r="AE6" i="25" s="1"/>
  <c r="N6" i="25"/>
  <c r="S6" i="25"/>
  <c r="T6" i="25"/>
  <c r="O6" i="25"/>
  <c r="U6" i="25"/>
  <c r="M6" i="25"/>
  <c r="R6" i="25"/>
  <c r="P6" i="25"/>
  <c r="Q6" i="25"/>
  <c r="H145" i="24"/>
  <c r="K145" i="24"/>
  <c r="F145" i="24"/>
  <c r="C145" i="24"/>
  <c r="G145" i="24"/>
  <c r="J145" i="24"/>
  <c r="I145" i="24"/>
  <c r="E145" i="24"/>
  <c r="D145" i="24"/>
  <c r="J143" i="24"/>
  <c r="E143" i="24"/>
  <c r="D143" i="24"/>
  <c r="H143" i="24"/>
  <c r="I143" i="24"/>
  <c r="F143" i="24"/>
  <c r="C143" i="24"/>
  <c r="G143" i="24"/>
  <c r="K143" i="24"/>
  <c r="H177" i="24"/>
  <c r="K177" i="24"/>
  <c r="F177" i="24"/>
  <c r="C177" i="24"/>
  <c r="J177" i="24"/>
  <c r="I177" i="24"/>
  <c r="E177" i="24"/>
  <c r="D177" i="24"/>
  <c r="G177" i="24"/>
  <c r="AP158" i="25"/>
  <c r="AK158" i="25" s="1"/>
  <c r="S158" i="25"/>
  <c r="Q158" i="25"/>
  <c r="N158" i="25"/>
  <c r="O158" i="25"/>
  <c r="R158" i="25"/>
  <c r="M158" i="25"/>
  <c r="P158" i="25"/>
  <c r="U158" i="25"/>
  <c r="T158" i="25"/>
  <c r="AP119" i="25"/>
  <c r="N119" i="25"/>
  <c r="Q119" i="25"/>
  <c r="S119" i="25"/>
  <c r="O119" i="25"/>
  <c r="U119" i="25"/>
  <c r="M119" i="25"/>
  <c r="P119" i="25"/>
  <c r="R119" i="25"/>
  <c r="T119" i="25"/>
  <c r="AP38" i="25"/>
  <c r="AK38" i="25" s="1"/>
  <c r="Q38" i="25"/>
  <c r="S38" i="25"/>
  <c r="N38" i="25"/>
  <c r="M38" i="25"/>
  <c r="P38" i="25"/>
  <c r="R38" i="25"/>
  <c r="T38" i="25"/>
  <c r="O38" i="25"/>
  <c r="U38" i="25"/>
  <c r="S65" i="24"/>
  <c r="N65" i="24"/>
  <c r="M65" i="24"/>
  <c r="Q65" i="24"/>
  <c r="O65" i="24"/>
  <c r="T65" i="24"/>
  <c r="U65" i="24"/>
  <c r="AP49" i="24"/>
  <c r="S97" i="24"/>
  <c r="N97" i="24"/>
  <c r="H97" i="24"/>
  <c r="K97" i="24"/>
  <c r="P97" i="24"/>
  <c r="C97" i="24"/>
  <c r="G97" i="24"/>
  <c r="Q97" i="24"/>
  <c r="O97" i="24"/>
  <c r="J97" i="24"/>
  <c r="I97" i="24"/>
  <c r="R97" i="24"/>
  <c r="E97" i="24"/>
  <c r="D97" i="24"/>
  <c r="F97" i="24"/>
  <c r="U97" i="24"/>
  <c r="D46" i="24"/>
  <c r="I46" i="24"/>
  <c r="H46" i="24"/>
  <c r="F46" i="24"/>
  <c r="C46" i="24"/>
  <c r="G46" i="24"/>
  <c r="K46" i="24"/>
  <c r="J46" i="24"/>
  <c r="E46" i="24"/>
  <c r="J10" i="24"/>
  <c r="H10" i="24"/>
  <c r="E10" i="24"/>
  <c r="I10" i="24"/>
  <c r="C10" i="24"/>
  <c r="D10" i="24"/>
  <c r="G10" i="24"/>
  <c r="F10" i="24"/>
  <c r="K10" i="24"/>
  <c r="D68" i="19"/>
  <c r="F173" i="19"/>
  <c r="I173" i="19"/>
  <c r="J173" i="19"/>
  <c r="D173" i="19"/>
  <c r="H173" i="19"/>
  <c r="G173" i="19"/>
  <c r="E173" i="19"/>
  <c r="D35" i="24"/>
  <c r="J35" i="24"/>
  <c r="H35" i="24"/>
  <c r="E35" i="24"/>
  <c r="N35" i="24"/>
  <c r="I35" i="24"/>
  <c r="C35" i="24"/>
  <c r="T35" i="24"/>
  <c r="G35" i="24"/>
  <c r="U35" i="24"/>
  <c r="M35" i="24"/>
  <c r="K35" i="24"/>
  <c r="F35" i="24"/>
  <c r="H58" i="23"/>
  <c r="S58" i="23"/>
  <c r="N58" i="23"/>
  <c r="P58" i="23"/>
  <c r="C58" i="23"/>
  <c r="T58" i="23"/>
  <c r="R58" i="23"/>
  <c r="G58" i="23"/>
  <c r="M58" i="23"/>
  <c r="K58" i="23"/>
  <c r="O58" i="23"/>
  <c r="F58" i="23"/>
  <c r="Q58" i="23"/>
  <c r="I58" i="23"/>
  <c r="J58" i="23"/>
  <c r="D58" i="23"/>
  <c r="U58" i="23"/>
  <c r="E58" i="23"/>
  <c r="F64" i="24"/>
  <c r="C64" i="24"/>
  <c r="G64" i="24"/>
  <c r="K64" i="24"/>
  <c r="E64" i="24"/>
  <c r="D64" i="24"/>
  <c r="J64" i="24"/>
  <c r="H64" i="24"/>
  <c r="I64" i="24"/>
  <c r="R60" i="24"/>
  <c r="F60" i="24"/>
  <c r="S60" i="24"/>
  <c r="U60" i="24"/>
  <c r="M60" i="24"/>
  <c r="O60" i="24"/>
  <c r="Q60" i="24"/>
  <c r="C60" i="24"/>
  <c r="N60" i="24"/>
  <c r="G60" i="24"/>
  <c r="E60" i="24"/>
  <c r="J60" i="24"/>
  <c r="T60" i="24"/>
  <c r="I60" i="24"/>
  <c r="D60" i="24"/>
  <c r="H60" i="24"/>
  <c r="K60" i="24"/>
  <c r="P60" i="24"/>
  <c r="E167" i="24"/>
  <c r="D167" i="24"/>
  <c r="H167" i="24"/>
  <c r="I167" i="24"/>
  <c r="J167" i="24"/>
  <c r="G167" i="24"/>
  <c r="K167" i="24"/>
  <c r="F167" i="24"/>
  <c r="C167" i="24"/>
  <c r="S38" i="24"/>
  <c r="U38" i="24"/>
  <c r="H38" i="24"/>
  <c r="F38" i="24"/>
  <c r="N38" i="24"/>
  <c r="I38" i="24"/>
  <c r="D38" i="24"/>
  <c r="T38" i="24"/>
  <c r="M38" i="24"/>
  <c r="C38" i="24"/>
  <c r="J38" i="24"/>
  <c r="P38" i="24"/>
  <c r="G38" i="24"/>
  <c r="E38" i="24"/>
  <c r="K38" i="24"/>
  <c r="D122" i="24"/>
  <c r="F122" i="24"/>
  <c r="H122" i="24"/>
  <c r="I122" i="24"/>
  <c r="E122" i="24"/>
  <c r="C122" i="24"/>
  <c r="G122" i="24"/>
  <c r="J122" i="24"/>
  <c r="K122" i="24"/>
  <c r="N57" i="24"/>
  <c r="H57" i="24"/>
  <c r="C57" i="24"/>
  <c r="K57" i="24"/>
  <c r="F57" i="24"/>
  <c r="G57" i="24"/>
  <c r="I57" i="24"/>
  <c r="J57" i="24"/>
  <c r="D57" i="24"/>
  <c r="E57" i="24"/>
  <c r="S157" i="24"/>
  <c r="K157" i="24"/>
  <c r="F157" i="24"/>
  <c r="H157" i="24"/>
  <c r="C157" i="24"/>
  <c r="G157" i="24"/>
  <c r="E157" i="24"/>
  <c r="I157" i="24"/>
  <c r="D157" i="24"/>
  <c r="R157" i="24"/>
  <c r="J157" i="24"/>
  <c r="H93" i="24"/>
  <c r="K93" i="24"/>
  <c r="C93" i="24"/>
  <c r="E93" i="24"/>
  <c r="I93" i="24"/>
  <c r="F93" i="24"/>
  <c r="D93" i="24"/>
  <c r="G93" i="24"/>
  <c r="J93" i="24"/>
  <c r="F28" i="24"/>
  <c r="R28" i="24"/>
  <c r="E28" i="24"/>
  <c r="C28" i="24"/>
  <c r="G28" i="24"/>
  <c r="K28" i="24"/>
  <c r="H28" i="24"/>
  <c r="I28" i="24"/>
  <c r="J28" i="24"/>
  <c r="D28" i="24"/>
  <c r="D19" i="24"/>
  <c r="H19" i="24"/>
  <c r="U19" i="24"/>
  <c r="C19" i="24"/>
  <c r="Q19" i="24"/>
  <c r="F19" i="24"/>
  <c r="I19" i="24"/>
  <c r="M19" i="24"/>
  <c r="J19" i="24"/>
  <c r="P19" i="24"/>
  <c r="E19" i="24"/>
  <c r="K19" i="24"/>
  <c r="G19" i="24"/>
  <c r="O176" i="24"/>
  <c r="R176" i="24"/>
  <c r="S176" i="24"/>
  <c r="F176" i="24"/>
  <c r="U176" i="24"/>
  <c r="Q176" i="24"/>
  <c r="N176" i="24"/>
  <c r="C176" i="24"/>
  <c r="M176" i="24"/>
  <c r="G176" i="24"/>
  <c r="J176" i="24"/>
  <c r="K176" i="24"/>
  <c r="E176" i="24"/>
  <c r="D176" i="24"/>
  <c r="P176" i="24"/>
  <c r="T176" i="24"/>
  <c r="I176" i="24"/>
  <c r="H176" i="24"/>
  <c r="E55" i="24"/>
  <c r="D55" i="24"/>
  <c r="H55" i="24"/>
  <c r="I55" i="24"/>
  <c r="J55" i="24"/>
  <c r="F55" i="24"/>
  <c r="C55" i="24"/>
  <c r="G55" i="24"/>
  <c r="K55" i="24"/>
  <c r="N43" i="24"/>
  <c r="D43" i="24"/>
  <c r="H43" i="24"/>
  <c r="E43" i="24"/>
  <c r="J43" i="24"/>
  <c r="I43" i="24"/>
  <c r="K43" i="24"/>
  <c r="T43" i="24"/>
  <c r="F43" i="24"/>
  <c r="C43" i="24"/>
  <c r="G43" i="24"/>
  <c r="J159" i="24"/>
  <c r="E159" i="24"/>
  <c r="D159" i="24"/>
  <c r="I159" i="24"/>
  <c r="H159" i="24"/>
  <c r="F159" i="24"/>
  <c r="P159" i="24"/>
  <c r="C159" i="24"/>
  <c r="R159" i="24"/>
  <c r="G159" i="24"/>
  <c r="K159" i="24"/>
  <c r="O30" i="24"/>
  <c r="H30" i="24"/>
  <c r="D30" i="24"/>
  <c r="I30" i="24"/>
  <c r="F30" i="24"/>
  <c r="C30" i="24"/>
  <c r="P30" i="24"/>
  <c r="G30" i="24"/>
  <c r="K30" i="24"/>
  <c r="J30" i="24"/>
  <c r="E30" i="24"/>
  <c r="R118" i="24"/>
  <c r="U118" i="24"/>
  <c r="N118" i="24"/>
  <c r="Q118" i="24"/>
  <c r="H118" i="24"/>
  <c r="M118" i="24"/>
  <c r="F118" i="24"/>
  <c r="I118" i="24"/>
  <c r="D118" i="24"/>
  <c r="P118" i="24"/>
  <c r="O118" i="24"/>
  <c r="T118" i="24"/>
  <c r="G118" i="24"/>
  <c r="K118" i="24"/>
  <c r="S118" i="24"/>
  <c r="J118" i="24"/>
  <c r="C118" i="24"/>
  <c r="E118" i="24"/>
  <c r="N53" i="24"/>
  <c r="C53" i="24"/>
  <c r="P53" i="24"/>
  <c r="T53" i="24"/>
  <c r="M53" i="24"/>
  <c r="K53" i="24"/>
  <c r="J53" i="24"/>
  <c r="I53" i="24"/>
  <c r="H53" i="24"/>
  <c r="R53" i="24"/>
  <c r="E53" i="24"/>
  <c r="D53" i="24"/>
  <c r="S53" i="24"/>
  <c r="F53" i="24"/>
  <c r="U53" i="24"/>
  <c r="O53" i="24"/>
  <c r="Q53" i="24"/>
  <c r="G53" i="24"/>
  <c r="H153" i="24"/>
  <c r="K153" i="24"/>
  <c r="F153" i="24"/>
  <c r="C153" i="24"/>
  <c r="D153" i="24"/>
  <c r="J153" i="24"/>
  <c r="E153" i="24"/>
  <c r="I153" i="24"/>
  <c r="G153" i="24"/>
  <c r="H89" i="24"/>
  <c r="K89" i="24"/>
  <c r="C89" i="24"/>
  <c r="G89" i="24"/>
  <c r="D89" i="24"/>
  <c r="J89" i="24"/>
  <c r="E89" i="24"/>
  <c r="F89" i="24"/>
  <c r="I89" i="24"/>
  <c r="Q24" i="24"/>
  <c r="F24" i="24"/>
  <c r="K24" i="24"/>
  <c r="E24" i="24"/>
  <c r="C24" i="24"/>
  <c r="I24" i="24"/>
  <c r="G24" i="24"/>
  <c r="J24" i="24"/>
  <c r="D24" i="24"/>
  <c r="H24" i="24"/>
  <c r="J11" i="24"/>
  <c r="C11" i="24"/>
  <c r="F11" i="24"/>
  <c r="D11" i="24"/>
  <c r="H11" i="24"/>
  <c r="I11" i="24"/>
  <c r="E11" i="24"/>
  <c r="K11" i="24"/>
  <c r="G11" i="24"/>
  <c r="F172" i="24"/>
  <c r="S172" i="24"/>
  <c r="C172" i="24"/>
  <c r="J172" i="24"/>
  <c r="G172" i="24"/>
  <c r="E172" i="24"/>
  <c r="I172" i="24"/>
  <c r="D172" i="24"/>
  <c r="H172" i="24"/>
  <c r="K172" i="24"/>
  <c r="N47" i="24"/>
  <c r="E47" i="24"/>
  <c r="S47" i="24"/>
  <c r="J47" i="24"/>
  <c r="D47" i="24"/>
  <c r="H47" i="24"/>
  <c r="Q47" i="24"/>
  <c r="I47" i="24"/>
  <c r="U47" i="24"/>
  <c r="R47" i="24"/>
  <c r="G47" i="24"/>
  <c r="M47" i="24"/>
  <c r="K47" i="24"/>
  <c r="O47" i="24"/>
  <c r="P47" i="24"/>
  <c r="F47" i="24"/>
  <c r="T47" i="24"/>
  <c r="C47" i="24"/>
  <c r="H27" i="24"/>
  <c r="D27" i="24"/>
  <c r="S27" i="24"/>
  <c r="Q27" i="24"/>
  <c r="J27" i="24"/>
  <c r="N27" i="24"/>
  <c r="O27" i="24"/>
  <c r="E27" i="24"/>
  <c r="I27" i="24"/>
  <c r="U27" i="24"/>
  <c r="P27" i="24"/>
  <c r="M27" i="24"/>
  <c r="K27" i="24"/>
  <c r="T27" i="24"/>
  <c r="F27" i="24"/>
  <c r="C27" i="24"/>
  <c r="G27" i="24"/>
  <c r="R27" i="24"/>
  <c r="N151" i="24"/>
  <c r="H151" i="24"/>
  <c r="E151" i="24"/>
  <c r="Q151" i="24"/>
  <c r="J151" i="24"/>
  <c r="O151" i="24"/>
  <c r="I151" i="24"/>
  <c r="S151" i="24"/>
  <c r="U151" i="24"/>
  <c r="R151" i="24"/>
  <c r="G151" i="24"/>
  <c r="P151" i="24"/>
  <c r="M151" i="24"/>
  <c r="K151" i="24"/>
  <c r="T151" i="24"/>
  <c r="F151" i="24"/>
  <c r="D151" i="24"/>
  <c r="C151" i="24"/>
  <c r="M22" i="24"/>
  <c r="N22" i="24"/>
  <c r="I22" i="24"/>
  <c r="H22" i="24"/>
  <c r="F22" i="24"/>
  <c r="S22" i="24"/>
  <c r="Q22" i="24"/>
  <c r="O22" i="24"/>
  <c r="R22" i="24"/>
  <c r="U22" i="24"/>
  <c r="T22" i="24"/>
  <c r="D22" i="24"/>
  <c r="C22" i="24"/>
  <c r="J22" i="24"/>
  <c r="G22" i="24"/>
  <c r="E22" i="24"/>
  <c r="K22" i="24"/>
  <c r="P22" i="24"/>
  <c r="H114" i="24"/>
  <c r="I114" i="24"/>
  <c r="D114" i="24"/>
  <c r="F114" i="24"/>
  <c r="C114" i="24"/>
  <c r="J114" i="24"/>
  <c r="G114" i="24"/>
  <c r="E114" i="24"/>
  <c r="K114" i="24"/>
  <c r="H49" i="24"/>
  <c r="C49" i="24"/>
  <c r="K49" i="24"/>
  <c r="F49" i="24"/>
  <c r="D49" i="24"/>
  <c r="G49" i="24"/>
  <c r="Q49" i="24"/>
  <c r="U49" i="24"/>
  <c r="J49" i="24"/>
  <c r="O49" i="24"/>
  <c r="R49" i="24"/>
  <c r="I49" i="24"/>
  <c r="E49" i="24"/>
  <c r="H149" i="24"/>
  <c r="N149" i="24"/>
  <c r="S149" i="24"/>
  <c r="M149" i="24"/>
  <c r="K149" i="24"/>
  <c r="P149" i="24"/>
  <c r="F149" i="24"/>
  <c r="T149" i="24"/>
  <c r="C149" i="24"/>
  <c r="E149" i="24"/>
  <c r="U149" i="24"/>
  <c r="R149" i="24"/>
  <c r="O149" i="24"/>
  <c r="G149" i="24"/>
  <c r="Q149" i="24"/>
  <c r="I149" i="24"/>
  <c r="D149" i="24"/>
  <c r="J149" i="24"/>
  <c r="H85" i="24"/>
  <c r="K85" i="24"/>
  <c r="C85" i="24"/>
  <c r="R85" i="24"/>
  <c r="E85" i="24"/>
  <c r="F85" i="24"/>
  <c r="O85" i="24"/>
  <c r="G85" i="24"/>
  <c r="I85" i="24"/>
  <c r="J85" i="24"/>
  <c r="D85" i="24"/>
  <c r="D20" i="24"/>
  <c r="R20" i="24"/>
  <c r="I20" i="24"/>
  <c r="F20" i="24"/>
  <c r="J20" i="24"/>
  <c r="E20" i="24"/>
  <c r="H20" i="24"/>
  <c r="G20" i="24"/>
  <c r="C20" i="24"/>
  <c r="K20" i="24"/>
  <c r="T20" i="24"/>
  <c r="C122" i="19"/>
  <c r="H122" i="19"/>
  <c r="G122" i="19"/>
  <c r="F122" i="19"/>
  <c r="K122" i="19"/>
  <c r="J122" i="19"/>
  <c r="D122" i="19"/>
  <c r="E122" i="19"/>
  <c r="I122" i="19"/>
  <c r="E42" i="21"/>
  <c r="F42" i="21"/>
  <c r="K42" i="21"/>
  <c r="J42" i="21"/>
  <c r="D42" i="21"/>
  <c r="C42" i="21"/>
  <c r="H42" i="21"/>
  <c r="G42" i="21"/>
  <c r="I42" i="21"/>
  <c r="E91" i="19"/>
  <c r="I91" i="19"/>
  <c r="C91" i="19"/>
  <c r="H91" i="19"/>
  <c r="G91" i="19"/>
  <c r="F91" i="19"/>
  <c r="K91" i="19"/>
  <c r="J91" i="19"/>
  <c r="D91" i="19"/>
  <c r="E155" i="19"/>
  <c r="I155" i="19"/>
  <c r="C155" i="19"/>
  <c r="H155" i="19"/>
  <c r="G155" i="19"/>
  <c r="F155" i="19"/>
  <c r="K155" i="19"/>
  <c r="J155" i="19"/>
  <c r="D155" i="19"/>
  <c r="C13" i="21"/>
  <c r="H13" i="21"/>
  <c r="G13" i="21"/>
  <c r="I13" i="21"/>
  <c r="K13" i="21"/>
  <c r="D13" i="21"/>
  <c r="F13" i="21"/>
  <c r="E13" i="21"/>
  <c r="J13" i="21"/>
  <c r="I120" i="19"/>
  <c r="E120" i="19"/>
  <c r="F120" i="19"/>
  <c r="K120" i="19"/>
  <c r="J120" i="19"/>
  <c r="D120" i="19"/>
  <c r="C120" i="19"/>
  <c r="H120" i="19"/>
  <c r="G120" i="19"/>
  <c r="G48" i="21"/>
  <c r="F48" i="21"/>
  <c r="K48" i="21"/>
  <c r="J48" i="21"/>
  <c r="D48" i="21"/>
  <c r="I48" i="21"/>
  <c r="C48" i="21"/>
  <c r="E48" i="21"/>
  <c r="H48" i="21"/>
  <c r="C110" i="19"/>
  <c r="H110" i="19"/>
  <c r="G110" i="19"/>
  <c r="F110" i="19"/>
  <c r="K110" i="19"/>
  <c r="D110" i="19"/>
  <c r="I110" i="19"/>
  <c r="J110" i="19"/>
  <c r="E110" i="19"/>
  <c r="G174" i="19"/>
  <c r="F174" i="19"/>
  <c r="K174" i="19"/>
  <c r="J174" i="19"/>
  <c r="D174" i="19"/>
  <c r="C174" i="19"/>
  <c r="H174" i="19"/>
  <c r="I174" i="19"/>
  <c r="E174" i="19"/>
  <c r="I79" i="19"/>
  <c r="G79" i="19"/>
  <c r="F79" i="19"/>
  <c r="K79" i="19"/>
  <c r="J79" i="19"/>
  <c r="D79" i="19"/>
  <c r="E79" i="19"/>
  <c r="C79" i="19"/>
  <c r="H79" i="19"/>
  <c r="I143" i="19"/>
  <c r="E143" i="19"/>
  <c r="G143" i="19"/>
  <c r="F143" i="19"/>
  <c r="K143" i="19"/>
  <c r="J143" i="19"/>
  <c r="D143" i="19"/>
  <c r="C143" i="19"/>
  <c r="H143" i="19"/>
  <c r="G25" i="21"/>
  <c r="H25" i="21"/>
  <c r="I25" i="21"/>
  <c r="K25" i="21"/>
  <c r="D25" i="21"/>
  <c r="F25" i="21"/>
  <c r="C25" i="21"/>
  <c r="E25" i="21"/>
  <c r="J25" i="21"/>
  <c r="E108" i="19"/>
  <c r="F108" i="19"/>
  <c r="K108" i="19"/>
  <c r="I108" i="19"/>
  <c r="J108" i="19"/>
  <c r="D108" i="19"/>
  <c r="C108" i="19"/>
  <c r="H108" i="19"/>
  <c r="G108" i="19"/>
  <c r="E172" i="19"/>
  <c r="I172" i="19"/>
  <c r="F172" i="19"/>
  <c r="K172" i="19"/>
  <c r="J172" i="19"/>
  <c r="D172" i="19"/>
  <c r="C172" i="19"/>
  <c r="H172" i="19"/>
  <c r="G172" i="19"/>
  <c r="C98" i="19"/>
  <c r="H98" i="19"/>
  <c r="G98" i="19"/>
  <c r="F98" i="19"/>
  <c r="K98" i="19"/>
  <c r="J98" i="19"/>
  <c r="D98" i="19"/>
  <c r="I98" i="19"/>
  <c r="E98" i="19"/>
  <c r="F162" i="19"/>
  <c r="K162" i="19"/>
  <c r="J162" i="19"/>
  <c r="D162" i="19"/>
  <c r="C162" i="19"/>
  <c r="H162" i="19"/>
  <c r="G162" i="19"/>
  <c r="I162" i="19"/>
  <c r="E162" i="19"/>
  <c r="E67" i="19"/>
  <c r="I67" i="19"/>
  <c r="F67" i="19"/>
  <c r="K67" i="19"/>
  <c r="J67" i="19"/>
  <c r="D67" i="19"/>
  <c r="C67" i="19"/>
  <c r="H67" i="19"/>
  <c r="G67" i="19"/>
  <c r="I131" i="19"/>
  <c r="C131" i="19"/>
  <c r="H131" i="19"/>
  <c r="E131" i="19"/>
  <c r="G131" i="19"/>
  <c r="F131" i="19"/>
  <c r="K131" i="19"/>
  <c r="J131" i="19"/>
  <c r="D131" i="19"/>
  <c r="H37" i="21"/>
  <c r="G37" i="21"/>
  <c r="C37" i="21"/>
  <c r="I37" i="21"/>
  <c r="K37" i="21"/>
  <c r="D37" i="21"/>
  <c r="F37" i="21"/>
  <c r="E37" i="21"/>
  <c r="J37" i="21"/>
  <c r="I96" i="19"/>
  <c r="E96" i="19"/>
  <c r="F96" i="19"/>
  <c r="K96" i="19"/>
  <c r="J96" i="19"/>
  <c r="D96" i="19"/>
  <c r="C96" i="19"/>
  <c r="H96" i="19"/>
  <c r="G96" i="19"/>
  <c r="E160" i="19"/>
  <c r="I160" i="19"/>
  <c r="F160" i="19"/>
  <c r="K160" i="19"/>
  <c r="J160" i="19"/>
  <c r="D160" i="19"/>
  <c r="C160" i="19"/>
  <c r="H160" i="19"/>
  <c r="G160" i="19"/>
  <c r="J8" i="21"/>
  <c r="I8" i="21"/>
  <c r="K8" i="21"/>
  <c r="G8" i="21"/>
  <c r="D8" i="21"/>
  <c r="F8" i="21"/>
  <c r="E8" i="21"/>
  <c r="C8" i="21"/>
  <c r="H8" i="21"/>
  <c r="E137" i="27"/>
  <c r="J137" i="27"/>
  <c r="F137" i="27"/>
  <c r="H137" i="27"/>
  <c r="K137" i="27"/>
  <c r="D137" i="27"/>
  <c r="G137" i="27"/>
  <c r="I137" i="27"/>
  <c r="C137" i="27"/>
  <c r="F8" i="27"/>
  <c r="E8" i="27"/>
  <c r="C8" i="27"/>
  <c r="H8" i="27"/>
  <c r="K8" i="27"/>
  <c r="I8" i="27"/>
  <c r="D8" i="27"/>
  <c r="G8" i="27"/>
  <c r="J8" i="27"/>
  <c r="J134" i="27"/>
  <c r="F134" i="27"/>
  <c r="I134" i="27"/>
  <c r="E134" i="27"/>
  <c r="H134" i="27"/>
  <c r="K134" i="27"/>
  <c r="G134" i="27"/>
  <c r="C134" i="27"/>
  <c r="D134" i="27"/>
  <c r="J5" i="27"/>
  <c r="C5" i="27"/>
  <c r="F5" i="27"/>
  <c r="E5" i="27"/>
  <c r="H5" i="27"/>
  <c r="K5" i="27"/>
  <c r="G5" i="27"/>
  <c r="D5" i="27"/>
  <c r="I5" i="27"/>
  <c r="J133" i="27"/>
  <c r="E133" i="27"/>
  <c r="H133" i="27"/>
  <c r="K133" i="27"/>
  <c r="I133" i="27"/>
  <c r="D133" i="27"/>
  <c r="G133" i="27"/>
  <c r="C133" i="27"/>
  <c r="F133" i="27"/>
  <c r="F4" i="27"/>
  <c r="E4" i="27"/>
  <c r="I4" i="27"/>
  <c r="C4" i="27"/>
  <c r="H4" i="27"/>
  <c r="K4" i="27"/>
  <c r="D4" i="27"/>
  <c r="G4" i="27"/>
  <c r="J4" i="27"/>
  <c r="F104" i="27"/>
  <c r="C104" i="27"/>
  <c r="J104" i="27"/>
  <c r="E104" i="27"/>
  <c r="I104" i="27"/>
  <c r="H104" i="27"/>
  <c r="K104" i="27"/>
  <c r="D104" i="27"/>
  <c r="G104" i="27"/>
  <c r="F39" i="27"/>
  <c r="J39" i="27"/>
  <c r="E39" i="27"/>
  <c r="C39" i="27"/>
  <c r="I39" i="27"/>
  <c r="H39" i="27"/>
  <c r="K39" i="27"/>
  <c r="D39" i="27"/>
  <c r="G39" i="27"/>
  <c r="E143" i="27"/>
  <c r="I143" i="27"/>
  <c r="J143" i="27"/>
  <c r="H143" i="27"/>
  <c r="K143" i="27"/>
  <c r="C143" i="27"/>
  <c r="F143" i="27"/>
  <c r="D143" i="27"/>
  <c r="G143" i="27"/>
  <c r="I79" i="27"/>
  <c r="C79" i="27"/>
  <c r="H79" i="27"/>
  <c r="K79" i="27"/>
  <c r="F79" i="27"/>
  <c r="D79" i="27"/>
  <c r="G79" i="27"/>
  <c r="E79" i="27"/>
  <c r="J79" i="27"/>
  <c r="F14" i="27"/>
  <c r="I14" i="27"/>
  <c r="J14" i="27"/>
  <c r="H14" i="27"/>
  <c r="K14" i="27"/>
  <c r="D14" i="27"/>
  <c r="G14" i="27"/>
  <c r="E14" i="27"/>
  <c r="C14" i="27"/>
  <c r="J129" i="27"/>
  <c r="C129" i="27"/>
  <c r="F129" i="27"/>
  <c r="H129" i="27"/>
  <c r="K129" i="27"/>
  <c r="D129" i="27"/>
  <c r="G129" i="27"/>
  <c r="E129" i="27"/>
  <c r="I129" i="27"/>
  <c r="J168" i="27"/>
  <c r="I168" i="27"/>
  <c r="F168" i="27"/>
  <c r="E168" i="27"/>
  <c r="C168" i="27"/>
  <c r="H168" i="27"/>
  <c r="G168" i="27"/>
  <c r="K168" i="27"/>
  <c r="D168" i="27"/>
  <c r="J126" i="27"/>
  <c r="F126" i="27"/>
  <c r="C126" i="27"/>
  <c r="E126" i="27"/>
  <c r="I126" i="27"/>
  <c r="H126" i="27"/>
  <c r="K126" i="27"/>
  <c r="G126" i="27"/>
  <c r="D126" i="27"/>
  <c r="I172" i="27"/>
  <c r="E172" i="27"/>
  <c r="F172" i="27"/>
  <c r="K172" i="27"/>
  <c r="D172" i="27"/>
  <c r="C172" i="27"/>
  <c r="H172" i="27"/>
  <c r="J172" i="27"/>
  <c r="G172" i="27"/>
  <c r="E125" i="27"/>
  <c r="I125" i="27"/>
  <c r="J125" i="27"/>
  <c r="H125" i="27"/>
  <c r="K125" i="27"/>
  <c r="D125" i="27"/>
  <c r="G125" i="27"/>
  <c r="F125" i="27"/>
  <c r="C125" i="27"/>
  <c r="I164" i="27"/>
  <c r="F164" i="27"/>
  <c r="E164" i="27"/>
  <c r="J164" i="27"/>
  <c r="K164" i="27"/>
  <c r="D164" i="27"/>
  <c r="C164" i="27"/>
  <c r="H164" i="27"/>
  <c r="G164" i="27"/>
  <c r="C100" i="27"/>
  <c r="F100" i="27"/>
  <c r="J100" i="27"/>
  <c r="E100" i="27"/>
  <c r="I100" i="27"/>
  <c r="H100" i="27"/>
  <c r="K100" i="27"/>
  <c r="G100" i="27"/>
  <c r="D100" i="27"/>
  <c r="C35" i="27"/>
  <c r="J35" i="27"/>
  <c r="E35" i="27"/>
  <c r="F35" i="27"/>
  <c r="I35" i="27"/>
  <c r="H35" i="27"/>
  <c r="K35" i="27"/>
  <c r="G35" i="27"/>
  <c r="D35" i="27"/>
  <c r="E139" i="27"/>
  <c r="I139" i="27"/>
  <c r="J139" i="27"/>
  <c r="C139" i="27"/>
  <c r="H139" i="27"/>
  <c r="K139" i="27"/>
  <c r="D139" i="27"/>
  <c r="G139" i="27"/>
  <c r="F139" i="27"/>
  <c r="I75" i="27"/>
  <c r="H75" i="27"/>
  <c r="K75" i="27"/>
  <c r="E75" i="27"/>
  <c r="J75" i="27"/>
  <c r="D75" i="27"/>
  <c r="G75" i="27"/>
  <c r="C75" i="27"/>
  <c r="F75" i="27"/>
  <c r="E10" i="27"/>
  <c r="F10" i="27"/>
  <c r="I10" i="27"/>
  <c r="J10" i="27"/>
  <c r="H10" i="27"/>
  <c r="K10" i="27"/>
  <c r="D10" i="27"/>
  <c r="G10" i="27"/>
  <c r="C10" i="27"/>
  <c r="J153" i="27"/>
  <c r="F153" i="27"/>
  <c r="I153" i="27"/>
  <c r="K153" i="27"/>
  <c r="D153" i="27"/>
  <c r="C153" i="27"/>
  <c r="H153" i="27"/>
  <c r="G153" i="27"/>
  <c r="E153" i="27"/>
  <c r="F24" i="27"/>
  <c r="E24" i="27"/>
  <c r="C24" i="27"/>
  <c r="H24" i="27"/>
  <c r="K24" i="27"/>
  <c r="D24" i="27"/>
  <c r="G24" i="27"/>
  <c r="J24" i="27"/>
  <c r="I24" i="27"/>
  <c r="J150" i="27"/>
  <c r="F150" i="27"/>
  <c r="E150" i="27"/>
  <c r="C150" i="27"/>
  <c r="I150" i="27"/>
  <c r="H150" i="27"/>
  <c r="K150" i="27"/>
  <c r="G150" i="27"/>
  <c r="D150" i="27"/>
  <c r="J21" i="27"/>
  <c r="C21" i="27"/>
  <c r="F21" i="27"/>
  <c r="E21" i="27"/>
  <c r="H21" i="27"/>
  <c r="K21" i="27"/>
  <c r="G21" i="27"/>
  <c r="D21" i="27"/>
  <c r="I21" i="27"/>
  <c r="I149" i="27"/>
  <c r="J149" i="27"/>
  <c r="C149" i="27"/>
  <c r="H149" i="27"/>
  <c r="K149" i="27"/>
  <c r="E149" i="27"/>
  <c r="D149" i="27"/>
  <c r="G149" i="27"/>
  <c r="F149" i="27"/>
  <c r="F20" i="27"/>
  <c r="E20" i="27"/>
  <c r="I20" i="27"/>
  <c r="C20" i="27"/>
  <c r="H20" i="27"/>
  <c r="K20" i="27"/>
  <c r="D20" i="27"/>
  <c r="G20" i="27"/>
  <c r="J20" i="27"/>
  <c r="C112" i="27"/>
  <c r="J112" i="27"/>
  <c r="F112" i="27"/>
  <c r="E112" i="27"/>
  <c r="H112" i="27"/>
  <c r="K112" i="27"/>
  <c r="D112" i="27"/>
  <c r="I112" i="27"/>
  <c r="G112" i="27"/>
  <c r="J47" i="27"/>
  <c r="C47" i="27"/>
  <c r="F47" i="27"/>
  <c r="E47" i="27"/>
  <c r="I47" i="27"/>
  <c r="H47" i="27"/>
  <c r="K47" i="27"/>
  <c r="D47" i="27"/>
  <c r="G47" i="27"/>
  <c r="E151" i="27"/>
  <c r="C151" i="27"/>
  <c r="J151" i="27"/>
  <c r="H151" i="27"/>
  <c r="K151" i="27"/>
  <c r="F151" i="27"/>
  <c r="D151" i="27"/>
  <c r="G151" i="27"/>
  <c r="I151" i="27"/>
  <c r="J87" i="27"/>
  <c r="C87" i="27"/>
  <c r="H87" i="27"/>
  <c r="K87" i="27"/>
  <c r="F87" i="27"/>
  <c r="D87" i="27"/>
  <c r="G87" i="27"/>
  <c r="E87" i="27"/>
  <c r="I87" i="27"/>
  <c r="F22" i="27"/>
  <c r="I22" i="27"/>
  <c r="J22" i="27"/>
  <c r="H22" i="27"/>
  <c r="K22" i="27"/>
  <c r="E22" i="27"/>
  <c r="D22" i="27"/>
  <c r="G22" i="27"/>
  <c r="C22" i="27"/>
  <c r="J90" i="27"/>
  <c r="F90" i="27"/>
  <c r="C90" i="27"/>
  <c r="I90" i="27"/>
  <c r="H90" i="27"/>
  <c r="K90" i="27"/>
  <c r="G90" i="27"/>
  <c r="D90" i="27"/>
  <c r="E90" i="27"/>
  <c r="J81" i="27"/>
  <c r="C81" i="27"/>
  <c r="F81" i="27"/>
  <c r="H81" i="27"/>
  <c r="K81" i="27"/>
  <c r="E81" i="27"/>
  <c r="D81" i="27"/>
  <c r="G81" i="27"/>
  <c r="I81" i="27"/>
  <c r="F25" i="27"/>
  <c r="C25" i="27"/>
  <c r="J25" i="27"/>
  <c r="E25" i="27"/>
  <c r="H25" i="27"/>
  <c r="K25" i="27"/>
  <c r="I25" i="27"/>
  <c r="G25" i="27"/>
  <c r="D25" i="27"/>
  <c r="C78" i="27"/>
  <c r="J78" i="27"/>
  <c r="F78" i="27"/>
  <c r="E78" i="27"/>
  <c r="I78" i="27"/>
  <c r="H78" i="27"/>
  <c r="K78" i="27"/>
  <c r="G78" i="27"/>
  <c r="D78" i="27"/>
  <c r="F33" i="27"/>
  <c r="J33" i="27"/>
  <c r="C33" i="27"/>
  <c r="E33" i="27"/>
  <c r="H33" i="27"/>
  <c r="K33" i="27"/>
  <c r="I33" i="27"/>
  <c r="G33" i="27"/>
  <c r="D33" i="27"/>
  <c r="J77" i="27"/>
  <c r="I77" i="27"/>
  <c r="H77" i="27"/>
  <c r="K77" i="27"/>
  <c r="C77" i="27"/>
  <c r="D77" i="27"/>
  <c r="G77" i="27"/>
  <c r="F77" i="27"/>
  <c r="E77" i="27"/>
  <c r="J140" i="27"/>
  <c r="F140" i="27"/>
  <c r="E140" i="27"/>
  <c r="C140" i="27"/>
  <c r="I140" i="27"/>
  <c r="H140" i="27"/>
  <c r="K140" i="27"/>
  <c r="G140" i="27"/>
  <c r="D140" i="27"/>
  <c r="F76" i="27"/>
  <c r="J76" i="27"/>
  <c r="C76" i="27"/>
  <c r="E76" i="27"/>
  <c r="I76" i="27"/>
  <c r="H76" i="27"/>
  <c r="K76" i="27"/>
  <c r="G76" i="27"/>
  <c r="D76" i="27"/>
  <c r="C11" i="27"/>
  <c r="F11" i="27"/>
  <c r="E11" i="27"/>
  <c r="J11" i="27"/>
  <c r="I11" i="27"/>
  <c r="H11" i="27"/>
  <c r="K11" i="27"/>
  <c r="G11" i="27"/>
  <c r="D11" i="27"/>
  <c r="I115" i="27"/>
  <c r="C115" i="27"/>
  <c r="H115" i="27"/>
  <c r="K115" i="27"/>
  <c r="D115" i="27"/>
  <c r="G115" i="27"/>
  <c r="J115" i="27"/>
  <c r="F115" i="27"/>
  <c r="E115" i="27"/>
  <c r="F50" i="27"/>
  <c r="C50" i="27"/>
  <c r="J50" i="27"/>
  <c r="H50" i="27"/>
  <c r="K50" i="27"/>
  <c r="D50" i="27"/>
  <c r="G50" i="27"/>
  <c r="E50" i="27"/>
  <c r="I50" i="27"/>
  <c r="AP172" i="25"/>
  <c r="N172" i="25"/>
  <c r="S172" i="25"/>
  <c r="T172" i="25"/>
  <c r="O172" i="25"/>
  <c r="R172" i="25"/>
  <c r="Q172" i="25"/>
  <c r="P172" i="25"/>
  <c r="M172" i="25"/>
  <c r="U172" i="25"/>
  <c r="AP26" i="25"/>
  <c r="AM26" i="25" s="1"/>
  <c r="S26" i="25"/>
  <c r="N26" i="25"/>
  <c r="Q26" i="25"/>
  <c r="P26" i="25"/>
  <c r="R26" i="25"/>
  <c r="T26" i="25"/>
  <c r="O26" i="25"/>
  <c r="U26" i="25"/>
  <c r="M26" i="25"/>
  <c r="AP147" i="25"/>
  <c r="Y147" i="25" s="1"/>
  <c r="Q147" i="25"/>
  <c r="S147" i="25"/>
  <c r="U147" i="25"/>
  <c r="N147" i="25"/>
  <c r="R147" i="25"/>
  <c r="M147" i="25"/>
  <c r="P147" i="25"/>
  <c r="O147" i="25"/>
  <c r="T147" i="25"/>
  <c r="AP5" i="25"/>
  <c r="AE5" i="25" s="1"/>
  <c r="N5" i="25"/>
  <c r="M5" i="25"/>
  <c r="R5" i="25"/>
  <c r="S5" i="25"/>
  <c r="Q5" i="25"/>
  <c r="U5" i="25"/>
  <c r="O5" i="25"/>
  <c r="P5" i="25"/>
  <c r="T5" i="25"/>
  <c r="AP54" i="25"/>
  <c r="S54" i="25"/>
  <c r="N54" i="25"/>
  <c r="Q54" i="25"/>
  <c r="M54" i="25"/>
  <c r="P54" i="25"/>
  <c r="R54" i="25"/>
  <c r="T54" i="25"/>
  <c r="O54" i="25"/>
  <c r="U54" i="25"/>
  <c r="AP142" i="25"/>
  <c r="AJ142" i="25" s="1"/>
  <c r="S142" i="25"/>
  <c r="Q142" i="25"/>
  <c r="N142" i="25"/>
  <c r="T142" i="25"/>
  <c r="R142" i="25"/>
  <c r="U142" i="25"/>
  <c r="M142" i="25"/>
  <c r="O142" i="25"/>
  <c r="P142" i="25"/>
  <c r="AP73" i="25"/>
  <c r="R73" i="25"/>
  <c r="U73" i="25"/>
  <c r="N73" i="25"/>
  <c r="Q73" i="25"/>
  <c r="O73" i="25"/>
  <c r="M73" i="25"/>
  <c r="P73" i="25"/>
  <c r="T73" i="25"/>
  <c r="S73" i="25"/>
  <c r="AP171" i="26"/>
  <c r="AJ171" i="26" s="1"/>
  <c r="S171" i="26"/>
  <c r="Q171" i="26"/>
  <c r="N171" i="26"/>
  <c r="M171" i="26"/>
  <c r="P171" i="26"/>
  <c r="O171" i="26"/>
  <c r="R171" i="26"/>
  <c r="T171" i="26"/>
  <c r="U171" i="26"/>
  <c r="AP129" i="25"/>
  <c r="AD129" i="25" s="1"/>
  <c r="S129" i="25"/>
  <c r="O129" i="25"/>
  <c r="M129" i="25"/>
  <c r="N129" i="25"/>
  <c r="R129" i="25"/>
  <c r="U129" i="25"/>
  <c r="AK129" i="25"/>
  <c r="T129" i="25"/>
  <c r="Q129" i="25"/>
  <c r="P129" i="25"/>
  <c r="AP56" i="25"/>
  <c r="AM56" i="25" s="1"/>
  <c r="N56" i="25"/>
  <c r="Q56" i="25"/>
  <c r="S56" i="25"/>
  <c r="T56" i="25"/>
  <c r="U56" i="25"/>
  <c r="M56" i="25"/>
  <c r="R56" i="25"/>
  <c r="AC56" i="25"/>
  <c r="O56" i="25"/>
  <c r="P56" i="25"/>
  <c r="AP51" i="26"/>
  <c r="AA51" i="26" s="1"/>
  <c r="S51" i="26"/>
  <c r="N51" i="26"/>
  <c r="M51" i="26"/>
  <c r="R51" i="26"/>
  <c r="P51" i="26"/>
  <c r="O51" i="26"/>
  <c r="Q51" i="26"/>
  <c r="U51" i="26"/>
  <c r="T51" i="26"/>
  <c r="AP162" i="25"/>
  <c r="S162" i="25"/>
  <c r="N162" i="25"/>
  <c r="U162" i="25"/>
  <c r="M162" i="25"/>
  <c r="O162" i="25"/>
  <c r="P162" i="25"/>
  <c r="T162" i="25"/>
  <c r="R162" i="25"/>
  <c r="Q162" i="25"/>
  <c r="AP18" i="25"/>
  <c r="AB18" i="25" s="1"/>
  <c r="Q18" i="25"/>
  <c r="N18" i="25"/>
  <c r="P18" i="25"/>
  <c r="R18" i="25"/>
  <c r="S18" i="25"/>
  <c r="T18" i="25"/>
  <c r="O18" i="25"/>
  <c r="U18" i="25"/>
  <c r="M18" i="25"/>
  <c r="AP139" i="25"/>
  <c r="AI139" i="25" s="1"/>
  <c r="Q139" i="25"/>
  <c r="R139" i="25"/>
  <c r="O139" i="25"/>
  <c r="S139" i="25"/>
  <c r="N139" i="25"/>
  <c r="M139" i="25"/>
  <c r="U139" i="25"/>
  <c r="P139" i="25"/>
  <c r="T139" i="25"/>
  <c r="AP156" i="26"/>
  <c r="Y156" i="26" s="1"/>
  <c r="O156" i="26"/>
  <c r="M156" i="26"/>
  <c r="S156" i="26"/>
  <c r="R156" i="26"/>
  <c r="Q156" i="26"/>
  <c r="U156" i="26"/>
  <c r="P156" i="26"/>
  <c r="T156" i="26"/>
  <c r="N156" i="26"/>
  <c r="AP41" i="25"/>
  <c r="N41" i="25"/>
  <c r="U41" i="25"/>
  <c r="S41" i="25"/>
  <c r="Q41" i="25"/>
  <c r="O41" i="25"/>
  <c r="M41" i="25"/>
  <c r="R41" i="25"/>
  <c r="P41" i="25"/>
  <c r="T41" i="25"/>
  <c r="AP138" i="25"/>
  <c r="AO138" i="25" s="1"/>
  <c r="Q138" i="25"/>
  <c r="S138" i="25"/>
  <c r="N138" i="25"/>
  <c r="R138" i="25"/>
  <c r="P138" i="25"/>
  <c r="M138" i="25"/>
  <c r="U138" i="25"/>
  <c r="T138" i="25"/>
  <c r="O138" i="25"/>
  <c r="AP69" i="25"/>
  <c r="O69" i="25"/>
  <c r="Q69" i="25"/>
  <c r="U69" i="25"/>
  <c r="M69" i="25"/>
  <c r="N69" i="25"/>
  <c r="R69" i="25"/>
  <c r="S69" i="25"/>
  <c r="P69" i="25"/>
  <c r="T69" i="25"/>
  <c r="AP105" i="26"/>
  <c r="AI105" i="26" s="1"/>
  <c r="S105" i="26"/>
  <c r="T105" i="26"/>
  <c r="O105" i="26"/>
  <c r="U105" i="26"/>
  <c r="Q105" i="26"/>
  <c r="N105" i="26"/>
  <c r="M105" i="26"/>
  <c r="P105" i="26"/>
  <c r="R105" i="26"/>
  <c r="AP125" i="25"/>
  <c r="S125" i="25"/>
  <c r="N125" i="25"/>
  <c r="M125" i="25"/>
  <c r="Y125" i="25"/>
  <c r="R125" i="25"/>
  <c r="U125" i="25"/>
  <c r="P125" i="25"/>
  <c r="O125" i="25"/>
  <c r="T125" i="25"/>
  <c r="Q125" i="25"/>
  <c r="AP52" i="25"/>
  <c r="AK52" i="25" s="1"/>
  <c r="N52" i="25"/>
  <c r="Q52" i="25"/>
  <c r="P52" i="25"/>
  <c r="O52" i="25"/>
  <c r="R52" i="25"/>
  <c r="S52" i="25"/>
  <c r="T52" i="25"/>
  <c r="U52" i="25"/>
  <c r="M52" i="25"/>
  <c r="AP43" i="26"/>
  <c r="P43" i="26"/>
  <c r="O43" i="26"/>
  <c r="Q43" i="26"/>
  <c r="T43" i="26"/>
  <c r="U43" i="26"/>
  <c r="N43" i="26"/>
  <c r="M43" i="26"/>
  <c r="R43" i="26"/>
  <c r="S43" i="26"/>
  <c r="AP14" i="25"/>
  <c r="Y14" i="25" s="1"/>
  <c r="N14" i="25"/>
  <c r="M14" i="25"/>
  <c r="S14" i="25"/>
  <c r="P14" i="25"/>
  <c r="R14" i="25"/>
  <c r="T14" i="25"/>
  <c r="O14" i="25"/>
  <c r="Q14" i="25"/>
  <c r="U14" i="25"/>
  <c r="AP75" i="25"/>
  <c r="AF75" i="25" s="1"/>
  <c r="R75" i="25"/>
  <c r="M75" i="25"/>
  <c r="O75" i="25"/>
  <c r="Q75" i="25"/>
  <c r="S75" i="25"/>
  <c r="P75" i="25"/>
  <c r="U75" i="25"/>
  <c r="AD75" i="25"/>
  <c r="T75" i="25"/>
  <c r="N75" i="25"/>
  <c r="AP71" i="25"/>
  <c r="AN71" i="25" s="1"/>
  <c r="R71" i="25"/>
  <c r="S71" i="25"/>
  <c r="M71" i="25"/>
  <c r="P71" i="25"/>
  <c r="O71" i="25"/>
  <c r="T71" i="25"/>
  <c r="U71" i="25"/>
  <c r="Q71" i="25"/>
  <c r="N71" i="25"/>
  <c r="AP47" i="25"/>
  <c r="AE47" i="25" s="1"/>
  <c r="U47" i="25"/>
  <c r="O47" i="25"/>
  <c r="N47" i="25"/>
  <c r="Q47" i="25"/>
  <c r="R47" i="25"/>
  <c r="M47" i="25"/>
  <c r="S47" i="25"/>
  <c r="P47" i="25"/>
  <c r="T47" i="25"/>
  <c r="AP101" i="25"/>
  <c r="AG101" i="25" s="1"/>
  <c r="M101" i="25"/>
  <c r="N101" i="25"/>
  <c r="O101" i="25"/>
  <c r="S101" i="25"/>
  <c r="R101" i="25"/>
  <c r="U101" i="25"/>
  <c r="Q101" i="25"/>
  <c r="P101" i="25"/>
  <c r="T101" i="25"/>
  <c r="AP165" i="25"/>
  <c r="AG165" i="25" s="1"/>
  <c r="S165" i="25"/>
  <c r="N165" i="25"/>
  <c r="O165" i="25"/>
  <c r="U165" i="25"/>
  <c r="M165" i="25"/>
  <c r="P165" i="25"/>
  <c r="R165" i="25"/>
  <c r="T165" i="25"/>
  <c r="Q165" i="25"/>
  <c r="AP96" i="25"/>
  <c r="AJ96" i="25" s="1"/>
  <c r="O96" i="25"/>
  <c r="R96" i="25"/>
  <c r="N96" i="25"/>
  <c r="Q96" i="25"/>
  <c r="U96" i="25"/>
  <c r="P96" i="25"/>
  <c r="M96" i="25"/>
  <c r="S96" i="25"/>
  <c r="T96" i="25"/>
  <c r="AP20" i="25"/>
  <c r="AI20" i="25" s="1"/>
  <c r="Q20" i="25"/>
  <c r="S20" i="25"/>
  <c r="T20" i="25"/>
  <c r="U20" i="25"/>
  <c r="M20" i="25"/>
  <c r="N20" i="25"/>
  <c r="R20" i="25"/>
  <c r="O20" i="25"/>
  <c r="P20" i="25"/>
  <c r="AP149" i="25"/>
  <c r="N149" i="25"/>
  <c r="O149" i="25"/>
  <c r="U149" i="25"/>
  <c r="S149" i="25"/>
  <c r="M149" i="25"/>
  <c r="R149" i="25"/>
  <c r="P149" i="25"/>
  <c r="Q149" i="25"/>
  <c r="T149" i="25"/>
  <c r="AP82" i="25"/>
  <c r="AI82" i="25" s="1"/>
  <c r="S82" i="25"/>
  <c r="N82" i="25"/>
  <c r="R82" i="25"/>
  <c r="P82" i="25"/>
  <c r="T82" i="25"/>
  <c r="M82" i="25"/>
  <c r="Q82" i="25"/>
  <c r="O82" i="25"/>
  <c r="U82" i="25"/>
  <c r="AP7" i="25"/>
  <c r="AM7" i="25" s="1"/>
  <c r="S7" i="25"/>
  <c r="Q7" i="25"/>
  <c r="M7" i="25"/>
  <c r="O7" i="25"/>
  <c r="U7" i="25"/>
  <c r="R7" i="25"/>
  <c r="N7" i="25"/>
  <c r="T7" i="25"/>
  <c r="P7" i="25"/>
  <c r="AP135" i="24"/>
  <c r="AP71" i="24"/>
  <c r="AN71" i="24" s="1"/>
  <c r="AP149" i="24"/>
  <c r="AP117" i="24"/>
  <c r="AO117" i="24" s="1"/>
  <c r="AP68" i="24"/>
  <c r="AN68" i="24" s="1"/>
  <c r="AP35" i="24"/>
  <c r="AB35" i="24" s="1"/>
  <c r="AP4" i="25"/>
  <c r="AI4" i="25" s="1"/>
  <c r="N4" i="25"/>
  <c r="S4" i="25"/>
  <c r="Q4" i="25"/>
  <c r="M4" i="25"/>
  <c r="P4" i="25"/>
  <c r="O4" i="25"/>
  <c r="R4" i="25"/>
  <c r="U4" i="25"/>
  <c r="T4" i="25"/>
  <c r="AP13" i="25"/>
  <c r="AL13" i="25" s="1"/>
  <c r="S13" i="25"/>
  <c r="Q13" i="25"/>
  <c r="U13" i="25"/>
  <c r="N13" i="25"/>
  <c r="O13" i="25"/>
  <c r="R13" i="25"/>
  <c r="P13" i="25"/>
  <c r="T13" i="25"/>
  <c r="M13" i="25"/>
  <c r="AP39" i="24"/>
  <c r="AP168" i="24"/>
  <c r="AC168" i="24" s="1"/>
  <c r="H45" i="24"/>
  <c r="C45" i="24"/>
  <c r="K45" i="24"/>
  <c r="G45" i="24"/>
  <c r="J45" i="24"/>
  <c r="E45" i="24"/>
  <c r="I45" i="24"/>
  <c r="D45" i="24"/>
  <c r="F45" i="24"/>
  <c r="J3" i="24"/>
  <c r="S3" i="24"/>
  <c r="D3" i="24"/>
  <c r="H3" i="24"/>
  <c r="F3" i="24"/>
  <c r="I3" i="24"/>
  <c r="M3" i="24"/>
  <c r="C3" i="24"/>
  <c r="N3" i="24"/>
  <c r="P3" i="24"/>
  <c r="R3" i="24"/>
  <c r="K3" i="24"/>
  <c r="T3" i="24"/>
  <c r="G3" i="24"/>
  <c r="E3" i="24"/>
  <c r="AP16" i="25"/>
  <c r="AH16" i="25" s="1"/>
  <c r="Q16" i="25"/>
  <c r="N16" i="25"/>
  <c r="T16" i="25"/>
  <c r="U16" i="25"/>
  <c r="S16" i="25"/>
  <c r="M16" i="25"/>
  <c r="O16" i="25"/>
  <c r="P16" i="25"/>
  <c r="R16" i="25"/>
  <c r="AP37" i="25"/>
  <c r="AI37" i="25" s="1"/>
  <c r="M37" i="25"/>
  <c r="N37" i="25"/>
  <c r="Q37" i="25"/>
  <c r="R37" i="25"/>
  <c r="U37" i="25"/>
  <c r="S37" i="25"/>
  <c r="O37" i="25"/>
  <c r="AC37" i="25"/>
  <c r="P37" i="25"/>
  <c r="T37" i="25"/>
  <c r="AP15" i="24"/>
  <c r="AM15" i="24" s="1"/>
  <c r="AP97" i="24"/>
  <c r="X97" i="24" s="1"/>
  <c r="AP94" i="24"/>
  <c r="Z94" i="24" s="1"/>
  <c r="R94" i="24"/>
  <c r="M94" i="24"/>
  <c r="Q94" i="24"/>
  <c r="N94" i="24"/>
  <c r="O94" i="24"/>
  <c r="S94" i="24"/>
  <c r="T94" i="24"/>
  <c r="U94" i="24"/>
  <c r="P94" i="24"/>
  <c r="AP30" i="24"/>
  <c r="X30" i="24" s="1"/>
  <c r="H161" i="24"/>
  <c r="K161" i="24"/>
  <c r="F161" i="24"/>
  <c r="C161" i="24"/>
  <c r="G161" i="24"/>
  <c r="J161" i="24"/>
  <c r="I161" i="24"/>
  <c r="E161" i="24"/>
  <c r="D161" i="24"/>
  <c r="J171" i="24"/>
  <c r="E171" i="24"/>
  <c r="H171" i="24"/>
  <c r="I171" i="24"/>
  <c r="D171" i="24"/>
  <c r="C171" i="24"/>
  <c r="G171" i="24"/>
  <c r="K171" i="24"/>
  <c r="F171" i="24"/>
  <c r="S51" i="24"/>
  <c r="J51" i="24"/>
  <c r="O51" i="24"/>
  <c r="Q51" i="24"/>
  <c r="H51" i="24"/>
  <c r="D51" i="24"/>
  <c r="N51" i="24"/>
  <c r="E51" i="24"/>
  <c r="I51" i="24"/>
  <c r="P51" i="24"/>
  <c r="C51" i="24"/>
  <c r="U51" i="24"/>
  <c r="T51" i="24"/>
  <c r="R51" i="24"/>
  <c r="G51" i="24"/>
  <c r="M51" i="24"/>
  <c r="K51" i="24"/>
  <c r="F51" i="24"/>
  <c r="E167" i="19"/>
  <c r="I167" i="19"/>
  <c r="F167" i="19"/>
  <c r="K167" i="19"/>
  <c r="J167" i="19"/>
  <c r="D167" i="19"/>
  <c r="C167" i="19"/>
  <c r="H167" i="19"/>
  <c r="G167" i="19"/>
  <c r="K65" i="19"/>
  <c r="F109" i="19"/>
  <c r="F105" i="19"/>
  <c r="K105" i="19"/>
  <c r="J105" i="19"/>
  <c r="D105" i="19"/>
  <c r="I105" i="19"/>
  <c r="C105" i="19"/>
  <c r="H105" i="19"/>
  <c r="G105" i="19"/>
  <c r="E105" i="19"/>
  <c r="H169" i="24"/>
  <c r="K169" i="24"/>
  <c r="F169" i="24"/>
  <c r="C169" i="24"/>
  <c r="D169" i="24"/>
  <c r="J169" i="24"/>
  <c r="E169" i="24"/>
  <c r="G169" i="24"/>
  <c r="I169" i="24"/>
  <c r="F160" i="24"/>
  <c r="C160" i="24"/>
  <c r="G160" i="24"/>
  <c r="J160" i="24"/>
  <c r="K160" i="24"/>
  <c r="E160" i="24"/>
  <c r="D160" i="24"/>
  <c r="I160" i="24"/>
  <c r="H160" i="24"/>
  <c r="J31" i="24"/>
  <c r="E31" i="24"/>
  <c r="H31" i="24"/>
  <c r="I31" i="24"/>
  <c r="G31" i="24"/>
  <c r="K31" i="24"/>
  <c r="D31" i="24"/>
  <c r="F31" i="24"/>
  <c r="C31" i="24"/>
  <c r="H173" i="24"/>
  <c r="N173" i="24"/>
  <c r="S173" i="24"/>
  <c r="T173" i="24"/>
  <c r="M173" i="24"/>
  <c r="K173" i="24"/>
  <c r="F173" i="24"/>
  <c r="C173" i="24"/>
  <c r="G173" i="24"/>
  <c r="E173" i="24"/>
  <c r="I173" i="24"/>
  <c r="D173" i="24"/>
  <c r="P173" i="24"/>
  <c r="Q173" i="24"/>
  <c r="U173" i="24"/>
  <c r="R173" i="24"/>
  <c r="J173" i="24"/>
  <c r="O173" i="24"/>
  <c r="Q135" i="24"/>
  <c r="E135" i="24"/>
  <c r="O135" i="24"/>
  <c r="N135" i="24"/>
  <c r="S135" i="24"/>
  <c r="D135" i="24"/>
  <c r="J135" i="24"/>
  <c r="H135" i="24"/>
  <c r="I135" i="24"/>
  <c r="R135" i="24"/>
  <c r="G135" i="24"/>
  <c r="P135" i="24"/>
  <c r="M135" i="24"/>
  <c r="K135" i="24"/>
  <c r="U135" i="24"/>
  <c r="T135" i="24"/>
  <c r="F135" i="24"/>
  <c r="C135" i="24"/>
  <c r="J6" i="24"/>
  <c r="S6" i="24"/>
  <c r="I6" i="24"/>
  <c r="H6" i="24"/>
  <c r="P6" i="24"/>
  <c r="N6" i="24"/>
  <c r="T6" i="24"/>
  <c r="R6" i="24"/>
  <c r="D6" i="24"/>
  <c r="G6" i="24"/>
  <c r="Q6" i="24"/>
  <c r="O6" i="24"/>
  <c r="C6" i="24"/>
  <c r="F6" i="24"/>
  <c r="U6" i="24"/>
  <c r="M6" i="24"/>
  <c r="K6" i="24"/>
  <c r="E6" i="24"/>
  <c r="U106" i="24"/>
  <c r="N106" i="24"/>
  <c r="Q106" i="24"/>
  <c r="S106" i="24"/>
  <c r="O106" i="24"/>
  <c r="R106" i="24"/>
  <c r="F106" i="24"/>
  <c r="I106" i="24"/>
  <c r="H106" i="24"/>
  <c r="M106" i="24"/>
  <c r="D106" i="24"/>
  <c r="T106" i="24"/>
  <c r="P106" i="24"/>
  <c r="E106" i="24"/>
  <c r="C106" i="24"/>
  <c r="G106" i="24"/>
  <c r="K106" i="24"/>
  <c r="J106" i="24"/>
  <c r="N41" i="24"/>
  <c r="S41" i="24"/>
  <c r="H41" i="24"/>
  <c r="P41" i="24"/>
  <c r="C41" i="24"/>
  <c r="T41" i="24"/>
  <c r="M41" i="24"/>
  <c r="K41" i="24"/>
  <c r="R41" i="24"/>
  <c r="O41" i="24"/>
  <c r="F41" i="24"/>
  <c r="Q41" i="24"/>
  <c r="I41" i="24"/>
  <c r="G41" i="24"/>
  <c r="J41" i="24"/>
  <c r="D41" i="24"/>
  <c r="E41" i="24"/>
  <c r="U41" i="24"/>
  <c r="S141" i="24"/>
  <c r="N141" i="24"/>
  <c r="H141" i="24"/>
  <c r="T141" i="24"/>
  <c r="M141" i="24"/>
  <c r="K141" i="24"/>
  <c r="F141" i="24"/>
  <c r="C141" i="24"/>
  <c r="P141" i="24"/>
  <c r="E141" i="24"/>
  <c r="I141" i="24"/>
  <c r="R141" i="24"/>
  <c r="D141" i="24"/>
  <c r="G141" i="24"/>
  <c r="Q141" i="24"/>
  <c r="U141" i="24"/>
  <c r="O141" i="24"/>
  <c r="J141" i="24"/>
  <c r="H77" i="24"/>
  <c r="N77" i="24"/>
  <c r="S77" i="24"/>
  <c r="T77" i="24"/>
  <c r="M77" i="24"/>
  <c r="K77" i="24"/>
  <c r="C77" i="24"/>
  <c r="G77" i="24"/>
  <c r="E77" i="24"/>
  <c r="I77" i="24"/>
  <c r="P77" i="24"/>
  <c r="D77" i="24"/>
  <c r="R77" i="24"/>
  <c r="Q77" i="24"/>
  <c r="U77" i="24"/>
  <c r="F77" i="24"/>
  <c r="O77" i="24"/>
  <c r="J77" i="24"/>
  <c r="D12" i="24"/>
  <c r="S12" i="24"/>
  <c r="F12" i="24"/>
  <c r="M12" i="24"/>
  <c r="J12" i="24"/>
  <c r="O12" i="24"/>
  <c r="T12" i="24"/>
  <c r="R12" i="24"/>
  <c r="H12" i="24"/>
  <c r="G12" i="24"/>
  <c r="E12" i="24"/>
  <c r="C12" i="24"/>
  <c r="I12" i="24"/>
  <c r="K12" i="24"/>
  <c r="Q12" i="24"/>
  <c r="P12" i="24"/>
  <c r="U12" i="24"/>
  <c r="N12" i="24"/>
  <c r="S155" i="24"/>
  <c r="N155" i="24"/>
  <c r="E155" i="24"/>
  <c r="Q155" i="24"/>
  <c r="H155" i="24"/>
  <c r="O155" i="24"/>
  <c r="D155" i="24"/>
  <c r="J155" i="24"/>
  <c r="I155" i="24"/>
  <c r="T155" i="24"/>
  <c r="C155" i="24"/>
  <c r="U155" i="24"/>
  <c r="R155" i="24"/>
  <c r="G155" i="24"/>
  <c r="M155" i="24"/>
  <c r="K155" i="24"/>
  <c r="F155" i="24"/>
  <c r="P155" i="24"/>
  <c r="K152" i="24"/>
  <c r="J152" i="24"/>
  <c r="C152" i="24"/>
  <c r="E152" i="24"/>
  <c r="F152" i="24"/>
  <c r="D152" i="24"/>
  <c r="G152" i="24"/>
  <c r="H152" i="24"/>
  <c r="I152" i="24"/>
  <c r="J23" i="24"/>
  <c r="D23" i="24"/>
  <c r="E23" i="24"/>
  <c r="I23" i="24"/>
  <c r="F23" i="24"/>
  <c r="C23" i="24"/>
  <c r="G23" i="24"/>
  <c r="K23" i="24"/>
  <c r="H23" i="24"/>
  <c r="N163" i="24"/>
  <c r="O163" i="24"/>
  <c r="S163" i="24"/>
  <c r="Q163" i="24"/>
  <c r="E163" i="24"/>
  <c r="J163" i="24"/>
  <c r="H163" i="24"/>
  <c r="D163" i="24"/>
  <c r="I163" i="24"/>
  <c r="T163" i="24"/>
  <c r="M163" i="24"/>
  <c r="K163" i="24"/>
  <c r="F163" i="24"/>
  <c r="C163" i="24"/>
  <c r="P163" i="24"/>
  <c r="R163" i="24"/>
  <c r="G163" i="24"/>
  <c r="U163" i="24"/>
  <c r="J127" i="24"/>
  <c r="D127" i="24"/>
  <c r="E127" i="24"/>
  <c r="H127" i="24"/>
  <c r="I127" i="24"/>
  <c r="F127" i="24"/>
  <c r="C127" i="24"/>
  <c r="G127" i="24"/>
  <c r="K127" i="24"/>
  <c r="R166" i="24"/>
  <c r="D166" i="24"/>
  <c r="H166" i="24"/>
  <c r="O166" i="24"/>
  <c r="I166" i="24"/>
  <c r="G166" i="24"/>
  <c r="F166" i="24"/>
  <c r="K166" i="24"/>
  <c r="J166" i="24"/>
  <c r="C166" i="24"/>
  <c r="E166" i="24"/>
  <c r="D102" i="24"/>
  <c r="O102" i="24"/>
  <c r="H102" i="24"/>
  <c r="F102" i="24"/>
  <c r="I102" i="24"/>
  <c r="T102" i="24"/>
  <c r="G102" i="24"/>
  <c r="K102" i="24"/>
  <c r="J102" i="24"/>
  <c r="E102" i="24"/>
  <c r="C102" i="24"/>
  <c r="S37" i="24"/>
  <c r="H37" i="24"/>
  <c r="N37" i="24"/>
  <c r="C37" i="24"/>
  <c r="P37" i="24"/>
  <c r="T37" i="24"/>
  <c r="M37" i="24"/>
  <c r="K37" i="24"/>
  <c r="G37" i="24"/>
  <c r="J37" i="24"/>
  <c r="I37" i="24"/>
  <c r="E37" i="24"/>
  <c r="D37" i="24"/>
  <c r="R37" i="24"/>
  <c r="U37" i="24"/>
  <c r="O37" i="24"/>
  <c r="F37" i="24"/>
  <c r="Q37" i="24"/>
  <c r="K137" i="24"/>
  <c r="F137" i="24"/>
  <c r="C137" i="24"/>
  <c r="D137" i="24"/>
  <c r="H137" i="24"/>
  <c r="J137" i="24"/>
  <c r="E137" i="24"/>
  <c r="I137" i="24"/>
  <c r="G137" i="24"/>
  <c r="H73" i="24"/>
  <c r="K73" i="24"/>
  <c r="C73" i="24"/>
  <c r="D73" i="24"/>
  <c r="F73" i="24"/>
  <c r="J73" i="24"/>
  <c r="G73" i="24"/>
  <c r="E73" i="24"/>
  <c r="I73" i="24"/>
  <c r="F8" i="24"/>
  <c r="J8" i="24"/>
  <c r="H8" i="24"/>
  <c r="G8" i="24"/>
  <c r="E8" i="24"/>
  <c r="C8" i="24"/>
  <c r="D8" i="24"/>
  <c r="I8" i="24"/>
  <c r="K8" i="24"/>
  <c r="J139" i="24"/>
  <c r="E139" i="24"/>
  <c r="D139" i="24"/>
  <c r="H139" i="24"/>
  <c r="I139" i="24"/>
  <c r="C139" i="24"/>
  <c r="G139" i="24"/>
  <c r="K139" i="24"/>
  <c r="F139" i="24"/>
  <c r="F144" i="24"/>
  <c r="C144" i="24"/>
  <c r="G144" i="24"/>
  <c r="J144" i="24"/>
  <c r="K144" i="24"/>
  <c r="E144" i="24"/>
  <c r="D144" i="24"/>
  <c r="H144" i="24"/>
  <c r="I144" i="24"/>
  <c r="O15" i="24"/>
  <c r="H15" i="24"/>
  <c r="Q15" i="24"/>
  <c r="F15" i="24"/>
  <c r="U15" i="24"/>
  <c r="S15" i="24"/>
  <c r="C15" i="24"/>
  <c r="M15" i="24"/>
  <c r="D15" i="24"/>
  <c r="J15" i="24"/>
  <c r="I15" i="24"/>
  <c r="T15" i="24"/>
  <c r="R15" i="24"/>
  <c r="N15" i="24"/>
  <c r="K15" i="24"/>
  <c r="P15" i="24"/>
  <c r="G15" i="24"/>
  <c r="E15" i="24"/>
  <c r="Q147" i="24"/>
  <c r="S147" i="24"/>
  <c r="J147" i="24"/>
  <c r="N147" i="24"/>
  <c r="E147" i="24"/>
  <c r="O147" i="24"/>
  <c r="D147" i="24"/>
  <c r="H147" i="24"/>
  <c r="I147" i="24"/>
  <c r="T147" i="24"/>
  <c r="M147" i="24"/>
  <c r="K147" i="24"/>
  <c r="F147" i="24"/>
  <c r="C147" i="24"/>
  <c r="P147" i="24"/>
  <c r="R147" i="24"/>
  <c r="U147" i="24"/>
  <c r="G147" i="24"/>
  <c r="N119" i="24"/>
  <c r="Q119" i="24"/>
  <c r="E119" i="24"/>
  <c r="O119" i="24"/>
  <c r="J119" i="24"/>
  <c r="S119" i="24"/>
  <c r="D119" i="24"/>
  <c r="I119" i="24"/>
  <c r="H119" i="24"/>
  <c r="R119" i="24"/>
  <c r="G119" i="24"/>
  <c r="P119" i="24"/>
  <c r="M119" i="24"/>
  <c r="K119" i="24"/>
  <c r="T119" i="24"/>
  <c r="F119" i="24"/>
  <c r="C119" i="24"/>
  <c r="U119" i="24"/>
  <c r="I162" i="24"/>
  <c r="H162" i="24"/>
  <c r="D162" i="24"/>
  <c r="F162" i="24"/>
  <c r="C162" i="24"/>
  <c r="J162" i="24"/>
  <c r="G162" i="24"/>
  <c r="E162" i="24"/>
  <c r="K162" i="24"/>
  <c r="D98" i="24"/>
  <c r="I98" i="24"/>
  <c r="F98" i="24"/>
  <c r="H98" i="24"/>
  <c r="C98" i="24"/>
  <c r="J98" i="24"/>
  <c r="G98" i="24"/>
  <c r="E98" i="24"/>
  <c r="K98" i="24"/>
  <c r="H33" i="24"/>
  <c r="C33" i="24"/>
  <c r="K33" i="24"/>
  <c r="D33" i="24"/>
  <c r="F33" i="24"/>
  <c r="G33" i="24"/>
  <c r="J33" i="24"/>
  <c r="E33" i="24"/>
  <c r="I33" i="24"/>
  <c r="H133" i="24"/>
  <c r="S133" i="24"/>
  <c r="M133" i="24"/>
  <c r="K133" i="24"/>
  <c r="N133" i="24"/>
  <c r="P133" i="24"/>
  <c r="F133" i="24"/>
  <c r="T133" i="24"/>
  <c r="C133" i="24"/>
  <c r="G133" i="24"/>
  <c r="E133" i="24"/>
  <c r="U133" i="24"/>
  <c r="O133" i="24"/>
  <c r="Q133" i="24"/>
  <c r="I133" i="24"/>
  <c r="R133" i="24"/>
  <c r="J133" i="24"/>
  <c r="D133" i="24"/>
  <c r="S69" i="24"/>
  <c r="H69" i="24"/>
  <c r="N69" i="24"/>
  <c r="M69" i="24"/>
  <c r="K69" i="24"/>
  <c r="P69" i="24"/>
  <c r="T69" i="24"/>
  <c r="C69" i="24"/>
  <c r="G69" i="24"/>
  <c r="E69" i="24"/>
  <c r="U69" i="24"/>
  <c r="O69" i="24"/>
  <c r="R69" i="24"/>
  <c r="Q69" i="24"/>
  <c r="I69" i="24"/>
  <c r="D69" i="24"/>
  <c r="J69" i="24"/>
  <c r="F69" i="24"/>
  <c r="D4" i="24"/>
  <c r="F4" i="24"/>
  <c r="J4" i="24"/>
  <c r="R4" i="24"/>
  <c r="H4" i="24"/>
  <c r="G4" i="24"/>
  <c r="E4" i="24"/>
  <c r="C4" i="24"/>
  <c r="I4" i="24"/>
  <c r="K4" i="24"/>
  <c r="N4" i="24"/>
  <c r="C138" i="19"/>
  <c r="H138" i="19"/>
  <c r="G138" i="19"/>
  <c r="F138" i="19"/>
  <c r="K138" i="19"/>
  <c r="I138" i="19"/>
  <c r="J138" i="19"/>
  <c r="D138" i="19"/>
  <c r="E138" i="19"/>
  <c r="F107" i="19"/>
  <c r="E171" i="19"/>
  <c r="F171" i="19"/>
  <c r="E72" i="19"/>
  <c r="I72" i="19"/>
  <c r="F72" i="19"/>
  <c r="K72" i="19"/>
  <c r="J72" i="19"/>
  <c r="D72" i="19"/>
  <c r="C72" i="19"/>
  <c r="H72" i="19"/>
  <c r="G72" i="19"/>
  <c r="C32" i="21"/>
  <c r="G32" i="21"/>
  <c r="H32" i="21"/>
  <c r="I32" i="21"/>
  <c r="F32" i="21"/>
  <c r="D32" i="21"/>
  <c r="K32" i="21"/>
  <c r="E32" i="21"/>
  <c r="J32" i="21"/>
  <c r="C126" i="19"/>
  <c r="H126" i="19"/>
  <c r="G126" i="19"/>
  <c r="F126" i="19"/>
  <c r="K126" i="19"/>
  <c r="J126" i="19"/>
  <c r="I126" i="19"/>
  <c r="D126" i="19"/>
  <c r="E126" i="19"/>
  <c r="H38" i="21"/>
  <c r="G38" i="21"/>
  <c r="I38" i="21"/>
  <c r="D38" i="21"/>
  <c r="C38" i="21"/>
  <c r="K38" i="21"/>
  <c r="F38" i="21"/>
  <c r="E38" i="21"/>
  <c r="J38" i="21"/>
  <c r="H159" i="19"/>
  <c r="K9" i="21"/>
  <c r="I124" i="19"/>
  <c r="F124" i="19"/>
  <c r="K124" i="19"/>
  <c r="J124" i="19"/>
  <c r="D124" i="19"/>
  <c r="C124" i="19"/>
  <c r="H124" i="19"/>
  <c r="E124" i="19"/>
  <c r="G124" i="19"/>
  <c r="C114" i="19"/>
  <c r="H114" i="19"/>
  <c r="G114" i="19"/>
  <c r="F114" i="19"/>
  <c r="K114" i="19"/>
  <c r="J114" i="19"/>
  <c r="I114" i="19"/>
  <c r="D114" i="19"/>
  <c r="E114" i="19"/>
  <c r="E50" i="21"/>
  <c r="C50" i="21"/>
  <c r="H50" i="21"/>
  <c r="G50" i="21"/>
  <c r="I50" i="21"/>
  <c r="F50" i="21"/>
  <c r="K50" i="21"/>
  <c r="J50" i="21"/>
  <c r="D50" i="21"/>
  <c r="E83" i="19"/>
  <c r="F83" i="19"/>
  <c r="K83" i="19"/>
  <c r="I83" i="19"/>
  <c r="J83" i="19"/>
  <c r="D83" i="19"/>
  <c r="C83" i="19"/>
  <c r="H83" i="19"/>
  <c r="G83" i="19"/>
  <c r="C21" i="21"/>
  <c r="J112" i="19"/>
  <c r="I176" i="19"/>
  <c r="E176" i="19"/>
  <c r="F176" i="19"/>
  <c r="K176" i="19"/>
  <c r="J176" i="19"/>
  <c r="D176" i="19"/>
  <c r="C176" i="19"/>
  <c r="H176" i="19"/>
  <c r="G176" i="19"/>
  <c r="J162" i="27"/>
  <c r="I162" i="27"/>
  <c r="F162" i="27"/>
  <c r="E162" i="27"/>
  <c r="D162" i="27"/>
  <c r="C162" i="27"/>
  <c r="H162" i="27"/>
  <c r="G162" i="27"/>
  <c r="K162" i="27"/>
  <c r="J105" i="27"/>
  <c r="F105" i="27"/>
  <c r="H105" i="27"/>
  <c r="K105" i="27"/>
  <c r="C105" i="27"/>
  <c r="E105" i="27"/>
  <c r="D105" i="27"/>
  <c r="G105" i="27"/>
  <c r="I105" i="27"/>
  <c r="F98" i="27"/>
  <c r="C98" i="27"/>
  <c r="J98" i="27"/>
  <c r="E98" i="27"/>
  <c r="H98" i="27"/>
  <c r="K98" i="27"/>
  <c r="I98" i="27"/>
  <c r="G98" i="27"/>
  <c r="D98" i="27"/>
  <c r="J102" i="27"/>
  <c r="C102" i="27"/>
  <c r="F102" i="27"/>
  <c r="I102" i="27"/>
  <c r="H102" i="27"/>
  <c r="K102" i="27"/>
  <c r="G102" i="27"/>
  <c r="E102" i="27"/>
  <c r="D102" i="27"/>
  <c r="C106" i="27"/>
  <c r="F106" i="27"/>
  <c r="J106" i="27"/>
  <c r="E106" i="27"/>
  <c r="I106" i="27"/>
  <c r="H106" i="27"/>
  <c r="K106" i="27"/>
  <c r="G106" i="27"/>
  <c r="D106" i="27"/>
  <c r="J101" i="27"/>
  <c r="I101" i="27"/>
  <c r="H101" i="27"/>
  <c r="K101" i="27"/>
  <c r="D101" i="27"/>
  <c r="G101" i="27"/>
  <c r="F101" i="27"/>
  <c r="E101" i="27"/>
  <c r="C101" i="27"/>
  <c r="J152" i="27"/>
  <c r="F152" i="27"/>
  <c r="I152" i="27"/>
  <c r="E152" i="27"/>
  <c r="C152" i="27"/>
  <c r="H152" i="27"/>
  <c r="G152" i="27"/>
  <c r="K152" i="27"/>
  <c r="D152" i="27"/>
  <c r="J88" i="27"/>
  <c r="C88" i="27"/>
  <c r="F88" i="27"/>
  <c r="E88" i="27"/>
  <c r="I88" i="27"/>
  <c r="H88" i="27"/>
  <c r="K88" i="27"/>
  <c r="D88" i="27"/>
  <c r="G88" i="27"/>
  <c r="F23" i="27"/>
  <c r="J23" i="27"/>
  <c r="C23" i="27"/>
  <c r="E23" i="27"/>
  <c r="I23" i="27"/>
  <c r="H23" i="27"/>
  <c r="K23" i="27"/>
  <c r="D23" i="27"/>
  <c r="G23" i="27"/>
  <c r="I127" i="27"/>
  <c r="E127" i="27"/>
  <c r="H127" i="27"/>
  <c r="K127" i="27"/>
  <c r="F127" i="27"/>
  <c r="D127" i="27"/>
  <c r="G127" i="27"/>
  <c r="J127" i="27"/>
  <c r="C127" i="27"/>
  <c r="I63" i="27"/>
  <c r="H63" i="27"/>
  <c r="K63" i="27"/>
  <c r="E63" i="27"/>
  <c r="C63" i="27"/>
  <c r="J63" i="27"/>
  <c r="F63" i="27"/>
  <c r="D63" i="27"/>
  <c r="G63" i="27"/>
  <c r="I138" i="27"/>
  <c r="C138" i="27"/>
  <c r="F138" i="27"/>
  <c r="J138" i="27"/>
  <c r="H138" i="27"/>
  <c r="K138" i="27"/>
  <c r="E138" i="27"/>
  <c r="G138" i="27"/>
  <c r="D138" i="27"/>
  <c r="J97" i="27"/>
  <c r="C97" i="27"/>
  <c r="F97" i="27"/>
  <c r="H97" i="27"/>
  <c r="K97" i="27"/>
  <c r="E97" i="27"/>
  <c r="D97" i="27"/>
  <c r="G97" i="27"/>
  <c r="I97" i="27"/>
  <c r="F74" i="27"/>
  <c r="J74" i="27"/>
  <c r="C74" i="27"/>
  <c r="I74" i="27"/>
  <c r="H74" i="27"/>
  <c r="K74" i="27"/>
  <c r="E74" i="27"/>
  <c r="G74" i="27"/>
  <c r="D74" i="27"/>
  <c r="F94" i="27"/>
  <c r="J94" i="27"/>
  <c r="C94" i="27"/>
  <c r="E94" i="27"/>
  <c r="I94" i="27"/>
  <c r="H94" i="27"/>
  <c r="K94" i="27"/>
  <c r="G94" i="27"/>
  <c r="D94" i="27"/>
  <c r="C82" i="27"/>
  <c r="J82" i="27"/>
  <c r="F82" i="27"/>
  <c r="E82" i="27"/>
  <c r="I82" i="27"/>
  <c r="H82" i="27"/>
  <c r="K82" i="27"/>
  <c r="G82" i="27"/>
  <c r="D82" i="27"/>
  <c r="J93" i="27"/>
  <c r="C93" i="27"/>
  <c r="I93" i="27"/>
  <c r="H93" i="27"/>
  <c r="K93" i="27"/>
  <c r="D93" i="27"/>
  <c r="G93" i="27"/>
  <c r="F93" i="27"/>
  <c r="E93" i="27"/>
  <c r="J148" i="27"/>
  <c r="C148" i="27"/>
  <c r="F148" i="27"/>
  <c r="E148" i="27"/>
  <c r="H148" i="27"/>
  <c r="K148" i="27"/>
  <c r="G148" i="27"/>
  <c r="I148" i="27"/>
  <c r="D148" i="27"/>
  <c r="C84" i="27"/>
  <c r="J84" i="27"/>
  <c r="F84" i="27"/>
  <c r="I84" i="27"/>
  <c r="H84" i="27"/>
  <c r="K84" i="27"/>
  <c r="G84" i="27"/>
  <c r="E84" i="27"/>
  <c r="D84" i="27"/>
  <c r="C19" i="27"/>
  <c r="J19" i="27"/>
  <c r="E19" i="27"/>
  <c r="F19" i="27"/>
  <c r="I19" i="27"/>
  <c r="H19" i="27"/>
  <c r="K19" i="27"/>
  <c r="G19" i="27"/>
  <c r="D19" i="27"/>
  <c r="E123" i="27"/>
  <c r="I123" i="27"/>
  <c r="H123" i="27"/>
  <c r="K123" i="27"/>
  <c r="C123" i="27"/>
  <c r="D123" i="27"/>
  <c r="G123" i="27"/>
  <c r="J123" i="27"/>
  <c r="F123" i="27"/>
  <c r="E59" i="27"/>
  <c r="C59" i="27"/>
  <c r="I59" i="27"/>
  <c r="H59" i="27"/>
  <c r="K59" i="27"/>
  <c r="J59" i="27"/>
  <c r="D59" i="27"/>
  <c r="G59" i="27"/>
  <c r="F59" i="27"/>
  <c r="E121" i="27"/>
  <c r="I121" i="27"/>
  <c r="J121" i="27"/>
  <c r="F121" i="27"/>
  <c r="H121" i="27"/>
  <c r="K121" i="27"/>
  <c r="D121" i="27"/>
  <c r="G121" i="27"/>
  <c r="C121" i="27"/>
  <c r="E146" i="27"/>
  <c r="J146" i="27"/>
  <c r="I146" i="27"/>
  <c r="F146" i="27"/>
  <c r="C146" i="27"/>
  <c r="H146" i="27"/>
  <c r="K146" i="27"/>
  <c r="G146" i="27"/>
  <c r="D146" i="27"/>
  <c r="F118" i="27"/>
  <c r="C118" i="27"/>
  <c r="J118" i="27"/>
  <c r="E118" i="27"/>
  <c r="I118" i="27"/>
  <c r="H118" i="27"/>
  <c r="K118" i="27"/>
  <c r="G118" i="27"/>
  <c r="D118" i="27"/>
  <c r="F154" i="27"/>
  <c r="J154" i="27"/>
  <c r="E154" i="27"/>
  <c r="I154" i="27"/>
  <c r="D154" i="27"/>
  <c r="C154" i="27"/>
  <c r="H154" i="27"/>
  <c r="G154" i="27"/>
  <c r="K154" i="27"/>
  <c r="E117" i="27"/>
  <c r="C117" i="27"/>
  <c r="J117" i="27"/>
  <c r="H117" i="27"/>
  <c r="K117" i="27"/>
  <c r="D117" i="27"/>
  <c r="G117" i="27"/>
  <c r="I117" i="27"/>
  <c r="F117" i="27"/>
  <c r="F160" i="27"/>
  <c r="I160" i="27"/>
  <c r="J160" i="27"/>
  <c r="E160" i="27"/>
  <c r="C160" i="27"/>
  <c r="H160" i="27"/>
  <c r="G160" i="27"/>
  <c r="K160" i="27"/>
  <c r="D160" i="27"/>
  <c r="J96" i="27"/>
  <c r="F96" i="27"/>
  <c r="C96" i="27"/>
  <c r="I96" i="27"/>
  <c r="H96" i="27"/>
  <c r="K96" i="27"/>
  <c r="E96" i="27"/>
  <c r="D96" i="27"/>
  <c r="G96" i="27"/>
  <c r="C31" i="27"/>
  <c r="F31" i="27"/>
  <c r="E31" i="27"/>
  <c r="I31" i="27"/>
  <c r="J31" i="27"/>
  <c r="H31" i="27"/>
  <c r="K31" i="27"/>
  <c r="D31" i="27"/>
  <c r="G31" i="27"/>
  <c r="E135" i="27"/>
  <c r="C135" i="27"/>
  <c r="J135" i="27"/>
  <c r="I135" i="27"/>
  <c r="H135" i="27"/>
  <c r="K135" i="27"/>
  <c r="F135" i="27"/>
  <c r="D135" i="27"/>
  <c r="G135" i="27"/>
  <c r="E71" i="27"/>
  <c r="C71" i="27"/>
  <c r="H71" i="27"/>
  <c r="K71" i="27"/>
  <c r="I71" i="27"/>
  <c r="J71" i="27"/>
  <c r="F71" i="27"/>
  <c r="D71" i="27"/>
  <c r="G71" i="27"/>
  <c r="F6" i="27"/>
  <c r="I6" i="27"/>
  <c r="J6" i="27"/>
  <c r="H6" i="27"/>
  <c r="K6" i="27"/>
  <c r="D6" i="27"/>
  <c r="G6" i="27"/>
  <c r="C6" i="27"/>
  <c r="E6" i="27"/>
  <c r="F171" i="27"/>
  <c r="J171" i="27"/>
  <c r="C171" i="27"/>
  <c r="H171" i="27"/>
  <c r="E171" i="27"/>
  <c r="G171" i="27"/>
  <c r="K171" i="27"/>
  <c r="D171" i="27"/>
  <c r="I171" i="27"/>
  <c r="F48" i="27"/>
  <c r="E48" i="27"/>
  <c r="I48" i="27"/>
  <c r="H48" i="27"/>
  <c r="K48" i="27"/>
  <c r="D48" i="27"/>
  <c r="G48" i="27"/>
  <c r="C48" i="27"/>
  <c r="J48" i="27"/>
  <c r="J170" i="27"/>
  <c r="F170" i="27"/>
  <c r="E170" i="27"/>
  <c r="D170" i="27"/>
  <c r="C170" i="27"/>
  <c r="H170" i="27"/>
  <c r="I170" i="27"/>
  <c r="G170" i="27"/>
  <c r="K170" i="27"/>
  <c r="C45" i="27"/>
  <c r="F45" i="27"/>
  <c r="J45" i="27"/>
  <c r="E45" i="27"/>
  <c r="H45" i="27"/>
  <c r="K45" i="27"/>
  <c r="G45" i="27"/>
  <c r="I45" i="27"/>
  <c r="D45" i="27"/>
  <c r="I169" i="27"/>
  <c r="D169" i="27"/>
  <c r="F169" i="27"/>
  <c r="C169" i="27"/>
  <c r="H169" i="27"/>
  <c r="J169" i="27"/>
  <c r="G169" i="27"/>
  <c r="K169" i="27"/>
  <c r="E169" i="27"/>
  <c r="F44" i="27"/>
  <c r="E44" i="27"/>
  <c r="I44" i="27"/>
  <c r="H44" i="27"/>
  <c r="K44" i="27"/>
  <c r="D44" i="27"/>
  <c r="G44" i="27"/>
  <c r="C44" i="27"/>
  <c r="J44" i="27"/>
  <c r="J124" i="27"/>
  <c r="F124" i="27"/>
  <c r="C124" i="27"/>
  <c r="E124" i="27"/>
  <c r="H124" i="27"/>
  <c r="K124" i="27"/>
  <c r="G124" i="27"/>
  <c r="I124" i="27"/>
  <c r="D124" i="27"/>
  <c r="C60" i="27"/>
  <c r="F60" i="27"/>
  <c r="J60" i="27"/>
  <c r="E60" i="27"/>
  <c r="I60" i="27"/>
  <c r="H60" i="27"/>
  <c r="K60" i="27"/>
  <c r="G60" i="27"/>
  <c r="D60" i="27"/>
  <c r="I163" i="27"/>
  <c r="D163" i="27"/>
  <c r="J163" i="27"/>
  <c r="C163" i="27"/>
  <c r="H163" i="27"/>
  <c r="F163" i="27"/>
  <c r="G163" i="27"/>
  <c r="E163" i="27"/>
  <c r="K163" i="27"/>
  <c r="I99" i="27"/>
  <c r="C99" i="27"/>
  <c r="J99" i="27"/>
  <c r="H99" i="27"/>
  <c r="K99" i="27"/>
  <c r="D99" i="27"/>
  <c r="G99" i="27"/>
  <c r="E99" i="27"/>
  <c r="F99" i="27"/>
  <c r="F34" i="27"/>
  <c r="E34" i="27"/>
  <c r="I34" i="27"/>
  <c r="J34" i="27"/>
  <c r="H34" i="27"/>
  <c r="K34" i="27"/>
  <c r="D34" i="27"/>
  <c r="G34" i="27"/>
  <c r="C34" i="27"/>
  <c r="AP148" i="25"/>
  <c r="AE148" i="25" s="1"/>
  <c r="S148" i="25"/>
  <c r="N148" i="25"/>
  <c r="T148" i="25"/>
  <c r="R148" i="25"/>
  <c r="Q148" i="25"/>
  <c r="M148" i="25"/>
  <c r="U148" i="25"/>
  <c r="O148" i="25"/>
  <c r="P148" i="25"/>
  <c r="AP144" i="25"/>
  <c r="AE144" i="25" s="1"/>
  <c r="S144" i="25"/>
  <c r="P144" i="25"/>
  <c r="N144" i="25"/>
  <c r="T144" i="25"/>
  <c r="R144" i="25"/>
  <c r="U144" i="25"/>
  <c r="M144" i="25"/>
  <c r="Q144" i="25"/>
  <c r="O144" i="25"/>
  <c r="AP83" i="26"/>
  <c r="Z83" i="26" s="1"/>
  <c r="S83" i="26"/>
  <c r="N83" i="26"/>
  <c r="P83" i="26"/>
  <c r="O83" i="26"/>
  <c r="Q83" i="26"/>
  <c r="T83" i="26"/>
  <c r="U83" i="26"/>
  <c r="M83" i="26"/>
  <c r="R83" i="26"/>
  <c r="AP123" i="25"/>
  <c r="AG123" i="25" s="1"/>
  <c r="U123" i="25"/>
  <c r="O123" i="25"/>
  <c r="N123" i="25"/>
  <c r="Q123" i="25"/>
  <c r="M123" i="25"/>
  <c r="P123" i="25"/>
  <c r="T123" i="25"/>
  <c r="R123" i="25"/>
  <c r="S123" i="25"/>
  <c r="AP170" i="25"/>
  <c r="N170" i="25"/>
  <c r="Q170" i="25"/>
  <c r="S170" i="25"/>
  <c r="U170" i="25"/>
  <c r="M170" i="25"/>
  <c r="O170" i="25"/>
  <c r="P170" i="25"/>
  <c r="T170" i="25"/>
  <c r="R170" i="25"/>
  <c r="AP25" i="25"/>
  <c r="U25" i="25"/>
  <c r="N25" i="25"/>
  <c r="Q25" i="25"/>
  <c r="O25" i="25"/>
  <c r="M25" i="25"/>
  <c r="S25" i="25"/>
  <c r="R25" i="25"/>
  <c r="P25" i="25"/>
  <c r="T25" i="25"/>
  <c r="AP130" i="25"/>
  <c r="AF130" i="25" s="1"/>
  <c r="S130" i="25"/>
  <c r="N130" i="25"/>
  <c r="U130" i="25"/>
  <c r="R130" i="25"/>
  <c r="O130" i="25"/>
  <c r="P130" i="25"/>
  <c r="M130" i="25"/>
  <c r="Q130" i="25"/>
  <c r="T130" i="25"/>
  <c r="AP57" i="25"/>
  <c r="AH57" i="25" s="1"/>
  <c r="U57" i="25"/>
  <c r="Q57" i="25"/>
  <c r="O57" i="25"/>
  <c r="M57" i="25"/>
  <c r="R57" i="25"/>
  <c r="N57" i="25"/>
  <c r="S57" i="25"/>
  <c r="P57" i="25"/>
  <c r="T57" i="25"/>
  <c r="AP59" i="26"/>
  <c r="AB59" i="26" s="1"/>
  <c r="R59" i="26"/>
  <c r="P59" i="26"/>
  <c r="O59" i="26"/>
  <c r="Q59" i="26"/>
  <c r="N59" i="26"/>
  <c r="T59" i="26"/>
  <c r="U59" i="26"/>
  <c r="M59" i="26"/>
  <c r="S59" i="26"/>
  <c r="O117" i="25"/>
  <c r="AP117" i="25"/>
  <c r="AG117" i="25" s="1"/>
  <c r="R117" i="25"/>
  <c r="S117" i="25"/>
  <c r="N117" i="25"/>
  <c r="T117" i="25"/>
  <c r="U117" i="25"/>
  <c r="Q117" i="25"/>
  <c r="P117" i="25"/>
  <c r="M117" i="25"/>
  <c r="AP39" i="25"/>
  <c r="AE39" i="25" s="1"/>
  <c r="R39" i="25"/>
  <c r="Q39" i="25"/>
  <c r="S39" i="25"/>
  <c r="O39" i="25"/>
  <c r="M39" i="25"/>
  <c r="U39" i="25"/>
  <c r="N39" i="25"/>
  <c r="T39" i="25"/>
  <c r="P39" i="25"/>
  <c r="AP132" i="25"/>
  <c r="AD132" i="25" s="1"/>
  <c r="S132" i="25"/>
  <c r="N132" i="25"/>
  <c r="T132" i="25"/>
  <c r="R132" i="25"/>
  <c r="Q132" i="25"/>
  <c r="M132" i="25"/>
  <c r="U132" i="25"/>
  <c r="O132" i="25"/>
  <c r="P132" i="25"/>
  <c r="AP136" i="25"/>
  <c r="AA136" i="25" s="1"/>
  <c r="S136" i="25"/>
  <c r="N136" i="25"/>
  <c r="M136" i="25"/>
  <c r="U136" i="25"/>
  <c r="P136" i="25"/>
  <c r="Q136" i="25"/>
  <c r="O136" i="25"/>
  <c r="R136" i="25"/>
  <c r="T136" i="25"/>
  <c r="M50" i="26"/>
  <c r="AP50" i="26"/>
  <c r="AM50" i="26" s="1"/>
  <c r="U50" i="26"/>
  <c r="O50" i="26"/>
  <c r="N50" i="26"/>
  <c r="S50" i="26"/>
  <c r="Q50" i="26"/>
  <c r="R50" i="26"/>
  <c r="P50" i="26"/>
  <c r="T50" i="26"/>
  <c r="AP115" i="25"/>
  <c r="N115" i="25"/>
  <c r="U115" i="25"/>
  <c r="O115" i="25"/>
  <c r="Q115" i="25"/>
  <c r="M115" i="25"/>
  <c r="T115" i="25"/>
  <c r="P115" i="25"/>
  <c r="S115" i="25"/>
  <c r="R115" i="25"/>
  <c r="AP161" i="25"/>
  <c r="AO161" i="25" s="1"/>
  <c r="M161" i="25"/>
  <c r="U161" i="25"/>
  <c r="O161" i="25"/>
  <c r="S161" i="25"/>
  <c r="N161" i="25"/>
  <c r="R161" i="25"/>
  <c r="T161" i="25"/>
  <c r="Q161" i="25"/>
  <c r="P161" i="25"/>
  <c r="AP17" i="25"/>
  <c r="O17" i="25"/>
  <c r="N17" i="25"/>
  <c r="M17" i="25"/>
  <c r="U17" i="25"/>
  <c r="Q17" i="25"/>
  <c r="S17" i="25"/>
  <c r="R17" i="25"/>
  <c r="P17" i="25"/>
  <c r="T17" i="25"/>
  <c r="AP126" i="25"/>
  <c r="AM126" i="25" s="1"/>
  <c r="Q126" i="25"/>
  <c r="N126" i="25"/>
  <c r="S126" i="25"/>
  <c r="T126" i="25"/>
  <c r="R126" i="25"/>
  <c r="U126" i="25"/>
  <c r="M126" i="25"/>
  <c r="O126" i="25"/>
  <c r="P126" i="25"/>
  <c r="AP53" i="25"/>
  <c r="R53" i="25"/>
  <c r="N53" i="25"/>
  <c r="Q53" i="25"/>
  <c r="O53" i="25"/>
  <c r="M53" i="25"/>
  <c r="S53" i="25"/>
  <c r="U53" i="25"/>
  <c r="P53" i="25"/>
  <c r="T53" i="25"/>
  <c r="AP46" i="26"/>
  <c r="AD46" i="26" s="1"/>
  <c r="S46" i="26"/>
  <c r="O46" i="26"/>
  <c r="M46" i="26"/>
  <c r="N46" i="26"/>
  <c r="Q46" i="26"/>
  <c r="R46" i="26"/>
  <c r="U46" i="26"/>
  <c r="P46" i="26"/>
  <c r="T46" i="26"/>
  <c r="AP113" i="25"/>
  <c r="AB113" i="25" s="1"/>
  <c r="N113" i="25"/>
  <c r="O113" i="25"/>
  <c r="S113" i="25"/>
  <c r="R113" i="25"/>
  <c r="M113" i="25"/>
  <c r="T113" i="25"/>
  <c r="U113" i="25"/>
  <c r="Q113" i="25"/>
  <c r="P113" i="25"/>
  <c r="AP35" i="25"/>
  <c r="AJ35" i="25" s="1"/>
  <c r="M35" i="25"/>
  <c r="Q35" i="25"/>
  <c r="R35" i="25"/>
  <c r="U35" i="25"/>
  <c r="S35" i="25"/>
  <c r="N35" i="25"/>
  <c r="O35" i="25"/>
  <c r="P35" i="25"/>
  <c r="T35" i="25"/>
  <c r="AP167" i="25"/>
  <c r="X167" i="25" s="1"/>
  <c r="Q167" i="25"/>
  <c r="R167" i="25"/>
  <c r="O167" i="25"/>
  <c r="M167" i="25"/>
  <c r="N167" i="25"/>
  <c r="S167" i="25"/>
  <c r="U167" i="25"/>
  <c r="P167" i="25"/>
  <c r="T167" i="25"/>
  <c r="AP152" i="25"/>
  <c r="AI152" i="25" s="1"/>
  <c r="S152" i="25"/>
  <c r="N152" i="25"/>
  <c r="M152" i="25"/>
  <c r="U152" i="25"/>
  <c r="P152" i="25"/>
  <c r="Q152" i="25"/>
  <c r="O152" i="25"/>
  <c r="T152" i="25"/>
  <c r="R152" i="25"/>
  <c r="AP10" i="25"/>
  <c r="S10" i="25"/>
  <c r="N10" i="25"/>
  <c r="Q10" i="25"/>
  <c r="M10" i="25"/>
  <c r="P10" i="25"/>
  <c r="R10" i="25"/>
  <c r="T10" i="25"/>
  <c r="O10" i="25"/>
  <c r="U10" i="25"/>
  <c r="AP131" i="25"/>
  <c r="AC131" i="25" s="1"/>
  <c r="N131" i="25"/>
  <c r="U131" i="25"/>
  <c r="M131" i="25"/>
  <c r="R131" i="25"/>
  <c r="O131" i="25"/>
  <c r="S131" i="25"/>
  <c r="Q131" i="25"/>
  <c r="P131" i="25"/>
  <c r="T131" i="25"/>
  <c r="AP61" i="26"/>
  <c r="W61" i="26" s="1"/>
  <c r="N61" i="26"/>
  <c r="O61" i="26"/>
  <c r="Q61" i="26"/>
  <c r="U61" i="26"/>
  <c r="S61" i="26"/>
  <c r="M61" i="26"/>
  <c r="P61" i="26"/>
  <c r="T61" i="26"/>
  <c r="R61" i="26"/>
  <c r="AP33" i="25"/>
  <c r="O33" i="25"/>
  <c r="N33" i="25"/>
  <c r="R33" i="25"/>
  <c r="Q33" i="25"/>
  <c r="S33" i="25"/>
  <c r="U33" i="25"/>
  <c r="M33" i="25"/>
  <c r="P33" i="25"/>
  <c r="T33" i="25"/>
  <c r="AP134" i="25"/>
  <c r="AD134" i="25" s="1"/>
  <c r="Q134" i="25"/>
  <c r="N134" i="25"/>
  <c r="S134" i="25"/>
  <c r="O134" i="25"/>
  <c r="T134" i="25"/>
  <c r="R134" i="25"/>
  <c r="M134" i="25"/>
  <c r="U134" i="25"/>
  <c r="P134" i="25"/>
  <c r="AP63" i="25"/>
  <c r="AF63" i="25" s="1"/>
  <c r="N63" i="25"/>
  <c r="S63" i="25"/>
  <c r="U63" i="25"/>
  <c r="M63" i="25"/>
  <c r="O63" i="25"/>
  <c r="Q63" i="25"/>
  <c r="R63" i="25"/>
  <c r="P63" i="25"/>
  <c r="T63" i="25"/>
  <c r="AP78" i="26"/>
  <c r="AD78" i="26" s="1"/>
  <c r="R78" i="26"/>
  <c r="N78" i="26"/>
  <c r="Q78" i="26"/>
  <c r="U78" i="26"/>
  <c r="O78" i="26"/>
  <c r="S78" i="26"/>
  <c r="M78" i="26"/>
  <c r="AB78" i="26"/>
  <c r="T78" i="26"/>
  <c r="P78" i="26"/>
  <c r="R121" i="25"/>
  <c r="AP121" i="25"/>
  <c r="AD121" i="25" s="1"/>
  <c r="O121" i="25"/>
  <c r="N121" i="25"/>
  <c r="M121" i="25"/>
  <c r="S121" i="25"/>
  <c r="T121" i="25"/>
  <c r="Q121" i="25"/>
  <c r="U121" i="25"/>
  <c r="P121" i="25"/>
  <c r="AP44" i="25"/>
  <c r="Q44" i="25"/>
  <c r="S44" i="25"/>
  <c r="N44" i="25"/>
  <c r="M44" i="25"/>
  <c r="P44" i="25"/>
  <c r="O44" i="25"/>
  <c r="R44" i="25"/>
  <c r="AK44" i="25"/>
  <c r="U44" i="25"/>
  <c r="T44" i="25"/>
  <c r="AP163" i="24"/>
  <c r="AL163" i="24" s="1"/>
  <c r="AP138" i="24"/>
  <c r="AP74" i="24"/>
  <c r="AO74" i="24" s="1"/>
  <c r="AP9" i="24"/>
  <c r="AE9" i="24" s="1"/>
  <c r="AP119" i="24"/>
  <c r="AP54" i="24"/>
  <c r="AM54" i="24" s="1"/>
  <c r="AP155" i="24"/>
  <c r="AF155" i="24" s="1"/>
  <c r="AP67" i="24"/>
  <c r="Y67" i="24" s="1"/>
  <c r="Q67" i="24"/>
  <c r="S67" i="24"/>
  <c r="N67" i="24"/>
  <c r="O67" i="24"/>
  <c r="T67" i="24"/>
  <c r="M67" i="24"/>
  <c r="U67" i="24"/>
  <c r="R67" i="24"/>
  <c r="P67" i="24"/>
  <c r="AP58" i="23"/>
  <c r="AC58" i="23" s="1"/>
  <c r="AP118" i="24"/>
  <c r="AH118" i="24" s="1"/>
  <c r="AP53" i="24"/>
  <c r="W53" i="24" s="1"/>
  <c r="AP173" i="24"/>
  <c r="AO173" i="24" s="1"/>
  <c r="AP141" i="24"/>
  <c r="W141" i="24" s="1"/>
  <c r="AP109" i="24"/>
  <c r="Y109" i="24" s="1"/>
  <c r="AP77" i="24"/>
  <c r="W77" i="24" s="1"/>
  <c r="AP44" i="24"/>
  <c r="AK44" i="24" s="1"/>
  <c r="AP12" i="24"/>
  <c r="W12" i="24" s="1"/>
  <c r="AP156" i="24"/>
  <c r="AA156" i="24" s="1"/>
  <c r="AP124" i="24"/>
  <c r="W124" i="24" s="1"/>
  <c r="AP92" i="24"/>
  <c r="AI92" i="24" s="1"/>
  <c r="AP60" i="24"/>
  <c r="AF60" i="24" s="1"/>
  <c r="AP27" i="24"/>
  <c r="X27" i="24" s="1"/>
  <c r="AP147" i="24"/>
  <c r="AD147" i="24" s="1"/>
  <c r="V3" i="21"/>
  <c r="V11" i="21"/>
  <c r="V19" i="21"/>
  <c r="V27" i="21"/>
  <c r="V35" i="21"/>
  <c r="V43" i="21"/>
  <c r="V51" i="21"/>
  <c r="S51" i="21" s="1"/>
  <c r="V59" i="19"/>
  <c r="U59" i="19" s="1"/>
  <c r="V67" i="19"/>
  <c r="O67" i="19" s="1"/>
  <c r="V75" i="19"/>
  <c r="S75" i="19" s="1"/>
  <c r="V83" i="19"/>
  <c r="M83" i="19" s="1"/>
  <c r="V91" i="19"/>
  <c r="V99" i="19"/>
  <c r="V107" i="19"/>
  <c r="V115" i="19"/>
  <c r="Q115" i="19" s="1"/>
  <c r="V123" i="19"/>
  <c r="N123" i="19" s="1"/>
  <c r="V131" i="19"/>
  <c r="P131" i="19" s="1"/>
  <c r="V139" i="19"/>
  <c r="R139" i="19" s="1"/>
  <c r="V147" i="19"/>
  <c r="V155" i="19"/>
  <c r="V163" i="19"/>
  <c r="S163" i="19" s="1"/>
  <c r="V171" i="19"/>
  <c r="V4" i="21"/>
  <c r="V12" i="21"/>
  <c r="V20" i="21"/>
  <c r="V28" i="21"/>
  <c r="V36" i="21"/>
  <c r="T36" i="21" s="1"/>
  <c r="V44" i="21"/>
  <c r="V52" i="21"/>
  <c r="V60" i="19"/>
  <c r="Q60" i="19" s="1"/>
  <c r="V68" i="19"/>
  <c r="O68" i="19" s="1"/>
  <c r="V76" i="19"/>
  <c r="S76" i="19" s="1"/>
  <c r="V84" i="19"/>
  <c r="V92" i="19"/>
  <c r="V100" i="19"/>
  <c r="V108" i="19"/>
  <c r="U108" i="19" s="1"/>
  <c r="V116" i="19"/>
  <c r="V124" i="19"/>
  <c r="Q124" i="19" s="1"/>
  <c r="V132" i="19"/>
  <c r="T132" i="19" s="1"/>
  <c r="V140" i="19"/>
  <c r="V148" i="19"/>
  <c r="V156" i="19"/>
  <c r="V164" i="19"/>
  <c r="V172" i="19"/>
  <c r="S172" i="19" s="1"/>
  <c r="V5" i="21"/>
  <c r="Q5" i="21" s="1"/>
  <c r="V13" i="21"/>
  <c r="M13" i="21" s="1"/>
  <c r="V21" i="21"/>
  <c r="O21" i="21" s="1"/>
  <c r="V29" i="21"/>
  <c r="V37" i="21"/>
  <c r="T37" i="21" s="1"/>
  <c r="V45" i="21"/>
  <c r="V2" i="21"/>
  <c r="N2" i="21" s="1"/>
  <c r="V53" i="19"/>
  <c r="V61" i="19"/>
  <c r="V69" i="19"/>
  <c r="V77" i="19"/>
  <c r="V85" i="19"/>
  <c r="V93" i="19"/>
  <c r="V101" i="19"/>
  <c r="M101" i="19" s="1"/>
  <c r="V109" i="19"/>
  <c r="U109" i="19" s="1"/>
  <c r="V117" i="19"/>
  <c r="V125" i="19"/>
  <c r="V133" i="19"/>
  <c r="V141" i="19"/>
  <c r="V149" i="19"/>
  <c r="V157" i="19"/>
  <c r="V165" i="19"/>
  <c r="V173" i="19"/>
  <c r="R173" i="19" s="1"/>
  <c r="V6" i="21"/>
  <c r="N6" i="21" s="1"/>
  <c r="V38" i="21"/>
  <c r="M38" i="21" s="1"/>
  <c r="V82" i="19"/>
  <c r="V114" i="19"/>
  <c r="S114" i="19" s="1"/>
  <c r="V146" i="19"/>
  <c r="V18" i="21"/>
  <c r="V126" i="19"/>
  <c r="M126" i="19" s="1"/>
  <c r="V10" i="21"/>
  <c r="S10" i="21" s="1"/>
  <c r="V42" i="21"/>
  <c r="Q42" i="21" s="1"/>
  <c r="V70" i="19"/>
  <c r="V102" i="19"/>
  <c r="V134" i="19"/>
  <c r="V166" i="19"/>
  <c r="V94" i="19"/>
  <c r="N94" i="19" s="1"/>
  <c r="V14" i="21"/>
  <c r="V46" i="21"/>
  <c r="V74" i="19"/>
  <c r="V106" i="19"/>
  <c r="V138" i="19"/>
  <c r="R138" i="19" s="1"/>
  <c r="V170" i="19"/>
  <c r="U170" i="19" s="1"/>
  <c r="V78" i="19"/>
  <c r="V142" i="19"/>
  <c r="S142" i="19" s="1"/>
  <c r="V7" i="21"/>
  <c r="V15" i="21"/>
  <c r="V23" i="21"/>
  <c r="V31" i="21"/>
  <c r="V39" i="21"/>
  <c r="V47" i="21"/>
  <c r="V55" i="19"/>
  <c r="V63" i="19"/>
  <c r="V71" i="19"/>
  <c r="V79" i="19"/>
  <c r="N79" i="19" s="1"/>
  <c r="V87" i="19"/>
  <c r="V95" i="19"/>
  <c r="V103" i="19"/>
  <c r="S103" i="19" s="1"/>
  <c r="V111" i="19"/>
  <c r="U111" i="19" s="1"/>
  <c r="V119" i="19"/>
  <c r="V127" i="19"/>
  <c r="P127" i="19" s="1"/>
  <c r="V135" i="19"/>
  <c r="V143" i="19"/>
  <c r="P143" i="19" s="1"/>
  <c r="V151" i="19"/>
  <c r="V159" i="19"/>
  <c r="V167" i="19"/>
  <c r="M167" i="19" s="1"/>
  <c r="V175" i="19"/>
  <c r="V8" i="21"/>
  <c r="V16" i="21"/>
  <c r="V24" i="21"/>
  <c r="V32" i="21"/>
  <c r="U32" i="21" s="1"/>
  <c r="V40" i="21"/>
  <c r="U40" i="21" s="1"/>
  <c r="V48" i="21"/>
  <c r="O48" i="21" s="1"/>
  <c r="V56" i="19"/>
  <c r="P56" i="19" s="1"/>
  <c r="V64" i="19"/>
  <c r="V72" i="19"/>
  <c r="V80" i="19"/>
  <c r="N80" i="19" s="1"/>
  <c r="V88" i="19"/>
  <c r="V96" i="19"/>
  <c r="V104" i="19"/>
  <c r="V112" i="19"/>
  <c r="V120" i="19"/>
  <c r="T120" i="19" s="1"/>
  <c r="V128" i="19"/>
  <c r="U128" i="19" s="1"/>
  <c r="V136" i="19"/>
  <c r="V144" i="19"/>
  <c r="V152" i="19"/>
  <c r="N152" i="19" s="1"/>
  <c r="V160" i="19"/>
  <c r="N160" i="19" s="1"/>
  <c r="V168" i="19"/>
  <c r="V176" i="19"/>
  <c r="R176" i="19" s="1"/>
  <c r="V9" i="21"/>
  <c r="V17" i="21"/>
  <c r="V25" i="21"/>
  <c r="V33" i="21"/>
  <c r="V41" i="21"/>
  <c r="O41" i="21" s="1"/>
  <c r="V49" i="21"/>
  <c r="V65" i="19"/>
  <c r="V97" i="19"/>
  <c r="V129" i="19"/>
  <c r="V161" i="19"/>
  <c r="V66" i="19"/>
  <c r="T66" i="19" s="1"/>
  <c r="V62" i="19"/>
  <c r="V86" i="19"/>
  <c r="V174" i="19"/>
  <c r="N174" i="19" s="1"/>
  <c r="V122" i="19"/>
  <c r="V73" i="19"/>
  <c r="V105" i="19"/>
  <c r="S105" i="19" s="1"/>
  <c r="V137" i="19"/>
  <c r="V169" i="19"/>
  <c r="V98" i="19"/>
  <c r="Q98" i="19" s="1"/>
  <c r="V158" i="19"/>
  <c r="V118" i="19"/>
  <c r="V30" i="21"/>
  <c r="V154" i="19"/>
  <c r="V81" i="19"/>
  <c r="V113" i="19"/>
  <c r="V145" i="19"/>
  <c r="V177" i="19"/>
  <c r="V130" i="19"/>
  <c r="V26" i="21"/>
  <c r="V150" i="19"/>
  <c r="V58" i="19"/>
  <c r="Q58" i="19" s="1"/>
  <c r="V34" i="21"/>
  <c r="M34" i="21" s="1"/>
  <c r="V57" i="19"/>
  <c r="V89" i="19"/>
  <c r="V121" i="19"/>
  <c r="V153" i="19"/>
  <c r="V22" i="21"/>
  <c r="R22" i="21" s="1"/>
  <c r="V162" i="19"/>
  <c r="S162" i="19" s="1"/>
  <c r="V54" i="19"/>
  <c r="V50" i="21"/>
  <c r="V90" i="19"/>
  <c r="P90" i="19" s="1"/>
  <c r="V110" i="19"/>
  <c r="M110" i="19" s="1"/>
  <c r="AP118" i="25"/>
  <c r="AG118" i="25" s="1"/>
  <c r="S118" i="25"/>
  <c r="N118" i="25"/>
  <c r="Q118" i="25"/>
  <c r="U118" i="25"/>
  <c r="P118" i="25"/>
  <c r="R118" i="25"/>
  <c r="O118" i="25"/>
  <c r="T118" i="25"/>
  <c r="M118" i="25"/>
  <c r="AP157" i="25"/>
  <c r="AF157" i="25" s="1"/>
  <c r="N157" i="25"/>
  <c r="O157" i="25"/>
  <c r="U157" i="25"/>
  <c r="R157" i="25"/>
  <c r="S157" i="25"/>
  <c r="M157" i="25"/>
  <c r="P157" i="25"/>
  <c r="Q157" i="25"/>
  <c r="T157" i="25"/>
  <c r="F16" i="24"/>
  <c r="D16" i="24"/>
  <c r="J16" i="24"/>
  <c r="H16" i="24"/>
  <c r="G16" i="24"/>
  <c r="E16" i="24"/>
  <c r="C16" i="24"/>
  <c r="I16" i="24"/>
  <c r="K16" i="24"/>
  <c r="F110" i="24"/>
  <c r="D110" i="24"/>
  <c r="I110" i="24"/>
  <c r="H110" i="24"/>
  <c r="G110" i="24"/>
  <c r="J110" i="24"/>
  <c r="K110" i="24"/>
  <c r="E110" i="24"/>
  <c r="C110" i="24"/>
  <c r="J39" i="24"/>
  <c r="E39" i="24"/>
  <c r="N39" i="24"/>
  <c r="O39" i="24"/>
  <c r="Q39" i="24"/>
  <c r="S39" i="24"/>
  <c r="D39" i="24"/>
  <c r="H39" i="24"/>
  <c r="I39" i="24"/>
  <c r="U39" i="24"/>
  <c r="F39" i="24"/>
  <c r="C39" i="24"/>
  <c r="P39" i="24"/>
  <c r="R39" i="24"/>
  <c r="G39" i="24"/>
  <c r="K39" i="24"/>
  <c r="T39" i="24"/>
  <c r="M39" i="24"/>
  <c r="AP67" i="26"/>
  <c r="AJ67" i="26" s="1"/>
  <c r="R67" i="26"/>
  <c r="N67" i="26"/>
  <c r="P67" i="26"/>
  <c r="O67" i="26"/>
  <c r="Q67" i="26"/>
  <c r="T67" i="26"/>
  <c r="U67" i="26"/>
  <c r="S67" i="26"/>
  <c r="M67" i="26"/>
  <c r="AP77" i="25"/>
  <c r="AG77" i="25" s="1"/>
  <c r="O77" i="25"/>
  <c r="S77" i="25"/>
  <c r="M77" i="25"/>
  <c r="R77" i="25"/>
  <c r="Q77" i="25"/>
  <c r="T77" i="25"/>
  <c r="U77" i="25"/>
  <c r="N77" i="25"/>
  <c r="P77" i="25"/>
  <c r="AP155" i="25"/>
  <c r="X155" i="25" s="1"/>
  <c r="R155" i="25"/>
  <c r="O155" i="25"/>
  <c r="S155" i="25"/>
  <c r="N155" i="25"/>
  <c r="U155" i="25"/>
  <c r="Q155" i="25"/>
  <c r="M155" i="25"/>
  <c r="P155" i="25"/>
  <c r="T155" i="25"/>
  <c r="AP47" i="24"/>
  <c r="AG47" i="24" s="1"/>
  <c r="AP176" i="24"/>
  <c r="AF176" i="24" s="1"/>
  <c r="AP129" i="24"/>
  <c r="AE129" i="24" s="1"/>
  <c r="S129" i="24"/>
  <c r="N129" i="24"/>
  <c r="M129" i="24"/>
  <c r="P129" i="24"/>
  <c r="T129" i="24"/>
  <c r="Q129" i="24"/>
  <c r="O129" i="24"/>
  <c r="R129" i="24"/>
  <c r="U129" i="24"/>
  <c r="AP158" i="24"/>
  <c r="AG158" i="24" s="1"/>
  <c r="Q158" i="24"/>
  <c r="O158" i="24"/>
  <c r="U158" i="24"/>
  <c r="S158" i="24"/>
  <c r="R158" i="24"/>
  <c r="N158" i="24"/>
  <c r="M158" i="24"/>
  <c r="AC158" i="24"/>
  <c r="P158" i="24"/>
  <c r="T158" i="24"/>
  <c r="AP95" i="24"/>
  <c r="AG95" i="24" s="1"/>
  <c r="AP2" i="24"/>
  <c r="AM2" i="24" s="1"/>
  <c r="I62" i="24"/>
  <c r="D62" i="24"/>
  <c r="H62" i="24"/>
  <c r="F62" i="24"/>
  <c r="G62" i="24"/>
  <c r="J62" i="24"/>
  <c r="K62" i="24"/>
  <c r="E62" i="24"/>
  <c r="C62" i="24"/>
  <c r="F84" i="24"/>
  <c r="G84" i="24"/>
  <c r="K84" i="24"/>
  <c r="E84" i="24"/>
  <c r="H84" i="24"/>
  <c r="I84" i="24"/>
  <c r="D84" i="24"/>
  <c r="C84" i="24"/>
  <c r="J84" i="24"/>
  <c r="C36" i="21"/>
  <c r="G36" i="21"/>
  <c r="H36" i="21"/>
  <c r="I36" i="21"/>
  <c r="F36" i="21"/>
  <c r="D36" i="21"/>
  <c r="E36" i="21"/>
  <c r="J36" i="21"/>
  <c r="K36" i="21"/>
  <c r="E103" i="19"/>
  <c r="I103" i="19"/>
  <c r="J103" i="19"/>
  <c r="D103" i="19"/>
  <c r="C103" i="19"/>
  <c r="H103" i="19"/>
  <c r="G103" i="19"/>
  <c r="F103" i="19"/>
  <c r="K103" i="19"/>
  <c r="C66" i="19"/>
  <c r="H66" i="19"/>
  <c r="G66" i="19"/>
  <c r="F66" i="19"/>
  <c r="K66" i="19"/>
  <c r="J66" i="19"/>
  <c r="D66" i="19"/>
  <c r="E66" i="19"/>
  <c r="I66" i="19"/>
  <c r="I56" i="19"/>
  <c r="E56" i="19"/>
  <c r="F56" i="19"/>
  <c r="K56" i="19"/>
  <c r="J56" i="19"/>
  <c r="D56" i="19"/>
  <c r="C56" i="19"/>
  <c r="H56" i="19"/>
  <c r="G56" i="19"/>
  <c r="E60" i="19"/>
  <c r="I60" i="19"/>
  <c r="F60" i="19"/>
  <c r="K60" i="19"/>
  <c r="J60" i="19"/>
  <c r="D60" i="19"/>
  <c r="C60" i="19"/>
  <c r="H60" i="19"/>
  <c r="G60" i="19"/>
  <c r="E59" i="19"/>
  <c r="I59" i="19"/>
  <c r="C59" i="19"/>
  <c r="H59" i="19"/>
  <c r="G59" i="19"/>
  <c r="F59" i="19"/>
  <c r="K59" i="19"/>
  <c r="J59" i="19"/>
  <c r="D59" i="19"/>
  <c r="Q164" i="24"/>
  <c r="F164" i="24"/>
  <c r="G164" i="24"/>
  <c r="K164" i="24"/>
  <c r="J164" i="24"/>
  <c r="E164" i="24"/>
  <c r="H164" i="24"/>
  <c r="C164" i="24"/>
  <c r="I164" i="24"/>
  <c r="D164" i="24"/>
  <c r="E107" i="24"/>
  <c r="Q107" i="24"/>
  <c r="H107" i="24"/>
  <c r="J107" i="24"/>
  <c r="I107" i="24"/>
  <c r="D107" i="24"/>
  <c r="C107" i="24"/>
  <c r="R107" i="24"/>
  <c r="G107" i="24"/>
  <c r="K107" i="24"/>
  <c r="F107" i="24"/>
  <c r="F128" i="24"/>
  <c r="C128" i="24"/>
  <c r="G128" i="24"/>
  <c r="J128" i="24"/>
  <c r="K128" i="24"/>
  <c r="E128" i="24"/>
  <c r="D128" i="24"/>
  <c r="H128" i="24"/>
  <c r="I128" i="24"/>
  <c r="T2" i="24"/>
  <c r="R2" i="24"/>
  <c r="N2" i="24"/>
  <c r="K2" i="24"/>
  <c r="U2" i="24"/>
  <c r="E2" i="24"/>
  <c r="M2" i="24"/>
  <c r="F2" i="24"/>
  <c r="J2" i="24"/>
  <c r="Q2" i="24"/>
  <c r="I2" i="24"/>
  <c r="C2" i="24"/>
  <c r="D2" i="24"/>
  <c r="P2" i="24"/>
  <c r="G2" i="24"/>
  <c r="H2" i="24"/>
  <c r="O2" i="24"/>
  <c r="S2" i="24"/>
  <c r="N115" i="24"/>
  <c r="E115" i="24"/>
  <c r="Q115" i="24"/>
  <c r="S115" i="24"/>
  <c r="D115" i="24"/>
  <c r="J115" i="24"/>
  <c r="O115" i="24"/>
  <c r="I115" i="24"/>
  <c r="H115" i="24"/>
  <c r="T115" i="24"/>
  <c r="M115" i="24"/>
  <c r="K115" i="24"/>
  <c r="F115" i="24"/>
  <c r="U115" i="24"/>
  <c r="C115" i="24"/>
  <c r="G115" i="24"/>
  <c r="R115" i="24"/>
  <c r="P115" i="24"/>
  <c r="E103" i="24"/>
  <c r="N103" i="24"/>
  <c r="Q103" i="24"/>
  <c r="O103" i="24"/>
  <c r="S103" i="24"/>
  <c r="I103" i="24"/>
  <c r="R103" i="24"/>
  <c r="G103" i="24"/>
  <c r="P103" i="24"/>
  <c r="M103" i="24"/>
  <c r="K103" i="24"/>
  <c r="J103" i="24"/>
  <c r="D103" i="24"/>
  <c r="U103" i="24"/>
  <c r="T103" i="24"/>
  <c r="F103" i="24"/>
  <c r="C103" i="24"/>
  <c r="H103" i="24"/>
  <c r="F154" i="24"/>
  <c r="I154" i="24"/>
  <c r="R154" i="24"/>
  <c r="D154" i="24"/>
  <c r="H154" i="24"/>
  <c r="E154" i="24"/>
  <c r="C154" i="24"/>
  <c r="G154" i="24"/>
  <c r="K154" i="24"/>
  <c r="J154" i="24"/>
  <c r="U90" i="24"/>
  <c r="N90" i="24"/>
  <c r="F90" i="24"/>
  <c r="Q90" i="24"/>
  <c r="M90" i="24"/>
  <c r="H90" i="24"/>
  <c r="R90" i="24"/>
  <c r="D90" i="24"/>
  <c r="O90" i="24"/>
  <c r="I90" i="24"/>
  <c r="S90" i="24"/>
  <c r="T90" i="24"/>
  <c r="E90" i="24"/>
  <c r="P90" i="24"/>
  <c r="C90" i="24"/>
  <c r="G90" i="24"/>
  <c r="K90" i="24"/>
  <c r="J90" i="24"/>
  <c r="C25" i="24"/>
  <c r="H25" i="24"/>
  <c r="K25" i="24"/>
  <c r="G25" i="24"/>
  <c r="I25" i="24"/>
  <c r="J25" i="24"/>
  <c r="D25" i="24"/>
  <c r="E25" i="24"/>
  <c r="F25" i="24"/>
  <c r="H125" i="24"/>
  <c r="S125" i="24"/>
  <c r="N125" i="24"/>
  <c r="T125" i="24"/>
  <c r="M125" i="24"/>
  <c r="K125" i="24"/>
  <c r="F125" i="24"/>
  <c r="C125" i="24"/>
  <c r="E125" i="24"/>
  <c r="I125" i="24"/>
  <c r="P125" i="24"/>
  <c r="R125" i="24"/>
  <c r="D125" i="24"/>
  <c r="G125" i="24"/>
  <c r="Q125" i="24"/>
  <c r="U125" i="24"/>
  <c r="J125" i="24"/>
  <c r="O125" i="24"/>
  <c r="H61" i="24"/>
  <c r="K61" i="24"/>
  <c r="C61" i="24"/>
  <c r="E61" i="24"/>
  <c r="I61" i="24"/>
  <c r="D61" i="24"/>
  <c r="F61" i="24"/>
  <c r="J61" i="24"/>
  <c r="G61" i="24"/>
  <c r="F148" i="24"/>
  <c r="R148" i="24"/>
  <c r="G148" i="24"/>
  <c r="K148" i="24"/>
  <c r="J148" i="24"/>
  <c r="E148" i="24"/>
  <c r="H148" i="24"/>
  <c r="I148" i="24"/>
  <c r="P148" i="24"/>
  <c r="C148" i="24"/>
  <c r="D148" i="24"/>
  <c r="E91" i="24"/>
  <c r="H91" i="24"/>
  <c r="J91" i="24"/>
  <c r="D91" i="24"/>
  <c r="I91" i="24"/>
  <c r="C91" i="24"/>
  <c r="G91" i="24"/>
  <c r="K91" i="24"/>
  <c r="F91" i="24"/>
  <c r="F120" i="24"/>
  <c r="K120" i="24"/>
  <c r="J120" i="24"/>
  <c r="C120" i="24"/>
  <c r="E120" i="24"/>
  <c r="D120" i="24"/>
  <c r="H120" i="24"/>
  <c r="I120" i="24"/>
  <c r="G120" i="24"/>
  <c r="S170" i="24"/>
  <c r="Q170" i="24"/>
  <c r="O170" i="24"/>
  <c r="M170" i="24"/>
  <c r="N170" i="24"/>
  <c r="R170" i="24"/>
  <c r="I170" i="24"/>
  <c r="H170" i="24"/>
  <c r="U170" i="24"/>
  <c r="D170" i="24"/>
  <c r="F170" i="24"/>
  <c r="P170" i="24"/>
  <c r="T170" i="24"/>
  <c r="E170" i="24"/>
  <c r="C170" i="24"/>
  <c r="G170" i="24"/>
  <c r="K170" i="24"/>
  <c r="J170" i="24"/>
  <c r="N99" i="24"/>
  <c r="Q99" i="24"/>
  <c r="O99" i="24"/>
  <c r="H99" i="24"/>
  <c r="D99" i="24"/>
  <c r="E99" i="24"/>
  <c r="J99" i="24"/>
  <c r="I99" i="24"/>
  <c r="U99" i="24"/>
  <c r="T99" i="24"/>
  <c r="M99" i="24"/>
  <c r="K99" i="24"/>
  <c r="S99" i="24"/>
  <c r="F99" i="24"/>
  <c r="C99" i="24"/>
  <c r="G99" i="24"/>
  <c r="P99" i="24"/>
  <c r="R99" i="24"/>
  <c r="E95" i="24"/>
  <c r="O95" i="24"/>
  <c r="D95" i="24"/>
  <c r="H95" i="24"/>
  <c r="S95" i="24"/>
  <c r="N95" i="24"/>
  <c r="I95" i="24"/>
  <c r="F95" i="24"/>
  <c r="Q95" i="24"/>
  <c r="P95" i="24"/>
  <c r="C95" i="24"/>
  <c r="J95" i="24"/>
  <c r="U95" i="24"/>
  <c r="T95" i="24"/>
  <c r="R95" i="24"/>
  <c r="G95" i="24"/>
  <c r="K95" i="24"/>
  <c r="M95" i="24"/>
  <c r="Q150" i="24"/>
  <c r="N150" i="24"/>
  <c r="R150" i="24"/>
  <c r="D150" i="24"/>
  <c r="M150" i="24"/>
  <c r="H150" i="24"/>
  <c r="O150" i="24"/>
  <c r="S150" i="24"/>
  <c r="F150" i="24"/>
  <c r="I150" i="24"/>
  <c r="U150" i="24"/>
  <c r="P150" i="24"/>
  <c r="T150" i="24"/>
  <c r="G150" i="24"/>
  <c r="K150" i="24"/>
  <c r="J150" i="24"/>
  <c r="C150" i="24"/>
  <c r="E150" i="24"/>
  <c r="S86" i="24"/>
  <c r="R86" i="24"/>
  <c r="M86" i="24"/>
  <c r="D86" i="24"/>
  <c r="I86" i="24"/>
  <c r="H86" i="24"/>
  <c r="F86" i="24"/>
  <c r="Q86" i="24"/>
  <c r="O86" i="24"/>
  <c r="N86" i="24"/>
  <c r="U86" i="24"/>
  <c r="T86" i="24"/>
  <c r="G86" i="24"/>
  <c r="K86" i="24"/>
  <c r="J86" i="24"/>
  <c r="P86" i="24"/>
  <c r="E86" i="24"/>
  <c r="C86" i="24"/>
  <c r="N21" i="24"/>
  <c r="H21" i="24"/>
  <c r="S21" i="24"/>
  <c r="C21" i="24"/>
  <c r="P21" i="24"/>
  <c r="T21" i="24"/>
  <c r="M21" i="24"/>
  <c r="K21" i="24"/>
  <c r="R21" i="24"/>
  <c r="J21" i="24"/>
  <c r="I21" i="24"/>
  <c r="F21" i="24"/>
  <c r="E21" i="24"/>
  <c r="D21" i="24"/>
  <c r="G21" i="24"/>
  <c r="U21" i="24"/>
  <c r="O21" i="24"/>
  <c r="Q21" i="24"/>
  <c r="H121" i="24"/>
  <c r="K121" i="24"/>
  <c r="F121" i="24"/>
  <c r="C121" i="24"/>
  <c r="D121" i="24"/>
  <c r="J121" i="24"/>
  <c r="G121" i="24"/>
  <c r="E121" i="24"/>
  <c r="I121" i="24"/>
  <c r="O56" i="24"/>
  <c r="F56" i="24"/>
  <c r="R56" i="24"/>
  <c r="N56" i="24"/>
  <c r="Q56" i="24"/>
  <c r="U56" i="24"/>
  <c r="M56" i="24"/>
  <c r="S56" i="24"/>
  <c r="K56" i="24"/>
  <c r="E56" i="24"/>
  <c r="C56" i="24"/>
  <c r="G56" i="24"/>
  <c r="I56" i="24"/>
  <c r="P56" i="24"/>
  <c r="D56" i="24"/>
  <c r="T56" i="24"/>
  <c r="J56" i="24"/>
  <c r="H56" i="24"/>
  <c r="O124" i="24"/>
  <c r="M124" i="24"/>
  <c r="S124" i="24"/>
  <c r="U124" i="24"/>
  <c r="N124" i="24"/>
  <c r="F124" i="24"/>
  <c r="R124" i="24"/>
  <c r="Q124" i="24"/>
  <c r="C124" i="24"/>
  <c r="J124" i="24"/>
  <c r="G124" i="24"/>
  <c r="E124" i="24"/>
  <c r="T124" i="24"/>
  <c r="I124" i="24"/>
  <c r="K124" i="24"/>
  <c r="D124" i="24"/>
  <c r="H124" i="24"/>
  <c r="P124" i="24"/>
  <c r="E75" i="24"/>
  <c r="H75" i="24"/>
  <c r="J75" i="24"/>
  <c r="I75" i="24"/>
  <c r="C75" i="24"/>
  <c r="G75" i="24"/>
  <c r="K75" i="24"/>
  <c r="F75" i="24"/>
  <c r="D75" i="24"/>
  <c r="F112" i="24"/>
  <c r="R112" i="24"/>
  <c r="Q112" i="24"/>
  <c r="N112" i="24"/>
  <c r="M112" i="24"/>
  <c r="O112" i="24"/>
  <c r="S112" i="24"/>
  <c r="C112" i="24"/>
  <c r="G112" i="24"/>
  <c r="J112" i="24"/>
  <c r="U112" i="24"/>
  <c r="K112" i="24"/>
  <c r="E112" i="24"/>
  <c r="D112" i="24"/>
  <c r="P112" i="24"/>
  <c r="T112" i="24"/>
  <c r="I112" i="24"/>
  <c r="H112" i="24"/>
  <c r="N156" i="24"/>
  <c r="M156" i="24"/>
  <c r="Q156" i="24"/>
  <c r="S156" i="24"/>
  <c r="U156" i="24"/>
  <c r="F156" i="24"/>
  <c r="R156" i="24"/>
  <c r="O156" i="24"/>
  <c r="C156" i="24"/>
  <c r="J156" i="24"/>
  <c r="G156" i="24"/>
  <c r="E156" i="24"/>
  <c r="K156" i="24"/>
  <c r="T156" i="24"/>
  <c r="I156" i="24"/>
  <c r="D156" i="24"/>
  <c r="H156" i="24"/>
  <c r="P156" i="24"/>
  <c r="H83" i="24"/>
  <c r="D83" i="24"/>
  <c r="I83" i="24"/>
  <c r="E83" i="24"/>
  <c r="J83" i="24"/>
  <c r="K83" i="24"/>
  <c r="F83" i="24"/>
  <c r="C83" i="24"/>
  <c r="G83" i="24"/>
  <c r="N87" i="24"/>
  <c r="E87" i="24"/>
  <c r="Q87" i="24"/>
  <c r="S87" i="24"/>
  <c r="J87" i="24"/>
  <c r="I87" i="24"/>
  <c r="O87" i="24"/>
  <c r="D87" i="24"/>
  <c r="H87" i="24"/>
  <c r="R87" i="24"/>
  <c r="G87" i="24"/>
  <c r="P87" i="24"/>
  <c r="M87" i="24"/>
  <c r="K87" i="24"/>
  <c r="U87" i="24"/>
  <c r="T87" i="24"/>
  <c r="F87" i="24"/>
  <c r="C87" i="24"/>
  <c r="I146" i="24"/>
  <c r="D146" i="24"/>
  <c r="F146" i="24"/>
  <c r="H146" i="24"/>
  <c r="C146" i="24"/>
  <c r="J146" i="24"/>
  <c r="G146" i="24"/>
  <c r="E146" i="24"/>
  <c r="K146" i="24"/>
  <c r="H82" i="24"/>
  <c r="I82" i="24"/>
  <c r="F82" i="24"/>
  <c r="D82" i="24"/>
  <c r="C82" i="24"/>
  <c r="J82" i="24"/>
  <c r="G82" i="24"/>
  <c r="E82" i="24"/>
  <c r="K82" i="24"/>
  <c r="H17" i="24"/>
  <c r="F17" i="24"/>
  <c r="J17" i="24"/>
  <c r="C17" i="24"/>
  <c r="D17" i="24"/>
  <c r="I17" i="24"/>
  <c r="K17" i="24"/>
  <c r="G17" i="24"/>
  <c r="E17" i="24"/>
  <c r="N117" i="24"/>
  <c r="S117" i="24"/>
  <c r="M117" i="24"/>
  <c r="K117" i="24"/>
  <c r="P117" i="24"/>
  <c r="F117" i="24"/>
  <c r="H117" i="24"/>
  <c r="T117" i="24"/>
  <c r="C117" i="24"/>
  <c r="R117" i="24"/>
  <c r="E117" i="24"/>
  <c r="U117" i="24"/>
  <c r="G117" i="24"/>
  <c r="O117" i="24"/>
  <c r="Q117" i="24"/>
  <c r="I117" i="24"/>
  <c r="J117" i="24"/>
  <c r="D117" i="24"/>
  <c r="F52" i="24"/>
  <c r="G52" i="24"/>
  <c r="E52" i="24"/>
  <c r="K52" i="24"/>
  <c r="J52" i="24"/>
  <c r="C52" i="24"/>
  <c r="I52" i="24"/>
  <c r="H52" i="24"/>
  <c r="D52" i="24"/>
  <c r="C90" i="19"/>
  <c r="H90" i="19"/>
  <c r="G90" i="19"/>
  <c r="F90" i="19"/>
  <c r="K90" i="19"/>
  <c r="J90" i="19"/>
  <c r="D90" i="19"/>
  <c r="I90" i="19"/>
  <c r="E90" i="19"/>
  <c r="J154" i="19"/>
  <c r="C10" i="21"/>
  <c r="H10" i="21"/>
  <c r="G10" i="21"/>
  <c r="I10" i="21"/>
  <c r="D10" i="21"/>
  <c r="K10" i="21"/>
  <c r="F10" i="21"/>
  <c r="E10" i="21"/>
  <c r="J10" i="21"/>
  <c r="E123" i="19"/>
  <c r="I123" i="19"/>
  <c r="F123" i="19"/>
  <c r="K123" i="19"/>
  <c r="J123" i="19"/>
  <c r="D123" i="19"/>
  <c r="C123" i="19"/>
  <c r="H123" i="19"/>
  <c r="G123" i="19"/>
  <c r="E152" i="19"/>
  <c r="I152" i="19"/>
  <c r="F152" i="19"/>
  <c r="K152" i="19"/>
  <c r="J152" i="19"/>
  <c r="D152" i="19"/>
  <c r="C152" i="19"/>
  <c r="H152" i="19"/>
  <c r="G152" i="19"/>
  <c r="H16" i="21"/>
  <c r="J142" i="19"/>
  <c r="D142" i="19"/>
  <c r="C142" i="19"/>
  <c r="H142" i="19"/>
  <c r="G142" i="19"/>
  <c r="F142" i="19"/>
  <c r="I142" i="19"/>
  <c r="K142" i="19"/>
  <c r="E142" i="19"/>
  <c r="D22" i="21"/>
  <c r="E111" i="19"/>
  <c r="I111" i="19"/>
  <c r="C111" i="19"/>
  <c r="H111" i="19"/>
  <c r="G111" i="19"/>
  <c r="F111" i="19"/>
  <c r="K111" i="19"/>
  <c r="J111" i="19"/>
  <c r="D111" i="19"/>
  <c r="E76" i="19"/>
  <c r="I76" i="19"/>
  <c r="F76" i="19"/>
  <c r="K76" i="19"/>
  <c r="J76" i="19"/>
  <c r="D76" i="19"/>
  <c r="C76" i="19"/>
  <c r="H76" i="19"/>
  <c r="G76" i="19"/>
  <c r="D140" i="19"/>
  <c r="G28" i="21"/>
  <c r="J28" i="21"/>
  <c r="H34" i="21"/>
  <c r="C34" i="21"/>
  <c r="I34" i="21"/>
  <c r="D34" i="21"/>
  <c r="K34" i="21"/>
  <c r="F34" i="21"/>
  <c r="G34" i="21"/>
  <c r="E34" i="21"/>
  <c r="J34" i="21"/>
  <c r="I163" i="19"/>
  <c r="E163" i="19"/>
  <c r="G163" i="19"/>
  <c r="F163" i="19"/>
  <c r="K163" i="19"/>
  <c r="J163" i="19"/>
  <c r="D163" i="19"/>
  <c r="C163" i="19"/>
  <c r="H163" i="19"/>
  <c r="J5" i="21"/>
  <c r="C5" i="21"/>
  <c r="H5" i="21"/>
  <c r="E5" i="21"/>
  <c r="F5" i="21"/>
  <c r="K5" i="21"/>
  <c r="I5" i="21"/>
  <c r="D5" i="21"/>
  <c r="G5" i="21"/>
  <c r="E128" i="19"/>
  <c r="I128" i="19"/>
  <c r="F128" i="19"/>
  <c r="K128" i="19"/>
  <c r="J128" i="19"/>
  <c r="D128" i="19"/>
  <c r="C128" i="19"/>
  <c r="H128" i="19"/>
  <c r="G128" i="19"/>
  <c r="C40" i="21"/>
  <c r="G40" i="21"/>
  <c r="F40" i="21"/>
  <c r="D40" i="21"/>
  <c r="H40" i="21"/>
  <c r="E40" i="21"/>
  <c r="I40" i="21"/>
  <c r="J40" i="21"/>
  <c r="K40" i="21"/>
  <c r="C66" i="27"/>
  <c r="J66" i="27"/>
  <c r="F66" i="27"/>
  <c r="I66" i="27"/>
  <c r="H66" i="27"/>
  <c r="K66" i="27"/>
  <c r="E66" i="27"/>
  <c r="G66" i="27"/>
  <c r="D66" i="27"/>
  <c r="C73" i="27"/>
  <c r="E73" i="27"/>
  <c r="I73" i="27"/>
  <c r="F73" i="27"/>
  <c r="H73" i="27"/>
  <c r="K73" i="27"/>
  <c r="D73" i="27"/>
  <c r="G73" i="27"/>
  <c r="J73" i="27"/>
  <c r="C9" i="27"/>
  <c r="F9" i="27"/>
  <c r="J9" i="27"/>
  <c r="E9" i="27"/>
  <c r="H9" i="27"/>
  <c r="K9" i="27"/>
  <c r="I9" i="27"/>
  <c r="G9" i="27"/>
  <c r="D9" i="27"/>
  <c r="J70" i="27"/>
  <c r="F70" i="27"/>
  <c r="C70" i="27"/>
  <c r="I70" i="27"/>
  <c r="H70" i="27"/>
  <c r="K70" i="27"/>
  <c r="G70" i="27"/>
  <c r="D70" i="27"/>
  <c r="E70" i="27"/>
  <c r="F17" i="27"/>
  <c r="J17" i="27"/>
  <c r="C17" i="27"/>
  <c r="E17" i="27"/>
  <c r="H17" i="27"/>
  <c r="K17" i="27"/>
  <c r="I17" i="27"/>
  <c r="G17" i="27"/>
  <c r="D17" i="27"/>
  <c r="E69" i="27"/>
  <c r="I69" i="27"/>
  <c r="C69" i="27"/>
  <c r="H69" i="27"/>
  <c r="K69" i="27"/>
  <c r="D69" i="27"/>
  <c r="G69" i="27"/>
  <c r="F69" i="27"/>
  <c r="J69" i="27"/>
  <c r="J136" i="27"/>
  <c r="E136" i="27"/>
  <c r="I136" i="27"/>
  <c r="C136" i="27"/>
  <c r="F136" i="27"/>
  <c r="H136" i="27"/>
  <c r="K136" i="27"/>
  <c r="D136" i="27"/>
  <c r="G136" i="27"/>
  <c r="J72" i="27"/>
  <c r="F72" i="27"/>
  <c r="C72" i="27"/>
  <c r="E72" i="27"/>
  <c r="I72" i="27"/>
  <c r="H72" i="27"/>
  <c r="K72" i="27"/>
  <c r="D72" i="27"/>
  <c r="G72" i="27"/>
  <c r="F7" i="27"/>
  <c r="J7" i="27"/>
  <c r="C7" i="27"/>
  <c r="E7" i="27"/>
  <c r="I7" i="27"/>
  <c r="H7" i="27"/>
  <c r="K7" i="27"/>
  <c r="D7" i="27"/>
  <c r="G7" i="27"/>
  <c r="I111" i="27"/>
  <c r="E111" i="27"/>
  <c r="H111" i="27"/>
  <c r="K111" i="27"/>
  <c r="F111" i="27"/>
  <c r="D111" i="27"/>
  <c r="G111" i="27"/>
  <c r="J111" i="27"/>
  <c r="C111" i="27"/>
  <c r="F46" i="27"/>
  <c r="E46" i="27"/>
  <c r="I46" i="27"/>
  <c r="C46" i="27"/>
  <c r="J46" i="27"/>
  <c r="H46" i="27"/>
  <c r="K46" i="27"/>
  <c r="D46" i="27"/>
  <c r="G46" i="27"/>
  <c r="F41" i="27"/>
  <c r="C41" i="27"/>
  <c r="J41" i="27"/>
  <c r="E41" i="27"/>
  <c r="H41" i="27"/>
  <c r="K41" i="27"/>
  <c r="I41" i="27"/>
  <c r="G41" i="27"/>
  <c r="D41" i="27"/>
  <c r="E65" i="27"/>
  <c r="F65" i="27"/>
  <c r="H65" i="27"/>
  <c r="K65" i="27"/>
  <c r="D65" i="27"/>
  <c r="G65" i="27"/>
  <c r="I65" i="27"/>
  <c r="C65" i="27"/>
  <c r="J65" i="27"/>
  <c r="F2" i="27"/>
  <c r="H2" i="27"/>
  <c r="D2" i="27"/>
  <c r="E2" i="27"/>
  <c r="K2" i="27"/>
  <c r="C2" i="27"/>
  <c r="J2" i="27"/>
  <c r="G2" i="27"/>
  <c r="I2" i="27"/>
  <c r="C62" i="27"/>
  <c r="J62" i="27"/>
  <c r="I62" i="27"/>
  <c r="F62" i="27"/>
  <c r="H62" i="27"/>
  <c r="K62" i="27"/>
  <c r="G62" i="27"/>
  <c r="E62" i="27"/>
  <c r="D62" i="27"/>
  <c r="F177" i="27"/>
  <c r="K177" i="27"/>
  <c r="I177" i="27"/>
  <c r="D177" i="27"/>
  <c r="C177" i="27"/>
  <c r="H177" i="27"/>
  <c r="J177" i="27"/>
  <c r="E177" i="27"/>
  <c r="G177" i="27"/>
  <c r="E61" i="27"/>
  <c r="I61" i="27"/>
  <c r="H61" i="27"/>
  <c r="K61" i="27"/>
  <c r="C61" i="27"/>
  <c r="D61" i="27"/>
  <c r="G61" i="27"/>
  <c r="F61" i="27"/>
  <c r="J61" i="27"/>
  <c r="C132" i="27"/>
  <c r="E132" i="27"/>
  <c r="J132" i="27"/>
  <c r="F132" i="27"/>
  <c r="I132" i="27"/>
  <c r="H132" i="27"/>
  <c r="K132" i="27"/>
  <c r="G132" i="27"/>
  <c r="D132" i="27"/>
  <c r="F68" i="27"/>
  <c r="J68" i="27"/>
  <c r="C68" i="27"/>
  <c r="E68" i="27"/>
  <c r="I68" i="27"/>
  <c r="H68" i="27"/>
  <c r="K68" i="27"/>
  <c r="G68" i="27"/>
  <c r="D68" i="27"/>
  <c r="C3" i="27"/>
  <c r="F3" i="27"/>
  <c r="E3" i="27"/>
  <c r="I3" i="27"/>
  <c r="J3" i="27"/>
  <c r="H3" i="27"/>
  <c r="K3" i="27"/>
  <c r="G3" i="27"/>
  <c r="D3" i="27"/>
  <c r="I107" i="27"/>
  <c r="C107" i="27"/>
  <c r="H107" i="27"/>
  <c r="K107" i="27"/>
  <c r="D107" i="27"/>
  <c r="G107" i="27"/>
  <c r="E107" i="27"/>
  <c r="J107" i="27"/>
  <c r="F107" i="27"/>
  <c r="F42" i="27"/>
  <c r="I42" i="27"/>
  <c r="J42" i="27"/>
  <c r="H42" i="27"/>
  <c r="K42" i="27"/>
  <c r="D42" i="27"/>
  <c r="G42" i="27"/>
  <c r="E42" i="27"/>
  <c r="C42" i="27"/>
  <c r="F114" i="27"/>
  <c r="J114" i="27"/>
  <c r="C114" i="27"/>
  <c r="E114" i="27"/>
  <c r="I114" i="27"/>
  <c r="H114" i="27"/>
  <c r="K114" i="27"/>
  <c r="G114" i="27"/>
  <c r="D114" i="27"/>
  <c r="E89" i="27"/>
  <c r="C89" i="27"/>
  <c r="I89" i="27"/>
  <c r="F89" i="27"/>
  <c r="H89" i="27"/>
  <c r="K89" i="27"/>
  <c r="D89" i="27"/>
  <c r="G89" i="27"/>
  <c r="J89" i="27"/>
  <c r="J49" i="27"/>
  <c r="C49" i="27"/>
  <c r="F49" i="27"/>
  <c r="E49" i="27"/>
  <c r="H49" i="27"/>
  <c r="K49" i="27"/>
  <c r="I49" i="27"/>
  <c r="G49" i="27"/>
  <c r="D49" i="27"/>
  <c r="F86" i="27"/>
  <c r="C86" i="27"/>
  <c r="J86" i="27"/>
  <c r="E86" i="27"/>
  <c r="H86" i="27"/>
  <c r="K86" i="27"/>
  <c r="I86" i="27"/>
  <c r="G86" i="27"/>
  <c r="D86" i="27"/>
  <c r="C58" i="27"/>
  <c r="F58" i="27"/>
  <c r="I58" i="27"/>
  <c r="H58" i="27"/>
  <c r="K58" i="27"/>
  <c r="J58" i="27"/>
  <c r="E58" i="27"/>
  <c r="G58" i="27"/>
  <c r="D58" i="27"/>
  <c r="J85" i="27"/>
  <c r="I85" i="27"/>
  <c r="H85" i="27"/>
  <c r="K85" i="27"/>
  <c r="D85" i="27"/>
  <c r="G85" i="27"/>
  <c r="C85" i="27"/>
  <c r="F85" i="27"/>
  <c r="E85" i="27"/>
  <c r="C144" i="27"/>
  <c r="E144" i="27"/>
  <c r="J144" i="27"/>
  <c r="I144" i="27"/>
  <c r="F144" i="27"/>
  <c r="H144" i="27"/>
  <c r="K144" i="27"/>
  <c r="D144" i="27"/>
  <c r="G144" i="27"/>
  <c r="C80" i="27"/>
  <c r="F80" i="27"/>
  <c r="J80" i="27"/>
  <c r="E80" i="27"/>
  <c r="H80" i="27"/>
  <c r="K80" i="27"/>
  <c r="D80" i="27"/>
  <c r="I80" i="27"/>
  <c r="G80" i="27"/>
  <c r="F15" i="27"/>
  <c r="J15" i="27"/>
  <c r="C15" i="27"/>
  <c r="E15" i="27"/>
  <c r="I15" i="27"/>
  <c r="H15" i="27"/>
  <c r="K15" i="27"/>
  <c r="D15" i="27"/>
  <c r="G15" i="27"/>
  <c r="I119" i="27"/>
  <c r="H119" i="27"/>
  <c r="K119" i="27"/>
  <c r="E119" i="27"/>
  <c r="F119" i="27"/>
  <c r="D119" i="27"/>
  <c r="G119" i="27"/>
  <c r="J119" i="27"/>
  <c r="C119" i="27"/>
  <c r="I55" i="27"/>
  <c r="E55" i="27"/>
  <c r="H55" i="27"/>
  <c r="K55" i="27"/>
  <c r="J55" i="27"/>
  <c r="F55" i="27"/>
  <c r="D55" i="27"/>
  <c r="G55" i="27"/>
  <c r="C55" i="27"/>
  <c r="C145" i="27"/>
  <c r="J145" i="27"/>
  <c r="F145" i="27"/>
  <c r="H145" i="27"/>
  <c r="K145" i="27"/>
  <c r="D145" i="27"/>
  <c r="G145" i="27"/>
  <c r="E145" i="27"/>
  <c r="I145" i="27"/>
  <c r="F16" i="27"/>
  <c r="E16" i="27"/>
  <c r="I16" i="27"/>
  <c r="C16" i="27"/>
  <c r="H16" i="27"/>
  <c r="K16" i="27"/>
  <c r="D16" i="27"/>
  <c r="G16" i="27"/>
  <c r="J16" i="27"/>
  <c r="J142" i="27"/>
  <c r="F142" i="27"/>
  <c r="I142" i="27"/>
  <c r="C142" i="27"/>
  <c r="E142" i="27"/>
  <c r="H142" i="27"/>
  <c r="K142" i="27"/>
  <c r="G142" i="27"/>
  <c r="D142" i="27"/>
  <c r="C13" i="27"/>
  <c r="J13" i="27"/>
  <c r="F13" i="27"/>
  <c r="E13" i="27"/>
  <c r="H13" i="27"/>
  <c r="K13" i="27"/>
  <c r="G13" i="27"/>
  <c r="I13" i="27"/>
  <c r="D13" i="27"/>
  <c r="E141" i="27"/>
  <c r="I141" i="27"/>
  <c r="C141" i="27"/>
  <c r="H141" i="27"/>
  <c r="K141" i="27"/>
  <c r="D141" i="27"/>
  <c r="G141" i="27"/>
  <c r="F141" i="27"/>
  <c r="J141" i="27"/>
  <c r="F12" i="27"/>
  <c r="E12" i="27"/>
  <c r="I12" i="27"/>
  <c r="C12" i="27"/>
  <c r="H12" i="27"/>
  <c r="K12" i="27"/>
  <c r="D12" i="27"/>
  <c r="G12" i="27"/>
  <c r="J12" i="27"/>
  <c r="C108" i="27"/>
  <c r="F108" i="27"/>
  <c r="J108" i="27"/>
  <c r="E108" i="27"/>
  <c r="H108" i="27"/>
  <c r="K108" i="27"/>
  <c r="G108" i="27"/>
  <c r="I108" i="27"/>
  <c r="D108" i="27"/>
  <c r="F43" i="27"/>
  <c r="C43" i="27"/>
  <c r="J43" i="27"/>
  <c r="E43" i="27"/>
  <c r="I43" i="27"/>
  <c r="H43" i="27"/>
  <c r="K43" i="27"/>
  <c r="G43" i="27"/>
  <c r="D43" i="27"/>
  <c r="C147" i="27"/>
  <c r="E147" i="27"/>
  <c r="J147" i="27"/>
  <c r="H147" i="27"/>
  <c r="K147" i="27"/>
  <c r="D147" i="27"/>
  <c r="G147" i="27"/>
  <c r="I147" i="27"/>
  <c r="F147" i="27"/>
  <c r="E83" i="27"/>
  <c r="I83" i="27"/>
  <c r="H83" i="27"/>
  <c r="K83" i="27"/>
  <c r="D83" i="27"/>
  <c r="G83" i="27"/>
  <c r="C83" i="27"/>
  <c r="F83" i="27"/>
  <c r="J83" i="27"/>
  <c r="F18" i="27"/>
  <c r="E18" i="27"/>
  <c r="I18" i="27"/>
  <c r="J18" i="27"/>
  <c r="H18" i="27"/>
  <c r="K18" i="27"/>
  <c r="D18" i="27"/>
  <c r="G18" i="27"/>
  <c r="C18" i="27"/>
  <c r="V40" i="40"/>
  <c r="V45" i="40"/>
  <c r="V38" i="40"/>
  <c r="V37" i="40"/>
  <c r="V139" i="40"/>
  <c r="V6" i="40"/>
  <c r="V55" i="40"/>
  <c r="V175" i="40"/>
  <c r="V149" i="40"/>
  <c r="V39" i="40"/>
  <c r="V111" i="40"/>
  <c r="V36" i="40"/>
  <c r="V171" i="40"/>
  <c r="V104" i="40"/>
  <c r="V79" i="40"/>
  <c r="V72" i="40"/>
  <c r="V85" i="40"/>
  <c r="V165" i="40"/>
  <c r="V21" i="40"/>
  <c r="V132" i="42"/>
  <c r="V88" i="42"/>
  <c r="V69" i="42"/>
  <c r="V172" i="40"/>
  <c r="V105" i="42"/>
  <c r="V163" i="42"/>
  <c r="V175" i="42"/>
  <c r="V164" i="42"/>
  <c r="V120" i="42"/>
  <c r="V101" i="42"/>
  <c r="V28" i="40"/>
  <c r="V22" i="42"/>
  <c r="V71" i="42"/>
  <c r="V16" i="42"/>
  <c r="V68" i="42"/>
  <c r="V24" i="42"/>
  <c r="V5" i="42"/>
  <c r="V140" i="40"/>
  <c r="V174" i="42"/>
  <c r="V42" i="42"/>
  <c r="V121" i="42"/>
  <c r="V75" i="42"/>
  <c r="V31" i="42"/>
  <c r="V12" i="42"/>
  <c r="V74" i="42"/>
  <c r="L7" i="40"/>
  <c r="L42" i="40"/>
  <c r="L113" i="42"/>
  <c r="L61" i="42"/>
  <c r="L150" i="42"/>
  <c r="L67" i="40"/>
  <c r="L131" i="40"/>
  <c r="L63" i="40"/>
  <c r="L167" i="40"/>
  <c r="L127" i="42"/>
  <c r="L59" i="42"/>
  <c r="L66" i="40"/>
  <c r="L61" i="40"/>
  <c r="L122" i="40"/>
  <c r="L29" i="42"/>
  <c r="L54" i="42"/>
  <c r="L31" i="42"/>
  <c r="L16" i="40"/>
  <c r="L8" i="40"/>
  <c r="L141" i="42"/>
  <c r="L73" i="42"/>
  <c r="L150" i="40"/>
  <c r="L161" i="40"/>
  <c r="L173" i="40"/>
  <c r="L146" i="40"/>
  <c r="L79" i="42"/>
  <c r="L11" i="42"/>
  <c r="L43" i="40"/>
  <c r="L139" i="40"/>
  <c r="L32" i="40"/>
  <c r="L114" i="42"/>
  <c r="L148" i="42"/>
  <c r="L56" i="42"/>
  <c r="L78" i="40"/>
  <c r="L163" i="40"/>
  <c r="L134" i="42"/>
  <c r="L153" i="42"/>
  <c r="L53" i="40"/>
  <c r="L112" i="42"/>
  <c r="L44" i="42"/>
  <c r="L81" i="42"/>
  <c r="L163" i="42"/>
  <c r="L33" i="42"/>
  <c r="L35" i="42"/>
  <c r="V38" i="41"/>
  <c r="V61" i="41"/>
  <c r="V164" i="41"/>
  <c r="V36" i="41"/>
  <c r="V139" i="41"/>
  <c r="V11" i="41"/>
  <c r="L62" i="41"/>
  <c r="L109" i="41"/>
  <c r="L156" i="41"/>
  <c r="L28" i="41"/>
  <c r="L75" i="41"/>
  <c r="L83" i="41"/>
  <c r="V17" i="41"/>
  <c r="V8" i="41"/>
  <c r="L82" i="41"/>
  <c r="L144" i="41"/>
  <c r="V70" i="41"/>
  <c r="V73" i="41"/>
  <c r="V176" i="41"/>
  <c r="V48" i="41"/>
  <c r="V151" i="41"/>
  <c r="V23" i="41"/>
  <c r="L74" i="41"/>
  <c r="L121" i="41"/>
  <c r="L168" i="41"/>
  <c r="L40" i="41"/>
  <c r="L87" i="41"/>
  <c r="V87" i="40"/>
  <c r="V118" i="40"/>
  <c r="V148" i="40"/>
  <c r="V115" i="40"/>
  <c r="V119" i="40"/>
  <c r="V116" i="40"/>
  <c r="V102" i="40"/>
  <c r="V143" i="40"/>
  <c r="V84" i="40"/>
  <c r="V54" i="40"/>
  <c r="V15" i="40"/>
  <c r="V157" i="40"/>
  <c r="V43" i="40"/>
  <c r="V151" i="40"/>
  <c r="V34" i="40"/>
  <c r="V110" i="40"/>
  <c r="V20" i="40"/>
  <c r="V68" i="40"/>
  <c r="V137" i="40"/>
  <c r="V29" i="42"/>
  <c r="V122" i="42"/>
  <c r="V54" i="42"/>
  <c r="V123" i="42"/>
  <c r="V79" i="42"/>
  <c r="V60" i="42"/>
  <c r="V131" i="42"/>
  <c r="V61" i="42"/>
  <c r="V17" i="42"/>
  <c r="V154" i="42"/>
  <c r="V78" i="40"/>
  <c r="V112" i="42"/>
  <c r="V67" i="42"/>
  <c r="V142" i="42"/>
  <c r="V62" i="42"/>
  <c r="V152" i="42"/>
  <c r="V133" i="42"/>
  <c r="V109" i="40"/>
  <c r="V114" i="42"/>
  <c r="V119" i="42"/>
  <c r="V141" i="40"/>
  <c r="V78" i="42"/>
  <c r="V159" i="42"/>
  <c r="V140" i="42"/>
  <c r="V53" i="42"/>
  <c r="L14" i="40"/>
  <c r="L157" i="40"/>
  <c r="L126" i="42"/>
  <c r="L168" i="42"/>
  <c r="L100" i="42"/>
  <c r="L24" i="40"/>
  <c r="L158" i="40"/>
  <c r="L144" i="40"/>
  <c r="L58" i="40"/>
  <c r="L158" i="42"/>
  <c r="L176" i="42"/>
  <c r="L10" i="40"/>
  <c r="L148" i="40"/>
  <c r="L94" i="40"/>
  <c r="L136" i="42"/>
  <c r="L68" i="42"/>
  <c r="L72" i="40"/>
  <c r="L168" i="40"/>
  <c r="L87" i="40"/>
  <c r="L13" i="42"/>
  <c r="L6" i="42"/>
  <c r="L174" i="42"/>
  <c r="L77" i="40"/>
  <c r="L132" i="40"/>
  <c r="L34" i="40"/>
  <c r="L85" i="42"/>
  <c r="L16" i="42"/>
  <c r="L23" i="40"/>
  <c r="L37" i="40"/>
  <c r="L177" i="40"/>
  <c r="L88" i="42"/>
  <c r="L20" i="42"/>
  <c r="L116" i="42"/>
  <c r="L112" i="40"/>
  <c r="L134" i="40"/>
  <c r="L93" i="42"/>
  <c r="L25" i="42"/>
  <c r="L5" i="40"/>
  <c r="L3" i="42"/>
  <c r="L30" i="42"/>
  <c r="L97" i="42"/>
  <c r="L154" i="42"/>
  <c r="L177" i="42"/>
  <c r="L51" i="42"/>
  <c r="V173" i="41"/>
  <c r="V45" i="41"/>
  <c r="V148" i="41"/>
  <c r="V20" i="41"/>
  <c r="V123" i="41"/>
  <c r="L174" i="41"/>
  <c r="L46" i="41"/>
  <c r="L93" i="41"/>
  <c r="L140" i="41"/>
  <c r="L12" i="41"/>
  <c r="L59" i="41"/>
  <c r="L35" i="41"/>
  <c r="V118" i="41"/>
  <c r="V98" i="41"/>
  <c r="L50" i="41"/>
  <c r="L96" i="41"/>
  <c r="V26" i="41"/>
  <c r="V57" i="41"/>
  <c r="V160" i="41"/>
  <c r="V32" i="41"/>
  <c r="V135" i="41"/>
  <c r="V7" i="41"/>
  <c r="L58" i="41"/>
  <c r="L105" i="41"/>
  <c r="L152" i="41"/>
  <c r="L24" i="41"/>
  <c r="V70" i="40"/>
  <c r="V69" i="40"/>
  <c r="V106" i="40"/>
  <c r="V67" i="40"/>
  <c r="V80" i="40"/>
  <c r="V133" i="40"/>
  <c r="V35" i="40"/>
  <c r="V5" i="40"/>
  <c r="V82" i="40"/>
  <c r="V19" i="40"/>
  <c r="V132" i="40"/>
  <c r="V18" i="40"/>
  <c r="V56" i="40"/>
  <c r="V150" i="40"/>
  <c r="V23" i="40"/>
  <c r="V47" i="40"/>
  <c r="V103" i="40"/>
  <c r="V122" i="40"/>
  <c r="V161" i="40"/>
  <c r="V101" i="40"/>
  <c r="V157" i="42"/>
  <c r="V113" i="42"/>
  <c r="V98" i="42"/>
  <c r="V20" i="42"/>
  <c r="V94" i="42"/>
  <c r="V38" i="42"/>
  <c r="V142" i="40"/>
  <c r="V30" i="42"/>
  <c r="V145" i="42"/>
  <c r="V25" i="42"/>
  <c r="V27" i="42"/>
  <c r="V18" i="42"/>
  <c r="V58" i="42"/>
  <c r="V169" i="42"/>
  <c r="V93" i="42"/>
  <c r="V49" i="42"/>
  <c r="V96" i="42"/>
  <c r="V60" i="40"/>
  <c r="V50" i="42"/>
  <c r="V99" i="42"/>
  <c r="V141" i="42"/>
  <c r="V100" i="42"/>
  <c r="V56" i="42"/>
  <c r="V37" i="42"/>
  <c r="L130" i="40"/>
  <c r="L143" i="40"/>
  <c r="L9" i="40"/>
  <c r="L92" i="42"/>
  <c r="L40" i="42"/>
  <c r="L82" i="42"/>
  <c r="L138" i="40"/>
  <c r="L97" i="40"/>
  <c r="L21" i="40"/>
  <c r="L176" i="40"/>
  <c r="L96" i="42"/>
  <c r="L80" i="40"/>
  <c r="L19" i="40"/>
  <c r="L83" i="40"/>
  <c r="L113" i="40"/>
  <c r="L8" i="42"/>
  <c r="L171" i="42"/>
  <c r="L52" i="40"/>
  <c r="L20" i="40"/>
  <c r="L86" i="40"/>
  <c r="L120" i="42"/>
  <c r="L52" i="42"/>
  <c r="L86" i="42"/>
  <c r="L57" i="40"/>
  <c r="L104" i="40"/>
  <c r="L114" i="40"/>
  <c r="L22" i="42"/>
  <c r="L135" i="40"/>
  <c r="L127" i="40"/>
  <c r="L75" i="40"/>
  <c r="L13" i="40"/>
  <c r="L46" i="42"/>
  <c r="L123" i="42"/>
  <c r="L101" i="40"/>
  <c r="L11" i="40"/>
  <c r="L3" i="40"/>
  <c r="L66" i="42"/>
  <c r="L132" i="42"/>
  <c r="L71" i="40"/>
  <c r="L147" i="42"/>
  <c r="L78" i="42"/>
  <c r="L14" i="42"/>
  <c r="L140" i="42"/>
  <c r="L21" i="42"/>
  <c r="V157" i="41"/>
  <c r="V29" i="41"/>
  <c r="V132" i="41"/>
  <c r="V4" i="41"/>
  <c r="V107" i="41"/>
  <c r="L158" i="41"/>
  <c r="L30" i="41"/>
  <c r="L77" i="41"/>
  <c r="L124" i="41"/>
  <c r="L171" i="41"/>
  <c r="L43" i="41"/>
  <c r="V2" i="41"/>
  <c r="V22" i="41"/>
  <c r="V175" i="41"/>
  <c r="L34" i="41"/>
  <c r="L48" i="41"/>
  <c r="V169" i="41"/>
  <c r="V41" i="41"/>
  <c r="V144" i="41"/>
  <c r="V16" i="41"/>
  <c r="V119" i="41"/>
  <c r="L170" i="41"/>
  <c r="L42" i="41"/>
  <c r="L89" i="41"/>
  <c r="L136" i="41"/>
  <c r="L8" i="41"/>
  <c r="V164" i="40"/>
  <c r="V147" i="40"/>
  <c r="V97" i="40"/>
  <c r="V58" i="40"/>
  <c r="V66" i="40"/>
  <c r="V176" i="40"/>
  <c r="V170" i="40"/>
  <c r="V83" i="40"/>
  <c r="V95" i="40"/>
  <c r="V154" i="40"/>
  <c r="V51" i="40"/>
  <c r="V31" i="40"/>
  <c r="V17" i="40"/>
  <c r="V117" i="40"/>
  <c r="V22" i="40"/>
  <c r="V129" i="40"/>
  <c r="V61" i="40"/>
  <c r="V169" i="40"/>
  <c r="V145" i="40"/>
  <c r="V94" i="40"/>
  <c r="V103" i="42"/>
  <c r="V2" i="42"/>
  <c r="V70" i="42"/>
  <c r="V148" i="42"/>
  <c r="V104" i="42"/>
  <c r="V85" i="42"/>
  <c r="V75" i="40"/>
  <c r="V167" i="42"/>
  <c r="V39" i="42"/>
  <c r="V13" i="42"/>
  <c r="V155" i="42"/>
  <c r="V111" i="42"/>
  <c r="V92" i="42"/>
  <c r="V12" i="40"/>
  <c r="V130" i="42"/>
  <c r="V177" i="42"/>
  <c r="V89" i="42"/>
  <c r="V59" i="42"/>
  <c r="V15" i="42"/>
  <c r="V150" i="42"/>
  <c r="V97" i="42"/>
  <c r="V158" i="42"/>
  <c r="V26" i="42"/>
  <c r="V165" i="42"/>
  <c r="L70" i="40"/>
  <c r="L169" i="40"/>
  <c r="L124" i="40"/>
  <c r="L58" i="42"/>
  <c r="L143" i="42"/>
  <c r="L75" i="42"/>
  <c r="L108" i="42"/>
  <c r="L85" i="40"/>
  <c r="L35" i="40"/>
  <c r="L108" i="40"/>
  <c r="L170" i="42"/>
  <c r="L170" i="40"/>
  <c r="L105" i="40"/>
  <c r="L172" i="40"/>
  <c r="L46" i="40"/>
  <c r="L111" i="42"/>
  <c r="L43" i="42"/>
  <c r="L111" i="40"/>
  <c r="L79" i="40"/>
  <c r="L159" i="40"/>
  <c r="L142" i="42"/>
  <c r="L155" i="42"/>
  <c r="L55" i="42"/>
  <c r="L99" i="40"/>
  <c r="L68" i="40"/>
  <c r="L39" i="42"/>
  <c r="L26" i="42"/>
  <c r="L166" i="40"/>
  <c r="L81" i="40"/>
  <c r="L45" i="40"/>
  <c r="L100" i="40"/>
  <c r="L63" i="42"/>
  <c r="L62" i="42"/>
  <c r="L117" i="40"/>
  <c r="L156" i="40"/>
  <c r="L115" i="40"/>
  <c r="L72" i="42"/>
  <c r="L4" i="42"/>
  <c r="L83" i="42"/>
  <c r="L60" i="42"/>
  <c r="L160" i="42"/>
  <c r="L99" i="42"/>
  <c r="L49" i="42"/>
  <c r="L69" i="42"/>
  <c r="V141" i="41"/>
  <c r="V13" i="41"/>
  <c r="V116" i="41"/>
  <c r="V134" i="41"/>
  <c r="V91" i="41"/>
  <c r="L142" i="41"/>
  <c r="L14" i="41"/>
  <c r="L61" i="41"/>
  <c r="L108" i="41"/>
  <c r="L155" i="41"/>
  <c r="L27" i="41"/>
  <c r="V177" i="41"/>
  <c r="V152" i="41"/>
  <c r="V143" i="41"/>
  <c r="L18" i="41"/>
  <c r="L175" i="41"/>
  <c r="V153" i="41"/>
  <c r="V25" i="41"/>
  <c r="V128" i="41"/>
  <c r="V170" i="41"/>
  <c r="V103" i="41"/>
  <c r="L154" i="41"/>
  <c r="L26" i="41"/>
  <c r="L73" i="41"/>
  <c r="L120" i="41"/>
  <c r="L167" i="41"/>
  <c r="V99" i="40"/>
  <c r="V144" i="40"/>
  <c r="V76" i="40"/>
  <c r="V105" i="40"/>
  <c r="V64" i="40"/>
  <c r="V123" i="40"/>
  <c r="V42" i="40"/>
  <c r="V2" i="40"/>
  <c r="V92" i="40"/>
  <c r="V26" i="40"/>
  <c r="V114" i="40"/>
  <c r="V130" i="40"/>
  <c r="V158" i="40"/>
  <c r="V52" i="40"/>
  <c r="V100" i="40"/>
  <c r="V113" i="40"/>
  <c r="V108" i="40"/>
  <c r="V41" i="40"/>
  <c r="V65" i="40"/>
  <c r="V174" i="40"/>
  <c r="V32" i="42"/>
  <c r="V19" i="42"/>
  <c r="V91" i="42"/>
  <c r="V45" i="42"/>
  <c r="V170" i="42"/>
  <c r="V102" i="42"/>
  <c r="V125" i="40"/>
  <c r="V80" i="42"/>
  <c r="V51" i="42"/>
  <c r="V47" i="42"/>
  <c r="V52" i="42"/>
  <c r="V8" i="42"/>
  <c r="V134" i="42"/>
  <c r="V156" i="40"/>
  <c r="V66" i="42"/>
  <c r="V87" i="42"/>
  <c r="V91" i="40"/>
  <c r="V34" i="42"/>
  <c r="V143" i="42"/>
  <c r="V124" i="42"/>
  <c r="V6" i="42"/>
  <c r="V125" i="42"/>
  <c r="V81" i="42"/>
  <c r="V144" i="42"/>
  <c r="L49" i="40"/>
  <c r="L140" i="40"/>
  <c r="L128" i="40"/>
  <c r="L67" i="42"/>
  <c r="L15" i="42"/>
  <c r="L5" i="42"/>
  <c r="L18" i="42"/>
  <c r="L69" i="40"/>
  <c r="L174" i="40"/>
  <c r="L173" i="42"/>
  <c r="L105" i="42"/>
  <c r="L51" i="40"/>
  <c r="L17" i="40"/>
  <c r="L153" i="40"/>
  <c r="L2" i="40"/>
  <c r="L165" i="42"/>
  <c r="L128" i="42"/>
  <c r="L6" i="40"/>
  <c r="L12" i="40"/>
  <c r="L121" i="40"/>
  <c r="L95" i="42"/>
  <c r="L27" i="42"/>
  <c r="L53" i="42"/>
  <c r="L88" i="40"/>
  <c r="L107" i="40"/>
  <c r="L125" i="42"/>
  <c r="L57" i="42"/>
  <c r="L38" i="40"/>
  <c r="L22" i="40"/>
  <c r="L4" i="40"/>
  <c r="L129" i="40"/>
  <c r="L37" i="42"/>
  <c r="L70" i="42"/>
  <c r="L47" i="40"/>
  <c r="L160" i="40"/>
  <c r="L120" i="40"/>
  <c r="L175" i="42"/>
  <c r="L107" i="42"/>
  <c r="L77" i="42"/>
  <c r="L76" i="42"/>
  <c r="L10" i="42"/>
  <c r="L12" i="42"/>
  <c r="L50" i="42"/>
  <c r="L145" i="42"/>
  <c r="V125" i="41"/>
  <c r="V154" i="41"/>
  <c r="V74" i="40"/>
  <c r="V128" i="40"/>
  <c r="V86" i="40"/>
  <c r="V152" i="40"/>
  <c r="V160" i="40"/>
  <c r="V131" i="40"/>
  <c r="V89" i="40"/>
  <c r="V16" i="40"/>
  <c r="V153" i="40"/>
  <c r="V73" i="40"/>
  <c r="V127" i="40"/>
  <c r="V126" i="40"/>
  <c r="V30" i="40"/>
  <c r="V138" i="40"/>
  <c r="V3" i="40"/>
  <c r="V173" i="40"/>
  <c r="V155" i="40"/>
  <c r="V88" i="40"/>
  <c r="V96" i="40"/>
  <c r="V44" i="40"/>
  <c r="V73" i="42"/>
  <c r="V147" i="42"/>
  <c r="V41" i="42"/>
  <c r="V173" i="42"/>
  <c r="V129" i="42"/>
  <c r="V146" i="42"/>
  <c r="V11" i="42"/>
  <c r="V137" i="42"/>
  <c r="V10" i="42"/>
  <c r="V3" i="42"/>
  <c r="V14" i="42"/>
  <c r="V136" i="42"/>
  <c r="V117" i="42"/>
  <c r="V107" i="40"/>
  <c r="V160" i="42"/>
  <c r="V83" i="42"/>
  <c r="V126" i="42"/>
  <c r="V84" i="42"/>
  <c r="V40" i="42"/>
  <c r="V21" i="42"/>
  <c r="V93" i="40"/>
  <c r="V7" i="42"/>
  <c r="V90" i="42"/>
  <c r="V153" i="42"/>
  <c r="L44" i="40"/>
  <c r="L26" i="40"/>
  <c r="L91" i="40"/>
  <c r="L101" i="42"/>
  <c r="L144" i="42"/>
  <c r="L23" i="42"/>
  <c r="L9" i="42"/>
  <c r="L175" i="40"/>
  <c r="L29" i="40"/>
  <c r="L45" i="42"/>
  <c r="L102" i="42"/>
  <c r="L149" i="42"/>
  <c r="L64" i="40"/>
  <c r="L76" i="40"/>
  <c r="L145" i="40"/>
  <c r="L48" i="42"/>
  <c r="L118" i="40"/>
  <c r="L82" i="40"/>
  <c r="L25" i="40"/>
  <c r="L162" i="40"/>
  <c r="L133" i="42"/>
  <c r="L80" i="42"/>
  <c r="L171" i="40"/>
  <c r="L40" i="40"/>
  <c r="L90" i="40"/>
  <c r="L162" i="42"/>
  <c r="L164" i="42"/>
  <c r="L32" i="42"/>
  <c r="L164" i="40"/>
  <c r="L102" i="40"/>
  <c r="L89" i="40"/>
  <c r="L151" i="42"/>
  <c r="L155" i="40"/>
  <c r="L109" i="40"/>
  <c r="L152" i="40"/>
  <c r="L74" i="40"/>
  <c r="L47" i="42"/>
  <c r="L117" i="42"/>
  <c r="L137" i="42"/>
  <c r="L64" i="42"/>
  <c r="L115" i="42"/>
  <c r="L156" i="42"/>
  <c r="L167" i="42"/>
  <c r="L17" i="42"/>
  <c r="V174" i="41"/>
  <c r="V109" i="41"/>
  <c r="V102" i="41"/>
  <c r="V84" i="41"/>
  <c r="V30" i="41"/>
  <c r="V59" i="41"/>
  <c r="L110" i="41"/>
  <c r="L157" i="41"/>
  <c r="L29" i="41"/>
  <c r="L76" i="41"/>
  <c r="L123" i="41"/>
  <c r="L20" i="41"/>
  <c r="V113" i="41"/>
  <c r="V88" i="41"/>
  <c r="V47" i="41"/>
  <c r="L97" i="41"/>
  <c r="L79" i="41"/>
  <c r="V121" i="41"/>
  <c r="V142" i="41"/>
  <c r="V96" i="41"/>
  <c r="V74" i="41"/>
  <c r="V71" i="41"/>
  <c r="L122" i="41"/>
  <c r="L169" i="41"/>
  <c r="L41" i="41"/>
  <c r="L88" i="41"/>
  <c r="L135" i="41"/>
  <c r="V121" i="40"/>
  <c r="V177" i="40"/>
  <c r="V90" i="40"/>
  <c r="V24" i="40"/>
  <c r="V146" i="40"/>
  <c r="V9" i="40"/>
  <c r="V136" i="40"/>
  <c r="V49" i="40"/>
  <c r="V112" i="40"/>
  <c r="V120" i="40"/>
  <c r="V32" i="40"/>
  <c r="V53" i="40"/>
  <c r="V77" i="40"/>
  <c r="V10" i="40"/>
  <c r="V50" i="40"/>
  <c r="V11" i="40"/>
  <c r="V27" i="40"/>
  <c r="V135" i="40"/>
  <c r="V81" i="40"/>
  <c r="V107" i="42"/>
  <c r="V63" i="42"/>
  <c r="V44" i="42"/>
  <c r="V28" i="42"/>
  <c r="V135" i="42"/>
  <c r="V23" i="42"/>
  <c r="V166" i="42"/>
  <c r="V139" i="42"/>
  <c r="V95" i="42"/>
  <c r="V76" i="42"/>
  <c r="V176" i="42"/>
  <c r="V77" i="42"/>
  <c r="V33" i="42"/>
  <c r="V64" i="42"/>
  <c r="V43" i="42"/>
  <c r="V118" i="42"/>
  <c r="V106" i="42"/>
  <c r="V72" i="42"/>
  <c r="V110" i="42"/>
  <c r="V168" i="42"/>
  <c r="V149" i="42"/>
  <c r="V62" i="40"/>
  <c r="V162" i="42"/>
  <c r="V151" i="42"/>
  <c r="V46" i="40"/>
  <c r="L39" i="40"/>
  <c r="L123" i="40"/>
  <c r="L106" i="40"/>
  <c r="L118" i="42"/>
  <c r="L7" i="42"/>
  <c r="L95" i="40"/>
  <c r="L93" i="40"/>
  <c r="L30" i="40"/>
  <c r="L116" i="40"/>
  <c r="L152" i="42"/>
  <c r="L84" i="42"/>
  <c r="L159" i="42"/>
  <c r="L48" i="40"/>
  <c r="L59" i="40"/>
  <c r="L119" i="42"/>
  <c r="L122" i="42"/>
  <c r="L28" i="40"/>
  <c r="L18" i="40"/>
  <c r="L31" i="40"/>
  <c r="L84" i="40"/>
  <c r="L166" i="42"/>
  <c r="L60" i="40"/>
  <c r="L151" i="40"/>
  <c r="L119" i="40"/>
  <c r="L55" i="40"/>
  <c r="L104" i="42"/>
  <c r="L36" i="42"/>
  <c r="L42" i="42"/>
  <c r="L15" i="40"/>
  <c r="L149" i="40"/>
  <c r="L2" i="42"/>
  <c r="L169" i="42"/>
  <c r="L137" i="40"/>
  <c r="L56" i="40"/>
  <c r="L103" i="40"/>
  <c r="L142" i="40"/>
  <c r="L138" i="42"/>
  <c r="L135" i="42"/>
  <c r="L87" i="42"/>
  <c r="L110" i="42"/>
  <c r="L28" i="42"/>
  <c r="L65" i="42"/>
  <c r="L19" i="42"/>
  <c r="L161" i="42"/>
  <c r="V126" i="41"/>
  <c r="V93" i="41"/>
  <c r="V54" i="41"/>
  <c r="V68" i="41"/>
  <c r="V171" i="41"/>
  <c r="V43" i="41"/>
  <c r="L94" i="41"/>
  <c r="L141" i="41"/>
  <c r="L13" i="41"/>
  <c r="L60" i="41"/>
  <c r="L107" i="41"/>
  <c r="L163" i="41"/>
  <c r="V81" i="41"/>
  <c r="V56" i="41"/>
  <c r="L2" i="41"/>
  <c r="L65" i="41"/>
  <c r="V162" i="41"/>
  <c r="V105" i="41"/>
  <c r="V90" i="41"/>
  <c r="V80" i="41"/>
  <c r="V18" i="41"/>
  <c r="V55" i="41"/>
  <c r="L106" i="41"/>
  <c r="L153" i="41"/>
  <c r="L25" i="41"/>
  <c r="L72" i="41"/>
  <c r="L119" i="41"/>
  <c r="V8" i="40"/>
  <c r="V63" i="40"/>
  <c r="V14" i="40"/>
  <c r="V82" i="42"/>
  <c r="V65" i="42"/>
  <c r="L110" i="40"/>
  <c r="L34" i="42"/>
  <c r="L133" i="40"/>
  <c r="L139" i="42"/>
  <c r="L62" i="40"/>
  <c r="L124" i="42"/>
  <c r="V100" i="41"/>
  <c r="L173" i="41"/>
  <c r="L11" i="41"/>
  <c r="L145" i="41"/>
  <c r="V112" i="41"/>
  <c r="L10" i="41"/>
  <c r="L71" i="41"/>
  <c r="L67" i="41"/>
  <c r="V33" i="41"/>
  <c r="V146" i="41"/>
  <c r="L98" i="41"/>
  <c r="L80" i="41"/>
  <c r="V165" i="41"/>
  <c r="V37" i="41"/>
  <c r="V140" i="41"/>
  <c r="V12" i="41"/>
  <c r="V115" i="41"/>
  <c r="L166" i="41"/>
  <c r="L38" i="41"/>
  <c r="L85" i="41"/>
  <c r="L132" i="41"/>
  <c r="L51" i="41"/>
  <c r="L33" i="41"/>
  <c r="L15" i="41"/>
  <c r="L76" i="26"/>
  <c r="V24" i="26"/>
  <c r="L123" i="23"/>
  <c r="L169" i="26"/>
  <c r="B116" i="42"/>
  <c r="L130" i="26"/>
  <c r="L2" i="26"/>
  <c r="L139" i="23"/>
  <c r="L29" i="23"/>
  <c r="V57" i="26"/>
  <c r="L122" i="26"/>
  <c r="B10" i="42"/>
  <c r="V9" i="26"/>
  <c r="L150" i="23"/>
  <c r="L29" i="26"/>
  <c r="V43" i="25"/>
  <c r="L127" i="26"/>
  <c r="L51" i="25"/>
  <c r="V158" i="26"/>
  <c r="B118" i="42"/>
  <c r="V174" i="26"/>
  <c r="V134" i="26"/>
  <c r="V111" i="26"/>
  <c r="L84" i="26"/>
  <c r="L32" i="26"/>
  <c r="V30" i="26"/>
  <c r="V112" i="26"/>
  <c r="B2" i="28"/>
  <c r="L36" i="26"/>
  <c r="V137" i="26"/>
  <c r="L101" i="23"/>
  <c r="L174" i="23"/>
  <c r="B62" i="42"/>
  <c r="L4" i="26"/>
  <c r="V128" i="26"/>
  <c r="L147" i="26"/>
  <c r="L156" i="23"/>
  <c r="L176" i="26"/>
  <c r="B50" i="42"/>
  <c r="V113" i="26"/>
  <c r="L161" i="23"/>
  <c r="V171" i="25"/>
  <c r="V86" i="26"/>
  <c r="B175" i="41"/>
  <c r="B120" i="42"/>
  <c r="B108" i="42"/>
  <c r="B74" i="28"/>
  <c r="V114" i="26"/>
  <c r="B130" i="41"/>
  <c r="V143" i="26"/>
  <c r="V82" i="26"/>
  <c r="L139" i="26"/>
  <c r="V145" i="26"/>
  <c r="L6" i="26"/>
  <c r="B114" i="41"/>
  <c r="V105" i="25"/>
  <c r="L41" i="23"/>
  <c r="V42" i="26"/>
  <c r="V34" i="26"/>
  <c r="B119" i="42"/>
  <c r="B39" i="42"/>
  <c r="B158" i="42"/>
  <c r="B22" i="41"/>
  <c r="V104" i="25"/>
  <c r="B144" i="42"/>
  <c r="L129" i="26"/>
  <c r="L88" i="26"/>
  <c r="L46" i="25"/>
  <c r="L100" i="26"/>
  <c r="L175" i="23"/>
  <c r="B134" i="42"/>
  <c r="L37" i="26"/>
  <c r="L37" i="23"/>
  <c r="V71" i="26"/>
  <c r="L134" i="23"/>
  <c r="B156" i="42"/>
  <c r="B27" i="42"/>
  <c r="B132" i="42"/>
  <c r="B102" i="28"/>
  <c r="V98" i="26"/>
  <c r="B157" i="42"/>
  <c r="L68" i="23"/>
  <c r="V90" i="26"/>
  <c r="L10" i="23"/>
  <c r="L146" i="23"/>
  <c r="L9" i="26"/>
  <c r="B146" i="41"/>
  <c r="V99" i="26"/>
  <c r="L147" i="23"/>
  <c r="V162" i="40"/>
  <c r="V163" i="40"/>
  <c r="V48" i="42"/>
  <c r="V161" i="42"/>
  <c r="V128" i="42"/>
  <c r="L38" i="42"/>
  <c r="L130" i="42"/>
  <c r="L71" i="42"/>
  <c r="L91" i="42"/>
  <c r="L147" i="40"/>
  <c r="L90" i="42"/>
  <c r="V52" i="41"/>
  <c r="L125" i="41"/>
  <c r="L115" i="41"/>
  <c r="L17" i="41"/>
  <c r="V64" i="41"/>
  <c r="L137" i="41"/>
  <c r="L55" i="41"/>
  <c r="L19" i="41"/>
  <c r="V166" i="41"/>
  <c r="V50" i="41"/>
  <c r="L66" i="41"/>
  <c r="L16" i="41"/>
  <c r="V149" i="41"/>
  <c r="V21" i="41"/>
  <c r="V124" i="41"/>
  <c r="V158" i="41"/>
  <c r="V99" i="41"/>
  <c r="L150" i="41"/>
  <c r="L22" i="41"/>
  <c r="L69" i="41"/>
  <c r="L116" i="41"/>
  <c r="L3" i="41"/>
  <c r="L160" i="41"/>
  <c r="L31" i="41"/>
  <c r="L135" i="26"/>
  <c r="L10" i="26"/>
  <c r="L124" i="23"/>
  <c r="B20" i="42"/>
  <c r="B175" i="42"/>
  <c r="L111" i="26"/>
  <c r="L69" i="26"/>
  <c r="L78" i="23"/>
  <c r="V107" i="26"/>
  <c r="V4" i="26"/>
  <c r="L118" i="26"/>
  <c r="B168" i="42"/>
  <c r="L38" i="23"/>
  <c r="V172" i="26"/>
  <c r="L126" i="26"/>
  <c r="V11" i="26"/>
  <c r="L82" i="23"/>
  <c r="V52" i="26"/>
  <c r="V13" i="26"/>
  <c r="B109" i="42"/>
  <c r="L96" i="23"/>
  <c r="L157" i="23"/>
  <c r="L56" i="23"/>
  <c r="L13" i="23"/>
  <c r="V93" i="26"/>
  <c r="L149" i="26"/>
  <c r="B162" i="42"/>
  <c r="B174" i="42"/>
  <c r="L72" i="23"/>
  <c r="L7" i="26"/>
  <c r="L106" i="23"/>
  <c r="L34" i="26"/>
  <c r="B140" i="42"/>
  <c r="L61" i="25"/>
  <c r="L39" i="26"/>
  <c r="V115" i="26"/>
  <c r="L35" i="26"/>
  <c r="L154" i="26"/>
  <c r="B40" i="42"/>
  <c r="V165" i="26"/>
  <c r="L17" i="23"/>
  <c r="L109" i="23"/>
  <c r="L119" i="26"/>
  <c r="B110" i="41"/>
  <c r="B15" i="42"/>
  <c r="B170" i="41"/>
  <c r="B62" i="28"/>
  <c r="V138" i="26"/>
  <c r="B99" i="42"/>
  <c r="V133" i="26"/>
  <c r="L128" i="26"/>
  <c r="L47" i="26"/>
  <c r="L152" i="26"/>
  <c r="V87" i="26"/>
  <c r="B78" i="41"/>
  <c r="L66" i="26"/>
  <c r="L89" i="26"/>
  <c r="V159" i="25"/>
  <c r="L47" i="23"/>
  <c r="B129" i="42"/>
  <c r="B111" i="42"/>
  <c r="B105" i="42"/>
  <c r="B175" i="21"/>
  <c r="L78" i="25"/>
  <c r="B163" i="42"/>
  <c r="L83" i="25"/>
  <c r="V41" i="26"/>
  <c r="L14" i="23"/>
  <c r="L148" i="26"/>
  <c r="L12" i="23"/>
  <c r="B33" i="42"/>
  <c r="V103" i="26"/>
  <c r="L151" i="23"/>
  <c r="V147" i="26"/>
  <c r="L31" i="23"/>
  <c r="B9" i="42"/>
  <c r="B34" i="42"/>
  <c r="B44" i="42"/>
  <c r="B18" i="19"/>
  <c r="L58" i="24"/>
  <c r="B174" i="41"/>
  <c r="L17" i="26"/>
  <c r="V108" i="26"/>
  <c r="L163" i="23"/>
  <c r="V154" i="26"/>
  <c r="L26" i="23"/>
  <c r="B102" i="42"/>
  <c r="L170" i="26"/>
  <c r="L71" i="23"/>
  <c r="V168" i="40"/>
  <c r="V166" i="40"/>
  <c r="V134" i="40"/>
  <c r="V35" i="42"/>
  <c r="V57" i="42"/>
  <c r="V13" i="40"/>
  <c r="L121" i="42"/>
  <c r="L165" i="40"/>
  <c r="L74" i="42"/>
  <c r="L54" i="40"/>
  <c r="L103" i="42"/>
  <c r="V86" i="41"/>
  <c r="L45" i="41"/>
  <c r="V145" i="41"/>
  <c r="L127" i="41"/>
  <c r="V122" i="41"/>
  <c r="L57" i="41"/>
  <c r="L39" i="41"/>
  <c r="V138" i="41"/>
  <c r="V66" i="41"/>
  <c r="V159" i="41"/>
  <c r="L177" i="41"/>
  <c r="L143" i="41"/>
  <c r="V133" i="41"/>
  <c r="V5" i="41"/>
  <c r="V108" i="41"/>
  <c r="V110" i="41"/>
  <c r="V83" i="41"/>
  <c r="L134" i="41"/>
  <c r="L6" i="41"/>
  <c r="L53" i="41"/>
  <c r="L100" i="41"/>
  <c r="V94" i="41"/>
  <c r="L112" i="41"/>
  <c r="L63" i="41"/>
  <c r="V110" i="26"/>
  <c r="L59" i="23"/>
  <c r="L22" i="23"/>
  <c r="B86" i="42"/>
  <c r="B4" i="42"/>
  <c r="L177" i="26"/>
  <c r="L173" i="23"/>
  <c r="L144" i="26"/>
  <c r="L138" i="23"/>
  <c r="V121" i="26"/>
  <c r="L66" i="23"/>
  <c r="B117" i="42"/>
  <c r="L65" i="23"/>
  <c r="V150" i="26"/>
  <c r="V76" i="26"/>
  <c r="V65" i="26"/>
  <c r="L135" i="23"/>
  <c r="L115" i="23"/>
  <c r="L103" i="26"/>
  <c r="B124" i="42"/>
  <c r="L82" i="26"/>
  <c r="V28" i="26"/>
  <c r="V92" i="26"/>
  <c r="V47" i="26"/>
  <c r="V77" i="26"/>
  <c r="V51" i="25"/>
  <c r="B38" i="42"/>
  <c r="B145" i="42"/>
  <c r="L42" i="23"/>
  <c r="V10" i="26"/>
  <c r="L116" i="26"/>
  <c r="L140" i="26"/>
  <c r="B155" i="42"/>
  <c r="V70" i="26"/>
  <c r="V100" i="26"/>
  <c r="V127" i="26"/>
  <c r="V79" i="26"/>
  <c r="L154" i="23"/>
  <c r="B49" i="42"/>
  <c r="L158" i="26"/>
  <c r="V14" i="26"/>
  <c r="V106" i="26"/>
  <c r="V101" i="26"/>
  <c r="B82" i="41"/>
  <c r="B16" i="42"/>
  <c r="B162" i="41"/>
  <c r="B69" i="41"/>
  <c r="L121" i="23"/>
  <c r="B123" i="42"/>
  <c r="L116" i="23"/>
  <c r="L137" i="26"/>
  <c r="L27" i="26"/>
  <c r="L3" i="26"/>
  <c r="L142" i="23"/>
  <c r="B90" i="42"/>
  <c r="V21" i="26"/>
  <c r="L174" i="26"/>
  <c r="L172" i="26"/>
  <c r="V155" i="26"/>
  <c r="B24" i="42"/>
  <c r="B69" i="42"/>
  <c r="B32" i="42"/>
  <c r="B38" i="28"/>
  <c r="V97" i="26"/>
  <c r="B64" i="42"/>
  <c r="L33" i="23"/>
  <c r="L133" i="26"/>
  <c r="L167" i="23"/>
  <c r="V166" i="26"/>
  <c r="L99" i="26"/>
  <c r="B98" i="41"/>
  <c r="L107" i="26"/>
  <c r="V18" i="26"/>
  <c r="L166" i="26"/>
  <c r="L89" i="23"/>
  <c r="B74" i="42"/>
  <c r="B7" i="42"/>
  <c r="B68" i="22"/>
  <c r="V175" i="26"/>
  <c r="L60" i="23"/>
  <c r="B75" i="42"/>
  <c r="L83" i="23"/>
  <c r="L38" i="26"/>
  <c r="L8" i="26"/>
  <c r="L86" i="23"/>
  <c r="L74" i="23"/>
  <c r="B169" i="42"/>
  <c r="V37" i="26"/>
  <c r="L64" i="23"/>
  <c r="V48" i="40"/>
  <c r="V167" i="40"/>
  <c r="V7" i="40"/>
  <c r="V55" i="42"/>
  <c r="V171" i="42"/>
  <c r="V9" i="42"/>
  <c r="L98" i="40"/>
  <c r="L136" i="40"/>
  <c r="L50" i="40"/>
  <c r="L154" i="40"/>
  <c r="L96" i="40"/>
  <c r="V155" i="41"/>
  <c r="L172" i="41"/>
  <c r="V49" i="41"/>
  <c r="V114" i="41"/>
  <c r="V167" i="41"/>
  <c r="L9" i="41"/>
  <c r="L23" i="41"/>
  <c r="V42" i="41"/>
  <c r="V168" i="41"/>
  <c r="V127" i="41"/>
  <c r="L129" i="41"/>
  <c r="L95" i="41"/>
  <c r="V117" i="41"/>
  <c r="V130" i="41"/>
  <c r="V92" i="41"/>
  <c r="V62" i="41"/>
  <c r="V67" i="41"/>
  <c r="L118" i="41"/>
  <c r="L165" i="41"/>
  <c r="L37" i="41"/>
  <c r="L84" i="41"/>
  <c r="V79" i="41"/>
  <c r="L64" i="41"/>
  <c r="L47" i="41"/>
  <c r="L94" i="26"/>
  <c r="L109" i="26"/>
  <c r="L100" i="23"/>
  <c r="B95" i="42"/>
  <c r="V95" i="26"/>
  <c r="L108" i="26"/>
  <c r="L64" i="25"/>
  <c r="V140" i="26"/>
  <c r="L90" i="23"/>
  <c r="V56" i="26"/>
  <c r="L87" i="26"/>
  <c r="B92" i="42"/>
  <c r="L104" i="25"/>
  <c r="V120" i="26"/>
  <c r="L98" i="26"/>
  <c r="L93" i="23"/>
  <c r="V177" i="26"/>
  <c r="L91" i="23"/>
  <c r="L165" i="26"/>
  <c r="B177" i="42"/>
  <c r="L49" i="23"/>
  <c r="L67" i="25"/>
  <c r="L105" i="23"/>
  <c r="L167" i="26"/>
  <c r="V72" i="26"/>
  <c r="L63" i="23"/>
  <c r="B167" i="42"/>
  <c r="V146" i="26"/>
  <c r="V130" i="26"/>
  <c r="L53" i="23"/>
  <c r="V167" i="26"/>
  <c r="L84" i="23"/>
  <c r="B23" i="42"/>
  <c r="L148" i="23"/>
  <c r="L177" i="23"/>
  <c r="L120" i="23"/>
  <c r="L96" i="26"/>
  <c r="L2" i="23"/>
  <c r="B148" i="42"/>
  <c r="L123" i="26"/>
  <c r="L140" i="23"/>
  <c r="L112" i="23"/>
  <c r="L80" i="25"/>
  <c r="B83" i="42"/>
  <c r="B77" i="42"/>
  <c r="B126" i="41"/>
  <c r="L18" i="23"/>
  <c r="L159" i="23"/>
  <c r="B138" i="42"/>
  <c r="L87" i="23"/>
  <c r="L141" i="23"/>
  <c r="L61" i="23"/>
  <c r="V59" i="25"/>
  <c r="L85" i="23"/>
  <c r="B48" i="42"/>
  <c r="L90" i="26"/>
  <c r="L67" i="23"/>
  <c r="V151" i="26"/>
  <c r="L57" i="23"/>
  <c r="B149" i="42"/>
  <c r="B165" i="42"/>
  <c r="B150" i="42"/>
  <c r="L153" i="23"/>
  <c r="V148" i="26"/>
  <c r="B176" i="42"/>
  <c r="V62" i="26"/>
  <c r="L62" i="26"/>
  <c r="L12" i="26"/>
  <c r="V7" i="26"/>
  <c r="V5" i="26"/>
  <c r="B54" i="42"/>
  <c r="V6" i="26"/>
  <c r="L112" i="26"/>
  <c r="V3" i="26"/>
  <c r="L26" i="26"/>
  <c r="B47" i="42"/>
  <c r="B89" i="42"/>
  <c r="B102" i="41"/>
  <c r="L111" i="23"/>
  <c r="L79" i="26"/>
  <c r="B14" i="42"/>
  <c r="V53" i="26"/>
  <c r="L160" i="23"/>
  <c r="V61" i="25"/>
  <c r="L56" i="26"/>
  <c r="B80" i="42"/>
  <c r="B87" i="42"/>
  <c r="V25" i="26"/>
  <c r="V33" i="40"/>
  <c r="V98" i="40"/>
  <c r="V29" i="40"/>
  <c r="V36" i="42"/>
  <c r="V127" i="42"/>
  <c r="V115" i="42"/>
  <c r="L73" i="40"/>
  <c r="L157" i="42"/>
  <c r="L33" i="40"/>
  <c r="L109" i="42"/>
  <c r="L146" i="42"/>
  <c r="V75" i="41"/>
  <c r="L92" i="41"/>
  <c r="V120" i="41"/>
  <c r="V137" i="41"/>
  <c r="V87" i="41"/>
  <c r="L104" i="41"/>
  <c r="L7" i="41"/>
  <c r="V161" i="41"/>
  <c r="V136" i="41"/>
  <c r="V95" i="41"/>
  <c r="L113" i="41"/>
  <c r="V150" i="41"/>
  <c r="V101" i="41"/>
  <c r="V78" i="41"/>
  <c r="V76" i="41"/>
  <c r="V10" i="41"/>
  <c r="V51" i="41"/>
  <c r="L102" i="41"/>
  <c r="L149" i="41"/>
  <c r="L21" i="41"/>
  <c r="L68" i="41"/>
  <c r="L162" i="41"/>
  <c r="L32" i="41"/>
  <c r="V83" i="25"/>
  <c r="L165" i="23"/>
  <c r="V125" i="26"/>
  <c r="L63" i="26"/>
  <c r="B91" i="42"/>
  <c r="V16" i="26"/>
  <c r="L16" i="26"/>
  <c r="L105" i="25"/>
  <c r="L163" i="26"/>
  <c r="V49" i="25"/>
  <c r="L119" i="23"/>
  <c r="V109" i="26"/>
  <c r="B52" i="42"/>
  <c r="L20" i="26"/>
  <c r="V74" i="26"/>
  <c r="V96" i="26"/>
  <c r="V38" i="26"/>
  <c r="V64" i="25"/>
  <c r="L125" i="23"/>
  <c r="L114" i="26"/>
  <c r="B142" i="41"/>
  <c r="L76" i="23"/>
  <c r="V102" i="26"/>
  <c r="L53" i="26"/>
  <c r="L169" i="23"/>
  <c r="L74" i="26"/>
  <c r="L149" i="23"/>
  <c r="B121" i="42"/>
  <c r="L57" i="26"/>
  <c r="V161" i="26"/>
  <c r="V153" i="26"/>
  <c r="L122" i="23"/>
  <c r="L156" i="25"/>
  <c r="B13" i="42"/>
  <c r="L7" i="23"/>
  <c r="L73" i="23"/>
  <c r="L39" i="23"/>
  <c r="V173" i="26"/>
  <c r="B36" i="42"/>
  <c r="B46" i="42"/>
  <c r="V176" i="26"/>
  <c r="L92" i="26"/>
  <c r="L151" i="26"/>
  <c r="L162" i="23"/>
  <c r="B53" i="42"/>
  <c r="B61" i="42"/>
  <c r="B22" i="42"/>
  <c r="L132" i="26"/>
  <c r="L81" i="26"/>
  <c r="B70" i="42"/>
  <c r="V50" i="25"/>
  <c r="L93" i="26"/>
  <c r="L24" i="26"/>
  <c r="V135" i="26"/>
  <c r="B93" i="42"/>
  <c r="B172" i="42"/>
  <c r="L171" i="25"/>
  <c r="L136" i="23"/>
  <c r="V84" i="26"/>
  <c r="L15" i="23"/>
  <c r="B18" i="42"/>
  <c r="B154" i="41"/>
  <c r="B158" i="41"/>
  <c r="V118" i="26"/>
  <c r="L22" i="26"/>
  <c r="B160" i="42"/>
  <c r="L160" i="26"/>
  <c r="V39" i="26"/>
  <c r="L70" i="23"/>
  <c r="V131" i="26"/>
  <c r="B104" i="42"/>
  <c r="B45" i="42"/>
  <c r="L159" i="25"/>
  <c r="L43" i="23"/>
  <c r="V141" i="26"/>
  <c r="L70" i="26"/>
  <c r="B56" i="42"/>
  <c r="B84" i="42"/>
  <c r="B94" i="41"/>
  <c r="V35" i="26"/>
  <c r="V144" i="26"/>
  <c r="B30" i="42"/>
  <c r="L43" i="25"/>
  <c r="L50" i="25"/>
  <c r="L34" i="23"/>
  <c r="L86" i="26"/>
  <c r="B101" i="42"/>
  <c r="B98" i="42"/>
  <c r="L97" i="26"/>
  <c r="V71" i="40"/>
  <c r="V25" i="40"/>
  <c r="V4" i="42"/>
  <c r="V138" i="42"/>
  <c r="V108" i="42"/>
  <c r="V116" i="42"/>
  <c r="L41" i="40"/>
  <c r="L89" i="42"/>
  <c r="L125" i="40"/>
  <c r="L41" i="42"/>
  <c r="L131" i="42"/>
  <c r="V82" i="41"/>
  <c r="V27" i="41"/>
  <c r="L44" i="41"/>
  <c r="V40" i="41"/>
  <c r="V89" i="41"/>
  <c r="V39" i="41"/>
  <c r="L56" i="41"/>
  <c r="L36" i="41"/>
  <c r="V129" i="41"/>
  <c r="V104" i="41"/>
  <c r="V63" i="41"/>
  <c r="L49" i="41"/>
  <c r="V106" i="41"/>
  <c r="V85" i="41"/>
  <c r="V34" i="41"/>
  <c r="V60" i="41"/>
  <c r="V163" i="41"/>
  <c r="V35" i="41"/>
  <c r="L86" i="41"/>
  <c r="L133" i="41"/>
  <c r="L5" i="41"/>
  <c r="L52" i="41"/>
  <c r="V31" i="41"/>
  <c r="L159" i="41"/>
  <c r="L11" i="26"/>
  <c r="L110" i="23"/>
  <c r="L48" i="26"/>
  <c r="L98" i="23"/>
  <c r="B176" i="41"/>
  <c r="L18" i="26"/>
  <c r="V124" i="26"/>
  <c r="L110" i="26"/>
  <c r="V44" i="26"/>
  <c r="L113" i="26"/>
  <c r="V116" i="26"/>
  <c r="L92" i="23"/>
  <c r="B86" i="41"/>
  <c r="L40" i="23"/>
  <c r="L40" i="26"/>
  <c r="L176" i="23"/>
  <c r="L143" i="26"/>
  <c r="V55" i="26"/>
  <c r="L30" i="23"/>
  <c r="B72" i="42"/>
  <c r="B143" i="42"/>
  <c r="L50" i="23"/>
  <c r="L117" i="23"/>
  <c r="V160" i="26"/>
  <c r="L157" i="26"/>
  <c r="V91" i="26"/>
  <c r="L173" i="26"/>
  <c r="B59" i="42"/>
  <c r="L113" i="23"/>
  <c r="L52" i="26"/>
  <c r="L45" i="23"/>
  <c r="V66" i="26"/>
  <c r="L54" i="26"/>
  <c r="B106" i="41"/>
  <c r="L52" i="23"/>
  <c r="L80" i="23"/>
  <c r="L137" i="23"/>
  <c r="V58" i="26"/>
  <c r="B78" i="42"/>
  <c r="L42" i="26"/>
  <c r="L75" i="26"/>
  <c r="L11" i="23"/>
  <c r="L21" i="26"/>
  <c r="L30" i="26"/>
  <c r="B97" i="42"/>
  <c r="B151" i="42"/>
  <c r="B156" i="40"/>
  <c r="L114" i="23"/>
  <c r="V40" i="26"/>
  <c r="B177" i="41"/>
  <c r="V45" i="26"/>
  <c r="L69" i="23"/>
  <c r="L35" i="23"/>
  <c r="L124" i="26"/>
  <c r="B76" i="42"/>
  <c r="B12" i="42"/>
  <c r="L23" i="26"/>
  <c r="L48" i="23"/>
  <c r="L103" i="23"/>
  <c r="V139" i="26"/>
  <c r="B35" i="42"/>
  <c r="B73" i="42"/>
  <c r="B147" i="42"/>
  <c r="L75" i="23"/>
  <c r="L155" i="23"/>
  <c r="B130" i="42"/>
  <c r="L3" i="23"/>
  <c r="L168" i="26"/>
  <c r="L161" i="26"/>
  <c r="L127" i="23"/>
  <c r="B28" i="42"/>
  <c r="B94" i="42"/>
  <c r="L101" i="26"/>
  <c r="L108" i="23"/>
  <c r="L99" i="23"/>
  <c r="L25" i="23"/>
  <c r="B110" i="42"/>
  <c r="B67" i="42"/>
  <c r="B114" i="42"/>
  <c r="L5" i="23"/>
  <c r="B8" i="42"/>
  <c r="B5" i="42"/>
  <c r="L14" i="26"/>
  <c r="V142" i="26"/>
  <c r="L152" i="23"/>
  <c r="L79" i="23"/>
  <c r="B51" i="42"/>
  <c r="L72" i="26"/>
  <c r="L94" i="23"/>
  <c r="V159" i="40"/>
  <c r="V124" i="40"/>
  <c r="V46" i="42"/>
  <c r="V86" i="42"/>
  <c r="V156" i="42"/>
  <c r="L27" i="40"/>
  <c r="L65" i="40"/>
  <c r="L129" i="42"/>
  <c r="L141" i="40"/>
  <c r="L106" i="42"/>
  <c r="L172" i="42"/>
  <c r="V77" i="41"/>
  <c r="L126" i="41"/>
  <c r="L139" i="41"/>
  <c r="V111" i="41"/>
  <c r="V9" i="41"/>
  <c r="L138" i="41"/>
  <c r="L151" i="41"/>
  <c r="L147" i="41"/>
  <c r="V97" i="41"/>
  <c r="V72" i="41"/>
  <c r="V15" i="41"/>
  <c r="L176" i="41"/>
  <c r="V58" i="41"/>
  <c r="V69" i="41"/>
  <c r="V172" i="41"/>
  <c r="V44" i="41"/>
  <c r="V147" i="41"/>
  <c r="V19" i="41"/>
  <c r="L70" i="41"/>
  <c r="L117" i="41"/>
  <c r="L164" i="41"/>
  <c r="L4" i="41"/>
  <c r="L161" i="41"/>
  <c r="L111" i="41"/>
  <c r="V81" i="26"/>
  <c r="L73" i="26"/>
  <c r="B3" i="19"/>
  <c r="L58" i="26"/>
  <c r="B96" i="42"/>
  <c r="L46" i="23"/>
  <c r="L150" i="26"/>
  <c r="L68" i="26"/>
  <c r="V27" i="26"/>
  <c r="V20" i="26"/>
  <c r="V48" i="26"/>
  <c r="V33" i="26"/>
  <c r="B113" i="42"/>
  <c r="L32" i="23"/>
  <c r="V69" i="26"/>
  <c r="V8" i="26"/>
  <c r="L175" i="26"/>
  <c r="L125" i="26"/>
  <c r="V80" i="25"/>
  <c r="B3" i="42"/>
  <c r="L95" i="26"/>
  <c r="L36" i="23"/>
  <c r="L25" i="26"/>
  <c r="L132" i="23"/>
  <c r="L145" i="23"/>
  <c r="L102" i="26"/>
  <c r="L31" i="26"/>
  <c r="B115" i="42"/>
  <c r="L54" i="23"/>
  <c r="L162" i="26"/>
  <c r="L115" i="26"/>
  <c r="L107" i="23"/>
  <c r="B21" i="42"/>
  <c r="B65" i="42"/>
  <c r="V89" i="26"/>
  <c r="L155" i="26"/>
  <c r="V22" i="26"/>
  <c r="L28" i="23"/>
  <c r="B79" i="42"/>
  <c r="V26" i="26"/>
  <c r="L19" i="26"/>
  <c r="L102" i="23"/>
  <c r="L59" i="25"/>
  <c r="B122" i="42"/>
  <c r="B135" i="42"/>
  <c r="B103" i="42"/>
  <c r="B60" i="40"/>
  <c r="L81" i="23"/>
  <c r="B60" i="42"/>
  <c r="B11" i="42"/>
  <c r="L164" i="23"/>
  <c r="L172" i="23"/>
  <c r="L133" i="23"/>
  <c r="L106" i="26"/>
  <c r="B100" i="42"/>
  <c r="L4" i="23"/>
  <c r="L146" i="26"/>
  <c r="V29" i="26"/>
  <c r="L128" i="23"/>
  <c r="L121" i="26"/>
  <c r="B152" i="42"/>
  <c r="B88" i="42"/>
  <c r="B70" i="21"/>
  <c r="L9" i="23"/>
  <c r="B58" i="42"/>
  <c r="B150" i="41"/>
  <c r="V156" i="25"/>
  <c r="L168" i="23"/>
  <c r="L171" i="23"/>
  <c r="L55" i="26"/>
  <c r="B112" i="42"/>
  <c r="V54" i="26"/>
  <c r="V123" i="26"/>
  <c r="V152" i="26"/>
  <c r="V129" i="26"/>
  <c r="L60" i="26"/>
  <c r="B85" i="42"/>
  <c r="B6" i="42"/>
  <c r="B84" i="40"/>
  <c r="L13" i="26"/>
  <c r="B55" i="42"/>
  <c r="V163" i="26"/>
  <c r="L19" i="23"/>
  <c r="L142" i="26"/>
  <c r="V60" i="26"/>
  <c r="L71" i="26"/>
  <c r="B122" i="41"/>
  <c r="V68" i="26"/>
  <c r="V23" i="26"/>
  <c r="V4" i="40"/>
  <c r="V57" i="40"/>
  <c r="V172" i="42"/>
  <c r="V59" i="40"/>
  <c r="V109" i="42"/>
  <c r="L92" i="40"/>
  <c r="L24" i="42"/>
  <c r="L126" i="40"/>
  <c r="L94" i="42"/>
  <c r="L36" i="40"/>
  <c r="L98" i="42"/>
  <c r="V14" i="41"/>
  <c r="L78" i="41"/>
  <c r="L91" i="41"/>
  <c r="L130" i="41"/>
  <c r="V46" i="41"/>
  <c r="L90" i="41"/>
  <c r="L103" i="41"/>
  <c r="L99" i="41"/>
  <c r="V65" i="41"/>
  <c r="V24" i="41"/>
  <c r="L146" i="41"/>
  <c r="L128" i="41"/>
  <c r="V6" i="41"/>
  <c r="V53" i="41"/>
  <c r="V156" i="41"/>
  <c r="V28" i="41"/>
  <c r="V131" i="41"/>
  <c r="V3" i="41"/>
  <c r="L54" i="41"/>
  <c r="L101" i="41"/>
  <c r="L148" i="41"/>
  <c r="L131" i="41"/>
  <c r="L81" i="41"/>
  <c r="L114" i="41"/>
  <c r="V122" i="26"/>
  <c r="L131" i="23"/>
  <c r="L143" i="23"/>
  <c r="L21" i="23"/>
  <c r="B41" i="42"/>
  <c r="L44" i="23"/>
  <c r="L44" i="26"/>
  <c r="L145" i="26"/>
  <c r="L131" i="26"/>
  <c r="V63" i="26"/>
  <c r="L33" i="26"/>
  <c r="B171" i="42"/>
  <c r="B154" i="42"/>
  <c r="L141" i="26"/>
  <c r="L65" i="26"/>
  <c r="L120" i="26"/>
  <c r="L62" i="23"/>
  <c r="V12" i="26"/>
  <c r="V117" i="26"/>
  <c r="B142" i="42"/>
  <c r="V75" i="26"/>
  <c r="V168" i="26"/>
  <c r="V157" i="26"/>
  <c r="L134" i="26"/>
  <c r="V46" i="25"/>
  <c r="L153" i="26"/>
  <c r="L158" i="23"/>
  <c r="B66" i="41"/>
  <c r="L16" i="23"/>
  <c r="L77" i="23"/>
  <c r="L41" i="26"/>
  <c r="B5" i="19"/>
  <c r="B43" i="42"/>
  <c r="L170" i="23"/>
  <c r="L20" i="23"/>
  <c r="V94" i="26"/>
  <c r="V170" i="26"/>
  <c r="V17" i="26"/>
  <c r="B90" i="41"/>
  <c r="L138" i="26"/>
  <c r="L144" i="23"/>
  <c r="L118" i="23"/>
  <c r="L91" i="26"/>
  <c r="B66" i="42"/>
  <c r="B37" i="42"/>
  <c r="B127" i="42"/>
  <c r="B154" i="28"/>
  <c r="V119" i="26"/>
  <c r="B166" i="42"/>
  <c r="B134" i="41"/>
  <c r="L23" i="23"/>
  <c r="V19" i="26"/>
  <c r="L24" i="23"/>
  <c r="L136" i="26"/>
  <c r="B125" i="42"/>
  <c r="V88" i="26"/>
  <c r="L15" i="26"/>
  <c r="L55" i="23"/>
  <c r="V126" i="26"/>
  <c r="B159" i="42"/>
  <c r="B131" i="42"/>
  <c r="B136" i="42"/>
  <c r="B175" i="22"/>
  <c r="V67" i="25"/>
  <c r="B57" i="42"/>
  <c r="B74" i="41"/>
  <c r="V85" i="26"/>
  <c r="V15" i="26"/>
  <c r="L97" i="23"/>
  <c r="L88" i="23"/>
  <c r="B139" i="42"/>
  <c r="L129" i="23"/>
  <c r="L77" i="26"/>
  <c r="L51" i="23"/>
  <c r="L117" i="26"/>
  <c r="B170" i="42"/>
  <c r="B68" i="42"/>
  <c r="B107" i="42"/>
  <c r="B45" i="28"/>
  <c r="L27" i="23"/>
  <c r="B166" i="41"/>
  <c r="V149" i="26"/>
  <c r="V132" i="26"/>
  <c r="L164" i="25"/>
  <c r="L49" i="25"/>
  <c r="V2" i="26"/>
  <c r="B26" i="42"/>
  <c r="V164" i="25"/>
  <c r="L6" i="23"/>
  <c r="L5" i="26"/>
  <c r="L8" i="23"/>
  <c r="B71" i="42"/>
  <c r="B63" i="42"/>
  <c r="B42" i="42"/>
  <c r="B80" i="40"/>
  <c r="B166" i="40"/>
  <c r="B111" i="40"/>
  <c r="B169" i="40"/>
  <c r="B19" i="40"/>
  <c r="B157" i="21"/>
  <c r="B118" i="40"/>
  <c r="B14" i="40"/>
  <c r="B57" i="41"/>
  <c r="B7" i="28"/>
  <c r="B46" i="41"/>
  <c r="B16" i="28"/>
  <c r="B65" i="23"/>
  <c r="B68" i="40"/>
  <c r="B152" i="21"/>
  <c r="B101" i="40"/>
  <c r="B165" i="26"/>
  <c r="B61" i="22"/>
  <c r="B134" i="23"/>
  <c r="B103" i="41"/>
  <c r="B98" i="40"/>
  <c r="B25" i="23"/>
  <c r="B162" i="26"/>
  <c r="B132" i="40"/>
  <c r="B11" i="40"/>
  <c r="B45" i="26"/>
  <c r="B90" i="28"/>
  <c r="B159" i="40"/>
  <c r="B97" i="23"/>
  <c r="B52" i="23"/>
  <c r="B48" i="41"/>
  <c r="B33" i="19"/>
  <c r="B154" i="23"/>
  <c r="B48" i="23"/>
  <c r="B39" i="19"/>
  <c r="B6" i="26"/>
  <c r="B78" i="23"/>
  <c r="B73" i="40"/>
  <c r="B27" i="22"/>
  <c r="B157" i="41"/>
  <c r="B160" i="40"/>
  <c r="B113" i="26"/>
  <c r="B134" i="26"/>
  <c r="B79" i="22"/>
  <c r="B111" i="26"/>
  <c r="B144" i="23"/>
  <c r="B113" i="40"/>
  <c r="B68" i="28"/>
  <c r="B89" i="21"/>
  <c r="B96" i="21"/>
  <c r="B135" i="40"/>
  <c r="B16" i="23"/>
  <c r="B140" i="23"/>
  <c r="B5" i="22"/>
  <c r="B87" i="21"/>
  <c r="B130" i="40"/>
  <c r="B135" i="41"/>
  <c r="B137" i="28"/>
  <c r="B93" i="21"/>
  <c r="B105" i="28"/>
  <c r="B17" i="41"/>
  <c r="B166" i="22"/>
  <c r="B39" i="22"/>
  <c r="B176" i="28"/>
  <c r="B13" i="28"/>
  <c r="B41" i="22"/>
  <c r="B166" i="21"/>
  <c r="B76" i="21"/>
  <c r="B15" i="22"/>
  <c r="B133" i="28"/>
  <c r="B145" i="26"/>
  <c r="B132" i="23"/>
  <c r="B131" i="41"/>
  <c r="B126" i="28"/>
  <c r="B23" i="23"/>
  <c r="B23" i="41"/>
  <c r="B144" i="41"/>
  <c r="B81" i="40"/>
  <c r="B45" i="40"/>
  <c r="B71" i="40"/>
  <c r="B65" i="26"/>
  <c r="B103" i="28"/>
  <c r="B63" i="26"/>
  <c r="B112" i="22"/>
  <c r="B29" i="28"/>
  <c r="B56" i="28"/>
  <c r="B122" i="28"/>
  <c r="B65" i="40"/>
  <c r="B16" i="40"/>
  <c r="B61" i="23"/>
  <c r="B135" i="22"/>
  <c r="B151" i="23"/>
  <c r="B77" i="21"/>
  <c r="B120" i="28"/>
  <c r="B74" i="26"/>
  <c r="B176" i="22"/>
  <c r="B13" i="26"/>
  <c r="B117" i="28"/>
  <c r="B68" i="21"/>
  <c r="B111" i="22"/>
  <c r="B150" i="23"/>
  <c r="B14" i="23"/>
  <c r="B150" i="28"/>
  <c r="B79" i="26"/>
  <c r="B115" i="21"/>
  <c r="B103" i="21"/>
  <c r="B51" i="22"/>
  <c r="B107" i="28"/>
  <c r="B64" i="21"/>
  <c r="B153" i="41"/>
  <c r="B28" i="22"/>
  <c r="B7" i="26"/>
  <c r="B82" i="40"/>
  <c r="B113" i="41"/>
  <c r="B173" i="22"/>
  <c r="B97" i="41"/>
  <c r="B138" i="40"/>
  <c r="B97" i="26"/>
  <c r="B105" i="40"/>
  <c r="B16" i="41"/>
  <c r="B172" i="40"/>
  <c r="V169" i="26"/>
  <c r="V31" i="26"/>
  <c r="L166" i="23"/>
  <c r="B146" i="42"/>
  <c r="B161" i="42"/>
  <c r="B128" i="42"/>
  <c r="B132" i="41"/>
  <c r="B23" i="28"/>
  <c r="B54" i="26"/>
  <c r="B149" i="23"/>
  <c r="B63" i="23"/>
  <c r="B47" i="23"/>
  <c r="B153" i="40"/>
  <c r="B6" i="22"/>
  <c r="B49" i="40"/>
  <c r="B48" i="26"/>
  <c r="B88" i="22"/>
  <c r="B6" i="41"/>
  <c r="B13" i="23"/>
  <c r="B94" i="28"/>
  <c r="B138" i="28"/>
  <c r="B27" i="28"/>
  <c r="B101" i="22"/>
  <c r="B82" i="23"/>
  <c r="B6" i="23"/>
  <c r="B3" i="28"/>
  <c r="B141" i="40"/>
  <c r="B10" i="26"/>
  <c r="B67" i="23"/>
  <c r="B90" i="40"/>
  <c r="B88" i="21"/>
  <c r="B164" i="25"/>
  <c r="B158" i="28"/>
  <c r="B101" i="41"/>
  <c r="B52" i="27"/>
  <c r="B110" i="21"/>
  <c r="B110" i="40"/>
  <c r="B140" i="22"/>
  <c r="B152" i="28"/>
  <c r="B27" i="19"/>
  <c r="B58" i="26"/>
  <c r="B21" i="41"/>
  <c r="B62" i="22"/>
  <c r="B129" i="23"/>
  <c r="B100" i="22"/>
  <c r="B76" i="28"/>
  <c r="B7" i="19"/>
  <c r="B93" i="28"/>
  <c r="B20" i="40"/>
  <c r="B94" i="22"/>
  <c r="B119" i="41"/>
  <c r="B168" i="22"/>
  <c r="B61" i="21"/>
  <c r="B86" i="22"/>
  <c r="B120" i="22"/>
  <c r="B136" i="41"/>
  <c r="B116" i="26"/>
  <c r="B83" i="22"/>
  <c r="B39" i="40"/>
  <c r="B34" i="23"/>
  <c r="B50" i="28"/>
  <c r="B40" i="26"/>
  <c r="B97" i="21"/>
  <c r="B27" i="41"/>
  <c r="B162" i="40"/>
  <c r="B11" i="41"/>
  <c r="B49" i="28"/>
  <c r="B165" i="40"/>
  <c r="B111" i="28"/>
  <c r="B43" i="23"/>
  <c r="B12" i="40"/>
  <c r="B67" i="41"/>
  <c r="B51" i="41"/>
  <c r="B134" i="21"/>
  <c r="B148" i="23"/>
  <c r="B106" i="23"/>
  <c r="B76" i="40"/>
  <c r="B18" i="23"/>
  <c r="B55" i="26"/>
  <c r="B56" i="40"/>
  <c r="B73" i="23"/>
  <c r="B160" i="28"/>
  <c r="B130" i="23"/>
  <c r="B148" i="40"/>
  <c r="B83" i="25"/>
  <c r="B166" i="28"/>
  <c r="B76" i="41"/>
  <c r="B139" i="23"/>
  <c r="B66" i="28"/>
  <c r="B125" i="21"/>
  <c r="B12" i="41"/>
  <c r="B2" i="19"/>
  <c r="B73" i="41"/>
  <c r="B26" i="40"/>
  <c r="B53" i="23"/>
  <c r="B123" i="28"/>
  <c r="B175" i="23"/>
  <c r="B145" i="41"/>
  <c r="B32" i="23"/>
  <c r="B66" i="23"/>
  <c r="B78" i="21"/>
  <c r="B78" i="25"/>
  <c r="B50" i="40"/>
  <c r="B161" i="21"/>
  <c r="B27" i="23"/>
  <c r="B142" i="22"/>
  <c r="B17" i="22"/>
  <c r="B106" i="22"/>
  <c r="B116" i="41"/>
  <c r="B139" i="22"/>
  <c r="B4" i="28"/>
  <c r="B142" i="26"/>
  <c r="B31" i="22"/>
  <c r="B143" i="23"/>
  <c r="B170" i="40"/>
  <c r="B75" i="22"/>
  <c r="B4" i="23"/>
  <c r="B122" i="23"/>
  <c r="B177" i="28"/>
  <c r="B34" i="19"/>
  <c r="B145" i="28"/>
  <c r="B152" i="23"/>
  <c r="B90" i="22"/>
  <c r="B147" i="41"/>
  <c r="B143" i="21"/>
  <c r="B117" i="23"/>
  <c r="B168" i="21"/>
  <c r="L104" i="23"/>
  <c r="L85" i="26"/>
  <c r="V73" i="26"/>
  <c r="B141" i="42"/>
  <c r="B31" i="42"/>
  <c r="B133" i="42"/>
  <c r="B8" i="40"/>
  <c r="B3" i="22"/>
  <c r="B134" i="28"/>
  <c r="B60" i="41"/>
  <c r="B92" i="23"/>
  <c r="B98" i="22"/>
  <c r="B37" i="26"/>
  <c r="B36" i="41"/>
  <c r="B171" i="21"/>
  <c r="B46" i="25"/>
  <c r="B20" i="19"/>
  <c r="B53" i="22"/>
  <c r="B41" i="41"/>
  <c r="B62" i="40"/>
  <c r="B131" i="23"/>
  <c r="B60" i="26"/>
  <c r="B155" i="28"/>
  <c r="B15" i="19"/>
  <c r="B23" i="26"/>
  <c r="B14" i="19"/>
  <c r="B94" i="40"/>
  <c r="B7" i="22"/>
  <c r="B95" i="28"/>
  <c r="B86" i="28"/>
  <c r="B176" i="40"/>
  <c r="B171" i="23"/>
  <c r="B133" i="26"/>
  <c r="B91" i="41"/>
  <c r="B38" i="26"/>
  <c r="B28" i="26"/>
  <c r="B43" i="40"/>
  <c r="B127" i="22"/>
  <c r="B76" i="23"/>
  <c r="B98" i="28"/>
  <c r="B84" i="21"/>
  <c r="B104" i="23"/>
  <c r="B142" i="23"/>
  <c r="B72" i="21"/>
  <c r="B8" i="26"/>
  <c r="B65" i="41"/>
  <c r="B6" i="28"/>
  <c r="B12" i="28"/>
  <c r="B81" i="21"/>
  <c r="B26" i="19"/>
  <c r="B65" i="22"/>
  <c r="B148" i="28"/>
  <c r="B99" i="26"/>
  <c r="B96" i="28"/>
  <c r="B135" i="28"/>
  <c r="B104" i="22"/>
  <c r="B55" i="28"/>
  <c r="B105" i="41"/>
  <c r="B2" i="41"/>
  <c r="B132" i="21"/>
  <c r="B82" i="28"/>
  <c r="B155" i="22"/>
  <c r="B36" i="26"/>
  <c r="B125" i="40"/>
  <c r="B128" i="41"/>
  <c r="B156" i="22"/>
  <c r="B160" i="23"/>
  <c r="B122" i="26"/>
  <c r="B18" i="40"/>
  <c r="B31" i="26"/>
  <c r="B108" i="22"/>
  <c r="B80" i="41"/>
  <c r="B122" i="40"/>
  <c r="B114" i="23"/>
  <c r="B113" i="23"/>
  <c r="B14" i="41"/>
  <c r="B121" i="23"/>
  <c r="B99" i="41"/>
  <c r="B3" i="26"/>
  <c r="B103" i="40"/>
  <c r="B21" i="19"/>
  <c r="B117" i="21"/>
  <c r="B123" i="23"/>
  <c r="B63" i="22"/>
  <c r="B26" i="28"/>
  <c r="B7" i="41"/>
  <c r="B21" i="23"/>
  <c r="B95" i="22"/>
  <c r="B91" i="21"/>
  <c r="B147" i="22"/>
  <c r="B20" i="22"/>
  <c r="B55" i="22"/>
  <c r="B96" i="41"/>
  <c r="B64" i="22"/>
  <c r="B37" i="40"/>
  <c r="B47" i="22"/>
  <c r="B87" i="23"/>
  <c r="B166" i="23"/>
  <c r="B112" i="21"/>
  <c r="B55" i="41"/>
  <c r="B22" i="23"/>
  <c r="B17" i="19"/>
  <c r="B64" i="28"/>
  <c r="B162" i="21"/>
  <c r="B167" i="41"/>
  <c r="B104" i="41"/>
  <c r="B79" i="41"/>
  <c r="B86" i="26"/>
  <c r="B34" i="28"/>
  <c r="B100" i="26"/>
  <c r="B15" i="23"/>
  <c r="B152" i="41"/>
  <c r="B57" i="22"/>
  <c r="B105" i="23"/>
  <c r="B44" i="19"/>
  <c r="B172" i="28"/>
  <c r="B27" i="40"/>
  <c r="B109" i="22"/>
  <c r="B119" i="22"/>
  <c r="B73" i="21"/>
  <c r="B112" i="40"/>
  <c r="B151" i="40"/>
  <c r="B59" i="40"/>
  <c r="B40" i="22"/>
  <c r="B72" i="22"/>
  <c r="B107" i="40"/>
  <c r="B41" i="26"/>
  <c r="V136" i="26"/>
  <c r="L28" i="26"/>
  <c r="B137" i="42"/>
  <c r="B17" i="42"/>
  <c r="B106" i="42"/>
  <c r="B54" i="21"/>
  <c r="B140" i="41"/>
  <c r="B101" i="23"/>
  <c r="B79" i="28"/>
  <c r="B33" i="41"/>
  <c r="B127" i="23"/>
  <c r="B44" i="26"/>
  <c r="B159" i="25"/>
  <c r="B98" i="21"/>
  <c r="B169" i="21"/>
  <c r="B169" i="41"/>
  <c r="B161" i="41"/>
  <c r="B55" i="21"/>
  <c r="B52" i="41"/>
  <c r="B21" i="40"/>
  <c r="B93" i="40"/>
  <c r="B160" i="41"/>
  <c r="B114" i="28"/>
  <c r="B119" i="26"/>
  <c r="B75" i="26"/>
  <c r="B85" i="28"/>
  <c r="B129" i="21"/>
  <c r="B148" i="21"/>
  <c r="B119" i="28"/>
  <c r="B151" i="22"/>
  <c r="B151" i="21"/>
  <c r="B145" i="21"/>
  <c r="B167" i="22"/>
  <c r="B124" i="28"/>
  <c r="B144" i="40"/>
  <c r="B76" i="26"/>
  <c r="B30" i="28"/>
  <c r="B148" i="22"/>
  <c r="B173" i="41"/>
  <c r="B74" i="21"/>
  <c r="B44" i="41"/>
  <c r="B46" i="19"/>
  <c r="B153" i="22"/>
  <c r="B149" i="22"/>
  <c r="B69" i="21"/>
  <c r="B173" i="23"/>
  <c r="B158" i="21"/>
  <c r="B79" i="40"/>
  <c r="B44" i="23"/>
  <c r="B135" i="23"/>
  <c r="B54" i="23"/>
  <c r="B69" i="22"/>
  <c r="B109" i="41"/>
  <c r="B96" i="23"/>
  <c r="B150" i="22"/>
  <c r="B9" i="40"/>
  <c r="B107" i="21"/>
  <c r="B68" i="26"/>
  <c r="B118" i="28"/>
  <c r="B163" i="41"/>
  <c r="B39" i="41"/>
  <c r="B8" i="28"/>
  <c r="B163" i="23"/>
  <c r="B109" i="28"/>
  <c r="B130" i="22"/>
  <c r="B31" i="28"/>
  <c r="B80" i="21"/>
  <c r="B147" i="21"/>
  <c r="B2" i="26"/>
  <c r="B112" i="26"/>
  <c r="B113" i="22"/>
  <c r="B121" i="22"/>
  <c r="B32" i="28"/>
  <c r="B114" i="26"/>
  <c r="B80" i="22"/>
  <c r="B113" i="21"/>
  <c r="B147" i="26"/>
  <c r="B126" i="40"/>
  <c r="B83" i="28"/>
  <c r="B157" i="22"/>
  <c r="B160" i="21"/>
  <c r="B161" i="26"/>
  <c r="B72" i="28"/>
  <c r="B124" i="41"/>
  <c r="B100" i="21"/>
  <c r="B175" i="26"/>
  <c r="B95" i="23"/>
  <c r="B159" i="41"/>
  <c r="B171" i="40"/>
  <c r="B167" i="21"/>
  <c r="B116" i="22"/>
  <c r="B173" i="40"/>
  <c r="B59" i="21"/>
  <c r="B128" i="40"/>
  <c r="B31" i="23"/>
  <c r="B107" i="41"/>
  <c r="B99" i="21"/>
  <c r="B130" i="26"/>
  <c r="B67" i="28"/>
  <c r="B4" i="22"/>
  <c r="B122" i="22"/>
  <c r="B162" i="28"/>
  <c r="B167" i="26"/>
  <c r="B71" i="41"/>
  <c r="B141" i="26"/>
  <c r="B53" i="28"/>
  <c r="B119" i="23"/>
  <c r="B146" i="28"/>
  <c r="B169" i="28"/>
  <c r="B133" i="41"/>
  <c r="B170" i="23"/>
  <c r="B154" i="26"/>
  <c r="B153" i="28"/>
  <c r="B32" i="26"/>
  <c r="B81" i="28"/>
  <c r="B107" i="22"/>
  <c r="B9" i="26"/>
  <c r="B110" i="23"/>
  <c r="B22" i="40"/>
  <c r="B73" i="28"/>
  <c r="B133" i="23"/>
  <c r="B29" i="41"/>
  <c r="B138" i="23"/>
  <c r="B87" i="22"/>
  <c r="B88" i="23"/>
  <c r="B47" i="28"/>
  <c r="B12" i="26"/>
  <c r="V162" i="26"/>
  <c r="L45" i="26"/>
  <c r="B81" i="42"/>
  <c r="B173" i="42"/>
  <c r="B82" i="42"/>
  <c r="B31" i="40"/>
  <c r="B104" i="40"/>
  <c r="B48" i="40"/>
  <c r="B43" i="41"/>
  <c r="B37" i="41"/>
  <c r="B156" i="23"/>
  <c r="B92" i="40"/>
  <c r="B70" i="22"/>
  <c r="B5" i="23"/>
  <c r="B2" i="40"/>
  <c r="B120" i="40"/>
  <c r="B141" i="28"/>
  <c r="B104" i="21"/>
  <c r="B45" i="19"/>
  <c r="B94" i="26"/>
  <c r="B48" i="22"/>
  <c r="B47" i="40"/>
  <c r="B75" i="23"/>
  <c r="B84" i="26"/>
  <c r="B159" i="21"/>
  <c r="B58" i="40"/>
  <c r="B146" i="23"/>
  <c r="B171" i="25"/>
  <c r="B154" i="40"/>
  <c r="B139" i="41"/>
  <c r="B72" i="40"/>
  <c r="B73" i="26"/>
  <c r="B128" i="23"/>
  <c r="B19" i="23"/>
  <c r="B17" i="28"/>
  <c r="B174" i="28"/>
  <c r="B30" i="41"/>
  <c r="B83" i="41"/>
  <c r="B62" i="23"/>
  <c r="B153" i="23"/>
  <c r="B48" i="28"/>
  <c r="B77" i="23"/>
  <c r="B76" i="22"/>
  <c r="B82" i="26"/>
  <c r="B75" i="41"/>
  <c r="B171" i="22"/>
  <c r="B7" i="23"/>
  <c r="B7" i="40"/>
  <c r="B104" i="28"/>
  <c r="B115" i="23"/>
  <c r="B4" i="41"/>
  <c r="B90" i="26"/>
  <c r="B137" i="26"/>
  <c r="B77" i="22"/>
  <c r="B143" i="41"/>
  <c r="B21" i="22"/>
  <c r="B50" i="41"/>
  <c r="B80" i="25"/>
  <c r="B157" i="28"/>
  <c r="B43" i="28"/>
  <c r="B145" i="22"/>
  <c r="B19" i="22"/>
  <c r="B72" i="41"/>
  <c r="B102" i="40"/>
  <c r="B13" i="41"/>
  <c r="B90" i="21"/>
  <c r="B155" i="23"/>
  <c r="B155" i="41"/>
  <c r="B53" i="40"/>
  <c r="B54" i="41"/>
  <c r="B83" i="23"/>
  <c r="B109" i="40"/>
  <c r="B168" i="23"/>
  <c r="B121" i="41"/>
  <c r="B5" i="40"/>
  <c r="B111" i="41"/>
  <c r="B24" i="41"/>
  <c r="B20" i="41"/>
  <c r="B36" i="23"/>
  <c r="B77" i="26"/>
  <c r="B163" i="28"/>
  <c r="B20" i="23"/>
  <c r="B164" i="40"/>
  <c r="B176" i="26"/>
  <c r="B57" i="26"/>
  <c r="B25" i="26"/>
  <c r="B80" i="23"/>
  <c r="B165" i="23"/>
  <c r="B125" i="41"/>
  <c r="B169" i="26"/>
  <c r="B81" i="22"/>
  <c r="B176" i="23"/>
  <c r="B28" i="41"/>
  <c r="B124" i="21"/>
  <c r="B175" i="40"/>
  <c r="B24" i="22"/>
  <c r="B134" i="22"/>
  <c r="B126" i="26"/>
  <c r="B161" i="23"/>
  <c r="B93" i="22"/>
  <c r="B127" i="21"/>
  <c r="B87" i="28"/>
  <c r="B173" i="28"/>
  <c r="B139" i="26"/>
  <c r="B107" i="23"/>
  <c r="B117" i="22"/>
  <c r="B35" i="28"/>
  <c r="B60" i="23"/>
  <c r="B69" i="40"/>
  <c r="B114" i="22"/>
  <c r="B79" i="23"/>
  <c r="B40" i="40"/>
  <c r="B9" i="19"/>
  <c r="B70" i="26"/>
  <c r="B11" i="19"/>
  <c r="B24" i="19"/>
  <c r="B62" i="26"/>
  <c r="B155" i="26"/>
  <c r="B138" i="26"/>
  <c r="B59" i="41"/>
  <c r="B123" i="41"/>
  <c r="B45" i="22"/>
  <c r="B50" i="22"/>
  <c r="B138" i="21"/>
  <c r="B63" i="21"/>
  <c r="B97" i="28"/>
  <c r="B16" i="26"/>
  <c r="V78" i="25"/>
  <c r="V36" i="26"/>
  <c r="B126" i="42"/>
  <c r="B70" i="41"/>
  <c r="B153" i="42"/>
  <c r="B158" i="40"/>
  <c r="B99" i="28"/>
  <c r="B106" i="28"/>
  <c r="B19" i="28"/>
  <c r="B85" i="41"/>
  <c r="B29" i="22"/>
  <c r="B123" i="22"/>
  <c r="B129" i="26"/>
  <c r="B71" i="21"/>
  <c r="B13" i="19"/>
  <c r="B158" i="26"/>
  <c r="B156" i="41"/>
  <c r="B101" i="21"/>
  <c r="B129" i="41"/>
  <c r="B71" i="22"/>
  <c r="B26" i="41"/>
  <c r="B39" i="26"/>
  <c r="B113" i="28"/>
  <c r="B64" i="25"/>
  <c r="B138" i="22"/>
  <c r="B35" i="19"/>
  <c r="B9" i="41"/>
  <c r="B3" i="23"/>
  <c r="B165" i="41"/>
  <c r="B43" i="25"/>
  <c r="B57" i="40"/>
  <c r="B59" i="23"/>
  <c r="B102" i="23"/>
  <c r="B67" i="40"/>
  <c r="B156" i="21"/>
  <c r="B10" i="22"/>
  <c r="B131" i="40"/>
  <c r="B26" i="26"/>
  <c r="B52" i="26"/>
  <c r="B109" i="21"/>
  <c r="B117" i="40"/>
  <c r="B149" i="40"/>
  <c r="B115" i="40"/>
  <c r="B4" i="40"/>
  <c r="B69" i="26"/>
  <c r="B14" i="28"/>
  <c r="B25" i="41"/>
  <c r="B162" i="23"/>
  <c r="B6" i="40"/>
  <c r="B24" i="26"/>
  <c r="B149" i="21"/>
  <c r="B103" i="22"/>
  <c r="B139" i="28"/>
  <c r="B26" i="22"/>
  <c r="B94" i="21"/>
  <c r="B75" i="40"/>
  <c r="B167" i="28"/>
  <c r="B128" i="26"/>
  <c r="B15" i="26"/>
  <c r="B40" i="23"/>
  <c r="B34" i="41"/>
  <c r="B133" i="40"/>
  <c r="B84" i="22"/>
  <c r="B168" i="28"/>
  <c r="B62" i="21"/>
  <c r="B53" i="26"/>
  <c r="B115" i="22"/>
  <c r="B31" i="19"/>
  <c r="B177" i="21"/>
  <c r="B15" i="40"/>
  <c r="B147" i="23"/>
  <c r="B106" i="21"/>
  <c r="B174" i="22"/>
  <c r="B112" i="41"/>
  <c r="B122" i="21"/>
  <c r="B126" i="22"/>
  <c r="B174" i="40"/>
  <c r="B46" i="22"/>
  <c r="B15" i="28"/>
  <c r="B136" i="26"/>
  <c r="B168" i="40"/>
  <c r="B87" i="26"/>
  <c r="B144" i="26"/>
  <c r="B51" i="19"/>
  <c r="B42" i="40"/>
  <c r="B125" i="22"/>
  <c r="B104" i="25"/>
  <c r="B51" i="40"/>
  <c r="B116" i="28"/>
  <c r="B149" i="41"/>
  <c r="B17" i="23"/>
  <c r="B60" i="28"/>
  <c r="B150" i="40"/>
  <c r="B120" i="23"/>
  <c r="B8" i="23"/>
  <c r="B132" i="28"/>
  <c r="B129" i="28"/>
  <c r="B157" i="26"/>
  <c r="B61" i="41"/>
  <c r="B153" i="21"/>
  <c r="B141" i="21"/>
  <c r="B161" i="28"/>
  <c r="B30" i="40"/>
  <c r="B85" i="26"/>
  <c r="B105" i="25"/>
  <c r="B93" i="26"/>
  <c r="B39" i="23"/>
  <c r="B57" i="21"/>
  <c r="B88" i="40"/>
  <c r="B25" i="28"/>
  <c r="B115" i="26"/>
  <c r="B77" i="40"/>
  <c r="B151" i="28"/>
  <c r="B46" i="40"/>
  <c r="B3" i="41"/>
  <c r="B74" i="23"/>
  <c r="B170" i="28"/>
  <c r="B55" i="23"/>
  <c r="B40" i="41"/>
  <c r="B98" i="26"/>
  <c r="B5" i="41"/>
  <c r="B112" i="28"/>
  <c r="B16" i="22"/>
  <c r="B33" i="40"/>
  <c r="B144" i="28"/>
  <c r="B12" i="19"/>
  <c r="B102" i="26"/>
  <c r="V32" i="26"/>
  <c r="L126" i="23"/>
  <c r="B118" i="41"/>
  <c r="B25" i="42"/>
  <c r="B19" i="42"/>
  <c r="B143" i="28"/>
  <c r="B124" i="40"/>
  <c r="B72" i="23"/>
  <c r="B51" i="28"/>
  <c r="B93" i="23"/>
  <c r="B69" i="23"/>
  <c r="B53" i="41"/>
  <c r="B123" i="26"/>
  <c r="B59" i="28"/>
  <c r="B75" i="28"/>
  <c r="B124" i="26"/>
  <c r="B134" i="40"/>
  <c r="B50" i="25"/>
  <c r="B169" i="22"/>
  <c r="B34" i="22"/>
  <c r="B144" i="21"/>
  <c r="B49" i="41"/>
  <c r="B140" i="28"/>
  <c r="B36" i="19"/>
  <c r="B5" i="28"/>
  <c r="B10" i="41"/>
  <c r="B107" i="26"/>
  <c r="B43" i="19"/>
  <c r="B152" i="26"/>
  <c r="B24" i="40"/>
  <c r="B130" i="21"/>
  <c r="B34" i="26"/>
  <c r="B52" i="40"/>
  <c r="B133" i="21"/>
  <c r="B169" i="23"/>
  <c r="B115" i="41"/>
  <c r="B127" i="28"/>
  <c r="B127" i="40"/>
  <c r="B55" i="40"/>
  <c r="B140" i="40"/>
  <c r="B60" i="22"/>
  <c r="B58" i="28"/>
  <c r="B22" i="28"/>
  <c r="B22" i="22"/>
  <c r="B164" i="28"/>
  <c r="B10" i="23"/>
  <c r="B71" i="23"/>
  <c r="B66" i="26"/>
  <c r="B90" i="23"/>
  <c r="B19" i="26"/>
  <c r="B111" i="21"/>
  <c r="B109" i="23"/>
  <c r="B150" i="26"/>
  <c r="B158" i="23"/>
  <c r="B41" i="40"/>
  <c r="B57" i="28"/>
  <c r="B83" i="21"/>
  <c r="B177" i="22"/>
  <c r="B42" i="22"/>
  <c r="B118" i="22"/>
  <c r="B79" i="21"/>
  <c r="B100" i="23"/>
  <c r="B19" i="41"/>
  <c r="B54" i="40"/>
  <c r="B37" i="28"/>
  <c r="B54" i="28"/>
  <c r="B97" i="40"/>
  <c r="B30" i="23"/>
  <c r="B155" i="40"/>
  <c r="B110" i="22"/>
  <c r="B156" i="25"/>
  <c r="B95" i="41"/>
  <c r="B29" i="26"/>
  <c r="B49" i="22"/>
  <c r="B137" i="22"/>
  <c r="B98" i="23"/>
  <c r="B172" i="22"/>
  <c r="B56" i="22"/>
  <c r="B164" i="23"/>
  <c r="B126" i="21"/>
  <c r="B173" i="21"/>
  <c r="B57" i="23"/>
  <c r="B120" i="21"/>
  <c r="B164" i="41"/>
  <c r="B96" i="40"/>
  <c r="B50" i="19"/>
  <c r="B167" i="23"/>
  <c r="B72" i="26"/>
  <c r="B175" i="28"/>
  <c r="B95" i="26"/>
  <c r="B18" i="41"/>
  <c r="B41" i="23"/>
  <c r="B129" i="40"/>
  <c r="B41" i="19"/>
  <c r="B153" i="26"/>
  <c r="B124" i="23"/>
  <c r="B136" i="22"/>
  <c r="B157" i="23"/>
  <c r="B9" i="23"/>
  <c r="B69" i="28"/>
  <c r="B84" i="41"/>
  <c r="B66" i="40"/>
  <c r="B37" i="22"/>
  <c r="B37" i="19"/>
  <c r="B11" i="22"/>
  <c r="B86" i="23"/>
  <c r="B108" i="40"/>
  <c r="B146" i="21"/>
  <c r="B155" i="21"/>
  <c r="B125" i="23"/>
  <c r="B132" i="22"/>
  <c r="B139" i="21"/>
  <c r="B161" i="40"/>
  <c r="B10" i="19"/>
  <c r="B89" i="26"/>
  <c r="B139" i="40"/>
  <c r="B110" i="26"/>
  <c r="B32" i="41"/>
  <c r="B31" i="41"/>
  <c r="B141" i="22"/>
  <c r="B149" i="26"/>
  <c r="B173" i="26"/>
  <c r="B13" i="22"/>
  <c r="B63" i="40"/>
  <c r="B116" i="40"/>
  <c r="B41" i="28"/>
  <c r="B118" i="23"/>
  <c r="L95" i="23"/>
  <c r="L130" i="23"/>
  <c r="B29" i="42"/>
  <c r="B164" i="42"/>
  <c r="B138" i="41"/>
  <c r="B148" i="26"/>
  <c r="B146" i="22"/>
  <c r="B59" i="25"/>
  <c r="B34" i="40"/>
  <c r="B140" i="21"/>
  <c r="B89" i="40"/>
  <c r="B141" i="23"/>
  <c r="B176" i="21"/>
  <c r="B15" i="41"/>
  <c r="B60" i="21"/>
  <c r="B148" i="41"/>
  <c r="B36" i="40"/>
  <c r="B28" i="23"/>
  <c r="B75" i="21"/>
  <c r="B81" i="23"/>
  <c r="B56" i="41"/>
  <c r="B74" i="40"/>
  <c r="B108" i="28"/>
  <c r="B77" i="41"/>
  <c r="B51" i="25"/>
  <c r="B54" i="22"/>
  <c r="B151" i="26"/>
  <c r="B91" i="22"/>
  <c r="B44" i="22"/>
  <c r="B39" i="28"/>
  <c r="B30" i="22"/>
  <c r="B22" i="19"/>
  <c r="B159" i="28"/>
  <c r="B136" i="23"/>
  <c r="B52" i="22"/>
  <c r="B149" i="28"/>
  <c r="B17" i="40"/>
  <c r="B161" i="22"/>
  <c r="B111" i="23"/>
  <c r="B101" i="28"/>
  <c r="B114" i="21"/>
  <c r="B4" i="19"/>
  <c r="B32" i="40"/>
  <c r="B23" i="40"/>
  <c r="B86" i="21"/>
  <c r="B174" i="21"/>
  <c r="B121" i="28"/>
  <c r="B145" i="23"/>
  <c r="B129" i="22"/>
  <c r="B49" i="23"/>
  <c r="B73" i="22"/>
  <c r="B136" i="21"/>
  <c r="B33" i="28"/>
  <c r="B152" i="22"/>
  <c r="B96" i="22"/>
  <c r="B42" i="26"/>
  <c r="B62" i="41"/>
  <c r="B133" i="22"/>
  <c r="B112" i="23"/>
  <c r="B105" i="22"/>
  <c r="B56" i="21"/>
  <c r="B115" i="28"/>
  <c r="B70" i="23"/>
  <c r="B97" i="22"/>
  <c r="B95" i="40"/>
  <c r="B131" i="26"/>
  <c r="B68" i="41"/>
  <c r="B2" i="42"/>
  <c r="B56" i="23"/>
  <c r="B21" i="28"/>
  <c r="B146" i="26"/>
  <c r="B156" i="28"/>
  <c r="B92" i="41"/>
  <c r="B84" i="23"/>
  <c r="B27" i="26"/>
  <c r="B71" i="26"/>
  <c r="B70" i="40"/>
  <c r="B33" i="22"/>
  <c r="B121" i="26"/>
  <c r="B67" i="22"/>
  <c r="B28" i="19"/>
  <c r="B136" i="28"/>
  <c r="B92" i="28"/>
  <c r="B100" i="41"/>
  <c r="B20" i="28"/>
  <c r="B162" i="22"/>
  <c r="B8" i="41"/>
  <c r="B127" i="41"/>
  <c r="B123" i="21"/>
  <c r="B92" i="26"/>
  <c r="B49" i="25"/>
  <c r="B118" i="21"/>
  <c r="B110" i="28"/>
  <c r="B53" i="21"/>
  <c r="B37" i="23"/>
  <c r="B101" i="26"/>
  <c r="B168" i="41"/>
  <c r="B109" i="26"/>
  <c r="B8" i="19"/>
  <c r="B11" i="28"/>
  <c r="B131" i="28"/>
  <c r="B170" i="22"/>
  <c r="B35" i="23"/>
  <c r="B65" i="21"/>
  <c r="B177" i="23"/>
  <c r="B38" i="22"/>
  <c r="B25" i="19"/>
  <c r="B164" i="22"/>
  <c r="B154" i="21"/>
  <c r="B160" i="26"/>
  <c r="B141" i="41"/>
  <c r="B137" i="41"/>
  <c r="B66" i="22"/>
  <c r="B63" i="41"/>
  <c r="B159" i="22"/>
  <c r="B46" i="28"/>
  <c r="B33" i="23"/>
  <c r="B33" i="26"/>
  <c r="B9" i="22"/>
  <c r="B132" i="26"/>
  <c r="B22" i="26"/>
  <c r="B32" i="22"/>
  <c r="B42" i="41"/>
  <c r="B42" i="19"/>
  <c r="B47" i="41"/>
  <c r="B24" i="28"/>
  <c r="B87" i="40"/>
  <c r="B108" i="41"/>
  <c r="B81" i="26"/>
  <c r="B142" i="40"/>
  <c r="B44" i="40"/>
  <c r="B40" i="28"/>
  <c r="B16" i="19"/>
  <c r="B89" i="22"/>
  <c r="B126" i="23"/>
  <c r="B144" i="22"/>
  <c r="B177" i="40"/>
  <c r="B78" i="28"/>
  <c r="B83" i="40"/>
  <c r="B45" i="41"/>
  <c r="B165" i="28"/>
  <c r="B18" i="28"/>
  <c r="B25" i="22"/>
  <c r="B13" i="40"/>
  <c r="B137" i="23"/>
  <c r="B42" i="28"/>
  <c r="B99" i="23"/>
  <c r="B70" i="28"/>
  <c r="B120" i="26"/>
  <c r="B135" i="21"/>
  <c r="B163" i="21"/>
  <c r="B147" i="40"/>
  <c r="B61" i="40"/>
  <c r="B36" i="22"/>
  <c r="V132" i="23"/>
  <c r="V94" i="23"/>
  <c r="V92" i="23"/>
  <c r="V23" i="23"/>
  <c r="V17" i="23"/>
  <c r="V70" i="28"/>
  <c r="V37" i="28"/>
  <c r="V135" i="28"/>
  <c r="V20" i="28"/>
  <c r="V164" i="28"/>
  <c r="V126" i="28"/>
  <c r="L45" i="19"/>
  <c r="L162" i="21"/>
  <c r="L98" i="21"/>
  <c r="L17" i="19"/>
  <c r="L7" i="19"/>
  <c r="L10" i="28"/>
  <c r="B16" i="65"/>
  <c r="B149" i="65"/>
  <c r="L64" i="28"/>
  <c r="B47" i="65"/>
  <c r="B168" i="65"/>
  <c r="L58" i="28"/>
  <c r="B62" i="65"/>
  <c r="L168" i="28"/>
  <c r="B161" i="65"/>
  <c r="B58" i="65"/>
  <c r="V155" i="23"/>
  <c r="V144" i="23"/>
  <c r="V173" i="23"/>
  <c r="V42" i="23"/>
  <c r="V157" i="23"/>
  <c r="V50" i="23"/>
  <c r="V53" i="28"/>
  <c r="V175" i="28"/>
  <c r="V21" i="28"/>
  <c r="V167" i="28"/>
  <c r="V91" i="28"/>
  <c r="L50" i="19"/>
  <c r="L151" i="21"/>
  <c r="L10" i="19"/>
  <c r="L103" i="21"/>
  <c r="L77" i="21"/>
  <c r="L168" i="21"/>
  <c r="L89" i="28"/>
  <c r="B65" i="65"/>
  <c r="L145" i="28"/>
  <c r="L172" i="28"/>
  <c r="B103" i="65"/>
  <c r="L79" i="28"/>
  <c r="L151" i="28"/>
  <c r="B111" i="65"/>
  <c r="L147" i="28"/>
  <c r="L157" i="28"/>
  <c r="B142" i="65"/>
  <c r="V99" i="23"/>
  <c r="V93" i="23"/>
  <c r="V83" i="23"/>
  <c r="V78" i="23"/>
  <c r="V2" i="23"/>
  <c r="V144" i="28"/>
  <c r="V4" i="28"/>
  <c r="V84" i="28"/>
  <c r="V89" i="28"/>
  <c r="V165" i="28"/>
  <c r="V156" i="28"/>
  <c r="L33" i="19"/>
  <c r="L135" i="21"/>
  <c r="L111" i="21"/>
  <c r="L13" i="19"/>
  <c r="L137" i="21"/>
  <c r="L78" i="28"/>
  <c r="B3" i="65"/>
  <c r="B116" i="65"/>
  <c r="L162" i="28"/>
  <c r="B38" i="65"/>
  <c r="B144" i="65"/>
  <c r="L61" i="28"/>
  <c r="B72" i="65"/>
  <c r="L134" i="28"/>
  <c r="B131" i="65"/>
  <c r="B28" i="65"/>
  <c r="V46" i="23"/>
  <c r="V71" i="23"/>
  <c r="V60" i="23"/>
  <c r="V168" i="23"/>
  <c r="V10" i="23"/>
  <c r="V44" i="23"/>
  <c r="V15" i="28"/>
  <c r="V121" i="28"/>
  <c r="V34" i="28"/>
  <c r="V159" i="28"/>
  <c r="V10" i="28"/>
  <c r="L115" i="21"/>
  <c r="L96" i="21"/>
  <c r="L43" i="19"/>
  <c r="L97" i="21"/>
  <c r="L120" i="21"/>
  <c r="L29" i="19"/>
  <c r="L166" i="28"/>
  <c r="B66" i="65"/>
  <c r="B165" i="22"/>
  <c r="B167" i="40"/>
  <c r="B42" i="23"/>
  <c r="B91" i="23"/>
  <c r="B18" i="26"/>
  <c r="B143" i="26"/>
  <c r="B80" i="28"/>
  <c r="B21" i="26"/>
  <c r="B177" i="26"/>
  <c r="B116" i="21"/>
  <c r="B47" i="26"/>
  <c r="B142" i="28"/>
  <c r="B45" i="23"/>
  <c r="B92" i="21"/>
  <c r="B64" i="40"/>
  <c r="B136" i="40"/>
  <c r="B38" i="40"/>
  <c r="B19" i="19"/>
  <c r="B147" i="28"/>
  <c r="B174" i="26"/>
  <c r="B11" i="26"/>
  <c r="B85" i="40"/>
  <c r="B82" i="22"/>
  <c r="B108" i="26"/>
  <c r="B28" i="28"/>
  <c r="B32" i="19"/>
  <c r="V163" i="23"/>
  <c r="V170" i="23"/>
  <c r="V120" i="23"/>
  <c r="V177" i="23"/>
  <c r="V63" i="23"/>
  <c r="V37" i="23"/>
  <c r="V69" i="28"/>
  <c r="V72" i="28"/>
  <c r="V81" i="28"/>
  <c r="V120" i="28"/>
  <c r="V105" i="28"/>
  <c r="L176" i="21"/>
  <c r="L130" i="21"/>
  <c r="L74" i="21"/>
  <c r="L52" i="19"/>
  <c r="L21" i="19"/>
  <c r="L40" i="19"/>
  <c r="L52" i="27"/>
  <c r="B32" i="65"/>
  <c r="B143" i="65"/>
  <c r="L59" i="28"/>
  <c r="B68" i="65"/>
  <c r="L135" i="28"/>
  <c r="L163" i="28"/>
  <c r="B101" i="65"/>
  <c r="L83" i="28"/>
  <c r="L141" i="28"/>
  <c r="B79" i="65"/>
  <c r="V36" i="23"/>
  <c r="V151" i="23"/>
  <c r="V27" i="23"/>
  <c r="V24" i="23"/>
  <c r="V139" i="23"/>
  <c r="V49" i="28"/>
  <c r="V143" i="28"/>
  <c r="V108" i="28"/>
  <c r="V107" i="28"/>
  <c r="V47" i="28"/>
  <c r="V154" i="28"/>
  <c r="L132" i="21"/>
  <c r="L73" i="21"/>
  <c r="L99" i="21"/>
  <c r="L9" i="19"/>
  <c r="L122" i="21"/>
  <c r="L156" i="28"/>
  <c r="L164" i="28"/>
  <c r="B77" i="65"/>
  <c r="L16" i="28"/>
  <c r="L25" i="28"/>
  <c r="B110" i="65"/>
  <c r="L6" i="28"/>
  <c r="B15" i="65"/>
  <c r="B140" i="65"/>
  <c r="B26" i="65"/>
  <c r="L67" i="28"/>
  <c r="V90" i="23"/>
  <c r="V165" i="23"/>
  <c r="V61" i="23"/>
  <c r="V172" i="23"/>
  <c r="V82" i="23"/>
  <c r="V4" i="23"/>
  <c r="V36" i="28"/>
  <c r="V141" i="28"/>
  <c r="V98" i="28"/>
  <c r="V142" i="28"/>
  <c r="V68" i="28"/>
  <c r="L67" i="21"/>
  <c r="L123" i="21"/>
  <c r="L125" i="21"/>
  <c r="L124" i="21"/>
  <c r="L46" i="19"/>
  <c r="L156" i="21"/>
  <c r="L34" i="28"/>
  <c r="B23" i="65"/>
  <c r="B146" i="65"/>
  <c r="L153" i="28"/>
  <c r="B60" i="65"/>
  <c r="B156" i="65"/>
  <c r="L76" i="28"/>
  <c r="B76" i="65"/>
  <c r="L126" i="28"/>
  <c r="B155" i="65"/>
  <c r="B57" i="65"/>
  <c r="V85" i="23"/>
  <c r="V160" i="23"/>
  <c r="V148" i="23"/>
  <c r="V54" i="23"/>
  <c r="V9" i="23"/>
  <c r="V113" i="28"/>
  <c r="V172" i="28"/>
  <c r="V99" i="28"/>
  <c r="V148" i="28"/>
  <c r="V6" i="28"/>
  <c r="V168" i="28"/>
  <c r="L85" i="21"/>
  <c r="L165" i="21"/>
  <c r="L23" i="19"/>
  <c r="L161" i="21"/>
  <c r="L64" i="21"/>
  <c r="L37" i="28"/>
  <c r="L90" i="28"/>
  <c r="B86" i="65"/>
  <c r="B100" i="40"/>
  <c r="B102" i="21"/>
  <c r="B103" i="26"/>
  <c r="B102" i="22"/>
  <c r="B128" i="28"/>
  <c r="B154" i="22"/>
  <c r="B29" i="23"/>
  <c r="B163" i="22"/>
  <c r="B165" i="21"/>
  <c r="B172" i="23"/>
  <c r="B50" i="23"/>
  <c r="B120" i="41"/>
  <c r="B158" i="22"/>
  <c r="B86" i="40"/>
  <c r="B163" i="40"/>
  <c r="B8" i="22"/>
  <c r="B78" i="40"/>
  <c r="B20" i="26"/>
  <c r="B17" i="26"/>
  <c r="B171" i="28"/>
  <c r="B143" i="40"/>
  <c r="B172" i="26"/>
  <c r="B151" i="41"/>
  <c r="B89" i="28"/>
  <c r="B174" i="23"/>
  <c r="B99" i="40"/>
  <c r="V137" i="23"/>
  <c r="V124" i="23"/>
  <c r="V35" i="23"/>
  <c r="V62" i="23"/>
  <c r="V116" i="23"/>
  <c r="V133" i="23"/>
  <c r="V93" i="28"/>
  <c r="V65" i="28"/>
  <c r="V160" i="28"/>
  <c r="V104" i="28"/>
  <c r="V2" i="28"/>
  <c r="L140" i="21"/>
  <c r="L150" i="21"/>
  <c r="L65" i="21"/>
  <c r="L60" i="21"/>
  <c r="L79" i="21"/>
  <c r="L36" i="19"/>
  <c r="L41" i="28"/>
  <c r="B31" i="65"/>
  <c r="B152" i="65"/>
  <c r="L101" i="28"/>
  <c r="B75" i="65"/>
  <c r="L82" i="28"/>
  <c r="L115" i="28"/>
  <c r="B100" i="65"/>
  <c r="L109" i="28"/>
  <c r="L44" i="28"/>
  <c r="B125" i="65"/>
  <c r="V52" i="23"/>
  <c r="V5" i="23"/>
  <c r="V145" i="23"/>
  <c r="V84" i="23"/>
  <c r="V73" i="23"/>
  <c r="V51" i="28"/>
  <c r="V28" i="28"/>
  <c r="V39" i="28"/>
  <c r="V13" i="28"/>
  <c r="V95" i="28"/>
  <c r="V177" i="28"/>
  <c r="L26" i="19"/>
  <c r="L34" i="19"/>
  <c r="L126" i="21"/>
  <c r="L5" i="19"/>
  <c r="L35" i="19"/>
  <c r="L113" i="28"/>
  <c r="L18" i="28"/>
  <c r="B99" i="65"/>
  <c r="L28" i="28"/>
  <c r="B2" i="65"/>
  <c r="B139" i="65"/>
  <c r="L132" i="28"/>
  <c r="B19" i="65"/>
  <c r="B170" i="65"/>
  <c r="B63" i="65"/>
  <c r="L32" i="28"/>
  <c r="V134" i="23"/>
  <c r="V25" i="23"/>
  <c r="V51" i="23"/>
  <c r="V74" i="23"/>
  <c r="V34" i="23"/>
  <c r="V53" i="23"/>
  <c r="V137" i="28"/>
  <c r="V32" i="28"/>
  <c r="V79" i="28"/>
  <c r="V9" i="28"/>
  <c r="V94" i="28"/>
  <c r="L159" i="21"/>
  <c r="L100" i="21"/>
  <c r="L172" i="21"/>
  <c r="L102" i="21"/>
  <c r="L117" i="21"/>
  <c r="L78" i="21"/>
  <c r="L27" i="28"/>
  <c r="B34" i="65"/>
  <c r="B175" i="65"/>
  <c r="L39" i="28"/>
  <c r="B74" i="65"/>
  <c r="L138" i="28"/>
  <c r="L137" i="28"/>
  <c r="B91" i="65"/>
  <c r="L100" i="28"/>
  <c r="L49" i="28"/>
  <c r="B98" i="65"/>
  <c r="V57" i="23"/>
  <c r="V130" i="23"/>
  <c r="V26" i="23"/>
  <c r="V28" i="23"/>
  <c r="V58" i="24"/>
  <c r="V86" i="28"/>
  <c r="V125" i="28"/>
  <c r="V50" i="28"/>
  <c r="V136" i="28"/>
  <c r="V92" i="28"/>
  <c r="V56" i="28"/>
  <c r="L47" i="19"/>
  <c r="L177" i="21"/>
  <c r="L106" i="21"/>
  <c r="L119" i="21"/>
  <c r="L147" i="21"/>
  <c r="L53" i="28"/>
  <c r="L33" i="28"/>
  <c r="B88" i="26"/>
  <c r="B150" i="21"/>
  <c r="B100" i="28"/>
  <c r="B35" i="40"/>
  <c r="B108" i="23"/>
  <c r="B5" i="26"/>
  <c r="B63" i="28"/>
  <c r="B74" i="22"/>
  <c r="B58" i="22"/>
  <c r="B152" i="40"/>
  <c r="B146" i="40"/>
  <c r="B82" i="21"/>
  <c r="B14" i="26"/>
  <c r="B40" i="19"/>
  <c r="B30" i="19"/>
  <c r="B38" i="41"/>
  <c r="B137" i="40"/>
  <c r="B170" i="26"/>
  <c r="B46" i="23"/>
  <c r="B18" i="22"/>
  <c r="B64" i="23"/>
  <c r="B85" i="23"/>
  <c r="B12" i="22"/>
  <c r="B43" i="22"/>
  <c r="B135" i="26"/>
  <c r="B119" i="40"/>
  <c r="V175" i="23"/>
  <c r="V140" i="23"/>
  <c r="V101" i="23"/>
  <c r="V15" i="23"/>
  <c r="V126" i="23"/>
  <c r="V118" i="23"/>
  <c r="V5" i="28"/>
  <c r="V151" i="28"/>
  <c r="V78" i="28"/>
  <c r="V117" i="28"/>
  <c r="V59" i="28"/>
  <c r="L167" i="21"/>
  <c r="L42" i="19"/>
  <c r="L31" i="19"/>
  <c r="L91" i="21"/>
  <c r="L127" i="21"/>
  <c r="L164" i="21"/>
  <c r="L131" i="28"/>
  <c r="B64" i="65"/>
  <c r="L149" i="28"/>
  <c r="L21" i="28"/>
  <c r="B87" i="65"/>
  <c r="L129" i="28"/>
  <c r="L20" i="28"/>
  <c r="B130" i="65"/>
  <c r="L12" i="28"/>
  <c r="L30" i="28"/>
  <c r="B145" i="65"/>
  <c r="V43" i="23"/>
  <c r="V69" i="23"/>
  <c r="V98" i="23"/>
  <c r="V108" i="23"/>
  <c r="V89" i="23"/>
  <c r="V130" i="28"/>
  <c r="V116" i="28"/>
  <c r="V145" i="28"/>
  <c r="V100" i="28"/>
  <c r="V55" i="28"/>
  <c r="V109" i="28"/>
  <c r="L105" i="21"/>
  <c r="L166" i="21"/>
  <c r="L128" i="21"/>
  <c r="L75" i="21"/>
  <c r="L54" i="21"/>
  <c r="L11" i="28"/>
  <c r="L65" i="28"/>
  <c r="B104" i="65"/>
  <c r="L122" i="28"/>
  <c r="B21" i="65"/>
  <c r="B169" i="65"/>
  <c r="L144" i="28"/>
  <c r="B54" i="65"/>
  <c r="B177" i="65"/>
  <c r="B105" i="65"/>
  <c r="L139" i="28"/>
  <c r="V13" i="23"/>
  <c r="V41" i="23"/>
  <c r="V68" i="23"/>
  <c r="V136" i="23"/>
  <c r="V138" i="23"/>
  <c r="V135" i="23"/>
  <c r="V46" i="28"/>
  <c r="V57" i="28"/>
  <c r="V152" i="28"/>
  <c r="V176" i="28"/>
  <c r="V26" i="28"/>
  <c r="L174" i="21"/>
  <c r="L138" i="21"/>
  <c r="L18" i="19"/>
  <c r="L157" i="21"/>
  <c r="L62" i="21"/>
  <c r="L154" i="21"/>
  <c r="L142" i="28"/>
  <c r="B56" i="65"/>
  <c r="L24" i="28"/>
  <c r="L175" i="28"/>
  <c r="B97" i="65"/>
  <c r="L121" i="28"/>
  <c r="L42" i="28"/>
  <c r="B137" i="65"/>
  <c r="L5" i="28"/>
  <c r="L95" i="28"/>
  <c r="B115" i="65"/>
  <c r="V80" i="23"/>
  <c r="V141" i="23"/>
  <c r="V153" i="23"/>
  <c r="V113" i="23"/>
  <c r="V119" i="23"/>
  <c r="V52" i="27"/>
  <c r="V103" i="28"/>
  <c r="V174" i="28"/>
  <c r="V115" i="28"/>
  <c r="V29" i="28"/>
  <c r="V76" i="28"/>
  <c r="L169" i="21"/>
  <c r="L68" i="21"/>
  <c r="L112" i="21"/>
  <c r="L57" i="21"/>
  <c r="L39" i="19"/>
  <c r="L155" i="28"/>
  <c r="L3" i="28"/>
  <c r="B95" i="21"/>
  <c r="B58" i="41"/>
  <c r="B87" i="41"/>
  <c r="B23" i="22"/>
  <c r="B105" i="21"/>
  <c r="B91" i="40"/>
  <c r="B64" i="41"/>
  <c r="B123" i="40"/>
  <c r="B119" i="21"/>
  <c r="B106" i="40"/>
  <c r="B25" i="40"/>
  <c r="B58" i="21"/>
  <c r="B88" i="41"/>
  <c r="B6" i="19"/>
  <c r="B91" i="26"/>
  <c r="B38" i="19"/>
  <c r="B48" i="19"/>
  <c r="B118" i="26"/>
  <c r="B171" i="41"/>
  <c r="B67" i="25"/>
  <c r="B28" i="40"/>
  <c r="B131" i="22"/>
  <c r="B91" i="28"/>
  <c r="B36" i="28"/>
  <c r="B66" i="21"/>
  <c r="B56" i="26"/>
  <c r="V174" i="23"/>
  <c r="V147" i="23"/>
  <c r="V64" i="23"/>
  <c r="V162" i="23"/>
  <c r="V95" i="23"/>
  <c r="V48" i="23"/>
  <c r="V64" i="28"/>
  <c r="V166" i="28"/>
  <c r="V170" i="28"/>
  <c r="V23" i="28"/>
  <c r="V61" i="28"/>
  <c r="L14" i="19"/>
  <c r="L143" i="21"/>
  <c r="L89" i="21"/>
  <c r="L113" i="21"/>
  <c r="L92" i="21"/>
  <c r="L28" i="19"/>
  <c r="L92" i="28"/>
  <c r="B83" i="65"/>
  <c r="L31" i="28"/>
  <c r="L159" i="28"/>
  <c r="B133" i="65"/>
  <c r="L94" i="28"/>
  <c r="B9" i="65"/>
  <c r="B124" i="65"/>
  <c r="B13" i="65"/>
  <c r="L108" i="28"/>
  <c r="B138" i="65"/>
  <c r="V127" i="23"/>
  <c r="V114" i="23"/>
  <c r="V7" i="23"/>
  <c r="V66" i="23"/>
  <c r="V16" i="23"/>
  <c r="V67" i="28"/>
  <c r="V129" i="28"/>
  <c r="V7" i="28"/>
  <c r="V12" i="28"/>
  <c r="V97" i="28"/>
  <c r="V140" i="28"/>
  <c r="L148" i="21"/>
  <c r="L59" i="21"/>
  <c r="L69" i="21"/>
  <c r="L32" i="19"/>
  <c r="L94" i="21"/>
  <c r="L114" i="28"/>
  <c r="B4" i="65"/>
  <c r="B135" i="65"/>
  <c r="L40" i="28"/>
  <c r="B37" i="65"/>
  <c r="B163" i="65"/>
  <c r="L75" i="28"/>
  <c r="B24" i="65"/>
  <c r="L88" i="28"/>
  <c r="B134" i="65"/>
  <c r="B22" i="65"/>
  <c r="V6" i="23"/>
  <c r="V67" i="23"/>
  <c r="V11" i="23"/>
  <c r="V146" i="23"/>
  <c r="V105" i="23"/>
  <c r="V70" i="23"/>
  <c r="V25" i="28"/>
  <c r="V35" i="28"/>
  <c r="V131" i="28"/>
  <c r="V83" i="28"/>
  <c r="V90" i="28"/>
  <c r="L83" i="21"/>
  <c r="L171" i="21"/>
  <c r="L131" i="21"/>
  <c r="L107" i="21"/>
  <c r="L116" i="21"/>
  <c r="L48" i="19"/>
  <c r="L63" i="28"/>
  <c r="B70" i="65"/>
  <c r="L96" i="28"/>
  <c r="L68" i="28"/>
  <c r="B96" i="65"/>
  <c r="L110" i="28"/>
  <c r="L124" i="28"/>
  <c r="B127" i="65"/>
  <c r="L4" i="28"/>
  <c r="L73" i="28"/>
  <c r="B174" i="65"/>
  <c r="V103" i="23"/>
  <c r="V109" i="23"/>
  <c r="V87" i="23"/>
  <c r="V19" i="23"/>
  <c r="V86" i="23"/>
  <c r="V54" i="28"/>
  <c r="V146" i="28"/>
  <c r="V119" i="28"/>
  <c r="V40" i="28"/>
  <c r="V43" i="28"/>
  <c r="V110" i="28"/>
  <c r="L173" i="21"/>
  <c r="L139" i="21"/>
  <c r="L80" i="21"/>
  <c r="L12" i="19"/>
  <c r="L141" i="21"/>
  <c r="L77" i="28"/>
  <c r="B14" i="65"/>
  <c r="B125" i="28"/>
  <c r="B116" i="23"/>
  <c r="B81" i="41"/>
  <c r="B47" i="19"/>
  <c r="B93" i="41"/>
  <c r="B51" i="23"/>
  <c r="B160" i="22"/>
  <c r="B130" i="28"/>
  <c r="B92" i="22"/>
  <c r="B77" i="28"/>
  <c r="B2" i="23"/>
  <c r="B99" i="22"/>
  <c r="B26" i="23"/>
  <c r="B121" i="21"/>
  <c r="B29" i="19"/>
  <c r="B89" i="41"/>
  <c r="B128" i="22"/>
  <c r="B166" i="26"/>
  <c r="B137" i="21"/>
  <c r="B117" i="41"/>
  <c r="B114" i="40"/>
  <c r="B35" i="26"/>
  <c r="B68" i="23"/>
  <c r="B142" i="21"/>
  <c r="B143" i="22"/>
  <c r="B44" i="28"/>
  <c r="V150" i="23"/>
  <c r="V166" i="23"/>
  <c r="V100" i="23"/>
  <c r="V152" i="23"/>
  <c r="V31" i="23"/>
  <c r="V88" i="28"/>
  <c r="V18" i="28"/>
  <c r="V16" i="28"/>
  <c r="V41" i="28"/>
  <c r="V24" i="28"/>
  <c r="V14" i="28"/>
  <c r="L6" i="19"/>
  <c r="L146" i="21"/>
  <c r="L30" i="19"/>
  <c r="L145" i="21"/>
  <c r="L53" i="21"/>
  <c r="L120" i="28"/>
  <c r="L125" i="28"/>
  <c r="B102" i="65"/>
  <c r="L174" i="28"/>
  <c r="L66" i="28"/>
  <c r="B123" i="65"/>
  <c r="L173" i="28"/>
  <c r="B29" i="65"/>
  <c r="B154" i="65"/>
  <c r="B55" i="65"/>
  <c r="L46" i="28"/>
  <c r="V72" i="23"/>
  <c r="V161" i="23"/>
  <c r="V38" i="23"/>
  <c r="V96" i="23"/>
  <c r="V154" i="23"/>
  <c r="V21" i="23"/>
  <c r="V147" i="28"/>
  <c r="V58" i="28"/>
  <c r="V33" i="28"/>
  <c r="V138" i="28"/>
  <c r="V133" i="28"/>
  <c r="L20" i="19"/>
  <c r="L44" i="19"/>
  <c r="L121" i="21"/>
  <c r="L110" i="21"/>
  <c r="L16" i="19"/>
  <c r="L84" i="21"/>
  <c r="L36" i="28"/>
  <c r="B17" i="65"/>
  <c r="B165" i="65"/>
  <c r="L104" i="28"/>
  <c r="B35" i="65"/>
  <c r="B172" i="65"/>
  <c r="L62" i="28"/>
  <c r="B82" i="65"/>
  <c r="L105" i="28"/>
  <c r="B158" i="65"/>
  <c r="B52" i="65"/>
  <c r="V81" i="23"/>
  <c r="V156" i="23"/>
  <c r="V22" i="23"/>
  <c r="V79" i="23"/>
  <c r="V30" i="23"/>
  <c r="V87" i="28"/>
  <c r="V153" i="28"/>
  <c r="V11" i="28"/>
  <c r="V118" i="28"/>
  <c r="V149" i="28"/>
  <c r="V158" i="28"/>
  <c r="L136" i="21"/>
  <c r="L90" i="21"/>
  <c r="L24" i="19"/>
  <c r="L8" i="19"/>
  <c r="L134" i="21"/>
  <c r="L7" i="28"/>
  <c r="L119" i="28"/>
  <c r="B93" i="65"/>
  <c r="L72" i="28"/>
  <c r="L15" i="28"/>
  <c r="B126" i="65"/>
  <c r="L38" i="28"/>
  <c r="B7" i="65"/>
  <c r="B157" i="65"/>
  <c r="B44" i="65"/>
  <c r="L136" i="28"/>
  <c r="V169" i="23"/>
  <c r="V158" i="23"/>
  <c r="V59" i="23"/>
  <c r="V176" i="23"/>
  <c r="V40" i="23"/>
  <c r="V33" i="23"/>
  <c r="V132" i="28"/>
  <c r="V75" i="28"/>
  <c r="V114" i="28"/>
  <c r="V150" i="28"/>
  <c r="V38" i="28"/>
  <c r="L129" i="21"/>
  <c r="L118" i="21"/>
  <c r="L109" i="21"/>
  <c r="L170" i="21"/>
  <c r="L38" i="19"/>
  <c r="L41" i="19"/>
  <c r="L69" i="28"/>
  <c r="B30" i="65"/>
  <c r="B172" i="41"/>
  <c r="B11" i="23"/>
  <c r="B140" i="26"/>
  <c r="B4" i="26"/>
  <c r="B159" i="23"/>
  <c r="B30" i="26"/>
  <c r="B94" i="23"/>
  <c r="B128" i="21"/>
  <c r="B96" i="26"/>
  <c r="B35" i="41"/>
  <c r="B10" i="28"/>
  <c r="B127" i="26"/>
  <c r="B29" i="40"/>
  <c r="B61" i="28"/>
  <c r="B85" i="22"/>
  <c r="B14" i="22"/>
  <c r="B88" i="28"/>
  <c r="B10" i="40"/>
  <c r="B58" i="24"/>
  <c r="B35" i="22"/>
  <c r="B121" i="40"/>
  <c r="B65" i="28"/>
  <c r="B106" i="26"/>
  <c r="B71" i="28"/>
  <c r="B78" i="22"/>
  <c r="B108" i="21"/>
  <c r="V102" i="23"/>
  <c r="V65" i="23"/>
  <c r="V142" i="23"/>
  <c r="V32" i="23"/>
  <c r="V56" i="23"/>
  <c r="V44" i="28"/>
  <c r="V155" i="28"/>
  <c r="V163" i="28"/>
  <c r="V27" i="28"/>
  <c r="V48" i="28"/>
  <c r="V8" i="28"/>
  <c r="L3" i="19"/>
  <c r="L49" i="19"/>
  <c r="L11" i="19"/>
  <c r="L71" i="21"/>
  <c r="L63" i="21"/>
  <c r="L170" i="28"/>
  <c r="L161" i="28"/>
  <c r="B129" i="65"/>
  <c r="L160" i="28"/>
  <c r="B20" i="65"/>
  <c r="B153" i="65"/>
  <c r="L87" i="28"/>
  <c r="B42" i="65"/>
  <c r="B160" i="65"/>
  <c r="B80" i="65"/>
  <c r="L85" i="28"/>
  <c r="V104" i="23"/>
  <c r="V20" i="23"/>
  <c r="V29" i="23"/>
  <c r="V14" i="23"/>
  <c r="V8" i="23"/>
  <c r="V49" i="23"/>
  <c r="V74" i="28"/>
  <c r="V17" i="28"/>
  <c r="V123" i="28"/>
  <c r="V128" i="28"/>
  <c r="V60" i="28"/>
  <c r="L22" i="19"/>
  <c r="L82" i="21"/>
  <c r="L86" i="21"/>
  <c r="L95" i="21"/>
  <c r="L149" i="21"/>
  <c r="L76" i="21"/>
  <c r="L48" i="28"/>
  <c r="B33" i="65"/>
  <c r="B159" i="65"/>
  <c r="L57" i="28"/>
  <c r="B69" i="65"/>
  <c r="L102" i="28"/>
  <c r="L26" i="28"/>
  <c r="B94" i="65"/>
  <c r="L2" i="28"/>
  <c r="L56" i="28"/>
  <c r="B89" i="65"/>
  <c r="V77" i="23"/>
  <c r="V122" i="23"/>
  <c r="V149" i="23"/>
  <c r="V143" i="23"/>
  <c r="V159" i="23"/>
  <c r="V171" i="28"/>
  <c r="V42" i="28"/>
  <c r="V19" i="28"/>
  <c r="V112" i="28"/>
  <c r="V134" i="28"/>
  <c r="V22" i="28"/>
  <c r="L19" i="19"/>
  <c r="L158" i="21"/>
  <c r="L58" i="21"/>
  <c r="L4" i="19"/>
  <c r="L142" i="21"/>
  <c r="L70" i="28"/>
  <c r="L130" i="28"/>
  <c r="B92" i="65"/>
  <c r="L35" i="28"/>
  <c r="B5" i="65"/>
  <c r="B120" i="65"/>
  <c r="L150" i="28"/>
  <c r="B40" i="65"/>
  <c r="B151" i="65"/>
  <c r="B61" i="65"/>
  <c r="L171" i="28"/>
  <c r="V47" i="23"/>
  <c r="V75" i="23"/>
  <c r="V55" i="23"/>
  <c r="V167" i="23"/>
  <c r="V125" i="23"/>
  <c r="V129" i="23"/>
  <c r="V124" i="28"/>
  <c r="V122" i="28"/>
  <c r="V31" i="28"/>
  <c r="V30" i="28"/>
  <c r="V139" i="28"/>
  <c r="L93" i="21"/>
  <c r="L104" i="21"/>
  <c r="L101" i="21"/>
  <c r="L114" i="21"/>
  <c r="L25" i="19"/>
  <c r="L37" i="19"/>
  <c r="L103" i="28"/>
  <c r="B43" i="65"/>
  <c r="B131" i="21"/>
  <c r="B124" i="22"/>
  <c r="B164" i="21"/>
  <c r="B117" i="26"/>
  <c r="B24" i="23"/>
  <c r="B9" i="28"/>
  <c r="B84" i="28"/>
  <c r="B3" i="40"/>
  <c r="B157" i="40"/>
  <c r="B163" i="26"/>
  <c r="B168" i="26"/>
  <c r="B38" i="23"/>
  <c r="B12" i="23"/>
  <c r="B23" i="19"/>
  <c r="B59" i="22"/>
  <c r="B125" i="26"/>
  <c r="B170" i="21"/>
  <c r="B172" i="21"/>
  <c r="B89" i="23"/>
  <c r="B85" i="21"/>
  <c r="B61" i="25"/>
  <c r="B103" i="23"/>
  <c r="B145" i="40"/>
  <c r="B52" i="19"/>
  <c r="B67" i="21"/>
  <c r="B49" i="19"/>
  <c r="V45" i="23"/>
  <c r="V91" i="23"/>
  <c r="V3" i="23"/>
  <c r="V117" i="23"/>
  <c r="V12" i="23"/>
  <c r="V162" i="28"/>
  <c r="V66" i="28"/>
  <c r="V127" i="28"/>
  <c r="V3" i="28"/>
  <c r="V45" i="28"/>
  <c r="V173" i="28"/>
  <c r="L175" i="21"/>
  <c r="L72" i="21"/>
  <c r="L108" i="21"/>
  <c r="L61" i="21"/>
  <c r="L70" i="21"/>
  <c r="L47" i="28"/>
  <c r="L51" i="28"/>
  <c r="B119" i="65"/>
  <c r="L29" i="28"/>
  <c r="B36" i="65"/>
  <c r="B147" i="65"/>
  <c r="L165" i="28"/>
  <c r="B53" i="65"/>
  <c r="L80" i="28"/>
  <c r="B141" i="65"/>
  <c r="B12" i="65"/>
  <c r="V88" i="23"/>
  <c r="V128" i="23"/>
  <c r="V39" i="23"/>
  <c r="V123" i="23"/>
  <c r="V110" i="23"/>
  <c r="V131" i="23"/>
  <c r="V157" i="28"/>
  <c r="V101" i="28"/>
  <c r="V80" i="28"/>
  <c r="V96" i="28"/>
  <c r="V161" i="28"/>
  <c r="L155" i="21"/>
  <c r="L160" i="21"/>
  <c r="L27" i="19"/>
  <c r="L153" i="21"/>
  <c r="L133" i="21"/>
  <c r="L55" i="21"/>
  <c r="L177" i="28"/>
  <c r="B59" i="65"/>
  <c r="L54" i="28"/>
  <c r="L8" i="28"/>
  <c r="B81" i="65"/>
  <c r="L17" i="28"/>
  <c r="L167" i="28"/>
  <c r="B121" i="65"/>
  <c r="L112" i="28"/>
  <c r="L55" i="28"/>
  <c r="B118" i="65"/>
  <c r="V76" i="23"/>
  <c r="V171" i="23"/>
  <c r="V121" i="23"/>
  <c r="V112" i="23"/>
  <c r="V115" i="23"/>
  <c r="V111" i="28"/>
  <c r="V169" i="28"/>
  <c r="V82" i="28"/>
  <c r="V63" i="28"/>
  <c r="V71" i="28"/>
  <c r="V102" i="28"/>
  <c r="L15" i="19"/>
  <c r="L56" i="21"/>
  <c r="L51" i="19"/>
  <c r="L152" i="21"/>
  <c r="L66" i="21"/>
  <c r="L91" i="28"/>
  <c r="L176" i="28"/>
  <c r="B122" i="65"/>
  <c r="L107" i="28"/>
  <c r="B25" i="65"/>
  <c r="B150" i="65"/>
  <c r="L106" i="28"/>
  <c r="B51" i="65"/>
  <c r="L22" i="28"/>
  <c r="B95" i="65"/>
  <c r="L133" i="28"/>
  <c r="V111" i="23"/>
  <c r="V107" i="23"/>
  <c r="V97" i="23"/>
  <c r="V18" i="23"/>
  <c r="V164" i="23"/>
  <c r="V106" i="23"/>
  <c r="V62" i="28"/>
  <c r="V85" i="28"/>
  <c r="V106" i="28"/>
  <c r="V73" i="28"/>
  <c r="V77" i="28"/>
  <c r="L144" i="21"/>
  <c r="L2" i="19"/>
  <c r="L81" i="21"/>
  <c r="L87" i="21"/>
  <c r="L163" i="21"/>
  <c r="L88" i="21"/>
  <c r="L98" i="28"/>
  <c r="B67" i="65"/>
  <c r="B113" i="65"/>
  <c r="L50" i="28"/>
  <c r="B11" i="65"/>
  <c r="B136" i="65"/>
  <c r="L13" i="28"/>
  <c r="B41" i="65"/>
  <c r="B167" i="65"/>
  <c r="B49" i="65"/>
  <c r="L117" i="28"/>
  <c r="B117" i="65"/>
  <c r="B10" i="65"/>
  <c r="B106" i="65"/>
  <c r="L93" i="28"/>
  <c r="B27" i="65"/>
  <c r="B166" i="65"/>
  <c r="L116" i="28"/>
  <c r="B48" i="65"/>
  <c r="L123" i="28"/>
  <c r="B109" i="65"/>
  <c r="B6" i="65"/>
  <c r="L19" i="28"/>
  <c r="L86" i="28"/>
  <c r="B132" i="65"/>
  <c r="L118" i="28"/>
  <c r="B50" i="65"/>
  <c r="B164" i="65"/>
  <c r="L158" i="28"/>
  <c r="B73" i="65"/>
  <c r="L154" i="28"/>
  <c r="B128" i="65"/>
  <c r="B45" i="65"/>
  <c r="L148" i="28"/>
  <c r="B171" i="65"/>
  <c r="B162" i="65"/>
  <c r="L23" i="28"/>
  <c r="B71" i="65"/>
  <c r="L140" i="28"/>
  <c r="L45" i="28"/>
  <c r="B85" i="65"/>
  <c r="L143" i="28"/>
  <c r="B176" i="65"/>
  <c r="B39" i="65"/>
  <c r="B8" i="65"/>
  <c r="B148" i="65"/>
  <c r="L128" i="28"/>
  <c r="B78" i="65"/>
  <c r="L74" i="28"/>
  <c r="L111" i="28"/>
  <c r="B84" i="65"/>
  <c r="L169" i="28"/>
  <c r="L127" i="28"/>
  <c r="B88" i="65"/>
  <c r="B108" i="65"/>
  <c r="L9" i="28"/>
  <c r="L60" i="28"/>
  <c r="B90" i="65"/>
  <c r="L97" i="28"/>
  <c r="L146" i="28"/>
  <c r="B114" i="65"/>
  <c r="L152" i="28"/>
  <c r="L14" i="28"/>
  <c r="B112" i="65"/>
  <c r="L99" i="28"/>
  <c r="L71" i="28"/>
  <c r="L43" i="28"/>
  <c r="B107" i="65"/>
  <c r="L84" i="28"/>
  <c r="B18" i="65"/>
  <c r="B173" i="65"/>
  <c r="B46" i="65"/>
  <c r="L81" i="28"/>
  <c r="L37" i="65"/>
  <c r="L174" i="65"/>
  <c r="V129" i="65"/>
  <c r="V172" i="21"/>
  <c r="L30" i="65"/>
  <c r="L165" i="65"/>
  <c r="V120" i="65"/>
  <c r="V134" i="21"/>
  <c r="L15" i="65"/>
  <c r="L144" i="65"/>
  <c r="V85" i="65"/>
  <c r="V169" i="21"/>
  <c r="V143" i="21"/>
  <c r="L22" i="65"/>
  <c r="L157" i="65"/>
  <c r="V112" i="65"/>
  <c r="V10" i="19"/>
  <c r="V144" i="21"/>
  <c r="L128" i="65"/>
  <c r="L67" i="65"/>
  <c r="V113" i="21"/>
  <c r="V171" i="21"/>
  <c r="V40" i="19"/>
  <c r="V60" i="65"/>
  <c r="L73" i="65"/>
  <c r="V30" i="65"/>
  <c r="V173" i="65"/>
  <c r="V87" i="21"/>
  <c r="L71" i="65"/>
  <c r="V20" i="65"/>
  <c r="V164" i="65"/>
  <c r="V100" i="21"/>
  <c r="L54" i="65"/>
  <c r="V101" i="65"/>
  <c r="L148" i="65"/>
  <c r="L142" i="65"/>
  <c r="L162" i="65"/>
  <c r="L166" i="65"/>
  <c r="L58" i="65"/>
  <c r="V43" i="65"/>
  <c r="V68" i="65"/>
  <c r="V56" i="65"/>
  <c r="L164" i="65"/>
  <c r="L42" i="65"/>
  <c r="V7" i="65"/>
  <c r="V107" i="65"/>
  <c r="V88" i="21"/>
  <c r="L41" i="65"/>
  <c r="L151" i="65"/>
  <c r="V133" i="65"/>
  <c r="V73" i="21"/>
  <c r="L16" i="65"/>
  <c r="L153" i="65"/>
  <c r="V91" i="65"/>
  <c r="V97" i="21"/>
  <c r="V32" i="19"/>
  <c r="L33" i="65"/>
  <c r="L170" i="65"/>
  <c r="V125" i="65"/>
  <c r="V58" i="21"/>
  <c r="V163" i="21"/>
  <c r="V50" i="65"/>
  <c r="V16" i="65"/>
  <c r="V18" i="65"/>
  <c r="V12" i="65"/>
  <c r="L98" i="65"/>
  <c r="V100" i="65"/>
  <c r="V8" i="19"/>
  <c r="V46" i="19"/>
  <c r="V9" i="19"/>
  <c r="V170" i="65"/>
  <c r="V114" i="65"/>
  <c r="V136" i="65"/>
  <c r="L39" i="65"/>
  <c r="L46" i="65"/>
  <c r="L21" i="65"/>
  <c r="L123" i="65"/>
  <c r="V72" i="65"/>
  <c r="L115" i="65"/>
  <c r="L82" i="65"/>
  <c r="L59" i="65"/>
  <c r="V10" i="65"/>
  <c r="V123" i="65"/>
  <c r="V114" i="21"/>
  <c r="L53" i="65"/>
  <c r="L143" i="65"/>
  <c r="V118" i="65"/>
  <c r="V118" i="21"/>
  <c r="L31" i="65"/>
  <c r="L169" i="65"/>
  <c r="V108" i="65"/>
  <c r="V140" i="21"/>
  <c r="V34" i="19"/>
  <c r="L34" i="65"/>
  <c r="L155" i="65"/>
  <c r="V110" i="65"/>
  <c r="V151" i="21"/>
  <c r="V20" i="19"/>
  <c r="L173" i="65"/>
  <c r="L132" i="65"/>
  <c r="L47" i="65"/>
  <c r="V53" i="21"/>
  <c r="V153" i="21"/>
  <c r="V103" i="65"/>
  <c r="L89" i="65"/>
  <c r="V53" i="65"/>
  <c r="V147" i="65"/>
  <c r="V165" i="21"/>
  <c r="L79" i="65"/>
  <c r="V27" i="65"/>
  <c r="V154" i="65"/>
  <c r="V24" i="19"/>
  <c r="L12" i="65"/>
  <c r="V177" i="65"/>
  <c r="V23" i="65"/>
  <c r="V67" i="65"/>
  <c r="V55" i="65"/>
  <c r="V8" i="65"/>
  <c r="L103" i="65"/>
  <c r="V132" i="65"/>
  <c r="V111" i="65"/>
  <c r="V138" i="65"/>
  <c r="V36" i="65"/>
  <c r="L64" i="65"/>
  <c r="V21" i="65"/>
  <c r="V176" i="65"/>
  <c r="V18" i="19"/>
  <c r="L60" i="65"/>
  <c r="V14" i="65"/>
  <c r="V127" i="65"/>
  <c r="V102" i="21"/>
  <c r="L45" i="65"/>
  <c r="L167" i="65"/>
  <c r="V121" i="65"/>
  <c r="V126" i="21"/>
  <c r="V111" i="21"/>
  <c r="L55" i="65"/>
  <c r="V13" i="65"/>
  <c r="V119" i="65"/>
  <c r="L160" i="65"/>
  <c r="V124" i="21"/>
  <c r="V86" i="65"/>
  <c r="V79" i="65"/>
  <c r="V88" i="65"/>
  <c r="V76" i="65"/>
  <c r="L154" i="65"/>
  <c r="L137" i="65"/>
  <c r="L65" i="65"/>
  <c r="V22" i="65"/>
  <c r="V157" i="65"/>
  <c r="V3" i="19"/>
  <c r="L74" i="65"/>
  <c r="V15" i="65"/>
  <c r="V148" i="65"/>
  <c r="V106" i="21"/>
  <c r="L57" i="65"/>
  <c r="L159" i="65"/>
  <c r="V137" i="65"/>
  <c r="V101" i="21"/>
  <c r="V90" i="21"/>
  <c r="L66" i="65"/>
  <c r="V9" i="65"/>
  <c r="V135" i="65"/>
  <c r="L130" i="65"/>
  <c r="V67" i="21"/>
  <c r="V39" i="65"/>
  <c r="L177" i="65"/>
  <c r="L113" i="65"/>
  <c r="L28" i="65"/>
  <c r="V146" i="21"/>
  <c r="V83" i="21"/>
  <c r="L116" i="65"/>
  <c r="V34" i="65"/>
  <c r="V145" i="21"/>
  <c r="V45" i="19"/>
  <c r="L90" i="65"/>
  <c r="V58" i="65"/>
  <c r="V141" i="65"/>
  <c r="V96" i="21"/>
  <c r="L83" i="65"/>
  <c r="V13" i="19"/>
  <c r="V75" i="65"/>
  <c r="V130" i="65"/>
  <c r="V117" i="65"/>
  <c r="V140" i="65"/>
  <c r="V2" i="65"/>
  <c r="V167" i="65"/>
  <c r="V104" i="21"/>
  <c r="V91" i="21"/>
  <c r="V102" i="65"/>
  <c r="L80" i="65"/>
  <c r="V40" i="65"/>
  <c r="V166" i="65"/>
  <c r="V54" i="21"/>
  <c r="L75" i="65"/>
  <c r="V25" i="65"/>
  <c r="V161" i="65"/>
  <c r="V129" i="21"/>
  <c r="L62" i="65"/>
  <c r="V6" i="65"/>
  <c r="V115" i="65"/>
  <c r="V26" i="19"/>
  <c r="V51" i="19"/>
  <c r="L61" i="65"/>
  <c r="V28" i="65"/>
  <c r="V153" i="65"/>
  <c r="V35" i="65"/>
  <c r="V12" i="19"/>
  <c r="V126" i="65"/>
  <c r="V150" i="65"/>
  <c r="V145" i="65"/>
  <c r="V168" i="65"/>
  <c r="V47" i="65"/>
  <c r="L119" i="65"/>
  <c r="V78" i="65"/>
  <c r="V70" i="65"/>
  <c r="V77" i="65"/>
  <c r="V167" i="21"/>
  <c r="L171" i="65"/>
  <c r="L146" i="65"/>
  <c r="L19" i="65"/>
  <c r="V160" i="21"/>
  <c r="L2" i="65"/>
  <c r="L13" i="65"/>
  <c r="L133" i="65"/>
  <c r="L7" i="65"/>
  <c r="L118" i="65"/>
  <c r="V115" i="21"/>
  <c r="L96" i="65"/>
  <c r="V41" i="65"/>
  <c r="V171" i="65"/>
  <c r="V110" i="21"/>
  <c r="L77" i="65"/>
  <c r="V31" i="65"/>
  <c r="V139" i="65"/>
  <c r="V170" i="21"/>
  <c r="L48" i="65"/>
  <c r="V5" i="65"/>
  <c r="V131" i="65"/>
  <c r="V157" i="21"/>
  <c r="V23" i="19"/>
  <c r="L56" i="65"/>
  <c r="V26" i="65"/>
  <c r="V169" i="65"/>
  <c r="V19" i="65"/>
  <c r="V174" i="21"/>
  <c r="V63" i="65"/>
  <c r="V54" i="65"/>
  <c r="L172" i="65"/>
  <c r="L88" i="65"/>
  <c r="V68" i="21"/>
  <c r="V177" i="21"/>
  <c r="L105" i="65"/>
  <c r="V81" i="65"/>
  <c r="V117" i="21"/>
  <c r="V127" i="21"/>
  <c r="L136" i="65"/>
  <c r="V71" i="65"/>
  <c r="V66" i="21"/>
  <c r="V41" i="19"/>
  <c r="L94" i="65"/>
  <c r="V154" i="21"/>
  <c r="V156" i="65"/>
  <c r="V22" i="19"/>
  <c r="V25" i="19"/>
  <c r="V16" i="19"/>
  <c r="V80" i="65"/>
  <c r="V139" i="21"/>
  <c r="V50" i="19"/>
  <c r="V65" i="21"/>
  <c r="V162" i="65"/>
  <c r="L102" i="65"/>
  <c r="V51" i="65"/>
  <c r="V29" i="19"/>
  <c r="V125" i="21"/>
  <c r="L100" i="65"/>
  <c r="V45" i="65"/>
  <c r="V143" i="65"/>
  <c r="V166" i="21"/>
  <c r="L69" i="65"/>
  <c r="V24" i="65"/>
  <c r="V149" i="65"/>
  <c r="V107" i="21"/>
  <c r="V89" i="21"/>
  <c r="L92" i="65"/>
  <c r="V37" i="65"/>
  <c r="V155" i="65"/>
  <c r="V82" i="65"/>
  <c r="V63" i="21"/>
  <c r="V151" i="65"/>
  <c r="V150" i="21"/>
  <c r="V2" i="19"/>
  <c r="V98" i="21"/>
  <c r="V109" i="65"/>
  <c r="L6" i="65"/>
  <c r="V69" i="21"/>
  <c r="V74" i="21"/>
  <c r="V76" i="21"/>
  <c r="L35" i="65"/>
  <c r="L134" i="65"/>
  <c r="V75" i="21"/>
  <c r="V132" i="21"/>
  <c r="L27" i="65"/>
  <c r="L117" i="65"/>
  <c r="V48" i="19"/>
  <c r="V159" i="21"/>
  <c r="V62" i="21"/>
  <c r="V6" i="19"/>
  <c r="L72" i="65"/>
  <c r="L95" i="65"/>
  <c r="V62" i="65"/>
  <c r="V28" i="19"/>
  <c r="V4" i="19"/>
  <c r="L93" i="65"/>
  <c r="V57" i="65"/>
  <c r="V163" i="65"/>
  <c r="V112" i="21"/>
  <c r="L81" i="65"/>
  <c r="V29" i="65"/>
  <c r="V165" i="65"/>
  <c r="V156" i="21"/>
  <c r="V37" i="19"/>
  <c r="L85" i="65"/>
  <c r="V49" i="65"/>
  <c r="V175" i="65"/>
  <c r="V52" i="65"/>
  <c r="V86" i="21"/>
  <c r="V128" i="65"/>
  <c r="V90" i="65"/>
  <c r="V44" i="65"/>
  <c r="L176" i="65"/>
  <c r="L17" i="65"/>
  <c r="L14" i="65"/>
  <c r="L135" i="65"/>
  <c r="V93" i="65"/>
  <c r="V109" i="21"/>
  <c r="V38" i="19"/>
  <c r="L126" i="65"/>
  <c r="V83" i="65"/>
  <c r="V21" i="19"/>
  <c r="V5" i="19"/>
  <c r="L140" i="65"/>
  <c r="V55" i="21"/>
  <c r="V57" i="21"/>
  <c r="V158" i="21"/>
  <c r="V71" i="21"/>
  <c r="V164" i="21"/>
  <c r="V172" i="65"/>
  <c r="V120" i="21"/>
  <c r="V64" i="21"/>
  <c r="V161" i="21"/>
  <c r="V155" i="21"/>
  <c r="L109" i="65"/>
  <c r="V64" i="65"/>
  <c r="V17" i="19"/>
  <c r="V108" i="21"/>
  <c r="L99" i="65"/>
  <c r="V66" i="65"/>
  <c r="V19" i="19"/>
  <c r="V121" i="21"/>
  <c r="L104" i="65"/>
  <c r="V33" i="65"/>
  <c r="V174" i="65"/>
  <c r="V176" i="21"/>
  <c r="V31" i="19"/>
  <c r="L91" i="65"/>
  <c r="V48" i="65"/>
  <c r="V33" i="19"/>
  <c r="V122" i="65"/>
  <c r="L38" i="65"/>
  <c r="V30" i="19"/>
  <c r="V116" i="21"/>
  <c r="V149" i="21"/>
  <c r="V43" i="19"/>
  <c r="V42" i="19"/>
  <c r="V152" i="65"/>
  <c r="L163" i="65"/>
  <c r="L168" i="65"/>
  <c r="V85" i="21"/>
  <c r="V96" i="65"/>
  <c r="L125" i="65"/>
  <c r="V69" i="65"/>
  <c r="V136" i="21"/>
  <c r="V78" i="21"/>
  <c r="L120" i="65"/>
  <c r="V46" i="65"/>
  <c r="V81" i="21"/>
  <c r="V59" i="21"/>
  <c r="L97" i="65"/>
  <c r="V38" i="65"/>
  <c r="V159" i="65"/>
  <c r="V72" i="21"/>
  <c r="V123" i="21"/>
  <c r="L112" i="65"/>
  <c r="V74" i="65"/>
  <c r="V14" i="19"/>
  <c r="V124" i="65"/>
  <c r="V49" i="19"/>
  <c r="V146" i="65"/>
  <c r="V160" i="65"/>
  <c r="V87" i="65"/>
  <c r="V32" i="65"/>
  <c r="L76" i="65"/>
  <c r="L26" i="65"/>
  <c r="L161" i="65"/>
  <c r="V116" i="65"/>
  <c r="V11" i="19"/>
  <c r="L8" i="65"/>
  <c r="L156" i="65"/>
  <c r="V94" i="65"/>
  <c r="V105" i="21"/>
  <c r="V7" i="19"/>
  <c r="L150" i="65"/>
  <c r="V60" i="21"/>
  <c r="V47" i="19"/>
  <c r="V94" i="21"/>
  <c r="V141" i="21"/>
  <c r="V35" i="19"/>
  <c r="V128" i="21"/>
  <c r="L44" i="65"/>
  <c r="L51" i="65"/>
  <c r="V133" i="21"/>
  <c r="L3" i="65"/>
  <c r="L138" i="65"/>
  <c r="V84" i="65"/>
  <c r="V80" i="21"/>
  <c r="V82" i="21"/>
  <c r="L129" i="65"/>
  <c r="V73" i="65"/>
  <c r="V77" i="21"/>
  <c r="V135" i="21"/>
  <c r="L108" i="65"/>
  <c r="V59" i="65"/>
  <c r="V99" i="21"/>
  <c r="V137" i="21"/>
  <c r="V138" i="21"/>
  <c r="L121" i="65"/>
  <c r="V65" i="65"/>
  <c r="V93" i="21"/>
  <c r="V142" i="65"/>
  <c r="L101" i="65"/>
  <c r="L23" i="65"/>
  <c r="L5" i="65"/>
  <c r="L4" i="65"/>
  <c r="V79" i="21"/>
  <c r="V61" i="21"/>
  <c r="V98" i="65"/>
  <c r="L25" i="65"/>
  <c r="L145" i="65"/>
  <c r="V99" i="65"/>
  <c r="V142" i="21"/>
  <c r="L11" i="65"/>
  <c r="L139" i="65"/>
  <c r="V97" i="65"/>
  <c r="V173" i="21"/>
  <c r="V84" i="21"/>
  <c r="L114" i="65"/>
  <c r="V61" i="65"/>
  <c r="V148" i="21"/>
  <c r="V56" i="21"/>
  <c r="L10" i="65"/>
  <c r="L131" i="65"/>
  <c r="V89" i="65"/>
  <c r="V15" i="19"/>
  <c r="V168" i="21"/>
  <c r="L78" i="65"/>
  <c r="V92" i="21"/>
  <c r="V130" i="21"/>
  <c r="V131" i="21"/>
  <c r="V158" i="65"/>
  <c r="V17" i="65"/>
  <c r="L70" i="65"/>
  <c r="V11" i="65"/>
  <c r="V144" i="65"/>
  <c r="V52" i="19"/>
  <c r="L50" i="65"/>
  <c r="L147" i="65"/>
  <c r="V134" i="65"/>
  <c r="V162" i="21"/>
  <c r="L32" i="65"/>
  <c r="V42" i="65"/>
  <c r="L63" i="65"/>
  <c r="L86" i="65"/>
  <c r="L84" i="65"/>
  <c r="L87" i="65"/>
  <c r="V27" i="19"/>
  <c r="L122" i="65"/>
  <c r="V4" i="65"/>
  <c r="V3" i="65"/>
  <c r="L52" i="65"/>
  <c r="L40" i="65"/>
  <c r="L158" i="65"/>
  <c r="V113" i="65"/>
  <c r="V39" i="19"/>
  <c r="L29" i="65"/>
  <c r="L149" i="65"/>
  <c r="V105" i="65"/>
  <c r="V44" i="19"/>
  <c r="L9" i="65"/>
  <c r="L127" i="65"/>
  <c r="V92" i="65"/>
  <c r="V122" i="21"/>
  <c r="V175" i="21"/>
  <c r="L18" i="65"/>
  <c r="L141" i="65"/>
  <c r="V95" i="65"/>
  <c r="V147" i="21"/>
  <c r="V103" i="21"/>
  <c r="L175" i="65"/>
  <c r="L152" i="65"/>
  <c r="L107" i="65"/>
  <c r="L111" i="65"/>
  <c r="L36" i="65"/>
  <c r="V95" i="21"/>
  <c r="L110" i="65"/>
  <c r="L124" i="65"/>
  <c r="V152" i="21"/>
  <c r="V119" i="21"/>
  <c r="L49" i="65"/>
  <c r="L43" i="65"/>
  <c r="L20" i="65"/>
  <c r="L24" i="65"/>
  <c r="L106" i="65"/>
  <c r="V106" i="65"/>
  <c r="V104" i="65"/>
  <c r="V36" i="19"/>
  <c r="V70" i="21"/>
  <c r="L68" i="65"/>
  <c r="C28" i="21" l="1"/>
  <c r="K22" i="21"/>
  <c r="D154" i="19"/>
  <c r="U148" i="24"/>
  <c r="U154" i="24"/>
  <c r="R164" i="24"/>
  <c r="M30" i="21"/>
  <c r="Q168" i="19"/>
  <c r="D112" i="19"/>
  <c r="H9" i="21"/>
  <c r="I171" i="19"/>
  <c r="N102" i="24"/>
  <c r="K109" i="19"/>
  <c r="T153" i="24"/>
  <c r="T140" i="24"/>
  <c r="R80" i="24"/>
  <c r="AP122" i="24"/>
  <c r="AC122" i="24" s="1"/>
  <c r="P134" i="24"/>
  <c r="K28" i="21"/>
  <c r="I22" i="21"/>
  <c r="K154" i="19"/>
  <c r="S148" i="24"/>
  <c r="S154" i="24"/>
  <c r="T164" i="24"/>
  <c r="O164" i="24"/>
  <c r="N28" i="21"/>
  <c r="K112" i="19"/>
  <c r="J9" i="21"/>
  <c r="K171" i="19"/>
  <c r="Q102" i="24"/>
  <c r="G109" i="19"/>
  <c r="AP154" i="24"/>
  <c r="AN154" i="24" s="1"/>
  <c r="O153" i="24"/>
  <c r="P153" i="24"/>
  <c r="U122" i="24"/>
  <c r="Q140" i="24"/>
  <c r="K12" i="21"/>
  <c r="E28" i="21"/>
  <c r="G22" i="21"/>
  <c r="E154" i="19"/>
  <c r="F154" i="19"/>
  <c r="N148" i="24"/>
  <c r="T154" i="24"/>
  <c r="M164" i="24"/>
  <c r="F112" i="19"/>
  <c r="F9" i="21"/>
  <c r="C9" i="21"/>
  <c r="G171" i="19"/>
  <c r="R102" i="24"/>
  <c r="S102" i="24"/>
  <c r="H109" i="19"/>
  <c r="I109" i="19"/>
  <c r="O108" i="24"/>
  <c r="M140" i="24"/>
  <c r="J30" i="21"/>
  <c r="D12" i="21"/>
  <c r="C168" i="19"/>
  <c r="U134" i="24"/>
  <c r="D28" i="21"/>
  <c r="C22" i="21"/>
  <c r="I154" i="19"/>
  <c r="P154" i="24"/>
  <c r="Q154" i="24"/>
  <c r="P164" i="24"/>
  <c r="N164" i="24"/>
  <c r="R12" i="21"/>
  <c r="I112" i="19"/>
  <c r="D9" i="21"/>
  <c r="H171" i="19"/>
  <c r="P102" i="24"/>
  <c r="M102" i="24"/>
  <c r="C109" i="19"/>
  <c r="AP164" i="24"/>
  <c r="N122" i="24"/>
  <c r="M108" i="24"/>
  <c r="R140" i="24"/>
  <c r="C30" i="21"/>
  <c r="AP80" i="24"/>
  <c r="H12" i="21"/>
  <c r="D168" i="19"/>
  <c r="M134" i="24"/>
  <c r="J22" i="21"/>
  <c r="H22" i="21"/>
  <c r="G154" i="19"/>
  <c r="O148" i="24"/>
  <c r="N154" i="24"/>
  <c r="S164" i="24"/>
  <c r="G112" i="19"/>
  <c r="E112" i="19"/>
  <c r="E9" i="21"/>
  <c r="C171" i="19"/>
  <c r="U102" i="24"/>
  <c r="D109" i="19"/>
  <c r="S122" i="24"/>
  <c r="Q108" i="24"/>
  <c r="K30" i="21"/>
  <c r="F168" i="19"/>
  <c r="Q134" i="24"/>
  <c r="I28" i="21"/>
  <c r="E22" i="21"/>
  <c r="H154" i="19"/>
  <c r="T148" i="24"/>
  <c r="M148" i="24"/>
  <c r="M154" i="24"/>
  <c r="M9" i="21"/>
  <c r="P171" i="19"/>
  <c r="H112" i="19"/>
  <c r="G9" i="21"/>
  <c r="D171" i="19"/>
  <c r="J109" i="19"/>
  <c r="T122" i="24"/>
  <c r="H30" i="21"/>
  <c r="AP148" i="24"/>
  <c r="F28" i="21"/>
  <c r="Q154" i="19"/>
  <c r="Q112" i="19"/>
  <c r="AP134" i="24"/>
  <c r="P122" i="24"/>
  <c r="C140" i="19"/>
  <c r="I16" i="21"/>
  <c r="R169" i="19"/>
  <c r="R140" i="19"/>
  <c r="I21" i="21"/>
  <c r="C159" i="19"/>
  <c r="I159" i="19"/>
  <c r="K107" i="19"/>
  <c r="Q4" i="24"/>
  <c r="P166" i="24"/>
  <c r="D65" i="19"/>
  <c r="U20" i="24"/>
  <c r="O172" i="24"/>
  <c r="S24" i="24"/>
  <c r="U89" i="24"/>
  <c r="P89" i="24"/>
  <c r="O28" i="24"/>
  <c r="D169" i="19"/>
  <c r="E24" i="21"/>
  <c r="C156" i="19"/>
  <c r="G104" i="19"/>
  <c r="G132" i="19"/>
  <c r="AP166" i="24"/>
  <c r="Z166" i="24" s="1"/>
  <c r="S131" i="24"/>
  <c r="J140" i="19"/>
  <c r="C16" i="21"/>
  <c r="S107" i="24"/>
  <c r="N107" i="24"/>
  <c r="O107" i="19"/>
  <c r="H21" i="21"/>
  <c r="G21" i="21"/>
  <c r="D159" i="19"/>
  <c r="G107" i="19"/>
  <c r="T4" i="24"/>
  <c r="F65" i="19"/>
  <c r="N172" i="24"/>
  <c r="T24" i="24"/>
  <c r="O24" i="24"/>
  <c r="S89" i="24"/>
  <c r="F24" i="21"/>
  <c r="J156" i="19"/>
  <c r="C104" i="19"/>
  <c r="O18" i="24"/>
  <c r="R18" i="24"/>
  <c r="D132" i="19"/>
  <c r="P131" i="24"/>
  <c r="K140" i="19"/>
  <c r="K16" i="21"/>
  <c r="G16" i="21"/>
  <c r="P107" i="24"/>
  <c r="AP24" i="24"/>
  <c r="AF24" i="24" s="1"/>
  <c r="O159" i="19"/>
  <c r="J21" i="21"/>
  <c r="J159" i="19"/>
  <c r="H107" i="19"/>
  <c r="P4" i="24"/>
  <c r="U4" i="24"/>
  <c r="M166" i="24"/>
  <c r="I65" i="19"/>
  <c r="AP18" i="24"/>
  <c r="N20" i="24"/>
  <c r="T172" i="24"/>
  <c r="R172" i="24"/>
  <c r="M24" i="24"/>
  <c r="Q89" i="24"/>
  <c r="N89" i="24"/>
  <c r="U28" i="24"/>
  <c r="K169" i="19"/>
  <c r="I24" i="21"/>
  <c r="F156" i="19"/>
  <c r="J104" i="19"/>
  <c r="M18" i="24"/>
  <c r="T18" i="24"/>
  <c r="J132" i="19"/>
  <c r="R131" i="24"/>
  <c r="F140" i="19"/>
  <c r="J16" i="21"/>
  <c r="U107" i="24"/>
  <c r="T107" i="24"/>
  <c r="O107" i="24"/>
  <c r="R104" i="19"/>
  <c r="E21" i="21"/>
  <c r="K159" i="19"/>
  <c r="C107" i="19"/>
  <c r="M4" i="24"/>
  <c r="S166" i="24"/>
  <c r="G65" i="19"/>
  <c r="Q20" i="24"/>
  <c r="M172" i="24"/>
  <c r="U24" i="24"/>
  <c r="I169" i="19"/>
  <c r="AP107" i="24"/>
  <c r="G24" i="21"/>
  <c r="I156" i="19"/>
  <c r="K104" i="19"/>
  <c r="F132" i="19"/>
  <c r="U131" i="24"/>
  <c r="E140" i="19"/>
  <c r="E16" i="21"/>
  <c r="F21" i="21"/>
  <c r="F159" i="19"/>
  <c r="E107" i="19"/>
  <c r="O4" i="24"/>
  <c r="U166" i="24"/>
  <c r="H65" i="19"/>
  <c r="S20" i="24"/>
  <c r="M20" i="24"/>
  <c r="R24" i="24"/>
  <c r="O89" i="24"/>
  <c r="F169" i="19"/>
  <c r="AP89" i="24"/>
  <c r="C24" i="21"/>
  <c r="E156" i="19"/>
  <c r="N18" i="24"/>
  <c r="I132" i="19"/>
  <c r="T131" i="24"/>
  <c r="G140" i="19"/>
  <c r="I140" i="19"/>
  <c r="D16" i="21"/>
  <c r="M24" i="21"/>
  <c r="S156" i="19"/>
  <c r="D21" i="21"/>
  <c r="G159" i="19"/>
  <c r="D107" i="19"/>
  <c r="I107" i="19"/>
  <c r="S4" i="24"/>
  <c r="N166" i="24"/>
  <c r="J65" i="19"/>
  <c r="C65" i="19"/>
  <c r="P20" i="24"/>
  <c r="U172" i="24"/>
  <c r="P24" i="24"/>
  <c r="Q28" i="24"/>
  <c r="H169" i="19"/>
  <c r="AP172" i="24"/>
  <c r="AJ172" i="24" s="1"/>
  <c r="Q18" i="24"/>
  <c r="N131" i="24"/>
  <c r="R16" i="21"/>
  <c r="T166" i="24"/>
  <c r="AP20" i="24"/>
  <c r="AM20" i="24" s="1"/>
  <c r="AL82" i="25"/>
  <c r="P172" i="24"/>
  <c r="R89" i="24"/>
  <c r="M89" i="24"/>
  <c r="T28" i="24"/>
  <c r="S28" i="24"/>
  <c r="U18" i="24"/>
  <c r="P81" i="28"/>
  <c r="S81" i="28"/>
  <c r="T81" i="28"/>
  <c r="M81" i="28"/>
  <c r="U81" i="28"/>
  <c r="N81" i="28"/>
  <c r="Q81" i="28"/>
  <c r="O81" i="28"/>
  <c r="R81" i="28"/>
  <c r="R84" i="28"/>
  <c r="O84" i="28"/>
  <c r="M84" i="28"/>
  <c r="P84" i="28"/>
  <c r="T84" i="28"/>
  <c r="U84" i="28"/>
  <c r="Q84" i="28"/>
  <c r="N84" i="28"/>
  <c r="S84" i="28"/>
  <c r="P43" i="28"/>
  <c r="U43" i="28"/>
  <c r="O43" i="28"/>
  <c r="M43" i="28"/>
  <c r="R43" i="28"/>
  <c r="S43" i="28"/>
  <c r="N43" i="28"/>
  <c r="Q43" i="28"/>
  <c r="T43" i="28"/>
  <c r="M71" i="28"/>
  <c r="S71" i="28"/>
  <c r="Q71" i="28"/>
  <c r="N71" i="28"/>
  <c r="U71" i="28"/>
  <c r="O71" i="28"/>
  <c r="R71" i="28"/>
  <c r="T71" i="28"/>
  <c r="P71" i="28"/>
  <c r="R99" i="28"/>
  <c r="M99" i="28"/>
  <c r="S99" i="28"/>
  <c r="Q99" i="28"/>
  <c r="P99" i="28"/>
  <c r="N99" i="28"/>
  <c r="U99" i="28"/>
  <c r="T99" i="28"/>
  <c r="O99" i="28"/>
  <c r="S14" i="28"/>
  <c r="U14" i="28"/>
  <c r="M14" i="28"/>
  <c r="T14" i="28"/>
  <c r="R14" i="28"/>
  <c r="Q14" i="28"/>
  <c r="N14" i="28"/>
  <c r="O14" i="28"/>
  <c r="P14" i="28"/>
  <c r="Q152" i="28"/>
  <c r="S152" i="28"/>
  <c r="O152" i="28"/>
  <c r="M152" i="28"/>
  <c r="T152" i="28"/>
  <c r="P152" i="28"/>
  <c r="N152" i="28"/>
  <c r="R152" i="28"/>
  <c r="U152" i="28"/>
  <c r="R146" i="28"/>
  <c r="U146" i="28"/>
  <c r="S146" i="28"/>
  <c r="Q146" i="28"/>
  <c r="N146" i="28"/>
  <c r="T146" i="28"/>
  <c r="O146" i="28"/>
  <c r="M146" i="28"/>
  <c r="P146" i="28"/>
  <c r="R97" i="28"/>
  <c r="Q97" i="28"/>
  <c r="S97" i="28"/>
  <c r="N97" i="28"/>
  <c r="P97" i="28"/>
  <c r="M97" i="28"/>
  <c r="U97" i="28"/>
  <c r="T97" i="28"/>
  <c r="O97" i="28"/>
  <c r="N60" i="28"/>
  <c r="O60" i="28"/>
  <c r="U60" i="28"/>
  <c r="T60" i="28"/>
  <c r="Q60" i="28"/>
  <c r="S60" i="28"/>
  <c r="P60" i="28"/>
  <c r="M60" i="28"/>
  <c r="R60" i="28"/>
  <c r="M9" i="28"/>
  <c r="S9" i="28"/>
  <c r="Q9" i="28"/>
  <c r="N9" i="28"/>
  <c r="P9" i="28"/>
  <c r="U9" i="28"/>
  <c r="R9" i="28"/>
  <c r="T9" i="28"/>
  <c r="O9" i="28"/>
  <c r="U127" i="28"/>
  <c r="O127" i="28"/>
  <c r="R127" i="28"/>
  <c r="M127" i="28"/>
  <c r="T127" i="28"/>
  <c r="N127" i="28"/>
  <c r="Q127" i="28"/>
  <c r="S127" i="28"/>
  <c r="P127" i="28"/>
  <c r="M169" i="28"/>
  <c r="R169" i="28"/>
  <c r="O169" i="28"/>
  <c r="Q169" i="28"/>
  <c r="T169" i="28"/>
  <c r="S169" i="28"/>
  <c r="P169" i="28"/>
  <c r="U169" i="28"/>
  <c r="N169" i="28"/>
  <c r="R111" i="28"/>
  <c r="M111" i="28"/>
  <c r="N111" i="28"/>
  <c r="S111" i="28"/>
  <c r="P111" i="28"/>
  <c r="Q111" i="28"/>
  <c r="U111" i="28"/>
  <c r="T111" i="28"/>
  <c r="O111" i="28"/>
  <c r="T74" i="28"/>
  <c r="Q74" i="28"/>
  <c r="S74" i="28"/>
  <c r="O74" i="28"/>
  <c r="M74" i="28"/>
  <c r="N74" i="28"/>
  <c r="P74" i="28"/>
  <c r="U74" i="28"/>
  <c r="R74" i="28"/>
  <c r="M128" i="28"/>
  <c r="P128" i="28"/>
  <c r="R128" i="28"/>
  <c r="U128" i="28"/>
  <c r="Q128" i="28"/>
  <c r="T128" i="28"/>
  <c r="O128" i="28"/>
  <c r="N128" i="28"/>
  <c r="S128" i="28"/>
  <c r="N143" i="28"/>
  <c r="Q143" i="28"/>
  <c r="P143" i="28"/>
  <c r="O143" i="28"/>
  <c r="U143" i="28"/>
  <c r="S143" i="28"/>
  <c r="T143" i="28"/>
  <c r="M143" i="28"/>
  <c r="R143" i="28"/>
  <c r="P45" i="28"/>
  <c r="U45" i="28"/>
  <c r="O45" i="28"/>
  <c r="T45" i="28"/>
  <c r="M45" i="28"/>
  <c r="R45" i="28"/>
  <c r="S45" i="28"/>
  <c r="N45" i="28"/>
  <c r="Q45" i="28"/>
  <c r="O140" i="28"/>
  <c r="T140" i="28"/>
  <c r="N140" i="28"/>
  <c r="P140" i="28"/>
  <c r="R140" i="28"/>
  <c r="M140" i="28"/>
  <c r="U140" i="28"/>
  <c r="Q140" i="28"/>
  <c r="S140" i="28"/>
  <c r="N23" i="28"/>
  <c r="T23" i="28"/>
  <c r="R23" i="28"/>
  <c r="M23" i="28"/>
  <c r="O23" i="28"/>
  <c r="Q23" i="28"/>
  <c r="U23" i="28"/>
  <c r="P23" i="28"/>
  <c r="S23" i="28"/>
  <c r="S148" i="28"/>
  <c r="N148" i="28"/>
  <c r="R148" i="28"/>
  <c r="M148" i="28"/>
  <c r="P148" i="28"/>
  <c r="O148" i="28"/>
  <c r="Q148" i="28"/>
  <c r="U148" i="28"/>
  <c r="T148" i="28"/>
  <c r="N154" i="28"/>
  <c r="M154" i="28"/>
  <c r="Q154" i="28"/>
  <c r="U154" i="28"/>
  <c r="R154" i="28"/>
  <c r="O154" i="28"/>
  <c r="T154" i="28"/>
  <c r="S154" i="28"/>
  <c r="P154" i="28"/>
  <c r="P158" i="28"/>
  <c r="N158" i="28"/>
  <c r="R158" i="28"/>
  <c r="U158" i="28"/>
  <c r="S158" i="28"/>
  <c r="M158" i="28"/>
  <c r="O158" i="28"/>
  <c r="Q158" i="28"/>
  <c r="T158" i="28"/>
  <c r="N118" i="28"/>
  <c r="O118" i="28"/>
  <c r="U118" i="28"/>
  <c r="Q118" i="28"/>
  <c r="S118" i="28"/>
  <c r="R118" i="28"/>
  <c r="P118" i="28"/>
  <c r="M118" i="28"/>
  <c r="T118" i="28"/>
  <c r="P86" i="28"/>
  <c r="O86" i="28"/>
  <c r="T86" i="28"/>
  <c r="U86" i="28"/>
  <c r="N86" i="28"/>
  <c r="M86" i="28"/>
  <c r="Q86" i="28"/>
  <c r="S86" i="28"/>
  <c r="R86" i="28"/>
  <c r="Q19" i="28"/>
  <c r="O19" i="28"/>
  <c r="R19" i="28"/>
  <c r="P19" i="28"/>
  <c r="S19" i="28"/>
  <c r="T19" i="28"/>
  <c r="N19" i="28"/>
  <c r="U19" i="28"/>
  <c r="M19" i="28"/>
  <c r="P123" i="28"/>
  <c r="U123" i="28"/>
  <c r="T123" i="28"/>
  <c r="N123" i="28"/>
  <c r="R123" i="28"/>
  <c r="M123" i="28"/>
  <c r="O123" i="28"/>
  <c r="Q123" i="28"/>
  <c r="S123" i="28"/>
  <c r="T116" i="28"/>
  <c r="P116" i="28"/>
  <c r="N116" i="28"/>
  <c r="M116" i="28"/>
  <c r="Q116" i="28"/>
  <c r="U116" i="28"/>
  <c r="S116" i="28"/>
  <c r="R116" i="28"/>
  <c r="O116" i="28"/>
  <c r="P93" i="28"/>
  <c r="U93" i="28"/>
  <c r="N93" i="28"/>
  <c r="T93" i="28"/>
  <c r="R93" i="28"/>
  <c r="M93" i="28"/>
  <c r="S93" i="28"/>
  <c r="Q93" i="28"/>
  <c r="O93" i="28"/>
  <c r="M117" i="28"/>
  <c r="S117" i="28"/>
  <c r="Q117" i="28"/>
  <c r="P117" i="28"/>
  <c r="N117" i="28"/>
  <c r="U117" i="28"/>
  <c r="O117" i="28"/>
  <c r="T117" i="28"/>
  <c r="R117" i="28"/>
  <c r="P13" i="28"/>
  <c r="U13" i="28"/>
  <c r="N13" i="28"/>
  <c r="R13" i="28"/>
  <c r="M13" i="28"/>
  <c r="T13" i="28"/>
  <c r="S13" i="28"/>
  <c r="O13" i="28"/>
  <c r="Q13" i="28"/>
  <c r="S50" i="28"/>
  <c r="N50" i="28"/>
  <c r="O50" i="28"/>
  <c r="R50" i="28"/>
  <c r="U50" i="28"/>
  <c r="M50" i="28"/>
  <c r="Q50" i="28"/>
  <c r="T50" i="28"/>
  <c r="P50" i="28"/>
  <c r="P98" i="28"/>
  <c r="N98" i="28"/>
  <c r="O98" i="28"/>
  <c r="Q98" i="28"/>
  <c r="U98" i="28"/>
  <c r="S98" i="28"/>
  <c r="R98" i="28"/>
  <c r="M98" i="28"/>
  <c r="T98" i="28"/>
  <c r="AP77" i="28"/>
  <c r="AP73" i="28"/>
  <c r="AD73" i="28" s="1"/>
  <c r="AP106" i="28"/>
  <c r="AN106" i="28" s="1"/>
  <c r="AP85" i="28"/>
  <c r="X85" i="28" s="1"/>
  <c r="AP62" i="28"/>
  <c r="AP106" i="23"/>
  <c r="AH106" i="23" s="1"/>
  <c r="AP164" i="23"/>
  <c r="AC164" i="23" s="1"/>
  <c r="AP18" i="23"/>
  <c r="AL18" i="23" s="1"/>
  <c r="AP97" i="23"/>
  <c r="AO97" i="23" s="1"/>
  <c r="AP107" i="23"/>
  <c r="AP111" i="23"/>
  <c r="AO111" i="23" s="1"/>
  <c r="N133" i="28"/>
  <c r="P133" i="28"/>
  <c r="U133" i="28"/>
  <c r="O133" i="28"/>
  <c r="T133" i="28"/>
  <c r="M133" i="28"/>
  <c r="R133" i="28"/>
  <c r="S133" i="28"/>
  <c r="Q133" i="28"/>
  <c r="Q22" i="28"/>
  <c r="R22" i="28"/>
  <c r="O22" i="28"/>
  <c r="S22" i="28"/>
  <c r="P22" i="28"/>
  <c r="T22" i="28"/>
  <c r="N22" i="28"/>
  <c r="M22" i="28"/>
  <c r="U22" i="28"/>
  <c r="O106" i="28"/>
  <c r="T106" i="28"/>
  <c r="M106" i="28"/>
  <c r="P106" i="28"/>
  <c r="N106" i="28"/>
  <c r="U106" i="28"/>
  <c r="R106" i="28"/>
  <c r="Q106" i="28"/>
  <c r="S106" i="28"/>
  <c r="Q107" i="28"/>
  <c r="S107" i="28"/>
  <c r="O107" i="28"/>
  <c r="P107" i="28"/>
  <c r="U107" i="28"/>
  <c r="N107" i="28"/>
  <c r="T107" i="28"/>
  <c r="M107" i="28"/>
  <c r="R107" i="28"/>
  <c r="P176" i="28"/>
  <c r="O176" i="28"/>
  <c r="U176" i="28"/>
  <c r="Q176" i="28"/>
  <c r="S176" i="28"/>
  <c r="N176" i="28"/>
  <c r="T176" i="28"/>
  <c r="M176" i="28"/>
  <c r="R176" i="28"/>
  <c r="O91" i="28"/>
  <c r="Q91" i="28"/>
  <c r="S91" i="28"/>
  <c r="U91" i="28"/>
  <c r="N91" i="28"/>
  <c r="T91" i="28"/>
  <c r="P91" i="28"/>
  <c r="R91" i="28"/>
  <c r="M91" i="28"/>
  <c r="AP102" i="28"/>
  <c r="AL102" i="28" s="1"/>
  <c r="AP71" i="28"/>
  <c r="AP63" i="28"/>
  <c r="AP82" i="28"/>
  <c r="Y82" i="28" s="1"/>
  <c r="AP169" i="28"/>
  <c r="AF169" i="28" s="1"/>
  <c r="AP111" i="28"/>
  <c r="AE111" i="28" s="1"/>
  <c r="AP115" i="23"/>
  <c r="AA115" i="23" s="1"/>
  <c r="AP112" i="23"/>
  <c r="AP121" i="23"/>
  <c r="AJ121" i="23" s="1"/>
  <c r="AP171" i="23"/>
  <c r="Z171" i="23" s="1"/>
  <c r="AP76" i="23"/>
  <c r="AM76" i="23" s="1"/>
  <c r="S55" i="28"/>
  <c r="P55" i="28"/>
  <c r="U55" i="28"/>
  <c r="O55" i="28"/>
  <c r="T55" i="28"/>
  <c r="R55" i="28"/>
  <c r="N55" i="28"/>
  <c r="Q55" i="28"/>
  <c r="M55" i="28"/>
  <c r="M112" i="28"/>
  <c r="S112" i="28"/>
  <c r="O112" i="28"/>
  <c r="N112" i="28"/>
  <c r="R112" i="28"/>
  <c r="T112" i="28"/>
  <c r="Q112" i="28"/>
  <c r="P112" i="28"/>
  <c r="U112" i="28"/>
  <c r="T167" i="28"/>
  <c r="U167" i="28"/>
  <c r="R167" i="28"/>
  <c r="M167" i="28"/>
  <c r="S167" i="28"/>
  <c r="Q167" i="28"/>
  <c r="N167" i="28"/>
  <c r="P167" i="28"/>
  <c r="O167" i="28"/>
  <c r="P17" i="28"/>
  <c r="S17" i="28"/>
  <c r="U17" i="28"/>
  <c r="O17" i="28"/>
  <c r="T17" i="28"/>
  <c r="R17" i="28"/>
  <c r="M17" i="28"/>
  <c r="Q17" i="28"/>
  <c r="N17" i="28"/>
  <c r="O8" i="28"/>
  <c r="P8" i="28"/>
  <c r="U8" i="28"/>
  <c r="N8" i="28"/>
  <c r="M8" i="28"/>
  <c r="S8" i="28"/>
  <c r="R8" i="28"/>
  <c r="Q8" i="28"/>
  <c r="T8" i="28"/>
  <c r="S54" i="28"/>
  <c r="O54" i="28"/>
  <c r="M54" i="28"/>
  <c r="T54" i="28"/>
  <c r="P54" i="28"/>
  <c r="N54" i="28"/>
  <c r="R54" i="28"/>
  <c r="Q54" i="28"/>
  <c r="U54" i="28"/>
  <c r="S177" i="28"/>
  <c r="Q177" i="28"/>
  <c r="N177" i="28"/>
  <c r="T177" i="28"/>
  <c r="U177" i="28"/>
  <c r="R177" i="28"/>
  <c r="P177" i="28"/>
  <c r="M177" i="28"/>
  <c r="O177" i="28"/>
  <c r="AP161" i="28"/>
  <c r="AP96" i="28"/>
  <c r="AP80" i="28"/>
  <c r="AJ80" i="28" s="1"/>
  <c r="AP101" i="28"/>
  <c r="AB101" i="28" s="1"/>
  <c r="AP157" i="28"/>
  <c r="AG157" i="28" s="1"/>
  <c r="AP131" i="23"/>
  <c r="AP110" i="23"/>
  <c r="AK110" i="23" s="1"/>
  <c r="AP123" i="23"/>
  <c r="AP39" i="23"/>
  <c r="AB39" i="23" s="1"/>
  <c r="AP128" i="23"/>
  <c r="AD128" i="23" s="1"/>
  <c r="AP88" i="23"/>
  <c r="O80" i="28"/>
  <c r="M80" i="28"/>
  <c r="U80" i="28"/>
  <c r="Q80" i="28"/>
  <c r="S80" i="28"/>
  <c r="N80" i="28"/>
  <c r="P80" i="28"/>
  <c r="T80" i="28"/>
  <c r="R80" i="28"/>
  <c r="O165" i="28"/>
  <c r="T165" i="28"/>
  <c r="M165" i="28"/>
  <c r="R165" i="28"/>
  <c r="S165" i="28"/>
  <c r="Q165" i="28"/>
  <c r="N165" i="28"/>
  <c r="U165" i="28"/>
  <c r="P165" i="28"/>
  <c r="R29" i="28"/>
  <c r="M29" i="28"/>
  <c r="O29" i="28"/>
  <c r="Q29" i="28"/>
  <c r="P29" i="28"/>
  <c r="S29" i="28"/>
  <c r="U29" i="28"/>
  <c r="T29" i="28"/>
  <c r="N29" i="28"/>
  <c r="O51" i="28"/>
  <c r="M51" i="28"/>
  <c r="P51" i="28"/>
  <c r="S51" i="28"/>
  <c r="Q51" i="28"/>
  <c r="N51" i="28"/>
  <c r="T51" i="28"/>
  <c r="R51" i="28"/>
  <c r="U51" i="28"/>
  <c r="U47" i="28"/>
  <c r="T47" i="28"/>
  <c r="O47" i="28"/>
  <c r="R47" i="28"/>
  <c r="M47" i="28"/>
  <c r="S47" i="28"/>
  <c r="Q47" i="28"/>
  <c r="N47" i="28"/>
  <c r="P47" i="28"/>
  <c r="AP173" i="28"/>
  <c r="AA173" i="28" s="1"/>
  <c r="AP45" i="28"/>
  <c r="AP3" i="28"/>
  <c r="AP127" i="28"/>
  <c r="AP66" i="28"/>
  <c r="W66" i="28" s="1"/>
  <c r="AP162" i="28"/>
  <c r="AL162" i="28" s="1"/>
  <c r="AP12" i="23"/>
  <c r="AP117" i="23"/>
  <c r="AC117" i="23" s="1"/>
  <c r="AP3" i="23"/>
  <c r="AF3" i="23" s="1"/>
  <c r="AP91" i="23"/>
  <c r="AP45" i="23"/>
  <c r="AD45" i="23" s="1"/>
  <c r="J49" i="19"/>
  <c r="H49" i="19"/>
  <c r="G49" i="19"/>
  <c r="F49" i="19"/>
  <c r="D49" i="19"/>
  <c r="E49" i="19"/>
  <c r="K49" i="19"/>
  <c r="I49" i="19"/>
  <c r="C49" i="19"/>
  <c r="C67" i="21"/>
  <c r="I67" i="21"/>
  <c r="K67" i="21"/>
  <c r="H67" i="21"/>
  <c r="E67" i="21"/>
  <c r="G67" i="21"/>
  <c r="F67" i="21"/>
  <c r="D67" i="21"/>
  <c r="J67" i="21"/>
  <c r="G52" i="19"/>
  <c r="E52" i="19"/>
  <c r="H52" i="19"/>
  <c r="I52" i="19"/>
  <c r="F52" i="19"/>
  <c r="J52" i="19"/>
  <c r="D52" i="19"/>
  <c r="C52" i="19"/>
  <c r="K52" i="19"/>
  <c r="F145" i="40"/>
  <c r="G145" i="40"/>
  <c r="E145" i="40"/>
  <c r="D145" i="40"/>
  <c r="C145" i="40"/>
  <c r="I145" i="40"/>
  <c r="J145" i="40"/>
  <c r="H145" i="40"/>
  <c r="K145" i="40"/>
  <c r="K103" i="23"/>
  <c r="C103" i="23"/>
  <c r="H103" i="23"/>
  <c r="G103" i="23"/>
  <c r="J103" i="23"/>
  <c r="E103" i="23"/>
  <c r="I103" i="23"/>
  <c r="F103" i="23"/>
  <c r="D103" i="23"/>
  <c r="D61" i="25"/>
  <c r="I61" i="25"/>
  <c r="K61" i="25"/>
  <c r="C61" i="25"/>
  <c r="F61" i="25"/>
  <c r="E61" i="25"/>
  <c r="G61" i="25"/>
  <c r="J61" i="25"/>
  <c r="H61" i="25"/>
  <c r="G85" i="21"/>
  <c r="F85" i="21"/>
  <c r="D85" i="21"/>
  <c r="E85" i="21"/>
  <c r="K85" i="21"/>
  <c r="H85" i="21"/>
  <c r="J85" i="21"/>
  <c r="I85" i="21"/>
  <c r="C85" i="21"/>
  <c r="E89" i="23"/>
  <c r="G89" i="23"/>
  <c r="F89" i="23"/>
  <c r="C89" i="23"/>
  <c r="I89" i="23"/>
  <c r="K89" i="23"/>
  <c r="D89" i="23"/>
  <c r="J89" i="23"/>
  <c r="H89" i="23"/>
  <c r="C172" i="21"/>
  <c r="E172" i="21"/>
  <c r="F172" i="21"/>
  <c r="J172" i="21"/>
  <c r="D172" i="21"/>
  <c r="K172" i="21"/>
  <c r="H172" i="21"/>
  <c r="I172" i="21"/>
  <c r="G172" i="21"/>
  <c r="G170" i="21"/>
  <c r="I170" i="21"/>
  <c r="D170" i="21"/>
  <c r="E170" i="21"/>
  <c r="C170" i="21"/>
  <c r="H170" i="21"/>
  <c r="F170" i="21"/>
  <c r="J170" i="21"/>
  <c r="K170" i="21"/>
  <c r="K125" i="26"/>
  <c r="H125" i="26"/>
  <c r="G125" i="26"/>
  <c r="F125" i="26"/>
  <c r="I125" i="26"/>
  <c r="E125" i="26"/>
  <c r="D125" i="26"/>
  <c r="C125" i="26"/>
  <c r="J125" i="26"/>
  <c r="F23" i="19"/>
  <c r="J23" i="19"/>
  <c r="G23" i="19"/>
  <c r="K23" i="19"/>
  <c r="D23" i="19"/>
  <c r="C23" i="19"/>
  <c r="E23" i="19"/>
  <c r="H23" i="19"/>
  <c r="I23" i="19"/>
  <c r="H12" i="23"/>
  <c r="F12" i="23"/>
  <c r="E12" i="23"/>
  <c r="G12" i="23"/>
  <c r="C12" i="23"/>
  <c r="I12" i="23"/>
  <c r="J12" i="23"/>
  <c r="K12" i="23"/>
  <c r="D12" i="23"/>
  <c r="I38" i="23"/>
  <c r="K38" i="23"/>
  <c r="H38" i="23"/>
  <c r="J38" i="23"/>
  <c r="C38" i="23"/>
  <c r="G38" i="23"/>
  <c r="E38" i="23"/>
  <c r="D38" i="23"/>
  <c r="F38" i="23"/>
  <c r="G168" i="26"/>
  <c r="C168" i="26"/>
  <c r="D168" i="26"/>
  <c r="E168" i="26"/>
  <c r="K168" i="26"/>
  <c r="H168" i="26"/>
  <c r="J168" i="26"/>
  <c r="F168" i="26"/>
  <c r="I168" i="26"/>
  <c r="K163" i="26"/>
  <c r="G163" i="26"/>
  <c r="C163" i="26"/>
  <c r="E163" i="26"/>
  <c r="I163" i="26"/>
  <c r="J163" i="26"/>
  <c r="F163" i="26"/>
  <c r="D163" i="26"/>
  <c r="H163" i="26"/>
  <c r="F157" i="40"/>
  <c r="E157" i="40"/>
  <c r="K157" i="40"/>
  <c r="C157" i="40"/>
  <c r="H157" i="40"/>
  <c r="J157" i="40"/>
  <c r="D157" i="40"/>
  <c r="G157" i="40"/>
  <c r="I157" i="40"/>
  <c r="G3" i="40"/>
  <c r="J3" i="40"/>
  <c r="E3" i="40"/>
  <c r="I3" i="40"/>
  <c r="K3" i="40"/>
  <c r="D3" i="40"/>
  <c r="C3" i="40"/>
  <c r="F3" i="40"/>
  <c r="H3" i="40"/>
  <c r="E84" i="28"/>
  <c r="H84" i="28"/>
  <c r="I84" i="28"/>
  <c r="D84" i="28"/>
  <c r="J84" i="28"/>
  <c r="F84" i="28"/>
  <c r="G84" i="28"/>
  <c r="C84" i="28"/>
  <c r="K84" i="28"/>
  <c r="K9" i="28"/>
  <c r="D9" i="28"/>
  <c r="F9" i="28"/>
  <c r="J9" i="28"/>
  <c r="E9" i="28"/>
  <c r="G9" i="28"/>
  <c r="H9" i="28"/>
  <c r="I9" i="28"/>
  <c r="C9" i="28"/>
  <c r="K24" i="23"/>
  <c r="F24" i="23"/>
  <c r="J24" i="23"/>
  <c r="I24" i="23"/>
  <c r="E24" i="23"/>
  <c r="G24" i="23"/>
  <c r="H24" i="23"/>
  <c r="D24" i="23"/>
  <c r="C24" i="23"/>
  <c r="F117" i="26"/>
  <c r="H117" i="26"/>
  <c r="J117" i="26"/>
  <c r="E117" i="26"/>
  <c r="C117" i="26"/>
  <c r="G117" i="26"/>
  <c r="I117" i="26"/>
  <c r="K117" i="26"/>
  <c r="D117" i="26"/>
  <c r="D164" i="21"/>
  <c r="H164" i="21"/>
  <c r="K164" i="21"/>
  <c r="G164" i="21"/>
  <c r="E164" i="21"/>
  <c r="I164" i="21"/>
  <c r="J164" i="21"/>
  <c r="F164" i="21"/>
  <c r="C164" i="21"/>
  <c r="E131" i="21"/>
  <c r="D131" i="21"/>
  <c r="C131" i="21"/>
  <c r="I131" i="21"/>
  <c r="F131" i="21"/>
  <c r="H131" i="21"/>
  <c r="K131" i="21"/>
  <c r="G131" i="21"/>
  <c r="J131" i="21"/>
  <c r="S103" i="28"/>
  <c r="P103" i="28"/>
  <c r="U103" i="28"/>
  <c r="T103" i="28"/>
  <c r="O103" i="28"/>
  <c r="R103" i="28"/>
  <c r="M103" i="28"/>
  <c r="N103" i="28"/>
  <c r="Q103" i="28"/>
  <c r="AP139" i="28"/>
  <c r="AC139" i="28" s="1"/>
  <c r="AP30" i="28"/>
  <c r="AP31" i="28"/>
  <c r="AP122" i="28"/>
  <c r="AL122" i="28" s="1"/>
  <c r="AP124" i="28"/>
  <c r="AL124" i="28" s="1"/>
  <c r="AP129" i="23"/>
  <c r="AM129" i="23" s="1"/>
  <c r="AP125" i="23"/>
  <c r="AP167" i="23"/>
  <c r="AP55" i="23"/>
  <c r="AB55" i="23" s="1"/>
  <c r="AP75" i="23"/>
  <c r="AA75" i="23" s="1"/>
  <c r="AK75" i="23"/>
  <c r="AP47" i="23"/>
  <c r="AO47" i="23" s="1"/>
  <c r="U171" i="28"/>
  <c r="O171" i="28"/>
  <c r="T171" i="28"/>
  <c r="R171" i="28"/>
  <c r="M171" i="28"/>
  <c r="Q171" i="28"/>
  <c r="S171" i="28"/>
  <c r="N171" i="28"/>
  <c r="P171" i="28"/>
  <c r="P150" i="28"/>
  <c r="N150" i="28"/>
  <c r="R150" i="28"/>
  <c r="U150" i="28"/>
  <c r="M150" i="28"/>
  <c r="S150" i="28"/>
  <c r="Q150" i="28"/>
  <c r="O150" i="28"/>
  <c r="T150" i="28"/>
  <c r="P35" i="28"/>
  <c r="M35" i="28"/>
  <c r="U35" i="28"/>
  <c r="O35" i="28"/>
  <c r="T35" i="28"/>
  <c r="R35" i="28"/>
  <c r="Q35" i="28"/>
  <c r="N35" i="28"/>
  <c r="S35" i="28"/>
  <c r="U130" i="28"/>
  <c r="M130" i="28"/>
  <c r="S130" i="28"/>
  <c r="R130" i="28"/>
  <c r="T130" i="28"/>
  <c r="P130" i="28"/>
  <c r="Q130" i="28"/>
  <c r="O130" i="28"/>
  <c r="N130" i="28"/>
  <c r="N70" i="28"/>
  <c r="O70" i="28"/>
  <c r="S70" i="28"/>
  <c r="U70" i="28"/>
  <c r="M70" i="28"/>
  <c r="T70" i="28"/>
  <c r="R70" i="28"/>
  <c r="Q70" i="28"/>
  <c r="P70" i="28"/>
  <c r="AP22" i="28"/>
  <c r="AP134" i="28"/>
  <c r="AO134" i="28" s="1"/>
  <c r="AP112" i="28"/>
  <c r="AB112" i="28" s="1"/>
  <c r="AP19" i="28"/>
  <c r="AB19" i="28" s="1"/>
  <c r="AP42" i="28"/>
  <c r="AC42" i="28" s="1"/>
  <c r="AP171" i="28"/>
  <c r="AO171" i="28" s="1"/>
  <c r="AP159" i="23"/>
  <c r="AP143" i="23"/>
  <c r="AP149" i="23"/>
  <c r="AG149" i="23" s="1"/>
  <c r="AP122" i="23"/>
  <c r="AP77" i="23"/>
  <c r="AE77" i="23" s="1"/>
  <c r="U56" i="28"/>
  <c r="T56" i="28"/>
  <c r="Q56" i="28"/>
  <c r="R56" i="28"/>
  <c r="N56" i="28"/>
  <c r="O56" i="28"/>
  <c r="P56" i="28"/>
  <c r="S56" i="28"/>
  <c r="M56" i="28"/>
  <c r="U2" i="28"/>
  <c r="T2" i="28"/>
  <c r="R2" i="28"/>
  <c r="M2" i="28"/>
  <c r="P2" i="28"/>
  <c r="N2" i="28"/>
  <c r="S2" i="28"/>
  <c r="O2" i="28"/>
  <c r="Q2" i="28"/>
  <c r="T26" i="28"/>
  <c r="R26" i="28"/>
  <c r="Q26" i="28"/>
  <c r="S26" i="28"/>
  <c r="N26" i="28"/>
  <c r="O26" i="28"/>
  <c r="M26" i="28"/>
  <c r="U26" i="28"/>
  <c r="P26" i="28"/>
  <c r="U102" i="28"/>
  <c r="T102" i="28"/>
  <c r="M102" i="28"/>
  <c r="Q102" i="28"/>
  <c r="S102" i="28"/>
  <c r="R102" i="28"/>
  <c r="P102" i="28"/>
  <c r="O102" i="28"/>
  <c r="N102" i="28"/>
  <c r="Q57" i="28"/>
  <c r="U57" i="28"/>
  <c r="T57" i="28"/>
  <c r="S57" i="28"/>
  <c r="R57" i="28"/>
  <c r="M57" i="28"/>
  <c r="O57" i="28"/>
  <c r="N57" i="28"/>
  <c r="P57" i="28"/>
  <c r="Q48" i="28"/>
  <c r="S48" i="28"/>
  <c r="N48" i="28"/>
  <c r="R48" i="28"/>
  <c r="M48" i="28"/>
  <c r="P48" i="28"/>
  <c r="U48" i="28"/>
  <c r="T48" i="28"/>
  <c r="O48" i="28"/>
  <c r="AP60" i="28"/>
  <c r="Y60" i="28" s="1"/>
  <c r="AP128" i="28"/>
  <c r="AI128" i="28" s="1"/>
  <c r="AP123" i="28"/>
  <c r="AP17" i="28"/>
  <c r="AK17" i="28" s="1"/>
  <c r="AP74" i="28"/>
  <c r="AI74" i="28" s="1"/>
  <c r="AP49" i="23"/>
  <c r="AN49" i="23" s="1"/>
  <c r="AP8" i="23"/>
  <c r="AP14" i="23"/>
  <c r="Z14" i="23" s="1"/>
  <c r="AP29" i="23"/>
  <c r="AA29" i="23" s="1"/>
  <c r="AP20" i="23"/>
  <c r="AO20" i="23" s="1"/>
  <c r="AP104" i="23"/>
  <c r="AH104" i="23" s="1"/>
  <c r="Q85" i="28"/>
  <c r="P85" i="28"/>
  <c r="N85" i="28"/>
  <c r="U85" i="28"/>
  <c r="O85" i="28"/>
  <c r="T85" i="28"/>
  <c r="R85" i="28"/>
  <c r="M85" i="28"/>
  <c r="S85" i="28"/>
  <c r="R87" i="28"/>
  <c r="M87" i="28"/>
  <c r="Q87" i="28"/>
  <c r="N87" i="28"/>
  <c r="S87" i="28"/>
  <c r="P87" i="28"/>
  <c r="U87" i="28"/>
  <c r="T87" i="28"/>
  <c r="O87" i="28"/>
  <c r="O160" i="28"/>
  <c r="T160" i="28"/>
  <c r="N160" i="28"/>
  <c r="M160" i="28"/>
  <c r="R160" i="28"/>
  <c r="P160" i="28"/>
  <c r="U160" i="28"/>
  <c r="Q160" i="28"/>
  <c r="S160" i="28"/>
  <c r="N161" i="28"/>
  <c r="P161" i="28"/>
  <c r="M161" i="28"/>
  <c r="U161" i="28"/>
  <c r="O161" i="28"/>
  <c r="T161" i="28"/>
  <c r="R161" i="28"/>
  <c r="S161" i="28"/>
  <c r="Q161" i="28"/>
  <c r="O170" i="28"/>
  <c r="Q170" i="28"/>
  <c r="U170" i="28"/>
  <c r="R170" i="28"/>
  <c r="S170" i="28"/>
  <c r="T170" i="28"/>
  <c r="M170" i="28"/>
  <c r="P170" i="28"/>
  <c r="N170" i="28"/>
  <c r="AP8" i="28"/>
  <c r="AP48" i="28"/>
  <c r="AP27" i="28"/>
  <c r="AP163" i="28"/>
  <c r="AP155" i="28"/>
  <c r="AM155" i="28" s="1"/>
  <c r="AP44" i="28"/>
  <c r="AO44" i="28" s="1"/>
  <c r="AP56" i="23"/>
  <c r="W56" i="23" s="1"/>
  <c r="AP32" i="23"/>
  <c r="AJ32" i="23" s="1"/>
  <c r="AP142" i="23"/>
  <c r="AN142" i="23" s="1"/>
  <c r="AP65" i="23"/>
  <c r="AA65" i="23" s="1"/>
  <c r="AP102" i="23"/>
  <c r="AG102" i="23" s="1"/>
  <c r="C108" i="21"/>
  <c r="E108" i="21"/>
  <c r="J108" i="21"/>
  <c r="F108" i="21"/>
  <c r="K108" i="21"/>
  <c r="D108" i="21"/>
  <c r="H108" i="21"/>
  <c r="I108" i="21"/>
  <c r="G108" i="21"/>
  <c r="J71" i="28"/>
  <c r="C71" i="28"/>
  <c r="I71" i="28"/>
  <c r="D71" i="28"/>
  <c r="H71" i="28"/>
  <c r="K71" i="28"/>
  <c r="G71" i="28"/>
  <c r="F71" i="28"/>
  <c r="E71" i="28"/>
  <c r="C106" i="26"/>
  <c r="F106" i="26"/>
  <c r="E106" i="26"/>
  <c r="G106" i="26"/>
  <c r="H106" i="26"/>
  <c r="D106" i="26"/>
  <c r="K106" i="26"/>
  <c r="I106" i="26"/>
  <c r="J106" i="26"/>
  <c r="C65" i="28"/>
  <c r="D65" i="28"/>
  <c r="I65" i="28"/>
  <c r="E65" i="28"/>
  <c r="H65" i="28"/>
  <c r="K65" i="28"/>
  <c r="F65" i="28"/>
  <c r="G65" i="28"/>
  <c r="J65" i="28"/>
  <c r="D121" i="40"/>
  <c r="J121" i="40"/>
  <c r="F121" i="40"/>
  <c r="E121" i="40"/>
  <c r="G121" i="40"/>
  <c r="I121" i="40"/>
  <c r="K121" i="40"/>
  <c r="C121" i="40"/>
  <c r="H121" i="40"/>
  <c r="I58" i="24"/>
  <c r="F58" i="24"/>
  <c r="C58" i="24"/>
  <c r="H58" i="24"/>
  <c r="G58" i="24"/>
  <c r="K58" i="24"/>
  <c r="J58" i="24"/>
  <c r="E58" i="24"/>
  <c r="D58" i="24"/>
  <c r="K10" i="40"/>
  <c r="G10" i="40"/>
  <c r="F10" i="40"/>
  <c r="H10" i="40"/>
  <c r="I10" i="40"/>
  <c r="E10" i="40"/>
  <c r="C10" i="40"/>
  <c r="D10" i="40"/>
  <c r="J10" i="40"/>
  <c r="I88" i="28"/>
  <c r="D88" i="28"/>
  <c r="F88" i="28"/>
  <c r="K88" i="28"/>
  <c r="J88" i="28"/>
  <c r="G88" i="28"/>
  <c r="H88" i="28"/>
  <c r="C88" i="28"/>
  <c r="E88" i="28"/>
  <c r="K61" i="28"/>
  <c r="F61" i="28"/>
  <c r="J61" i="28"/>
  <c r="G61" i="28"/>
  <c r="D61" i="28"/>
  <c r="C61" i="28"/>
  <c r="H61" i="28"/>
  <c r="E61" i="28"/>
  <c r="I61" i="28"/>
  <c r="D29" i="40"/>
  <c r="H29" i="40"/>
  <c r="F29" i="40"/>
  <c r="G29" i="40"/>
  <c r="K29" i="40"/>
  <c r="I29" i="40"/>
  <c r="E29" i="40"/>
  <c r="C29" i="40"/>
  <c r="J29" i="40"/>
  <c r="G127" i="26"/>
  <c r="K127" i="26"/>
  <c r="F127" i="26"/>
  <c r="E127" i="26"/>
  <c r="D127" i="26"/>
  <c r="H127" i="26"/>
  <c r="C127" i="26"/>
  <c r="I127" i="26"/>
  <c r="J127" i="26"/>
  <c r="H10" i="28"/>
  <c r="D10" i="28"/>
  <c r="F10" i="28"/>
  <c r="J10" i="28"/>
  <c r="E10" i="28"/>
  <c r="K10" i="28"/>
  <c r="C10" i="28"/>
  <c r="G10" i="28"/>
  <c r="I10" i="28"/>
  <c r="D35" i="41"/>
  <c r="J35" i="41"/>
  <c r="I35" i="41"/>
  <c r="K35" i="41"/>
  <c r="G35" i="41"/>
  <c r="F35" i="41"/>
  <c r="E35" i="41"/>
  <c r="H35" i="41"/>
  <c r="C35" i="41"/>
  <c r="K96" i="26"/>
  <c r="C96" i="26"/>
  <c r="H96" i="26"/>
  <c r="J96" i="26"/>
  <c r="D96" i="26"/>
  <c r="I96" i="26"/>
  <c r="E96" i="26"/>
  <c r="F96" i="26"/>
  <c r="G96" i="26"/>
  <c r="F128" i="21"/>
  <c r="D128" i="21"/>
  <c r="H128" i="21"/>
  <c r="K128" i="21"/>
  <c r="G128" i="21"/>
  <c r="I128" i="21"/>
  <c r="C128" i="21"/>
  <c r="J128" i="21"/>
  <c r="E128" i="21"/>
  <c r="J94" i="23"/>
  <c r="G94" i="23"/>
  <c r="I94" i="23"/>
  <c r="D94" i="23"/>
  <c r="H94" i="23"/>
  <c r="F94" i="23"/>
  <c r="E94" i="23"/>
  <c r="C94" i="23"/>
  <c r="K94" i="23"/>
  <c r="G30" i="26"/>
  <c r="E30" i="26"/>
  <c r="H30" i="26"/>
  <c r="D30" i="26"/>
  <c r="F30" i="26"/>
  <c r="J30" i="26"/>
  <c r="I30" i="26"/>
  <c r="C30" i="26"/>
  <c r="K30" i="26"/>
  <c r="G159" i="23"/>
  <c r="D159" i="23"/>
  <c r="E159" i="23"/>
  <c r="C159" i="23"/>
  <c r="F159" i="23"/>
  <c r="I159" i="23"/>
  <c r="K159" i="23"/>
  <c r="H159" i="23"/>
  <c r="J159" i="23"/>
  <c r="C4" i="26"/>
  <c r="D4" i="26"/>
  <c r="F4" i="26"/>
  <c r="I4" i="26"/>
  <c r="K4" i="26"/>
  <c r="H4" i="26"/>
  <c r="E4" i="26"/>
  <c r="G4" i="26"/>
  <c r="J4" i="26"/>
  <c r="F140" i="26"/>
  <c r="D140" i="26"/>
  <c r="H140" i="26"/>
  <c r="I140" i="26"/>
  <c r="C140" i="26"/>
  <c r="G140" i="26"/>
  <c r="J140" i="26"/>
  <c r="E140" i="26"/>
  <c r="K140" i="26"/>
  <c r="K11" i="23"/>
  <c r="J11" i="23"/>
  <c r="E11" i="23"/>
  <c r="I11" i="23"/>
  <c r="H11" i="23"/>
  <c r="G11" i="23"/>
  <c r="F11" i="23"/>
  <c r="C11" i="23"/>
  <c r="D11" i="23"/>
  <c r="F172" i="41"/>
  <c r="G172" i="41"/>
  <c r="J172" i="41"/>
  <c r="E172" i="41"/>
  <c r="C172" i="41"/>
  <c r="K172" i="41"/>
  <c r="I172" i="41"/>
  <c r="D172" i="41"/>
  <c r="H172" i="41"/>
  <c r="U69" i="28"/>
  <c r="N69" i="28"/>
  <c r="R69" i="28"/>
  <c r="M69" i="28"/>
  <c r="T69" i="28"/>
  <c r="O69" i="28"/>
  <c r="Q69" i="28"/>
  <c r="S69" i="28"/>
  <c r="P69" i="28"/>
  <c r="AP38" i="28"/>
  <c r="AP150" i="28"/>
  <c r="AP114" i="28"/>
  <c r="AI114" i="28" s="1"/>
  <c r="AP75" i="28"/>
  <c r="AL75" i="28" s="1"/>
  <c r="AP132" i="28"/>
  <c r="W132" i="28" s="1"/>
  <c r="AP33" i="23"/>
  <c r="AO33" i="23" s="1"/>
  <c r="AP40" i="23"/>
  <c r="AP176" i="23"/>
  <c r="AP59" i="23"/>
  <c r="AP158" i="23"/>
  <c r="AP169" i="23"/>
  <c r="P136" i="28"/>
  <c r="N136" i="28"/>
  <c r="O136" i="28"/>
  <c r="U136" i="28"/>
  <c r="S136" i="28"/>
  <c r="R136" i="28"/>
  <c r="Q136" i="28"/>
  <c r="T136" i="28"/>
  <c r="M136" i="28"/>
  <c r="O38" i="28"/>
  <c r="R38" i="28"/>
  <c r="T38" i="28"/>
  <c r="P38" i="28"/>
  <c r="N38" i="28"/>
  <c r="U38" i="28"/>
  <c r="S38" i="28"/>
  <c r="Q38" i="28"/>
  <c r="M38" i="28"/>
  <c r="T15" i="28"/>
  <c r="P15" i="28"/>
  <c r="R15" i="28"/>
  <c r="M15" i="28"/>
  <c r="S15" i="28"/>
  <c r="Q15" i="28"/>
  <c r="N15" i="28"/>
  <c r="O15" i="28"/>
  <c r="U15" i="28"/>
  <c r="P72" i="28"/>
  <c r="R72" i="28"/>
  <c r="N72" i="28"/>
  <c r="U72" i="28"/>
  <c r="M72" i="28"/>
  <c r="Q72" i="28"/>
  <c r="S72" i="28"/>
  <c r="T72" i="28"/>
  <c r="O72" i="28"/>
  <c r="U119" i="28"/>
  <c r="O119" i="28"/>
  <c r="T119" i="28"/>
  <c r="R119" i="28"/>
  <c r="M119" i="28"/>
  <c r="Q119" i="28"/>
  <c r="N119" i="28"/>
  <c r="P119" i="28"/>
  <c r="S119" i="28"/>
  <c r="N7" i="28"/>
  <c r="P7" i="28"/>
  <c r="U7" i="28"/>
  <c r="O7" i="28"/>
  <c r="T7" i="28"/>
  <c r="M7" i="28"/>
  <c r="R7" i="28"/>
  <c r="S7" i="28"/>
  <c r="Q7" i="28"/>
  <c r="AP158" i="28"/>
  <c r="AH158" i="28" s="1"/>
  <c r="AP149" i="28"/>
  <c r="Z149" i="28" s="1"/>
  <c r="AP118" i="28"/>
  <c r="AP11" i="28"/>
  <c r="Z11" i="28" s="1"/>
  <c r="AP153" i="28"/>
  <c r="AE153" i="28" s="1"/>
  <c r="AP87" i="28"/>
  <c r="AK87" i="28" s="1"/>
  <c r="AP30" i="23"/>
  <c r="AP79" i="23"/>
  <c r="AF79" i="23" s="1"/>
  <c r="AP22" i="23"/>
  <c r="AL22" i="23" s="1"/>
  <c r="AP156" i="23"/>
  <c r="AJ156" i="23" s="1"/>
  <c r="AP81" i="23"/>
  <c r="AN81" i="23" s="1"/>
  <c r="P105" i="28"/>
  <c r="U105" i="28"/>
  <c r="O105" i="28"/>
  <c r="M105" i="28"/>
  <c r="R105" i="28"/>
  <c r="S105" i="28"/>
  <c r="T105" i="28"/>
  <c r="N105" i="28"/>
  <c r="Q105" i="28"/>
  <c r="M62" i="28"/>
  <c r="T62" i="28"/>
  <c r="P62" i="28"/>
  <c r="N62" i="28"/>
  <c r="R62" i="28"/>
  <c r="U62" i="28"/>
  <c r="Q62" i="28"/>
  <c r="O62" i="28"/>
  <c r="S62" i="28"/>
  <c r="S104" i="28"/>
  <c r="T104" i="28"/>
  <c r="M104" i="28"/>
  <c r="O104" i="28"/>
  <c r="P104" i="28"/>
  <c r="N104" i="28"/>
  <c r="U104" i="28"/>
  <c r="Q104" i="28"/>
  <c r="R104" i="28"/>
  <c r="T36" i="28"/>
  <c r="P36" i="28"/>
  <c r="N36" i="28"/>
  <c r="U36" i="28"/>
  <c r="M36" i="28"/>
  <c r="Q36" i="28"/>
  <c r="S36" i="28"/>
  <c r="R36" i="28"/>
  <c r="O36" i="28"/>
  <c r="AP133" i="28"/>
  <c r="AM133" i="28" s="1"/>
  <c r="AP138" i="28"/>
  <c r="AM138" i="28" s="1"/>
  <c r="AP33" i="28"/>
  <c r="AD33" i="28" s="1"/>
  <c r="AP58" i="28"/>
  <c r="AK58" i="28" s="1"/>
  <c r="AP147" i="28"/>
  <c r="AJ147" i="28" s="1"/>
  <c r="AP21" i="23"/>
  <c r="AP154" i="23"/>
  <c r="AN154" i="23" s="1"/>
  <c r="AP96" i="23"/>
  <c r="AP38" i="23"/>
  <c r="AP161" i="23"/>
  <c r="AP72" i="23"/>
  <c r="W72" i="23" s="1"/>
  <c r="Q46" i="28"/>
  <c r="U46" i="28"/>
  <c r="P46" i="28"/>
  <c r="M46" i="28"/>
  <c r="O46" i="28"/>
  <c r="R46" i="28"/>
  <c r="N46" i="28"/>
  <c r="S46" i="28"/>
  <c r="T46" i="28"/>
  <c r="P173" i="28"/>
  <c r="U173" i="28"/>
  <c r="T173" i="28"/>
  <c r="O173" i="28"/>
  <c r="R173" i="28"/>
  <c r="M173" i="28"/>
  <c r="S173" i="28"/>
  <c r="N173" i="28"/>
  <c r="Q173" i="28"/>
  <c r="T66" i="28"/>
  <c r="P66" i="28"/>
  <c r="N66" i="28"/>
  <c r="M66" i="28"/>
  <c r="Q66" i="28"/>
  <c r="U66" i="28"/>
  <c r="O66" i="28"/>
  <c r="S66" i="28"/>
  <c r="R66" i="28"/>
  <c r="N174" i="28"/>
  <c r="R174" i="28"/>
  <c r="U174" i="28"/>
  <c r="Q174" i="28"/>
  <c r="O174" i="28"/>
  <c r="S174" i="28"/>
  <c r="T174" i="28"/>
  <c r="P174" i="28"/>
  <c r="M174" i="28"/>
  <c r="S125" i="28"/>
  <c r="Q125" i="28"/>
  <c r="M125" i="28"/>
  <c r="O125" i="28"/>
  <c r="P125" i="28"/>
  <c r="U125" i="28"/>
  <c r="N125" i="28"/>
  <c r="R125" i="28"/>
  <c r="T125" i="28"/>
  <c r="O120" i="28"/>
  <c r="T120" i="28"/>
  <c r="S120" i="28"/>
  <c r="Q120" i="28"/>
  <c r="P120" i="28"/>
  <c r="N120" i="28"/>
  <c r="R120" i="28"/>
  <c r="U120" i="28"/>
  <c r="M120" i="28"/>
  <c r="AP14" i="28"/>
  <c r="AP24" i="28"/>
  <c r="Z24" i="28" s="1"/>
  <c r="AP41" i="28"/>
  <c r="AP16" i="28"/>
  <c r="AP18" i="28"/>
  <c r="AD18" i="28" s="1"/>
  <c r="AP88" i="28"/>
  <c r="AA88" i="28" s="1"/>
  <c r="AP31" i="23"/>
  <c r="AE31" i="23" s="1"/>
  <c r="AP152" i="23"/>
  <c r="Y152" i="23"/>
  <c r="AP100" i="23"/>
  <c r="AK100" i="23" s="1"/>
  <c r="AP166" i="23"/>
  <c r="AD166" i="23" s="1"/>
  <c r="AP150" i="23"/>
  <c r="AK150" i="23" s="1"/>
  <c r="F44" i="28"/>
  <c r="I44" i="28"/>
  <c r="C44" i="28"/>
  <c r="G44" i="28"/>
  <c r="E44" i="28"/>
  <c r="H44" i="28"/>
  <c r="K44" i="28"/>
  <c r="D44" i="28"/>
  <c r="J44" i="28"/>
  <c r="I142" i="21"/>
  <c r="E142" i="21"/>
  <c r="C142" i="21"/>
  <c r="J142" i="21"/>
  <c r="D142" i="21"/>
  <c r="K142" i="21"/>
  <c r="H142" i="21"/>
  <c r="G142" i="21"/>
  <c r="F142" i="21"/>
  <c r="G68" i="23"/>
  <c r="C68" i="23"/>
  <c r="F68" i="23"/>
  <c r="H68" i="23"/>
  <c r="D68" i="23"/>
  <c r="E68" i="23"/>
  <c r="K68" i="23"/>
  <c r="I68" i="23"/>
  <c r="J68" i="23"/>
  <c r="K35" i="26"/>
  <c r="C35" i="26"/>
  <c r="J35" i="26"/>
  <c r="G35" i="26"/>
  <c r="H35" i="26"/>
  <c r="I35" i="26"/>
  <c r="D35" i="26"/>
  <c r="F35" i="26"/>
  <c r="E35" i="26"/>
  <c r="J114" i="40"/>
  <c r="G114" i="40"/>
  <c r="D114" i="40"/>
  <c r="C114" i="40"/>
  <c r="E114" i="40"/>
  <c r="K114" i="40"/>
  <c r="I114" i="40"/>
  <c r="F114" i="40"/>
  <c r="H114" i="40"/>
  <c r="C117" i="41"/>
  <c r="H117" i="41"/>
  <c r="J117" i="41"/>
  <c r="E117" i="41"/>
  <c r="D117" i="41"/>
  <c r="F117" i="41"/>
  <c r="G117" i="41"/>
  <c r="K117" i="41"/>
  <c r="I117" i="41"/>
  <c r="I137" i="21"/>
  <c r="D137" i="21"/>
  <c r="C137" i="21"/>
  <c r="E137" i="21"/>
  <c r="F137" i="21"/>
  <c r="H137" i="21"/>
  <c r="K137" i="21"/>
  <c r="G137" i="21"/>
  <c r="J137" i="21"/>
  <c r="G166" i="26"/>
  <c r="C166" i="26"/>
  <c r="E166" i="26"/>
  <c r="I166" i="26"/>
  <c r="F166" i="26"/>
  <c r="D166" i="26"/>
  <c r="J166" i="26"/>
  <c r="H166" i="26"/>
  <c r="K166" i="26"/>
  <c r="E89" i="41"/>
  <c r="D89" i="41"/>
  <c r="J89" i="41"/>
  <c r="I89" i="41"/>
  <c r="G89" i="41"/>
  <c r="H89" i="41"/>
  <c r="F89" i="41"/>
  <c r="C89" i="41"/>
  <c r="K89" i="41"/>
  <c r="H29" i="19"/>
  <c r="J29" i="19"/>
  <c r="I29" i="19"/>
  <c r="G29" i="19"/>
  <c r="F29" i="19"/>
  <c r="D29" i="19"/>
  <c r="E29" i="19"/>
  <c r="K29" i="19"/>
  <c r="C29" i="19"/>
  <c r="K121" i="21"/>
  <c r="G121" i="21"/>
  <c r="I121" i="21"/>
  <c r="E121" i="21"/>
  <c r="J121" i="21"/>
  <c r="C121" i="21"/>
  <c r="H121" i="21"/>
  <c r="D121" i="21"/>
  <c r="F121" i="21"/>
  <c r="I26" i="23"/>
  <c r="D26" i="23"/>
  <c r="K26" i="23"/>
  <c r="J26" i="23"/>
  <c r="F26" i="23"/>
  <c r="C26" i="23"/>
  <c r="G26" i="23"/>
  <c r="E26" i="23"/>
  <c r="H26" i="23"/>
  <c r="G2" i="23"/>
  <c r="H2" i="23"/>
  <c r="C2" i="23"/>
  <c r="K2" i="23"/>
  <c r="D2" i="23"/>
  <c r="J2" i="23"/>
  <c r="I2" i="23"/>
  <c r="F2" i="23"/>
  <c r="E2" i="23"/>
  <c r="I77" i="28"/>
  <c r="F77" i="28"/>
  <c r="H77" i="28"/>
  <c r="D77" i="28"/>
  <c r="J77" i="28"/>
  <c r="E77" i="28"/>
  <c r="G77" i="28"/>
  <c r="K77" i="28"/>
  <c r="C77" i="28"/>
  <c r="J130" i="28"/>
  <c r="H130" i="28"/>
  <c r="K130" i="28"/>
  <c r="I130" i="28"/>
  <c r="F130" i="28"/>
  <c r="G130" i="28"/>
  <c r="E130" i="28"/>
  <c r="C130" i="28"/>
  <c r="D130" i="28"/>
  <c r="J51" i="23"/>
  <c r="G51" i="23"/>
  <c r="C51" i="23"/>
  <c r="F51" i="23"/>
  <c r="D51" i="23"/>
  <c r="I51" i="23"/>
  <c r="K51" i="23"/>
  <c r="H51" i="23"/>
  <c r="E51" i="23"/>
  <c r="C93" i="41"/>
  <c r="E93" i="41"/>
  <c r="F93" i="41"/>
  <c r="J93" i="41"/>
  <c r="H93" i="41"/>
  <c r="K93" i="41"/>
  <c r="D93" i="41"/>
  <c r="I93" i="41"/>
  <c r="G93" i="41"/>
  <c r="D47" i="19"/>
  <c r="I47" i="19"/>
  <c r="C47" i="19"/>
  <c r="H47" i="19"/>
  <c r="G47" i="19"/>
  <c r="J47" i="19"/>
  <c r="F47" i="19"/>
  <c r="E47" i="19"/>
  <c r="K47" i="19"/>
  <c r="D81" i="41"/>
  <c r="I81" i="41"/>
  <c r="C81" i="41"/>
  <c r="G81" i="41"/>
  <c r="K81" i="41"/>
  <c r="J81" i="41"/>
  <c r="E81" i="41"/>
  <c r="F81" i="41"/>
  <c r="H81" i="41"/>
  <c r="G116" i="23"/>
  <c r="C116" i="23"/>
  <c r="D116" i="23"/>
  <c r="H116" i="23"/>
  <c r="K116" i="23"/>
  <c r="F116" i="23"/>
  <c r="E116" i="23"/>
  <c r="I116" i="23"/>
  <c r="J116" i="23"/>
  <c r="J125" i="28"/>
  <c r="G125" i="28"/>
  <c r="C125" i="28"/>
  <c r="D125" i="28"/>
  <c r="I125" i="28"/>
  <c r="E125" i="28"/>
  <c r="H125" i="28"/>
  <c r="F125" i="28"/>
  <c r="K125" i="28"/>
  <c r="O77" i="28"/>
  <c r="P77" i="28"/>
  <c r="U77" i="28"/>
  <c r="T77" i="28"/>
  <c r="N77" i="28"/>
  <c r="R77" i="28"/>
  <c r="M77" i="28"/>
  <c r="S77" i="28"/>
  <c r="Q77" i="28"/>
  <c r="AP110" i="28"/>
  <c r="AP43" i="28"/>
  <c r="AP40" i="28"/>
  <c r="AP119" i="28"/>
  <c r="AA119" i="28" s="1"/>
  <c r="AP146" i="28"/>
  <c r="AN146" i="28" s="1"/>
  <c r="AP54" i="28"/>
  <c r="AB54" i="28" s="1"/>
  <c r="AP86" i="23"/>
  <c r="AP19" i="23"/>
  <c r="AP87" i="23"/>
  <c r="X87" i="23" s="1"/>
  <c r="AP109" i="23"/>
  <c r="AP103" i="23"/>
  <c r="AG103" i="23" s="1"/>
  <c r="U73" i="28"/>
  <c r="N73" i="28"/>
  <c r="S73" i="28"/>
  <c r="T73" i="28"/>
  <c r="M73" i="28"/>
  <c r="Q73" i="28"/>
  <c r="R73" i="28"/>
  <c r="O73" i="28"/>
  <c r="P73" i="28"/>
  <c r="Q4" i="28"/>
  <c r="S4" i="28"/>
  <c r="N4" i="28"/>
  <c r="R4" i="28"/>
  <c r="P4" i="28"/>
  <c r="O4" i="28"/>
  <c r="M4" i="28"/>
  <c r="U4" i="28"/>
  <c r="T4" i="28"/>
  <c r="R124" i="28"/>
  <c r="N124" i="28"/>
  <c r="O124" i="28"/>
  <c r="M124" i="28"/>
  <c r="P124" i="28"/>
  <c r="U124" i="28"/>
  <c r="Q124" i="28"/>
  <c r="T124" i="28"/>
  <c r="S124" i="28"/>
  <c r="Q110" i="28"/>
  <c r="S110" i="28"/>
  <c r="R110" i="28"/>
  <c r="P110" i="28"/>
  <c r="N110" i="28"/>
  <c r="O110" i="28"/>
  <c r="M110" i="28"/>
  <c r="U110" i="28"/>
  <c r="T110" i="28"/>
  <c r="Q68" i="28"/>
  <c r="U68" i="28"/>
  <c r="R68" i="28"/>
  <c r="S68" i="28"/>
  <c r="O68" i="28"/>
  <c r="T68" i="28"/>
  <c r="M68" i="28"/>
  <c r="N68" i="28"/>
  <c r="P68" i="28"/>
  <c r="T96" i="28"/>
  <c r="O96" i="28"/>
  <c r="Q96" i="28"/>
  <c r="S96" i="28"/>
  <c r="N96" i="28"/>
  <c r="R96" i="28"/>
  <c r="M96" i="28"/>
  <c r="U96" i="28"/>
  <c r="P96" i="28"/>
  <c r="N63" i="28"/>
  <c r="P63" i="28"/>
  <c r="U63" i="28"/>
  <c r="O63" i="28"/>
  <c r="T63" i="28"/>
  <c r="M63" i="28"/>
  <c r="R63" i="28"/>
  <c r="Q63" i="28"/>
  <c r="S63" i="28"/>
  <c r="AP90" i="28"/>
  <c r="AP83" i="28"/>
  <c r="AP131" i="28"/>
  <c r="AP35" i="28"/>
  <c r="AL35" i="28" s="1"/>
  <c r="AP25" i="28"/>
  <c r="AP70" i="23"/>
  <c r="AP105" i="23"/>
  <c r="AB105" i="23" s="1"/>
  <c r="AP146" i="23"/>
  <c r="Z146" i="23" s="1"/>
  <c r="AP11" i="23"/>
  <c r="Z11" i="23" s="1"/>
  <c r="AP67" i="23"/>
  <c r="AE67" i="23" s="1"/>
  <c r="AP6" i="23"/>
  <c r="M88" i="28"/>
  <c r="P88" i="28"/>
  <c r="N88" i="28"/>
  <c r="O88" i="28"/>
  <c r="U88" i="28"/>
  <c r="Q88" i="28"/>
  <c r="R88" i="28"/>
  <c r="T88" i="28"/>
  <c r="S88" i="28"/>
  <c r="Q75" i="28"/>
  <c r="M75" i="28"/>
  <c r="O75" i="28"/>
  <c r="P75" i="28"/>
  <c r="U75" i="28"/>
  <c r="N75" i="28"/>
  <c r="T75" i="28"/>
  <c r="S75" i="28"/>
  <c r="R75" i="28"/>
  <c r="O40" i="28"/>
  <c r="Q40" i="28"/>
  <c r="P40" i="28"/>
  <c r="T40" i="28"/>
  <c r="N40" i="28"/>
  <c r="R40" i="28"/>
  <c r="U40" i="28"/>
  <c r="S40" i="28"/>
  <c r="M40" i="28"/>
  <c r="P114" i="28"/>
  <c r="O114" i="28"/>
  <c r="U114" i="28"/>
  <c r="T114" i="28"/>
  <c r="Q114" i="28"/>
  <c r="S114" i="28"/>
  <c r="R114" i="28"/>
  <c r="M114" i="28"/>
  <c r="N114" i="28"/>
  <c r="AP140" i="28"/>
  <c r="AF140" i="28" s="1"/>
  <c r="AP97" i="28"/>
  <c r="Y97" i="28" s="1"/>
  <c r="AP12" i="28"/>
  <c r="AP7" i="28"/>
  <c r="X7" i="28" s="1"/>
  <c r="AP129" i="28"/>
  <c r="AA129" i="28" s="1"/>
  <c r="AP67" i="28"/>
  <c r="AI67" i="28" s="1"/>
  <c r="AP16" i="23"/>
  <c r="W16" i="23" s="1"/>
  <c r="AP66" i="23"/>
  <c r="AP7" i="23"/>
  <c r="AH7" i="23" s="1"/>
  <c r="AP114" i="23"/>
  <c r="W114" i="23" s="1"/>
  <c r="AP127" i="23"/>
  <c r="AL127" i="23" s="1"/>
  <c r="O108" i="28"/>
  <c r="T108" i="28"/>
  <c r="R108" i="28"/>
  <c r="Q108" i="28"/>
  <c r="P108" i="28"/>
  <c r="N108" i="28"/>
  <c r="S108" i="28"/>
  <c r="U108" i="28"/>
  <c r="M108" i="28"/>
  <c r="N94" i="28"/>
  <c r="R94" i="28"/>
  <c r="O94" i="28"/>
  <c r="P94" i="28"/>
  <c r="U94" i="28"/>
  <c r="T94" i="28"/>
  <c r="Q94" i="28"/>
  <c r="M94" i="28"/>
  <c r="S94" i="28"/>
  <c r="P159" i="28"/>
  <c r="U159" i="28"/>
  <c r="N159" i="28"/>
  <c r="T159" i="28"/>
  <c r="M159" i="28"/>
  <c r="R159" i="28"/>
  <c r="O159" i="28"/>
  <c r="S159" i="28"/>
  <c r="Q159" i="28"/>
  <c r="N31" i="28"/>
  <c r="T31" i="28"/>
  <c r="R31" i="28"/>
  <c r="M31" i="28"/>
  <c r="Q31" i="28"/>
  <c r="O31" i="28"/>
  <c r="S31" i="28"/>
  <c r="U31" i="28"/>
  <c r="P31" i="28"/>
  <c r="S92" i="28"/>
  <c r="T92" i="28"/>
  <c r="R92" i="28"/>
  <c r="Q92" i="28"/>
  <c r="P92" i="28"/>
  <c r="N92" i="28"/>
  <c r="O92" i="28"/>
  <c r="M92" i="28"/>
  <c r="U92" i="28"/>
  <c r="AP61" i="28"/>
  <c r="AP23" i="28"/>
  <c r="AP170" i="28"/>
  <c r="AP166" i="28"/>
  <c r="AP64" i="28"/>
  <c r="AB64" i="28" s="1"/>
  <c r="AP48" i="23"/>
  <c r="AP95" i="23"/>
  <c r="Y95" i="23" s="1"/>
  <c r="AP162" i="23"/>
  <c r="AP64" i="23"/>
  <c r="AL64" i="23" s="1"/>
  <c r="AP147" i="23"/>
  <c r="AK147" i="23" s="1"/>
  <c r="AP174" i="23"/>
  <c r="AC174" i="23" s="1"/>
  <c r="C56" i="26"/>
  <c r="G56" i="26"/>
  <c r="F56" i="26"/>
  <c r="J56" i="26"/>
  <c r="K56" i="26"/>
  <c r="E56" i="26"/>
  <c r="I56" i="26"/>
  <c r="D56" i="26"/>
  <c r="H56" i="26"/>
  <c r="E66" i="21"/>
  <c r="J66" i="21"/>
  <c r="C66" i="21"/>
  <c r="F66" i="21"/>
  <c r="D66" i="21"/>
  <c r="H66" i="21"/>
  <c r="I66" i="21"/>
  <c r="K66" i="21"/>
  <c r="G66" i="21"/>
  <c r="G36" i="28"/>
  <c r="H36" i="28"/>
  <c r="D36" i="28"/>
  <c r="F36" i="28"/>
  <c r="E36" i="28"/>
  <c r="J36" i="28"/>
  <c r="K36" i="28"/>
  <c r="C36" i="28"/>
  <c r="I36" i="28"/>
  <c r="D91" i="28"/>
  <c r="F91" i="28"/>
  <c r="I91" i="28"/>
  <c r="J91" i="28"/>
  <c r="E91" i="28"/>
  <c r="C91" i="28"/>
  <c r="H91" i="28"/>
  <c r="G91" i="28"/>
  <c r="K91" i="28"/>
  <c r="F28" i="40"/>
  <c r="D28" i="40"/>
  <c r="H28" i="40"/>
  <c r="I28" i="40"/>
  <c r="G28" i="40"/>
  <c r="C28" i="40"/>
  <c r="J28" i="40"/>
  <c r="K28" i="40"/>
  <c r="E28" i="40"/>
  <c r="K67" i="25"/>
  <c r="F67" i="25"/>
  <c r="C67" i="25"/>
  <c r="I67" i="25"/>
  <c r="E67" i="25"/>
  <c r="D67" i="25"/>
  <c r="H67" i="25"/>
  <c r="G67" i="25"/>
  <c r="J67" i="25"/>
  <c r="F171" i="41"/>
  <c r="H171" i="41"/>
  <c r="K171" i="41"/>
  <c r="G171" i="41"/>
  <c r="J171" i="41"/>
  <c r="D171" i="41"/>
  <c r="C171" i="41"/>
  <c r="I171" i="41"/>
  <c r="E171" i="41"/>
  <c r="K118" i="26"/>
  <c r="I118" i="26"/>
  <c r="H118" i="26"/>
  <c r="E118" i="26"/>
  <c r="G118" i="26"/>
  <c r="F118" i="26"/>
  <c r="J118" i="26"/>
  <c r="C118" i="26"/>
  <c r="D118" i="26"/>
  <c r="J48" i="19"/>
  <c r="G48" i="19"/>
  <c r="D48" i="19"/>
  <c r="F48" i="19"/>
  <c r="I48" i="19"/>
  <c r="C48" i="19"/>
  <c r="K48" i="19"/>
  <c r="E48" i="19"/>
  <c r="H48" i="19"/>
  <c r="F38" i="19"/>
  <c r="H38" i="19"/>
  <c r="K38" i="19"/>
  <c r="J38" i="19"/>
  <c r="G38" i="19"/>
  <c r="D38" i="19"/>
  <c r="I38" i="19"/>
  <c r="C38" i="19"/>
  <c r="E38" i="19"/>
  <c r="F91" i="26"/>
  <c r="G91" i="26"/>
  <c r="I91" i="26"/>
  <c r="E91" i="26"/>
  <c r="K91" i="26"/>
  <c r="H91" i="26"/>
  <c r="D91" i="26"/>
  <c r="J91" i="26"/>
  <c r="C91" i="26"/>
  <c r="K6" i="19"/>
  <c r="C6" i="19"/>
  <c r="G6" i="19"/>
  <c r="I6" i="19"/>
  <c r="E6" i="19"/>
  <c r="F6" i="19"/>
  <c r="J6" i="19"/>
  <c r="D6" i="19"/>
  <c r="H6" i="19"/>
  <c r="J88" i="41"/>
  <c r="I88" i="41"/>
  <c r="H88" i="41"/>
  <c r="D88" i="41"/>
  <c r="G88" i="41"/>
  <c r="C88" i="41"/>
  <c r="F88" i="41"/>
  <c r="K88" i="41"/>
  <c r="E88" i="41"/>
  <c r="H58" i="21"/>
  <c r="J58" i="21"/>
  <c r="F58" i="21"/>
  <c r="G58" i="21"/>
  <c r="D58" i="21"/>
  <c r="E58" i="21"/>
  <c r="K58" i="21"/>
  <c r="I58" i="21"/>
  <c r="C58" i="21"/>
  <c r="G25" i="40"/>
  <c r="C25" i="40"/>
  <c r="H25" i="40"/>
  <c r="D25" i="40"/>
  <c r="K25" i="40"/>
  <c r="F25" i="40"/>
  <c r="E25" i="40"/>
  <c r="J25" i="40"/>
  <c r="I25" i="40"/>
  <c r="D106" i="40"/>
  <c r="C106" i="40"/>
  <c r="E106" i="40"/>
  <c r="F106" i="40"/>
  <c r="H106" i="40"/>
  <c r="K106" i="40"/>
  <c r="G106" i="40"/>
  <c r="I106" i="40"/>
  <c r="J106" i="40"/>
  <c r="H119" i="21"/>
  <c r="J119" i="21"/>
  <c r="E119" i="21"/>
  <c r="K119" i="21"/>
  <c r="G119" i="21"/>
  <c r="D119" i="21"/>
  <c r="I119" i="21"/>
  <c r="F119" i="21"/>
  <c r="C119" i="21"/>
  <c r="K123" i="40"/>
  <c r="F123" i="40"/>
  <c r="C123" i="40"/>
  <c r="G123" i="40"/>
  <c r="H123" i="40"/>
  <c r="I123" i="40"/>
  <c r="E123" i="40"/>
  <c r="D123" i="40"/>
  <c r="J123" i="40"/>
  <c r="D64" i="41"/>
  <c r="C64" i="41"/>
  <c r="E64" i="41"/>
  <c r="H64" i="41"/>
  <c r="J64" i="41"/>
  <c r="K64" i="41"/>
  <c r="F64" i="41"/>
  <c r="G64" i="41"/>
  <c r="I64" i="41"/>
  <c r="G91" i="40"/>
  <c r="C91" i="40"/>
  <c r="E91" i="40"/>
  <c r="I91" i="40"/>
  <c r="K91" i="40"/>
  <c r="F91" i="40"/>
  <c r="D91" i="40"/>
  <c r="H91" i="40"/>
  <c r="J91" i="40"/>
  <c r="E105" i="21"/>
  <c r="F105" i="21"/>
  <c r="J105" i="21"/>
  <c r="D105" i="21"/>
  <c r="K105" i="21"/>
  <c r="G105" i="21"/>
  <c r="I105" i="21"/>
  <c r="H105" i="21"/>
  <c r="C105" i="21"/>
  <c r="F87" i="41"/>
  <c r="I87" i="41"/>
  <c r="J87" i="41"/>
  <c r="G87" i="41"/>
  <c r="K87" i="41"/>
  <c r="C87" i="41"/>
  <c r="D87" i="41"/>
  <c r="E87" i="41"/>
  <c r="H87" i="41"/>
  <c r="G58" i="41"/>
  <c r="F58" i="41"/>
  <c r="I58" i="41"/>
  <c r="C58" i="41"/>
  <c r="E58" i="41"/>
  <c r="D58" i="41"/>
  <c r="H58" i="41"/>
  <c r="J58" i="41"/>
  <c r="K58" i="41"/>
  <c r="G95" i="21"/>
  <c r="E95" i="21"/>
  <c r="D95" i="21"/>
  <c r="C95" i="21"/>
  <c r="I95" i="21"/>
  <c r="F95" i="21"/>
  <c r="H95" i="21"/>
  <c r="J95" i="21"/>
  <c r="K95" i="21"/>
  <c r="N3" i="28"/>
  <c r="M3" i="28"/>
  <c r="Q3" i="28"/>
  <c r="P3" i="28"/>
  <c r="S3" i="28"/>
  <c r="U3" i="28"/>
  <c r="O3" i="28"/>
  <c r="R3" i="28"/>
  <c r="T3" i="28"/>
  <c r="O155" i="28"/>
  <c r="P155" i="28"/>
  <c r="U155" i="28"/>
  <c r="T155" i="28"/>
  <c r="N155" i="28"/>
  <c r="R155" i="28"/>
  <c r="M155" i="28"/>
  <c r="S155" i="28"/>
  <c r="Q155" i="28"/>
  <c r="AP76" i="28"/>
  <c r="AP29" i="28"/>
  <c r="AP115" i="28"/>
  <c r="AP174" i="28"/>
  <c r="AP103" i="28"/>
  <c r="AC103" i="28" s="1"/>
  <c r="AP52" i="27"/>
  <c r="AH52" i="27" s="1"/>
  <c r="AD52" i="27"/>
  <c r="AP119" i="23"/>
  <c r="AL119" i="23" s="1"/>
  <c r="AP113" i="23"/>
  <c r="AK113" i="23" s="1"/>
  <c r="AP153" i="23"/>
  <c r="AL153" i="23" s="1"/>
  <c r="AP141" i="23"/>
  <c r="AP80" i="23"/>
  <c r="S95" i="28"/>
  <c r="P95" i="28"/>
  <c r="U95" i="28"/>
  <c r="O95" i="28"/>
  <c r="T95" i="28"/>
  <c r="M95" i="28"/>
  <c r="R95" i="28"/>
  <c r="N95" i="28"/>
  <c r="Q95" i="28"/>
  <c r="U5" i="28"/>
  <c r="O5" i="28"/>
  <c r="T5" i="28"/>
  <c r="R5" i="28"/>
  <c r="M5" i="28"/>
  <c r="Q5" i="28"/>
  <c r="S5" i="28"/>
  <c r="N5" i="28"/>
  <c r="P5" i="28"/>
  <c r="O42" i="28"/>
  <c r="U42" i="28"/>
  <c r="M42" i="28"/>
  <c r="T42" i="28"/>
  <c r="S42" i="28"/>
  <c r="R42" i="28"/>
  <c r="N42" i="28"/>
  <c r="P42" i="28"/>
  <c r="Q42" i="28"/>
  <c r="M121" i="28"/>
  <c r="S121" i="28"/>
  <c r="P121" i="28"/>
  <c r="O121" i="28"/>
  <c r="Q121" i="28"/>
  <c r="U121" i="28"/>
  <c r="R121" i="28"/>
  <c r="T121" i="28"/>
  <c r="N121" i="28"/>
  <c r="P175" i="28"/>
  <c r="S175" i="28"/>
  <c r="U175" i="28"/>
  <c r="O175" i="28"/>
  <c r="T175" i="28"/>
  <c r="R175" i="28"/>
  <c r="M175" i="28"/>
  <c r="Q175" i="28"/>
  <c r="N175" i="28"/>
  <c r="N24" i="28"/>
  <c r="Q24" i="28"/>
  <c r="S24" i="28"/>
  <c r="M24" i="28"/>
  <c r="P24" i="28"/>
  <c r="R24" i="28"/>
  <c r="U24" i="28"/>
  <c r="O24" i="28"/>
  <c r="T24" i="28"/>
  <c r="N142" i="28"/>
  <c r="U142" i="28"/>
  <c r="O142" i="28"/>
  <c r="M142" i="28"/>
  <c r="R142" i="28"/>
  <c r="T142" i="28"/>
  <c r="Q142" i="28"/>
  <c r="P142" i="28"/>
  <c r="S142" i="28"/>
  <c r="AP26" i="28"/>
  <c r="AP176" i="28"/>
  <c r="AB176" i="28" s="1"/>
  <c r="AP152" i="28"/>
  <c r="AP57" i="28"/>
  <c r="AB57" i="28" s="1"/>
  <c r="AP46" i="28"/>
  <c r="AG46" i="28" s="1"/>
  <c r="AP135" i="23"/>
  <c r="W135" i="23" s="1"/>
  <c r="AP138" i="23"/>
  <c r="AP136" i="23"/>
  <c r="AH136" i="23" s="1"/>
  <c r="AP68" i="23"/>
  <c r="AN68" i="23" s="1"/>
  <c r="AP41" i="23"/>
  <c r="AN41" i="23" s="1"/>
  <c r="AP13" i="23"/>
  <c r="AK13" i="23" s="1"/>
  <c r="N139" i="28"/>
  <c r="P139" i="28"/>
  <c r="U139" i="28"/>
  <c r="O139" i="28"/>
  <c r="T139" i="28"/>
  <c r="R139" i="28"/>
  <c r="M139" i="28"/>
  <c r="Q139" i="28"/>
  <c r="S139" i="28"/>
  <c r="Q144" i="28"/>
  <c r="U144" i="28"/>
  <c r="S144" i="28"/>
  <c r="O144" i="28"/>
  <c r="R144" i="28"/>
  <c r="T144" i="28"/>
  <c r="P144" i="28"/>
  <c r="M144" i="28"/>
  <c r="N144" i="28"/>
  <c r="P122" i="28"/>
  <c r="R122" i="28"/>
  <c r="U122" i="28"/>
  <c r="N122" i="28"/>
  <c r="M122" i="28"/>
  <c r="S122" i="28"/>
  <c r="O122" i="28"/>
  <c r="Q122" i="28"/>
  <c r="T122" i="28"/>
  <c r="U65" i="28"/>
  <c r="S65" i="28"/>
  <c r="T65" i="28"/>
  <c r="R65" i="28"/>
  <c r="O65" i="28"/>
  <c r="M65" i="28"/>
  <c r="P65" i="28"/>
  <c r="N65" i="28"/>
  <c r="Q65" i="28"/>
  <c r="S11" i="28"/>
  <c r="P11" i="28"/>
  <c r="U11" i="28"/>
  <c r="O11" i="28"/>
  <c r="N11" i="28"/>
  <c r="T11" i="28"/>
  <c r="M11" i="28"/>
  <c r="Q11" i="28"/>
  <c r="R11" i="28"/>
  <c r="AP109" i="28"/>
  <c r="AP55" i="28"/>
  <c r="Z55" i="28" s="1"/>
  <c r="AP100" i="28"/>
  <c r="AP145" i="28"/>
  <c r="Z145" i="28" s="1"/>
  <c r="AP116" i="28"/>
  <c r="AD116" i="28" s="1"/>
  <c r="AP130" i="28"/>
  <c r="AJ130" i="28" s="1"/>
  <c r="AP89" i="23"/>
  <c r="Z89" i="23" s="1"/>
  <c r="AP108" i="23"/>
  <c r="AP98" i="23"/>
  <c r="X98" i="23" s="1"/>
  <c r="AP69" i="23"/>
  <c r="AD69" i="23" s="1"/>
  <c r="AP43" i="23"/>
  <c r="M30" i="28"/>
  <c r="R30" i="28"/>
  <c r="N30" i="28"/>
  <c r="U30" i="28"/>
  <c r="Q30" i="28"/>
  <c r="S30" i="28"/>
  <c r="O30" i="28"/>
  <c r="T30" i="28"/>
  <c r="P30" i="28"/>
  <c r="M12" i="28"/>
  <c r="O12" i="28"/>
  <c r="P12" i="28"/>
  <c r="U12" i="28"/>
  <c r="T12" i="28"/>
  <c r="Q12" i="28"/>
  <c r="S12" i="28"/>
  <c r="N12" i="28"/>
  <c r="R12" i="28"/>
  <c r="U20" i="28"/>
  <c r="Q20" i="28"/>
  <c r="R20" i="28"/>
  <c r="S20" i="28"/>
  <c r="T20" i="28"/>
  <c r="M20" i="28"/>
  <c r="P20" i="28"/>
  <c r="O20" i="28"/>
  <c r="N20" i="28"/>
  <c r="M129" i="28"/>
  <c r="Q129" i="28"/>
  <c r="P129" i="28"/>
  <c r="N129" i="28"/>
  <c r="U129" i="28"/>
  <c r="O129" i="28"/>
  <c r="T129" i="28"/>
  <c r="S129" i="28"/>
  <c r="R129" i="28"/>
  <c r="Q21" i="28"/>
  <c r="O21" i="28"/>
  <c r="P21" i="28"/>
  <c r="U21" i="28"/>
  <c r="T21" i="28"/>
  <c r="N21" i="28"/>
  <c r="R21" i="28"/>
  <c r="S21" i="28"/>
  <c r="M21" i="28"/>
  <c r="R149" i="28"/>
  <c r="M149" i="28"/>
  <c r="S149" i="28"/>
  <c r="Q149" i="28"/>
  <c r="P149" i="28"/>
  <c r="O149" i="28"/>
  <c r="U149" i="28"/>
  <c r="T149" i="28"/>
  <c r="N149" i="28"/>
  <c r="S131" i="28"/>
  <c r="P131" i="28"/>
  <c r="Q131" i="28"/>
  <c r="U131" i="28"/>
  <c r="O131" i="28"/>
  <c r="T131" i="28"/>
  <c r="R131" i="28"/>
  <c r="N131" i="28"/>
  <c r="M131" i="28"/>
  <c r="AP59" i="28"/>
  <c r="AP117" i="28"/>
  <c r="AP78" i="28"/>
  <c r="AP151" i="28"/>
  <c r="AM151" i="28" s="1"/>
  <c r="AP5" i="28"/>
  <c r="AP118" i="23"/>
  <c r="AG118" i="23" s="1"/>
  <c r="AP126" i="23"/>
  <c r="AP15" i="23"/>
  <c r="AE15" i="23" s="1"/>
  <c r="AP101" i="23"/>
  <c r="AP140" i="23"/>
  <c r="AP175" i="23"/>
  <c r="F119" i="40"/>
  <c r="G119" i="40"/>
  <c r="E119" i="40"/>
  <c r="D119" i="40"/>
  <c r="C119" i="40"/>
  <c r="I119" i="40"/>
  <c r="J119" i="40"/>
  <c r="K119" i="40"/>
  <c r="H119" i="40"/>
  <c r="E135" i="26"/>
  <c r="D135" i="26"/>
  <c r="J135" i="26"/>
  <c r="H135" i="26"/>
  <c r="K135" i="26"/>
  <c r="G135" i="26"/>
  <c r="C135" i="26"/>
  <c r="I135" i="26"/>
  <c r="F135" i="26"/>
  <c r="I85" i="23"/>
  <c r="K85" i="23"/>
  <c r="H85" i="23"/>
  <c r="G85" i="23"/>
  <c r="F85" i="23"/>
  <c r="J85" i="23"/>
  <c r="E85" i="23"/>
  <c r="D85" i="23"/>
  <c r="C85" i="23"/>
  <c r="I64" i="23"/>
  <c r="G64" i="23"/>
  <c r="D64" i="23"/>
  <c r="F64" i="23"/>
  <c r="K64" i="23"/>
  <c r="J64" i="23"/>
  <c r="E64" i="23"/>
  <c r="H64" i="23"/>
  <c r="C64" i="23"/>
  <c r="K46" i="23"/>
  <c r="H46" i="23"/>
  <c r="G46" i="23"/>
  <c r="C46" i="23"/>
  <c r="D46" i="23"/>
  <c r="F46" i="23"/>
  <c r="E46" i="23"/>
  <c r="I46" i="23"/>
  <c r="J46" i="23"/>
  <c r="H170" i="26"/>
  <c r="F170" i="26"/>
  <c r="I170" i="26"/>
  <c r="K170" i="26"/>
  <c r="C170" i="26"/>
  <c r="D170" i="26"/>
  <c r="G170" i="26"/>
  <c r="J170" i="26"/>
  <c r="E170" i="26"/>
  <c r="C137" i="40"/>
  <c r="I137" i="40"/>
  <c r="K137" i="40"/>
  <c r="J137" i="40"/>
  <c r="H137" i="40"/>
  <c r="G137" i="40"/>
  <c r="F137" i="40"/>
  <c r="D137" i="40"/>
  <c r="E137" i="40"/>
  <c r="K38" i="41"/>
  <c r="I38" i="41"/>
  <c r="C38" i="41"/>
  <c r="G38" i="41"/>
  <c r="D38" i="41"/>
  <c r="E38" i="41"/>
  <c r="H38" i="41"/>
  <c r="J38" i="41"/>
  <c r="F38" i="41"/>
  <c r="G30" i="19"/>
  <c r="I30" i="19"/>
  <c r="H30" i="19"/>
  <c r="E30" i="19"/>
  <c r="F30" i="19"/>
  <c r="J30" i="19"/>
  <c r="D30" i="19"/>
  <c r="C30" i="19"/>
  <c r="K30" i="19"/>
  <c r="H40" i="19"/>
  <c r="F40" i="19"/>
  <c r="J40" i="19"/>
  <c r="K40" i="19"/>
  <c r="G40" i="19"/>
  <c r="C40" i="19"/>
  <c r="E40" i="19"/>
  <c r="I40" i="19"/>
  <c r="D40" i="19"/>
  <c r="F14" i="26"/>
  <c r="E14" i="26"/>
  <c r="C14" i="26"/>
  <c r="G14" i="26"/>
  <c r="I14" i="26"/>
  <c r="K14" i="26"/>
  <c r="J14" i="26"/>
  <c r="H14" i="26"/>
  <c r="D14" i="26"/>
  <c r="I82" i="21"/>
  <c r="H82" i="21"/>
  <c r="F82" i="21"/>
  <c r="J82" i="21"/>
  <c r="D82" i="21"/>
  <c r="K82" i="21"/>
  <c r="E82" i="21"/>
  <c r="C82" i="21"/>
  <c r="G82" i="21"/>
  <c r="E146" i="40"/>
  <c r="H146" i="40"/>
  <c r="D146" i="40"/>
  <c r="J146" i="40"/>
  <c r="G146" i="40"/>
  <c r="C146" i="40"/>
  <c r="I146" i="40"/>
  <c r="K146" i="40"/>
  <c r="F146" i="40"/>
  <c r="I152" i="40"/>
  <c r="H152" i="40"/>
  <c r="F152" i="40"/>
  <c r="G152" i="40"/>
  <c r="C152" i="40"/>
  <c r="J152" i="40"/>
  <c r="D152" i="40"/>
  <c r="E152" i="40"/>
  <c r="K152" i="40"/>
  <c r="K63" i="28"/>
  <c r="C63" i="28"/>
  <c r="E63" i="28"/>
  <c r="H63" i="28"/>
  <c r="G63" i="28"/>
  <c r="D63" i="28"/>
  <c r="F63" i="28"/>
  <c r="I63" i="28"/>
  <c r="J63" i="28"/>
  <c r="J5" i="26"/>
  <c r="K5" i="26"/>
  <c r="E5" i="26"/>
  <c r="G5" i="26"/>
  <c r="C5" i="26"/>
  <c r="H5" i="26"/>
  <c r="D5" i="26"/>
  <c r="F5" i="26"/>
  <c r="I5" i="26"/>
  <c r="G108" i="23"/>
  <c r="I108" i="23"/>
  <c r="F108" i="23"/>
  <c r="H108" i="23"/>
  <c r="J108" i="23"/>
  <c r="E108" i="23"/>
  <c r="D108" i="23"/>
  <c r="C108" i="23"/>
  <c r="K108" i="23"/>
  <c r="C35" i="40"/>
  <c r="I35" i="40"/>
  <c r="J35" i="40"/>
  <c r="H35" i="40"/>
  <c r="E35" i="40"/>
  <c r="F35" i="40"/>
  <c r="D35" i="40"/>
  <c r="G35" i="40"/>
  <c r="K35" i="40"/>
  <c r="K100" i="28"/>
  <c r="C100" i="28"/>
  <c r="F100" i="28"/>
  <c r="H100" i="28"/>
  <c r="G100" i="28"/>
  <c r="D100" i="28"/>
  <c r="E100" i="28"/>
  <c r="J100" i="28"/>
  <c r="I100" i="28"/>
  <c r="I150" i="21"/>
  <c r="C150" i="21"/>
  <c r="H150" i="21"/>
  <c r="J150" i="21"/>
  <c r="G150" i="21"/>
  <c r="F150" i="21"/>
  <c r="D150" i="21"/>
  <c r="K150" i="21"/>
  <c r="E150" i="21"/>
  <c r="K88" i="26"/>
  <c r="C88" i="26"/>
  <c r="H88" i="26"/>
  <c r="G88" i="26"/>
  <c r="J88" i="26"/>
  <c r="E88" i="26"/>
  <c r="D88" i="26"/>
  <c r="I88" i="26"/>
  <c r="F88" i="26"/>
  <c r="U33" i="28"/>
  <c r="N33" i="28"/>
  <c r="T33" i="28"/>
  <c r="M33" i="28"/>
  <c r="R33" i="28"/>
  <c r="O33" i="28"/>
  <c r="Q33" i="28"/>
  <c r="P33" i="28"/>
  <c r="S33" i="28"/>
  <c r="M53" i="28"/>
  <c r="N53" i="28"/>
  <c r="S53" i="28"/>
  <c r="P53" i="28"/>
  <c r="Q53" i="28"/>
  <c r="U53" i="28"/>
  <c r="O53" i="28"/>
  <c r="T53" i="28"/>
  <c r="R53" i="28"/>
  <c r="AP56" i="28"/>
  <c r="AM56" i="28" s="1"/>
  <c r="AP92" i="28"/>
  <c r="AP136" i="28"/>
  <c r="AD136" i="28" s="1"/>
  <c r="AP50" i="28"/>
  <c r="AP125" i="28"/>
  <c r="AE125" i="28" s="1"/>
  <c r="AP86" i="28"/>
  <c r="AH86" i="28" s="1"/>
  <c r="AP58" i="24"/>
  <c r="Z58" i="24" s="1"/>
  <c r="AP28" i="23"/>
  <c r="W28" i="23" s="1"/>
  <c r="AP26" i="23"/>
  <c r="AE26" i="23" s="1"/>
  <c r="AP130" i="23"/>
  <c r="AB130" i="23" s="1"/>
  <c r="AP57" i="23"/>
  <c r="AH57" i="23" s="1"/>
  <c r="T49" i="28"/>
  <c r="R49" i="28"/>
  <c r="M49" i="28"/>
  <c r="S49" i="28"/>
  <c r="Q49" i="28"/>
  <c r="P49" i="28"/>
  <c r="N49" i="28"/>
  <c r="U49" i="28"/>
  <c r="O49" i="28"/>
  <c r="R100" i="28"/>
  <c r="T100" i="28"/>
  <c r="M100" i="28"/>
  <c r="U100" i="28"/>
  <c r="P100" i="28"/>
  <c r="Q100" i="28"/>
  <c r="N100" i="28"/>
  <c r="S100" i="28"/>
  <c r="O100" i="28"/>
  <c r="P137" i="28"/>
  <c r="U137" i="28"/>
  <c r="N137" i="28"/>
  <c r="O137" i="28"/>
  <c r="T137" i="28"/>
  <c r="M137" i="28"/>
  <c r="S137" i="28"/>
  <c r="Q137" i="28"/>
  <c r="R137" i="28"/>
  <c r="O138" i="28"/>
  <c r="R138" i="28"/>
  <c r="T138" i="28"/>
  <c r="P138" i="28"/>
  <c r="N138" i="28"/>
  <c r="M138" i="28"/>
  <c r="S138" i="28"/>
  <c r="Q138" i="28"/>
  <c r="U138" i="28"/>
  <c r="M39" i="28"/>
  <c r="R39" i="28"/>
  <c r="S39" i="28"/>
  <c r="Q39" i="28"/>
  <c r="O39" i="28"/>
  <c r="P39" i="28"/>
  <c r="U39" i="28"/>
  <c r="T39" i="28"/>
  <c r="N39" i="28"/>
  <c r="N27" i="28"/>
  <c r="U27" i="28"/>
  <c r="O27" i="28"/>
  <c r="P27" i="28"/>
  <c r="S27" i="28"/>
  <c r="T27" i="28"/>
  <c r="Q27" i="28"/>
  <c r="R27" i="28"/>
  <c r="M27" i="28"/>
  <c r="AP94" i="28"/>
  <c r="AK94" i="28" s="1"/>
  <c r="AP9" i="28"/>
  <c r="AP79" i="28"/>
  <c r="AL79" i="28" s="1"/>
  <c r="AP32" i="28"/>
  <c r="AN32" i="28" s="1"/>
  <c r="AP137" i="28"/>
  <c r="AC137" i="28" s="1"/>
  <c r="AP53" i="23"/>
  <c r="AM53" i="23" s="1"/>
  <c r="AP34" i="23"/>
  <c r="Z34" i="23" s="1"/>
  <c r="AP74" i="23"/>
  <c r="AO74" i="23" s="1"/>
  <c r="AP51" i="23"/>
  <c r="X51" i="23" s="1"/>
  <c r="AP25" i="23"/>
  <c r="AB25" i="23" s="1"/>
  <c r="AP134" i="23"/>
  <c r="AI134" i="23" s="1"/>
  <c r="M32" i="28"/>
  <c r="S32" i="28"/>
  <c r="R32" i="28"/>
  <c r="T32" i="28"/>
  <c r="Q32" i="28"/>
  <c r="N32" i="28"/>
  <c r="O32" i="28"/>
  <c r="U32" i="28"/>
  <c r="P32" i="28"/>
  <c r="R132" i="28"/>
  <c r="S132" i="28"/>
  <c r="T132" i="28"/>
  <c r="P132" i="28"/>
  <c r="Q132" i="28"/>
  <c r="M132" i="28"/>
  <c r="N132" i="28"/>
  <c r="U132" i="28"/>
  <c r="O132" i="28"/>
  <c r="B2" i="22"/>
  <c r="U28" i="28"/>
  <c r="Q28" i="28"/>
  <c r="O28" i="28"/>
  <c r="R28" i="28"/>
  <c r="T28" i="28"/>
  <c r="M28" i="28"/>
  <c r="P28" i="28"/>
  <c r="S28" i="28"/>
  <c r="N28" i="28"/>
  <c r="O18" i="28"/>
  <c r="S18" i="28"/>
  <c r="T18" i="28"/>
  <c r="R18" i="28"/>
  <c r="U18" i="28"/>
  <c r="M18" i="28"/>
  <c r="Q18" i="28"/>
  <c r="N18" i="28"/>
  <c r="P18" i="28"/>
  <c r="S113" i="28"/>
  <c r="Q113" i="28"/>
  <c r="N113" i="28"/>
  <c r="T113" i="28"/>
  <c r="U113" i="28"/>
  <c r="R113" i="28"/>
  <c r="P113" i="28"/>
  <c r="M113" i="28"/>
  <c r="O113" i="28"/>
  <c r="AP177" i="28"/>
  <c r="AB177" i="28" s="1"/>
  <c r="AP95" i="28"/>
  <c r="AO95" i="28" s="1"/>
  <c r="AP13" i="28"/>
  <c r="AP39" i="28"/>
  <c r="AG39" i="28" s="1"/>
  <c r="AP28" i="28"/>
  <c r="AM28" i="28" s="1"/>
  <c r="AP51" i="28"/>
  <c r="Y51" i="28" s="1"/>
  <c r="AP73" i="23"/>
  <c r="AE73" i="23" s="1"/>
  <c r="AP84" i="23"/>
  <c r="AP145" i="23"/>
  <c r="AH145" i="23" s="1"/>
  <c r="AP5" i="23"/>
  <c r="AM5" i="23" s="1"/>
  <c r="AP52" i="23"/>
  <c r="AN52" i="23" s="1"/>
  <c r="Q44" i="28"/>
  <c r="N44" i="28"/>
  <c r="R44" i="28"/>
  <c r="S44" i="28"/>
  <c r="M44" i="28"/>
  <c r="P44" i="28"/>
  <c r="O44" i="28"/>
  <c r="U44" i="28"/>
  <c r="T44" i="28"/>
  <c r="P109" i="28"/>
  <c r="T109" i="28"/>
  <c r="U109" i="28"/>
  <c r="R109" i="28"/>
  <c r="M109" i="28"/>
  <c r="S109" i="28"/>
  <c r="Q109" i="28"/>
  <c r="N109" i="28"/>
  <c r="O109" i="28"/>
  <c r="O115" i="28"/>
  <c r="T115" i="28"/>
  <c r="M115" i="28"/>
  <c r="R115" i="28"/>
  <c r="S115" i="28"/>
  <c r="Q115" i="28"/>
  <c r="N115" i="28"/>
  <c r="U115" i="28"/>
  <c r="P115" i="28"/>
  <c r="R82" i="28"/>
  <c r="N82" i="28"/>
  <c r="M82" i="28"/>
  <c r="O82" i="28"/>
  <c r="P82" i="28"/>
  <c r="S82" i="28"/>
  <c r="U82" i="28"/>
  <c r="Q82" i="28"/>
  <c r="T82" i="28"/>
  <c r="P101" i="28"/>
  <c r="U101" i="28"/>
  <c r="O101" i="28"/>
  <c r="T101" i="28"/>
  <c r="M101" i="28"/>
  <c r="R101" i="28"/>
  <c r="S101" i="28"/>
  <c r="N101" i="28"/>
  <c r="Q101" i="28"/>
  <c r="P41" i="28"/>
  <c r="T41" i="28"/>
  <c r="U41" i="28"/>
  <c r="R41" i="28"/>
  <c r="M41" i="28"/>
  <c r="S41" i="28"/>
  <c r="Q41" i="28"/>
  <c r="N41" i="28"/>
  <c r="O41" i="28"/>
  <c r="AP2" i="28"/>
  <c r="Z2" i="28" s="1"/>
  <c r="AP104" i="28"/>
  <c r="AL104" i="28" s="1"/>
  <c r="AP160" i="28"/>
  <c r="AP65" i="28"/>
  <c r="AP93" i="28"/>
  <c r="AP133" i="23"/>
  <c r="AC133" i="23" s="1"/>
  <c r="AP116" i="23"/>
  <c r="AP62" i="23"/>
  <c r="AP35" i="23"/>
  <c r="X35" i="23" s="1"/>
  <c r="AP124" i="23"/>
  <c r="AJ124" i="23" s="1"/>
  <c r="AP137" i="23"/>
  <c r="AH137" i="23" s="1"/>
  <c r="H99" i="40"/>
  <c r="J99" i="40"/>
  <c r="F99" i="40"/>
  <c r="G99" i="40"/>
  <c r="K99" i="40"/>
  <c r="D99" i="40"/>
  <c r="C99" i="40"/>
  <c r="E99" i="40"/>
  <c r="I99" i="40"/>
  <c r="G174" i="23"/>
  <c r="D174" i="23"/>
  <c r="C174" i="23"/>
  <c r="E174" i="23"/>
  <c r="I174" i="23"/>
  <c r="F174" i="23"/>
  <c r="K174" i="23"/>
  <c r="J174" i="23"/>
  <c r="H174" i="23"/>
  <c r="K89" i="28"/>
  <c r="J89" i="28"/>
  <c r="C89" i="28"/>
  <c r="E89" i="28"/>
  <c r="H89" i="28"/>
  <c r="G89" i="28"/>
  <c r="D89" i="28"/>
  <c r="I89" i="28"/>
  <c r="F89" i="28"/>
  <c r="J151" i="41"/>
  <c r="C151" i="41"/>
  <c r="H151" i="41"/>
  <c r="D151" i="41"/>
  <c r="K151" i="41"/>
  <c r="E151" i="41"/>
  <c r="F151" i="41"/>
  <c r="G151" i="41"/>
  <c r="I151" i="41"/>
  <c r="H172" i="26"/>
  <c r="F172" i="26"/>
  <c r="K172" i="26"/>
  <c r="J172" i="26"/>
  <c r="D172" i="26"/>
  <c r="G172" i="26"/>
  <c r="I172" i="26"/>
  <c r="C172" i="26"/>
  <c r="E172" i="26"/>
  <c r="H143" i="40"/>
  <c r="G143" i="40"/>
  <c r="I143" i="40"/>
  <c r="F143" i="40"/>
  <c r="J143" i="40"/>
  <c r="C143" i="40"/>
  <c r="K143" i="40"/>
  <c r="E143" i="40"/>
  <c r="D143" i="40"/>
  <c r="F171" i="28"/>
  <c r="E171" i="28"/>
  <c r="G171" i="28"/>
  <c r="H171" i="28"/>
  <c r="D171" i="28"/>
  <c r="I171" i="28"/>
  <c r="K171" i="28"/>
  <c r="J171" i="28"/>
  <c r="C171" i="28"/>
  <c r="J17" i="26"/>
  <c r="C17" i="26"/>
  <c r="F17" i="26"/>
  <c r="H17" i="26"/>
  <c r="I17" i="26"/>
  <c r="E17" i="26"/>
  <c r="G17" i="26"/>
  <c r="D17" i="26"/>
  <c r="K17" i="26"/>
  <c r="E20" i="26"/>
  <c r="I20" i="26"/>
  <c r="K20" i="26"/>
  <c r="C20" i="26"/>
  <c r="J20" i="26"/>
  <c r="D20" i="26"/>
  <c r="F20" i="26"/>
  <c r="G20" i="26"/>
  <c r="H20" i="26"/>
  <c r="E78" i="40"/>
  <c r="F78" i="40"/>
  <c r="C78" i="40"/>
  <c r="I78" i="40"/>
  <c r="H78" i="40"/>
  <c r="K78" i="40"/>
  <c r="J78" i="40"/>
  <c r="D78" i="40"/>
  <c r="G78" i="40"/>
  <c r="J163" i="40"/>
  <c r="H163" i="40"/>
  <c r="E163" i="40"/>
  <c r="G163" i="40"/>
  <c r="K163" i="40"/>
  <c r="C163" i="40"/>
  <c r="F163" i="40"/>
  <c r="I163" i="40"/>
  <c r="D163" i="40"/>
  <c r="J86" i="40"/>
  <c r="I86" i="40"/>
  <c r="D86" i="40"/>
  <c r="C86" i="40"/>
  <c r="H86" i="40"/>
  <c r="F86" i="40"/>
  <c r="K86" i="40"/>
  <c r="E86" i="40"/>
  <c r="G86" i="40"/>
  <c r="I120" i="41"/>
  <c r="G120" i="41"/>
  <c r="H120" i="41"/>
  <c r="K120" i="41"/>
  <c r="F120" i="41"/>
  <c r="J120" i="41"/>
  <c r="E120" i="41"/>
  <c r="C120" i="41"/>
  <c r="D120" i="41"/>
  <c r="F50" i="23"/>
  <c r="G50" i="23"/>
  <c r="C50" i="23"/>
  <c r="E50" i="23"/>
  <c r="D50" i="23"/>
  <c r="I50" i="23"/>
  <c r="H50" i="23"/>
  <c r="K50" i="23"/>
  <c r="J50" i="23"/>
  <c r="F172" i="23"/>
  <c r="J172" i="23"/>
  <c r="K172" i="23"/>
  <c r="G172" i="23"/>
  <c r="C172" i="23"/>
  <c r="I172" i="23"/>
  <c r="D172" i="23"/>
  <c r="H172" i="23"/>
  <c r="E172" i="23"/>
  <c r="D165" i="21"/>
  <c r="G165" i="21"/>
  <c r="K165" i="21"/>
  <c r="C165" i="21"/>
  <c r="I165" i="21"/>
  <c r="J165" i="21"/>
  <c r="H165" i="21"/>
  <c r="F165" i="21"/>
  <c r="E165" i="21"/>
  <c r="D29" i="23"/>
  <c r="F29" i="23"/>
  <c r="K29" i="23"/>
  <c r="E29" i="23"/>
  <c r="G29" i="23"/>
  <c r="H29" i="23"/>
  <c r="C29" i="23"/>
  <c r="J29" i="23"/>
  <c r="I29" i="23"/>
  <c r="K128" i="28"/>
  <c r="G128" i="28"/>
  <c r="D128" i="28"/>
  <c r="C128" i="28"/>
  <c r="E128" i="28"/>
  <c r="F128" i="28"/>
  <c r="I128" i="28"/>
  <c r="J128" i="28"/>
  <c r="H128" i="28"/>
  <c r="J103" i="26"/>
  <c r="E103" i="26"/>
  <c r="H103" i="26"/>
  <c r="C103" i="26"/>
  <c r="G103" i="26"/>
  <c r="F103" i="26"/>
  <c r="I103" i="26"/>
  <c r="D103" i="26"/>
  <c r="K103" i="26"/>
  <c r="J102" i="21"/>
  <c r="F102" i="21"/>
  <c r="K102" i="21"/>
  <c r="D102" i="21"/>
  <c r="C102" i="21"/>
  <c r="G102" i="21"/>
  <c r="I102" i="21"/>
  <c r="E102" i="21"/>
  <c r="H102" i="21"/>
  <c r="K100" i="40"/>
  <c r="C100" i="40"/>
  <c r="E100" i="40"/>
  <c r="F100" i="40"/>
  <c r="D100" i="40"/>
  <c r="H100" i="40"/>
  <c r="J100" i="40"/>
  <c r="G100" i="40"/>
  <c r="I100" i="40"/>
  <c r="N90" i="28"/>
  <c r="O90" i="28"/>
  <c r="U90" i="28"/>
  <c r="R90" i="28"/>
  <c r="M90" i="28"/>
  <c r="S90" i="28"/>
  <c r="T90" i="28"/>
  <c r="P90" i="28"/>
  <c r="Q90" i="28"/>
  <c r="T37" i="28"/>
  <c r="R37" i="28"/>
  <c r="M37" i="28"/>
  <c r="Q37" i="28"/>
  <c r="S37" i="28"/>
  <c r="N37" i="28"/>
  <c r="P37" i="28"/>
  <c r="U37" i="28"/>
  <c r="O37" i="28"/>
  <c r="AP168" i="28"/>
  <c r="AP6" i="28"/>
  <c r="AP148" i="28"/>
  <c r="AP99" i="28"/>
  <c r="AO99" i="28" s="1"/>
  <c r="AP172" i="28"/>
  <c r="Y172" i="28" s="1"/>
  <c r="AP113" i="28"/>
  <c r="AP9" i="23"/>
  <c r="AE9" i="23" s="1"/>
  <c r="AP54" i="23"/>
  <c r="AM54" i="23" s="1"/>
  <c r="AP148" i="23"/>
  <c r="AI148" i="23" s="1"/>
  <c r="AP160" i="23"/>
  <c r="AP85" i="23"/>
  <c r="AD85" i="23" s="1"/>
  <c r="O126" i="28"/>
  <c r="S126" i="28"/>
  <c r="T126" i="28"/>
  <c r="N126" i="28"/>
  <c r="U126" i="28"/>
  <c r="P126" i="28"/>
  <c r="M126" i="28"/>
  <c r="Q126" i="28"/>
  <c r="R126" i="28"/>
  <c r="P76" i="28"/>
  <c r="N76" i="28"/>
  <c r="S76" i="28"/>
  <c r="U76" i="28"/>
  <c r="M76" i="28"/>
  <c r="R76" i="28"/>
  <c r="Q76" i="28"/>
  <c r="T76" i="28"/>
  <c r="O76" i="28"/>
  <c r="T153" i="28"/>
  <c r="Q153" i="28"/>
  <c r="R153" i="28"/>
  <c r="M153" i="28"/>
  <c r="S153" i="28"/>
  <c r="U153" i="28"/>
  <c r="O153" i="28"/>
  <c r="N153" i="28"/>
  <c r="P153" i="28"/>
  <c r="M34" i="28"/>
  <c r="T34" i="28"/>
  <c r="Q34" i="28"/>
  <c r="S34" i="28"/>
  <c r="O34" i="28"/>
  <c r="P34" i="28"/>
  <c r="R34" i="28"/>
  <c r="N34" i="28"/>
  <c r="U34" i="28"/>
  <c r="AP68" i="28"/>
  <c r="AP142" i="28"/>
  <c r="AP98" i="28"/>
  <c r="AP141" i="28"/>
  <c r="AH141" i="28" s="1"/>
  <c r="AP36" i="28"/>
  <c r="AO36" i="28" s="1"/>
  <c r="AP4" i="23"/>
  <c r="AH4" i="23" s="1"/>
  <c r="AP82" i="23"/>
  <c r="AF82" i="23" s="1"/>
  <c r="AP172" i="23"/>
  <c r="AH172" i="23" s="1"/>
  <c r="AP61" i="23"/>
  <c r="AP165" i="23"/>
  <c r="AM165" i="23" s="1"/>
  <c r="AP90" i="23"/>
  <c r="U67" i="28"/>
  <c r="S67" i="28"/>
  <c r="T67" i="28"/>
  <c r="R67" i="28"/>
  <c r="M67" i="28"/>
  <c r="N67" i="28"/>
  <c r="Q67" i="28"/>
  <c r="P67" i="28"/>
  <c r="O67" i="28"/>
  <c r="Q6" i="28"/>
  <c r="M6" i="28"/>
  <c r="S6" i="28"/>
  <c r="O6" i="28"/>
  <c r="R6" i="28"/>
  <c r="T6" i="28"/>
  <c r="P6" i="28"/>
  <c r="U6" i="28"/>
  <c r="N6" i="28"/>
  <c r="R25" i="28"/>
  <c r="M25" i="28"/>
  <c r="Q25" i="28"/>
  <c r="N25" i="28"/>
  <c r="O25" i="28"/>
  <c r="P25" i="28"/>
  <c r="U25" i="28"/>
  <c r="T25" i="28"/>
  <c r="S25" i="28"/>
  <c r="N16" i="28"/>
  <c r="O16" i="28"/>
  <c r="U16" i="28"/>
  <c r="P16" i="28"/>
  <c r="M16" i="28"/>
  <c r="R16" i="28"/>
  <c r="S16" i="28"/>
  <c r="Q16" i="28"/>
  <c r="T16" i="28"/>
  <c r="N164" i="28"/>
  <c r="R164" i="28"/>
  <c r="U164" i="28"/>
  <c r="M164" i="28"/>
  <c r="S164" i="28"/>
  <c r="O164" i="28"/>
  <c r="P164" i="28"/>
  <c r="Q164" i="28"/>
  <c r="T164" i="28"/>
  <c r="R156" i="28"/>
  <c r="O156" i="28"/>
  <c r="S156" i="28"/>
  <c r="T156" i="28"/>
  <c r="P156" i="28"/>
  <c r="N156" i="28"/>
  <c r="U156" i="28"/>
  <c r="Q156" i="28"/>
  <c r="M156" i="28"/>
  <c r="AP154" i="28"/>
  <c r="AO154" i="28" s="1"/>
  <c r="AP47" i="28"/>
  <c r="AM47" i="28" s="1"/>
  <c r="AP107" i="28"/>
  <c r="AC107" i="28" s="1"/>
  <c r="AP108" i="28"/>
  <c r="W108" i="28" s="1"/>
  <c r="AP143" i="28"/>
  <c r="AG143" i="28" s="1"/>
  <c r="AP49" i="28"/>
  <c r="Y49" i="28" s="1"/>
  <c r="AB49" i="28"/>
  <c r="AP139" i="23"/>
  <c r="AP24" i="23"/>
  <c r="AP27" i="23"/>
  <c r="AJ27" i="23" s="1"/>
  <c r="AP151" i="23"/>
  <c r="X151" i="23" s="1"/>
  <c r="AP36" i="23"/>
  <c r="AI36" i="23" s="1"/>
  <c r="O141" i="28"/>
  <c r="T141" i="28"/>
  <c r="P141" i="28"/>
  <c r="R141" i="28"/>
  <c r="M141" i="28"/>
  <c r="N141" i="28"/>
  <c r="Q141" i="28"/>
  <c r="S141" i="28"/>
  <c r="U141" i="28"/>
  <c r="T83" i="28"/>
  <c r="M83" i="28"/>
  <c r="R83" i="28"/>
  <c r="S83" i="28"/>
  <c r="Q83" i="28"/>
  <c r="O83" i="28"/>
  <c r="P83" i="28"/>
  <c r="U83" i="28"/>
  <c r="N83" i="28"/>
  <c r="S163" i="28"/>
  <c r="Q163" i="28"/>
  <c r="P163" i="28"/>
  <c r="N163" i="28"/>
  <c r="U163" i="28"/>
  <c r="O163" i="28"/>
  <c r="T163" i="28"/>
  <c r="M163" i="28"/>
  <c r="R163" i="28"/>
  <c r="P135" i="28"/>
  <c r="U135" i="28"/>
  <c r="T135" i="28"/>
  <c r="O135" i="28"/>
  <c r="R135" i="28"/>
  <c r="M135" i="28"/>
  <c r="S135" i="28"/>
  <c r="N135" i="28"/>
  <c r="Q135" i="28"/>
  <c r="Q59" i="28"/>
  <c r="N59" i="28"/>
  <c r="O59" i="28"/>
  <c r="P59" i="28"/>
  <c r="T59" i="28"/>
  <c r="U59" i="28"/>
  <c r="R59" i="28"/>
  <c r="S59" i="28"/>
  <c r="M59" i="28"/>
  <c r="R52" i="27"/>
  <c r="Q52" i="27"/>
  <c r="M52" i="27"/>
  <c r="O52" i="27"/>
  <c r="P52" i="27"/>
  <c r="U52" i="27"/>
  <c r="S52" i="27"/>
  <c r="T52" i="27"/>
  <c r="N52" i="27"/>
  <c r="AP105" i="28"/>
  <c r="X105" i="28" s="1"/>
  <c r="AP120" i="28"/>
  <c r="Y120" i="28" s="1"/>
  <c r="AP81" i="28"/>
  <c r="AP72" i="28"/>
  <c r="AA72" i="28" s="1"/>
  <c r="AP69" i="28"/>
  <c r="AP37" i="23"/>
  <c r="Z37" i="23" s="1"/>
  <c r="AP63" i="23"/>
  <c r="AJ63" i="23" s="1"/>
  <c r="AP177" i="23"/>
  <c r="AP120" i="23"/>
  <c r="AJ120" i="23" s="1"/>
  <c r="AP170" i="23"/>
  <c r="AP163" i="23"/>
  <c r="G32" i="19"/>
  <c r="E32" i="19"/>
  <c r="I32" i="19"/>
  <c r="C32" i="19"/>
  <c r="J32" i="19"/>
  <c r="F32" i="19"/>
  <c r="D32" i="19"/>
  <c r="K32" i="19"/>
  <c r="H32" i="19"/>
  <c r="H28" i="28"/>
  <c r="K28" i="28"/>
  <c r="J28" i="28"/>
  <c r="G28" i="28"/>
  <c r="F28" i="28"/>
  <c r="I28" i="28"/>
  <c r="C28" i="28"/>
  <c r="D28" i="28"/>
  <c r="E28" i="28"/>
  <c r="G108" i="26"/>
  <c r="J108" i="26"/>
  <c r="E108" i="26"/>
  <c r="H108" i="26"/>
  <c r="D108" i="26"/>
  <c r="K108" i="26"/>
  <c r="F108" i="26"/>
  <c r="C108" i="26"/>
  <c r="I108" i="26"/>
  <c r="D85" i="40"/>
  <c r="F85" i="40"/>
  <c r="E85" i="40"/>
  <c r="J85" i="40"/>
  <c r="G85" i="40"/>
  <c r="C85" i="40"/>
  <c r="K85" i="40"/>
  <c r="I85" i="40"/>
  <c r="H85" i="40"/>
  <c r="K11" i="26"/>
  <c r="G11" i="26"/>
  <c r="J11" i="26"/>
  <c r="D11" i="26"/>
  <c r="I11" i="26"/>
  <c r="F11" i="26"/>
  <c r="E11" i="26"/>
  <c r="H11" i="26"/>
  <c r="C11" i="26"/>
  <c r="E174" i="26"/>
  <c r="H174" i="26"/>
  <c r="I174" i="26"/>
  <c r="J174" i="26"/>
  <c r="C174" i="26"/>
  <c r="D174" i="26"/>
  <c r="K174" i="26"/>
  <c r="G174" i="26"/>
  <c r="F174" i="26"/>
  <c r="H147" i="28"/>
  <c r="J147" i="28"/>
  <c r="E147" i="28"/>
  <c r="F147" i="28"/>
  <c r="K147" i="28"/>
  <c r="G147" i="28"/>
  <c r="D147" i="28"/>
  <c r="C147" i="28"/>
  <c r="I147" i="28"/>
  <c r="E19" i="19"/>
  <c r="J19" i="19"/>
  <c r="C19" i="19"/>
  <c r="F19" i="19"/>
  <c r="K19" i="19"/>
  <c r="G19" i="19"/>
  <c r="I19" i="19"/>
  <c r="H19" i="19"/>
  <c r="D19" i="19"/>
  <c r="D38" i="40"/>
  <c r="J38" i="40"/>
  <c r="E38" i="40"/>
  <c r="F38" i="40"/>
  <c r="K38" i="40"/>
  <c r="C38" i="40"/>
  <c r="G38" i="40"/>
  <c r="H38" i="40"/>
  <c r="I38" i="40"/>
  <c r="K136" i="40"/>
  <c r="C136" i="40"/>
  <c r="H136" i="40"/>
  <c r="D136" i="40"/>
  <c r="F136" i="40"/>
  <c r="I136" i="40"/>
  <c r="G136" i="40"/>
  <c r="E136" i="40"/>
  <c r="J136" i="40"/>
  <c r="H64" i="40"/>
  <c r="K64" i="40"/>
  <c r="F64" i="40"/>
  <c r="G64" i="40"/>
  <c r="E64" i="40"/>
  <c r="C64" i="40"/>
  <c r="I64" i="40"/>
  <c r="J64" i="40"/>
  <c r="D64" i="40"/>
  <c r="K92" i="21"/>
  <c r="E92" i="21"/>
  <c r="C92" i="21"/>
  <c r="I92" i="21"/>
  <c r="H92" i="21"/>
  <c r="J92" i="21"/>
  <c r="G92" i="21"/>
  <c r="D92" i="21"/>
  <c r="F92" i="21"/>
  <c r="I45" i="23"/>
  <c r="E45" i="23"/>
  <c r="H45" i="23"/>
  <c r="J45" i="23"/>
  <c r="F45" i="23"/>
  <c r="K45" i="23"/>
  <c r="G45" i="23"/>
  <c r="C45" i="23"/>
  <c r="D45" i="23"/>
  <c r="F142" i="28"/>
  <c r="C142" i="28"/>
  <c r="G142" i="28"/>
  <c r="D142" i="28"/>
  <c r="H142" i="28"/>
  <c r="E142" i="28"/>
  <c r="K142" i="28"/>
  <c r="I142" i="28"/>
  <c r="J142" i="28"/>
  <c r="H47" i="26"/>
  <c r="J47" i="26"/>
  <c r="G47" i="26"/>
  <c r="C47" i="26"/>
  <c r="I47" i="26"/>
  <c r="E47" i="26"/>
  <c r="K47" i="26"/>
  <c r="F47" i="26"/>
  <c r="D47" i="26"/>
  <c r="E116" i="21"/>
  <c r="C116" i="21"/>
  <c r="H116" i="21"/>
  <c r="K116" i="21"/>
  <c r="I116" i="21"/>
  <c r="J116" i="21"/>
  <c r="G116" i="21"/>
  <c r="D116" i="21"/>
  <c r="F116" i="21"/>
  <c r="H177" i="26"/>
  <c r="J177" i="26"/>
  <c r="G177" i="26"/>
  <c r="C177" i="26"/>
  <c r="D177" i="26"/>
  <c r="F177" i="26"/>
  <c r="E177" i="26"/>
  <c r="I177" i="26"/>
  <c r="K177" i="26"/>
  <c r="J21" i="26"/>
  <c r="I21" i="26"/>
  <c r="F21" i="26"/>
  <c r="H21" i="26"/>
  <c r="E21" i="26"/>
  <c r="G21" i="26"/>
  <c r="D21" i="26"/>
  <c r="K21" i="26"/>
  <c r="C21" i="26"/>
  <c r="E80" i="28"/>
  <c r="H80" i="28"/>
  <c r="D80" i="28"/>
  <c r="K80" i="28"/>
  <c r="J80" i="28"/>
  <c r="I80" i="28"/>
  <c r="G80" i="28"/>
  <c r="F80" i="28"/>
  <c r="C80" i="28"/>
  <c r="H143" i="26"/>
  <c r="I143" i="26"/>
  <c r="K143" i="26"/>
  <c r="J143" i="26"/>
  <c r="E143" i="26"/>
  <c r="G143" i="26"/>
  <c r="F143" i="26"/>
  <c r="C143" i="26"/>
  <c r="D143" i="26"/>
  <c r="D18" i="26"/>
  <c r="K18" i="26"/>
  <c r="F18" i="26"/>
  <c r="G18" i="26"/>
  <c r="E18" i="26"/>
  <c r="H18" i="26"/>
  <c r="C18" i="26"/>
  <c r="J18" i="26"/>
  <c r="I18" i="26"/>
  <c r="G91" i="23"/>
  <c r="K91" i="23"/>
  <c r="F91" i="23"/>
  <c r="J91" i="23"/>
  <c r="H91" i="23"/>
  <c r="C91" i="23"/>
  <c r="D91" i="23"/>
  <c r="I91" i="23"/>
  <c r="E91" i="23"/>
  <c r="C42" i="23"/>
  <c r="E42" i="23"/>
  <c r="F42" i="23"/>
  <c r="K42" i="23"/>
  <c r="J42" i="23"/>
  <c r="I42" i="23"/>
  <c r="H42" i="23"/>
  <c r="D42" i="23"/>
  <c r="G42" i="23"/>
  <c r="C167" i="40"/>
  <c r="J167" i="40"/>
  <c r="G167" i="40"/>
  <c r="H167" i="40"/>
  <c r="D167" i="40"/>
  <c r="F167" i="40"/>
  <c r="E167" i="40"/>
  <c r="K167" i="40"/>
  <c r="I167" i="40"/>
  <c r="M166" i="28"/>
  <c r="P166" i="28"/>
  <c r="U166" i="28"/>
  <c r="T166" i="28"/>
  <c r="R166" i="28"/>
  <c r="Q166" i="28"/>
  <c r="S166" i="28"/>
  <c r="O166" i="28"/>
  <c r="N166" i="28"/>
  <c r="AP10" i="28"/>
  <c r="AP159" i="28"/>
  <c r="AP34" i="28"/>
  <c r="AP121" i="28"/>
  <c r="AD121" i="28" s="1"/>
  <c r="AP15" i="28"/>
  <c r="AO15" i="28" s="1"/>
  <c r="AP44" i="23"/>
  <c r="AP10" i="23"/>
  <c r="AP168" i="23"/>
  <c r="AI168" i="23" s="1"/>
  <c r="AP60" i="23"/>
  <c r="W60" i="23" s="1"/>
  <c r="AP71" i="23"/>
  <c r="AC71" i="23" s="1"/>
  <c r="AP46" i="23"/>
  <c r="AL46" i="23" s="1"/>
  <c r="O134" i="28"/>
  <c r="M134" i="28"/>
  <c r="P134" i="28"/>
  <c r="S134" i="28"/>
  <c r="T134" i="28"/>
  <c r="U134" i="28"/>
  <c r="Q134" i="28"/>
  <c r="R134" i="28"/>
  <c r="N134" i="28"/>
  <c r="P61" i="28"/>
  <c r="U61" i="28"/>
  <c r="O61" i="28"/>
  <c r="T61" i="28"/>
  <c r="R61" i="28"/>
  <c r="M61" i="28"/>
  <c r="S61" i="28"/>
  <c r="Q61" i="28"/>
  <c r="N61" i="28"/>
  <c r="T162" i="28"/>
  <c r="O162" i="28"/>
  <c r="Q162" i="28"/>
  <c r="S162" i="28"/>
  <c r="N162" i="28"/>
  <c r="R162" i="28"/>
  <c r="M162" i="28"/>
  <c r="U162" i="28"/>
  <c r="P162" i="28"/>
  <c r="N78" i="28"/>
  <c r="O78" i="28"/>
  <c r="S78" i="28"/>
  <c r="R78" i="28"/>
  <c r="U78" i="28"/>
  <c r="T78" i="28"/>
  <c r="M78" i="28"/>
  <c r="Q78" i="28"/>
  <c r="P78" i="28"/>
  <c r="AP156" i="28"/>
  <c r="AP165" i="28"/>
  <c r="AP89" i="28"/>
  <c r="AP84" i="28"/>
  <c r="AP4" i="28"/>
  <c r="AP144" i="28"/>
  <c r="AH144" i="28" s="1"/>
  <c r="AP2" i="23"/>
  <c r="X2" i="23" s="1"/>
  <c r="AP78" i="23"/>
  <c r="X78" i="23"/>
  <c r="AP83" i="23"/>
  <c r="AP93" i="23"/>
  <c r="AC93" i="23" s="1"/>
  <c r="AP99" i="23"/>
  <c r="AF99" i="23" s="1"/>
  <c r="N157" i="28"/>
  <c r="P157" i="28"/>
  <c r="U157" i="28"/>
  <c r="O157" i="28"/>
  <c r="T157" i="28"/>
  <c r="R157" i="28"/>
  <c r="M157" i="28"/>
  <c r="Q157" i="28"/>
  <c r="S157" i="28"/>
  <c r="S147" i="28"/>
  <c r="Q147" i="28"/>
  <c r="N147" i="28"/>
  <c r="P147" i="28"/>
  <c r="U147" i="28"/>
  <c r="O147" i="28"/>
  <c r="R147" i="28"/>
  <c r="T147" i="28"/>
  <c r="M147" i="28"/>
  <c r="Q151" i="28"/>
  <c r="N151" i="28"/>
  <c r="S151" i="28"/>
  <c r="P151" i="28"/>
  <c r="U151" i="28"/>
  <c r="O151" i="28"/>
  <c r="T151" i="28"/>
  <c r="M151" i="28"/>
  <c r="R151" i="28"/>
  <c r="P79" i="28"/>
  <c r="N79" i="28"/>
  <c r="U79" i="28"/>
  <c r="O79" i="28"/>
  <c r="T79" i="28"/>
  <c r="R79" i="28"/>
  <c r="M79" i="28"/>
  <c r="Q79" i="28"/>
  <c r="S79" i="28"/>
  <c r="O172" i="28"/>
  <c r="T172" i="28"/>
  <c r="P172" i="28"/>
  <c r="Q172" i="28"/>
  <c r="N172" i="28"/>
  <c r="R172" i="28"/>
  <c r="U172" i="28"/>
  <c r="S172" i="28"/>
  <c r="M172" i="28"/>
  <c r="O145" i="28"/>
  <c r="T145" i="28"/>
  <c r="M145" i="28"/>
  <c r="U145" i="28"/>
  <c r="S145" i="28"/>
  <c r="Q145" i="28"/>
  <c r="N145" i="28"/>
  <c r="P145" i="28"/>
  <c r="R145" i="28"/>
  <c r="R89" i="28"/>
  <c r="M89" i="28"/>
  <c r="N89" i="28"/>
  <c r="U89" i="28"/>
  <c r="O89" i="28"/>
  <c r="P89" i="28"/>
  <c r="T89" i="28"/>
  <c r="Q89" i="28"/>
  <c r="S89" i="28"/>
  <c r="AP91" i="28"/>
  <c r="AP167" i="28"/>
  <c r="AP21" i="28"/>
  <c r="AO21" i="28" s="1"/>
  <c r="AP175" i="28"/>
  <c r="AL175" i="28" s="1"/>
  <c r="AP53" i="28"/>
  <c r="Y53" i="28" s="1"/>
  <c r="AP50" i="23"/>
  <c r="AP157" i="23"/>
  <c r="AP42" i="23"/>
  <c r="AL42" i="23" s="1"/>
  <c r="AP173" i="23"/>
  <c r="X173" i="23" s="1"/>
  <c r="AP144" i="23"/>
  <c r="AP155" i="23"/>
  <c r="AH155" i="23" s="1"/>
  <c r="S168" i="28"/>
  <c r="O168" i="28"/>
  <c r="T168" i="28"/>
  <c r="P168" i="28"/>
  <c r="N168" i="28"/>
  <c r="U168" i="28"/>
  <c r="M168" i="28"/>
  <c r="R168" i="28"/>
  <c r="Q168" i="28"/>
  <c r="U58" i="28"/>
  <c r="M58" i="28"/>
  <c r="R58" i="28"/>
  <c r="S58" i="28"/>
  <c r="T58" i="28"/>
  <c r="P58" i="28"/>
  <c r="N58" i="28"/>
  <c r="O58" i="28"/>
  <c r="Q58" i="28"/>
  <c r="N64" i="28"/>
  <c r="S64" i="28"/>
  <c r="U64" i="28"/>
  <c r="Q64" i="28"/>
  <c r="O64" i="28"/>
  <c r="R64" i="28"/>
  <c r="T64" i="28"/>
  <c r="P64" i="28"/>
  <c r="M64" i="28"/>
  <c r="U10" i="28"/>
  <c r="Q10" i="28"/>
  <c r="M10" i="28"/>
  <c r="R10" i="28"/>
  <c r="S10" i="28"/>
  <c r="O10" i="28"/>
  <c r="T10" i="28"/>
  <c r="P10" i="28"/>
  <c r="N10" i="28"/>
  <c r="AP126" i="28"/>
  <c r="AE126" i="28" s="1"/>
  <c r="AP164" i="28"/>
  <c r="AD164" i="28" s="1"/>
  <c r="AP20" i="28"/>
  <c r="AP135" i="28"/>
  <c r="AA135" i="28" s="1"/>
  <c r="AP37" i="28"/>
  <c r="W37" i="28" s="1"/>
  <c r="AP70" i="28"/>
  <c r="AN70" i="28" s="1"/>
  <c r="AP17" i="23"/>
  <c r="AG17" i="23" s="1"/>
  <c r="AP23" i="23"/>
  <c r="AI23" i="23" s="1"/>
  <c r="AP92" i="23"/>
  <c r="AG92" i="23" s="1"/>
  <c r="AP94" i="23"/>
  <c r="W94" i="23" s="1"/>
  <c r="AP132" i="23"/>
  <c r="Z132" i="23" s="1"/>
  <c r="H61" i="40"/>
  <c r="D61" i="40"/>
  <c r="E61" i="40"/>
  <c r="F61" i="40"/>
  <c r="I61" i="40"/>
  <c r="K61" i="40"/>
  <c r="C61" i="40"/>
  <c r="J61" i="40"/>
  <c r="G61" i="40"/>
  <c r="C147" i="40"/>
  <c r="K147" i="40"/>
  <c r="G147" i="40"/>
  <c r="F147" i="40"/>
  <c r="E147" i="40"/>
  <c r="D147" i="40"/>
  <c r="H147" i="40"/>
  <c r="J147" i="40"/>
  <c r="I147" i="40"/>
  <c r="C163" i="21"/>
  <c r="G163" i="21"/>
  <c r="E163" i="21"/>
  <c r="H163" i="21"/>
  <c r="I163" i="21"/>
  <c r="F163" i="21"/>
  <c r="J163" i="21"/>
  <c r="K163" i="21"/>
  <c r="D163" i="21"/>
  <c r="C135" i="21"/>
  <c r="K135" i="21"/>
  <c r="E135" i="21"/>
  <c r="G135" i="21"/>
  <c r="H135" i="21"/>
  <c r="J135" i="21"/>
  <c r="I135" i="21"/>
  <c r="D135" i="21"/>
  <c r="F135" i="21"/>
  <c r="C120" i="26"/>
  <c r="H120" i="26"/>
  <c r="K120" i="26"/>
  <c r="E120" i="26"/>
  <c r="F120" i="26"/>
  <c r="D120" i="26"/>
  <c r="G120" i="26"/>
  <c r="J120" i="26"/>
  <c r="I120" i="26"/>
  <c r="K70" i="28"/>
  <c r="C70" i="28"/>
  <c r="G70" i="28"/>
  <c r="F70" i="28"/>
  <c r="H70" i="28"/>
  <c r="D70" i="28"/>
  <c r="J70" i="28"/>
  <c r="I70" i="28"/>
  <c r="E70" i="28"/>
  <c r="C99" i="23"/>
  <c r="H99" i="23"/>
  <c r="G99" i="23"/>
  <c r="K99" i="23"/>
  <c r="E99" i="23"/>
  <c r="F99" i="23"/>
  <c r="J99" i="23"/>
  <c r="I99" i="23"/>
  <c r="D99" i="23"/>
  <c r="C42" i="28"/>
  <c r="F42" i="28"/>
  <c r="J42" i="28"/>
  <c r="G42" i="28"/>
  <c r="H42" i="28"/>
  <c r="D42" i="28"/>
  <c r="K42" i="28"/>
  <c r="I42" i="28"/>
  <c r="E42" i="28"/>
  <c r="F137" i="23"/>
  <c r="E137" i="23"/>
  <c r="C137" i="23"/>
  <c r="J137" i="23"/>
  <c r="I137" i="23"/>
  <c r="D137" i="23"/>
  <c r="K137" i="23"/>
  <c r="H137" i="23"/>
  <c r="G137" i="23"/>
  <c r="E13" i="40"/>
  <c r="H13" i="40"/>
  <c r="F13" i="40"/>
  <c r="J13" i="40"/>
  <c r="C13" i="40"/>
  <c r="D13" i="40"/>
  <c r="I13" i="40"/>
  <c r="K13" i="40"/>
  <c r="G13" i="40"/>
  <c r="H18" i="28"/>
  <c r="I18" i="28"/>
  <c r="K18" i="28"/>
  <c r="J18" i="28"/>
  <c r="F18" i="28"/>
  <c r="G18" i="28"/>
  <c r="D18" i="28"/>
  <c r="E18" i="28"/>
  <c r="C18" i="28"/>
  <c r="J165" i="28"/>
  <c r="D165" i="28"/>
  <c r="F165" i="28"/>
  <c r="E165" i="28"/>
  <c r="K165" i="28"/>
  <c r="G165" i="28"/>
  <c r="C165" i="28"/>
  <c r="H165" i="28"/>
  <c r="I165" i="28"/>
  <c r="C45" i="41"/>
  <c r="I45" i="41"/>
  <c r="H45" i="41"/>
  <c r="D45" i="41"/>
  <c r="G45" i="41"/>
  <c r="E45" i="41"/>
  <c r="K45" i="41"/>
  <c r="F45" i="41"/>
  <c r="J45" i="41"/>
  <c r="E83" i="40"/>
  <c r="D83" i="40"/>
  <c r="H83" i="40"/>
  <c r="F83" i="40"/>
  <c r="C83" i="40"/>
  <c r="G83" i="40"/>
  <c r="I83" i="40"/>
  <c r="K83" i="40"/>
  <c r="J83" i="40"/>
  <c r="C78" i="28"/>
  <c r="E78" i="28"/>
  <c r="H78" i="28"/>
  <c r="K78" i="28"/>
  <c r="D78" i="28"/>
  <c r="J78" i="28"/>
  <c r="I78" i="28"/>
  <c r="F78" i="28"/>
  <c r="G78" i="28"/>
  <c r="D177" i="40"/>
  <c r="H177" i="40"/>
  <c r="E177" i="40"/>
  <c r="G177" i="40"/>
  <c r="J177" i="40"/>
  <c r="C177" i="40"/>
  <c r="I177" i="40"/>
  <c r="K177" i="40"/>
  <c r="F177" i="40"/>
  <c r="H126" i="23"/>
  <c r="F126" i="23"/>
  <c r="G126" i="23"/>
  <c r="K126" i="23"/>
  <c r="C126" i="23"/>
  <c r="E126" i="23"/>
  <c r="D126" i="23"/>
  <c r="I126" i="23"/>
  <c r="J126" i="23"/>
  <c r="J16" i="19"/>
  <c r="F16" i="19"/>
  <c r="D16" i="19"/>
  <c r="K16" i="19"/>
  <c r="H16" i="19"/>
  <c r="G16" i="19"/>
  <c r="I16" i="19"/>
  <c r="C16" i="19"/>
  <c r="E16" i="19"/>
  <c r="I40" i="28"/>
  <c r="K40" i="28"/>
  <c r="G40" i="28"/>
  <c r="C40" i="28"/>
  <c r="D40" i="28"/>
  <c r="E40" i="28"/>
  <c r="F40" i="28"/>
  <c r="J40" i="28"/>
  <c r="H40" i="28"/>
  <c r="K44" i="40"/>
  <c r="I44" i="40"/>
  <c r="D44" i="40"/>
  <c r="J44" i="40"/>
  <c r="H44" i="40"/>
  <c r="G44" i="40"/>
  <c r="C44" i="40"/>
  <c r="E44" i="40"/>
  <c r="F44" i="40"/>
  <c r="G142" i="40"/>
  <c r="H142" i="40"/>
  <c r="K142" i="40"/>
  <c r="D142" i="40"/>
  <c r="J142" i="40"/>
  <c r="F142" i="40"/>
  <c r="E142" i="40"/>
  <c r="C142" i="40"/>
  <c r="I142" i="40"/>
  <c r="H81" i="26"/>
  <c r="D81" i="26"/>
  <c r="F81" i="26"/>
  <c r="E81" i="26"/>
  <c r="K81" i="26"/>
  <c r="C81" i="26"/>
  <c r="I81" i="26"/>
  <c r="G81" i="26"/>
  <c r="J81" i="26"/>
  <c r="K108" i="41"/>
  <c r="J108" i="41"/>
  <c r="I108" i="41"/>
  <c r="E108" i="41"/>
  <c r="C108" i="41"/>
  <c r="D108" i="41"/>
  <c r="H108" i="41"/>
  <c r="G108" i="41"/>
  <c r="F108" i="41"/>
  <c r="H87" i="40"/>
  <c r="K87" i="40"/>
  <c r="F87" i="40"/>
  <c r="E87" i="40"/>
  <c r="G87" i="40"/>
  <c r="C87" i="40"/>
  <c r="D87" i="40"/>
  <c r="J87" i="40"/>
  <c r="I87" i="40"/>
  <c r="H24" i="28"/>
  <c r="J24" i="28"/>
  <c r="K24" i="28"/>
  <c r="F24" i="28"/>
  <c r="G24" i="28"/>
  <c r="D24" i="28"/>
  <c r="C24" i="28"/>
  <c r="I24" i="28"/>
  <c r="E24" i="28"/>
  <c r="D47" i="41"/>
  <c r="E47" i="41"/>
  <c r="K47" i="41"/>
  <c r="J47" i="41"/>
  <c r="G47" i="41"/>
  <c r="C47" i="41"/>
  <c r="F47" i="41"/>
  <c r="I47" i="41"/>
  <c r="H47" i="41"/>
  <c r="E42" i="19"/>
  <c r="K42" i="19"/>
  <c r="C42" i="19"/>
  <c r="I42" i="19"/>
  <c r="J42" i="19"/>
  <c r="H42" i="19"/>
  <c r="G42" i="19"/>
  <c r="D42" i="19"/>
  <c r="F42" i="19"/>
  <c r="E42" i="41"/>
  <c r="I42" i="41"/>
  <c r="H42" i="41"/>
  <c r="F42" i="41"/>
  <c r="J42" i="41"/>
  <c r="G42" i="41"/>
  <c r="K42" i="41"/>
  <c r="C42" i="41"/>
  <c r="D42" i="41"/>
  <c r="J22" i="26"/>
  <c r="K22" i="26"/>
  <c r="C22" i="26"/>
  <c r="E22" i="26"/>
  <c r="D22" i="26"/>
  <c r="G22" i="26"/>
  <c r="H22" i="26"/>
  <c r="I22" i="26"/>
  <c r="F22" i="26"/>
  <c r="E132" i="26"/>
  <c r="F132" i="26"/>
  <c r="H132" i="26"/>
  <c r="K132" i="26"/>
  <c r="D132" i="26"/>
  <c r="C132" i="26"/>
  <c r="I132" i="26"/>
  <c r="J132" i="26"/>
  <c r="G132" i="26"/>
  <c r="J33" i="26"/>
  <c r="G33" i="26"/>
  <c r="K33" i="26"/>
  <c r="C33" i="26"/>
  <c r="I33" i="26"/>
  <c r="D33" i="26"/>
  <c r="H33" i="26"/>
  <c r="F33" i="26"/>
  <c r="E33" i="26"/>
  <c r="J33" i="23"/>
  <c r="G33" i="23"/>
  <c r="C33" i="23"/>
  <c r="D33" i="23"/>
  <c r="I33" i="23"/>
  <c r="E33" i="23"/>
  <c r="H33" i="23"/>
  <c r="F33" i="23"/>
  <c r="K33" i="23"/>
  <c r="I46" i="28"/>
  <c r="K46" i="28"/>
  <c r="F46" i="28"/>
  <c r="J46" i="28"/>
  <c r="C46" i="28"/>
  <c r="G46" i="28"/>
  <c r="D46" i="28"/>
  <c r="H46" i="28"/>
  <c r="E46" i="28"/>
  <c r="J63" i="41"/>
  <c r="F63" i="41"/>
  <c r="G63" i="41"/>
  <c r="D63" i="41"/>
  <c r="C63" i="41"/>
  <c r="I63" i="41"/>
  <c r="K63" i="41"/>
  <c r="E63" i="41"/>
  <c r="H63" i="41"/>
  <c r="K137" i="41"/>
  <c r="E137" i="41"/>
  <c r="J137" i="41"/>
  <c r="I137" i="41"/>
  <c r="D137" i="41"/>
  <c r="H137" i="41"/>
  <c r="G137" i="41"/>
  <c r="C137" i="41"/>
  <c r="F137" i="41"/>
  <c r="H141" i="41"/>
  <c r="G141" i="41"/>
  <c r="K141" i="41"/>
  <c r="C141" i="41"/>
  <c r="E141" i="41"/>
  <c r="I141" i="41"/>
  <c r="J141" i="41"/>
  <c r="F141" i="41"/>
  <c r="D141" i="41"/>
  <c r="F160" i="26"/>
  <c r="K160" i="26"/>
  <c r="J160" i="26"/>
  <c r="D160" i="26"/>
  <c r="I160" i="26"/>
  <c r="G160" i="26"/>
  <c r="E160" i="26"/>
  <c r="H160" i="26"/>
  <c r="C160" i="26"/>
  <c r="E154" i="21"/>
  <c r="J154" i="21"/>
  <c r="C154" i="21"/>
  <c r="F154" i="21"/>
  <c r="D154" i="21"/>
  <c r="H154" i="21"/>
  <c r="I154" i="21"/>
  <c r="G154" i="21"/>
  <c r="K154" i="21"/>
  <c r="H25" i="19"/>
  <c r="J25" i="19"/>
  <c r="K25" i="19"/>
  <c r="G25" i="19"/>
  <c r="I25" i="19"/>
  <c r="D25" i="19"/>
  <c r="E25" i="19"/>
  <c r="F25" i="19"/>
  <c r="C25" i="19"/>
  <c r="D177" i="23"/>
  <c r="H177" i="23"/>
  <c r="F177" i="23"/>
  <c r="J177" i="23"/>
  <c r="K177" i="23"/>
  <c r="G177" i="23"/>
  <c r="C177" i="23"/>
  <c r="I177" i="23"/>
  <c r="E177" i="23"/>
  <c r="C65" i="21"/>
  <c r="J65" i="21"/>
  <c r="F65" i="21"/>
  <c r="D65" i="21"/>
  <c r="H65" i="21"/>
  <c r="K65" i="21"/>
  <c r="G65" i="21"/>
  <c r="E65" i="21"/>
  <c r="I65" i="21"/>
  <c r="G35" i="23"/>
  <c r="J35" i="23"/>
  <c r="K35" i="23"/>
  <c r="E35" i="23"/>
  <c r="I35" i="23"/>
  <c r="D35" i="23"/>
  <c r="F35" i="23"/>
  <c r="H35" i="23"/>
  <c r="C35" i="23"/>
  <c r="I131" i="28"/>
  <c r="F131" i="28"/>
  <c r="K131" i="28"/>
  <c r="E131" i="28"/>
  <c r="G131" i="28"/>
  <c r="C131" i="28"/>
  <c r="J131" i="28"/>
  <c r="D131" i="28"/>
  <c r="H131" i="28"/>
  <c r="G11" i="28"/>
  <c r="J11" i="28"/>
  <c r="D11" i="28"/>
  <c r="C11" i="28"/>
  <c r="I11" i="28"/>
  <c r="E11" i="28"/>
  <c r="H11" i="28"/>
  <c r="K11" i="28"/>
  <c r="F11" i="28"/>
  <c r="C8" i="19"/>
  <c r="G8" i="19"/>
  <c r="H8" i="19"/>
  <c r="K8" i="19"/>
  <c r="J8" i="19"/>
  <c r="F8" i="19"/>
  <c r="E8" i="19"/>
  <c r="D8" i="19"/>
  <c r="I8" i="19"/>
  <c r="D109" i="26"/>
  <c r="F109" i="26"/>
  <c r="H109" i="26"/>
  <c r="E109" i="26"/>
  <c r="K109" i="26"/>
  <c r="G109" i="26"/>
  <c r="C109" i="26"/>
  <c r="I109" i="26"/>
  <c r="J109" i="26"/>
  <c r="C168" i="41"/>
  <c r="I168" i="41"/>
  <c r="K168" i="41"/>
  <c r="E168" i="41"/>
  <c r="F168" i="41"/>
  <c r="D168" i="41"/>
  <c r="G168" i="41"/>
  <c r="H168" i="41"/>
  <c r="J168" i="41"/>
  <c r="E101" i="26"/>
  <c r="F101" i="26"/>
  <c r="J101" i="26"/>
  <c r="K101" i="26"/>
  <c r="H101" i="26"/>
  <c r="G101" i="26"/>
  <c r="C101" i="26"/>
  <c r="D101" i="26"/>
  <c r="I101" i="26"/>
  <c r="C37" i="23"/>
  <c r="G37" i="23"/>
  <c r="H37" i="23"/>
  <c r="I37" i="23"/>
  <c r="D37" i="23"/>
  <c r="J37" i="23"/>
  <c r="K37" i="23"/>
  <c r="F37" i="23"/>
  <c r="E37" i="23"/>
  <c r="J53" i="21"/>
  <c r="F53" i="21"/>
  <c r="D53" i="21"/>
  <c r="K53" i="21"/>
  <c r="G53" i="21"/>
  <c r="H53" i="21"/>
  <c r="I53" i="21"/>
  <c r="E53" i="21"/>
  <c r="C53" i="21"/>
  <c r="H110" i="28"/>
  <c r="D110" i="28"/>
  <c r="J110" i="28"/>
  <c r="I110" i="28"/>
  <c r="G110" i="28"/>
  <c r="K110" i="28"/>
  <c r="F110" i="28"/>
  <c r="E110" i="28"/>
  <c r="C110" i="28"/>
  <c r="K118" i="21"/>
  <c r="G118" i="21"/>
  <c r="I118" i="21"/>
  <c r="E118" i="21"/>
  <c r="C118" i="21"/>
  <c r="F118" i="21"/>
  <c r="H118" i="21"/>
  <c r="J118" i="21"/>
  <c r="D118" i="21"/>
  <c r="J49" i="25"/>
  <c r="E49" i="25"/>
  <c r="I49" i="25"/>
  <c r="F49" i="25"/>
  <c r="K49" i="25"/>
  <c r="C49" i="25"/>
  <c r="D49" i="25"/>
  <c r="G49" i="25"/>
  <c r="H49" i="25"/>
  <c r="I92" i="26"/>
  <c r="H92" i="26"/>
  <c r="E92" i="26"/>
  <c r="G92" i="26"/>
  <c r="D92" i="26"/>
  <c r="K92" i="26"/>
  <c r="C92" i="26"/>
  <c r="F92" i="26"/>
  <c r="J92" i="26"/>
  <c r="D123" i="21"/>
  <c r="F123" i="21"/>
  <c r="I123" i="21"/>
  <c r="C123" i="21"/>
  <c r="K123" i="21"/>
  <c r="E123" i="21"/>
  <c r="J123" i="21"/>
  <c r="G123" i="21"/>
  <c r="H123" i="21"/>
  <c r="C127" i="41"/>
  <c r="I127" i="41"/>
  <c r="G127" i="41"/>
  <c r="E127" i="41"/>
  <c r="J127" i="41"/>
  <c r="H127" i="41"/>
  <c r="F127" i="41"/>
  <c r="K127" i="41"/>
  <c r="D127" i="41"/>
  <c r="C8" i="41"/>
  <c r="H8" i="41"/>
  <c r="E8" i="41"/>
  <c r="K8" i="41"/>
  <c r="D8" i="41"/>
  <c r="I8" i="41"/>
  <c r="F8" i="41"/>
  <c r="J8" i="41"/>
  <c r="G8" i="41"/>
  <c r="D20" i="28"/>
  <c r="J20" i="28"/>
  <c r="F20" i="28"/>
  <c r="K20" i="28"/>
  <c r="G20" i="28"/>
  <c r="C20" i="28"/>
  <c r="E20" i="28"/>
  <c r="H20" i="28"/>
  <c r="I20" i="28"/>
  <c r="C100" i="41"/>
  <c r="H100" i="41"/>
  <c r="J100" i="41"/>
  <c r="D100" i="41"/>
  <c r="K100" i="41"/>
  <c r="G100" i="41"/>
  <c r="F100" i="41"/>
  <c r="I100" i="41"/>
  <c r="E100" i="41"/>
  <c r="C92" i="28"/>
  <c r="D92" i="28"/>
  <c r="F92" i="28"/>
  <c r="I92" i="28"/>
  <c r="G92" i="28"/>
  <c r="K92" i="28"/>
  <c r="E92" i="28"/>
  <c r="J92" i="28"/>
  <c r="H92" i="28"/>
  <c r="J136" i="28"/>
  <c r="H136" i="28"/>
  <c r="G136" i="28"/>
  <c r="D136" i="28"/>
  <c r="I136" i="28"/>
  <c r="E136" i="28"/>
  <c r="K136" i="28"/>
  <c r="F136" i="28"/>
  <c r="C136" i="28"/>
  <c r="F28" i="19"/>
  <c r="I28" i="19"/>
  <c r="D28" i="19"/>
  <c r="G28" i="19"/>
  <c r="K28" i="19"/>
  <c r="C28" i="19"/>
  <c r="E28" i="19"/>
  <c r="J28" i="19"/>
  <c r="H28" i="19"/>
  <c r="D121" i="26"/>
  <c r="K121" i="26"/>
  <c r="J121" i="26"/>
  <c r="E121" i="26"/>
  <c r="G121" i="26"/>
  <c r="C121" i="26"/>
  <c r="F121" i="26"/>
  <c r="I121" i="26"/>
  <c r="H121" i="26"/>
  <c r="K70" i="40"/>
  <c r="C70" i="40"/>
  <c r="E70" i="40"/>
  <c r="J70" i="40"/>
  <c r="H70" i="40"/>
  <c r="D70" i="40"/>
  <c r="F70" i="40"/>
  <c r="I70" i="40"/>
  <c r="G70" i="40"/>
  <c r="E71" i="26"/>
  <c r="F71" i="26"/>
  <c r="K71" i="26"/>
  <c r="C71" i="26"/>
  <c r="J71" i="26"/>
  <c r="G71" i="26"/>
  <c r="I71" i="26"/>
  <c r="D71" i="26"/>
  <c r="H71" i="26"/>
  <c r="K27" i="26"/>
  <c r="I27" i="26"/>
  <c r="H27" i="26"/>
  <c r="D27" i="26"/>
  <c r="J27" i="26"/>
  <c r="G27" i="26"/>
  <c r="F27" i="26"/>
  <c r="C27" i="26"/>
  <c r="E27" i="26"/>
  <c r="C84" i="23"/>
  <c r="D84" i="23"/>
  <c r="H84" i="23"/>
  <c r="K84" i="23"/>
  <c r="F84" i="23"/>
  <c r="J84" i="23"/>
  <c r="E84" i="23"/>
  <c r="I84" i="23"/>
  <c r="G84" i="23"/>
  <c r="D92" i="41"/>
  <c r="H92" i="41"/>
  <c r="J92" i="41"/>
  <c r="I92" i="41"/>
  <c r="G92" i="41"/>
  <c r="K92" i="41"/>
  <c r="E92" i="41"/>
  <c r="C92" i="41"/>
  <c r="F92" i="41"/>
  <c r="D156" i="28"/>
  <c r="K156" i="28"/>
  <c r="J156" i="28"/>
  <c r="F156" i="28"/>
  <c r="I156" i="28"/>
  <c r="G156" i="28"/>
  <c r="C156" i="28"/>
  <c r="E156" i="28"/>
  <c r="H156" i="28"/>
  <c r="I146" i="26"/>
  <c r="K146" i="26"/>
  <c r="C146" i="26"/>
  <c r="F146" i="26"/>
  <c r="G146" i="26"/>
  <c r="E146" i="26"/>
  <c r="H146" i="26"/>
  <c r="D146" i="26"/>
  <c r="J146" i="26"/>
  <c r="I21" i="28"/>
  <c r="J21" i="28"/>
  <c r="K21" i="28"/>
  <c r="F21" i="28"/>
  <c r="E21" i="28"/>
  <c r="G21" i="28"/>
  <c r="C21" i="28"/>
  <c r="H21" i="28"/>
  <c r="D21" i="28"/>
  <c r="F56" i="23"/>
  <c r="J56" i="23"/>
  <c r="I56" i="23"/>
  <c r="E56" i="23"/>
  <c r="G56" i="23"/>
  <c r="C56" i="23"/>
  <c r="H56" i="23"/>
  <c r="D56" i="23"/>
  <c r="K56" i="23"/>
  <c r="J2" i="42"/>
  <c r="H2" i="42"/>
  <c r="C2" i="42"/>
  <c r="D2" i="42"/>
  <c r="K2" i="42"/>
  <c r="F2" i="42"/>
  <c r="G2" i="42"/>
  <c r="I2" i="42"/>
  <c r="E2" i="42"/>
  <c r="J68" i="41"/>
  <c r="D68" i="41"/>
  <c r="I68" i="41"/>
  <c r="K68" i="41"/>
  <c r="C68" i="41"/>
  <c r="E68" i="41"/>
  <c r="H68" i="41"/>
  <c r="F68" i="41"/>
  <c r="G68" i="41"/>
  <c r="I131" i="26"/>
  <c r="K131" i="26"/>
  <c r="D131" i="26"/>
  <c r="E131" i="26"/>
  <c r="J131" i="26"/>
  <c r="F131" i="26"/>
  <c r="H131" i="26"/>
  <c r="C131" i="26"/>
  <c r="G131" i="26"/>
  <c r="I95" i="40"/>
  <c r="H95" i="40"/>
  <c r="E95" i="40"/>
  <c r="D95" i="40"/>
  <c r="J95" i="40"/>
  <c r="K95" i="40"/>
  <c r="F95" i="40"/>
  <c r="C95" i="40"/>
  <c r="G95" i="40"/>
  <c r="I70" i="23"/>
  <c r="K70" i="23"/>
  <c r="D70" i="23"/>
  <c r="H70" i="23"/>
  <c r="F70" i="23"/>
  <c r="J70" i="23"/>
  <c r="G70" i="23"/>
  <c r="C70" i="23"/>
  <c r="E70" i="23"/>
  <c r="F115" i="28"/>
  <c r="E115" i="28"/>
  <c r="G115" i="28"/>
  <c r="C115" i="28"/>
  <c r="J115" i="28"/>
  <c r="I115" i="28"/>
  <c r="K115" i="28"/>
  <c r="D115" i="28"/>
  <c r="H115" i="28"/>
  <c r="E56" i="21"/>
  <c r="J56" i="21"/>
  <c r="C56" i="21"/>
  <c r="F56" i="21"/>
  <c r="D56" i="21"/>
  <c r="H56" i="21"/>
  <c r="I56" i="21"/>
  <c r="G56" i="21"/>
  <c r="K56" i="21"/>
  <c r="H112" i="23"/>
  <c r="F112" i="23"/>
  <c r="J112" i="23"/>
  <c r="E112" i="23"/>
  <c r="G112" i="23"/>
  <c r="K112" i="23"/>
  <c r="C112" i="23"/>
  <c r="D112" i="23"/>
  <c r="I112" i="23"/>
  <c r="D62" i="41"/>
  <c r="J62" i="41"/>
  <c r="I62" i="41"/>
  <c r="G62" i="41"/>
  <c r="K62" i="41"/>
  <c r="H62" i="41"/>
  <c r="F62" i="41"/>
  <c r="C62" i="41"/>
  <c r="E62" i="41"/>
  <c r="D42" i="26"/>
  <c r="I42" i="26"/>
  <c r="K42" i="26"/>
  <c r="J42" i="26"/>
  <c r="F42" i="26"/>
  <c r="E42" i="26"/>
  <c r="H42" i="26"/>
  <c r="C42" i="26"/>
  <c r="G42" i="26"/>
  <c r="E33" i="28"/>
  <c r="H33" i="28"/>
  <c r="K33" i="28"/>
  <c r="F33" i="28"/>
  <c r="G33" i="28"/>
  <c r="J33" i="28"/>
  <c r="D33" i="28"/>
  <c r="I33" i="28"/>
  <c r="C33" i="28"/>
  <c r="J136" i="21"/>
  <c r="F136" i="21"/>
  <c r="G136" i="21"/>
  <c r="I136" i="21"/>
  <c r="D136" i="21"/>
  <c r="C136" i="21"/>
  <c r="K136" i="21"/>
  <c r="H136" i="21"/>
  <c r="E136" i="21"/>
  <c r="H49" i="23"/>
  <c r="D49" i="23"/>
  <c r="I49" i="23"/>
  <c r="J49" i="23"/>
  <c r="K49" i="23"/>
  <c r="G49" i="23"/>
  <c r="F49" i="23"/>
  <c r="C49" i="23"/>
  <c r="E49" i="23"/>
  <c r="J145" i="23"/>
  <c r="K145" i="23"/>
  <c r="F145" i="23"/>
  <c r="E145" i="23"/>
  <c r="C145" i="23"/>
  <c r="I145" i="23"/>
  <c r="D145" i="23"/>
  <c r="H145" i="23"/>
  <c r="G145" i="23"/>
  <c r="J121" i="28"/>
  <c r="K121" i="28"/>
  <c r="C121" i="28"/>
  <c r="E121" i="28"/>
  <c r="H121" i="28"/>
  <c r="G121" i="28"/>
  <c r="I121" i="28"/>
  <c r="F121" i="28"/>
  <c r="D121" i="28"/>
  <c r="K174" i="21"/>
  <c r="C174" i="21"/>
  <c r="G174" i="21"/>
  <c r="I174" i="21"/>
  <c r="H174" i="21"/>
  <c r="E174" i="21"/>
  <c r="F174" i="21"/>
  <c r="D174" i="21"/>
  <c r="J174" i="21"/>
  <c r="K86" i="21"/>
  <c r="C86" i="21"/>
  <c r="I86" i="21"/>
  <c r="J86" i="21"/>
  <c r="H86" i="21"/>
  <c r="E86" i="21"/>
  <c r="F86" i="21"/>
  <c r="G86" i="21"/>
  <c r="D86" i="21"/>
  <c r="E23" i="40"/>
  <c r="K23" i="40"/>
  <c r="F23" i="40"/>
  <c r="G23" i="40"/>
  <c r="J23" i="40"/>
  <c r="C23" i="40"/>
  <c r="H23" i="40"/>
  <c r="I23" i="40"/>
  <c r="D23" i="40"/>
  <c r="K32" i="40"/>
  <c r="C32" i="40"/>
  <c r="J32" i="40"/>
  <c r="I32" i="40"/>
  <c r="F32" i="40"/>
  <c r="H32" i="40"/>
  <c r="G32" i="40"/>
  <c r="E32" i="40"/>
  <c r="D32" i="40"/>
  <c r="E4" i="19"/>
  <c r="I4" i="19"/>
  <c r="C4" i="19"/>
  <c r="D4" i="19"/>
  <c r="F4" i="19"/>
  <c r="J4" i="19"/>
  <c r="H4" i="19"/>
  <c r="G4" i="19"/>
  <c r="K4" i="19"/>
  <c r="E114" i="21"/>
  <c r="F114" i="21"/>
  <c r="J114" i="21"/>
  <c r="D114" i="21"/>
  <c r="K114" i="21"/>
  <c r="H114" i="21"/>
  <c r="G114" i="21"/>
  <c r="C114" i="21"/>
  <c r="I114" i="21"/>
  <c r="F101" i="28"/>
  <c r="J101" i="28"/>
  <c r="E101" i="28"/>
  <c r="G101" i="28"/>
  <c r="C101" i="28"/>
  <c r="H101" i="28"/>
  <c r="I101" i="28"/>
  <c r="D101" i="28"/>
  <c r="K101" i="28"/>
  <c r="G111" i="23"/>
  <c r="C111" i="23"/>
  <c r="F111" i="23"/>
  <c r="J111" i="23"/>
  <c r="E111" i="23"/>
  <c r="K111" i="23"/>
  <c r="I111" i="23"/>
  <c r="D111" i="23"/>
  <c r="H111" i="23"/>
  <c r="J17" i="40"/>
  <c r="H17" i="40"/>
  <c r="K17" i="40"/>
  <c r="E17" i="40"/>
  <c r="F17" i="40"/>
  <c r="I17" i="40"/>
  <c r="G17" i="40"/>
  <c r="D17" i="40"/>
  <c r="C17" i="40"/>
  <c r="C149" i="28"/>
  <c r="G149" i="28"/>
  <c r="D149" i="28"/>
  <c r="H149" i="28"/>
  <c r="I149" i="28"/>
  <c r="K149" i="28"/>
  <c r="E149" i="28"/>
  <c r="J149" i="28"/>
  <c r="F149" i="28"/>
  <c r="I136" i="23"/>
  <c r="C136" i="23"/>
  <c r="G136" i="23"/>
  <c r="F136" i="23"/>
  <c r="D136" i="23"/>
  <c r="H136" i="23"/>
  <c r="J136" i="23"/>
  <c r="K136" i="23"/>
  <c r="E136" i="23"/>
  <c r="H159" i="28"/>
  <c r="J159" i="28"/>
  <c r="F159" i="28"/>
  <c r="G159" i="28"/>
  <c r="D159" i="28"/>
  <c r="I159" i="28"/>
  <c r="C159" i="28"/>
  <c r="K159" i="28"/>
  <c r="E159" i="28"/>
  <c r="H22" i="19"/>
  <c r="K22" i="19"/>
  <c r="G22" i="19"/>
  <c r="I22" i="19"/>
  <c r="C22" i="19"/>
  <c r="D22" i="19"/>
  <c r="F22" i="19"/>
  <c r="J22" i="19"/>
  <c r="E22" i="19"/>
  <c r="K39" i="28"/>
  <c r="E39" i="28"/>
  <c r="C39" i="28"/>
  <c r="F39" i="28"/>
  <c r="G39" i="28"/>
  <c r="H39" i="28"/>
  <c r="D39" i="28"/>
  <c r="J39" i="28"/>
  <c r="I39" i="28"/>
  <c r="H151" i="26"/>
  <c r="K151" i="26"/>
  <c r="J151" i="26"/>
  <c r="E151" i="26"/>
  <c r="G151" i="26"/>
  <c r="C151" i="26"/>
  <c r="F151" i="26"/>
  <c r="I151" i="26"/>
  <c r="D151" i="26"/>
  <c r="I51" i="25"/>
  <c r="D51" i="25"/>
  <c r="G51" i="25"/>
  <c r="C51" i="25"/>
  <c r="H51" i="25"/>
  <c r="J51" i="25"/>
  <c r="K51" i="25"/>
  <c r="E51" i="25"/>
  <c r="F51" i="25"/>
  <c r="K77" i="41"/>
  <c r="I77" i="41"/>
  <c r="J77" i="41"/>
  <c r="E77" i="41"/>
  <c r="H77" i="41"/>
  <c r="F77" i="41"/>
  <c r="C77" i="41"/>
  <c r="D77" i="41"/>
  <c r="G77" i="41"/>
  <c r="I108" i="28"/>
  <c r="K108" i="28"/>
  <c r="F108" i="28"/>
  <c r="H108" i="28"/>
  <c r="J108" i="28"/>
  <c r="G108" i="28"/>
  <c r="D108" i="28"/>
  <c r="C108" i="28"/>
  <c r="E108" i="28"/>
  <c r="E74" i="40"/>
  <c r="H74" i="40"/>
  <c r="K74" i="40"/>
  <c r="D74" i="40"/>
  <c r="I74" i="40"/>
  <c r="C74" i="40"/>
  <c r="G74" i="40"/>
  <c r="F74" i="40"/>
  <c r="J74" i="40"/>
  <c r="F56" i="41"/>
  <c r="H56" i="41"/>
  <c r="G56" i="41"/>
  <c r="D56" i="41"/>
  <c r="J56" i="41"/>
  <c r="E56" i="41"/>
  <c r="K56" i="41"/>
  <c r="I56" i="41"/>
  <c r="C56" i="41"/>
  <c r="I81" i="23"/>
  <c r="D81" i="23"/>
  <c r="E81" i="23"/>
  <c r="H81" i="23"/>
  <c r="F81" i="23"/>
  <c r="J81" i="23"/>
  <c r="K81" i="23"/>
  <c r="C81" i="23"/>
  <c r="G81" i="23"/>
  <c r="H75" i="21"/>
  <c r="J75" i="21"/>
  <c r="G75" i="21"/>
  <c r="F75" i="21"/>
  <c r="D75" i="21"/>
  <c r="I75" i="21"/>
  <c r="E75" i="21"/>
  <c r="C75" i="21"/>
  <c r="K75" i="21"/>
  <c r="I28" i="23"/>
  <c r="G28" i="23"/>
  <c r="F28" i="23"/>
  <c r="C28" i="23"/>
  <c r="D28" i="23"/>
  <c r="E28" i="23"/>
  <c r="J28" i="23"/>
  <c r="K28" i="23"/>
  <c r="H28" i="23"/>
  <c r="E36" i="40"/>
  <c r="H36" i="40"/>
  <c r="D36" i="40"/>
  <c r="K36" i="40"/>
  <c r="J36" i="40"/>
  <c r="I36" i="40"/>
  <c r="F36" i="40"/>
  <c r="C36" i="40"/>
  <c r="G36" i="40"/>
  <c r="I148" i="41"/>
  <c r="F148" i="41"/>
  <c r="G148" i="41"/>
  <c r="J148" i="41"/>
  <c r="C148" i="41"/>
  <c r="K148" i="41"/>
  <c r="D148" i="41"/>
  <c r="E148" i="41"/>
  <c r="H148" i="41"/>
  <c r="C60" i="21"/>
  <c r="D60" i="21"/>
  <c r="F60" i="21"/>
  <c r="J60" i="21"/>
  <c r="H60" i="21"/>
  <c r="K60" i="21"/>
  <c r="G60" i="21"/>
  <c r="E60" i="21"/>
  <c r="I60" i="21"/>
  <c r="H15" i="41"/>
  <c r="I15" i="41"/>
  <c r="K15" i="41"/>
  <c r="D15" i="41"/>
  <c r="F15" i="41"/>
  <c r="J15" i="41"/>
  <c r="E15" i="41"/>
  <c r="C15" i="41"/>
  <c r="G15" i="41"/>
  <c r="G176" i="21"/>
  <c r="I176" i="21"/>
  <c r="H176" i="21"/>
  <c r="E176" i="21"/>
  <c r="F176" i="21"/>
  <c r="K176" i="21"/>
  <c r="D176" i="21"/>
  <c r="C176" i="21"/>
  <c r="J176" i="21"/>
  <c r="F141" i="23"/>
  <c r="G141" i="23"/>
  <c r="E141" i="23"/>
  <c r="H141" i="23"/>
  <c r="C141" i="23"/>
  <c r="I141" i="23"/>
  <c r="J141" i="23"/>
  <c r="K141" i="23"/>
  <c r="D141" i="23"/>
  <c r="D89" i="40"/>
  <c r="F89" i="40"/>
  <c r="J89" i="40"/>
  <c r="E89" i="40"/>
  <c r="G89" i="40"/>
  <c r="C89" i="40"/>
  <c r="K89" i="40"/>
  <c r="I89" i="40"/>
  <c r="H89" i="40"/>
  <c r="J140" i="21"/>
  <c r="G140" i="21"/>
  <c r="D140" i="21"/>
  <c r="F140" i="21"/>
  <c r="E140" i="21"/>
  <c r="I140" i="21"/>
  <c r="H140" i="21"/>
  <c r="K140" i="21"/>
  <c r="C140" i="21"/>
  <c r="G34" i="40"/>
  <c r="D34" i="40"/>
  <c r="C34" i="40"/>
  <c r="E34" i="40"/>
  <c r="K34" i="40"/>
  <c r="J34" i="40"/>
  <c r="H34" i="40"/>
  <c r="I34" i="40"/>
  <c r="F34" i="40"/>
  <c r="J59" i="25"/>
  <c r="E59" i="25"/>
  <c r="K59" i="25"/>
  <c r="H59" i="25"/>
  <c r="D59" i="25"/>
  <c r="F59" i="25"/>
  <c r="C59" i="25"/>
  <c r="G59" i="25"/>
  <c r="I59" i="25"/>
  <c r="C148" i="26"/>
  <c r="I148" i="26"/>
  <c r="G148" i="26"/>
  <c r="J148" i="26"/>
  <c r="E148" i="26"/>
  <c r="F148" i="26"/>
  <c r="D148" i="26"/>
  <c r="K148" i="26"/>
  <c r="H148" i="26"/>
  <c r="J138" i="41"/>
  <c r="E138" i="41"/>
  <c r="D138" i="41"/>
  <c r="F138" i="41"/>
  <c r="K138" i="41"/>
  <c r="I138" i="41"/>
  <c r="H138" i="41"/>
  <c r="G138" i="41"/>
  <c r="C138" i="41"/>
  <c r="E164" i="42"/>
  <c r="I164" i="42"/>
  <c r="C164" i="42"/>
  <c r="G164" i="42"/>
  <c r="F164" i="42"/>
  <c r="D164" i="42"/>
  <c r="J164" i="42"/>
  <c r="H164" i="42"/>
  <c r="K164" i="42"/>
  <c r="C29" i="42"/>
  <c r="F29" i="42"/>
  <c r="H29" i="42"/>
  <c r="E29" i="42"/>
  <c r="K29" i="42"/>
  <c r="G29" i="42"/>
  <c r="D29" i="42"/>
  <c r="I29" i="42"/>
  <c r="J29" i="42"/>
  <c r="O130" i="23"/>
  <c r="P130" i="23"/>
  <c r="R130" i="23"/>
  <c r="M130" i="23"/>
  <c r="Q130" i="23"/>
  <c r="S130" i="23"/>
  <c r="N130" i="23"/>
  <c r="T130" i="23"/>
  <c r="U130" i="23"/>
  <c r="P95" i="23"/>
  <c r="N95" i="23"/>
  <c r="S95" i="23"/>
  <c r="R95" i="23"/>
  <c r="O95" i="23"/>
  <c r="U95" i="23"/>
  <c r="T95" i="23"/>
  <c r="Q95" i="23"/>
  <c r="M95" i="23"/>
  <c r="J118" i="23"/>
  <c r="I118" i="23"/>
  <c r="G118" i="23"/>
  <c r="D118" i="23"/>
  <c r="H118" i="23"/>
  <c r="E118" i="23"/>
  <c r="C118" i="23"/>
  <c r="K118" i="23"/>
  <c r="F118" i="23"/>
  <c r="K41" i="28"/>
  <c r="F41" i="28"/>
  <c r="C41" i="28"/>
  <c r="G41" i="28"/>
  <c r="I41" i="28"/>
  <c r="H41" i="28"/>
  <c r="J41" i="28"/>
  <c r="D41" i="28"/>
  <c r="E41" i="28"/>
  <c r="E116" i="40"/>
  <c r="H116" i="40"/>
  <c r="F116" i="40"/>
  <c r="D116" i="40"/>
  <c r="J116" i="40"/>
  <c r="K116" i="40"/>
  <c r="I116" i="40"/>
  <c r="G116" i="40"/>
  <c r="C116" i="40"/>
  <c r="H63" i="40"/>
  <c r="D63" i="40"/>
  <c r="K63" i="40"/>
  <c r="F63" i="40"/>
  <c r="J63" i="40"/>
  <c r="E63" i="40"/>
  <c r="G63" i="40"/>
  <c r="I63" i="40"/>
  <c r="C63" i="40"/>
  <c r="H173" i="26"/>
  <c r="K173" i="26"/>
  <c r="G173" i="26"/>
  <c r="C173" i="26"/>
  <c r="E173" i="26"/>
  <c r="D173" i="26"/>
  <c r="J173" i="26"/>
  <c r="I173" i="26"/>
  <c r="F173" i="26"/>
  <c r="F149" i="26"/>
  <c r="K149" i="26"/>
  <c r="H149" i="26"/>
  <c r="J149" i="26"/>
  <c r="E149" i="26"/>
  <c r="G149" i="26"/>
  <c r="C149" i="26"/>
  <c r="I149" i="26"/>
  <c r="D149" i="26"/>
  <c r="D31" i="41"/>
  <c r="H31" i="41"/>
  <c r="I31" i="41"/>
  <c r="J31" i="41"/>
  <c r="K31" i="41"/>
  <c r="E31" i="41"/>
  <c r="F31" i="41"/>
  <c r="C31" i="41"/>
  <c r="G31" i="41"/>
  <c r="C32" i="41"/>
  <c r="E32" i="41"/>
  <c r="J32" i="41"/>
  <c r="H32" i="41"/>
  <c r="D32" i="41"/>
  <c r="F32" i="41"/>
  <c r="I32" i="41"/>
  <c r="G32" i="41"/>
  <c r="K32" i="41"/>
  <c r="G110" i="26"/>
  <c r="C110" i="26"/>
  <c r="J110" i="26"/>
  <c r="E110" i="26"/>
  <c r="H110" i="26"/>
  <c r="K110" i="26"/>
  <c r="I110" i="26"/>
  <c r="D110" i="26"/>
  <c r="F110" i="26"/>
  <c r="C139" i="40"/>
  <c r="H139" i="40"/>
  <c r="I139" i="40"/>
  <c r="J139" i="40"/>
  <c r="D139" i="40"/>
  <c r="F139" i="40"/>
  <c r="G139" i="40"/>
  <c r="E139" i="40"/>
  <c r="K139" i="40"/>
  <c r="I89" i="26"/>
  <c r="C89" i="26"/>
  <c r="F89" i="26"/>
  <c r="J89" i="26"/>
  <c r="E89" i="26"/>
  <c r="G89" i="26"/>
  <c r="K89" i="26"/>
  <c r="D89" i="26"/>
  <c r="H89" i="26"/>
  <c r="D10" i="19"/>
  <c r="C10" i="19"/>
  <c r="F10" i="19"/>
  <c r="H10" i="19"/>
  <c r="J10" i="19"/>
  <c r="K10" i="19"/>
  <c r="G10" i="19"/>
  <c r="E10" i="19"/>
  <c r="I10" i="19"/>
  <c r="D161" i="40"/>
  <c r="E161" i="40"/>
  <c r="J161" i="40"/>
  <c r="K161" i="40"/>
  <c r="G161" i="40"/>
  <c r="C161" i="40"/>
  <c r="I161" i="40"/>
  <c r="F161" i="40"/>
  <c r="H161" i="40"/>
  <c r="D139" i="21"/>
  <c r="K139" i="21"/>
  <c r="I139" i="21"/>
  <c r="C139" i="21"/>
  <c r="E139" i="21"/>
  <c r="H139" i="21"/>
  <c r="J139" i="21"/>
  <c r="F139" i="21"/>
  <c r="G139" i="21"/>
  <c r="G125" i="23"/>
  <c r="D125" i="23"/>
  <c r="H125" i="23"/>
  <c r="F125" i="23"/>
  <c r="I125" i="23"/>
  <c r="J125" i="23"/>
  <c r="K125" i="23"/>
  <c r="C125" i="23"/>
  <c r="E125" i="23"/>
  <c r="F155" i="21"/>
  <c r="K155" i="21"/>
  <c r="D155" i="21"/>
  <c r="C155" i="21"/>
  <c r="G155" i="21"/>
  <c r="H155" i="21"/>
  <c r="I155" i="21"/>
  <c r="J155" i="21"/>
  <c r="E155" i="21"/>
  <c r="E146" i="21"/>
  <c r="C146" i="21"/>
  <c r="K146" i="21"/>
  <c r="H146" i="21"/>
  <c r="J146" i="21"/>
  <c r="I146" i="21"/>
  <c r="G146" i="21"/>
  <c r="D146" i="21"/>
  <c r="F146" i="21"/>
  <c r="G108" i="40"/>
  <c r="C108" i="40"/>
  <c r="H108" i="40"/>
  <c r="E108" i="40"/>
  <c r="F108" i="40"/>
  <c r="D108" i="40"/>
  <c r="J108" i="40"/>
  <c r="K108" i="40"/>
  <c r="I108" i="40"/>
  <c r="E86" i="23"/>
  <c r="K86" i="23"/>
  <c r="F86" i="23"/>
  <c r="C86" i="23"/>
  <c r="J86" i="23"/>
  <c r="I86" i="23"/>
  <c r="G86" i="23"/>
  <c r="D86" i="23"/>
  <c r="H86" i="23"/>
  <c r="I37" i="19"/>
  <c r="E37" i="19"/>
  <c r="H37" i="19"/>
  <c r="J37" i="19"/>
  <c r="K37" i="19"/>
  <c r="D37" i="19"/>
  <c r="F37" i="19"/>
  <c r="G37" i="19"/>
  <c r="C37" i="19"/>
  <c r="I66" i="40"/>
  <c r="F66" i="40"/>
  <c r="G66" i="40"/>
  <c r="C66" i="40"/>
  <c r="D66" i="40"/>
  <c r="H66" i="40"/>
  <c r="E66" i="40"/>
  <c r="J66" i="40"/>
  <c r="K66" i="40"/>
  <c r="G84" i="41"/>
  <c r="J84" i="41"/>
  <c r="C84" i="41"/>
  <c r="K84" i="41"/>
  <c r="E84" i="41"/>
  <c r="H84" i="41"/>
  <c r="D84" i="41"/>
  <c r="I84" i="41"/>
  <c r="F84" i="41"/>
  <c r="G69" i="28"/>
  <c r="C69" i="28"/>
  <c r="I69" i="28"/>
  <c r="H69" i="28"/>
  <c r="D69" i="28"/>
  <c r="K69" i="28"/>
  <c r="F69" i="28"/>
  <c r="E69" i="28"/>
  <c r="J69" i="28"/>
  <c r="D9" i="23"/>
  <c r="F9" i="23"/>
  <c r="K9" i="23"/>
  <c r="E9" i="23"/>
  <c r="G9" i="23"/>
  <c r="H9" i="23"/>
  <c r="C9" i="23"/>
  <c r="I9" i="23"/>
  <c r="J9" i="23"/>
  <c r="I157" i="23"/>
  <c r="K157" i="23"/>
  <c r="C157" i="23"/>
  <c r="G157" i="23"/>
  <c r="E157" i="23"/>
  <c r="H157" i="23"/>
  <c r="D157" i="23"/>
  <c r="F157" i="23"/>
  <c r="J157" i="23"/>
  <c r="J124" i="23"/>
  <c r="K124" i="23"/>
  <c r="I124" i="23"/>
  <c r="G124" i="23"/>
  <c r="E124" i="23"/>
  <c r="C124" i="23"/>
  <c r="D124" i="23"/>
  <c r="F124" i="23"/>
  <c r="H124" i="23"/>
  <c r="C153" i="26"/>
  <c r="I153" i="26"/>
  <c r="H153" i="26"/>
  <c r="D153" i="26"/>
  <c r="J153" i="26"/>
  <c r="K153" i="26"/>
  <c r="E153" i="26"/>
  <c r="G153" i="26"/>
  <c r="F153" i="26"/>
  <c r="K41" i="19"/>
  <c r="C41" i="19"/>
  <c r="I41" i="19"/>
  <c r="H41" i="19"/>
  <c r="J41" i="19"/>
  <c r="F41" i="19"/>
  <c r="E41" i="19"/>
  <c r="G41" i="19"/>
  <c r="D41" i="19"/>
  <c r="J129" i="40"/>
  <c r="E129" i="40"/>
  <c r="G129" i="40"/>
  <c r="C129" i="40"/>
  <c r="I129" i="40"/>
  <c r="H129" i="40"/>
  <c r="K129" i="40"/>
  <c r="D129" i="40"/>
  <c r="F129" i="40"/>
  <c r="G41" i="23"/>
  <c r="H41" i="23"/>
  <c r="C41" i="23"/>
  <c r="I41" i="23"/>
  <c r="K41" i="23"/>
  <c r="F41" i="23"/>
  <c r="D41" i="23"/>
  <c r="E41" i="23"/>
  <c r="J41" i="23"/>
  <c r="I18" i="41"/>
  <c r="G18" i="41"/>
  <c r="D18" i="41"/>
  <c r="C18" i="41"/>
  <c r="E18" i="41"/>
  <c r="J18" i="41"/>
  <c r="F18" i="41"/>
  <c r="K18" i="41"/>
  <c r="H18" i="41"/>
  <c r="I95" i="26"/>
  <c r="D95" i="26"/>
  <c r="H95" i="26"/>
  <c r="F95" i="26"/>
  <c r="E95" i="26"/>
  <c r="K95" i="26"/>
  <c r="C95" i="26"/>
  <c r="J95" i="26"/>
  <c r="G95" i="26"/>
  <c r="H175" i="28"/>
  <c r="D175" i="28"/>
  <c r="K175" i="28"/>
  <c r="E175" i="28"/>
  <c r="F175" i="28"/>
  <c r="J175" i="28"/>
  <c r="G175" i="28"/>
  <c r="I175" i="28"/>
  <c r="C175" i="28"/>
  <c r="H72" i="26"/>
  <c r="D72" i="26"/>
  <c r="G72" i="26"/>
  <c r="C72" i="26"/>
  <c r="J72" i="26"/>
  <c r="F72" i="26"/>
  <c r="K72" i="26"/>
  <c r="E72" i="26"/>
  <c r="I72" i="26"/>
  <c r="I167" i="23"/>
  <c r="D167" i="23"/>
  <c r="K167" i="23"/>
  <c r="G167" i="23"/>
  <c r="C167" i="23"/>
  <c r="F167" i="23"/>
  <c r="H167" i="23"/>
  <c r="J167" i="23"/>
  <c r="E167" i="23"/>
  <c r="D50" i="19"/>
  <c r="E50" i="19"/>
  <c r="K50" i="19"/>
  <c r="C50" i="19"/>
  <c r="J50" i="19"/>
  <c r="H50" i="19"/>
  <c r="G50" i="19"/>
  <c r="F50" i="19"/>
  <c r="I50" i="19"/>
  <c r="C96" i="40"/>
  <c r="F96" i="40"/>
  <c r="E96" i="40"/>
  <c r="J96" i="40"/>
  <c r="K96" i="40"/>
  <c r="D96" i="40"/>
  <c r="G96" i="40"/>
  <c r="H96" i="40"/>
  <c r="I96" i="40"/>
  <c r="H164" i="41"/>
  <c r="K164" i="41"/>
  <c r="I164" i="41"/>
  <c r="D164" i="41"/>
  <c r="F164" i="41"/>
  <c r="J164" i="41"/>
  <c r="G164" i="41"/>
  <c r="E164" i="41"/>
  <c r="C164" i="41"/>
  <c r="G120" i="21"/>
  <c r="E120" i="21"/>
  <c r="I120" i="21"/>
  <c r="J120" i="21"/>
  <c r="C120" i="21"/>
  <c r="F120" i="21"/>
  <c r="D120" i="21"/>
  <c r="K120" i="21"/>
  <c r="H120" i="21"/>
  <c r="F57" i="23"/>
  <c r="J57" i="23"/>
  <c r="K57" i="23"/>
  <c r="G57" i="23"/>
  <c r="C57" i="23"/>
  <c r="I57" i="23"/>
  <c r="E57" i="23"/>
  <c r="D57" i="23"/>
  <c r="H57" i="23"/>
  <c r="G173" i="21"/>
  <c r="I173" i="21"/>
  <c r="D173" i="21"/>
  <c r="C173" i="21"/>
  <c r="E173" i="21"/>
  <c r="H173" i="21"/>
  <c r="K173" i="21"/>
  <c r="J173" i="21"/>
  <c r="F173" i="21"/>
  <c r="I126" i="21"/>
  <c r="D126" i="21"/>
  <c r="E126" i="21"/>
  <c r="F126" i="21"/>
  <c r="H126" i="21"/>
  <c r="J126" i="21"/>
  <c r="K126" i="21"/>
  <c r="G126" i="21"/>
  <c r="C126" i="21"/>
  <c r="C164" i="23"/>
  <c r="D164" i="23"/>
  <c r="E164" i="23"/>
  <c r="K164" i="23"/>
  <c r="H164" i="23"/>
  <c r="I164" i="23"/>
  <c r="G164" i="23"/>
  <c r="J164" i="23"/>
  <c r="F164" i="23"/>
  <c r="D98" i="23"/>
  <c r="H98" i="23"/>
  <c r="E98" i="23"/>
  <c r="F98" i="23"/>
  <c r="J98" i="23"/>
  <c r="C98" i="23"/>
  <c r="I98" i="23"/>
  <c r="G98" i="23"/>
  <c r="K98" i="23"/>
  <c r="E29" i="26"/>
  <c r="G29" i="26"/>
  <c r="K29" i="26"/>
  <c r="C29" i="26"/>
  <c r="I29" i="26"/>
  <c r="D29" i="26"/>
  <c r="H29" i="26"/>
  <c r="F29" i="26"/>
  <c r="J29" i="26"/>
  <c r="C95" i="41"/>
  <c r="J95" i="41"/>
  <c r="D95" i="41"/>
  <c r="E95" i="41"/>
  <c r="G95" i="41"/>
  <c r="H95" i="41"/>
  <c r="F95" i="41"/>
  <c r="I95" i="41"/>
  <c r="K95" i="41"/>
  <c r="E156" i="25"/>
  <c r="F156" i="25"/>
  <c r="C156" i="25"/>
  <c r="K156" i="25"/>
  <c r="G156" i="25"/>
  <c r="J156" i="25"/>
  <c r="H156" i="25"/>
  <c r="I156" i="25"/>
  <c r="D156" i="25"/>
  <c r="F155" i="40"/>
  <c r="K155" i="40"/>
  <c r="D155" i="40"/>
  <c r="J155" i="40"/>
  <c r="H155" i="40"/>
  <c r="G155" i="40"/>
  <c r="C155" i="40"/>
  <c r="I155" i="40"/>
  <c r="E155" i="40"/>
  <c r="E30" i="23"/>
  <c r="J30" i="23"/>
  <c r="I30" i="23"/>
  <c r="D30" i="23"/>
  <c r="F30" i="23"/>
  <c r="H30" i="23"/>
  <c r="G30" i="23"/>
  <c r="K30" i="23"/>
  <c r="C30" i="23"/>
  <c r="K97" i="40"/>
  <c r="G97" i="40"/>
  <c r="C97" i="40"/>
  <c r="I97" i="40"/>
  <c r="E97" i="40"/>
  <c r="H97" i="40"/>
  <c r="D97" i="40"/>
  <c r="J97" i="40"/>
  <c r="F97" i="40"/>
  <c r="E54" i="28"/>
  <c r="I54" i="28"/>
  <c r="K54" i="28"/>
  <c r="F54" i="28"/>
  <c r="C54" i="28"/>
  <c r="H54" i="28"/>
  <c r="G54" i="28"/>
  <c r="J54" i="28"/>
  <c r="D54" i="28"/>
  <c r="D37" i="28"/>
  <c r="E37" i="28"/>
  <c r="K37" i="28"/>
  <c r="J37" i="28"/>
  <c r="C37" i="28"/>
  <c r="G37" i="28"/>
  <c r="I37" i="28"/>
  <c r="H37" i="28"/>
  <c r="F37" i="28"/>
  <c r="G54" i="40"/>
  <c r="D54" i="40"/>
  <c r="E54" i="40"/>
  <c r="H54" i="40"/>
  <c r="I54" i="40"/>
  <c r="K54" i="40"/>
  <c r="J54" i="40"/>
  <c r="F54" i="40"/>
  <c r="C54" i="40"/>
  <c r="E19" i="41"/>
  <c r="G19" i="41"/>
  <c r="F19" i="41"/>
  <c r="C19" i="41"/>
  <c r="I19" i="41"/>
  <c r="H19" i="41"/>
  <c r="K19" i="41"/>
  <c r="D19" i="41"/>
  <c r="J19" i="41"/>
  <c r="E100" i="23"/>
  <c r="K100" i="23"/>
  <c r="I100" i="23"/>
  <c r="C100" i="23"/>
  <c r="H100" i="23"/>
  <c r="G100" i="23"/>
  <c r="F100" i="23"/>
  <c r="J100" i="23"/>
  <c r="D100" i="23"/>
  <c r="I79" i="21"/>
  <c r="E79" i="21"/>
  <c r="D79" i="21"/>
  <c r="C79" i="21"/>
  <c r="F79" i="21"/>
  <c r="J79" i="21"/>
  <c r="H79" i="21"/>
  <c r="G79" i="21"/>
  <c r="K79" i="21"/>
  <c r="J83" i="21"/>
  <c r="G83" i="21"/>
  <c r="F83" i="21"/>
  <c r="D83" i="21"/>
  <c r="C83" i="21"/>
  <c r="E83" i="21"/>
  <c r="H83" i="21"/>
  <c r="I83" i="21"/>
  <c r="K83" i="21"/>
  <c r="D57" i="28"/>
  <c r="C57" i="28"/>
  <c r="I57" i="28"/>
  <c r="K57" i="28"/>
  <c r="J57" i="28"/>
  <c r="H57" i="28"/>
  <c r="E57" i="28"/>
  <c r="G57" i="28"/>
  <c r="F57" i="28"/>
  <c r="C41" i="40"/>
  <c r="E41" i="40"/>
  <c r="H41" i="40"/>
  <c r="G41" i="40"/>
  <c r="D41" i="40"/>
  <c r="K41" i="40"/>
  <c r="I41" i="40"/>
  <c r="J41" i="40"/>
  <c r="F41" i="40"/>
  <c r="G158" i="23"/>
  <c r="K158" i="23"/>
  <c r="C158" i="23"/>
  <c r="E158" i="23"/>
  <c r="J158" i="23"/>
  <c r="F158" i="23"/>
  <c r="H158" i="23"/>
  <c r="I158" i="23"/>
  <c r="D158" i="23"/>
  <c r="E150" i="26"/>
  <c r="H150" i="26"/>
  <c r="D150" i="26"/>
  <c r="I150" i="26"/>
  <c r="G150" i="26"/>
  <c r="F150" i="26"/>
  <c r="J150" i="26"/>
  <c r="K150" i="26"/>
  <c r="C150" i="26"/>
  <c r="D109" i="23"/>
  <c r="K109" i="23"/>
  <c r="H109" i="23"/>
  <c r="F109" i="23"/>
  <c r="E109" i="23"/>
  <c r="I109" i="23"/>
  <c r="J109" i="23"/>
  <c r="G109" i="23"/>
  <c r="C109" i="23"/>
  <c r="C111" i="21"/>
  <c r="E111" i="21"/>
  <c r="J111" i="21"/>
  <c r="H111" i="21"/>
  <c r="G111" i="21"/>
  <c r="F111" i="21"/>
  <c r="D111" i="21"/>
  <c r="K111" i="21"/>
  <c r="I111" i="21"/>
  <c r="D19" i="26"/>
  <c r="H19" i="26"/>
  <c r="G19" i="26"/>
  <c r="F19" i="26"/>
  <c r="K19" i="26"/>
  <c r="J19" i="26"/>
  <c r="I19" i="26"/>
  <c r="C19" i="26"/>
  <c r="E19" i="26"/>
  <c r="K90" i="23"/>
  <c r="E90" i="23"/>
  <c r="J90" i="23"/>
  <c r="I90" i="23"/>
  <c r="C90" i="23"/>
  <c r="D90" i="23"/>
  <c r="G90" i="23"/>
  <c r="H90" i="23"/>
  <c r="F90" i="23"/>
  <c r="I66" i="26"/>
  <c r="F66" i="26"/>
  <c r="J66" i="26"/>
  <c r="K66" i="26"/>
  <c r="C66" i="26"/>
  <c r="E66" i="26"/>
  <c r="H66" i="26"/>
  <c r="D66" i="26"/>
  <c r="G66" i="26"/>
  <c r="G71" i="23"/>
  <c r="K71" i="23"/>
  <c r="C71" i="23"/>
  <c r="F71" i="23"/>
  <c r="H71" i="23"/>
  <c r="D71" i="23"/>
  <c r="E71" i="23"/>
  <c r="I71" i="23"/>
  <c r="J71" i="23"/>
  <c r="J10" i="23"/>
  <c r="G10" i="23"/>
  <c r="I10" i="23"/>
  <c r="D10" i="23"/>
  <c r="H10" i="23"/>
  <c r="E10" i="23"/>
  <c r="C10" i="23"/>
  <c r="F10" i="23"/>
  <c r="K10" i="23"/>
  <c r="F164" i="28"/>
  <c r="E164" i="28"/>
  <c r="H164" i="28"/>
  <c r="D164" i="28"/>
  <c r="J164" i="28"/>
  <c r="I164" i="28"/>
  <c r="G164" i="28"/>
  <c r="C164" i="28"/>
  <c r="K164" i="28"/>
  <c r="E22" i="28"/>
  <c r="J22" i="28"/>
  <c r="K22" i="28"/>
  <c r="D22" i="28"/>
  <c r="F22" i="28"/>
  <c r="G22" i="28"/>
  <c r="H22" i="28"/>
  <c r="C22" i="28"/>
  <c r="I22" i="28"/>
  <c r="I58" i="28"/>
  <c r="E58" i="28"/>
  <c r="F58" i="28"/>
  <c r="C58" i="28"/>
  <c r="J58" i="28"/>
  <c r="G58" i="28"/>
  <c r="H58" i="28"/>
  <c r="D58" i="28"/>
  <c r="K58" i="28"/>
  <c r="K140" i="40"/>
  <c r="F140" i="40"/>
  <c r="C140" i="40"/>
  <c r="J140" i="40"/>
  <c r="G140" i="40"/>
  <c r="H140" i="40"/>
  <c r="I140" i="40"/>
  <c r="D140" i="40"/>
  <c r="E140" i="40"/>
  <c r="D55" i="40"/>
  <c r="C55" i="40"/>
  <c r="I55" i="40"/>
  <c r="E55" i="40"/>
  <c r="H55" i="40"/>
  <c r="G55" i="40"/>
  <c r="F55" i="40"/>
  <c r="J55" i="40"/>
  <c r="K55" i="40"/>
  <c r="E127" i="40"/>
  <c r="J127" i="40"/>
  <c r="F127" i="40"/>
  <c r="C127" i="40"/>
  <c r="G127" i="40"/>
  <c r="I127" i="40"/>
  <c r="D127" i="40"/>
  <c r="H127" i="40"/>
  <c r="K127" i="40"/>
  <c r="H127" i="28"/>
  <c r="I127" i="28"/>
  <c r="E127" i="28"/>
  <c r="K127" i="28"/>
  <c r="J127" i="28"/>
  <c r="F127" i="28"/>
  <c r="C127" i="28"/>
  <c r="G127" i="28"/>
  <c r="D127" i="28"/>
  <c r="J115" i="41"/>
  <c r="H115" i="41"/>
  <c r="C115" i="41"/>
  <c r="D115" i="41"/>
  <c r="E115" i="41"/>
  <c r="K115" i="41"/>
  <c r="G115" i="41"/>
  <c r="F115" i="41"/>
  <c r="I115" i="41"/>
  <c r="I169" i="23"/>
  <c r="H169" i="23"/>
  <c r="J169" i="23"/>
  <c r="K169" i="23"/>
  <c r="C169" i="23"/>
  <c r="E169" i="23"/>
  <c r="D169" i="23"/>
  <c r="G169" i="23"/>
  <c r="F169" i="23"/>
  <c r="K133" i="21"/>
  <c r="G133" i="21"/>
  <c r="I133" i="21"/>
  <c r="E133" i="21"/>
  <c r="J133" i="21"/>
  <c r="C133" i="21"/>
  <c r="H133" i="21"/>
  <c r="D133" i="21"/>
  <c r="F133" i="21"/>
  <c r="D52" i="40"/>
  <c r="H52" i="40"/>
  <c r="I52" i="40"/>
  <c r="K52" i="40"/>
  <c r="J52" i="40"/>
  <c r="G52" i="40"/>
  <c r="E52" i="40"/>
  <c r="F52" i="40"/>
  <c r="C52" i="40"/>
  <c r="H34" i="26"/>
  <c r="F34" i="26"/>
  <c r="E34" i="26"/>
  <c r="J34" i="26"/>
  <c r="G34" i="26"/>
  <c r="K34" i="26"/>
  <c r="D34" i="26"/>
  <c r="I34" i="26"/>
  <c r="C34" i="26"/>
  <c r="D130" i="21"/>
  <c r="H130" i="21"/>
  <c r="K130" i="21"/>
  <c r="G130" i="21"/>
  <c r="E130" i="21"/>
  <c r="C130" i="21"/>
  <c r="J130" i="21"/>
  <c r="F130" i="21"/>
  <c r="I130" i="21"/>
  <c r="K24" i="40"/>
  <c r="F24" i="40"/>
  <c r="C24" i="40"/>
  <c r="J24" i="40"/>
  <c r="H24" i="40"/>
  <c r="G24" i="40"/>
  <c r="E24" i="40"/>
  <c r="D24" i="40"/>
  <c r="I24" i="40"/>
  <c r="G152" i="26"/>
  <c r="E152" i="26"/>
  <c r="C152" i="26"/>
  <c r="H152" i="26"/>
  <c r="K152" i="26"/>
  <c r="F152" i="26"/>
  <c r="I152" i="26"/>
  <c r="J152" i="26"/>
  <c r="D152" i="26"/>
  <c r="E43" i="19"/>
  <c r="C43" i="19"/>
  <c r="D43" i="19"/>
  <c r="F43" i="19"/>
  <c r="J43" i="19"/>
  <c r="H43" i="19"/>
  <c r="K43" i="19"/>
  <c r="I43" i="19"/>
  <c r="G43" i="19"/>
  <c r="H107" i="26"/>
  <c r="G107" i="26"/>
  <c r="J107" i="26"/>
  <c r="C107" i="26"/>
  <c r="F107" i="26"/>
  <c r="E107" i="26"/>
  <c r="I107" i="26"/>
  <c r="D107" i="26"/>
  <c r="K107" i="26"/>
  <c r="C10" i="41"/>
  <c r="H10" i="41"/>
  <c r="E10" i="41"/>
  <c r="K10" i="41"/>
  <c r="D10" i="41"/>
  <c r="J10" i="41"/>
  <c r="F10" i="41"/>
  <c r="I10" i="41"/>
  <c r="G10" i="41"/>
  <c r="H5" i="28"/>
  <c r="K5" i="28"/>
  <c r="D5" i="28"/>
  <c r="E5" i="28"/>
  <c r="F5" i="28"/>
  <c r="J5" i="28"/>
  <c r="C5" i="28"/>
  <c r="G5" i="28"/>
  <c r="I5" i="28"/>
  <c r="F36" i="19"/>
  <c r="G36" i="19"/>
  <c r="D36" i="19"/>
  <c r="I36" i="19"/>
  <c r="K36" i="19"/>
  <c r="C36" i="19"/>
  <c r="E36" i="19"/>
  <c r="J36" i="19"/>
  <c r="H36" i="19"/>
  <c r="C140" i="28"/>
  <c r="F140" i="28"/>
  <c r="E140" i="28"/>
  <c r="I140" i="28"/>
  <c r="K140" i="28"/>
  <c r="J140" i="28"/>
  <c r="D140" i="28"/>
  <c r="G140" i="28"/>
  <c r="H140" i="28"/>
  <c r="E49" i="41"/>
  <c r="F49" i="41"/>
  <c r="G49" i="41"/>
  <c r="K49" i="41"/>
  <c r="C49" i="41"/>
  <c r="I49" i="41"/>
  <c r="D49" i="41"/>
  <c r="J49" i="41"/>
  <c r="H49" i="41"/>
  <c r="F144" i="21"/>
  <c r="H144" i="21"/>
  <c r="I144" i="21"/>
  <c r="J144" i="21"/>
  <c r="K144" i="21"/>
  <c r="D144" i="21"/>
  <c r="C144" i="21"/>
  <c r="E144" i="21"/>
  <c r="G144" i="21"/>
  <c r="K50" i="25"/>
  <c r="H50" i="25"/>
  <c r="C50" i="25"/>
  <c r="E50" i="25"/>
  <c r="D50" i="25"/>
  <c r="G50" i="25"/>
  <c r="F50" i="25"/>
  <c r="I50" i="25"/>
  <c r="J50" i="25"/>
  <c r="E134" i="40"/>
  <c r="I134" i="40"/>
  <c r="H134" i="40"/>
  <c r="J134" i="40"/>
  <c r="K134" i="40"/>
  <c r="F134" i="40"/>
  <c r="G134" i="40"/>
  <c r="C134" i="40"/>
  <c r="D134" i="40"/>
  <c r="H124" i="26"/>
  <c r="J124" i="26"/>
  <c r="I124" i="26"/>
  <c r="C124" i="26"/>
  <c r="E124" i="26"/>
  <c r="F124" i="26"/>
  <c r="K124" i="26"/>
  <c r="G124" i="26"/>
  <c r="D124" i="26"/>
  <c r="F75" i="28"/>
  <c r="G75" i="28"/>
  <c r="H75" i="28"/>
  <c r="C75" i="28"/>
  <c r="J75" i="28"/>
  <c r="I75" i="28"/>
  <c r="E75" i="28"/>
  <c r="D75" i="28"/>
  <c r="K75" i="28"/>
  <c r="J59" i="28"/>
  <c r="K59" i="28"/>
  <c r="C59" i="28"/>
  <c r="I59" i="28"/>
  <c r="H59" i="28"/>
  <c r="D59" i="28"/>
  <c r="F59" i="28"/>
  <c r="G59" i="28"/>
  <c r="E59" i="28"/>
  <c r="I123" i="26"/>
  <c r="H123" i="26"/>
  <c r="C123" i="26"/>
  <c r="D123" i="26"/>
  <c r="J123" i="26"/>
  <c r="E123" i="26"/>
  <c r="G123" i="26"/>
  <c r="F123" i="26"/>
  <c r="K123" i="26"/>
  <c r="F53" i="41"/>
  <c r="J53" i="41"/>
  <c r="G53" i="41"/>
  <c r="C53" i="41"/>
  <c r="D53" i="41"/>
  <c r="H53" i="41"/>
  <c r="I53" i="41"/>
  <c r="K53" i="41"/>
  <c r="E53" i="41"/>
  <c r="D69" i="23"/>
  <c r="G69" i="23"/>
  <c r="H69" i="23"/>
  <c r="F69" i="23"/>
  <c r="I69" i="23"/>
  <c r="J69" i="23"/>
  <c r="E69" i="23"/>
  <c r="C69" i="23"/>
  <c r="K69" i="23"/>
  <c r="E93" i="23"/>
  <c r="G93" i="23"/>
  <c r="H93" i="23"/>
  <c r="C93" i="23"/>
  <c r="I93" i="23"/>
  <c r="D93" i="23"/>
  <c r="J93" i="23"/>
  <c r="F93" i="23"/>
  <c r="K93" i="23"/>
  <c r="J51" i="28"/>
  <c r="E51" i="28"/>
  <c r="C51" i="28"/>
  <c r="G51" i="28"/>
  <c r="I51" i="28"/>
  <c r="H51" i="28"/>
  <c r="K51" i="28"/>
  <c r="F51" i="28"/>
  <c r="D51" i="28"/>
  <c r="I72" i="23"/>
  <c r="C72" i="23"/>
  <c r="H72" i="23"/>
  <c r="G72" i="23"/>
  <c r="F72" i="23"/>
  <c r="J72" i="23"/>
  <c r="D72" i="23"/>
  <c r="K72" i="23"/>
  <c r="E72" i="23"/>
  <c r="D124" i="40"/>
  <c r="F124" i="40"/>
  <c r="E124" i="40"/>
  <c r="K124" i="40"/>
  <c r="J124" i="40"/>
  <c r="C124" i="40"/>
  <c r="I124" i="40"/>
  <c r="G124" i="40"/>
  <c r="H124" i="40"/>
  <c r="C143" i="28"/>
  <c r="I143" i="28"/>
  <c r="H143" i="28"/>
  <c r="D143" i="28"/>
  <c r="J143" i="28"/>
  <c r="F143" i="28"/>
  <c r="K143" i="28"/>
  <c r="E143" i="28"/>
  <c r="G143" i="28"/>
  <c r="D19" i="42"/>
  <c r="F19" i="42"/>
  <c r="C19" i="42"/>
  <c r="E19" i="42"/>
  <c r="J19" i="42"/>
  <c r="G19" i="42"/>
  <c r="I19" i="42"/>
  <c r="K19" i="42"/>
  <c r="H19" i="42"/>
  <c r="G25" i="42"/>
  <c r="I25" i="42"/>
  <c r="E25" i="42"/>
  <c r="K25" i="42"/>
  <c r="H25" i="42"/>
  <c r="C25" i="42"/>
  <c r="D25" i="42"/>
  <c r="F25" i="42"/>
  <c r="J25" i="42"/>
  <c r="K118" i="41"/>
  <c r="E118" i="41"/>
  <c r="J118" i="41"/>
  <c r="F118" i="41"/>
  <c r="D118" i="41"/>
  <c r="G118" i="41"/>
  <c r="H118" i="41"/>
  <c r="I118" i="41"/>
  <c r="C118" i="41"/>
  <c r="O126" i="23"/>
  <c r="T126" i="23"/>
  <c r="U126" i="23"/>
  <c r="P126" i="23"/>
  <c r="Q126" i="23"/>
  <c r="R126" i="23"/>
  <c r="N126" i="23"/>
  <c r="S126" i="23"/>
  <c r="M126" i="23"/>
  <c r="AP32" i="26"/>
  <c r="X32" i="26" s="1"/>
  <c r="Y32" i="26"/>
  <c r="AC32" i="26"/>
  <c r="AF32" i="26"/>
  <c r="AG32" i="26"/>
  <c r="AB32" i="26"/>
  <c r="Z32" i="26"/>
  <c r="AK32" i="26"/>
  <c r="AO32" i="26"/>
  <c r="AD32" i="26"/>
  <c r="AA32" i="26"/>
  <c r="W32" i="26"/>
  <c r="AH32" i="26"/>
  <c r="AE32" i="26"/>
  <c r="AM32" i="26"/>
  <c r="AL32" i="26"/>
  <c r="AI32" i="26"/>
  <c r="AN32" i="26"/>
  <c r="G102" i="26"/>
  <c r="K102" i="26"/>
  <c r="C102" i="26"/>
  <c r="J102" i="26"/>
  <c r="D102" i="26"/>
  <c r="E102" i="26"/>
  <c r="F102" i="26"/>
  <c r="I102" i="26"/>
  <c r="H102" i="26"/>
  <c r="G12" i="19"/>
  <c r="D12" i="19"/>
  <c r="E12" i="19"/>
  <c r="I12" i="19"/>
  <c r="C12" i="19"/>
  <c r="F12" i="19"/>
  <c r="H12" i="19"/>
  <c r="J12" i="19"/>
  <c r="K12" i="19"/>
  <c r="H144" i="28"/>
  <c r="I144" i="28"/>
  <c r="D144" i="28"/>
  <c r="J144" i="28"/>
  <c r="G144" i="28"/>
  <c r="F144" i="28"/>
  <c r="C144" i="28"/>
  <c r="K144" i="28"/>
  <c r="E144" i="28"/>
  <c r="I33" i="40"/>
  <c r="J33" i="40"/>
  <c r="D33" i="40"/>
  <c r="H33" i="40"/>
  <c r="F33" i="40"/>
  <c r="E33" i="40"/>
  <c r="G33" i="40"/>
  <c r="C33" i="40"/>
  <c r="K33" i="40"/>
  <c r="K112" i="28"/>
  <c r="F112" i="28"/>
  <c r="D112" i="28"/>
  <c r="I112" i="28"/>
  <c r="H112" i="28"/>
  <c r="G112" i="28"/>
  <c r="C112" i="28"/>
  <c r="J112" i="28"/>
  <c r="E112" i="28"/>
  <c r="E5" i="41"/>
  <c r="C5" i="41"/>
  <c r="G5" i="41"/>
  <c r="I5" i="41"/>
  <c r="H5" i="41"/>
  <c r="K5" i="41"/>
  <c r="D5" i="41"/>
  <c r="F5" i="41"/>
  <c r="J5" i="41"/>
  <c r="D98" i="26"/>
  <c r="H98" i="26"/>
  <c r="F98" i="26"/>
  <c r="J98" i="26"/>
  <c r="K98" i="26"/>
  <c r="G98" i="26"/>
  <c r="C98" i="26"/>
  <c r="I98" i="26"/>
  <c r="E98" i="26"/>
  <c r="F40" i="41"/>
  <c r="K40" i="41"/>
  <c r="G40" i="41"/>
  <c r="C40" i="41"/>
  <c r="E40" i="41"/>
  <c r="H40" i="41"/>
  <c r="J40" i="41"/>
  <c r="D40" i="41"/>
  <c r="I40" i="41"/>
  <c r="G55" i="23"/>
  <c r="E55" i="23"/>
  <c r="C55" i="23"/>
  <c r="F55" i="23"/>
  <c r="D55" i="23"/>
  <c r="J55" i="23"/>
  <c r="I55" i="23"/>
  <c r="K55" i="23"/>
  <c r="H55" i="23"/>
  <c r="K170" i="28"/>
  <c r="C170" i="28"/>
  <c r="J170" i="28"/>
  <c r="E170" i="28"/>
  <c r="H170" i="28"/>
  <c r="D170" i="28"/>
  <c r="I170" i="28"/>
  <c r="F170" i="28"/>
  <c r="G170" i="28"/>
  <c r="J74" i="23"/>
  <c r="G74" i="23"/>
  <c r="C74" i="23"/>
  <c r="F74" i="23"/>
  <c r="E74" i="23"/>
  <c r="K74" i="23"/>
  <c r="I74" i="23"/>
  <c r="D74" i="23"/>
  <c r="H74" i="23"/>
  <c r="E3" i="41"/>
  <c r="G3" i="41"/>
  <c r="K3" i="41"/>
  <c r="I3" i="41"/>
  <c r="J3" i="41"/>
  <c r="H3" i="41"/>
  <c r="C3" i="41"/>
  <c r="D3" i="41"/>
  <c r="F3" i="41"/>
  <c r="K46" i="40"/>
  <c r="J46" i="40"/>
  <c r="G46" i="40"/>
  <c r="F46" i="40"/>
  <c r="D46" i="40"/>
  <c r="C46" i="40"/>
  <c r="E46" i="40"/>
  <c r="I46" i="40"/>
  <c r="H46" i="40"/>
  <c r="D151" i="28"/>
  <c r="E151" i="28"/>
  <c r="F151" i="28"/>
  <c r="G151" i="28"/>
  <c r="K151" i="28"/>
  <c r="C151" i="28"/>
  <c r="I151" i="28"/>
  <c r="H151" i="28"/>
  <c r="J151" i="28"/>
  <c r="D77" i="40"/>
  <c r="C77" i="40"/>
  <c r="I77" i="40"/>
  <c r="F77" i="40"/>
  <c r="H77" i="40"/>
  <c r="E77" i="40"/>
  <c r="K77" i="40"/>
  <c r="J77" i="40"/>
  <c r="G77" i="40"/>
  <c r="E115" i="26"/>
  <c r="G115" i="26"/>
  <c r="I115" i="26"/>
  <c r="F115" i="26"/>
  <c r="D115" i="26"/>
  <c r="J115" i="26"/>
  <c r="K115" i="26"/>
  <c r="C115" i="26"/>
  <c r="H115" i="26"/>
  <c r="K25" i="28"/>
  <c r="F25" i="28"/>
  <c r="J25" i="28"/>
  <c r="G25" i="28"/>
  <c r="C25" i="28"/>
  <c r="D25" i="28"/>
  <c r="H25" i="28"/>
  <c r="E25" i="28"/>
  <c r="I25" i="28"/>
  <c r="H88" i="40"/>
  <c r="K88" i="40"/>
  <c r="D88" i="40"/>
  <c r="J88" i="40"/>
  <c r="I88" i="40"/>
  <c r="E88" i="40"/>
  <c r="F88" i="40"/>
  <c r="C88" i="40"/>
  <c r="G88" i="40"/>
  <c r="J57" i="21"/>
  <c r="C57" i="21"/>
  <c r="F57" i="21"/>
  <c r="D57" i="21"/>
  <c r="H57" i="21"/>
  <c r="G57" i="21"/>
  <c r="K57" i="21"/>
  <c r="E57" i="21"/>
  <c r="I57" i="21"/>
  <c r="C39" i="23"/>
  <c r="J39" i="23"/>
  <c r="H39" i="23"/>
  <c r="D39" i="23"/>
  <c r="I39" i="23"/>
  <c r="G39" i="23"/>
  <c r="K39" i="23"/>
  <c r="E39" i="23"/>
  <c r="F39" i="23"/>
  <c r="D93" i="26"/>
  <c r="I93" i="26"/>
  <c r="F93" i="26"/>
  <c r="H93" i="26"/>
  <c r="J93" i="26"/>
  <c r="E93" i="26"/>
  <c r="G93" i="26"/>
  <c r="K93" i="26"/>
  <c r="C93" i="26"/>
  <c r="D105" i="25"/>
  <c r="C105" i="25"/>
  <c r="F105" i="25"/>
  <c r="E105" i="25"/>
  <c r="J105" i="25"/>
  <c r="I105" i="25"/>
  <c r="K105" i="25"/>
  <c r="H105" i="25"/>
  <c r="G105" i="25"/>
  <c r="E85" i="26"/>
  <c r="K85" i="26"/>
  <c r="I85" i="26"/>
  <c r="H85" i="26"/>
  <c r="J85" i="26"/>
  <c r="G85" i="26"/>
  <c r="F85" i="26"/>
  <c r="C85" i="26"/>
  <c r="D85" i="26"/>
  <c r="F30" i="40"/>
  <c r="J30" i="40"/>
  <c r="G30" i="40"/>
  <c r="H30" i="40"/>
  <c r="D30" i="40"/>
  <c r="E30" i="40"/>
  <c r="K30" i="40"/>
  <c r="I30" i="40"/>
  <c r="C30" i="40"/>
  <c r="C161" i="28"/>
  <c r="I161" i="28"/>
  <c r="H161" i="28"/>
  <c r="J161" i="28"/>
  <c r="K161" i="28"/>
  <c r="E161" i="28"/>
  <c r="F161" i="28"/>
  <c r="D161" i="28"/>
  <c r="G161" i="28"/>
  <c r="I141" i="21"/>
  <c r="E141" i="21"/>
  <c r="H141" i="21"/>
  <c r="J141" i="21"/>
  <c r="F141" i="21"/>
  <c r="D141" i="21"/>
  <c r="K141" i="21"/>
  <c r="G141" i="21"/>
  <c r="C141" i="21"/>
  <c r="C153" i="21"/>
  <c r="I153" i="21"/>
  <c r="H153" i="21"/>
  <c r="J153" i="21"/>
  <c r="E153" i="21"/>
  <c r="F153" i="21"/>
  <c r="K153" i="21"/>
  <c r="G153" i="21"/>
  <c r="D153" i="21"/>
  <c r="K61" i="41"/>
  <c r="F61" i="41"/>
  <c r="J61" i="41"/>
  <c r="G61" i="41"/>
  <c r="D61" i="41"/>
  <c r="C61" i="41"/>
  <c r="H61" i="41"/>
  <c r="E61" i="41"/>
  <c r="I61" i="41"/>
  <c r="G157" i="26"/>
  <c r="E157" i="26"/>
  <c r="C157" i="26"/>
  <c r="I157" i="26"/>
  <c r="F157" i="26"/>
  <c r="D157" i="26"/>
  <c r="H157" i="26"/>
  <c r="K157" i="26"/>
  <c r="J157" i="26"/>
  <c r="H129" i="28"/>
  <c r="K129" i="28"/>
  <c r="E129" i="28"/>
  <c r="G129" i="28"/>
  <c r="J129" i="28"/>
  <c r="D129" i="28"/>
  <c r="C129" i="28"/>
  <c r="F129" i="28"/>
  <c r="I129" i="28"/>
  <c r="F132" i="28"/>
  <c r="K132" i="28"/>
  <c r="E132" i="28"/>
  <c r="C132" i="28"/>
  <c r="G132" i="28"/>
  <c r="I132" i="28"/>
  <c r="H132" i="28"/>
  <c r="J132" i="28"/>
  <c r="D132" i="28"/>
  <c r="C8" i="23"/>
  <c r="G8" i="23"/>
  <c r="F8" i="23"/>
  <c r="H8" i="23"/>
  <c r="D8" i="23"/>
  <c r="K8" i="23"/>
  <c r="E8" i="23"/>
  <c r="J8" i="23"/>
  <c r="I8" i="23"/>
  <c r="C120" i="23"/>
  <c r="D120" i="23"/>
  <c r="H120" i="23"/>
  <c r="F120" i="23"/>
  <c r="I120" i="23"/>
  <c r="J120" i="23"/>
  <c r="K120" i="23"/>
  <c r="E120" i="23"/>
  <c r="G120" i="23"/>
  <c r="D150" i="40"/>
  <c r="H150" i="40"/>
  <c r="J150" i="40"/>
  <c r="F150" i="40"/>
  <c r="G150" i="40"/>
  <c r="K150" i="40"/>
  <c r="C150" i="40"/>
  <c r="E150" i="40"/>
  <c r="I150" i="40"/>
  <c r="D60" i="28"/>
  <c r="J60" i="28"/>
  <c r="I60" i="28"/>
  <c r="G60" i="28"/>
  <c r="F60" i="28"/>
  <c r="C60" i="28"/>
  <c r="H60" i="28"/>
  <c r="K60" i="28"/>
  <c r="E60" i="28"/>
  <c r="I17" i="23"/>
  <c r="C17" i="23"/>
  <c r="J17" i="23"/>
  <c r="K17" i="23"/>
  <c r="D17" i="23"/>
  <c r="F17" i="23"/>
  <c r="G17" i="23"/>
  <c r="E17" i="23"/>
  <c r="H17" i="23"/>
  <c r="G149" i="41"/>
  <c r="D149" i="41"/>
  <c r="C149" i="41"/>
  <c r="H149" i="41"/>
  <c r="K149" i="41"/>
  <c r="E149" i="41"/>
  <c r="I149" i="41"/>
  <c r="J149" i="41"/>
  <c r="F149" i="41"/>
  <c r="F116" i="28"/>
  <c r="H116" i="28"/>
  <c r="D116" i="28"/>
  <c r="I116" i="28"/>
  <c r="J116" i="28"/>
  <c r="K116" i="28"/>
  <c r="E116" i="28"/>
  <c r="G116" i="28"/>
  <c r="C116" i="28"/>
  <c r="I51" i="40"/>
  <c r="H51" i="40"/>
  <c r="F51" i="40"/>
  <c r="C51" i="40"/>
  <c r="D51" i="40"/>
  <c r="J51" i="40"/>
  <c r="E51" i="40"/>
  <c r="G51" i="40"/>
  <c r="K51" i="40"/>
  <c r="E104" i="25"/>
  <c r="D104" i="25"/>
  <c r="I104" i="25"/>
  <c r="H104" i="25"/>
  <c r="K104" i="25"/>
  <c r="J104" i="25"/>
  <c r="G104" i="25"/>
  <c r="F104" i="25"/>
  <c r="C104" i="25"/>
  <c r="G42" i="40"/>
  <c r="K42" i="40"/>
  <c r="C42" i="40"/>
  <c r="I42" i="40"/>
  <c r="E42" i="40"/>
  <c r="H42" i="40"/>
  <c r="D42" i="40"/>
  <c r="J42" i="40"/>
  <c r="F42" i="40"/>
  <c r="I51" i="19"/>
  <c r="H51" i="19"/>
  <c r="J51" i="19"/>
  <c r="E51" i="19"/>
  <c r="F51" i="19"/>
  <c r="D51" i="19"/>
  <c r="C51" i="19"/>
  <c r="G51" i="19"/>
  <c r="K51" i="19"/>
  <c r="H144" i="26"/>
  <c r="J144" i="26"/>
  <c r="D144" i="26"/>
  <c r="C144" i="26"/>
  <c r="E144" i="26"/>
  <c r="F144" i="26"/>
  <c r="I144" i="26"/>
  <c r="G144" i="26"/>
  <c r="K144" i="26"/>
  <c r="K87" i="26"/>
  <c r="C87" i="26"/>
  <c r="J87" i="26"/>
  <c r="G87" i="26"/>
  <c r="I87" i="26"/>
  <c r="D87" i="26"/>
  <c r="H87" i="26"/>
  <c r="E87" i="26"/>
  <c r="F87" i="26"/>
  <c r="G168" i="40"/>
  <c r="D168" i="40"/>
  <c r="C168" i="40"/>
  <c r="E168" i="40"/>
  <c r="F168" i="40"/>
  <c r="H168" i="40"/>
  <c r="I168" i="40"/>
  <c r="K168" i="40"/>
  <c r="J168" i="40"/>
  <c r="J136" i="26"/>
  <c r="I136" i="26"/>
  <c r="K136" i="26"/>
  <c r="D136" i="26"/>
  <c r="G136" i="26"/>
  <c r="E136" i="26"/>
  <c r="C136" i="26"/>
  <c r="H136" i="26"/>
  <c r="F136" i="26"/>
  <c r="H15" i="28"/>
  <c r="F15" i="28"/>
  <c r="E15" i="28"/>
  <c r="K15" i="28"/>
  <c r="G15" i="28"/>
  <c r="D15" i="28"/>
  <c r="C15" i="28"/>
  <c r="J15" i="28"/>
  <c r="I15" i="28"/>
  <c r="D174" i="40"/>
  <c r="I174" i="40"/>
  <c r="H174" i="40"/>
  <c r="G174" i="40"/>
  <c r="C174" i="40"/>
  <c r="F174" i="40"/>
  <c r="E174" i="40"/>
  <c r="K174" i="40"/>
  <c r="J174" i="40"/>
  <c r="G122" i="21"/>
  <c r="F122" i="21"/>
  <c r="D122" i="21"/>
  <c r="E122" i="21"/>
  <c r="K122" i="21"/>
  <c r="C122" i="21"/>
  <c r="J122" i="21"/>
  <c r="H122" i="21"/>
  <c r="I122" i="21"/>
  <c r="C112" i="41"/>
  <c r="K112" i="41"/>
  <c r="G112" i="41"/>
  <c r="E112" i="41"/>
  <c r="I112" i="41"/>
  <c r="F112" i="41"/>
  <c r="H112" i="41"/>
  <c r="D112" i="41"/>
  <c r="J112" i="41"/>
  <c r="D106" i="21"/>
  <c r="C106" i="21"/>
  <c r="E106" i="21"/>
  <c r="K106" i="21"/>
  <c r="H106" i="21"/>
  <c r="I106" i="21"/>
  <c r="J106" i="21"/>
  <c r="F106" i="21"/>
  <c r="G106" i="21"/>
  <c r="G147" i="23"/>
  <c r="J147" i="23"/>
  <c r="E147" i="23"/>
  <c r="F147" i="23"/>
  <c r="D147" i="23"/>
  <c r="K147" i="23"/>
  <c r="H147" i="23"/>
  <c r="C147" i="23"/>
  <c r="I147" i="23"/>
  <c r="E15" i="40"/>
  <c r="G15" i="40"/>
  <c r="H15" i="40"/>
  <c r="D15" i="40"/>
  <c r="F15" i="40"/>
  <c r="I15" i="40"/>
  <c r="J15" i="40"/>
  <c r="K15" i="40"/>
  <c r="C15" i="40"/>
  <c r="K177" i="21"/>
  <c r="G177" i="21"/>
  <c r="C177" i="21"/>
  <c r="I177" i="21"/>
  <c r="H177" i="21"/>
  <c r="E177" i="21"/>
  <c r="J177" i="21"/>
  <c r="D177" i="21"/>
  <c r="F177" i="21"/>
  <c r="C31" i="19"/>
  <c r="J31" i="19"/>
  <c r="I31" i="19"/>
  <c r="H31" i="19"/>
  <c r="G31" i="19"/>
  <c r="K31" i="19"/>
  <c r="D31" i="19"/>
  <c r="F31" i="19"/>
  <c r="E31" i="19"/>
  <c r="G53" i="26"/>
  <c r="E53" i="26"/>
  <c r="I53" i="26"/>
  <c r="H53" i="26"/>
  <c r="F53" i="26"/>
  <c r="J53" i="26"/>
  <c r="D53" i="26"/>
  <c r="C53" i="26"/>
  <c r="K53" i="26"/>
  <c r="F62" i="21"/>
  <c r="D62" i="21"/>
  <c r="K62" i="21"/>
  <c r="H62" i="21"/>
  <c r="G62" i="21"/>
  <c r="I62" i="21"/>
  <c r="C62" i="21"/>
  <c r="E62" i="21"/>
  <c r="J62" i="21"/>
  <c r="F168" i="28"/>
  <c r="G168" i="28"/>
  <c r="H168" i="28"/>
  <c r="D168" i="28"/>
  <c r="J168" i="28"/>
  <c r="E168" i="28"/>
  <c r="I168" i="28"/>
  <c r="C168" i="28"/>
  <c r="K168" i="28"/>
  <c r="K133" i="40"/>
  <c r="H133" i="40"/>
  <c r="J133" i="40"/>
  <c r="G133" i="40"/>
  <c r="F133" i="40"/>
  <c r="D133" i="40"/>
  <c r="C133" i="40"/>
  <c r="E133" i="40"/>
  <c r="I133" i="40"/>
  <c r="D34" i="41"/>
  <c r="C34" i="41"/>
  <c r="E34" i="41"/>
  <c r="F34" i="41"/>
  <c r="K34" i="41"/>
  <c r="J34" i="41"/>
  <c r="H34" i="41"/>
  <c r="I34" i="41"/>
  <c r="G34" i="41"/>
  <c r="C40" i="23"/>
  <c r="I40" i="23"/>
  <c r="H40" i="23"/>
  <c r="G40" i="23"/>
  <c r="F40" i="23"/>
  <c r="J40" i="23"/>
  <c r="D40" i="23"/>
  <c r="K40" i="23"/>
  <c r="E40" i="23"/>
  <c r="C15" i="26"/>
  <c r="E15" i="26"/>
  <c r="J15" i="26"/>
  <c r="D15" i="26"/>
  <c r="I15" i="26"/>
  <c r="H15" i="26"/>
  <c r="F15" i="26"/>
  <c r="G15" i="26"/>
  <c r="K15" i="26"/>
  <c r="F128" i="26"/>
  <c r="K128" i="26"/>
  <c r="C128" i="26"/>
  <c r="D128" i="26"/>
  <c r="I128" i="26"/>
  <c r="G128" i="26"/>
  <c r="J128" i="26"/>
  <c r="H128" i="26"/>
  <c r="E128" i="26"/>
  <c r="E167" i="28"/>
  <c r="G167" i="28"/>
  <c r="F167" i="28"/>
  <c r="D167" i="28"/>
  <c r="C167" i="28"/>
  <c r="I167" i="28"/>
  <c r="J167" i="28"/>
  <c r="K167" i="28"/>
  <c r="H167" i="28"/>
  <c r="C75" i="40"/>
  <c r="I75" i="40"/>
  <c r="H75" i="40"/>
  <c r="D75" i="40"/>
  <c r="J75" i="40"/>
  <c r="F75" i="40"/>
  <c r="K75" i="40"/>
  <c r="E75" i="40"/>
  <c r="G75" i="40"/>
  <c r="F94" i="21"/>
  <c r="E94" i="21"/>
  <c r="D94" i="21"/>
  <c r="C94" i="21"/>
  <c r="I94" i="21"/>
  <c r="G94" i="21"/>
  <c r="H94" i="21"/>
  <c r="J94" i="21"/>
  <c r="K94" i="21"/>
  <c r="E139" i="28"/>
  <c r="D139" i="28"/>
  <c r="H139" i="28"/>
  <c r="G139" i="28"/>
  <c r="C139" i="28"/>
  <c r="F139" i="28"/>
  <c r="I139" i="28"/>
  <c r="J139" i="28"/>
  <c r="K139" i="28"/>
  <c r="C149" i="21"/>
  <c r="F149" i="21"/>
  <c r="H149" i="21"/>
  <c r="J149" i="21"/>
  <c r="K149" i="21"/>
  <c r="G149" i="21"/>
  <c r="I149" i="21"/>
  <c r="E149" i="21"/>
  <c r="D149" i="21"/>
  <c r="G24" i="26"/>
  <c r="K24" i="26"/>
  <c r="C24" i="26"/>
  <c r="F24" i="26"/>
  <c r="H24" i="26"/>
  <c r="D24" i="26"/>
  <c r="I24" i="26"/>
  <c r="J24" i="26"/>
  <c r="E24" i="26"/>
  <c r="H6" i="40"/>
  <c r="K6" i="40"/>
  <c r="J6" i="40"/>
  <c r="G6" i="40"/>
  <c r="F6" i="40"/>
  <c r="D6" i="40"/>
  <c r="I6" i="40"/>
  <c r="C6" i="40"/>
  <c r="E6" i="40"/>
  <c r="H162" i="23"/>
  <c r="F162" i="23"/>
  <c r="E162" i="23"/>
  <c r="J162" i="23"/>
  <c r="C162" i="23"/>
  <c r="G162" i="23"/>
  <c r="D162" i="23"/>
  <c r="I162" i="23"/>
  <c r="K162" i="23"/>
  <c r="G25" i="41"/>
  <c r="D25" i="41"/>
  <c r="F25" i="41"/>
  <c r="I25" i="41"/>
  <c r="E25" i="41"/>
  <c r="H25" i="41"/>
  <c r="J25" i="41"/>
  <c r="C25" i="41"/>
  <c r="K25" i="41"/>
  <c r="F14" i="28"/>
  <c r="H14" i="28"/>
  <c r="G14" i="28"/>
  <c r="D14" i="28"/>
  <c r="E14" i="28"/>
  <c r="J14" i="28"/>
  <c r="I14" i="28"/>
  <c r="K14" i="28"/>
  <c r="C14" i="28"/>
  <c r="I69" i="26"/>
  <c r="H69" i="26"/>
  <c r="F69" i="26"/>
  <c r="J69" i="26"/>
  <c r="E69" i="26"/>
  <c r="G69" i="26"/>
  <c r="K69" i="26"/>
  <c r="C69" i="26"/>
  <c r="D69" i="26"/>
  <c r="J4" i="40"/>
  <c r="I4" i="40"/>
  <c r="F4" i="40"/>
  <c r="G4" i="40"/>
  <c r="C4" i="40"/>
  <c r="E4" i="40"/>
  <c r="D4" i="40"/>
  <c r="K4" i="40"/>
  <c r="H4" i="40"/>
  <c r="H115" i="40"/>
  <c r="J115" i="40"/>
  <c r="C115" i="40"/>
  <c r="D115" i="40"/>
  <c r="F115" i="40"/>
  <c r="I115" i="40"/>
  <c r="K115" i="40"/>
  <c r="E115" i="40"/>
  <c r="G115" i="40"/>
  <c r="J149" i="40"/>
  <c r="C149" i="40"/>
  <c r="G149" i="40"/>
  <c r="I149" i="40"/>
  <c r="H149" i="40"/>
  <c r="K149" i="40"/>
  <c r="E149" i="40"/>
  <c r="D149" i="40"/>
  <c r="F149" i="40"/>
  <c r="D117" i="40"/>
  <c r="E117" i="40"/>
  <c r="K117" i="40"/>
  <c r="F117" i="40"/>
  <c r="G117" i="40"/>
  <c r="J117" i="40"/>
  <c r="H117" i="40"/>
  <c r="C117" i="40"/>
  <c r="I117" i="40"/>
  <c r="F109" i="21"/>
  <c r="H109" i="21"/>
  <c r="K109" i="21"/>
  <c r="J109" i="21"/>
  <c r="G109" i="21"/>
  <c r="D109" i="21"/>
  <c r="I109" i="21"/>
  <c r="C109" i="21"/>
  <c r="E109" i="21"/>
  <c r="G52" i="26"/>
  <c r="E52" i="26"/>
  <c r="J52" i="26"/>
  <c r="F52" i="26"/>
  <c r="I52" i="26"/>
  <c r="C52" i="26"/>
  <c r="H52" i="26"/>
  <c r="D52" i="26"/>
  <c r="K52" i="26"/>
  <c r="C26" i="26"/>
  <c r="H26" i="26"/>
  <c r="F26" i="26"/>
  <c r="J26" i="26"/>
  <c r="K26" i="26"/>
  <c r="G26" i="26"/>
  <c r="E26" i="26"/>
  <c r="I26" i="26"/>
  <c r="D26" i="26"/>
  <c r="D131" i="40"/>
  <c r="E131" i="40"/>
  <c r="J131" i="40"/>
  <c r="G131" i="40"/>
  <c r="F131" i="40"/>
  <c r="H131" i="40"/>
  <c r="K131" i="40"/>
  <c r="C131" i="40"/>
  <c r="I131" i="40"/>
  <c r="F156" i="21"/>
  <c r="D156" i="21"/>
  <c r="E156" i="21"/>
  <c r="K156" i="21"/>
  <c r="C156" i="21"/>
  <c r="I156" i="21"/>
  <c r="G156" i="21"/>
  <c r="J156" i="21"/>
  <c r="H156" i="21"/>
  <c r="H67" i="40"/>
  <c r="D67" i="40"/>
  <c r="F67" i="40"/>
  <c r="J67" i="40"/>
  <c r="G67" i="40"/>
  <c r="K67" i="40"/>
  <c r="C67" i="40"/>
  <c r="I67" i="40"/>
  <c r="E67" i="40"/>
  <c r="C102" i="23"/>
  <c r="E102" i="23"/>
  <c r="I102" i="23"/>
  <c r="D102" i="23"/>
  <c r="K102" i="23"/>
  <c r="H102" i="23"/>
  <c r="G102" i="23"/>
  <c r="F102" i="23"/>
  <c r="J102" i="23"/>
  <c r="G59" i="23"/>
  <c r="I59" i="23"/>
  <c r="H59" i="23"/>
  <c r="J59" i="23"/>
  <c r="E59" i="23"/>
  <c r="K59" i="23"/>
  <c r="C59" i="23"/>
  <c r="F59" i="23"/>
  <c r="D59" i="23"/>
  <c r="J57" i="40"/>
  <c r="E57" i="40"/>
  <c r="G57" i="40"/>
  <c r="C57" i="40"/>
  <c r="H57" i="40"/>
  <c r="I57" i="40"/>
  <c r="F57" i="40"/>
  <c r="K57" i="40"/>
  <c r="D57" i="40"/>
  <c r="G43" i="25"/>
  <c r="C43" i="25"/>
  <c r="H43" i="25"/>
  <c r="J43" i="25"/>
  <c r="F43" i="25"/>
  <c r="E43" i="25"/>
  <c r="K43" i="25"/>
  <c r="D43" i="25"/>
  <c r="I43" i="25"/>
  <c r="K165" i="41"/>
  <c r="J165" i="41"/>
  <c r="I165" i="41"/>
  <c r="E165" i="41"/>
  <c r="D165" i="41"/>
  <c r="H165" i="41"/>
  <c r="G165" i="41"/>
  <c r="F165" i="41"/>
  <c r="C165" i="41"/>
  <c r="E3" i="23"/>
  <c r="H3" i="23"/>
  <c r="I3" i="23"/>
  <c r="G3" i="23"/>
  <c r="D3" i="23"/>
  <c r="K3" i="23"/>
  <c r="J3" i="23"/>
  <c r="F3" i="23"/>
  <c r="C3" i="23"/>
  <c r="D9" i="41"/>
  <c r="F9" i="41"/>
  <c r="E9" i="41"/>
  <c r="J9" i="41"/>
  <c r="G9" i="41"/>
  <c r="K9" i="41"/>
  <c r="H9" i="41"/>
  <c r="C9" i="41"/>
  <c r="I9" i="41"/>
  <c r="D35" i="19"/>
  <c r="E35" i="19"/>
  <c r="C35" i="19"/>
  <c r="H35" i="19"/>
  <c r="F35" i="19"/>
  <c r="K35" i="19"/>
  <c r="J35" i="19"/>
  <c r="I35" i="19"/>
  <c r="G35" i="19"/>
  <c r="I64" i="25"/>
  <c r="H64" i="25"/>
  <c r="K64" i="25"/>
  <c r="J64" i="25"/>
  <c r="G64" i="25"/>
  <c r="D64" i="25"/>
  <c r="E64" i="25"/>
  <c r="C64" i="25"/>
  <c r="F64" i="25"/>
  <c r="K113" i="28"/>
  <c r="I113" i="28"/>
  <c r="C113" i="28"/>
  <c r="G113" i="28"/>
  <c r="E113" i="28"/>
  <c r="H113" i="28"/>
  <c r="D113" i="28"/>
  <c r="F113" i="28"/>
  <c r="J113" i="28"/>
  <c r="D39" i="26"/>
  <c r="E39" i="26"/>
  <c r="H39" i="26"/>
  <c r="F39" i="26"/>
  <c r="K39" i="26"/>
  <c r="C39" i="26"/>
  <c r="G39" i="26"/>
  <c r="I39" i="26"/>
  <c r="J39" i="26"/>
  <c r="K26" i="41"/>
  <c r="C26" i="41"/>
  <c r="H26" i="41"/>
  <c r="E26" i="41"/>
  <c r="J26" i="41"/>
  <c r="D26" i="41"/>
  <c r="I26" i="41"/>
  <c r="F26" i="41"/>
  <c r="G26" i="41"/>
  <c r="J129" i="41"/>
  <c r="H129" i="41"/>
  <c r="D129" i="41"/>
  <c r="C129" i="41"/>
  <c r="G129" i="41"/>
  <c r="K129" i="41"/>
  <c r="I129" i="41"/>
  <c r="E129" i="41"/>
  <c r="F129" i="41"/>
  <c r="J101" i="21"/>
  <c r="F101" i="21"/>
  <c r="G101" i="21"/>
  <c r="D101" i="21"/>
  <c r="E101" i="21"/>
  <c r="K101" i="21"/>
  <c r="C101" i="21"/>
  <c r="H101" i="21"/>
  <c r="I101" i="21"/>
  <c r="I156" i="41"/>
  <c r="E156" i="41"/>
  <c r="K156" i="41"/>
  <c r="D156" i="41"/>
  <c r="F156" i="41"/>
  <c r="G156" i="41"/>
  <c r="H156" i="41"/>
  <c r="C156" i="41"/>
  <c r="J156" i="41"/>
  <c r="D158" i="26"/>
  <c r="G158" i="26"/>
  <c r="E158" i="26"/>
  <c r="H158" i="26"/>
  <c r="I158" i="26"/>
  <c r="F158" i="26"/>
  <c r="J158" i="26"/>
  <c r="C158" i="26"/>
  <c r="K158" i="26"/>
  <c r="D13" i="19"/>
  <c r="H13" i="19"/>
  <c r="G13" i="19"/>
  <c r="K13" i="19"/>
  <c r="I13" i="19"/>
  <c r="E13" i="19"/>
  <c r="J13" i="19"/>
  <c r="F13" i="19"/>
  <c r="C13" i="19"/>
  <c r="E71" i="21"/>
  <c r="I71" i="21"/>
  <c r="C71" i="21"/>
  <c r="J71" i="21"/>
  <c r="G71" i="21"/>
  <c r="F71" i="21"/>
  <c r="D71" i="21"/>
  <c r="K71" i="21"/>
  <c r="H71" i="21"/>
  <c r="I129" i="26"/>
  <c r="H129" i="26"/>
  <c r="K129" i="26"/>
  <c r="D129" i="26"/>
  <c r="E129" i="26"/>
  <c r="G129" i="26"/>
  <c r="J129" i="26"/>
  <c r="C129" i="26"/>
  <c r="F129" i="26"/>
  <c r="F85" i="41"/>
  <c r="C85" i="41"/>
  <c r="G85" i="41"/>
  <c r="I85" i="41"/>
  <c r="H85" i="41"/>
  <c r="K85" i="41"/>
  <c r="J85" i="41"/>
  <c r="D85" i="41"/>
  <c r="E85" i="41"/>
  <c r="I19" i="28"/>
  <c r="H19" i="28"/>
  <c r="J19" i="28"/>
  <c r="D19" i="28"/>
  <c r="F19" i="28"/>
  <c r="K19" i="28"/>
  <c r="C19" i="28"/>
  <c r="G19" i="28"/>
  <c r="E19" i="28"/>
  <c r="G106" i="28"/>
  <c r="K106" i="28"/>
  <c r="C106" i="28"/>
  <c r="E106" i="28"/>
  <c r="I106" i="28"/>
  <c r="H106" i="28"/>
  <c r="F106" i="28"/>
  <c r="J106" i="28"/>
  <c r="D106" i="28"/>
  <c r="J99" i="28"/>
  <c r="C99" i="28"/>
  <c r="D99" i="28"/>
  <c r="F99" i="28"/>
  <c r="E99" i="28"/>
  <c r="K99" i="28"/>
  <c r="G99" i="28"/>
  <c r="H99" i="28"/>
  <c r="I99" i="28"/>
  <c r="J158" i="40"/>
  <c r="G158" i="40"/>
  <c r="C158" i="40"/>
  <c r="D158" i="40"/>
  <c r="E158" i="40"/>
  <c r="F158" i="40"/>
  <c r="H158" i="40"/>
  <c r="I158" i="40"/>
  <c r="K158" i="40"/>
  <c r="G153" i="42"/>
  <c r="D153" i="42"/>
  <c r="H153" i="42"/>
  <c r="I153" i="42"/>
  <c r="F153" i="42"/>
  <c r="C153" i="42"/>
  <c r="J153" i="42"/>
  <c r="E153" i="42"/>
  <c r="K153" i="42"/>
  <c r="H70" i="41"/>
  <c r="G70" i="41"/>
  <c r="I70" i="41"/>
  <c r="F70" i="41"/>
  <c r="D70" i="41"/>
  <c r="E70" i="41"/>
  <c r="J70" i="41"/>
  <c r="K70" i="41"/>
  <c r="C70" i="41"/>
  <c r="H126" i="42"/>
  <c r="D126" i="42"/>
  <c r="K126" i="42"/>
  <c r="J126" i="42"/>
  <c r="I126" i="42"/>
  <c r="C126" i="42"/>
  <c r="G126" i="42"/>
  <c r="F126" i="42"/>
  <c r="E126" i="42"/>
  <c r="AP36" i="26"/>
  <c r="AK36" i="26" s="1"/>
  <c r="Y36" i="26"/>
  <c r="AO36" i="26"/>
  <c r="AB36" i="26"/>
  <c r="AA36" i="26"/>
  <c r="Z36" i="26"/>
  <c r="AI36" i="26"/>
  <c r="AG36" i="26"/>
  <c r="AD36" i="26"/>
  <c r="AN36" i="26"/>
  <c r="AP78" i="25"/>
  <c r="AA78" i="25" s="1"/>
  <c r="AO78" i="25"/>
  <c r="AH78" i="25"/>
  <c r="AK78" i="25"/>
  <c r="AD78" i="25"/>
  <c r="Y78" i="25"/>
  <c r="AF78" i="25"/>
  <c r="W78" i="25"/>
  <c r="AI78" i="25"/>
  <c r="X78" i="25"/>
  <c r="AE78" i="25"/>
  <c r="AB78" i="25"/>
  <c r="AN78" i="25"/>
  <c r="Z78" i="25"/>
  <c r="AG78" i="25"/>
  <c r="AM78" i="25"/>
  <c r="AJ78" i="25"/>
  <c r="AC78" i="25"/>
  <c r="H16" i="26"/>
  <c r="D16" i="26"/>
  <c r="C16" i="26"/>
  <c r="G16" i="26"/>
  <c r="E16" i="26"/>
  <c r="J16" i="26"/>
  <c r="F16" i="26"/>
  <c r="K16" i="26"/>
  <c r="I16" i="26"/>
  <c r="F97" i="28"/>
  <c r="C97" i="28"/>
  <c r="I97" i="28"/>
  <c r="D97" i="28"/>
  <c r="H97" i="28"/>
  <c r="J97" i="28"/>
  <c r="K97" i="28"/>
  <c r="G97" i="28"/>
  <c r="E97" i="28"/>
  <c r="I63" i="21"/>
  <c r="H63" i="21"/>
  <c r="J63" i="21"/>
  <c r="F63" i="21"/>
  <c r="D63" i="21"/>
  <c r="K63" i="21"/>
  <c r="C63" i="21"/>
  <c r="E63" i="21"/>
  <c r="G63" i="21"/>
  <c r="G138" i="21"/>
  <c r="I138" i="21"/>
  <c r="H138" i="21"/>
  <c r="E138" i="21"/>
  <c r="J138" i="21"/>
  <c r="F138" i="21"/>
  <c r="C138" i="21"/>
  <c r="K138" i="21"/>
  <c r="D138" i="21"/>
  <c r="D123" i="41"/>
  <c r="F123" i="41"/>
  <c r="J123" i="41"/>
  <c r="E123" i="41"/>
  <c r="I123" i="41"/>
  <c r="G123" i="41"/>
  <c r="K123" i="41"/>
  <c r="C123" i="41"/>
  <c r="H123" i="41"/>
  <c r="J59" i="41"/>
  <c r="F59" i="41"/>
  <c r="C59" i="41"/>
  <c r="G59" i="41"/>
  <c r="H59" i="41"/>
  <c r="D59" i="41"/>
  <c r="K59" i="41"/>
  <c r="E59" i="41"/>
  <c r="I59" i="41"/>
  <c r="C138" i="26"/>
  <c r="E138" i="26"/>
  <c r="J138" i="26"/>
  <c r="K138" i="26"/>
  <c r="H138" i="26"/>
  <c r="D138" i="26"/>
  <c r="F138" i="26"/>
  <c r="I138" i="26"/>
  <c r="G138" i="26"/>
  <c r="G155" i="26"/>
  <c r="E155" i="26"/>
  <c r="H155" i="26"/>
  <c r="I155" i="26"/>
  <c r="D155" i="26"/>
  <c r="F155" i="26"/>
  <c r="J155" i="26"/>
  <c r="K155" i="26"/>
  <c r="C155" i="26"/>
  <c r="H62" i="26"/>
  <c r="C62" i="26"/>
  <c r="I62" i="26"/>
  <c r="J62" i="26"/>
  <c r="D62" i="26"/>
  <c r="F62" i="26"/>
  <c r="K62" i="26"/>
  <c r="E62" i="26"/>
  <c r="G62" i="26"/>
  <c r="J24" i="19"/>
  <c r="G24" i="19"/>
  <c r="F24" i="19"/>
  <c r="D24" i="19"/>
  <c r="H24" i="19"/>
  <c r="K24" i="19"/>
  <c r="C24" i="19"/>
  <c r="E24" i="19"/>
  <c r="I24" i="19"/>
  <c r="K11" i="19"/>
  <c r="G11" i="19"/>
  <c r="C11" i="19"/>
  <c r="I11" i="19"/>
  <c r="H11" i="19"/>
  <c r="J11" i="19"/>
  <c r="E11" i="19"/>
  <c r="D11" i="19"/>
  <c r="F11" i="19"/>
  <c r="H70" i="26"/>
  <c r="F70" i="26"/>
  <c r="E70" i="26"/>
  <c r="G70" i="26"/>
  <c r="J70" i="26"/>
  <c r="C70" i="26"/>
  <c r="I70" i="26"/>
  <c r="D70" i="26"/>
  <c r="K70" i="26"/>
  <c r="K9" i="19"/>
  <c r="G9" i="19"/>
  <c r="I9" i="19"/>
  <c r="E9" i="19"/>
  <c r="D9" i="19"/>
  <c r="C9" i="19"/>
  <c r="H9" i="19"/>
  <c r="J9" i="19"/>
  <c r="F9" i="19"/>
  <c r="C40" i="40"/>
  <c r="E40" i="40"/>
  <c r="K40" i="40"/>
  <c r="H40" i="40"/>
  <c r="D40" i="40"/>
  <c r="J40" i="40"/>
  <c r="G40" i="40"/>
  <c r="I40" i="40"/>
  <c r="F40" i="40"/>
  <c r="H79" i="23"/>
  <c r="I79" i="23"/>
  <c r="G79" i="23"/>
  <c r="C79" i="23"/>
  <c r="J79" i="23"/>
  <c r="F79" i="23"/>
  <c r="K79" i="23"/>
  <c r="E79" i="23"/>
  <c r="D79" i="23"/>
  <c r="D69" i="40"/>
  <c r="F69" i="40"/>
  <c r="I69" i="40"/>
  <c r="E69" i="40"/>
  <c r="K69" i="40"/>
  <c r="J69" i="40"/>
  <c r="C69" i="40"/>
  <c r="H69" i="40"/>
  <c r="G69" i="40"/>
  <c r="D60" i="23"/>
  <c r="E60" i="23"/>
  <c r="H60" i="23"/>
  <c r="K60" i="23"/>
  <c r="J60" i="23"/>
  <c r="I60" i="23"/>
  <c r="G60" i="23"/>
  <c r="C60" i="23"/>
  <c r="F60" i="23"/>
  <c r="I35" i="28"/>
  <c r="K35" i="28"/>
  <c r="J35" i="28"/>
  <c r="H35" i="28"/>
  <c r="F35" i="28"/>
  <c r="E35" i="28"/>
  <c r="G35" i="28"/>
  <c r="C35" i="28"/>
  <c r="D35" i="28"/>
  <c r="C107" i="23"/>
  <c r="F107" i="23"/>
  <c r="H107" i="23"/>
  <c r="J107" i="23"/>
  <c r="D107" i="23"/>
  <c r="I107" i="23"/>
  <c r="G107" i="23"/>
  <c r="K107" i="23"/>
  <c r="E107" i="23"/>
  <c r="E139" i="26"/>
  <c r="K139" i="26"/>
  <c r="G139" i="26"/>
  <c r="C139" i="26"/>
  <c r="D139" i="26"/>
  <c r="F139" i="26"/>
  <c r="H139" i="26"/>
  <c r="I139" i="26"/>
  <c r="J139" i="26"/>
  <c r="G173" i="28"/>
  <c r="K173" i="28"/>
  <c r="C173" i="28"/>
  <c r="E173" i="28"/>
  <c r="I173" i="28"/>
  <c r="H173" i="28"/>
  <c r="D173" i="28"/>
  <c r="F173" i="28"/>
  <c r="J173" i="28"/>
  <c r="F87" i="28"/>
  <c r="H87" i="28"/>
  <c r="D87" i="28"/>
  <c r="J87" i="28"/>
  <c r="E87" i="28"/>
  <c r="I87" i="28"/>
  <c r="K87" i="28"/>
  <c r="G87" i="28"/>
  <c r="C87" i="28"/>
  <c r="K127" i="21"/>
  <c r="C127" i="21"/>
  <c r="G127" i="21"/>
  <c r="E127" i="21"/>
  <c r="I127" i="21"/>
  <c r="H127" i="21"/>
  <c r="J127" i="21"/>
  <c r="D127" i="21"/>
  <c r="F127" i="21"/>
  <c r="E161" i="23"/>
  <c r="J161" i="23"/>
  <c r="C161" i="23"/>
  <c r="G161" i="23"/>
  <c r="I161" i="23"/>
  <c r="D161" i="23"/>
  <c r="K161" i="23"/>
  <c r="H161" i="23"/>
  <c r="F161" i="23"/>
  <c r="J126" i="26"/>
  <c r="F126" i="26"/>
  <c r="E126" i="26"/>
  <c r="K126" i="26"/>
  <c r="I126" i="26"/>
  <c r="D126" i="26"/>
  <c r="G126" i="26"/>
  <c r="C126" i="26"/>
  <c r="H126" i="26"/>
  <c r="G175" i="40"/>
  <c r="D175" i="40"/>
  <c r="F175" i="40"/>
  <c r="I175" i="40"/>
  <c r="E175" i="40"/>
  <c r="K175" i="40"/>
  <c r="J175" i="40"/>
  <c r="C175" i="40"/>
  <c r="H175" i="40"/>
  <c r="D124" i="21"/>
  <c r="H124" i="21"/>
  <c r="K124" i="21"/>
  <c r="G124" i="21"/>
  <c r="I124" i="21"/>
  <c r="E124" i="21"/>
  <c r="F124" i="21"/>
  <c r="C124" i="21"/>
  <c r="J124" i="21"/>
  <c r="G28" i="41"/>
  <c r="C28" i="41"/>
  <c r="D28" i="41"/>
  <c r="E28" i="41"/>
  <c r="I28" i="41"/>
  <c r="K28" i="41"/>
  <c r="J28" i="41"/>
  <c r="H28" i="41"/>
  <c r="F28" i="41"/>
  <c r="C176" i="23"/>
  <c r="G176" i="23"/>
  <c r="I176" i="23"/>
  <c r="H176" i="23"/>
  <c r="J176" i="23"/>
  <c r="E176" i="23"/>
  <c r="D176" i="23"/>
  <c r="K176" i="23"/>
  <c r="F176" i="23"/>
  <c r="F169" i="26"/>
  <c r="D169" i="26"/>
  <c r="J169" i="26"/>
  <c r="H169" i="26"/>
  <c r="G169" i="26"/>
  <c r="K169" i="26"/>
  <c r="C169" i="26"/>
  <c r="I169" i="26"/>
  <c r="E169" i="26"/>
  <c r="C125" i="41"/>
  <c r="J125" i="41"/>
  <c r="F125" i="41"/>
  <c r="I125" i="41"/>
  <c r="H125" i="41"/>
  <c r="E125" i="41"/>
  <c r="D125" i="41"/>
  <c r="G125" i="41"/>
  <c r="K125" i="41"/>
  <c r="F165" i="23"/>
  <c r="E165" i="23"/>
  <c r="G165" i="23"/>
  <c r="J165" i="23"/>
  <c r="C165" i="23"/>
  <c r="I165" i="23"/>
  <c r="D165" i="23"/>
  <c r="H165" i="23"/>
  <c r="K165" i="23"/>
  <c r="D80" i="23"/>
  <c r="I80" i="23"/>
  <c r="H80" i="23"/>
  <c r="F80" i="23"/>
  <c r="J80" i="23"/>
  <c r="E80" i="23"/>
  <c r="G80" i="23"/>
  <c r="K80" i="23"/>
  <c r="C80" i="23"/>
  <c r="G25" i="26"/>
  <c r="H25" i="26"/>
  <c r="F25" i="26"/>
  <c r="J25" i="26"/>
  <c r="D25" i="26"/>
  <c r="E25" i="26"/>
  <c r="K25" i="26"/>
  <c r="C25" i="26"/>
  <c r="I25" i="26"/>
  <c r="K57" i="26"/>
  <c r="C57" i="26"/>
  <c r="D57" i="26"/>
  <c r="I57" i="26"/>
  <c r="F57" i="26"/>
  <c r="H57" i="26"/>
  <c r="J57" i="26"/>
  <c r="E57" i="26"/>
  <c r="G57" i="26"/>
  <c r="H176" i="26"/>
  <c r="K176" i="26"/>
  <c r="F176" i="26"/>
  <c r="C176" i="26"/>
  <c r="I176" i="26"/>
  <c r="J176" i="26"/>
  <c r="E176" i="26"/>
  <c r="D176" i="26"/>
  <c r="G176" i="26"/>
  <c r="J164" i="40"/>
  <c r="E164" i="40"/>
  <c r="K164" i="40"/>
  <c r="C164" i="40"/>
  <c r="G164" i="40"/>
  <c r="F164" i="40"/>
  <c r="D164" i="40"/>
  <c r="H164" i="40"/>
  <c r="I164" i="40"/>
  <c r="G20" i="23"/>
  <c r="C20" i="23"/>
  <c r="D20" i="23"/>
  <c r="H20" i="23"/>
  <c r="F20" i="23"/>
  <c r="K20" i="23"/>
  <c r="J20" i="23"/>
  <c r="I20" i="23"/>
  <c r="E20" i="23"/>
  <c r="F163" i="28"/>
  <c r="C163" i="28"/>
  <c r="D163" i="28"/>
  <c r="J163" i="28"/>
  <c r="E163" i="28"/>
  <c r="G163" i="28"/>
  <c r="K163" i="28"/>
  <c r="H163" i="28"/>
  <c r="I163" i="28"/>
  <c r="I77" i="26"/>
  <c r="E77" i="26"/>
  <c r="C77" i="26"/>
  <c r="G77" i="26"/>
  <c r="D77" i="26"/>
  <c r="H77" i="26"/>
  <c r="K77" i="26"/>
  <c r="F77" i="26"/>
  <c r="J77" i="26"/>
  <c r="F36" i="23"/>
  <c r="C36" i="23"/>
  <c r="D36" i="23"/>
  <c r="E36" i="23"/>
  <c r="K36" i="23"/>
  <c r="H36" i="23"/>
  <c r="I36" i="23"/>
  <c r="G36" i="23"/>
  <c r="J36" i="23"/>
  <c r="K20" i="41"/>
  <c r="C20" i="41"/>
  <c r="I20" i="41"/>
  <c r="E20" i="41"/>
  <c r="H20" i="41"/>
  <c r="D20" i="41"/>
  <c r="F20" i="41"/>
  <c r="J20" i="41"/>
  <c r="G20" i="41"/>
  <c r="H24" i="41"/>
  <c r="J24" i="41"/>
  <c r="K24" i="41"/>
  <c r="I24" i="41"/>
  <c r="F24" i="41"/>
  <c r="G24" i="41"/>
  <c r="D24" i="41"/>
  <c r="C24" i="41"/>
  <c r="E24" i="41"/>
  <c r="G111" i="41"/>
  <c r="H111" i="41"/>
  <c r="E111" i="41"/>
  <c r="D111" i="41"/>
  <c r="K111" i="41"/>
  <c r="C111" i="41"/>
  <c r="F111" i="41"/>
  <c r="J111" i="41"/>
  <c r="I111" i="41"/>
  <c r="F5" i="40"/>
  <c r="G5" i="40"/>
  <c r="D5" i="40"/>
  <c r="I5" i="40"/>
  <c r="C5" i="40"/>
  <c r="E5" i="40"/>
  <c r="K5" i="40"/>
  <c r="H5" i="40"/>
  <c r="J5" i="40"/>
  <c r="J121" i="41"/>
  <c r="D121" i="41"/>
  <c r="I121" i="41"/>
  <c r="H121" i="41"/>
  <c r="K121" i="41"/>
  <c r="E121" i="41"/>
  <c r="G121" i="41"/>
  <c r="C121" i="41"/>
  <c r="F121" i="41"/>
  <c r="D168" i="23"/>
  <c r="E168" i="23"/>
  <c r="K168" i="23"/>
  <c r="C168" i="23"/>
  <c r="I168" i="23"/>
  <c r="G168" i="23"/>
  <c r="H168" i="23"/>
  <c r="F168" i="23"/>
  <c r="J168" i="23"/>
  <c r="G109" i="40"/>
  <c r="C109" i="40"/>
  <c r="D109" i="40"/>
  <c r="I109" i="40"/>
  <c r="E109" i="40"/>
  <c r="H109" i="40"/>
  <c r="K109" i="40"/>
  <c r="F109" i="40"/>
  <c r="J109" i="40"/>
  <c r="J83" i="23"/>
  <c r="E83" i="23"/>
  <c r="F83" i="23"/>
  <c r="D83" i="23"/>
  <c r="K83" i="23"/>
  <c r="C83" i="23"/>
  <c r="H83" i="23"/>
  <c r="G83" i="23"/>
  <c r="I83" i="23"/>
  <c r="K54" i="41"/>
  <c r="C54" i="41"/>
  <c r="I54" i="41"/>
  <c r="E54" i="41"/>
  <c r="H54" i="41"/>
  <c r="D54" i="41"/>
  <c r="J54" i="41"/>
  <c r="F54" i="41"/>
  <c r="G54" i="41"/>
  <c r="C53" i="40"/>
  <c r="G53" i="40"/>
  <c r="I53" i="40"/>
  <c r="H53" i="40"/>
  <c r="K53" i="40"/>
  <c r="D53" i="40"/>
  <c r="E53" i="40"/>
  <c r="F53" i="40"/>
  <c r="J53" i="40"/>
  <c r="E155" i="41"/>
  <c r="F155" i="41"/>
  <c r="C155" i="41"/>
  <c r="D155" i="41"/>
  <c r="J155" i="41"/>
  <c r="H155" i="41"/>
  <c r="G155" i="41"/>
  <c r="I155" i="41"/>
  <c r="K155" i="41"/>
  <c r="D155" i="23"/>
  <c r="K155" i="23"/>
  <c r="G155" i="23"/>
  <c r="F155" i="23"/>
  <c r="J155" i="23"/>
  <c r="H155" i="23"/>
  <c r="C155" i="23"/>
  <c r="E155" i="23"/>
  <c r="I155" i="23"/>
  <c r="E90" i="21"/>
  <c r="J90" i="21"/>
  <c r="C90" i="21"/>
  <c r="F90" i="21"/>
  <c r="D90" i="21"/>
  <c r="H90" i="21"/>
  <c r="I90" i="21"/>
  <c r="G90" i="21"/>
  <c r="K90" i="21"/>
  <c r="H13" i="41"/>
  <c r="D13" i="41"/>
  <c r="E13" i="41"/>
  <c r="J13" i="41"/>
  <c r="I13" i="41"/>
  <c r="K13" i="41"/>
  <c r="C13" i="41"/>
  <c r="F13" i="41"/>
  <c r="G13" i="41"/>
  <c r="I102" i="40"/>
  <c r="K102" i="40"/>
  <c r="E102" i="40"/>
  <c r="C102" i="40"/>
  <c r="G102" i="40"/>
  <c r="F102" i="40"/>
  <c r="H102" i="40"/>
  <c r="J102" i="40"/>
  <c r="D102" i="40"/>
  <c r="G72" i="41"/>
  <c r="F72" i="41"/>
  <c r="C72" i="41"/>
  <c r="E72" i="41"/>
  <c r="I72" i="41"/>
  <c r="K72" i="41"/>
  <c r="H72" i="41"/>
  <c r="D72" i="41"/>
  <c r="J72" i="41"/>
  <c r="I43" i="28"/>
  <c r="E43" i="28"/>
  <c r="H43" i="28"/>
  <c r="K43" i="28"/>
  <c r="F43" i="28"/>
  <c r="J43" i="28"/>
  <c r="C43" i="28"/>
  <c r="D43" i="28"/>
  <c r="G43" i="28"/>
  <c r="H157" i="28"/>
  <c r="F157" i="28"/>
  <c r="K157" i="28"/>
  <c r="E157" i="28"/>
  <c r="J157" i="28"/>
  <c r="G157" i="28"/>
  <c r="D157" i="28"/>
  <c r="C157" i="28"/>
  <c r="I157" i="28"/>
  <c r="G80" i="25"/>
  <c r="I80" i="25"/>
  <c r="F80" i="25"/>
  <c r="C80" i="25"/>
  <c r="H80" i="25"/>
  <c r="D80" i="25"/>
  <c r="E80" i="25"/>
  <c r="K80" i="25"/>
  <c r="J80" i="25"/>
  <c r="E50" i="41"/>
  <c r="D50" i="41"/>
  <c r="H50" i="41"/>
  <c r="K50" i="41"/>
  <c r="J50" i="41"/>
  <c r="C50" i="41"/>
  <c r="I50" i="41"/>
  <c r="G50" i="41"/>
  <c r="F50" i="41"/>
  <c r="C143" i="41"/>
  <c r="D143" i="41"/>
  <c r="G143" i="41"/>
  <c r="K143" i="41"/>
  <c r="H143" i="41"/>
  <c r="F143" i="41"/>
  <c r="J143" i="41"/>
  <c r="I143" i="41"/>
  <c r="E143" i="41"/>
  <c r="J137" i="26"/>
  <c r="H137" i="26"/>
  <c r="K137" i="26"/>
  <c r="G137" i="26"/>
  <c r="C137" i="26"/>
  <c r="I137" i="26"/>
  <c r="F137" i="26"/>
  <c r="D137" i="26"/>
  <c r="E137" i="26"/>
  <c r="D90" i="26"/>
  <c r="H90" i="26"/>
  <c r="F90" i="26"/>
  <c r="J90" i="26"/>
  <c r="I90" i="26"/>
  <c r="E90" i="26"/>
  <c r="G90" i="26"/>
  <c r="K90" i="26"/>
  <c r="C90" i="26"/>
  <c r="D4" i="41"/>
  <c r="E4" i="41"/>
  <c r="J4" i="41"/>
  <c r="I4" i="41"/>
  <c r="K4" i="41"/>
  <c r="C4" i="41"/>
  <c r="G4" i="41"/>
  <c r="H4" i="41"/>
  <c r="F4" i="41"/>
  <c r="H115" i="23"/>
  <c r="E115" i="23"/>
  <c r="J115" i="23"/>
  <c r="G115" i="23"/>
  <c r="C115" i="23"/>
  <c r="D115" i="23"/>
  <c r="K115" i="23"/>
  <c r="I115" i="23"/>
  <c r="F115" i="23"/>
  <c r="H104" i="28"/>
  <c r="K104" i="28"/>
  <c r="J104" i="28"/>
  <c r="G104" i="28"/>
  <c r="F104" i="28"/>
  <c r="I104" i="28"/>
  <c r="C104" i="28"/>
  <c r="D104" i="28"/>
  <c r="E104" i="28"/>
  <c r="I7" i="40"/>
  <c r="J7" i="40"/>
  <c r="D7" i="40"/>
  <c r="H7" i="40"/>
  <c r="F7" i="40"/>
  <c r="E7" i="40"/>
  <c r="C7" i="40"/>
  <c r="G7" i="40"/>
  <c r="K7" i="40"/>
  <c r="J7" i="23"/>
  <c r="E7" i="23"/>
  <c r="I7" i="23"/>
  <c r="D7" i="23"/>
  <c r="G7" i="23"/>
  <c r="H7" i="23"/>
  <c r="F7" i="23"/>
  <c r="K7" i="23"/>
  <c r="C7" i="23"/>
  <c r="C75" i="41"/>
  <c r="I75" i="41"/>
  <c r="F75" i="41"/>
  <c r="E75" i="41"/>
  <c r="H75" i="41"/>
  <c r="G75" i="41"/>
  <c r="D75" i="41"/>
  <c r="K75" i="41"/>
  <c r="J75" i="41"/>
  <c r="H82" i="26"/>
  <c r="D82" i="26"/>
  <c r="F82" i="26"/>
  <c r="K82" i="26"/>
  <c r="E82" i="26"/>
  <c r="G82" i="26"/>
  <c r="I82" i="26"/>
  <c r="J82" i="26"/>
  <c r="C82" i="26"/>
  <c r="I77" i="23"/>
  <c r="E77" i="23"/>
  <c r="H77" i="23"/>
  <c r="D77" i="23"/>
  <c r="F77" i="23"/>
  <c r="J77" i="23"/>
  <c r="C77" i="23"/>
  <c r="G77" i="23"/>
  <c r="K77" i="23"/>
  <c r="H48" i="28"/>
  <c r="E48" i="28"/>
  <c r="F48" i="28"/>
  <c r="D48" i="28"/>
  <c r="J48" i="28"/>
  <c r="K48" i="28"/>
  <c r="I48" i="28"/>
  <c r="G48" i="28"/>
  <c r="C48" i="28"/>
  <c r="K153" i="23"/>
  <c r="J153" i="23"/>
  <c r="C153" i="23"/>
  <c r="G153" i="23"/>
  <c r="I153" i="23"/>
  <c r="D153" i="23"/>
  <c r="F153" i="23"/>
  <c r="E153" i="23"/>
  <c r="H153" i="23"/>
  <c r="I62" i="23"/>
  <c r="D62" i="23"/>
  <c r="H62" i="23"/>
  <c r="F62" i="23"/>
  <c r="G62" i="23"/>
  <c r="J62" i="23"/>
  <c r="E62" i="23"/>
  <c r="K62" i="23"/>
  <c r="C62" i="23"/>
  <c r="C83" i="41"/>
  <c r="I83" i="41"/>
  <c r="J83" i="41"/>
  <c r="G83" i="41"/>
  <c r="E83" i="41"/>
  <c r="F83" i="41"/>
  <c r="D83" i="41"/>
  <c r="K83" i="41"/>
  <c r="H83" i="41"/>
  <c r="I30" i="41"/>
  <c r="G30" i="41"/>
  <c r="K30" i="41"/>
  <c r="C30" i="41"/>
  <c r="E30" i="41"/>
  <c r="H30" i="41"/>
  <c r="J30" i="41"/>
  <c r="F30" i="41"/>
  <c r="D30" i="41"/>
  <c r="J174" i="28"/>
  <c r="G174" i="28"/>
  <c r="D174" i="28"/>
  <c r="C174" i="28"/>
  <c r="E174" i="28"/>
  <c r="H174" i="28"/>
  <c r="F174" i="28"/>
  <c r="I174" i="28"/>
  <c r="K174" i="28"/>
  <c r="F17" i="28"/>
  <c r="D17" i="28"/>
  <c r="H17" i="28"/>
  <c r="E17" i="28"/>
  <c r="J17" i="28"/>
  <c r="G17" i="28"/>
  <c r="K17" i="28"/>
  <c r="I17" i="28"/>
  <c r="C17" i="28"/>
  <c r="C19" i="23"/>
  <c r="H19" i="23"/>
  <c r="I19" i="23"/>
  <c r="J19" i="23"/>
  <c r="E19" i="23"/>
  <c r="K19" i="23"/>
  <c r="F19" i="23"/>
  <c r="G19" i="23"/>
  <c r="D19" i="23"/>
  <c r="C128" i="23"/>
  <c r="D128" i="23"/>
  <c r="J128" i="23"/>
  <c r="H128" i="23"/>
  <c r="E128" i="23"/>
  <c r="K128" i="23"/>
  <c r="F128" i="23"/>
  <c r="I128" i="23"/>
  <c r="G128" i="23"/>
  <c r="E73" i="26"/>
  <c r="J73" i="26"/>
  <c r="G73" i="26"/>
  <c r="K73" i="26"/>
  <c r="C73" i="26"/>
  <c r="D73" i="26"/>
  <c r="F73" i="26"/>
  <c r="I73" i="26"/>
  <c r="H73" i="26"/>
  <c r="I72" i="40"/>
  <c r="G72" i="40"/>
  <c r="C72" i="40"/>
  <c r="E72" i="40"/>
  <c r="H72" i="40"/>
  <c r="F72" i="40"/>
  <c r="D72" i="40"/>
  <c r="J72" i="40"/>
  <c r="K72" i="40"/>
  <c r="H139" i="41"/>
  <c r="F139" i="41"/>
  <c r="I139" i="41"/>
  <c r="E139" i="41"/>
  <c r="G139" i="41"/>
  <c r="K139" i="41"/>
  <c r="D139" i="41"/>
  <c r="J139" i="41"/>
  <c r="C139" i="41"/>
  <c r="E154" i="40"/>
  <c r="F154" i="40"/>
  <c r="H154" i="40"/>
  <c r="K154" i="40"/>
  <c r="J154" i="40"/>
  <c r="C154" i="40"/>
  <c r="I154" i="40"/>
  <c r="D154" i="40"/>
  <c r="G154" i="40"/>
  <c r="C171" i="25"/>
  <c r="E171" i="25"/>
  <c r="I171" i="25"/>
  <c r="D171" i="25"/>
  <c r="H171" i="25"/>
  <c r="F171" i="25"/>
  <c r="K171" i="25"/>
  <c r="J171" i="25"/>
  <c r="G171" i="25"/>
  <c r="C146" i="23"/>
  <c r="J146" i="23"/>
  <c r="H146" i="23"/>
  <c r="G146" i="23"/>
  <c r="I146" i="23"/>
  <c r="K146" i="23"/>
  <c r="F146" i="23"/>
  <c r="E146" i="23"/>
  <c r="D146" i="23"/>
  <c r="E58" i="40"/>
  <c r="H58" i="40"/>
  <c r="D58" i="40"/>
  <c r="I58" i="40"/>
  <c r="J58" i="40"/>
  <c r="G58" i="40"/>
  <c r="C58" i="40"/>
  <c r="F58" i="40"/>
  <c r="K58" i="40"/>
  <c r="H159" i="21"/>
  <c r="F159" i="21"/>
  <c r="J159" i="21"/>
  <c r="G159" i="21"/>
  <c r="I159" i="21"/>
  <c r="C159" i="21"/>
  <c r="E159" i="21"/>
  <c r="D159" i="21"/>
  <c r="K159" i="21"/>
  <c r="F84" i="26"/>
  <c r="D84" i="26"/>
  <c r="K84" i="26"/>
  <c r="I84" i="26"/>
  <c r="G84" i="26"/>
  <c r="C84" i="26"/>
  <c r="E84" i="26"/>
  <c r="J84" i="26"/>
  <c r="H84" i="26"/>
  <c r="F75" i="23"/>
  <c r="K75" i="23"/>
  <c r="J75" i="23"/>
  <c r="E75" i="23"/>
  <c r="I75" i="23"/>
  <c r="C75" i="23"/>
  <c r="G75" i="23"/>
  <c r="D75" i="23"/>
  <c r="H75" i="23"/>
  <c r="F47" i="40"/>
  <c r="I47" i="40"/>
  <c r="K47" i="40"/>
  <c r="E47" i="40"/>
  <c r="C47" i="40"/>
  <c r="J47" i="40"/>
  <c r="D47" i="40"/>
  <c r="H47" i="40"/>
  <c r="G47" i="40"/>
  <c r="E94" i="26"/>
  <c r="J94" i="26"/>
  <c r="G94" i="26"/>
  <c r="C94" i="26"/>
  <c r="I94" i="26"/>
  <c r="D94" i="26"/>
  <c r="F94" i="26"/>
  <c r="H94" i="26"/>
  <c r="K94" i="26"/>
  <c r="F45" i="19"/>
  <c r="D45" i="19"/>
  <c r="K45" i="19"/>
  <c r="G45" i="19"/>
  <c r="C45" i="19"/>
  <c r="H45" i="19"/>
  <c r="J45" i="19"/>
  <c r="E45" i="19"/>
  <c r="I45" i="19"/>
  <c r="K104" i="21"/>
  <c r="G104" i="21"/>
  <c r="H104" i="21"/>
  <c r="I104" i="21"/>
  <c r="C104" i="21"/>
  <c r="E104" i="21"/>
  <c r="J104" i="21"/>
  <c r="D104" i="21"/>
  <c r="F104" i="21"/>
  <c r="H141" i="28"/>
  <c r="D141" i="28"/>
  <c r="J141" i="28"/>
  <c r="E141" i="28"/>
  <c r="G141" i="28"/>
  <c r="K141" i="28"/>
  <c r="C141" i="28"/>
  <c r="I141" i="28"/>
  <c r="F141" i="28"/>
  <c r="J120" i="40"/>
  <c r="F120" i="40"/>
  <c r="G120" i="40"/>
  <c r="K120" i="40"/>
  <c r="C120" i="40"/>
  <c r="E120" i="40"/>
  <c r="H120" i="40"/>
  <c r="D120" i="40"/>
  <c r="I120" i="40"/>
  <c r="E2" i="40"/>
  <c r="I2" i="40"/>
  <c r="F2" i="40"/>
  <c r="D2" i="40"/>
  <c r="H2" i="40"/>
  <c r="C2" i="40"/>
  <c r="J2" i="40"/>
  <c r="G2" i="40"/>
  <c r="K2" i="40"/>
  <c r="H5" i="23"/>
  <c r="I5" i="23"/>
  <c r="C5" i="23"/>
  <c r="J5" i="23"/>
  <c r="K5" i="23"/>
  <c r="D5" i="23"/>
  <c r="E5" i="23"/>
  <c r="G5" i="23"/>
  <c r="F5" i="23"/>
  <c r="D92" i="40"/>
  <c r="I92" i="40"/>
  <c r="F92" i="40"/>
  <c r="K92" i="40"/>
  <c r="E92" i="40"/>
  <c r="C92" i="40"/>
  <c r="G92" i="40"/>
  <c r="H92" i="40"/>
  <c r="J92" i="40"/>
  <c r="C156" i="23"/>
  <c r="F156" i="23"/>
  <c r="D156" i="23"/>
  <c r="E156" i="23"/>
  <c r="H156" i="23"/>
  <c r="K156" i="23"/>
  <c r="J156" i="23"/>
  <c r="G156" i="23"/>
  <c r="I156" i="23"/>
  <c r="K37" i="41"/>
  <c r="D37" i="41"/>
  <c r="F37" i="41"/>
  <c r="E37" i="41"/>
  <c r="J37" i="41"/>
  <c r="G37" i="41"/>
  <c r="H37" i="41"/>
  <c r="I37" i="41"/>
  <c r="C37" i="41"/>
  <c r="G43" i="41"/>
  <c r="C43" i="41"/>
  <c r="J43" i="41"/>
  <c r="I43" i="41"/>
  <c r="K43" i="41"/>
  <c r="F43" i="41"/>
  <c r="D43" i="41"/>
  <c r="H43" i="41"/>
  <c r="E43" i="41"/>
  <c r="J48" i="40"/>
  <c r="K48" i="40"/>
  <c r="G48" i="40"/>
  <c r="C48" i="40"/>
  <c r="E48" i="40"/>
  <c r="F48" i="40"/>
  <c r="H48" i="40"/>
  <c r="I48" i="40"/>
  <c r="D48" i="40"/>
  <c r="G104" i="40"/>
  <c r="D104" i="40"/>
  <c r="J104" i="40"/>
  <c r="E104" i="40"/>
  <c r="K104" i="40"/>
  <c r="I104" i="40"/>
  <c r="C104" i="40"/>
  <c r="H104" i="40"/>
  <c r="F104" i="40"/>
  <c r="F31" i="40"/>
  <c r="E31" i="40"/>
  <c r="J31" i="40"/>
  <c r="C31" i="40"/>
  <c r="G31" i="40"/>
  <c r="I31" i="40"/>
  <c r="H31" i="40"/>
  <c r="D31" i="40"/>
  <c r="K31" i="40"/>
  <c r="C82" i="42"/>
  <c r="K82" i="42"/>
  <c r="H82" i="42"/>
  <c r="I82" i="42"/>
  <c r="J82" i="42"/>
  <c r="D82" i="42"/>
  <c r="G82" i="42"/>
  <c r="F82" i="42"/>
  <c r="E82" i="42"/>
  <c r="I173" i="42"/>
  <c r="G173" i="42"/>
  <c r="K173" i="42"/>
  <c r="H173" i="42"/>
  <c r="E173" i="42"/>
  <c r="D173" i="42"/>
  <c r="C173" i="42"/>
  <c r="F173" i="42"/>
  <c r="J173" i="42"/>
  <c r="F81" i="42"/>
  <c r="D81" i="42"/>
  <c r="E81" i="42"/>
  <c r="K81" i="42"/>
  <c r="J81" i="42"/>
  <c r="I81" i="42"/>
  <c r="C81" i="42"/>
  <c r="H81" i="42"/>
  <c r="G81" i="42"/>
  <c r="Q45" i="26"/>
  <c r="U45" i="26"/>
  <c r="T45" i="26"/>
  <c r="M45" i="26"/>
  <c r="P45" i="26"/>
  <c r="O45" i="26"/>
  <c r="S45" i="26"/>
  <c r="R45" i="26"/>
  <c r="N45" i="26"/>
  <c r="AP162" i="26"/>
  <c r="AF162" i="26" s="1"/>
  <c r="Y162" i="26"/>
  <c r="AA162" i="26"/>
  <c r="AL162" i="26"/>
  <c r="W162" i="26"/>
  <c r="AJ162" i="26"/>
  <c r="AM162" i="26"/>
  <c r="X162" i="26"/>
  <c r="AO162" i="26"/>
  <c r="AH162" i="26"/>
  <c r="D12" i="26"/>
  <c r="K12" i="26"/>
  <c r="C12" i="26"/>
  <c r="G12" i="26"/>
  <c r="I12" i="26"/>
  <c r="H12" i="26"/>
  <c r="J12" i="26"/>
  <c r="F12" i="26"/>
  <c r="E12" i="26"/>
  <c r="K47" i="28"/>
  <c r="H47" i="28"/>
  <c r="F47" i="28"/>
  <c r="D47" i="28"/>
  <c r="J47" i="28"/>
  <c r="G47" i="28"/>
  <c r="E47" i="28"/>
  <c r="C47" i="28"/>
  <c r="I47" i="28"/>
  <c r="G88" i="23"/>
  <c r="C88" i="23"/>
  <c r="D88" i="23"/>
  <c r="H88" i="23"/>
  <c r="K88" i="23"/>
  <c r="F88" i="23"/>
  <c r="E88" i="23"/>
  <c r="I88" i="23"/>
  <c r="J88" i="23"/>
  <c r="C138" i="23"/>
  <c r="E138" i="23"/>
  <c r="K138" i="23"/>
  <c r="I138" i="23"/>
  <c r="D138" i="23"/>
  <c r="H138" i="23"/>
  <c r="F138" i="23"/>
  <c r="G138" i="23"/>
  <c r="J138" i="23"/>
  <c r="K29" i="41"/>
  <c r="G29" i="41"/>
  <c r="C29" i="41"/>
  <c r="H29" i="41"/>
  <c r="I29" i="41"/>
  <c r="E29" i="41"/>
  <c r="F29" i="41"/>
  <c r="J29" i="41"/>
  <c r="D29" i="41"/>
  <c r="G133" i="23"/>
  <c r="C133" i="23"/>
  <c r="D133" i="23"/>
  <c r="I133" i="23"/>
  <c r="K133" i="23"/>
  <c r="H133" i="23"/>
  <c r="F133" i="23"/>
  <c r="E133" i="23"/>
  <c r="J133" i="23"/>
  <c r="J73" i="28"/>
  <c r="E73" i="28"/>
  <c r="G73" i="28"/>
  <c r="C73" i="28"/>
  <c r="I73" i="28"/>
  <c r="H73" i="28"/>
  <c r="D73" i="28"/>
  <c r="K73" i="28"/>
  <c r="F73" i="28"/>
  <c r="I22" i="40"/>
  <c r="J22" i="40"/>
  <c r="G22" i="40"/>
  <c r="C22" i="40"/>
  <c r="D22" i="40"/>
  <c r="H22" i="40"/>
  <c r="E22" i="40"/>
  <c r="F22" i="40"/>
  <c r="K22" i="40"/>
  <c r="I110" i="23"/>
  <c r="D110" i="23"/>
  <c r="K110" i="23"/>
  <c r="H110" i="23"/>
  <c r="J110" i="23"/>
  <c r="G110" i="23"/>
  <c r="F110" i="23"/>
  <c r="C110" i="23"/>
  <c r="E110" i="23"/>
  <c r="F9" i="26"/>
  <c r="J9" i="26"/>
  <c r="I9" i="26"/>
  <c r="E9" i="26"/>
  <c r="G9" i="26"/>
  <c r="C9" i="26"/>
  <c r="H9" i="26"/>
  <c r="D9" i="26"/>
  <c r="K9" i="26"/>
  <c r="E81" i="28"/>
  <c r="G81" i="28"/>
  <c r="K81" i="28"/>
  <c r="C81" i="28"/>
  <c r="J81" i="28"/>
  <c r="I81" i="28"/>
  <c r="H81" i="28"/>
  <c r="D81" i="28"/>
  <c r="F81" i="28"/>
  <c r="I32" i="26"/>
  <c r="H32" i="26"/>
  <c r="G32" i="26"/>
  <c r="C32" i="26"/>
  <c r="F32" i="26"/>
  <c r="J32" i="26"/>
  <c r="K32" i="26"/>
  <c r="E32" i="26"/>
  <c r="D32" i="26"/>
  <c r="E153" i="28"/>
  <c r="G153" i="28"/>
  <c r="C153" i="28"/>
  <c r="D153" i="28"/>
  <c r="H153" i="28"/>
  <c r="I153" i="28"/>
  <c r="J153" i="28"/>
  <c r="F153" i="28"/>
  <c r="K153" i="28"/>
  <c r="I154" i="26"/>
  <c r="C154" i="26"/>
  <c r="J154" i="26"/>
  <c r="H154" i="26"/>
  <c r="E154" i="26"/>
  <c r="K154" i="26"/>
  <c r="D154" i="26"/>
  <c r="G154" i="26"/>
  <c r="F154" i="26"/>
  <c r="K170" i="23"/>
  <c r="G170" i="23"/>
  <c r="D170" i="23"/>
  <c r="C170" i="23"/>
  <c r="E170" i="23"/>
  <c r="I170" i="23"/>
  <c r="J170" i="23"/>
  <c r="F170" i="23"/>
  <c r="H170" i="23"/>
  <c r="C133" i="41"/>
  <c r="D133" i="41"/>
  <c r="H133" i="41"/>
  <c r="E133" i="41"/>
  <c r="I133" i="41"/>
  <c r="F133" i="41"/>
  <c r="K133" i="41"/>
  <c r="J133" i="41"/>
  <c r="G133" i="41"/>
  <c r="K169" i="28"/>
  <c r="E169" i="28"/>
  <c r="G169" i="28"/>
  <c r="C169" i="28"/>
  <c r="H169" i="28"/>
  <c r="I169" i="28"/>
  <c r="J169" i="28"/>
  <c r="D169" i="28"/>
  <c r="F169" i="28"/>
  <c r="F146" i="28"/>
  <c r="G146" i="28"/>
  <c r="D146" i="28"/>
  <c r="C146" i="28"/>
  <c r="E146" i="28"/>
  <c r="H146" i="28"/>
  <c r="I146" i="28"/>
  <c r="J146" i="28"/>
  <c r="K146" i="28"/>
  <c r="C119" i="23"/>
  <c r="F119" i="23"/>
  <c r="E119" i="23"/>
  <c r="J119" i="23"/>
  <c r="I119" i="23"/>
  <c r="K119" i="23"/>
  <c r="H119" i="23"/>
  <c r="G119" i="23"/>
  <c r="D119" i="23"/>
  <c r="E53" i="28"/>
  <c r="K53" i="28"/>
  <c r="H53" i="28"/>
  <c r="J53" i="28"/>
  <c r="G53" i="28"/>
  <c r="F53" i="28"/>
  <c r="D53" i="28"/>
  <c r="C53" i="28"/>
  <c r="I53" i="28"/>
  <c r="D141" i="26"/>
  <c r="F141" i="26"/>
  <c r="H141" i="26"/>
  <c r="E141" i="26"/>
  <c r="I141" i="26"/>
  <c r="K141" i="26"/>
  <c r="C141" i="26"/>
  <c r="J141" i="26"/>
  <c r="G141" i="26"/>
  <c r="F71" i="41"/>
  <c r="C71" i="41"/>
  <c r="I71" i="41"/>
  <c r="G71" i="41"/>
  <c r="K71" i="41"/>
  <c r="J71" i="41"/>
  <c r="H71" i="41"/>
  <c r="D71" i="41"/>
  <c r="E71" i="41"/>
  <c r="I167" i="26"/>
  <c r="D167" i="26"/>
  <c r="H167" i="26"/>
  <c r="E167" i="26"/>
  <c r="G167" i="26"/>
  <c r="K167" i="26"/>
  <c r="C167" i="26"/>
  <c r="J167" i="26"/>
  <c r="F167" i="26"/>
  <c r="H162" i="28"/>
  <c r="D162" i="28"/>
  <c r="J162" i="28"/>
  <c r="I162" i="28"/>
  <c r="G162" i="28"/>
  <c r="F162" i="28"/>
  <c r="K162" i="28"/>
  <c r="E162" i="28"/>
  <c r="C162" i="28"/>
  <c r="K67" i="28"/>
  <c r="C67" i="28"/>
  <c r="G67" i="28"/>
  <c r="F67" i="28"/>
  <c r="J67" i="28"/>
  <c r="H67" i="28"/>
  <c r="D67" i="28"/>
  <c r="I67" i="28"/>
  <c r="E67" i="28"/>
  <c r="E130" i="26"/>
  <c r="H130" i="26"/>
  <c r="K130" i="26"/>
  <c r="D130" i="26"/>
  <c r="F130" i="26"/>
  <c r="G130" i="26"/>
  <c r="I130" i="26"/>
  <c r="C130" i="26"/>
  <c r="J130" i="26"/>
  <c r="D99" i="21"/>
  <c r="K99" i="21"/>
  <c r="C99" i="21"/>
  <c r="G99" i="21"/>
  <c r="E99" i="21"/>
  <c r="H99" i="21"/>
  <c r="F99" i="21"/>
  <c r="J99" i="21"/>
  <c r="I99" i="21"/>
  <c r="J107" i="41"/>
  <c r="E107" i="41"/>
  <c r="I107" i="41"/>
  <c r="C107" i="41"/>
  <c r="G107" i="41"/>
  <c r="F107" i="41"/>
  <c r="H107" i="41"/>
  <c r="K107" i="41"/>
  <c r="D107" i="41"/>
  <c r="D31" i="23"/>
  <c r="K31" i="23"/>
  <c r="J31" i="23"/>
  <c r="H31" i="23"/>
  <c r="I31" i="23"/>
  <c r="G31" i="23"/>
  <c r="E31" i="23"/>
  <c r="C31" i="23"/>
  <c r="F31" i="23"/>
  <c r="G128" i="40"/>
  <c r="F128" i="40"/>
  <c r="C128" i="40"/>
  <c r="E128" i="40"/>
  <c r="H128" i="40"/>
  <c r="D128" i="40"/>
  <c r="K128" i="40"/>
  <c r="J128" i="40"/>
  <c r="I128" i="40"/>
  <c r="G59" i="21"/>
  <c r="K59" i="21"/>
  <c r="D59" i="21"/>
  <c r="C59" i="21"/>
  <c r="I59" i="21"/>
  <c r="E59" i="21"/>
  <c r="H59" i="21"/>
  <c r="J59" i="21"/>
  <c r="F59" i="21"/>
  <c r="F173" i="40"/>
  <c r="E173" i="40"/>
  <c r="G173" i="40"/>
  <c r="J173" i="40"/>
  <c r="I173" i="40"/>
  <c r="H173" i="40"/>
  <c r="D173" i="40"/>
  <c r="K173" i="40"/>
  <c r="C173" i="40"/>
  <c r="G167" i="21"/>
  <c r="D167" i="21"/>
  <c r="I167" i="21"/>
  <c r="F167" i="21"/>
  <c r="J167" i="21"/>
  <c r="H167" i="21"/>
  <c r="E167" i="21"/>
  <c r="K167" i="21"/>
  <c r="C167" i="21"/>
  <c r="D171" i="40"/>
  <c r="F171" i="40"/>
  <c r="E171" i="40"/>
  <c r="I171" i="40"/>
  <c r="J171" i="40"/>
  <c r="C171" i="40"/>
  <c r="G171" i="40"/>
  <c r="H171" i="40"/>
  <c r="K171" i="40"/>
  <c r="K159" i="41"/>
  <c r="D159" i="41"/>
  <c r="J159" i="41"/>
  <c r="C159" i="41"/>
  <c r="E159" i="41"/>
  <c r="I159" i="41"/>
  <c r="G159" i="41"/>
  <c r="H159" i="41"/>
  <c r="F159" i="41"/>
  <c r="J95" i="23"/>
  <c r="G95" i="23"/>
  <c r="E95" i="23"/>
  <c r="D95" i="23"/>
  <c r="F95" i="23"/>
  <c r="K95" i="23"/>
  <c r="I95" i="23"/>
  <c r="C95" i="23"/>
  <c r="H95" i="23"/>
  <c r="J175" i="26"/>
  <c r="C175" i="26"/>
  <c r="G175" i="26"/>
  <c r="F175" i="26"/>
  <c r="I175" i="26"/>
  <c r="K175" i="26"/>
  <c r="D175" i="26"/>
  <c r="E175" i="26"/>
  <c r="H175" i="26"/>
  <c r="C100" i="21"/>
  <c r="F100" i="21"/>
  <c r="D100" i="21"/>
  <c r="K100" i="21"/>
  <c r="G100" i="21"/>
  <c r="I100" i="21"/>
  <c r="E100" i="21"/>
  <c r="H100" i="21"/>
  <c r="J100" i="21"/>
  <c r="D124" i="41"/>
  <c r="F124" i="41"/>
  <c r="E124" i="41"/>
  <c r="C124" i="41"/>
  <c r="G124" i="41"/>
  <c r="K124" i="41"/>
  <c r="I124" i="41"/>
  <c r="H124" i="41"/>
  <c r="J124" i="41"/>
  <c r="C72" i="28"/>
  <c r="F72" i="28"/>
  <c r="E72" i="28"/>
  <c r="H72" i="28"/>
  <c r="D72" i="28"/>
  <c r="J72" i="28"/>
  <c r="I72" i="28"/>
  <c r="K72" i="28"/>
  <c r="G72" i="28"/>
  <c r="I161" i="26"/>
  <c r="H161" i="26"/>
  <c r="K161" i="26"/>
  <c r="J161" i="26"/>
  <c r="E161" i="26"/>
  <c r="G161" i="26"/>
  <c r="C161" i="26"/>
  <c r="F161" i="26"/>
  <c r="D161" i="26"/>
  <c r="E160" i="21"/>
  <c r="F160" i="21"/>
  <c r="D160" i="21"/>
  <c r="G160" i="21"/>
  <c r="K160" i="21"/>
  <c r="C160" i="21"/>
  <c r="J160" i="21"/>
  <c r="H160" i="21"/>
  <c r="I160" i="21"/>
  <c r="H83" i="28"/>
  <c r="F83" i="28"/>
  <c r="J83" i="28"/>
  <c r="K83" i="28"/>
  <c r="G83" i="28"/>
  <c r="D83" i="28"/>
  <c r="C83" i="28"/>
  <c r="I83" i="28"/>
  <c r="E83" i="28"/>
  <c r="D126" i="40"/>
  <c r="C126" i="40"/>
  <c r="E126" i="40"/>
  <c r="J126" i="40"/>
  <c r="H126" i="40"/>
  <c r="I126" i="40"/>
  <c r="F126" i="40"/>
  <c r="K126" i="40"/>
  <c r="G126" i="40"/>
  <c r="F147" i="26"/>
  <c r="K147" i="26"/>
  <c r="E147" i="26"/>
  <c r="D147" i="26"/>
  <c r="H147" i="26"/>
  <c r="I147" i="26"/>
  <c r="G147" i="26"/>
  <c r="C147" i="26"/>
  <c r="J147" i="26"/>
  <c r="G113" i="21"/>
  <c r="C113" i="21"/>
  <c r="I113" i="21"/>
  <c r="H113" i="21"/>
  <c r="E113" i="21"/>
  <c r="J113" i="21"/>
  <c r="F113" i="21"/>
  <c r="K113" i="21"/>
  <c r="D113" i="21"/>
  <c r="C114" i="26"/>
  <c r="E114" i="26"/>
  <c r="J114" i="26"/>
  <c r="K114" i="26"/>
  <c r="H114" i="26"/>
  <c r="D114" i="26"/>
  <c r="F114" i="26"/>
  <c r="I114" i="26"/>
  <c r="G114" i="26"/>
  <c r="C32" i="28"/>
  <c r="D32" i="28"/>
  <c r="E32" i="28"/>
  <c r="I32" i="28"/>
  <c r="H32" i="28"/>
  <c r="K32" i="28"/>
  <c r="J32" i="28"/>
  <c r="F32" i="28"/>
  <c r="G32" i="28"/>
  <c r="J112" i="26"/>
  <c r="E112" i="26"/>
  <c r="I112" i="26"/>
  <c r="G112" i="26"/>
  <c r="D112" i="26"/>
  <c r="F112" i="26"/>
  <c r="C112" i="26"/>
  <c r="H112" i="26"/>
  <c r="K112" i="26"/>
  <c r="I2" i="26"/>
  <c r="H2" i="26"/>
  <c r="K2" i="26"/>
  <c r="J2" i="26"/>
  <c r="C2" i="26"/>
  <c r="F2" i="26"/>
  <c r="G2" i="26"/>
  <c r="E2" i="26"/>
  <c r="D2" i="26"/>
  <c r="D147" i="21"/>
  <c r="K147" i="21"/>
  <c r="G147" i="21"/>
  <c r="C147" i="21"/>
  <c r="E147" i="21"/>
  <c r="H147" i="21"/>
  <c r="J147" i="21"/>
  <c r="F147" i="21"/>
  <c r="I147" i="21"/>
  <c r="H80" i="21"/>
  <c r="J80" i="21"/>
  <c r="I80" i="21"/>
  <c r="G80" i="21"/>
  <c r="F80" i="21"/>
  <c r="D80" i="21"/>
  <c r="E80" i="21"/>
  <c r="K80" i="21"/>
  <c r="C80" i="21"/>
  <c r="I31" i="28"/>
  <c r="H31" i="28"/>
  <c r="J31" i="28"/>
  <c r="C31" i="28"/>
  <c r="D31" i="28"/>
  <c r="E31" i="28"/>
  <c r="F31" i="28"/>
  <c r="K31" i="28"/>
  <c r="G31" i="28"/>
  <c r="G109" i="28"/>
  <c r="J109" i="28"/>
  <c r="D109" i="28"/>
  <c r="H109" i="28"/>
  <c r="F109" i="28"/>
  <c r="E109" i="28"/>
  <c r="I109" i="28"/>
  <c r="K109" i="28"/>
  <c r="C109" i="28"/>
  <c r="H163" i="23"/>
  <c r="C163" i="23"/>
  <c r="G163" i="23"/>
  <c r="J163" i="23"/>
  <c r="K163" i="23"/>
  <c r="E163" i="23"/>
  <c r="I163" i="23"/>
  <c r="D163" i="23"/>
  <c r="F163" i="23"/>
  <c r="E8" i="28"/>
  <c r="H8" i="28"/>
  <c r="F8" i="28"/>
  <c r="D8" i="28"/>
  <c r="C8" i="28"/>
  <c r="J8" i="28"/>
  <c r="I8" i="28"/>
  <c r="K8" i="28"/>
  <c r="G8" i="28"/>
  <c r="E39" i="41"/>
  <c r="H39" i="41"/>
  <c r="K39" i="41"/>
  <c r="F39" i="41"/>
  <c r="J39" i="41"/>
  <c r="G39" i="41"/>
  <c r="C39" i="41"/>
  <c r="D39" i="41"/>
  <c r="I39" i="41"/>
  <c r="D163" i="41"/>
  <c r="H163" i="41"/>
  <c r="J163" i="41"/>
  <c r="E163" i="41"/>
  <c r="C163" i="41"/>
  <c r="I163" i="41"/>
  <c r="G163" i="41"/>
  <c r="F163" i="41"/>
  <c r="K163" i="41"/>
  <c r="C118" i="28"/>
  <c r="G118" i="28"/>
  <c r="D118" i="28"/>
  <c r="H118" i="28"/>
  <c r="E118" i="28"/>
  <c r="J118" i="28"/>
  <c r="F118" i="28"/>
  <c r="I118" i="28"/>
  <c r="K118" i="28"/>
  <c r="F68" i="26"/>
  <c r="J68" i="26"/>
  <c r="D68" i="26"/>
  <c r="K68" i="26"/>
  <c r="I68" i="26"/>
  <c r="H68" i="26"/>
  <c r="G68" i="26"/>
  <c r="E68" i="26"/>
  <c r="C68" i="26"/>
  <c r="D107" i="21"/>
  <c r="H107" i="21"/>
  <c r="G107" i="21"/>
  <c r="K107" i="21"/>
  <c r="E107" i="21"/>
  <c r="I107" i="21"/>
  <c r="J107" i="21"/>
  <c r="F107" i="21"/>
  <c r="C107" i="21"/>
  <c r="F9" i="40"/>
  <c r="E9" i="40"/>
  <c r="G9" i="40"/>
  <c r="D9" i="40"/>
  <c r="I9" i="40"/>
  <c r="C9" i="40"/>
  <c r="H9" i="40"/>
  <c r="J9" i="40"/>
  <c r="K9" i="40"/>
  <c r="G96" i="23"/>
  <c r="I96" i="23"/>
  <c r="F96" i="23"/>
  <c r="C96" i="23"/>
  <c r="D96" i="23"/>
  <c r="J96" i="23"/>
  <c r="E96" i="23"/>
  <c r="H96" i="23"/>
  <c r="K96" i="23"/>
  <c r="H109" i="41"/>
  <c r="F109" i="41"/>
  <c r="D109" i="41"/>
  <c r="G109" i="41"/>
  <c r="J109" i="41"/>
  <c r="I109" i="41"/>
  <c r="C109" i="41"/>
  <c r="K109" i="41"/>
  <c r="E109" i="41"/>
  <c r="G54" i="23"/>
  <c r="D54" i="23"/>
  <c r="E54" i="23"/>
  <c r="C54" i="23"/>
  <c r="F54" i="23"/>
  <c r="K54" i="23"/>
  <c r="H54" i="23"/>
  <c r="I54" i="23"/>
  <c r="J54" i="23"/>
  <c r="C135" i="23"/>
  <c r="H135" i="23"/>
  <c r="F135" i="23"/>
  <c r="J135" i="23"/>
  <c r="E135" i="23"/>
  <c r="I135" i="23"/>
  <c r="K135" i="23"/>
  <c r="D135" i="23"/>
  <c r="G135" i="23"/>
  <c r="E44" i="23"/>
  <c r="G44" i="23"/>
  <c r="K44" i="23"/>
  <c r="C44" i="23"/>
  <c r="I44" i="23"/>
  <c r="D44" i="23"/>
  <c r="J44" i="23"/>
  <c r="F44" i="23"/>
  <c r="H44" i="23"/>
  <c r="D79" i="40"/>
  <c r="H79" i="40"/>
  <c r="I79" i="40"/>
  <c r="K79" i="40"/>
  <c r="E79" i="40"/>
  <c r="F79" i="40"/>
  <c r="G79" i="40"/>
  <c r="C79" i="40"/>
  <c r="J79" i="40"/>
  <c r="F158" i="21"/>
  <c r="H158" i="21"/>
  <c r="J158" i="21"/>
  <c r="I158" i="21"/>
  <c r="K158" i="21"/>
  <c r="G158" i="21"/>
  <c r="D158" i="21"/>
  <c r="C158" i="21"/>
  <c r="E158" i="21"/>
  <c r="F173" i="23"/>
  <c r="I173" i="23"/>
  <c r="K173" i="23"/>
  <c r="J173" i="23"/>
  <c r="C173" i="23"/>
  <c r="E173" i="23"/>
  <c r="H173" i="23"/>
  <c r="G173" i="23"/>
  <c r="D173" i="23"/>
  <c r="F69" i="21"/>
  <c r="D69" i="21"/>
  <c r="H69" i="21"/>
  <c r="G69" i="21"/>
  <c r="K69" i="21"/>
  <c r="I69" i="21"/>
  <c r="E69" i="21"/>
  <c r="C69" i="21"/>
  <c r="J69" i="21"/>
  <c r="D46" i="19"/>
  <c r="H46" i="19"/>
  <c r="K46" i="19"/>
  <c r="G46" i="19"/>
  <c r="I46" i="19"/>
  <c r="E46" i="19"/>
  <c r="F46" i="19"/>
  <c r="J46" i="19"/>
  <c r="C46" i="19"/>
  <c r="G44" i="41"/>
  <c r="K44" i="41"/>
  <c r="C44" i="41"/>
  <c r="E44" i="41"/>
  <c r="F44" i="41"/>
  <c r="I44" i="41"/>
  <c r="J44" i="41"/>
  <c r="D44" i="41"/>
  <c r="H44" i="41"/>
  <c r="C74" i="21"/>
  <c r="E74" i="21"/>
  <c r="J74" i="21"/>
  <c r="F74" i="21"/>
  <c r="K74" i="21"/>
  <c r="D74" i="21"/>
  <c r="H74" i="21"/>
  <c r="I74" i="21"/>
  <c r="G74" i="21"/>
  <c r="E173" i="41"/>
  <c r="I173" i="41"/>
  <c r="F173" i="41"/>
  <c r="J173" i="41"/>
  <c r="D173" i="41"/>
  <c r="K173" i="41"/>
  <c r="C173" i="41"/>
  <c r="H173" i="41"/>
  <c r="G173" i="41"/>
  <c r="K30" i="28"/>
  <c r="G30" i="28"/>
  <c r="D30" i="28"/>
  <c r="E30" i="28"/>
  <c r="F30" i="28"/>
  <c r="C30" i="28"/>
  <c r="H30" i="28"/>
  <c r="J30" i="28"/>
  <c r="I30" i="28"/>
  <c r="E76" i="26"/>
  <c r="I76" i="26"/>
  <c r="F76" i="26"/>
  <c r="D76" i="26"/>
  <c r="K76" i="26"/>
  <c r="G76" i="26"/>
  <c r="C76" i="26"/>
  <c r="J76" i="26"/>
  <c r="H76" i="26"/>
  <c r="C144" i="40"/>
  <c r="H144" i="40"/>
  <c r="E144" i="40"/>
  <c r="K144" i="40"/>
  <c r="D144" i="40"/>
  <c r="J144" i="40"/>
  <c r="G144" i="40"/>
  <c r="I144" i="40"/>
  <c r="F144" i="40"/>
  <c r="D124" i="28"/>
  <c r="C124" i="28"/>
  <c r="E124" i="28"/>
  <c r="I124" i="28"/>
  <c r="H124" i="28"/>
  <c r="K124" i="28"/>
  <c r="G124" i="28"/>
  <c r="F124" i="28"/>
  <c r="J124" i="28"/>
  <c r="I145" i="21"/>
  <c r="D145" i="21"/>
  <c r="E145" i="21"/>
  <c r="C145" i="21"/>
  <c r="H145" i="21"/>
  <c r="F145" i="21"/>
  <c r="K145" i="21"/>
  <c r="G145" i="21"/>
  <c r="J145" i="21"/>
  <c r="F151" i="21"/>
  <c r="D151" i="21"/>
  <c r="K151" i="21"/>
  <c r="G151" i="21"/>
  <c r="H151" i="21"/>
  <c r="E151" i="21"/>
  <c r="J151" i="21"/>
  <c r="C151" i="21"/>
  <c r="I151" i="21"/>
  <c r="F119" i="28"/>
  <c r="G119" i="28"/>
  <c r="K119" i="28"/>
  <c r="C119" i="28"/>
  <c r="I119" i="28"/>
  <c r="J119" i="28"/>
  <c r="E119" i="28"/>
  <c r="H119" i="28"/>
  <c r="D119" i="28"/>
  <c r="I148" i="21"/>
  <c r="H148" i="21"/>
  <c r="E148" i="21"/>
  <c r="J148" i="21"/>
  <c r="F148" i="21"/>
  <c r="D148" i="21"/>
  <c r="C148" i="21"/>
  <c r="G148" i="21"/>
  <c r="K148" i="21"/>
  <c r="K129" i="21"/>
  <c r="G129" i="21"/>
  <c r="I129" i="21"/>
  <c r="E129" i="21"/>
  <c r="C129" i="21"/>
  <c r="F129" i="21"/>
  <c r="H129" i="21"/>
  <c r="D129" i="21"/>
  <c r="J129" i="21"/>
  <c r="C85" i="28"/>
  <c r="E85" i="28"/>
  <c r="G85" i="28"/>
  <c r="H85" i="28"/>
  <c r="D85" i="28"/>
  <c r="F85" i="28"/>
  <c r="I85" i="28"/>
  <c r="J85" i="28"/>
  <c r="K85" i="28"/>
  <c r="F75" i="26"/>
  <c r="I75" i="26"/>
  <c r="K75" i="26"/>
  <c r="H75" i="26"/>
  <c r="G75" i="26"/>
  <c r="J75" i="26"/>
  <c r="E75" i="26"/>
  <c r="D75" i="26"/>
  <c r="C75" i="26"/>
  <c r="J119" i="26"/>
  <c r="G119" i="26"/>
  <c r="D119" i="26"/>
  <c r="F119" i="26"/>
  <c r="C119" i="26"/>
  <c r="H119" i="26"/>
  <c r="E119" i="26"/>
  <c r="K119" i="26"/>
  <c r="I119" i="26"/>
  <c r="E114" i="28"/>
  <c r="J114" i="28"/>
  <c r="F114" i="28"/>
  <c r="K114" i="28"/>
  <c r="C114" i="28"/>
  <c r="I114" i="28"/>
  <c r="H114" i="28"/>
  <c r="G114" i="28"/>
  <c r="D114" i="28"/>
  <c r="E160" i="41"/>
  <c r="D160" i="41"/>
  <c r="G160" i="41"/>
  <c r="H160" i="41"/>
  <c r="F160" i="41"/>
  <c r="J160" i="41"/>
  <c r="I160" i="41"/>
  <c r="C160" i="41"/>
  <c r="K160" i="41"/>
  <c r="C93" i="40"/>
  <c r="I93" i="40"/>
  <c r="J93" i="40"/>
  <c r="D93" i="40"/>
  <c r="H93" i="40"/>
  <c r="F93" i="40"/>
  <c r="E93" i="40"/>
  <c r="K93" i="40"/>
  <c r="G93" i="40"/>
  <c r="I21" i="40"/>
  <c r="H21" i="40"/>
  <c r="K21" i="40"/>
  <c r="D21" i="40"/>
  <c r="E21" i="40"/>
  <c r="F21" i="40"/>
  <c r="C21" i="40"/>
  <c r="G21" i="40"/>
  <c r="J21" i="40"/>
  <c r="F52" i="41"/>
  <c r="H52" i="41"/>
  <c r="D52" i="41"/>
  <c r="I52" i="41"/>
  <c r="E52" i="41"/>
  <c r="C52" i="41"/>
  <c r="K52" i="41"/>
  <c r="J52" i="41"/>
  <c r="G52" i="41"/>
  <c r="G55" i="21"/>
  <c r="H55" i="21"/>
  <c r="K55" i="21"/>
  <c r="J55" i="21"/>
  <c r="F55" i="21"/>
  <c r="I55" i="21"/>
  <c r="C55" i="21"/>
  <c r="E55" i="21"/>
  <c r="D55" i="21"/>
  <c r="I161" i="41"/>
  <c r="C161" i="41"/>
  <c r="F161" i="41"/>
  <c r="J161" i="41"/>
  <c r="H161" i="41"/>
  <c r="G161" i="41"/>
  <c r="K161" i="41"/>
  <c r="E161" i="41"/>
  <c r="D161" i="41"/>
  <c r="H169" i="41"/>
  <c r="D169" i="41"/>
  <c r="C169" i="41"/>
  <c r="E169" i="41"/>
  <c r="F169" i="41"/>
  <c r="K169" i="41"/>
  <c r="J169" i="41"/>
  <c r="I169" i="41"/>
  <c r="G169" i="41"/>
  <c r="I169" i="21"/>
  <c r="H169" i="21"/>
  <c r="E169" i="21"/>
  <c r="J169" i="21"/>
  <c r="D169" i="21"/>
  <c r="K169" i="21"/>
  <c r="G169" i="21"/>
  <c r="C169" i="21"/>
  <c r="F169" i="21"/>
  <c r="J98" i="21"/>
  <c r="H98" i="21"/>
  <c r="G98" i="21"/>
  <c r="F98" i="21"/>
  <c r="D98" i="21"/>
  <c r="E98" i="21"/>
  <c r="K98" i="21"/>
  <c r="I98" i="21"/>
  <c r="C98" i="21"/>
  <c r="H159" i="25"/>
  <c r="F159" i="25"/>
  <c r="K159" i="25"/>
  <c r="J159" i="25"/>
  <c r="G159" i="25"/>
  <c r="C159" i="25"/>
  <c r="E159" i="25"/>
  <c r="D159" i="25"/>
  <c r="I159" i="25"/>
  <c r="D44" i="26"/>
  <c r="G44" i="26"/>
  <c r="K44" i="26"/>
  <c r="F44" i="26"/>
  <c r="H44" i="26"/>
  <c r="J44" i="26"/>
  <c r="C44" i="26"/>
  <c r="I44" i="26"/>
  <c r="E44" i="26"/>
  <c r="H127" i="23"/>
  <c r="G127" i="23"/>
  <c r="J127" i="23"/>
  <c r="E127" i="23"/>
  <c r="D127" i="23"/>
  <c r="F127" i="23"/>
  <c r="I127" i="23"/>
  <c r="C127" i="23"/>
  <c r="K127" i="23"/>
  <c r="H33" i="41"/>
  <c r="J33" i="41"/>
  <c r="K33" i="41"/>
  <c r="E33" i="41"/>
  <c r="F33" i="41"/>
  <c r="G33" i="41"/>
  <c r="D33" i="41"/>
  <c r="I33" i="41"/>
  <c r="C33" i="41"/>
  <c r="E79" i="28"/>
  <c r="C79" i="28"/>
  <c r="G79" i="28"/>
  <c r="I79" i="28"/>
  <c r="H79" i="28"/>
  <c r="K79" i="28"/>
  <c r="D79" i="28"/>
  <c r="J79" i="28"/>
  <c r="F79" i="28"/>
  <c r="G101" i="23"/>
  <c r="E101" i="23"/>
  <c r="H101" i="23"/>
  <c r="D101" i="23"/>
  <c r="F101" i="23"/>
  <c r="J101" i="23"/>
  <c r="I101" i="23"/>
  <c r="C101" i="23"/>
  <c r="K101" i="23"/>
  <c r="E140" i="41"/>
  <c r="J140" i="41"/>
  <c r="C140" i="41"/>
  <c r="K140" i="41"/>
  <c r="I140" i="41"/>
  <c r="D140" i="41"/>
  <c r="H140" i="41"/>
  <c r="G140" i="41"/>
  <c r="F140" i="41"/>
  <c r="J54" i="21"/>
  <c r="C54" i="21"/>
  <c r="F54" i="21"/>
  <c r="D54" i="21"/>
  <c r="H54" i="21"/>
  <c r="K54" i="21"/>
  <c r="E54" i="21"/>
  <c r="I54" i="21"/>
  <c r="G54" i="21"/>
  <c r="K106" i="42"/>
  <c r="I106" i="42"/>
  <c r="E106" i="42"/>
  <c r="G106" i="42"/>
  <c r="H106" i="42"/>
  <c r="J106" i="42"/>
  <c r="F106" i="42"/>
  <c r="C106" i="42"/>
  <c r="D106" i="42"/>
  <c r="H17" i="42"/>
  <c r="E17" i="42"/>
  <c r="D17" i="42"/>
  <c r="K17" i="42"/>
  <c r="J17" i="42"/>
  <c r="G17" i="42"/>
  <c r="C17" i="42"/>
  <c r="I17" i="42"/>
  <c r="F17" i="42"/>
  <c r="I137" i="42"/>
  <c r="H137" i="42"/>
  <c r="E137" i="42"/>
  <c r="K137" i="42"/>
  <c r="F137" i="42"/>
  <c r="D137" i="42"/>
  <c r="G137" i="42"/>
  <c r="C137" i="42"/>
  <c r="J137" i="42"/>
  <c r="Q28" i="26"/>
  <c r="U28" i="26"/>
  <c r="S28" i="26"/>
  <c r="P28" i="26"/>
  <c r="T28" i="26"/>
  <c r="M28" i="26"/>
  <c r="O28" i="26"/>
  <c r="N28" i="26"/>
  <c r="R28" i="26"/>
  <c r="AP136" i="26"/>
  <c r="AD136" i="26" s="1"/>
  <c r="AN136" i="26"/>
  <c r="AE136" i="26"/>
  <c r="I41" i="26"/>
  <c r="E41" i="26"/>
  <c r="C41" i="26"/>
  <c r="G41" i="26"/>
  <c r="D41" i="26"/>
  <c r="H41" i="26"/>
  <c r="K41" i="26"/>
  <c r="J41" i="26"/>
  <c r="F41" i="26"/>
  <c r="K107" i="40"/>
  <c r="D107" i="40"/>
  <c r="F107" i="40"/>
  <c r="I107" i="40"/>
  <c r="J107" i="40"/>
  <c r="C107" i="40"/>
  <c r="E107" i="40"/>
  <c r="H107" i="40"/>
  <c r="G107" i="40"/>
  <c r="H59" i="40"/>
  <c r="D59" i="40"/>
  <c r="I59" i="40"/>
  <c r="J59" i="40"/>
  <c r="K59" i="40"/>
  <c r="C59" i="40"/>
  <c r="G59" i="40"/>
  <c r="F59" i="40"/>
  <c r="E59" i="40"/>
  <c r="K151" i="40"/>
  <c r="F151" i="40"/>
  <c r="E151" i="40"/>
  <c r="G151" i="40"/>
  <c r="C151" i="40"/>
  <c r="J151" i="40"/>
  <c r="I151" i="40"/>
  <c r="D151" i="40"/>
  <c r="H151" i="40"/>
  <c r="I112" i="40"/>
  <c r="G112" i="40"/>
  <c r="K112" i="40"/>
  <c r="C112" i="40"/>
  <c r="F112" i="40"/>
  <c r="E112" i="40"/>
  <c r="H112" i="40"/>
  <c r="D112" i="40"/>
  <c r="J112" i="40"/>
  <c r="I73" i="21"/>
  <c r="J73" i="21"/>
  <c r="G73" i="21"/>
  <c r="F73" i="21"/>
  <c r="D73" i="21"/>
  <c r="E73" i="21"/>
  <c r="H73" i="21"/>
  <c r="K73" i="21"/>
  <c r="C73" i="21"/>
  <c r="F27" i="40"/>
  <c r="K27" i="40"/>
  <c r="D27" i="40"/>
  <c r="J27" i="40"/>
  <c r="H27" i="40"/>
  <c r="G27" i="40"/>
  <c r="C27" i="40"/>
  <c r="I27" i="40"/>
  <c r="E27" i="40"/>
  <c r="E172" i="28"/>
  <c r="J172" i="28"/>
  <c r="H172" i="28"/>
  <c r="I172" i="28"/>
  <c r="F172" i="28"/>
  <c r="K172" i="28"/>
  <c r="G172" i="28"/>
  <c r="C172" i="28"/>
  <c r="D172" i="28"/>
  <c r="F44" i="19"/>
  <c r="K44" i="19"/>
  <c r="D44" i="19"/>
  <c r="C44" i="19"/>
  <c r="G44" i="19"/>
  <c r="H44" i="19"/>
  <c r="I44" i="19"/>
  <c r="J44" i="19"/>
  <c r="E44" i="19"/>
  <c r="F105" i="23"/>
  <c r="J105" i="23"/>
  <c r="G105" i="23"/>
  <c r="K105" i="23"/>
  <c r="C105" i="23"/>
  <c r="I105" i="23"/>
  <c r="D105" i="23"/>
  <c r="E105" i="23"/>
  <c r="H105" i="23"/>
  <c r="G152" i="41"/>
  <c r="F152" i="41"/>
  <c r="E152" i="41"/>
  <c r="J152" i="41"/>
  <c r="I152" i="41"/>
  <c r="K152" i="41"/>
  <c r="C152" i="41"/>
  <c r="H152" i="41"/>
  <c r="D152" i="41"/>
  <c r="J15" i="23"/>
  <c r="K15" i="23"/>
  <c r="E15" i="23"/>
  <c r="I15" i="23"/>
  <c r="H15" i="23"/>
  <c r="D15" i="23"/>
  <c r="C15" i="23"/>
  <c r="G15" i="23"/>
  <c r="F15" i="23"/>
  <c r="K100" i="26"/>
  <c r="G100" i="26"/>
  <c r="C100" i="26"/>
  <c r="E100" i="26"/>
  <c r="H100" i="26"/>
  <c r="D100" i="26"/>
  <c r="J100" i="26"/>
  <c r="F100" i="26"/>
  <c r="I100" i="26"/>
  <c r="C34" i="28"/>
  <c r="E34" i="28"/>
  <c r="D34" i="28"/>
  <c r="H34" i="28"/>
  <c r="K34" i="28"/>
  <c r="I34" i="28"/>
  <c r="G34" i="28"/>
  <c r="J34" i="28"/>
  <c r="F34" i="28"/>
  <c r="D86" i="26"/>
  <c r="I86" i="26"/>
  <c r="E86" i="26"/>
  <c r="H86" i="26"/>
  <c r="F86" i="26"/>
  <c r="G86" i="26"/>
  <c r="J86" i="26"/>
  <c r="K86" i="26"/>
  <c r="C86" i="26"/>
  <c r="K79" i="41"/>
  <c r="D79" i="41"/>
  <c r="J79" i="41"/>
  <c r="G79" i="41"/>
  <c r="F79" i="41"/>
  <c r="H79" i="41"/>
  <c r="I79" i="41"/>
  <c r="E79" i="41"/>
  <c r="C79" i="41"/>
  <c r="E104" i="41"/>
  <c r="G104" i="41"/>
  <c r="K104" i="41"/>
  <c r="H104" i="41"/>
  <c r="I104" i="41"/>
  <c r="J104" i="41"/>
  <c r="D104" i="41"/>
  <c r="F104" i="41"/>
  <c r="C104" i="41"/>
  <c r="D167" i="41"/>
  <c r="H167" i="41"/>
  <c r="J167" i="41"/>
  <c r="E167" i="41"/>
  <c r="C167" i="41"/>
  <c r="I167" i="41"/>
  <c r="G167" i="41"/>
  <c r="F167" i="41"/>
  <c r="K167" i="41"/>
  <c r="J162" i="21"/>
  <c r="H162" i="21"/>
  <c r="G162" i="21"/>
  <c r="F162" i="21"/>
  <c r="D162" i="21"/>
  <c r="E162" i="21"/>
  <c r="K162" i="21"/>
  <c r="I162" i="21"/>
  <c r="C162" i="21"/>
  <c r="D64" i="28"/>
  <c r="C64" i="28"/>
  <c r="E64" i="28"/>
  <c r="F64" i="28"/>
  <c r="H64" i="28"/>
  <c r="J64" i="28"/>
  <c r="K64" i="28"/>
  <c r="G64" i="28"/>
  <c r="I64" i="28"/>
  <c r="H17" i="19"/>
  <c r="J17" i="19"/>
  <c r="K17" i="19"/>
  <c r="G17" i="19"/>
  <c r="I17" i="19"/>
  <c r="E17" i="19"/>
  <c r="D17" i="19"/>
  <c r="F17" i="19"/>
  <c r="C17" i="19"/>
  <c r="D22" i="23"/>
  <c r="H22" i="23"/>
  <c r="E22" i="23"/>
  <c r="F22" i="23"/>
  <c r="K22" i="23"/>
  <c r="J22" i="23"/>
  <c r="C22" i="23"/>
  <c r="I22" i="23"/>
  <c r="G22" i="23"/>
  <c r="F55" i="41"/>
  <c r="E55" i="41"/>
  <c r="G55" i="41"/>
  <c r="K55" i="41"/>
  <c r="C55" i="41"/>
  <c r="I55" i="41"/>
  <c r="J55" i="41"/>
  <c r="D55" i="41"/>
  <c r="H55" i="41"/>
  <c r="D112" i="21"/>
  <c r="K112" i="21"/>
  <c r="C112" i="21"/>
  <c r="G112" i="21"/>
  <c r="I112" i="21"/>
  <c r="E112" i="21"/>
  <c r="H112" i="21"/>
  <c r="F112" i="21"/>
  <c r="J112" i="21"/>
  <c r="F166" i="23"/>
  <c r="C166" i="23"/>
  <c r="G166" i="23"/>
  <c r="E166" i="23"/>
  <c r="I166" i="23"/>
  <c r="J166" i="23"/>
  <c r="D166" i="23"/>
  <c r="H166" i="23"/>
  <c r="K166" i="23"/>
  <c r="F87" i="23"/>
  <c r="D87" i="23"/>
  <c r="J87" i="23"/>
  <c r="K87" i="23"/>
  <c r="I87" i="23"/>
  <c r="G87" i="23"/>
  <c r="H87" i="23"/>
  <c r="E87" i="23"/>
  <c r="C87" i="23"/>
  <c r="K37" i="40"/>
  <c r="J37" i="40"/>
  <c r="C37" i="40"/>
  <c r="E37" i="40"/>
  <c r="H37" i="40"/>
  <c r="G37" i="40"/>
  <c r="D37" i="40"/>
  <c r="F37" i="40"/>
  <c r="I37" i="40"/>
  <c r="E96" i="41"/>
  <c r="D96" i="41"/>
  <c r="C96" i="41"/>
  <c r="K96" i="41"/>
  <c r="F96" i="41"/>
  <c r="I96" i="41"/>
  <c r="G96" i="41"/>
  <c r="J96" i="41"/>
  <c r="H96" i="41"/>
  <c r="C91" i="21"/>
  <c r="I91" i="21"/>
  <c r="J91" i="21"/>
  <c r="F91" i="21"/>
  <c r="K91" i="21"/>
  <c r="D91" i="21"/>
  <c r="H91" i="21"/>
  <c r="E91" i="21"/>
  <c r="G91" i="21"/>
  <c r="K21" i="23"/>
  <c r="J21" i="23"/>
  <c r="G21" i="23"/>
  <c r="C21" i="23"/>
  <c r="I21" i="23"/>
  <c r="D21" i="23"/>
  <c r="H21" i="23"/>
  <c r="E21" i="23"/>
  <c r="F21" i="23"/>
  <c r="K7" i="41"/>
  <c r="F7" i="41"/>
  <c r="G7" i="41"/>
  <c r="J7" i="41"/>
  <c r="D7" i="41"/>
  <c r="C7" i="41"/>
  <c r="I7" i="41"/>
  <c r="H7" i="41"/>
  <c r="E7" i="41"/>
  <c r="G26" i="28"/>
  <c r="C26" i="28"/>
  <c r="F26" i="28"/>
  <c r="E26" i="28"/>
  <c r="K26" i="28"/>
  <c r="H26" i="28"/>
  <c r="D26" i="28"/>
  <c r="J26" i="28"/>
  <c r="I26" i="28"/>
  <c r="F123" i="23"/>
  <c r="D123" i="23"/>
  <c r="C123" i="23"/>
  <c r="K123" i="23"/>
  <c r="G123" i="23"/>
  <c r="I123" i="23"/>
  <c r="H123" i="23"/>
  <c r="E123" i="23"/>
  <c r="J123" i="23"/>
  <c r="H117" i="21"/>
  <c r="E117" i="21"/>
  <c r="F117" i="21"/>
  <c r="J117" i="21"/>
  <c r="D117" i="21"/>
  <c r="K117" i="21"/>
  <c r="C117" i="21"/>
  <c r="I117" i="21"/>
  <c r="G117" i="21"/>
  <c r="F21" i="19"/>
  <c r="J21" i="19"/>
  <c r="G21" i="19"/>
  <c r="K21" i="19"/>
  <c r="I21" i="19"/>
  <c r="C21" i="19"/>
  <c r="H21" i="19"/>
  <c r="E21" i="19"/>
  <c r="D21" i="19"/>
  <c r="J103" i="40"/>
  <c r="H103" i="40"/>
  <c r="D103" i="40"/>
  <c r="E103" i="40"/>
  <c r="F103" i="40"/>
  <c r="G103" i="40"/>
  <c r="K103" i="40"/>
  <c r="C103" i="40"/>
  <c r="I103" i="40"/>
  <c r="G3" i="26"/>
  <c r="I3" i="26"/>
  <c r="C3" i="26"/>
  <c r="F3" i="26"/>
  <c r="E3" i="26"/>
  <c r="H3" i="26"/>
  <c r="K3" i="26"/>
  <c r="D3" i="26"/>
  <c r="J3" i="26"/>
  <c r="E99" i="41"/>
  <c r="K99" i="41"/>
  <c r="C99" i="41"/>
  <c r="J99" i="41"/>
  <c r="D99" i="41"/>
  <c r="F99" i="41"/>
  <c r="H99" i="41"/>
  <c r="I99" i="41"/>
  <c r="G99" i="41"/>
  <c r="I121" i="23"/>
  <c r="E121" i="23"/>
  <c r="H121" i="23"/>
  <c r="D121" i="23"/>
  <c r="F121" i="23"/>
  <c r="J121" i="23"/>
  <c r="G121" i="23"/>
  <c r="K121" i="23"/>
  <c r="C121" i="23"/>
  <c r="F14" i="41"/>
  <c r="K14" i="41"/>
  <c r="G14" i="41"/>
  <c r="C14" i="41"/>
  <c r="E14" i="41"/>
  <c r="H14" i="41"/>
  <c r="I14" i="41"/>
  <c r="D14" i="41"/>
  <c r="J14" i="41"/>
  <c r="G113" i="23"/>
  <c r="H113" i="23"/>
  <c r="C113" i="23"/>
  <c r="I113" i="23"/>
  <c r="D113" i="23"/>
  <c r="J113" i="23"/>
  <c r="K113" i="23"/>
  <c r="F113" i="23"/>
  <c r="E113" i="23"/>
  <c r="D114" i="23"/>
  <c r="J114" i="23"/>
  <c r="G114" i="23"/>
  <c r="I114" i="23"/>
  <c r="C114" i="23"/>
  <c r="F114" i="23"/>
  <c r="E114" i="23"/>
  <c r="H114" i="23"/>
  <c r="K114" i="23"/>
  <c r="I122" i="40"/>
  <c r="E122" i="40"/>
  <c r="F122" i="40"/>
  <c r="K122" i="40"/>
  <c r="C122" i="40"/>
  <c r="J122" i="40"/>
  <c r="G122" i="40"/>
  <c r="H122" i="40"/>
  <c r="D122" i="40"/>
  <c r="D80" i="41"/>
  <c r="K80" i="41"/>
  <c r="F80" i="41"/>
  <c r="C80" i="41"/>
  <c r="E80" i="41"/>
  <c r="I80" i="41"/>
  <c r="G80" i="41"/>
  <c r="H80" i="41"/>
  <c r="J80" i="41"/>
  <c r="K31" i="26"/>
  <c r="H31" i="26"/>
  <c r="J31" i="26"/>
  <c r="G31" i="26"/>
  <c r="C31" i="26"/>
  <c r="D31" i="26"/>
  <c r="E31" i="26"/>
  <c r="F31" i="26"/>
  <c r="I31" i="26"/>
  <c r="C18" i="40"/>
  <c r="J18" i="40"/>
  <c r="G18" i="40"/>
  <c r="H18" i="40"/>
  <c r="D18" i="40"/>
  <c r="I18" i="40"/>
  <c r="E18" i="40"/>
  <c r="F18" i="40"/>
  <c r="K18" i="40"/>
  <c r="G122" i="26"/>
  <c r="F122" i="26"/>
  <c r="E122" i="26"/>
  <c r="H122" i="26"/>
  <c r="D122" i="26"/>
  <c r="I122" i="26"/>
  <c r="K122" i="26"/>
  <c r="J122" i="26"/>
  <c r="C122" i="26"/>
  <c r="I160" i="23"/>
  <c r="G160" i="23"/>
  <c r="C160" i="23"/>
  <c r="F160" i="23"/>
  <c r="D160" i="23"/>
  <c r="J160" i="23"/>
  <c r="H160" i="23"/>
  <c r="K160" i="23"/>
  <c r="E160" i="23"/>
  <c r="G128" i="41"/>
  <c r="C128" i="41"/>
  <c r="H128" i="41"/>
  <c r="E128" i="41"/>
  <c r="D128" i="41"/>
  <c r="K128" i="41"/>
  <c r="I128" i="41"/>
  <c r="F128" i="41"/>
  <c r="J128" i="41"/>
  <c r="G125" i="40"/>
  <c r="K125" i="40"/>
  <c r="C125" i="40"/>
  <c r="J125" i="40"/>
  <c r="I125" i="40"/>
  <c r="H125" i="40"/>
  <c r="D125" i="40"/>
  <c r="F125" i="40"/>
  <c r="E125" i="40"/>
  <c r="F36" i="26"/>
  <c r="E36" i="26"/>
  <c r="D36" i="26"/>
  <c r="K36" i="26"/>
  <c r="C36" i="26"/>
  <c r="H36" i="26"/>
  <c r="I36" i="26"/>
  <c r="G36" i="26"/>
  <c r="J36" i="26"/>
  <c r="E82" i="28"/>
  <c r="F82" i="28"/>
  <c r="K82" i="28"/>
  <c r="I82" i="28"/>
  <c r="C82" i="28"/>
  <c r="H82" i="28"/>
  <c r="G82" i="28"/>
  <c r="J82" i="28"/>
  <c r="D82" i="28"/>
  <c r="D132" i="21"/>
  <c r="F132" i="21"/>
  <c r="G132" i="21"/>
  <c r="J132" i="21"/>
  <c r="E132" i="21"/>
  <c r="C132" i="21"/>
  <c r="I132" i="21"/>
  <c r="H132" i="21"/>
  <c r="K132" i="21"/>
  <c r="C2" i="41"/>
  <c r="D2" i="41"/>
  <c r="G2" i="41"/>
  <c r="F2" i="41"/>
  <c r="E2" i="41"/>
  <c r="J2" i="41"/>
  <c r="H2" i="41"/>
  <c r="I2" i="41"/>
  <c r="K2" i="41"/>
  <c r="D105" i="41"/>
  <c r="E105" i="41"/>
  <c r="K105" i="41"/>
  <c r="C105" i="41"/>
  <c r="I105" i="41"/>
  <c r="F105" i="41"/>
  <c r="G105" i="41"/>
  <c r="J105" i="41"/>
  <c r="H105" i="41"/>
  <c r="F55" i="28"/>
  <c r="I55" i="28"/>
  <c r="H55" i="28"/>
  <c r="D55" i="28"/>
  <c r="E55" i="28"/>
  <c r="J55" i="28"/>
  <c r="G55" i="28"/>
  <c r="K55" i="28"/>
  <c r="C55" i="28"/>
  <c r="I135" i="28"/>
  <c r="E135" i="28"/>
  <c r="H135" i="28"/>
  <c r="F135" i="28"/>
  <c r="K135" i="28"/>
  <c r="J135" i="28"/>
  <c r="G135" i="28"/>
  <c r="C135" i="28"/>
  <c r="D135" i="28"/>
  <c r="J96" i="28"/>
  <c r="C96" i="28"/>
  <c r="G96" i="28"/>
  <c r="E96" i="28"/>
  <c r="H96" i="28"/>
  <c r="K96" i="28"/>
  <c r="D96" i="28"/>
  <c r="I96" i="28"/>
  <c r="F96" i="28"/>
  <c r="D99" i="26"/>
  <c r="I99" i="26"/>
  <c r="K99" i="26"/>
  <c r="H99" i="26"/>
  <c r="G99" i="26"/>
  <c r="J99" i="26"/>
  <c r="E99" i="26"/>
  <c r="F99" i="26"/>
  <c r="C99" i="26"/>
  <c r="J148" i="28"/>
  <c r="F148" i="28"/>
  <c r="I148" i="28"/>
  <c r="G148" i="28"/>
  <c r="C148" i="28"/>
  <c r="E148" i="28"/>
  <c r="D148" i="28"/>
  <c r="K148" i="28"/>
  <c r="H148" i="28"/>
  <c r="G26" i="19"/>
  <c r="I26" i="19"/>
  <c r="D26" i="19"/>
  <c r="E26" i="19"/>
  <c r="H26" i="19"/>
  <c r="F26" i="19"/>
  <c r="K26" i="19"/>
  <c r="J26" i="19"/>
  <c r="C26" i="19"/>
  <c r="G81" i="21"/>
  <c r="F81" i="21"/>
  <c r="D81" i="21"/>
  <c r="E81" i="21"/>
  <c r="C81" i="21"/>
  <c r="H81" i="21"/>
  <c r="K81" i="21"/>
  <c r="J81" i="21"/>
  <c r="I81" i="21"/>
  <c r="C12" i="28"/>
  <c r="I12" i="28"/>
  <c r="G12" i="28"/>
  <c r="J12" i="28"/>
  <c r="H12" i="28"/>
  <c r="D12" i="28"/>
  <c r="E12" i="28"/>
  <c r="F12" i="28"/>
  <c r="K12" i="28"/>
  <c r="I6" i="28"/>
  <c r="F6" i="28"/>
  <c r="J6" i="28"/>
  <c r="G6" i="28"/>
  <c r="C6" i="28"/>
  <c r="E6" i="28"/>
  <c r="H6" i="28"/>
  <c r="D6" i="28"/>
  <c r="K6" i="28"/>
  <c r="I65" i="41"/>
  <c r="F65" i="41"/>
  <c r="H65" i="41"/>
  <c r="J65" i="41"/>
  <c r="K65" i="41"/>
  <c r="E65" i="41"/>
  <c r="C65" i="41"/>
  <c r="G65" i="41"/>
  <c r="D65" i="41"/>
  <c r="F8" i="26"/>
  <c r="D8" i="26"/>
  <c r="J8" i="26"/>
  <c r="K8" i="26"/>
  <c r="I8" i="26"/>
  <c r="C8" i="26"/>
  <c r="E8" i="26"/>
  <c r="H8" i="26"/>
  <c r="G8" i="26"/>
  <c r="J72" i="21"/>
  <c r="G72" i="21"/>
  <c r="K72" i="21"/>
  <c r="D72" i="21"/>
  <c r="C72" i="21"/>
  <c r="E72" i="21"/>
  <c r="I72" i="21"/>
  <c r="F72" i="21"/>
  <c r="H72" i="21"/>
  <c r="K142" i="23"/>
  <c r="H142" i="23"/>
  <c r="J142" i="23"/>
  <c r="G142" i="23"/>
  <c r="D142" i="23"/>
  <c r="I142" i="23"/>
  <c r="F142" i="23"/>
  <c r="C142" i="23"/>
  <c r="E142" i="23"/>
  <c r="F104" i="23"/>
  <c r="C104" i="23"/>
  <c r="D104" i="23"/>
  <c r="K104" i="23"/>
  <c r="E104" i="23"/>
  <c r="H104" i="23"/>
  <c r="G104" i="23"/>
  <c r="I104" i="23"/>
  <c r="J104" i="23"/>
  <c r="J84" i="21"/>
  <c r="F84" i="21"/>
  <c r="D84" i="21"/>
  <c r="I84" i="21"/>
  <c r="H84" i="21"/>
  <c r="G84" i="21"/>
  <c r="E84" i="21"/>
  <c r="C84" i="21"/>
  <c r="K84" i="21"/>
  <c r="H98" i="28"/>
  <c r="D98" i="28"/>
  <c r="E98" i="28"/>
  <c r="F98" i="28"/>
  <c r="K98" i="28"/>
  <c r="J98" i="28"/>
  <c r="G98" i="28"/>
  <c r="I98" i="28"/>
  <c r="C98" i="28"/>
  <c r="F76" i="23"/>
  <c r="E76" i="23"/>
  <c r="J76" i="23"/>
  <c r="G76" i="23"/>
  <c r="K76" i="23"/>
  <c r="C76" i="23"/>
  <c r="H76" i="23"/>
  <c r="D76" i="23"/>
  <c r="I76" i="23"/>
  <c r="F43" i="40"/>
  <c r="J43" i="40"/>
  <c r="I43" i="40"/>
  <c r="E43" i="40"/>
  <c r="C43" i="40"/>
  <c r="G43" i="40"/>
  <c r="D43" i="40"/>
  <c r="K43" i="40"/>
  <c r="H43" i="40"/>
  <c r="K28" i="26"/>
  <c r="J28" i="26"/>
  <c r="E28" i="26"/>
  <c r="I28" i="26"/>
  <c r="H28" i="26"/>
  <c r="F28" i="26"/>
  <c r="C28" i="26"/>
  <c r="G28" i="26"/>
  <c r="D28" i="26"/>
  <c r="H38" i="26"/>
  <c r="D38" i="26"/>
  <c r="F38" i="26"/>
  <c r="K38" i="26"/>
  <c r="E38" i="26"/>
  <c r="G38" i="26"/>
  <c r="I38" i="26"/>
  <c r="J38" i="26"/>
  <c r="C38" i="26"/>
  <c r="F91" i="41"/>
  <c r="C91" i="41"/>
  <c r="D91" i="41"/>
  <c r="J91" i="41"/>
  <c r="G91" i="41"/>
  <c r="E91" i="41"/>
  <c r="K91" i="41"/>
  <c r="I91" i="41"/>
  <c r="H91" i="41"/>
  <c r="C133" i="26"/>
  <c r="J133" i="26"/>
  <c r="D133" i="26"/>
  <c r="G133" i="26"/>
  <c r="F133" i="26"/>
  <c r="K133" i="26"/>
  <c r="I133" i="26"/>
  <c r="E133" i="26"/>
  <c r="H133" i="26"/>
  <c r="I171" i="23"/>
  <c r="G171" i="23"/>
  <c r="K171" i="23"/>
  <c r="E171" i="23"/>
  <c r="C171" i="23"/>
  <c r="F171" i="23"/>
  <c r="D171" i="23"/>
  <c r="H171" i="23"/>
  <c r="J171" i="23"/>
  <c r="G176" i="40"/>
  <c r="H176" i="40"/>
  <c r="D176" i="40"/>
  <c r="E176" i="40"/>
  <c r="F176" i="40"/>
  <c r="J176" i="40"/>
  <c r="K176" i="40"/>
  <c r="C176" i="40"/>
  <c r="I176" i="40"/>
  <c r="F86" i="28"/>
  <c r="I86" i="28"/>
  <c r="G86" i="28"/>
  <c r="C86" i="28"/>
  <c r="H86" i="28"/>
  <c r="E86" i="28"/>
  <c r="K86" i="28"/>
  <c r="D86" i="28"/>
  <c r="J86" i="28"/>
  <c r="F95" i="28"/>
  <c r="H95" i="28"/>
  <c r="G95" i="28"/>
  <c r="D95" i="28"/>
  <c r="E95" i="28"/>
  <c r="I95" i="28"/>
  <c r="K95" i="28"/>
  <c r="J95" i="28"/>
  <c r="C95" i="28"/>
  <c r="E94" i="40"/>
  <c r="H94" i="40"/>
  <c r="J94" i="40"/>
  <c r="K94" i="40"/>
  <c r="F94" i="40"/>
  <c r="I94" i="40"/>
  <c r="D94" i="40"/>
  <c r="C94" i="40"/>
  <c r="G94" i="40"/>
  <c r="C14" i="19"/>
  <c r="I14" i="19"/>
  <c r="J14" i="19"/>
  <c r="H14" i="19"/>
  <c r="G14" i="19"/>
  <c r="D14" i="19"/>
  <c r="E14" i="19"/>
  <c r="K14" i="19"/>
  <c r="F14" i="19"/>
  <c r="H23" i="26"/>
  <c r="J23" i="26"/>
  <c r="F23" i="26"/>
  <c r="G23" i="26"/>
  <c r="C23" i="26"/>
  <c r="D23" i="26"/>
  <c r="I23" i="26"/>
  <c r="K23" i="26"/>
  <c r="E23" i="26"/>
  <c r="F15" i="19"/>
  <c r="C15" i="19"/>
  <c r="D15" i="19"/>
  <c r="K15" i="19"/>
  <c r="H15" i="19"/>
  <c r="I15" i="19"/>
  <c r="J15" i="19"/>
  <c r="E15" i="19"/>
  <c r="G15" i="19"/>
  <c r="D155" i="28"/>
  <c r="F155" i="28"/>
  <c r="I155" i="28"/>
  <c r="E155" i="28"/>
  <c r="C155" i="28"/>
  <c r="J155" i="28"/>
  <c r="G155" i="28"/>
  <c r="H155" i="28"/>
  <c r="K155" i="28"/>
  <c r="H60" i="26"/>
  <c r="F60" i="26"/>
  <c r="J60" i="26"/>
  <c r="E60" i="26"/>
  <c r="I60" i="26"/>
  <c r="D60" i="26"/>
  <c r="G60" i="26"/>
  <c r="C60" i="26"/>
  <c r="K60" i="26"/>
  <c r="K131" i="23"/>
  <c r="C131" i="23"/>
  <c r="F131" i="23"/>
  <c r="J131" i="23"/>
  <c r="E131" i="23"/>
  <c r="H131" i="23"/>
  <c r="I131" i="23"/>
  <c r="D131" i="23"/>
  <c r="G131" i="23"/>
  <c r="C62" i="40"/>
  <c r="D62" i="40"/>
  <c r="E62" i="40"/>
  <c r="F62" i="40"/>
  <c r="H62" i="40"/>
  <c r="I62" i="40"/>
  <c r="J62" i="40"/>
  <c r="G62" i="40"/>
  <c r="K62" i="40"/>
  <c r="F41" i="41"/>
  <c r="J41" i="41"/>
  <c r="G41" i="41"/>
  <c r="C41" i="41"/>
  <c r="H41" i="41"/>
  <c r="I41" i="41"/>
  <c r="K41" i="41"/>
  <c r="E41" i="41"/>
  <c r="D41" i="41"/>
  <c r="D20" i="19"/>
  <c r="C20" i="19"/>
  <c r="I20" i="19"/>
  <c r="F20" i="19"/>
  <c r="H20" i="19"/>
  <c r="J20" i="19"/>
  <c r="G20" i="19"/>
  <c r="E20" i="19"/>
  <c r="K20" i="19"/>
  <c r="K46" i="25"/>
  <c r="F46" i="25"/>
  <c r="E46" i="25"/>
  <c r="J46" i="25"/>
  <c r="H46" i="25"/>
  <c r="G46" i="25"/>
  <c r="C46" i="25"/>
  <c r="D46" i="25"/>
  <c r="I46" i="25"/>
  <c r="C171" i="21"/>
  <c r="F171" i="21"/>
  <c r="H171" i="21"/>
  <c r="D171" i="21"/>
  <c r="K171" i="21"/>
  <c r="G171" i="21"/>
  <c r="E171" i="21"/>
  <c r="J171" i="21"/>
  <c r="I171" i="21"/>
  <c r="E36" i="41"/>
  <c r="H36" i="41"/>
  <c r="D36" i="41"/>
  <c r="K36" i="41"/>
  <c r="J36" i="41"/>
  <c r="F36" i="41"/>
  <c r="I36" i="41"/>
  <c r="C36" i="41"/>
  <c r="G36" i="41"/>
  <c r="G37" i="26"/>
  <c r="C37" i="26"/>
  <c r="D37" i="26"/>
  <c r="H37" i="26"/>
  <c r="K37" i="26"/>
  <c r="F37" i="26"/>
  <c r="E37" i="26"/>
  <c r="I37" i="26"/>
  <c r="J37" i="26"/>
  <c r="K92" i="23"/>
  <c r="J92" i="23"/>
  <c r="G92" i="23"/>
  <c r="I92" i="23"/>
  <c r="F92" i="23"/>
  <c r="C92" i="23"/>
  <c r="D92" i="23"/>
  <c r="H92" i="23"/>
  <c r="E92" i="23"/>
  <c r="E60" i="41"/>
  <c r="K60" i="41"/>
  <c r="I60" i="41"/>
  <c r="J60" i="41"/>
  <c r="F60" i="41"/>
  <c r="C60" i="41"/>
  <c r="G60" i="41"/>
  <c r="H60" i="41"/>
  <c r="D60" i="41"/>
  <c r="D134" i="28"/>
  <c r="C134" i="28"/>
  <c r="E134" i="28"/>
  <c r="I134" i="28"/>
  <c r="H134" i="28"/>
  <c r="J134" i="28"/>
  <c r="K134" i="28"/>
  <c r="G134" i="28"/>
  <c r="F134" i="28"/>
  <c r="D8" i="40"/>
  <c r="I8" i="40"/>
  <c r="F8" i="40"/>
  <c r="G8" i="40"/>
  <c r="K8" i="40"/>
  <c r="C8" i="40"/>
  <c r="H8" i="40"/>
  <c r="J8" i="40"/>
  <c r="E8" i="40"/>
  <c r="J133" i="42"/>
  <c r="D133" i="42"/>
  <c r="K133" i="42"/>
  <c r="I133" i="42"/>
  <c r="E133" i="42"/>
  <c r="H133" i="42"/>
  <c r="F133" i="42"/>
  <c r="C133" i="42"/>
  <c r="G133" i="42"/>
  <c r="H31" i="42"/>
  <c r="I31" i="42"/>
  <c r="F31" i="42"/>
  <c r="E31" i="42"/>
  <c r="J31" i="42"/>
  <c r="K31" i="42"/>
  <c r="C31" i="42"/>
  <c r="D31" i="42"/>
  <c r="G31" i="42"/>
  <c r="C141" i="42"/>
  <c r="I141" i="42"/>
  <c r="F141" i="42"/>
  <c r="E141" i="42"/>
  <c r="H141" i="42"/>
  <c r="D141" i="42"/>
  <c r="K141" i="42"/>
  <c r="J141" i="42"/>
  <c r="G141" i="42"/>
  <c r="AP73" i="26"/>
  <c r="X73" i="26" s="1"/>
  <c r="Y73" i="26"/>
  <c r="AF73" i="26"/>
  <c r="Q85" i="26"/>
  <c r="U85" i="26"/>
  <c r="S85" i="26"/>
  <c r="M85" i="26"/>
  <c r="P85" i="26"/>
  <c r="T85" i="26"/>
  <c r="R85" i="26"/>
  <c r="N85" i="26"/>
  <c r="O85" i="26"/>
  <c r="M104" i="23"/>
  <c r="P104" i="23"/>
  <c r="O104" i="23"/>
  <c r="S104" i="23"/>
  <c r="N104" i="23"/>
  <c r="Q104" i="23"/>
  <c r="U104" i="23"/>
  <c r="T104" i="23"/>
  <c r="R104" i="23"/>
  <c r="E168" i="21"/>
  <c r="J168" i="21"/>
  <c r="F168" i="21"/>
  <c r="K168" i="21"/>
  <c r="D168" i="21"/>
  <c r="C168" i="21"/>
  <c r="G168" i="21"/>
  <c r="H168" i="21"/>
  <c r="I168" i="21"/>
  <c r="F117" i="23"/>
  <c r="I117" i="23"/>
  <c r="J117" i="23"/>
  <c r="K117" i="23"/>
  <c r="E117" i="23"/>
  <c r="C117" i="23"/>
  <c r="D117" i="23"/>
  <c r="H117" i="23"/>
  <c r="G117" i="23"/>
  <c r="H143" i="21"/>
  <c r="D143" i="21"/>
  <c r="K143" i="21"/>
  <c r="G143" i="21"/>
  <c r="E143" i="21"/>
  <c r="I143" i="21"/>
  <c r="J143" i="21"/>
  <c r="F143" i="21"/>
  <c r="C143" i="21"/>
  <c r="G147" i="41"/>
  <c r="C147" i="41"/>
  <c r="K147" i="41"/>
  <c r="H147" i="41"/>
  <c r="J147" i="41"/>
  <c r="I147" i="41"/>
  <c r="D147" i="41"/>
  <c r="F147" i="41"/>
  <c r="E147" i="41"/>
  <c r="K152" i="23"/>
  <c r="F152" i="23"/>
  <c r="J152" i="23"/>
  <c r="I152" i="23"/>
  <c r="E152" i="23"/>
  <c r="C152" i="23"/>
  <c r="G152" i="23"/>
  <c r="D152" i="23"/>
  <c r="H152" i="23"/>
  <c r="C145" i="28"/>
  <c r="I145" i="28"/>
  <c r="F145" i="28"/>
  <c r="D145" i="28"/>
  <c r="H145" i="28"/>
  <c r="E145" i="28"/>
  <c r="J145" i="28"/>
  <c r="K145" i="28"/>
  <c r="G145" i="28"/>
  <c r="C34" i="19"/>
  <c r="F34" i="19"/>
  <c r="H34" i="19"/>
  <c r="J34" i="19"/>
  <c r="K34" i="19"/>
  <c r="G34" i="19"/>
  <c r="I34" i="19"/>
  <c r="E34" i="19"/>
  <c r="D34" i="19"/>
  <c r="J177" i="28"/>
  <c r="F177" i="28"/>
  <c r="G177" i="28"/>
  <c r="K177" i="28"/>
  <c r="C177" i="28"/>
  <c r="I177" i="28"/>
  <c r="E177" i="28"/>
  <c r="H177" i="28"/>
  <c r="D177" i="28"/>
  <c r="F122" i="23"/>
  <c r="K122" i="23"/>
  <c r="C122" i="23"/>
  <c r="G122" i="23"/>
  <c r="H122" i="23"/>
  <c r="J122" i="23"/>
  <c r="I122" i="23"/>
  <c r="D122" i="23"/>
  <c r="E122" i="23"/>
  <c r="K4" i="23"/>
  <c r="E4" i="23"/>
  <c r="C4" i="23"/>
  <c r="I4" i="23"/>
  <c r="H4" i="23"/>
  <c r="G4" i="23"/>
  <c r="F4" i="23"/>
  <c r="J4" i="23"/>
  <c r="D4" i="23"/>
  <c r="C170" i="40"/>
  <c r="E170" i="40"/>
  <c r="I170" i="40"/>
  <c r="H170" i="40"/>
  <c r="D170" i="40"/>
  <c r="F170" i="40"/>
  <c r="J170" i="40"/>
  <c r="G170" i="40"/>
  <c r="K170" i="40"/>
  <c r="H143" i="23"/>
  <c r="I143" i="23"/>
  <c r="C143" i="23"/>
  <c r="G143" i="23"/>
  <c r="F143" i="23"/>
  <c r="J143" i="23"/>
  <c r="K143" i="23"/>
  <c r="E143" i="23"/>
  <c r="D143" i="23"/>
  <c r="D142" i="26"/>
  <c r="G142" i="26"/>
  <c r="E142" i="26"/>
  <c r="H142" i="26"/>
  <c r="I142" i="26"/>
  <c r="J142" i="26"/>
  <c r="F142" i="26"/>
  <c r="K142" i="26"/>
  <c r="C142" i="26"/>
  <c r="G4" i="28"/>
  <c r="D4" i="28"/>
  <c r="H4" i="28"/>
  <c r="E4" i="28"/>
  <c r="F4" i="28"/>
  <c r="K4" i="28"/>
  <c r="J4" i="28"/>
  <c r="I4" i="28"/>
  <c r="C4" i="28"/>
  <c r="E116" i="41"/>
  <c r="D116" i="41"/>
  <c r="F116" i="41"/>
  <c r="K116" i="41"/>
  <c r="G116" i="41"/>
  <c r="J116" i="41"/>
  <c r="C116" i="41"/>
  <c r="I116" i="41"/>
  <c r="H116" i="41"/>
  <c r="F27" i="23"/>
  <c r="H27" i="23"/>
  <c r="J27" i="23"/>
  <c r="C27" i="23"/>
  <c r="E27" i="23"/>
  <c r="I27" i="23"/>
  <c r="D27" i="23"/>
  <c r="G27" i="23"/>
  <c r="K27" i="23"/>
  <c r="H161" i="21"/>
  <c r="J161" i="21"/>
  <c r="E161" i="21"/>
  <c r="F161" i="21"/>
  <c r="D161" i="21"/>
  <c r="K161" i="21"/>
  <c r="G161" i="21"/>
  <c r="I161" i="21"/>
  <c r="C161" i="21"/>
  <c r="C50" i="40"/>
  <c r="D50" i="40"/>
  <c r="E50" i="40"/>
  <c r="I50" i="40"/>
  <c r="H50" i="40"/>
  <c r="K50" i="40"/>
  <c r="J50" i="40"/>
  <c r="F50" i="40"/>
  <c r="G50" i="40"/>
  <c r="G78" i="25"/>
  <c r="K78" i="25"/>
  <c r="C78" i="25"/>
  <c r="E78" i="25"/>
  <c r="J78" i="25"/>
  <c r="I78" i="25"/>
  <c r="D78" i="25"/>
  <c r="H78" i="25"/>
  <c r="F78" i="25"/>
  <c r="D78" i="21"/>
  <c r="E78" i="21"/>
  <c r="C78" i="21"/>
  <c r="F78" i="21"/>
  <c r="J78" i="21"/>
  <c r="I78" i="21"/>
  <c r="H78" i="21"/>
  <c r="G78" i="21"/>
  <c r="K78" i="21"/>
  <c r="F66" i="23"/>
  <c r="G66" i="23"/>
  <c r="K66" i="23"/>
  <c r="C66" i="23"/>
  <c r="E66" i="23"/>
  <c r="I66" i="23"/>
  <c r="J66" i="23"/>
  <c r="D66" i="23"/>
  <c r="H66" i="23"/>
  <c r="F32" i="23"/>
  <c r="C32" i="23"/>
  <c r="D32" i="23"/>
  <c r="H32" i="23"/>
  <c r="E32" i="23"/>
  <c r="K32" i="23"/>
  <c r="J32" i="23"/>
  <c r="I32" i="23"/>
  <c r="G32" i="23"/>
  <c r="E145" i="41"/>
  <c r="C145" i="41"/>
  <c r="F145" i="41"/>
  <c r="G145" i="41"/>
  <c r="D145" i="41"/>
  <c r="H145" i="41"/>
  <c r="J145" i="41"/>
  <c r="I145" i="41"/>
  <c r="K145" i="41"/>
  <c r="K175" i="23"/>
  <c r="I175" i="23"/>
  <c r="G175" i="23"/>
  <c r="C175" i="23"/>
  <c r="F175" i="23"/>
  <c r="J175" i="23"/>
  <c r="E175" i="23"/>
  <c r="H175" i="23"/>
  <c r="D175" i="23"/>
  <c r="F123" i="28"/>
  <c r="K123" i="28"/>
  <c r="C123" i="28"/>
  <c r="H123" i="28"/>
  <c r="I123" i="28"/>
  <c r="J123" i="28"/>
  <c r="D123" i="28"/>
  <c r="E123" i="28"/>
  <c r="G123" i="28"/>
  <c r="J53" i="23"/>
  <c r="C53" i="23"/>
  <c r="G53" i="23"/>
  <c r="I53" i="23"/>
  <c r="D53" i="23"/>
  <c r="K53" i="23"/>
  <c r="H53" i="23"/>
  <c r="F53" i="23"/>
  <c r="E53" i="23"/>
  <c r="F26" i="40"/>
  <c r="H26" i="40"/>
  <c r="D26" i="40"/>
  <c r="J26" i="40"/>
  <c r="I26" i="40"/>
  <c r="K26" i="40"/>
  <c r="G26" i="40"/>
  <c r="C26" i="40"/>
  <c r="E26" i="40"/>
  <c r="G73" i="41"/>
  <c r="K73" i="41"/>
  <c r="E73" i="41"/>
  <c r="I73" i="41"/>
  <c r="F73" i="41"/>
  <c r="D73" i="41"/>
  <c r="J73" i="41"/>
  <c r="C73" i="41"/>
  <c r="H73" i="41"/>
  <c r="E2" i="19"/>
  <c r="F2" i="19"/>
  <c r="H2" i="19"/>
  <c r="D2" i="19"/>
  <c r="G2" i="19"/>
  <c r="J2" i="19"/>
  <c r="C2" i="19"/>
  <c r="K2" i="19"/>
  <c r="I2" i="19"/>
  <c r="F12" i="41"/>
  <c r="G12" i="41"/>
  <c r="C12" i="41"/>
  <c r="D12" i="41"/>
  <c r="H12" i="41"/>
  <c r="I12" i="41"/>
  <c r="K12" i="41"/>
  <c r="E12" i="41"/>
  <c r="J12" i="41"/>
  <c r="J125" i="21"/>
  <c r="E125" i="21"/>
  <c r="F125" i="21"/>
  <c r="D125" i="21"/>
  <c r="G125" i="21"/>
  <c r="K125" i="21"/>
  <c r="H125" i="21"/>
  <c r="C125" i="21"/>
  <c r="I125" i="21"/>
  <c r="D66" i="28"/>
  <c r="C66" i="28"/>
  <c r="E66" i="28"/>
  <c r="I66" i="28"/>
  <c r="H66" i="28"/>
  <c r="J66" i="28"/>
  <c r="K66" i="28"/>
  <c r="G66" i="28"/>
  <c r="F66" i="28"/>
  <c r="I139" i="23"/>
  <c r="E139" i="23"/>
  <c r="H139" i="23"/>
  <c r="G139" i="23"/>
  <c r="D139" i="23"/>
  <c r="C139" i="23"/>
  <c r="F139" i="23"/>
  <c r="K139" i="23"/>
  <c r="J139" i="23"/>
  <c r="I76" i="41"/>
  <c r="G76" i="41"/>
  <c r="C76" i="41"/>
  <c r="H76" i="41"/>
  <c r="D76" i="41"/>
  <c r="F76" i="41"/>
  <c r="K76" i="41"/>
  <c r="J76" i="41"/>
  <c r="E76" i="41"/>
  <c r="D166" i="28"/>
  <c r="H166" i="28"/>
  <c r="K166" i="28"/>
  <c r="J166" i="28"/>
  <c r="G166" i="28"/>
  <c r="F166" i="28"/>
  <c r="I166" i="28"/>
  <c r="E166" i="28"/>
  <c r="C166" i="28"/>
  <c r="J83" i="25"/>
  <c r="K83" i="25"/>
  <c r="I83" i="25"/>
  <c r="F83" i="25"/>
  <c r="G83" i="25"/>
  <c r="C83" i="25"/>
  <c r="E83" i="25"/>
  <c r="D83" i="25"/>
  <c r="H83" i="25"/>
  <c r="I148" i="40"/>
  <c r="H148" i="40"/>
  <c r="D148" i="40"/>
  <c r="F148" i="40"/>
  <c r="E148" i="40"/>
  <c r="C148" i="40"/>
  <c r="K148" i="40"/>
  <c r="G148" i="40"/>
  <c r="J148" i="40"/>
  <c r="D130" i="23"/>
  <c r="J130" i="23"/>
  <c r="H130" i="23"/>
  <c r="G130" i="23"/>
  <c r="F130" i="23"/>
  <c r="K130" i="23"/>
  <c r="C130" i="23"/>
  <c r="E130" i="23"/>
  <c r="I130" i="23"/>
  <c r="K160" i="28"/>
  <c r="D160" i="28"/>
  <c r="I160" i="28"/>
  <c r="F160" i="28"/>
  <c r="J160" i="28"/>
  <c r="C160" i="28"/>
  <c r="G160" i="28"/>
  <c r="H160" i="28"/>
  <c r="E160" i="28"/>
  <c r="G73" i="23"/>
  <c r="F73" i="23"/>
  <c r="E73" i="23"/>
  <c r="D73" i="23"/>
  <c r="H73" i="23"/>
  <c r="I73" i="23"/>
  <c r="J73" i="23"/>
  <c r="K73" i="23"/>
  <c r="C73" i="23"/>
  <c r="K56" i="40"/>
  <c r="J56" i="40"/>
  <c r="F56" i="40"/>
  <c r="G56" i="40"/>
  <c r="C56" i="40"/>
  <c r="I56" i="40"/>
  <c r="E56" i="40"/>
  <c r="D56" i="40"/>
  <c r="H56" i="40"/>
  <c r="F55" i="26"/>
  <c r="C55" i="26"/>
  <c r="J55" i="26"/>
  <c r="G55" i="26"/>
  <c r="I55" i="26"/>
  <c r="K55" i="26"/>
  <c r="D55" i="26"/>
  <c r="H55" i="26"/>
  <c r="E55" i="26"/>
  <c r="E18" i="23"/>
  <c r="J18" i="23"/>
  <c r="I18" i="23"/>
  <c r="D18" i="23"/>
  <c r="F18" i="23"/>
  <c r="H18" i="23"/>
  <c r="G18" i="23"/>
  <c r="K18" i="23"/>
  <c r="C18" i="23"/>
  <c r="D76" i="40"/>
  <c r="C76" i="40"/>
  <c r="E76" i="40"/>
  <c r="H76" i="40"/>
  <c r="F76" i="40"/>
  <c r="K76" i="40"/>
  <c r="I76" i="40"/>
  <c r="J76" i="40"/>
  <c r="G76" i="40"/>
  <c r="I106" i="23"/>
  <c r="H106" i="23"/>
  <c r="F106" i="23"/>
  <c r="K106" i="23"/>
  <c r="G106" i="23"/>
  <c r="D106" i="23"/>
  <c r="C106" i="23"/>
  <c r="E106" i="23"/>
  <c r="J106" i="23"/>
  <c r="K148" i="23"/>
  <c r="F148" i="23"/>
  <c r="J148" i="23"/>
  <c r="I148" i="23"/>
  <c r="E148" i="23"/>
  <c r="C148" i="23"/>
  <c r="G148" i="23"/>
  <c r="D148" i="23"/>
  <c r="H148" i="23"/>
  <c r="H134" i="21"/>
  <c r="K134" i="21"/>
  <c r="J134" i="21"/>
  <c r="G134" i="21"/>
  <c r="I134" i="21"/>
  <c r="D134" i="21"/>
  <c r="F134" i="21"/>
  <c r="C134" i="21"/>
  <c r="E134" i="21"/>
  <c r="K51" i="41"/>
  <c r="G51" i="41"/>
  <c r="D51" i="41"/>
  <c r="C51" i="41"/>
  <c r="I51" i="41"/>
  <c r="J51" i="41"/>
  <c r="H51" i="41"/>
  <c r="F51" i="41"/>
  <c r="E51" i="41"/>
  <c r="J67" i="41"/>
  <c r="G67" i="41"/>
  <c r="I67" i="41"/>
  <c r="F67" i="41"/>
  <c r="K67" i="41"/>
  <c r="H67" i="41"/>
  <c r="C67" i="41"/>
  <c r="D67" i="41"/>
  <c r="E67" i="41"/>
  <c r="C12" i="40"/>
  <c r="D12" i="40"/>
  <c r="E12" i="40"/>
  <c r="I12" i="40"/>
  <c r="H12" i="40"/>
  <c r="K12" i="40"/>
  <c r="J12" i="40"/>
  <c r="F12" i="40"/>
  <c r="G12" i="40"/>
  <c r="F43" i="23"/>
  <c r="H43" i="23"/>
  <c r="J43" i="23"/>
  <c r="D43" i="23"/>
  <c r="I43" i="23"/>
  <c r="G43" i="23"/>
  <c r="K43" i="23"/>
  <c r="E43" i="23"/>
  <c r="C43" i="23"/>
  <c r="K111" i="28"/>
  <c r="D111" i="28"/>
  <c r="F111" i="28"/>
  <c r="J111" i="28"/>
  <c r="E111" i="28"/>
  <c r="C111" i="28"/>
  <c r="G111" i="28"/>
  <c r="H111" i="28"/>
  <c r="I111" i="28"/>
  <c r="F165" i="40"/>
  <c r="K165" i="40"/>
  <c r="C165" i="40"/>
  <c r="J165" i="40"/>
  <c r="H165" i="40"/>
  <c r="G165" i="40"/>
  <c r="D165" i="40"/>
  <c r="I165" i="40"/>
  <c r="E165" i="40"/>
  <c r="K49" i="28"/>
  <c r="C49" i="28"/>
  <c r="I49" i="28"/>
  <c r="J49" i="28"/>
  <c r="H49" i="28"/>
  <c r="D49" i="28"/>
  <c r="F49" i="28"/>
  <c r="E49" i="28"/>
  <c r="G49" i="28"/>
  <c r="J11" i="41"/>
  <c r="F11" i="41"/>
  <c r="G11" i="41"/>
  <c r="H11" i="41"/>
  <c r="D11" i="41"/>
  <c r="I11" i="41"/>
  <c r="K11" i="41"/>
  <c r="E11" i="41"/>
  <c r="C11" i="41"/>
  <c r="F162" i="40"/>
  <c r="D162" i="40"/>
  <c r="C162" i="40"/>
  <c r="I162" i="40"/>
  <c r="J162" i="40"/>
  <c r="G162" i="40"/>
  <c r="K162" i="40"/>
  <c r="E162" i="40"/>
  <c r="H162" i="40"/>
  <c r="J27" i="41"/>
  <c r="G27" i="41"/>
  <c r="F27" i="41"/>
  <c r="C27" i="41"/>
  <c r="K27" i="41"/>
  <c r="I27" i="41"/>
  <c r="H27" i="41"/>
  <c r="D27" i="41"/>
  <c r="E27" i="41"/>
  <c r="K97" i="21"/>
  <c r="I97" i="21"/>
  <c r="C97" i="21"/>
  <c r="H97" i="21"/>
  <c r="J97" i="21"/>
  <c r="G97" i="21"/>
  <c r="F97" i="21"/>
  <c r="E97" i="21"/>
  <c r="D97" i="21"/>
  <c r="E40" i="26"/>
  <c r="C40" i="26"/>
  <c r="F40" i="26"/>
  <c r="J40" i="26"/>
  <c r="D40" i="26"/>
  <c r="K40" i="26"/>
  <c r="I40" i="26"/>
  <c r="H40" i="26"/>
  <c r="G40" i="26"/>
  <c r="H50" i="28"/>
  <c r="G50" i="28"/>
  <c r="D50" i="28"/>
  <c r="J50" i="28"/>
  <c r="E50" i="28"/>
  <c r="I50" i="28"/>
  <c r="F50" i="28"/>
  <c r="C50" i="28"/>
  <c r="K50" i="28"/>
  <c r="I34" i="23"/>
  <c r="H34" i="23"/>
  <c r="K34" i="23"/>
  <c r="J34" i="23"/>
  <c r="G34" i="23"/>
  <c r="D34" i="23"/>
  <c r="C34" i="23"/>
  <c r="E34" i="23"/>
  <c r="F34" i="23"/>
  <c r="I39" i="40"/>
  <c r="K39" i="40"/>
  <c r="C39" i="40"/>
  <c r="G39" i="40"/>
  <c r="E39" i="40"/>
  <c r="D39" i="40"/>
  <c r="H39" i="40"/>
  <c r="F39" i="40"/>
  <c r="J39" i="40"/>
  <c r="C116" i="26"/>
  <c r="E116" i="26"/>
  <c r="H116" i="26"/>
  <c r="D116" i="26"/>
  <c r="J116" i="26"/>
  <c r="K116" i="26"/>
  <c r="G116" i="26"/>
  <c r="F116" i="26"/>
  <c r="I116" i="26"/>
  <c r="H136" i="41"/>
  <c r="J136" i="41"/>
  <c r="G136" i="41"/>
  <c r="F136" i="41"/>
  <c r="E136" i="41"/>
  <c r="C136" i="41"/>
  <c r="D136" i="41"/>
  <c r="K136" i="41"/>
  <c r="I136" i="41"/>
  <c r="E61" i="21"/>
  <c r="K61" i="21"/>
  <c r="C61" i="21"/>
  <c r="I61" i="21"/>
  <c r="J61" i="21"/>
  <c r="H61" i="21"/>
  <c r="G61" i="21"/>
  <c r="D61" i="21"/>
  <c r="F61" i="21"/>
  <c r="D119" i="41"/>
  <c r="H119" i="41"/>
  <c r="E119" i="41"/>
  <c r="I119" i="41"/>
  <c r="C119" i="41"/>
  <c r="G119" i="41"/>
  <c r="F119" i="41"/>
  <c r="J119" i="41"/>
  <c r="K119" i="41"/>
  <c r="F20" i="40"/>
  <c r="G20" i="40"/>
  <c r="C20" i="40"/>
  <c r="E20" i="40"/>
  <c r="H20" i="40"/>
  <c r="J20" i="40"/>
  <c r="D20" i="40"/>
  <c r="I20" i="40"/>
  <c r="K20" i="40"/>
  <c r="I93" i="28"/>
  <c r="D93" i="28"/>
  <c r="H93" i="28"/>
  <c r="K93" i="28"/>
  <c r="F93" i="28"/>
  <c r="J93" i="28"/>
  <c r="C93" i="28"/>
  <c r="E93" i="28"/>
  <c r="G93" i="28"/>
  <c r="G7" i="19"/>
  <c r="K7" i="19"/>
  <c r="I7" i="19"/>
  <c r="E7" i="19"/>
  <c r="J7" i="19"/>
  <c r="C7" i="19"/>
  <c r="F7" i="19"/>
  <c r="H7" i="19"/>
  <c r="D7" i="19"/>
  <c r="K76" i="28"/>
  <c r="D76" i="28"/>
  <c r="I76" i="28"/>
  <c r="J76" i="28"/>
  <c r="F76" i="28"/>
  <c r="G76" i="28"/>
  <c r="H76" i="28"/>
  <c r="E76" i="28"/>
  <c r="C76" i="28"/>
  <c r="H129" i="23"/>
  <c r="F129" i="23"/>
  <c r="J129" i="23"/>
  <c r="K129" i="23"/>
  <c r="G129" i="23"/>
  <c r="C129" i="23"/>
  <c r="D129" i="23"/>
  <c r="I129" i="23"/>
  <c r="E129" i="23"/>
  <c r="F21" i="41"/>
  <c r="I21" i="41"/>
  <c r="J21" i="41"/>
  <c r="K21" i="41"/>
  <c r="E21" i="41"/>
  <c r="C21" i="41"/>
  <c r="D21" i="41"/>
  <c r="G21" i="41"/>
  <c r="H21" i="41"/>
  <c r="E58" i="26"/>
  <c r="I58" i="26"/>
  <c r="D58" i="26"/>
  <c r="H58" i="26"/>
  <c r="F58" i="26"/>
  <c r="J58" i="26"/>
  <c r="C58" i="26"/>
  <c r="G58" i="26"/>
  <c r="K58" i="26"/>
  <c r="D27" i="19"/>
  <c r="K27" i="19"/>
  <c r="C27" i="19"/>
  <c r="G27" i="19"/>
  <c r="I27" i="19"/>
  <c r="H27" i="19"/>
  <c r="F27" i="19"/>
  <c r="J27" i="19"/>
  <c r="E27" i="19"/>
  <c r="K152" i="28"/>
  <c r="I152" i="28"/>
  <c r="G152" i="28"/>
  <c r="C152" i="28"/>
  <c r="H152" i="28"/>
  <c r="E152" i="28"/>
  <c r="F152" i="28"/>
  <c r="D152" i="28"/>
  <c r="J152" i="28"/>
  <c r="C110" i="40"/>
  <c r="D110" i="40"/>
  <c r="I110" i="40"/>
  <c r="J110" i="40"/>
  <c r="G110" i="40"/>
  <c r="K110" i="40"/>
  <c r="F110" i="40"/>
  <c r="E110" i="40"/>
  <c r="H110" i="40"/>
  <c r="D110" i="21"/>
  <c r="H110" i="21"/>
  <c r="K110" i="21"/>
  <c r="E110" i="21"/>
  <c r="I110" i="21"/>
  <c r="C110" i="21"/>
  <c r="F110" i="21"/>
  <c r="G110" i="21"/>
  <c r="J110" i="21"/>
  <c r="F52" i="27"/>
  <c r="H52" i="27"/>
  <c r="J52" i="27"/>
  <c r="K52" i="27"/>
  <c r="I52" i="27"/>
  <c r="G52" i="27"/>
  <c r="D52" i="27"/>
  <c r="C52" i="27"/>
  <c r="E52" i="27"/>
  <c r="D101" i="41"/>
  <c r="H101" i="41"/>
  <c r="G101" i="41"/>
  <c r="I101" i="41"/>
  <c r="F101" i="41"/>
  <c r="K101" i="41"/>
  <c r="J101" i="41"/>
  <c r="E101" i="41"/>
  <c r="C101" i="41"/>
  <c r="F158" i="28"/>
  <c r="G158" i="28"/>
  <c r="D158" i="28"/>
  <c r="C158" i="28"/>
  <c r="E158" i="28"/>
  <c r="H158" i="28"/>
  <c r="I158" i="28"/>
  <c r="J158" i="28"/>
  <c r="K158" i="28"/>
  <c r="I164" i="25"/>
  <c r="J164" i="25"/>
  <c r="G164" i="25"/>
  <c r="H164" i="25"/>
  <c r="D164" i="25"/>
  <c r="C164" i="25"/>
  <c r="K164" i="25"/>
  <c r="F164" i="25"/>
  <c r="E164" i="25"/>
  <c r="G88" i="21"/>
  <c r="F88" i="21"/>
  <c r="D88" i="21"/>
  <c r="E88" i="21"/>
  <c r="K88" i="21"/>
  <c r="I88" i="21"/>
  <c r="C88" i="21"/>
  <c r="J88" i="21"/>
  <c r="H88" i="21"/>
  <c r="I90" i="40"/>
  <c r="G90" i="40"/>
  <c r="C90" i="40"/>
  <c r="H90" i="40"/>
  <c r="E90" i="40"/>
  <c r="K90" i="40"/>
  <c r="F90" i="40"/>
  <c r="D90" i="40"/>
  <c r="J90" i="40"/>
  <c r="E67" i="23"/>
  <c r="I67" i="23"/>
  <c r="G67" i="23"/>
  <c r="D67" i="23"/>
  <c r="K67" i="23"/>
  <c r="H67" i="23"/>
  <c r="J67" i="23"/>
  <c r="C67" i="23"/>
  <c r="F67" i="23"/>
  <c r="E10" i="26"/>
  <c r="G10" i="26"/>
  <c r="C10" i="26"/>
  <c r="H10" i="26"/>
  <c r="I10" i="26"/>
  <c r="J10" i="26"/>
  <c r="F10" i="26"/>
  <c r="D10" i="26"/>
  <c r="K10" i="26"/>
  <c r="F141" i="40"/>
  <c r="G141" i="40"/>
  <c r="J141" i="40"/>
  <c r="D141" i="40"/>
  <c r="C141" i="40"/>
  <c r="I141" i="40"/>
  <c r="E141" i="40"/>
  <c r="K141" i="40"/>
  <c r="H141" i="40"/>
  <c r="G3" i="28"/>
  <c r="D3" i="28"/>
  <c r="H3" i="28"/>
  <c r="I3" i="28"/>
  <c r="K3" i="28"/>
  <c r="J3" i="28"/>
  <c r="E3" i="28"/>
  <c r="C3" i="28"/>
  <c r="F3" i="28"/>
  <c r="C6" i="23"/>
  <c r="E6" i="23"/>
  <c r="I6" i="23"/>
  <c r="K6" i="23"/>
  <c r="D6" i="23"/>
  <c r="G6" i="23"/>
  <c r="F6" i="23"/>
  <c r="J6" i="23"/>
  <c r="H6" i="23"/>
  <c r="G82" i="23"/>
  <c r="I82" i="23"/>
  <c r="D82" i="23"/>
  <c r="E82" i="23"/>
  <c r="K82" i="23"/>
  <c r="F82" i="23"/>
  <c r="H82" i="23"/>
  <c r="C82" i="23"/>
  <c r="J82" i="23"/>
  <c r="J27" i="28"/>
  <c r="G27" i="28"/>
  <c r="K27" i="28"/>
  <c r="C27" i="28"/>
  <c r="I27" i="28"/>
  <c r="F27" i="28"/>
  <c r="D27" i="28"/>
  <c r="H27" i="28"/>
  <c r="E27" i="28"/>
  <c r="C138" i="28"/>
  <c r="G138" i="28"/>
  <c r="J138" i="28"/>
  <c r="H138" i="28"/>
  <c r="D138" i="28"/>
  <c r="I138" i="28"/>
  <c r="K138" i="28"/>
  <c r="E138" i="28"/>
  <c r="F138" i="28"/>
  <c r="F94" i="28"/>
  <c r="K94" i="28"/>
  <c r="G94" i="28"/>
  <c r="I94" i="28"/>
  <c r="C94" i="28"/>
  <c r="H94" i="28"/>
  <c r="D94" i="28"/>
  <c r="J94" i="28"/>
  <c r="E94" i="28"/>
  <c r="F13" i="23"/>
  <c r="J13" i="23"/>
  <c r="G13" i="23"/>
  <c r="K13" i="23"/>
  <c r="C13" i="23"/>
  <c r="E13" i="23"/>
  <c r="I13" i="23"/>
  <c r="H13" i="23"/>
  <c r="D13" i="23"/>
  <c r="K6" i="41"/>
  <c r="F6" i="41"/>
  <c r="C6" i="41"/>
  <c r="H6" i="41"/>
  <c r="G6" i="41"/>
  <c r="D6" i="41"/>
  <c r="J6" i="41"/>
  <c r="I6" i="41"/>
  <c r="E6" i="41"/>
  <c r="G48" i="26"/>
  <c r="E48" i="26"/>
  <c r="I48" i="26"/>
  <c r="F48" i="26"/>
  <c r="K48" i="26"/>
  <c r="D48" i="26"/>
  <c r="C48" i="26"/>
  <c r="J48" i="26"/>
  <c r="H48" i="26"/>
  <c r="G49" i="40"/>
  <c r="F49" i="40"/>
  <c r="C49" i="40"/>
  <c r="I49" i="40"/>
  <c r="D49" i="40"/>
  <c r="H49" i="40"/>
  <c r="J49" i="40"/>
  <c r="E49" i="40"/>
  <c r="K49" i="40"/>
  <c r="C153" i="40"/>
  <c r="I153" i="40"/>
  <c r="H153" i="40"/>
  <c r="D153" i="40"/>
  <c r="K153" i="40"/>
  <c r="F153" i="40"/>
  <c r="J153" i="40"/>
  <c r="G153" i="40"/>
  <c r="E153" i="40"/>
  <c r="D47" i="23"/>
  <c r="G47" i="23"/>
  <c r="J47" i="23"/>
  <c r="H47" i="23"/>
  <c r="C47" i="23"/>
  <c r="E47" i="23"/>
  <c r="F47" i="23"/>
  <c r="K47" i="23"/>
  <c r="I47" i="23"/>
  <c r="F63" i="23"/>
  <c r="D63" i="23"/>
  <c r="K63" i="23"/>
  <c r="H63" i="23"/>
  <c r="I63" i="23"/>
  <c r="C63" i="23"/>
  <c r="G63" i="23"/>
  <c r="J63" i="23"/>
  <c r="E63" i="23"/>
  <c r="D149" i="23"/>
  <c r="H149" i="23"/>
  <c r="J149" i="23"/>
  <c r="F149" i="23"/>
  <c r="I149" i="23"/>
  <c r="K149" i="23"/>
  <c r="C149" i="23"/>
  <c r="E149" i="23"/>
  <c r="G149" i="23"/>
  <c r="I54" i="26"/>
  <c r="J54" i="26"/>
  <c r="K54" i="26"/>
  <c r="C54" i="26"/>
  <c r="E54" i="26"/>
  <c r="G54" i="26"/>
  <c r="D54" i="26"/>
  <c r="F54" i="26"/>
  <c r="H54" i="26"/>
  <c r="G23" i="28"/>
  <c r="H23" i="28"/>
  <c r="K23" i="28"/>
  <c r="D23" i="28"/>
  <c r="F23" i="28"/>
  <c r="I23" i="28"/>
  <c r="C23" i="28"/>
  <c r="J23" i="28"/>
  <c r="E23" i="28"/>
  <c r="F132" i="41"/>
  <c r="H132" i="41"/>
  <c r="J132" i="41"/>
  <c r="D132" i="41"/>
  <c r="C132" i="41"/>
  <c r="K132" i="41"/>
  <c r="I132" i="41"/>
  <c r="E132" i="41"/>
  <c r="G132" i="41"/>
  <c r="I128" i="42"/>
  <c r="D128" i="42"/>
  <c r="C128" i="42"/>
  <c r="E128" i="42"/>
  <c r="J128" i="42"/>
  <c r="F128" i="42"/>
  <c r="H128" i="42"/>
  <c r="G128" i="42"/>
  <c r="K128" i="42"/>
  <c r="F161" i="42"/>
  <c r="D161" i="42"/>
  <c r="K161" i="42"/>
  <c r="G161" i="42"/>
  <c r="J161" i="42"/>
  <c r="E161" i="42"/>
  <c r="H161" i="42"/>
  <c r="I161" i="42"/>
  <c r="C161" i="42"/>
  <c r="E146" i="42"/>
  <c r="J146" i="42"/>
  <c r="K146" i="42"/>
  <c r="I146" i="42"/>
  <c r="D146" i="42"/>
  <c r="G146" i="42"/>
  <c r="H146" i="42"/>
  <c r="F146" i="42"/>
  <c r="C146" i="42"/>
  <c r="Q166" i="23"/>
  <c r="S166" i="23"/>
  <c r="O166" i="23"/>
  <c r="N166" i="23"/>
  <c r="R166" i="23"/>
  <c r="U166" i="23"/>
  <c r="P166" i="23"/>
  <c r="M166" i="23"/>
  <c r="T166" i="23"/>
  <c r="AP31" i="26"/>
  <c r="AA31" i="26" s="1"/>
  <c r="X31" i="26"/>
  <c r="AG31" i="26"/>
  <c r="AN31" i="26"/>
  <c r="AL31" i="26"/>
  <c r="AB31" i="26"/>
  <c r="AO31" i="26"/>
  <c r="AD31" i="26"/>
  <c r="W31" i="26"/>
  <c r="Z31" i="26"/>
  <c r="AM31" i="26"/>
  <c r="AK31" i="26"/>
  <c r="Y31" i="26"/>
  <c r="AJ31" i="26"/>
  <c r="AP169" i="26"/>
  <c r="AK169" i="26" s="1"/>
  <c r="AF169" i="26"/>
  <c r="AH169" i="26"/>
  <c r="Z169" i="26"/>
  <c r="AM169" i="26"/>
  <c r="AL169" i="26"/>
  <c r="I172" i="40"/>
  <c r="H172" i="40"/>
  <c r="D172" i="40"/>
  <c r="J172" i="40"/>
  <c r="F172" i="40"/>
  <c r="G172" i="40"/>
  <c r="K172" i="40"/>
  <c r="E172" i="40"/>
  <c r="C172" i="40"/>
  <c r="J16" i="41"/>
  <c r="G16" i="41"/>
  <c r="F16" i="41"/>
  <c r="C16" i="41"/>
  <c r="E16" i="41"/>
  <c r="H16" i="41"/>
  <c r="K16" i="41"/>
  <c r="I16" i="41"/>
  <c r="D16" i="41"/>
  <c r="K105" i="40"/>
  <c r="E105" i="40"/>
  <c r="F105" i="40"/>
  <c r="J105" i="40"/>
  <c r="C105" i="40"/>
  <c r="G105" i="40"/>
  <c r="D105" i="40"/>
  <c r="I105" i="40"/>
  <c r="H105" i="40"/>
  <c r="I97" i="26"/>
  <c r="C97" i="26"/>
  <c r="G97" i="26"/>
  <c r="H97" i="26"/>
  <c r="F97" i="26"/>
  <c r="K97" i="26"/>
  <c r="J97" i="26"/>
  <c r="E97" i="26"/>
  <c r="D97" i="26"/>
  <c r="E138" i="40"/>
  <c r="H138" i="40"/>
  <c r="F138" i="40"/>
  <c r="K138" i="40"/>
  <c r="J138" i="40"/>
  <c r="C138" i="40"/>
  <c r="D138" i="40"/>
  <c r="I138" i="40"/>
  <c r="G138" i="40"/>
  <c r="D97" i="41"/>
  <c r="G97" i="41"/>
  <c r="J97" i="41"/>
  <c r="I97" i="41"/>
  <c r="F97" i="41"/>
  <c r="E97" i="41"/>
  <c r="H97" i="41"/>
  <c r="C97" i="41"/>
  <c r="K97" i="41"/>
  <c r="F113" i="41"/>
  <c r="D113" i="41"/>
  <c r="E113" i="41"/>
  <c r="G113" i="41"/>
  <c r="C113" i="41"/>
  <c r="K113" i="41"/>
  <c r="J113" i="41"/>
  <c r="I113" i="41"/>
  <c r="H113" i="41"/>
  <c r="G82" i="40"/>
  <c r="F82" i="40"/>
  <c r="I82" i="40"/>
  <c r="D82" i="40"/>
  <c r="H82" i="40"/>
  <c r="E82" i="40"/>
  <c r="J82" i="40"/>
  <c r="C82" i="40"/>
  <c r="K82" i="40"/>
  <c r="G7" i="26"/>
  <c r="D7" i="26"/>
  <c r="E7" i="26"/>
  <c r="I7" i="26"/>
  <c r="F7" i="26"/>
  <c r="K7" i="26"/>
  <c r="H7" i="26"/>
  <c r="J7" i="26"/>
  <c r="C7" i="26"/>
  <c r="D153" i="41"/>
  <c r="G153" i="41"/>
  <c r="C153" i="41"/>
  <c r="H153" i="41"/>
  <c r="K153" i="41"/>
  <c r="J153" i="41"/>
  <c r="F153" i="41"/>
  <c r="E153" i="41"/>
  <c r="I153" i="41"/>
  <c r="H64" i="21"/>
  <c r="K64" i="21"/>
  <c r="G64" i="21"/>
  <c r="I64" i="21"/>
  <c r="E64" i="21"/>
  <c r="C64" i="21"/>
  <c r="J64" i="21"/>
  <c r="D64" i="21"/>
  <c r="F64" i="21"/>
  <c r="K107" i="28"/>
  <c r="E107" i="28"/>
  <c r="C107" i="28"/>
  <c r="F107" i="28"/>
  <c r="G107" i="28"/>
  <c r="H107" i="28"/>
  <c r="D107" i="28"/>
  <c r="J107" i="28"/>
  <c r="I107" i="28"/>
  <c r="G103" i="21"/>
  <c r="E103" i="21"/>
  <c r="I103" i="21"/>
  <c r="C103" i="21"/>
  <c r="J103" i="21"/>
  <c r="D103" i="21"/>
  <c r="K103" i="21"/>
  <c r="F103" i="21"/>
  <c r="H103" i="21"/>
  <c r="F115" i="21"/>
  <c r="D115" i="21"/>
  <c r="H115" i="21"/>
  <c r="G115" i="21"/>
  <c r="K115" i="21"/>
  <c r="I115" i="21"/>
  <c r="J115" i="21"/>
  <c r="C115" i="21"/>
  <c r="E115" i="21"/>
  <c r="D79" i="26"/>
  <c r="H79" i="26"/>
  <c r="F79" i="26"/>
  <c r="K79" i="26"/>
  <c r="E79" i="26"/>
  <c r="C79" i="26"/>
  <c r="G79" i="26"/>
  <c r="J79" i="26"/>
  <c r="I79" i="26"/>
  <c r="F150" i="28"/>
  <c r="E150" i="28"/>
  <c r="J150" i="28"/>
  <c r="I150" i="28"/>
  <c r="C150" i="28"/>
  <c r="G150" i="28"/>
  <c r="D150" i="28"/>
  <c r="K150" i="28"/>
  <c r="H150" i="28"/>
  <c r="H14" i="23"/>
  <c r="G14" i="23"/>
  <c r="J14" i="23"/>
  <c r="F14" i="23"/>
  <c r="C14" i="23"/>
  <c r="E14" i="23"/>
  <c r="D14" i="23"/>
  <c r="I14" i="23"/>
  <c r="K14" i="23"/>
  <c r="J150" i="23"/>
  <c r="I150" i="23"/>
  <c r="H150" i="23"/>
  <c r="G150" i="23"/>
  <c r="D150" i="23"/>
  <c r="C150" i="23"/>
  <c r="E150" i="23"/>
  <c r="F150" i="23"/>
  <c r="K150" i="23"/>
  <c r="D68" i="21"/>
  <c r="G68" i="21"/>
  <c r="K68" i="21"/>
  <c r="C68" i="21"/>
  <c r="I68" i="21"/>
  <c r="J68" i="21"/>
  <c r="H68" i="21"/>
  <c r="F68" i="21"/>
  <c r="E68" i="21"/>
  <c r="G117" i="28"/>
  <c r="D117" i="28"/>
  <c r="E117" i="28"/>
  <c r="I117" i="28"/>
  <c r="K117" i="28"/>
  <c r="F117" i="28"/>
  <c r="C117" i="28"/>
  <c r="J117" i="28"/>
  <c r="H117" i="28"/>
  <c r="D13" i="26"/>
  <c r="H13" i="26"/>
  <c r="E13" i="26"/>
  <c r="K13" i="26"/>
  <c r="J13" i="26"/>
  <c r="I13" i="26"/>
  <c r="G13" i="26"/>
  <c r="F13" i="26"/>
  <c r="C13" i="26"/>
  <c r="G74" i="26"/>
  <c r="J74" i="26"/>
  <c r="C74" i="26"/>
  <c r="I74" i="26"/>
  <c r="H74" i="26"/>
  <c r="D74" i="26"/>
  <c r="F74" i="26"/>
  <c r="K74" i="26"/>
  <c r="E74" i="26"/>
  <c r="G120" i="28"/>
  <c r="C120" i="28"/>
  <c r="H120" i="28"/>
  <c r="E120" i="28"/>
  <c r="K120" i="28"/>
  <c r="D120" i="28"/>
  <c r="J120" i="28"/>
  <c r="F120" i="28"/>
  <c r="I120" i="28"/>
  <c r="I77" i="21"/>
  <c r="H77" i="21"/>
  <c r="E77" i="21"/>
  <c r="F77" i="21"/>
  <c r="J77" i="21"/>
  <c r="D77" i="21"/>
  <c r="K77" i="21"/>
  <c r="G77" i="21"/>
  <c r="C77" i="21"/>
  <c r="J151" i="23"/>
  <c r="K151" i="23"/>
  <c r="I151" i="23"/>
  <c r="G151" i="23"/>
  <c r="H151" i="23"/>
  <c r="E151" i="23"/>
  <c r="C151" i="23"/>
  <c r="F151" i="23"/>
  <c r="D151" i="23"/>
  <c r="H61" i="23"/>
  <c r="E61" i="23"/>
  <c r="G61" i="23"/>
  <c r="D61" i="23"/>
  <c r="C61" i="23"/>
  <c r="J61" i="23"/>
  <c r="I61" i="23"/>
  <c r="F61" i="23"/>
  <c r="K61" i="23"/>
  <c r="E16" i="40"/>
  <c r="H16" i="40"/>
  <c r="D16" i="40"/>
  <c r="I16" i="40"/>
  <c r="F16" i="40"/>
  <c r="K16" i="40"/>
  <c r="J16" i="40"/>
  <c r="G16" i="40"/>
  <c r="C16" i="40"/>
  <c r="E65" i="40"/>
  <c r="I65" i="40"/>
  <c r="K65" i="40"/>
  <c r="C65" i="40"/>
  <c r="G65" i="40"/>
  <c r="J65" i="40"/>
  <c r="D65" i="40"/>
  <c r="H65" i="40"/>
  <c r="F65" i="40"/>
  <c r="K122" i="28"/>
  <c r="C122" i="28"/>
  <c r="J122" i="28"/>
  <c r="G122" i="28"/>
  <c r="I122" i="28"/>
  <c r="H122" i="28"/>
  <c r="D122" i="28"/>
  <c r="F122" i="28"/>
  <c r="E122" i="28"/>
  <c r="J56" i="28"/>
  <c r="K56" i="28"/>
  <c r="I56" i="28"/>
  <c r="G56" i="28"/>
  <c r="D56" i="28"/>
  <c r="C56" i="28"/>
  <c r="E56" i="28"/>
  <c r="F56" i="28"/>
  <c r="H56" i="28"/>
  <c r="J29" i="28"/>
  <c r="G29" i="28"/>
  <c r="D29" i="28"/>
  <c r="C29" i="28"/>
  <c r="I29" i="28"/>
  <c r="H29" i="28"/>
  <c r="E29" i="28"/>
  <c r="F29" i="28"/>
  <c r="K29" i="28"/>
  <c r="K63" i="26"/>
  <c r="D63" i="26"/>
  <c r="H63" i="26"/>
  <c r="F63" i="26"/>
  <c r="J63" i="26"/>
  <c r="G63" i="26"/>
  <c r="C63" i="26"/>
  <c r="E63" i="26"/>
  <c r="I63" i="26"/>
  <c r="F103" i="28"/>
  <c r="H103" i="28"/>
  <c r="K103" i="28"/>
  <c r="E103" i="28"/>
  <c r="G103" i="28"/>
  <c r="J103" i="28"/>
  <c r="D103" i="28"/>
  <c r="C103" i="28"/>
  <c r="I103" i="28"/>
  <c r="F65" i="26"/>
  <c r="C65" i="26"/>
  <c r="D65" i="26"/>
  <c r="E65" i="26"/>
  <c r="K65" i="26"/>
  <c r="H65" i="26"/>
  <c r="I65" i="26"/>
  <c r="G65" i="26"/>
  <c r="J65" i="26"/>
  <c r="I71" i="40"/>
  <c r="F71" i="40"/>
  <c r="D71" i="40"/>
  <c r="H71" i="40"/>
  <c r="E71" i="40"/>
  <c r="J71" i="40"/>
  <c r="G71" i="40"/>
  <c r="K71" i="40"/>
  <c r="C71" i="40"/>
  <c r="E45" i="40"/>
  <c r="F45" i="40"/>
  <c r="G45" i="40"/>
  <c r="J45" i="40"/>
  <c r="C45" i="40"/>
  <c r="I45" i="40"/>
  <c r="H45" i="40"/>
  <c r="D45" i="40"/>
  <c r="K45" i="40"/>
  <c r="G81" i="40"/>
  <c r="D81" i="40"/>
  <c r="C81" i="40"/>
  <c r="I81" i="40"/>
  <c r="H81" i="40"/>
  <c r="J81" i="40"/>
  <c r="K81" i="40"/>
  <c r="E81" i="40"/>
  <c r="F81" i="40"/>
  <c r="K144" i="41"/>
  <c r="F144" i="41"/>
  <c r="J144" i="41"/>
  <c r="E144" i="41"/>
  <c r="I144" i="41"/>
  <c r="C144" i="41"/>
  <c r="H144" i="41"/>
  <c r="G144" i="41"/>
  <c r="D144" i="41"/>
  <c r="D23" i="41"/>
  <c r="E23" i="41"/>
  <c r="F23" i="41"/>
  <c r="G23" i="41"/>
  <c r="K23" i="41"/>
  <c r="C23" i="41"/>
  <c r="I23" i="41"/>
  <c r="H23" i="41"/>
  <c r="J23" i="41"/>
  <c r="J23" i="23"/>
  <c r="D23" i="23"/>
  <c r="K23" i="23"/>
  <c r="I23" i="23"/>
  <c r="H23" i="23"/>
  <c r="G23" i="23"/>
  <c r="E23" i="23"/>
  <c r="C23" i="23"/>
  <c r="F23" i="23"/>
  <c r="H126" i="28"/>
  <c r="I126" i="28"/>
  <c r="J126" i="28"/>
  <c r="G126" i="28"/>
  <c r="D126" i="28"/>
  <c r="E126" i="28"/>
  <c r="C126" i="28"/>
  <c r="F126" i="28"/>
  <c r="K126" i="28"/>
  <c r="F131" i="41"/>
  <c r="I131" i="41"/>
  <c r="D131" i="41"/>
  <c r="G131" i="41"/>
  <c r="K131" i="41"/>
  <c r="H131" i="41"/>
  <c r="C131" i="41"/>
  <c r="E131" i="41"/>
  <c r="J131" i="41"/>
  <c r="C132" i="23"/>
  <c r="I132" i="23"/>
  <c r="H132" i="23"/>
  <c r="G132" i="23"/>
  <c r="F132" i="23"/>
  <c r="D132" i="23"/>
  <c r="J132" i="23"/>
  <c r="E132" i="23"/>
  <c r="K132" i="23"/>
  <c r="F145" i="26"/>
  <c r="J145" i="26"/>
  <c r="K145" i="26"/>
  <c r="H145" i="26"/>
  <c r="C145" i="26"/>
  <c r="G145" i="26"/>
  <c r="I145" i="26"/>
  <c r="D145" i="26"/>
  <c r="E145" i="26"/>
  <c r="D133" i="28"/>
  <c r="E133" i="28"/>
  <c r="J133" i="28"/>
  <c r="F133" i="28"/>
  <c r="G133" i="28"/>
  <c r="C133" i="28"/>
  <c r="H133" i="28"/>
  <c r="I133" i="28"/>
  <c r="K133" i="28"/>
  <c r="G76" i="21"/>
  <c r="K76" i="21"/>
  <c r="D76" i="21"/>
  <c r="C76" i="21"/>
  <c r="E76" i="21"/>
  <c r="I76" i="21"/>
  <c r="H76" i="21"/>
  <c r="J76" i="21"/>
  <c r="F76" i="21"/>
  <c r="C166" i="21"/>
  <c r="G166" i="21"/>
  <c r="I166" i="21"/>
  <c r="H166" i="21"/>
  <c r="E166" i="21"/>
  <c r="J166" i="21"/>
  <c r="K166" i="21"/>
  <c r="D166" i="21"/>
  <c r="F166" i="21"/>
  <c r="E13" i="28"/>
  <c r="H13" i="28"/>
  <c r="D13" i="28"/>
  <c r="F13" i="28"/>
  <c r="J13" i="28"/>
  <c r="K13" i="28"/>
  <c r="G13" i="28"/>
  <c r="I13" i="28"/>
  <c r="C13" i="28"/>
  <c r="K176" i="28"/>
  <c r="E176" i="28"/>
  <c r="H176" i="28"/>
  <c r="I176" i="28"/>
  <c r="C176" i="28"/>
  <c r="D176" i="28"/>
  <c r="G176" i="28"/>
  <c r="F176" i="28"/>
  <c r="J176" i="28"/>
  <c r="E17" i="41"/>
  <c r="H17" i="41"/>
  <c r="D17" i="41"/>
  <c r="F17" i="41"/>
  <c r="J17" i="41"/>
  <c r="I17" i="41"/>
  <c r="K17" i="41"/>
  <c r="C17" i="41"/>
  <c r="G17" i="41"/>
  <c r="G105" i="28"/>
  <c r="C105" i="28"/>
  <c r="I105" i="28"/>
  <c r="H105" i="28"/>
  <c r="K105" i="28"/>
  <c r="D105" i="28"/>
  <c r="J105" i="28"/>
  <c r="F105" i="28"/>
  <c r="E105" i="28"/>
  <c r="C93" i="21"/>
  <c r="F93" i="21"/>
  <c r="D93" i="21"/>
  <c r="H93" i="21"/>
  <c r="J93" i="21"/>
  <c r="G93" i="21"/>
  <c r="I93" i="21"/>
  <c r="E93" i="21"/>
  <c r="K93" i="21"/>
  <c r="I137" i="28"/>
  <c r="H137" i="28"/>
  <c r="K137" i="28"/>
  <c r="D137" i="28"/>
  <c r="E137" i="28"/>
  <c r="J137" i="28"/>
  <c r="C137" i="28"/>
  <c r="G137" i="28"/>
  <c r="F137" i="28"/>
  <c r="E135" i="41"/>
  <c r="C135" i="41"/>
  <c r="F135" i="41"/>
  <c r="D135" i="41"/>
  <c r="J135" i="41"/>
  <c r="G135" i="41"/>
  <c r="H135" i="41"/>
  <c r="I135" i="41"/>
  <c r="K135" i="41"/>
  <c r="H130" i="40"/>
  <c r="D130" i="40"/>
  <c r="I130" i="40"/>
  <c r="J130" i="40"/>
  <c r="K130" i="40"/>
  <c r="G130" i="40"/>
  <c r="C130" i="40"/>
  <c r="E130" i="40"/>
  <c r="F130" i="40"/>
  <c r="I87" i="21"/>
  <c r="H87" i="21"/>
  <c r="F87" i="21"/>
  <c r="J87" i="21"/>
  <c r="K87" i="21"/>
  <c r="G87" i="21"/>
  <c r="C87" i="21"/>
  <c r="D87" i="21"/>
  <c r="E87" i="21"/>
  <c r="E140" i="23"/>
  <c r="G140" i="23"/>
  <c r="K140" i="23"/>
  <c r="C140" i="23"/>
  <c r="D140" i="23"/>
  <c r="I140" i="23"/>
  <c r="F140" i="23"/>
  <c r="H140" i="23"/>
  <c r="J140" i="23"/>
  <c r="C16" i="23"/>
  <c r="D16" i="23"/>
  <c r="I16" i="23"/>
  <c r="H16" i="23"/>
  <c r="F16" i="23"/>
  <c r="K16" i="23"/>
  <c r="E16" i="23"/>
  <c r="G16" i="23"/>
  <c r="J16" i="23"/>
  <c r="E135" i="40"/>
  <c r="D135" i="40"/>
  <c r="H135" i="40"/>
  <c r="F135" i="40"/>
  <c r="J135" i="40"/>
  <c r="G135" i="40"/>
  <c r="I135" i="40"/>
  <c r="K135" i="40"/>
  <c r="C135" i="40"/>
  <c r="I96" i="21"/>
  <c r="J96" i="21"/>
  <c r="H96" i="21"/>
  <c r="G96" i="21"/>
  <c r="F96" i="21"/>
  <c r="D96" i="21"/>
  <c r="E96" i="21"/>
  <c r="C96" i="21"/>
  <c r="K96" i="21"/>
  <c r="K89" i="21"/>
  <c r="E89" i="21"/>
  <c r="C89" i="21"/>
  <c r="I89" i="21"/>
  <c r="H89" i="21"/>
  <c r="J89" i="21"/>
  <c r="G89" i="21"/>
  <c r="D89" i="21"/>
  <c r="F89" i="21"/>
  <c r="C68" i="28"/>
  <c r="H68" i="28"/>
  <c r="E68" i="28"/>
  <c r="I68" i="28"/>
  <c r="D68" i="28"/>
  <c r="J68" i="28"/>
  <c r="G68" i="28"/>
  <c r="K68" i="28"/>
  <c r="F68" i="28"/>
  <c r="J113" i="40"/>
  <c r="G113" i="40"/>
  <c r="D113" i="40"/>
  <c r="C113" i="40"/>
  <c r="I113" i="40"/>
  <c r="F113" i="40"/>
  <c r="H113" i="40"/>
  <c r="K113" i="40"/>
  <c r="E113" i="40"/>
  <c r="F144" i="23"/>
  <c r="H144" i="23"/>
  <c r="E144" i="23"/>
  <c r="J144" i="23"/>
  <c r="G144" i="23"/>
  <c r="K144" i="23"/>
  <c r="I144" i="23"/>
  <c r="C144" i="23"/>
  <c r="D144" i="23"/>
  <c r="C111" i="26"/>
  <c r="F111" i="26"/>
  <c r="H111" i="26"/>
  <c r="I111" i="26"/>
  <c r="J111" i="26"/>
  <c r="K111" i="26"/>
  <c r="D111" i="26"/>
  <c r="E111" i="26"/>
  <c r="G111" i="26"/>
  <c r="K134" i="26"/>
  <c r="G134" i="26"/>
  <c r="I134" i="26"/>
  <c r="D134" i="26"/>
  <c r="E134" i="26"/>
  <c r="C134" i="26"/>
  <c r="F134" i="26"/>
  <c r="H134" i="26"/>
  <c r="J134" i="26"/>
  <c r="E113" i="26"/>
  <c r="H113" i="26"/>
  <c r="G113" i="26"/>
  <c r="C113" i="26"/>
  <c r="D113" i="26"/>
  <c r="I113" i="26"/>
  <c r="J113" i="26"/>
  <c r="K113" i="26"/>
  <c r="F113" i="26"/>
  <c r="H160" i="40"/>
  <c r="E160" i="40"/>
  <c r="K160" i="40"/>
  <c r="D160" i="40"/>
  <c r="I160" i="40"/>
  <c r="J160" i="40"/>
  <c r="C160" i="40"/>
  <c r="F160" i="40"/>
  <c r="G160" i="40"/>
  <c r="D157" i="41"/>
  <c r="J157" i="41"/>
  <c r="I157" i="41"/>
  <c r="C157" i="41"/>
  <c r="E157" i="41"/>
  <c r="F157" i="41"/>
  <c r="K157" i="41"/>
  <c r="G157" i="41"/>
  <c r="H157" i="41"/>
  <c r="G73" i="40"/>
  <c r="D73" i="40"/>
  <c r="F73" i="40"/>
  <c r="H73" i="40"/>
  <c r="I73" i="40"/>
  <c r="J73" i="40"/>
  <c r="C73" i="40"/>
  <c r="E73" i="40"/>
  <c r="K73" i="40"/>
  <c r="C78" i="23"/>
  <c r="D78" i="23"/>
  <c r="E78" i="23"/>
  <c r="F78" i="23"/>
  <c r="I78" i="23"/>
  <c r="K78" i="23"/>
  <c r="G78" i="23"/>
  <c r="J78" i="23"/>
  <c r="H78" i="23"/>
  <c r="J6" i="26"/>
  <c r="G6" i="26"/>
  <c r="C6" i="26"/>
  <c r="I6" i="26"/>
  <c r="D6" i="26"/>
  <c r="E6" i="26"/>
  <c r="H6" i="26"/>
  <c r="F6" i="26"/>
  <c r="K6" i="26"/>
  <c r="K39" i="19"/>
  <c r="C39" i="19"/>
  <c r="I39" i="19"/>
  <c r="H39" i="19"/>
  <c r="J39" i="19"/>
  <c r="F39" i="19"/>
  <c r="G39" i="19"/>
  <c r="E39" i="19"/>
  <c r="D39" i="19"/>
  <c r="I48" i="23"/>
  <c r="H48" i="23"/>
  <c r="F48" i="23"/>
  <c r="E48" i="23"/>
  <c r="J48" i="23"/>
  <c r="D48" i="23"/>
  <c r="G48" i="23"/>
  <c r="C48" i="23"/>
  <c r="K48" i="23"/>
  <c r="C154" i="23"/>
  <c r="D154" i="23"/>
  <c r="F154" i="23"/>
  <c r="H154" i="23"/>
  <c r="G154" i="23"/>
  <c r="K154" i="23"/>
  <c r="J154" i="23"/>
  <c r="I154" i="23"/>
  <c r="E154" i="23"/>
  <c r="F33" i="19"/>
  <c r="D33" i="19"/>
  <c r="E33" i="19"/>
  <c r="C33" i="19"/>
  <c r="I33" i="19"/>
  <c r="J33" i="19"/>
  <c r="G33" i="19"/>
  <c r="H33" i="19"/>
  <c r="K33" i="19"/>
  <c r="C48" i="41"/>
  <c r="E48" i="41"/>
  <c r="H48" i="41"/>
  <c r="D48" i="41"/>
  <c r="K48" i="41"/>
  <c r="J48" i="41"/>
  <c r="G48" i="41"/>
  <c r="F48" i="41"/>
  <c r="I48" i="41"/>
  <c r="G52" i="23"/>
  <c r="C52" i="23"/>
  <c r="D52" i="23"/>
  <c r="H52" i="23"/>
  <c r="I52" i="23"/>
  <c r="E52" i="23"/>
  <c r="K52" i="23"/>
  <c r="F52" i="23"/>
  <c r="J52" i="23"/>
  <c r="K97" i="23"/>
  <c r="F97" i="23"/>
  <c r="E97" i="23"/>
  <c r="G97" i="23"/>
  <c r="C97" i="23"/>
  <c r="H97" i="23"/>
  <c r="J97" i="23"/>
  <c r="D97" i="23"/>
  <c r="I97" i="23"/>
  <c r="H159" i="40"/>
  <c r="D159" i="40"/>
  <c r="K159" i="40"/>
  <c r="E159" i="40"/>
  <c r="F159" i="40"/>
  <c r="J159" i="40"/>
  <c r="I159" i="40"/>
  <c r="G159" i="40"/>
  <c r="C159" i="40"/>
  <c r="K90" i="28"/>
  <c r="C90" i="28"/>
  <c r="E90" i="28"/>
  <c r="I90" i="28"/>
  <c r="D90" i="28"/>
  <c r="H90" i="28"/>
  <c r="J90" i="28"/>
  <c r="G90" i="28"/>
  <c r="F90" i="28"/>
  <c r="J45" i="26"/>
  <c r="I45" i="26"/>
  <c r="G45" i="26"/>
  <c r="C45" i="26"/>
  <c r="F45" i="26"/>
  <c r="D45" i="26"/>
  <c r="K45" i="26"/>
  <c r="E45" i="26"/>
  <c r="H45" i="26"/>
  <c r="K11" i="40"/>
  <c r="C11" i="40"/>
  <c r="I11" i="40"/>
  <c r="H11" i="40"/>
  <c r="J11" i="40"/>
  <c r="E11" i="40"/>
  <c r="G11" i="40"/>
  <c r="D11" i="40"/>
  <c r="F11" i="40"/>
  <c r="J132" i="40"/>
  <c r="I132" i="40"/>
  <c r="F132" i="40"/>
  <c r="G132" i="40"/>
  <c r="C132" i="40"/>
  <c r="H132" i="40"/>
  <c r="E132" i="40"/>
  <c r="D132" i="40"/>
  <c r="K132" i="40"/>
  <c r="I162" i="26"/>
  <c r="J162" i="26"/>
  <c r="F162" i="26"/>
  <c r="D162" i="26"/>
  <c r="C162" i="26"/>
  <c r="H162" i="26"/>
  <c r="K162" i="26"/>
  <c r="G162" i="26"/>
  <c r="E162" i="26"/>
  <c r="C25" i="23"/>
  <c r="I25" i="23"/>
  <c r="E25" i="23"/>
  <c r="H25" i="23"/>
  <c r="D25" i="23"/>
  <c r="F25" i="23"/>
  <c r="K25" i="23"/>
  <c r="J25" i="23"/>
  <c r="G25" i="23"/>
  <c r="G98" i="40"/>
  <c r="C98" i="40"/>
  <c r="F98" i="40"/>
  <c r="E98" i="40"/>
  <c r="K98" i="40"/>
  <c r="H98" i="40"/>
  <c r="I98" i="40"/>
  <c r="D98" i="40"/>
  <c r="J98" i="40"/>
  <c r="E103" i="41"/>
  <c r="F103" i="41"/>
  <c r="I103" i="41"/>
  <c r="G103" i="41"/>
  <c r="C103" i="41"/>
  <c r="K103" i="41"/>
  <c r="J103" i="41"/>
  <c r="D103" i="41"/>
  <c r="H103" i="41"/>
  <c r="G134" i="23"/>
  <c r="C134" i="23"/>
  <c r="E134" i="23"/>
  <c r="I134" i="23"/>
  <c r="K134" i="23"/>
  <c r="F134" i="23"/>
  <c r="J134" i="23"/>
  <c r="D134" i="23"/>
  <c r="H134" i="23"/>
  <c r="K165" i="26"/>
  <c r="C165" i="26"/>
  <c r="H165" i="26"/>
  <c r="D165" i="26"/>
  <c r="G165" i="26"/>
  <c r="J165" i="26"/>
  <c r="F165" i="26"/>
  <c r="E165" i="26"/>
  <c r="I165" i="26"/>
  <c r="K101" i="40"/>
  <c r="J101" i="40"/>
  <c r="F101" i="40"/>
  <c r="C101" i="40"/>
  <c r="G101" i="40"/>
  <c r="D101" i="40"/>
  <c r="H101" i="40"/>
  <c r="E101" i="40"/>
  <c r="I101" i="40"/>
  <c r="F152" i="21"/>
  <c r="D152" i="21"/>
  <c r="E152" i="21"/>
  <c r="K152" i="21"/>
  <c r="C152" i="21"/>
  <c r="I152" i="21"/>
  <c r="G152" i="21"/>
  <c r="J152" i="21"/>
  <c r="H152" i="21"/>
  <c r="H68" i="40"/>
  <c r="D68" i="40"/>
  <c r="J68" i="40"/>
  <c r="I68" i="40"/>
  <c r="K68" i="40"/>
  <c r="F68" i="40"/>
  <c r="G68" i="40"/>
  <c r="E68" i="40"/>
  <c r="C68" i="40"/>
  <c r="G65" i="23"/>
  <c r="H65" i="23"/>
  <c r="C65" i="23"/>
  <c r="I65" i="23"/>
  <c r="J65" i="23"/>
  <c r="D65" i="23"/>
  <c r="E65" i="23"/>
  <c r="F65" i="23"/>
  <c r="K65" i="23"/>
  <c r="E16" i="28"/>
  <c r="K16" i="28"/>
  <c r="C16" i="28"/>
  <c r="F16" i="28"/>
  <c r="G16" i="28"/>
  <c r="H16" i="28"/>
  <c r="D16" i="28"/>
  <c r="I16" i="28"/>
  <c r="J16" i="28"/>
  <c r="J46" i="41"/>
  <c r="H46" i="41"/>
  <c r="D46" i="41"/>
  <c r="E46" i="41"/>
  <c r="F46" i="41"/>
  <c r="K46" i="41"/>
  <c r="C46" i="41"/>
  <c r="I46" i="41"/>
  <c r="G46" i="41"/>
  <c r="F7" i="28"/>
  <c r="I7" i="28"/>
  <c r="J7" i="28"/>
  <c r="K7" i="28"/>
  <c r="D7" i="28"/>
  <c r="E7" i="28"/>
  <c r="G7" i="28"/>
  <c r="H7" i="28"/>
  <c r="C7" i="28"/>
  <c r="E57" i="41"/>
  <c r="K57" i="41"/>
  <c r="F57" i="41"/>
  <c r="J57" i="41"/>
  <c r="C57" i="41"/>
  <c r="G57" i="41"/>
  <c r="I57" i="41"/>
  <c r="H57" i="41"/>
  <c r="D57" i="41"/>
  <c r="C14" i="40"/>
  <c r="G14" i="40"/>
  <c r="H14" i="40"/>
  <c r="D14" i="40"/>
  <c r="K14" i="40"/>
  <c r="J14" i="40"/>
  <c r="E14" i="40"/>
  <c r="I14" i="40"/>
  <c r="F14" i="40"/>
  <c r="H118" i="40"/>
  <c r="F118" i="40"/>
  <c r="K118" i="40"/>
  <c r="J118" i="40"/>
  <c r="I118" i="40"/>
  <c r="G118" i="40"/>
  <c r="D118" i="40"/>
  <c r="E118" i="40"/>
  <c r="C118" i="40"/>
  <c r="J157" i="21"/>
  <c r="H157" i="21"/>
  <c r="K157" i="21"/>
  <c r="G157" i="21"/>
  <c r="I157" i="21"/>
  <c r="E157" i="21"/>
  <c r="F157" i="21"/>
  <c r="C157" i="21"/>
  <c r="D157" i="21"/>
  <c r="E19" i="40"/>
  <c r="C19" i="40"/>
  <c r="K19" i="40"/>
  <c r="G19" i="40"/>
  <c r="J19" i="40"/>
  <c r="F19" i="40"/>
  <c r="H19" i="40"/>
  <c r="I19" i="40"/>
  <c r="D19" i="40"/>
  <c r="K169" i="40"/>
  <c r="C169" i="40"/>
  <c r="J169" i="40"/>
  <c r="G169" i="40"/>
  <c r="H169" i="40"/>
  <c r="D169" i="40"/>
  <c r="F169" i="40"/>
  <c r="E169" i="40"/>
  <c r="I169" i="40"/>
  <c r="K111" i="40"/>
  <c r="H111" i="40"/>
  <c r="J111" i="40"/>
  <c r="F111" i="40"/>
  <c r="G111" i="40"/>
  <c r="D111" i="40"/>
  <c r="E111" i="40"/>
  <c r="I111" i="40"/>
  <c r="C111" i="40"/>
  <c r="H166" i="40"/>
  <c r="F166" i="40"/>
  <c r="J166" i="40"/>
  <c r="G166" i="40"/>
  <c r="D166" i="40"/>
  <c r="C166" i="40"/>
  <c r="K166" i="40"/>
  <c r="I166" i="40"/>
  <c r="E166" i="40"/>
  <c r="E80" i="40"/>
  <c r="C80" i="40"/>
  <c r="I80" i="40"/>
  <c r="K80" i="40"/>
  <c r="H80" i="40"/>
  <c r="F80" i="40"/>
  <c r="J80" i="40"/>
  <c r="D80" i="40"/>
  <c r="G80" i="40"/>
  <c r="D42" i="42"/>
  <c r="E42" i="42"/>
  <c r="H42" i="42"/>
  <c r="G42" i="42"/>
  <c r="J42" i="42"/>
  <c r="F42" i="42"/>
  <c r="I42" i="42"/>
  <c r="K42" i="42"/>
  <c r="C42" i="42"/>
  <c r="D63" i="42"/>
  <c r="K63" i="42"/>
  <c r="J63" i="42"/>
  <c r="F63" i="42"/>
  <c r="C63" i="42"/>
  <c r="E63" i="42"/>
  <c r="I63" i="42"/>
  <c r="G63" i="42"/>
  <c r="H63" i="42"/>
  <c r="C71" i="42"/>
  <c r="G71" i="42"/>
  <c r="F71" i="42"/>
  <c r="E71" i="42"/>
  <c r="H71" i="42"/>
  <c r="I71" i="42"/>
  <c r="D71" i="42"/>
  <c r="J71" i="42"/>
  <c r="K71" i="42"/>
  <c r="P8" i="23"/>
  <c r="T8" i="23"/>
  <c r="O8" i="23"/>
  <c r="R8" i="23"/>
  <c r="N8" i="23"/>
  <c r="U8" i="23"/>
  <c r="S8" i="23"/>
  <c r="M8" i="23"/>
  <c r="Q8" i="23"/>
  <c r="R5" i="26"/>
  <c r="S5" i="26"/>
  <c r="P5" i="26"/>
  <c r="U5" i="26"/>
  <c r="M5" i="26"/>
  <c r="N5" i="26"/>
  <c r="O5" i="26"/>
  <c r="T5" i="26"/>
  <c r="Q5" i="26"/>
  <c r="U6" i="23"/>
  <c r="Q6" i="23"/>
  <c r="S6" i="23"/>
  <c r="M6" i="23"/>
  <c r="N6" i="23"/>
  <c r="O6" i="23"/>
  <c r="P6" i="23"/>
  <c r="T6" i="23"/>
  <c r="R6" i="23"/>
  <c r="AP164" i="25"/>
  <c r="AM164" i="25"/>
  <c r="AE164" i="25"/>
  <c r="AB164" i="25"/>
  <c r="AG164" i="25"/>
  <c r="AC164" i="25"/>
  <c r="AH164" i="25"/>
  <c r="AI164" i="25"/>
  <c r="AO164" i="25"/>
  <c r="Y164" i="25"/>
  <c r="AN164" i="25"/>
  <c r="AF164" i="25"/>
  <c r="Z164" i="25"/>
  <c r="AJ164" i="25"/>
  <c r="W164" i="25"/>
  <c r="X164" i="25"/>
  <c r="AD164" i="25"/>
  <c r="AA164" i="25"/>
  <c r="AK164" i="25"/>
  <c r="AL164" i="25"/>
  <c r="C26" i="42"/>
  <c r="J26" i="42"/>
  <c r="G26" i="42"/>
  <c r="D26" i="42"/>
  <c r="H26" i="42"/>
  <c r="E26" i="42"/>
  <c r="F26" i="42"/>
  <c r="I26" i="42"/>
  <c r="K26" i="42"/>
  <c r="AP2" i="26"/>
  <c r="AK2" i="26" s="1"/>
  <c r="N49" i="25"/>
  <c r="U49" i="25"/>
  <c r="T49" i="25"/>
  <c r="O49" i="25"/>
  <c r="R49" i="25"/>
  <c r="P49" i="25"/>
  <c r="M49" i="25"/>
  <c r="S49" i="25"/>
  <c r="Q49" i="25"/>
  <c r="R164" i="25"/>
  <c r="M164" i="25"/>
  <c r="U164" i="25"/>
  <c r="S164" i="25"/>
  <c r="T164" i="25"/>
  <c r="O164" i="25"/>
  <c r="P164" i="25"/>
  <c r="N164" i="25"/>
  <c r="Q164" i="25"/>
  <c r="AP132" i="26"/>
  <c r="AN132" i="26" s="1"/>
  <c r="AL132" i="26"/>
  <c r="AH132" i="26"/>
  <c r="AD132" i="26"/>
  <c r="X132" i="26"/>
  <c r="AB132" i="26"/>
  <c r="AC132" i="26"/>
  <c r="AE132" i="26"/>
  <c r="AP149" i="26"/>
  <c r="AM149" i="26" s="1"/>
  <c r="J166" i="41"/>
  <c r="F166" i="41"/>
  <c r="I166" i="41"/>
  <c r="D166" i="41"/>
  <c r="C166" i="41"/>
  <c r="H166" i="41"/>
  <c r="K166" i="41"/>
  <c r="E166" i="41"/>
  <c r="G166" i="41"/>
  <c r="N27" i="23"/>
  <c r="S27" i="23"/>
  <c r="R27" i="23"/>
  <c r="U27" i="23"/>
  <c r="Q27" i="23"/>
  <c r="O27" i="23"/>
  <c r="P27" i="23"/>
  <c r="T27" i="23"/>
  <c r="M27" i="23"/>
  <c r="C45" i="28"/>
  <c r="I45" i="28"/>
  <c r="J45" i="28"/>
  <c r="H45" i="28"/>
  <c r="D45" i="28"/>
  <c r="E45" i="28"/>
  <c r="F45" i="28"/>
  <c r="K45" i="28"/>
  <c r="G45" i="28"/>
  <c r="K107" i="42"/>
  <c r="I107" i="42"/>
  <c r="J107" i="42"/>
  <c r="D107" i="42"/>
  <c r="G107" i="42"/>
  <c r="C107" i="42"/>
  <c r="F107" i="42"/>
  <c r="E107" i="42"/>
  <c r="H107" i="42"/>
  <c r="J68" i="42"/>
  <c r="E68" i="42"/>
  <c r="K68" i="42"/>
  <c r="G68" i="42"/>
  <c r="I68" i="42"/>
  <c r="F68" i="42"/>
  <c r="C68" i="42"/>
  <c r="D68" i="42"/>
  <c r="H68" i="42"/>
  <c r="J170" i="42"/>
  <c r="F170" i="42"/>
  <c r="E170" i="42"/>
  <c r="G170" i="42"/>
  <c r="I170" i="42"/>
  <c r="K170" i="42"/>
  <c r="C170" i="42"/>
  <c r="H170" i="42"/>
  <c r="D170" i="42"/>
  <c r="U117" i="26"/>
  <c r="O117" i="26"/>
  <c r="R117" i="26"/>
  <c r="M117" i="26"/>
  <c r="S117" i="26"/>
  <c r="N117" i="26"/>
  <c r="Q117" i="26"/>
  <c r="P117" i="26"/>
  <c r="T117" i="26"/>
  <c r="T51" i="23"/>
  <c r="M51" i="23"/>
  <c r="R51" i="23"/>
  <c r="N51" i="23"/>
  <c r="U51" i="23"/>
  <c r="S51" i="23"/>
  <c r="P51" i="23"/>
  <c r="Q51" i="23"/>
  <c r="O51" i="23"/>
  <c r="M77" i="26"/>
  <c r="Q77" i="26"/>
  <c r="O77" i="26"/>
  <c r="T77" i="26"/>
  <c r="P77" i="26"/>
  <c r="U77" i="26"/>
  <c r="S77" i="26"/>
  <c r="N77" i="26"/>
  <c r="R77" i="26"/>
  <c r="R129" i="23"/>
  <c r="M129" i="23"/>
  <c r="T129" i="23"/>
  <c r="N129" i="23"/>
  <c r="Q129" i="23"/>
  <c r="U129" i="23"/>
  <c r="O129" i="23"/>
  <c r="S129" i="23"/>
  <c r="P129" i="23"/>
  <c r="I139" i="42"/>
  <c r="C139" i="42"/>
  <c r="K139" i="42"/>
  <c r="H139" i="42"/>
  <c r="G139" i="42"/>
  <c r="D139" i="42"/>
  <c r="E139" i="42"/>
  <c r="F139" i="42"/>
  <c r="J139" i="42"/>
  <c r="U88" i="23"/>
  <c r="N88" i="23"/>
  <c r="Q88" i="23"/>
  <c r="M88" i="23"/>
  <c r="O88" i="23"/>
  <c r="R88" i="23"/>
  <c r="P88" i="23"/>
  <c r="S88" i="23"/>
  <c r="T88" i="23"/>
  <c r="R97" i="23"/>
  <c r="N97" i="23"/>
  <c r="M97" i="23"/>
  <c r="P97" i="23"/>
  <c r="T97" i="23"/>
  <c r="Q97" i="23"/>
  <c r="O97" i="23"/>
  <c r="S97" i="23"/>
  <c r="U97" i="23"/>
  <c r="AP15" i="26"/>
  <c r="AI15" i="26" s="1"/>
  <c r="AP85" i="26"/>
  <c r="AB85" i="26" s="1"/>
  <c r="AI85" i="26"/>
  <c r="AJ85" i="26"/>
  <c r="X85" i="26"/>
  <c r="AE85" i="26"/>
  <c r="Y85" i="26"/>
  <c r="AA85" i="26"/>
  <c r="F74" i="41"/>
  <c r="C74" i="41"/>
  <c r="K74" i="41"/>
  <c r="G74" i="41"/>
  <c r="H74" i="41"/>
  <c r="J74" i="41"/>
  <c r="I74" i="41"/>
  <c r="D74" i="41"/>
  <c r="E74" i="41"/>
  <c r="G57" i="42"/>
  <c r="K57" i="42"/>
  <c r="H57" i="42"/>
  <c r="J57" i="42"/>
  <c r="D57" i="42"/>
  <c r="F57" i="42"/>
  <c r="I57" i="42"/>
  <c r="C57" i="42"/>
  <c r="E57" i="42"/>
  <c r="AP67" i="25"/>
  <c r="AC67" i="25" s="1"/>
  <c r="AJ67" i="25"/>
  <c r="W67" i="25"/>
  <c r="AF67" i="25"/>
  <c r="AG67" i="25"/>
  <c r="AL67" i="25"/>
  <c r="AE67" i="25"/>
  <c r="C136" i="42"/>
  <c r="F136" i="42"/>
  <c r="I136" i="42"/>
  <c r="K136" i="42"/>
  <c r="E136" i="42"/>
  <c r="D136" i="42"/>
  <c r="J136" i="42"/>
  <c r="G136" i="42"/>
  <c r="H136" i="42"/>
  <c r="E131" i="42"/>
  <c r="I131" i="42"/>
  <c r="K131" i="42"/>
  <c r="J131" i="42"/>
  <c r="F131" i="42"/>
  <c r="C131" i="42"/>
  <c r="G131" i="42"/>
  <c r="H131" i="42"/>
  <c r="D131" i="42"/>
  <c r="F159" i="42"/>
  <c r="D159" i="42"/>
  <c r="H159" i="42"/>
  <c r="E159" i="42"/>
  <c r="K159" i="42"/>
  <c r="G159" i="42"/>
  <c r="J159" i="42"/>
  <c r="C159" i="42"/>
  <c r="I159" i="42"/>
  <c r="AP126" i="26"/>
  <c r="AA126" i="26" s="1"/>
  <c r="Y126" i="26"/>
  <c r="N55" i="23"/>
  <c r="O55" i="23"/>
  <c r="Q55" i="23"/>
  <c r="P55" i="23"/>
  <c r="T55" i="23"/>
  <c r="S55" i="23"/>
  <c r="R55" i="23"/>
  <c r="M55" i="23"/>
  <c r="U55" i="23"/>
  <c r="P15" i="26"/>
  <c r="R15" i="26"/>
  <c r="U15" i="26"/>
  <c r="N15" i="26"/>
  <c r="M15" i="26"/>
  <c r="S15" i="26"/>
  <c r="T15" i="26"/>
  <c r="O15" i="26"/>
  <c r="Q15" i="26"/>
  <c r="AP88" i="26"/>
  <c r="X88" i="26" s="1"/>
  <c r="AJ88" i="26"/>
  <c r="AB88" i="26"/>
  <c r="AC88" i="26"/>
  <c r="AM88" i="26"/>
  <c r="AD88" i="26"/>
  <c r="W88" i="26"/>
  <c r="AK88" i="26"/>
  <c r="Y88" i="26"/>
  <c r="AO88" i="26"/>
  <c r="K125" i="42"/>
  <c r="C125" i="42"/>
  <c r="I125" i="42"/>
  <c r="D125" i="42"/>
  <c r="H125" i="42"/>
  <c r="E125" i="42"/>
  <c r="G125" i="42"/>
  <c r="J125" i="42"/>
  <c r="F125" i="42"/>
  <c r="N136" i="26"/>
  <c r="M136" i="26"/>
  <c r="R136" i="26"/>
  <c r="U136" i="26"/>
  <c r="T136" i="26"/>
  <c r="P136" i="26"/>
  <c r="S136" i="26"/>
  <c r="O136" i="26"/>
  <c r="Q136" i="26"/>
  <c r="S24" i="23"/>
  <c r="R24" i="23"/>
  <c r="N24" i="23"/>
  <c r="M24" i="23"/>
  <c r="T24" i="23"/>
  <c r="Q24" i="23"/>
  <c r="U24" i="23"/>
  <c r="O24" i="23"/>
  <c r="P24" i="23"/>
  <c r="AP19" i="26"/>
  <c r="AH19" i="26" s="1"/>
  <c r="AL19" i="26"/>
  <c r="AC19" i="26"/>
  <c r="U23" i="23"/>
  <c r="O23" i="23"/>
  <c r="T23" i="23"/>
  <c r="Q23" i="23"/>
  <c r="S23" i="23"/>
  <c r="R23" i="23"/>
  <c r="P23" i="23"/>
  <c r="M23" i="23"/>
  <c r="N23" i="23"/>
  <c r="H134" i="41"/>
  <c r="I134" i="41"/>
  <c r="G134" i="41"/>
  <c r="D134" i="41"/>
  <c r="K134" i="41"/>
  <c r="J134" i="41"/>
  <c r="E134" i="41"/>
  <c r="C134" i="41"/>
  <c r="F134" i="41"/>
  <c r="I166" i="42"/>
  <c r="G166" i="42"/>
  <c r="C166" i="42"/>
  <c r="E166" i="42"/>
  <c r="K166" i="42"/>
  <c r="F166" i="42"/>
  <c r="H166" i="42"/>
  <c r="D166" i="42"/>
  <c r="J166" i="42"/>
  <c r="AP119" i="26"/>
  <c r="AF119" i="26" s="1"/>
  <c r="H154" i="28"/>
  <c r="G154" i="28"/>
  <c r="D154" i="28"/>
  <c r="E154" i="28"/>
  <c r="J154" i="28"/>
  <c r="F154" i="28"/>
  <c r="K154" i="28"/>
  <c r="C154" i="28"/>
  <c r="I154" i="28"/>
  <c r="K127" i="42"/>
  <c r="J127" i="42"/>
  <c r="G127" i="42"/>
  <c r="H127" i="42"/>
  <c r="D127" i="42"/>
  <c r="C127" i="42"/>
  <c r="E127" i="42"/>
  <c r="F127" i="42"/>
  <c r="I127" i="42"/>
  <c r="K37" i="42"/>
  <c r="C37" i="42"/>
  <c r="H37" i="42"/>
  <c r="D37" i="42"/>
  <c r="E37" i="42"/>
  <c r="I37" i="42"/>
  <c r="G37" i="42"/>
  <c r="F37" i="42"/>
  <c r="J37" i="42"/>
  <c r="J66" i="42"/>
  <c r="F66" i="42"/>
  <c r="K66" i="42"/>
  <c r="C66" i="42"/>
  <c r="H66" i="42"/>
  <c r="D66" i="42"/>
  <c r="I66" i="42"/>
  <c r="E66" i="42"/>
  <c r="G66" i="42"/>
  <c r="R91" i="26"/>
  <c r="U91" i="26"/>
  <c r="Q91" i="26"/>
  <c r="S91" i="26"/>
  <c r="N91" i="26"/>
  <c r="T91" i="26"/>
  <c r="O91" i="26"/>
  <c r="P91" i="26"/>
  <c r="M91" i="26"/>
  <c r="R118" i="23"/>
  <c r="Q118" i="23"/>
  <c r="N118" i="23"/>
  <c r="S118" i="23"/>
  <c r="O118" i="23"/>
  <c r="U118" i="23"/>
  <c r="P118" i="23"/>
  <c r="M118" i="23"/>
  <c r="T118" i="23"/>
  <c r="O144" i="23"/>
  <c r="U144" i="23"/>
  <c r="T144" i="23"/>
  <c r="S144" i="23"/>
  <c r="R144" i="23"/>
  <c r="N144" i="23"/>
  <c r="Q144" i="23"/>
  <c r="M144" i="23"/>
  <c r="P144" i="23"/>
  <c r="T138" i="26"/>
  <c r="U138" i="26"/>
  <c r="M138" i="26"/>
  <c r="P138" i="26"/>
  <c r="R138" i="26"/>
  <c r="N138" i="26"/>
  <c r="Q138" i="26"/>
  <c r="S138" i="26"/>
  <c r="O138" i="26"/>
  <c r="K90" i="41"/>
  <c r="E90" i="41"/>
  <c r="D90" i="41"/>
  <c r="H90" i="41"/>
  <c r="C90" i="41"/>
  <c r="J90" i="41"/>
  <c r="G90" i="41"/>
  <c r="I90" i="41"/>
  <c r="F90" i="41"/>
  <c r="AP17" i="26"/>
  <c r="Z17" i="26" s="1"/>
  <c r="X17" i="26"/>
  <c r="AB17" i="26"/>
  <c r="AG17" i="26"/>
  <c r="AH17" i="26"/>
  <c r="AL17" i="26"/>
  <c r="AA17" i="26"/>
  <c r="W17" i="26"/>
  <c r="AO17" i="26"/>
  <c r="AF17" i="26"/>
  <c r="AP170" i="26"/>
  <c r="AB170" i="26" s="1"/>
  <c r="AC170" i="26"/>
  <c r="AK170" i="26"/>
  <c r="AH170" i="26"/>
  <c r="AM170" i="26"/>
  <c r="AI170" i="26"/>
  <c r="AE170" i="26"/>
  <c r="W170" i="26"/>
  <c r="AA170" i="26"/>
  <c r="AF170" i="26"/>
  <c r="AJ170" i="26"/>
  <c r="Y170" i="26"/>
  <c r="AL170" i="26"/>
  <c r="Z170" i="26"/>
  <c r="AN170" i="26"/>
  <c r="AD170" i="26"/>
  <c r="AP94" i="26"/>
  <c r="AO94" i="26" s="1"/>
  <c r="AC94" i="26"/>
  <c r="AG94" i="26"/>
  <c r="W94" i="26"/>
  <c r="AL94" i="26"/>
  <c r="AI94" i="26"/>
  <c r="Z94" i="26"/>
  <c r="AE94" i="26"/>
  <c r="AM94" i="26"/>
  <c r="AA94" i="26"/>
  <c r="AF94" i="26"/>
  <c r="AH94" i="26"/>
  <c r="AK94" i="26"/>
  <c r="AJ94" i="26"/>
  <c r="AN94" i="26"/>
  <c r="Y94" i="26"/>
  <c r="M20" i="23"/>
  <c r="U20" i="23"/>
  <c r="P20" i="23"/>
  <c r="O20" i="23"/>
  <c r="N20" i="23"/>
  <c r="R20" i="23"/>
  <c r="Q20" i="23"/>
  <c r="S20" i="23"/>
  <c r="T20" i="23"/>
  <c r="P170" i="23"/>
  <c r="M170" i="23"/>
  <c r="Q170" i="23"/>
  <c r="U170" i="23"/>
  <c r="O170" i="23"/>
  <c r="R170" i="23"/>
  <c r="T170" i="23"/>
  <c r="N170" i="23"/>
  <c r="S170" i="23"/>
  <c r="C43" i="42"/>
  <c r="J43" i="42"/>
  <c r="K43" i="42"/>
  <c r="G43" i="42"/>
  <c r="F43" i="42"/>
  <c r="H43" i="42"/>
  <c r="D43" i="42"/>
  <c r="I43" i="42"/>
  <c r="E43" i="42"/>
  <c r="G5" i="19"/>
  <c r="K5" i="19"/>
  <c r="D5" i="19"/>
  <c r="H5" i="19"/>
  <c r="E5" i="19"/>
  <c r="F5" i="19"/>
  <c r="C5" i="19"/>
  <c r="J5" i="19"/>
  <c r="I5" i="19"/>
  <c r="Q41" i="26"/>
  <c r="T41" i="26"/>
  <c r="O41" i="26"/>
  <c r="R41" i="26"/>
  <c r="P41" i="26"/>
  <c r="S41" i="26"/>
  <c r="U41" i="26"/>
  <c r="N41" i="26"/>
  <c r="M41" i="26"/>
  <c r="M77" i="23"/>
  <c r="S77" i="23"/>
  <c r="T77" i="23"/>
  <c r="P77" i="23"/>
  <c r="U77" i="23"/>
  <c r="N77" i="23"/>
  <c r="R77" i="23"/>
  <c r="Q77" i="23"/>
  <c r="O77" i="23"/>
  <c r="M16" i="23"/>
  <c r="Q16" i="23"/>
  <c r="U16" i="23"/>
  <c r="R16" i="23"/>
  <c r="T16" i="23"/>
  <c r="O16" i="23"/>
  <c r="S16" i="23"/>
  <c r="N16" i="23"/>
  <c r="P16" i="23"/>
  <c r="F66" i="41"/>
  <c r="J66" i="41"/>
  <c r="C66" i="41"/>
  <c r="H66" i="41"/>
  <c r="G66" i="41"/>
  <c r="E66" i="41"/>
  <c r="K66" i="41"/>
  <c r="D66" i="41"/>
  <c r="I66" i="41"/>
  <c r="N158" i="23"/>
  <c r="M158" i="23"/>
  <c r="S158" i="23"/>
  <c r="U158" i="23"/>
  <c r="Q158" i="23"/>
  <c r="T158" i="23"/>
  <c r="P158" i="23"/>
  <c r="R158" i="23"/>
  <c r="O158" i="23"/>
  <c r="P153" i="26"/>
  <c r="R153" i="26"/>
  <c r="U153" i="26"/>
  <c r="S153" i="26"/>
  <c r="O153" i="26"/>
  <c r="M153" i="26"/>
  <c r="N153" i="26"/>
  <c r="Q153" i="26"/>
  <c r="T153" i="26"/>
  <c r="AP46" i="25"/>
  <c r="Z46" i="25" s="1"/>
  <c r="AH46" i="25"/>
  <c r="AN46" i="25"/>
  <c r="AI46" i="25"/>
  <c r="AJ46" i="25"/>
  <c r="AB46" i="25"/>
  <c r="W46" i="25"/>
  <c r="Y46" i="25"/>
  <c r="AC46" i="25"/>
  <c r="AO46" i="25"/>
  <c r="AE46" i="25"/>
  <c r="AK46" i="25"/>
  <c r="AD46" i="25"/>
  <c r="X46" i="25"/>
  <c r="M134" i="26"/>
  <c r="Q134" i="26"/>
  <c r="N134" i="26"/>
  <c r="S134" i="26"/>
  <c r="U134" i="26"/>
  <c r="R134" i="26"/>
  <c r="O134" i="26"/>
  <c r="T134" i="26"/>
  <c r="P134" i="26"/>
  <c r="AP157" i="26"/>
  <c r="AB157" i="26" s="1"/>
  <c r="AP168" i="26"/>
  <c r="AH168" i="26" s="1"/>
  <c r="AA168" i="26"/>
  <c r="AP75" i="26"/>
  <c r="Z75" i="26" s="1"/>
  <c r="AC75" i="26"/>
  <c r="X75" i="26"/>
  <c r="W75" i="26"/>
  <c r="AB75" i="26"/>
  <c r="H142" i="42"/>
  <c r="D142" i="42"/>
  <c r="F142" i="42"/>
  <c r="I142" i="42"/>
  <c r="C142" i="42"/>
  <c r="J142" i="42"/>
  <c r="K142" i="42"/>
  <c r="E142" i="42"/>
  <c r="G142" i="42"/>
  <c r="AP117" i="26"/>
  <c r="AF117" i="26" s="1"/>
  <c r="AA117" i="26"/>
  <c r="AL117" i="26"/>
  <c r="Y117" i="26"/>
  <c r="AP12" i="26"/>
  <c r="X12" i="26" s="1"/>
  <c r="T62" i="23"/>
  <c r="P62" i="23"/>
  <c r="Q62" i="23"/>
  <c r="M62" i="23"/>
  <c r="N62" i="23"/>
  <c r="R62" i="23"/>
  <c r="O62" i="23"/>
  <c r="U62" i="23"/>
  <c r="S62" i="23"/>
  <c r="U120" i="26"/>
  <c r="Q120" i="26"/>
  <c r="R120" i="26"/>
  <c r="P120" i="26"/>
  <c r="S120" i="26"/>
  <c r="T120" i="26"/>
  <c r="N120" i="26"/>
  <c r="M120" i="26"/>
  <c r="O120" i="26"/>
  <c r="N65" i="26"/>
  <c r="Q65" i="26"/>
  <c r="U65" i="26"/>
  <c r="M65" i="26"/>
  <c r="T65" i="26"/>
  <c r="R65" i="26"/>
  <c r="P65" i="26"/>
  <c r="S65" i="26"/>
  <c r="O65" i="26"/>
  <c r="M141" i="26"/>
  <c r="T141" i="26"/>
  <c r="P141" i="26"/>
  <c r="U141" i="26"/>
  <c r="N141" i="26"/>
  <c r="O141" i="26"/>
  <c r="R141" i="26"/>
  <c r="S141" i="26"/>
  <c r="Q141" i="26"/>
  <c r="E154" i="42"/>
  <c r="H154" i="42"/>
  <c r="C154" i="42"/>
  <c r="K154" i="42"/>
  <c r="F154" i="42"/>
  <c r="J154" i="42"/>
  <c r="G154" i="42"/>
  <c r="D154" i="42"/>
  <c r="I154" i="42"/>
  <c r="E171" i="42"/>
  <c r="D171" i="42"/>
  <c r="J171" i="42"/>
  <c r="I171" i="42"/>
  <c r="K171" i="42"/>
  <c r="H171" i="42"/>
  <c r="G171" i="42"/>
  <c r="F171" i="42"/>
  <c r="C171" i="42"/>
  <c r="R33" i="26"/>
  <c r="Q33" i="26"/>
  <c r="U33" i="26"/>
  <c r="M33" i="26"/>
  <c r="T33" i="26"/>
  <c r="P33" i="26"/>
  <c r="S33" i="26"/>
  <c r="N33" i="26"/>
  <c r="O33" i="26"/>
  <c r="AP63" i="26"/>
  <c r="AA63" i="26" s="1"/>
  <c r="AB63" i="26"/>
  <c r="Q131" i="26"/>
  <c r="S131" i="26"/>
  <c r="T131" i="26"/>
  <c r="U131" i="26"/>
  <c r="P131" i="26"/>
  <c r="R131" i="26"/>
  <c r="M131" i="26"/>
  <c r="N131" i="26"/>
  <c r="O131" i="26"/>
  <c r="O145" i="26"/>
  <c r="R145" i="26"/>
  <c r="N145" i="26"/>
  <c r="S145" i="26"/>
  <c r="M145" i="26"/>
  <c r="T145" i="26"/>
  <c r="P145" i="26"/>
  <c r="U145" i="26"/>
  <c r="Q145" i="26"/>
  <c r="T44" i="26"/>
  <c r="Q44" i="26"/>
  <c r="N44" i="26"/>
  <c r="S44" i="26"/>
  <c r="R44" i="26"/>
  <c r="P44" i="26"/>
  <c r="M44" i="26"/>
  <c r="O44" i="26"/>
  <c r="U44" i="26"/>
  <c r="T44" i="23"/>
  <c r="R44" i="23"/>
  <c r="P44" i="23"/>
  <c r="M44" i="23"/>
  <c r="S44" i="23"/>
  <c r="Q44" i="23"/>
  <c r="O44" i="23"/>
  <c r="N44" i="23"/>
  <c r="U44" i="23"/>
  <c r="G41" i="42"/>
  <c r="D41" i="42"/>
  <c r="J41" i="42"/>
  <c r="E41" i="42"/>
  <c r="I41" i="42"/>
  <c r="F41" i="42"/>
  <c r="K41" i="42"/>
  <c r="H41" i="42"/>
  <c r="C41" i="42"/>
  <c r="M21" i="23"/>
  <c r="O21" i="23"/>
  <c r="R21" i="23"/>
  <c r="N21" i="23"/>
  <c r="Q21" i="23"/>
  <c r="S21" i="23"/>
  <c r="P21" i="23"/>
  <c r="U21" i="23"/>
  <c r="T21" i="23"/>
  <c r="N143" i="23"/>
  <c r="M143" i="23"/>
  <c r="R143" i="23"/>
  <c r="U143" i="23"/>
  <c r="Q143" i="23"/>
  <c r="T143" i="23"/>
  <c r="O143" i="23"/>
  <c r="P143" i="23"/>
  <c r="S143" i="23"/>
  <c r="P131" i="23"/>
  <c r="R131" i="23"/>
  <c r="N131" i="23"/>
  <c r="Q131" i="23"/>
  <c r="M131" i="23"/>
  <c r="U131" i="23"/>
  <c r="T131" i="23"/>
  <c r="O131" i="23"/>
  <c r="S131" i="23"/>
  <c r="AP122" i="26"/>
  <c r="X122" i="26" s="1"/>
  <c r="AL122" i="26"/>
  <c r="AG122" i="26"/>
  <c r="R114" i="41"/>
  <c r="O114" i="41"/>
  <c r="S114" i="41"/>
  <c r="T114" i="41"/>
  <c r="P114" i="41"/>
  <c r="U114" i="41"/>
  <c r="M114" i="41"/>
  <c r="Q114" i="41"/>
  <c r="N114" i="41"/>
  <c r="U81" i="41"/>
  <c r="T81" i="41"/>
  <c r="N81" i="41"/>
  <c r="R81" i="41"/>
  <c r="S81" i="41"/>
  <c r="Q81" i="41"/>
  <c r="O81" i="41"/>
  <c r="M81" i="41"/>
  <c r="P81" i="41"/>
  <c r="R131" i="41"/>
  <c r="S131" i="41"/>
  <c r="Q131" i="41"/>
  <c r="N131" i="41"/>
  <c r="M131" i="41"/>
  <c r="T131" i="41"/>
  <c r="U131" i="41"/>
  <c r="P131" i="41"/>
  <c r="O131" i="41"/>
  <c r="U148" i="41"/>
  <c r="O148" i="41"/>
  <c r="S148" i="41"/>
  <c r="R148" i="41"/>
  <c r="Q148" i="41"/>
  <c r="N148" i="41"/>
  <c r="P148" i="41"/>
  <c r="M148" i="41"/>
  <c r="T148" i="41"/>
  <c r="N101" i="41"/>
  <c r="U101" i="41"/>
  <c r="O101" i="41"/>
  <c r="M101" i="41"/>
  <c r="R101" i="41"/>
  <c r="T101" i="41"/>
  <c r="S101" i="41"/>
  <c r="P101" i="41"/>
  <c r="Q101" i="41"/>
  <c r="U54" i="41"/>
  <c r="T54" i="41"/>
  <c r="M54" i="41"/>
  <c r="Q54" i="41"/>
  <c r="R54" i="41"/>
  <c r="P54" i="41"/>
  <c r="S54" i="41"/>
  <c r="O54" i="41"/>
  <c r="N54" i="41"/>
  <c r="AP3" i="41"/>
  <c r="AP131" i="41"/>
  <c r="AF131" i="41" s="1"/>
  <c r="AJ131" i="41"/>
  <c r="AP28" i="41"/>
  <c r="AP156" i="41"/>
  <c r="AN156" i="41" s="1"/>
  <c r="AP53" i="41"/>
  <c r="AH53" i="41" s="1"/>
  <c r="AP6" i="41"/>
  <c r="AB6" i="41" s="1"/>
  <c r="AA6" i="41"/>
  <c r="AG6" i="41"/>
  <c r="R128" i="41"/>
  <c r="N128" i="41"/>
  <c r="O128" i="41"/>
  <c r="U128" i="41"/>
  <c r="T128" i="41"/>
  <c r="P128" i="41"/>
  <c r="Q128" i="41"/>
  <c r="M128" i="41"/>
  <c r="S128" i="41"/>
  <c r="S146" i="41"/>
  <c r="U146" i="41"/>
  <c r="N146" i="41"/>
  <c r="T146" i="41"/>
  <c r="M146" i="41"/>
  <c r="P146" i="41"/>
  <c r="R146" i="41"/>
  <c r="O146" i="41"/>
  <c r="Q146" i="41"/>
  <c r="AP24" i="41"/>
  <c r="Z24" i="41" s="1"/>
  <c r="AP65" i="41"/>
  <c r="M99" i="41"/>
  <c r="N99" i="41"/>
  <c r="U99" i="41"/>
  <c r="R99" i="41"/>
  <c r="T99" i="41"/>
  <c r="Q99" i="41"/>
  <c r="O99" i="41"/>
  <c r="S99" i="41"/>
  <c r="P99" i="41"/>
  <c r="N103" i="41"/>
  <c r="T103" i="41"/>
  <c r="O103" i="41"/>
  <c r="S103" i="41"/>
  <c r="R103" i="41"/>
  <c r="U103" i="41"/>
  <c r="Q103" i="41"/>
  <c r="P103" i="41"/>
  <c r="M103" i="41"/>
  <c r="T90" i="41"/>
  <c r="S90" i="41"/>
  <c r="U90" i="41"/>
  <c r="R90" i="41"/>
  <c r="Q90" i="41"/>
  <c r="N90" i="41"/>
  <c r="P90" i="41"/>
  <c r="M90" i="41"/>
  <c r="O90" i="41"/>
  <c r="AP46" i="41"/>
  <c r="AI46" i="41" s="1"/>
  <c r="T130" i="41"/>
  <c r="S130" i="41"/>
  <c r="Q130" i="41"/>
  <c r="O130" i="41"/>
  <c r="M130" i="41"/>
  <c r="P130" i="41"/>
  <c r="R130" i="41"/>
  <c r="U130" i="41"/>
  <c r="N130" i="41"/>
  <c r="N91" i="41"/>
  <c r="O91" i="41"/>
  <c r="T91" i="41"/>
  <c r="M91" i="41"/>
  <c r="R91" i="41"/>
  <c r="P91" i="41"/>
  <c r="U91" i="41"/>
  <c r="Q91" i="41"/>
  <c r="S91" i="41"/>
  <c r="Q78" i="41"/>
  <c r="U78" i="41"/>
  <c r="P78" i="41"/>
  <c r="M78" i="41"/>
  <c r="T78" i="41"/>
  <c r="S78" i="41"/>
  <c r="N78" i="41"/>
  <c r="R78" i="41"/>
  <c r="O78" i="41"/>
  <c r="AP14" i="41"/>
  <c r="T98" i="42"/>
  <c r="Q98" i="42"/>
  <c r="N98" i="42"/>
  <c r="R98" i="42"/>
  <c r="O98" i="42"/>
  <c r="S98" i="42"/>
  <c r="U98" i="42"/>
  <c r="P98" i="42"/>
  <c r="M98" i="42"/>
  <c r="P36" i="40"/>
  <c r="T36" i="40"/>
  <c r="U36" i="40"/>
  <c r="M36" i="40"/>
  <c r="N36" i="40"/>
  <c r="Q36" i="40"/>
  <c r="O36" i="40"/>
  <c r="R36" i="40"/>
  <c r="S36" i="40"/>
  <c r="Q94" i="42"/>
  <c r="R94" i="42"/>
  <c r="U94" i="42"/>
  <c r="O94" i="42"/>
  <c r="N94" i="42"/>
  <c r="S94" i="42"/>
  <c r="M94" i="42"/>
  <c r="T94" i="42"/>
  <c r="P94" i="42"/>
  <c r="N126" i="40"/>
  <c r="R126" i="40"/>
  <c r="U126" i="40"/>
  <c r="Q126" i="40"/>
  <c r="S126" i="40"/>
  <c r="O126" i="40"/>
  <c r="T126" i="40"/>
  <c r="M126" i="40"/>
  <c r="P126" i="40"/>
  <c r="O24" i="42"/>
  <c r="T24" i="42"/>
  <c r="U24" i="42"/>
  <c r="S24" i="42"/>
  <c r="P24" i="42"/>
  <c r="M24" i="42"/>
  <c r="N24" i="42"/>
  <c r="Q24" i="42"/>
  <c r="R24" i="42"/>
  <c r="U92" i="40"/>
  <c r="P92" i="40"/>
  <c r="O92" i="40"/>
  <c r="M92" i="40"/>
  <c r="Q92" i="40"/>
  <c r="R92" i="40"/>
  <c r="T92" i="40"/>
  <c r="N92" i="40"/>
  <c r="S92" i="40"/>
  <c r="AP109" i="42"/>
  <c r="AK109" i="42" s="1"/>
  <c r="AP59" i="40"/>
  <c r="AC59" i="40"/>
  <c r="AP172" i="42"/>
  <c r="AP57" i="40"/>
  <c r="W57" i="40" s="1"/>
  <c r="AP4" i="40"/>
  <c r="AA4" i="40" s="1"/>
  <c r="AP23" i="26"/>
  <c r="AF23" i="26" s="1"/>
  <c r="AG23" i="26"/>
  <c r="Y23" i="26"/>
  <c r="AC23" i="26"/>
  <c r="AN23" i="26"/>
  <c r="X23" i="26"/>
  <c r="AO23" i="26"/>
  <c r="AD23" i="26"/>
  <c r="AP68" i="26"/>
  <c r="AL68" i="26" s="1"/>
  <c r="AN68" i="26"/>
  <c r="Y68" i="26"/>
  <c r="X68" i="26"/>
  <c r="I122" i="41"/>
  <c r="G122" i="41"/>
  <c r="F122" i="41"/>
  <c r="E122" i="41"/>
  <c r="K122" i="41"/>
  <c r="D122" i="41"/>
  <c r="H122" i="41"/>
  <c r="J122" i="41"/>
  <c r="C122" i="41"/>
  <c r="R71" i="26"/>
  <c r="S71" i="26"/>
  <c r="T71" i="26"/>
  <c r="P71" i="26"/>
  <c r="M71" i="26"/>
  <c r="Q71" i="26"/>
  <c r="N71" i="26"/>
  <c r="U71" i="26"/>
  <c r="O71" i="26"/>
  <c r="AP60" i="26"/>
  <c r="Z60" i="26" s="1"/>
  <c r="AN60" i="26"/>
  <c r="S142" i="26"/>
  <c r="P142" i="26"/>
  <c r="M142" i="26"/>
  <c r="R142" i="26"/>
  <c r="Q142" i="26"/>
  <c r="N142" i="26"/>
  <c r="T142" i="26"/>
  <c r="O142" i="26"/>
  <c r="U142" i="26"/>
  <c r="M19" i="23"/>
  <c r="P19" i="23"/>
  <c r="N19" i="23"/>
  <c r="O19" i="23"/>
  <c r="R19" i="23"/>
  <c r="S19" i="23"/>
  <c r="T19" i="23"/>
  <c r="U19" i="23"/>
  <c r="Q19" i="23"/>
  <c r="AP163" i="26"/>
  <c r="AG163" i="26" s="1"/>
  <c r="AN163" i="26"/>
  <c r="X163" i="26"/>
  <c r="D55" i="42"/>
  <c r="G55" i="42"/>
  <c r="K55" i="42"/>
  <c r="C55" i="42"/>
  <c r="H55" i="42"/>
  <c r="E55" i="42"/>
  <c r="F55" i="42"/>
  <c r="I55" i="42"/>
  <c r="J55" i="42"/>
  <c r="O13" i="26"/>
  <c r="S13" i="26"/>
  <c r="N13" i="26"/>
  <c r="R13" i="26"/>
  <c r="Q13" i="26"/>
  <c r="U13" i="26"/>
  <c r="T13" i="26"/>
  <c r="P13" i="26"/>
  <c r="M13" i="26"/>
  <c r="D84" i="40"/>
  <c r="J84" i="40"/>
  <c r="F84" i="40"/>
  <c r="K84" i="40"/>
  <c r="G84" i="40"/>
  <c r="C84" i="40"/>
  <c r="E84" i="40"/>
  <c r="H84" i="40"/>
  <c r="I84" i="40"/>
  <c r="E6" i="42"/>
  <c r="F6" i="42"/>
  <c r="D6" i="42"/>
  <c r="C6" i="42"/>
  <c r="I6" i="42"/>
  <c r="G6" i="42"/>
  <c r="K6" i="42"/>
  <c r="J6" i="42"/>
  <c r="H6" i="42"/>
  <c r="I85" i="42"/>
  <c r="H85" i="42"/>
  <c r="F85" i="42"/>
  <c r="G85" i="42"/>
  <c r="K85" i="42"/>
  <c r="J85" i="42"/>
  <c r="D85" i="42"/>
  <c r="E85" i="42"/>
  <c r="C85" i="42"/>
  <c r="U60" i="26"/>
  <c r="S60" i="26"/>
  <c r="O60" i="26"/>
  <c r="T60" i="26"/>
  <c r="P60" i="26"/>
  <c r="N60" i="26"/>
  <c r="M60" i="26"/>
  <c r="Q60" i="26"/>
  <c r="R60" i="26"/>
  <c r="AP129" i="26"/>
  <c r="AO129" i="26" s="1"/>
  <c r="AH129" i="26"/>
  <c r="AD129" i="26"/>
  <c r="AN129" i="26"/>
  <c r="AK129" i="26"/>
  <c r="X129" i="26"/>
  <c r="AP152" i="26"/>
  <c r="AF152" i="26" s="1"/>
  <c r="W152" i="26"/>
  <c r="AD152" i="26"/>
  <c r="AO152" i="26"/>
  <c r="AM152" i="26"/>
  <c r="Z152" i="26"/>
  <c r="AE152" i="26"/>
  <c r="AL152" i="26"/>
  <c r="AG152" i="26"/>
  <c r="AA152" i="26"/>
  <c r="AP123" i="26"/>
  <c r="AI123" i="26" s="1"/>
  <c r="AB123" i="26"/>
  <c r="AC123" i="26"/>
  <c r="W123" i="26"/>
  <c r="AJ123" i="26"/>
  <c r="AP54" i="26"/>
  <c r="AF54" i="26" s="1"/>
  <c r="AK54" i="26"/>
  <c r="AH54" i="26"/>
  <c r="AM54" i="26"/>
  <c r="AO54" i="26"/>
  <c r="AA54" i="26"/>
  <c r="AD54" i="26"/>
  <c r="X54" i="26"/>
  <c r="AI54" i="26"/>
  <c r="Y54" i="26"/>
  <c r="AG54" i="26"/>
  <c r="G112" i="42"/>
  <c r="C112" i="42"/>
  <c r="J112" i="42"/>
  <c r="E112" i="42"/>
  <c r="I112" i="42"/>
  <c r="D112" i="42"/>
  <c r="F112" i="42"/>
  <c r="H112" i="42"/>
  <c r="K112" i="42"/>
  <c r="M55" i="26"/>
  <c r="O55" i="26"/>
  <c r="N55" i="26"/>
  <c r="S55" i="26"/>
  <c r="R55" i="26"/>
  <c r="P55" i="26"/>
  <c r="T55" i="26"/>
  <c r="Q55" i="26"/>
  <c r="U55" i="26"/>
  <c r="S171" i="23"/>
  <c r="U171" i="23"/>
  <c r="T171" i="23"/>
  <c r="O171" i="23"/>
  <c r="P171" i="23"/>
  <c r="Q171" i="23"/>
  <c r="R171" i="23"/>
  <c r="N171" i="23"/>
  <c r="M171" i="23"/>
  <c r="R168" i="23"/>
  <c r="U168" i="23"/>
  <c r="Q168" i="23"/>
  <c r="T168" i="23"/>
  <c r="M168" i="23"/>
  <c r="S168" i="23"/>
  <c r="O168" i="23"/>
  <c r="N168" i="23"/>
  <c r="P168" i="23"/>
  <c r="AP156" i="25"/>
  <c r="AF156" i="25" s="1"/>
  <c r="E150" i="41"/>
  <c r="K150" i="41"/>
  <c r="H150" i="41"/>
  <c r="C150" i="41"/>
  <c r="F150" i="41"/>
  <c r="G150" i="41"/>
  <c r="I150" i="41"/>
  <c r="J150" i="41"/>
  <c r="D150" i="41"/>
  <c r="H58" i="42"/>
  <c r="K58" i="42"/>
  <c r="J58" i="42"/>
  <c r="F58" i="42"/>
  <c r="C58" i="42"/>
  <c r="G58" i="42"/>
  <c r="E58" i="42"/>
  <c r="I58" i="42"/>
  <c r="D58" i="42"/>
  <c r="Q9" i="23"/>
  <c r="S9" i="23"/>
  <c r="R9" i="23"/>
  <c r="N9" i="23"/>
  <c r="T9" i="23"/>
  <c r="P9" i="23"/>
  <c r="O9" i="23"/>
  <c r="U9" i="23"/>
  <c r="M9" i="23"/>
  <c r="H70" i="21"/>
  <c r="K70" i="21"/>
  <c r="J70" i="21"/>
  <c r="G70" i="21"/>
  <c r="D70" i="21"/>
  <c r="I70" i="21"/>
  <c r="E70" i="21"/>
  <c r="F70" i="21"/>
  <c r="C70" i="21"/>
  <c r="C88" i="42"/>
  <c r="E88" i="42"/>
  <c r="F88" i="42"/>
  <c r="I88" i="42"/>
  <c r="K88" i="42"/>
  <c r="G88" i="42"/>
  <c r="H88" i="42"/>
  <c r="D88" i="42"/>
  <c r="J88" i="42"/>
  <c r="K152" i="42"/>
  <c r="C152" i="42"/>
  <c r="F152" i="42"/>
  <c r="G152" i="42"/>
  <c r="D152" i="42"/>
  <c r="H152" i="42"/>
  <c r="E152" i="42"/>
  <c r="I152" i="42"/>
  <c r="J152" i="42"/>
  <c r="T121" i="26"/>
  <c r="M121" i="26"/>
  <c r="U121" i="26"/>
  <c r="Q121" i="26"/>
  <c r="O121" i="26"/>
  <c r="S121" i="26"/>
  <c r="N121" i="26"/>
  <c r="P121" i="26"/>
  <c r="R121" i="26"/>
  <c r="N128" i="23"/>
  <c r="T128" i="23"/>
  <c r="R128" i="23"/>
  <c r="Q128" i="23"/>
  <c r="U128" i="23"/>
  <c r="M128" i="23"/>
  <c r="O128" i="23"/>
  <c r="P128" i="23"/>
  <c r="S128" i="23"/>
  <c r="AP29" i="26"/>
  <c r="AK29" i="26" s="1"/>
  <c r="AJ29" i="26"/>
  <c r="R146" i="26"/>
  <c r="M146" i="26"/>
  <c r="P146" i="26"/>
  <c r="U146" i="26"/>
  <c r="T146" i="26"/>
  <c r="O146" i="26"/>
  <c r="S146" i="26"/>
  <c r="Q146" i="26"/>
  <c r="N146" i="26"/>
  <c r="U4" i="23"/>
  <c r="O4" i="23"/>
  <c r="T4" i="23"/>
  <c r="P4" i="23"/>
  <c r="S4" i="23"/>
  <c r="M4" i="23"/>
  <c r="R4" i="23"/>
  <c r="Q4" i="23"/>
  <c r="N4" i="23"/>
  <c r="D100" i="42"/>
  <c r="I100" i="42"/>
  <c r="H100" i="42"/>
  <c r="J100" i="42"/>
  <c r="E100" i="42"/>
  <c r="G100" i="42"/>
  <c r="C100" i="42"/>
  <c r="K100" i="42"/>
  <c r="F100" i="42"/>
  <c r="M106" i="26"/>
  <c r="O106" i="26"/>
  <c r="N106" i="26"/>
  <c r="T106" i="26"/>
  <c r="S106" i="26"/>
  <c r="P106" i="26"/>
  <c r="R106" i="26"/>
  <c r="Q106" i="26"/>
  <c r="U106" i="26"/>
  <c r="S133" i="23"/>
  <c r="M133" i="23"/>
  <c r="R133" i="23"/>
  <c r="N133" i="23"/>
  <c r="T133" i="23"/>
  <c r="U133" i="23"/>
  <c r="Q133" i="23"/>
  <c r="O133" i="23"/>
  <c r="P133" i="23"/>
  <c r="M172" i="23"/>
  <c r="Q172" i="23"/>
  <c r="O172" i="23"/>
  <c r="S172" i="23"/>
  <c r="R172" i="23"/>
  <c r="U172" i="23"/>
  <c r="N172" i="23"/>
  <c r="T172" i="23"/>
  <c r="P172" i="23"/>
  <c r="T164" i="23"/>
  <c r="P164" i="23"/>
  <c r="S164" i="23"/>
  <c r="N164" i="23"/>
  <c r="R164" i="23"/>
  <c r="Q164" i="23"/>
  <c r="U164" i="23"/>
  <c r="O164" i="23"/>
  <c r="M164" i="23"/>
  <c r="E11" i="42"/>
  <c r="K11" i="42"/>
  <c r="J11" i="42"/>
  <c r="D11" i="42"/>
  <c r="G11" i="42"/>
  <c r="I11" i="42"/>
  <c r="C11" i="42"/>
  <c r="F11" i="42"/>
  <c r="H11" i="42"/>
  <c r="C60" i="42"/>
  <c r="D60" i="42"/>
  <c r="I60" i="42"/>
  <c r="J60" i="42"/>
  <c r="K60" i="42"/>
  <c r="H60" i="42"/>
  <c r="E60" i="42"/>
  <c r="F60" i="42"/>
  <c r="G60" i="42"/>
  <c r="O81" i="23"/>
  <c r="S81" i="23"/>
  <c r="N81" i="23"/>
  <c r="R81" i="23"/>
  <c r="Q81" i="23"/>
  <c r="M81" i="23"/>
  <c r="P81" i="23"/>
  <c r="U81" i="23"/>
  <c r="T81" i="23"/>
  <c r="K60" i="40"/>
  <c r="D60" i="40"/>
  <c r="I60" i="40"/>
  <c r="J60" i="40"/>
  <c r="F60" i="40"/>
  <c r="G60" i="40"/>
  <c r="C60" i="40"/>
  <c r="E60" i="40"/>
  <c r="H60" i="40"/>
  <c r="J103" i="42"/>
  <c r="E103" i="42"/>
  <c r="I103" i="42"/>
  <c r="D103" i="42"/>
  <c r="C103" i="42"/>
  <c r="H103" i="42"/>
  <c r="G103" i="42"/>
  <c r="K103" i="42"/>
  <c r="F103" i="42"/>
  <c r="E135" i="42"/>
  <c r="K135" i="42"/>
  <c r="J135" i="42"/>
  <c r="C135" i="42"/>
  <c r="H135" i="42"/>
  <c r="G135" i="42"/>
  <c r="F135" i="42"/>
  <c r="I135" i="42"/>
  <c r="D135" i="42"/>
  <c r="H122" i="42"/>
  <c r="K122" i="42"/>
  <c r="G122" i="42"/>
  <c r="I122" i="42"/>
  <c r="C122" i="42"/>
  <c r="F122" i="42"/>
  <c r="D122" i="42"/>
  <c r="E122" i="42"/>
  <c r="J122" i="42"/>
  <c r="P59" i="25"/>
  <c r="U59" i="25"/>
  <c r="S59" i="25"/>
  <c r="Q59" i="25"/>
  <c r="R59" i="25"/>
  <c r="M59" i="25"/>
  <c r="O59" i="25"/>
  <c r="N59" i="25"/>
  <c r="T59" i="25"/>
  <c r="P102" i="23"/>
  <c r="M102" i="23"/>
  <c r="U102" i="23"/>
  <c r="N102" i="23"/>
  <c r="R102" i="23"/>
  <c r="T102" i="23"/>
  <c r="O102" i="23"/>
  <c r="S102" i="23"/>
  <c r="Q102" i="23"/>
  <c r="Q19" i="26"/>
  <c r="S19" i="26"/>
  <c r="O19" i="26"/>
  <c r="R19" i="26"/>
  <c r="T19" i="26"/>
  <c r="U19" i="26"/>
  <c r="P19" i="26"/>
  <c r="M19" i="26"/>
  <c r="N19" i="26"/>
  <c r="AP26" i="26"/>
  <c r="AB26" i="26" s="1"/>
  <c r="AD26" i="26"/>
  <c r="Z26" i="26"/>
  <c r="K79" i="42"/>
  <c r="F79" i="42"/>
  <c r="E79" i="42"/>
  <c r="C79" i="42"/>
  <c r="D79" i="42"/>
  <c r="I79" i="42"/>
  <c r="G79" i="42"/>
  <c r="J79" i="42"/>
  <c r="H79" i="42"/>
  <c r="O28" i="23"/>
  <c r="S28" i="23"/>
  <c r="N28" i="23"/>
  <c r="R28" i="23"/>
  <c r="Q28" i="23"/>
  <c r="T28" i="23"/>
  <c r="M28" i="23"/>
  <c r="P28" i="23"/>
  <c r="U28" i="23"/>
  <c r="AP22" i="26"/>
  <c r="AH22" i="26" s="1"/>
  <c r="AO22" i="26"/>
  <c r="W22" i="26"/>
  <c r="AC22" i="26"/>
  <c r="T155" i="26"/>
  <c r="M155" i="26"/>
  <c r="U155" i="26"/>
  <c r="O155" i="26"/>
  <c r="Q155" i="26"/>
  <c r="R155" i="26"/>
  <c r="N155" i="26"/>
  <c r="S155" i="26"/>
  <c r="P155" i="26"/>
  <c r="AP89" i="26"/>
  <c r="AB89" i="26" s="1"/>
  <c r="AF89" i="26"/>
  <c r="X89" i="26"/>
  <c r="H65" i="42"/>
  <c r="F65" i="42"/>
  <c r="D65" i="42"/>
  <c r="C65" i="42"/>
  <c r="E65" i="42"/>
  <c r="G65" i="42"/>
  <c r="K65" i="42"/>
  <c r="I65" i="42"/>
  <c r="J65" i="42"/>
  <c r="K21" i="42"/>
  <c r="J21" i="42"/>
  <c r="E21" i="42"/>
  <c r="I21" i="42"/>
  <c r="D21" i="42"/>
  <c r="C21" i="42"/>
  <c r="H21" i="42"/>
  <c r="F21" i="42"/>
  <c r="G21" i="42"/>
  <c r="R107" i="23"/>
  <c r="T107" i="23"/>
  <c r="M107" i="23"/>
  <c r="N107" i="23"/>
  <c r="U107" i="23"/>
  <c r="Q107" i="23"/>
  <c r="P107" i="23"/>
  <c r="S107" i="23"/>
  <c r="O107" i="23"/>
  <c r="T115" i="26"/>
  <c r="P115" i="26"/>
  <c r="M115" i="26"/>
  <c r="R115" i="26"/>
  <c r="O115" i="26"/>
  <c r="U115" i="26"/>
  <c r="Q115" i="26"/>
  <c r="S115" i="26"/>
  <c r="N115" i="26"/>
  <c r="R162" i="26"/>
  <c r="P162" i="26"/>
  <c r="T162" i="26"/>
  <c r="Q162" i="26"/>
  <c r="N162" i="26"/>
  <c r="S162" i="26"/>
  <c r="M162" i="26"/>
  <c r="U162" i="26"/>
  <c r="O162" i="26"/>
  <c r="S54" i="23"/>
  <c r="R54" i="23"/>
  <c r="N54" i="23"/>
  <c r="U54" i="23"/>
  <c r="T54" i="23"/>
  <c r="M54" i="23"/>
  <c r="Q54" i="23"/>
  <c r="O54" i="23"/>
  <c r="P54" i="23"/>
  <c r="H115" i="42"/>
  <c r="C115" i="42"/>
  <c r="G115" i="42"/>
  <c r="J115" i="42"/>
  <c r="K115" i="42"/>
  <c r="I115" i="42"/>
  <c r="E115" i="42"/>
  <c r="D115" i="42"/>
  <c r="F115" i="42"/>
  <c r="T31" i="26"/>
  <c r="Q31" i="26"/>
  <c r="U31" i="26"/>
  <c r="S31" i="26"/>
  <c r="M31" i="26"/>
  <c r="N31" i="26"/>
  <c r="O31" i="26"/>
  <c r="P31" i="26"/>
  <c r="R31" i="26"/>
  <c r="S102" i="26"/>
  <c r="U102" i="26"/>
  <c r="M102" i="26"/>
  <c r="T102" i="26"/>
  <c r="N102" i="26"/>
  <c r="P102" i="26"/>
  <c r="O102" i="26"/>
  <c r="R102" i="26"/>
  <c r="Q102" i="26"/>
  <c r="S145" i="23"/>
  <c r="O145" i="23"/>
  <c r="N145" i="23"/>
  <c r="U145" i="23"/>
  <c r="Q145" i="23"/>
  <c r="P145" i="23"/>
  <c r="T145" i="23"/>
  <c r="M145" i="23"/>
  <c r="R145" i="23"/>
  <c r="U132" i="23"/>
  <c r="S132" i="23"/>
  <c r="R132" i="23"/>
  <c r="M132" i="23"/>
  <c r="Q132" i="23"/>
  <c r="N132" i="23"/>
  <c r="P132" i="23"/>
  <c r="T132" i="23"/>
  <c r="O132" i="23"/>
  <c r="T25" i="26"/>
  <c r="M25" i="26"/>
  <c r="P25" i="26"/>
  <c r="O25" i="26"/>
  <c r="S25" i="26"/>
  <c r="N25" i="26"/>
  <c r="R25" i="26"/>
  <c r="Q25" i="26"/>
  <c r="U25" i="26"/>
  <c r="T36" i="23"/>
  <c r="P36" i="23"/>
  <c r="N36" i="23"/>
  <c r="S36" i="23"/>
  <c r="M36" i="23"/>
  <c r="Q36" i="23"/>
  <c r="O36" i="23"/>
  <c r="U36" i="23"/>
  <c r="R36" i="23"/>
  <c r="O95" i="26"/>
  <c r="P95" i="26"/>
  <c r="M95" i="26"/>
  <c r="R95" i="26"/>
  <c r="U95" i="26"/>
  <c r="Q95" i="26"/>
  <c r="N95" i="26"/>
  <c r="S95" i="26"/>
  <c r="T95" i="26"/>
  <c r="E3" i="42"/>
  <c r="I3" i="42"/>
  <c r="G3" i="42"/>
  <c r="F3" i="42"/>
  <c r="J3" i="42"/>
  <c r="D3" i="42"/>
  <c r="H3" i="42"/>
  <c r="K3" i="42"/>
  <c r="C3" i="42"/>
  <c r="AP80" i="25"/>
  <c r="AH80" i="25" s="1"/>
  <c r="X80" i="25"/>
  <c r="W80" i="25"/>
  <c r="AE80" i="25"/>
  <c r="AC80" i="25"/>
  <c r="AG80" i="25"/>
  <c r="AI80" i="25"/>
  <c r="AN80" i="25"/>
  <c r="AB80" i="25"/>
  <c r="AM80" i="25"/>
  <c r="AL80" i="25"/>
  <c r="AK80" i="25"/>
  <c r="O125" i="26"/>
  <c r="N125" i="26"/>
  <c r="S125" i="26"/>
  <c r="T125" i="26"/>
  <c r="R125" i="26"/>
  <c r="P125" i="26"/>
  <c r="U125" i="26"/>
  <c r="Q125" i="26"/>
  <c r="M125" i="26"/>
  <c r="S175" i="26"/>
  <c r="M175" i="26"/>
  <c r="T175" i="26"/>
  <c r="U175" i="26"/>
  <c r="R175" i="26"/>
  <c r="Q175" i="26"/>
  <c r="N175" i="26"/>
  <c r="O175" i="26"/>
  <c r="P175" i="26"/>
  <c r="AP8" i="26"/>
  <c r="AD8" i="26" s="1"/>
  <c r="AP69" i="26"/>
  <c r="AO69" i="26" s="1"/>
  <c r="AI69" i="26"/>
  <c r="AF69" i="26"/>
  <c r="AB69" i="26"/>
  <c r="Y69" i="26"/>
  <c r="AA69" i="26"/>
  <c r="AE69" i="26"/>
  <c r="AM69" i="26"/>
  <c r="AL69" i="26"/>
  <c r="M32" i="23"/>
  <c r="P32" i="23"/>
  <c r="O32" i="23"/>
  <c r="T32" i="23"/>
  <c r="S32" i="23"/>
  <c r="R32" i="23"/>
  <c r="U32" i="23"/>
  <c r="Q32" i="23"/>
  <c r="N32" i="23"/>
  <c r="G113" i="42"/>
  <c r="J113" i="42"/>
  <c r="K113" i="42"/>
  <c r="E113" i="42"/>
  <c r="H113" i="42"/>
  <c r="I113" i="42"/>
  <c r="C113" i="42"/>
  <c r="F113" i="42"/>
  <c r="D113" i="42"/>
  <c r="AP33" i="26"/>
  <c r="AC33" i="26" s="1"/>
  <c r="AI33" i="26"/>
  <c r="X33" i="26"/>
  <c r="Y33" i="26"/>
  <c r="AP48" i="26"/>
  <c r="AF48" i="26" s="1"/>
  <c r="AE48" i="26"/>
  <c r="AG48" i="26"/>
  <c r="AB48" i="26"/>
  <c r="AD48" i="26"/>
  <c r="AM48" i="26"/>
  <c r="W48" i="26"/>
  <c r="AP20" i="26"/>
  <c r="AD20" i="26" s="1"/>
  <c r="AM20" i="26"/>
  <c r="AN20" i="26"/>
  <c r="AA20" i="26"/>
  <c r="AB20" i="26"/>
  <c r="AP27" i="26"/>
  <c r="AG27" i="26" s="1"/>
  <c r="AN27" i="26"/>
  <c r="R68" i="26"/>
  <c r="O68" i="26"/>
  <c r="U68" i="26"/>
  <c r="Q68" i="26"/>
  <c r="T68" i="26"/>
  <c r="P68" i="26"/>
  <c r="M68" i="26"/>
  <c r="N68" i="26"/>
  <c r="S68" i="26"/>
  <c r="T150" i="26"/>
  <c r="S150" i="26"/>
  <c r="U150" i="26"/>
  <c r="M150" i="26"/>
  <c r="N150" i="26"/>
  <c r="R150" i="26"/>
  <c r="P150" i="26"/>
  <c r="O150" i="26"/>
  <c r="Q150" i="26"/>
  <c r="M46" i="23"/>
  <c r="R46" i="23"/>
  <c r="Q46" i="23"/>
  <c r="U46" i="23"/>
  <c r="N46" i="23"/>
  <c r="O46" i="23"/>
  <c r="T46" i="23"/>
  <c r="P46" i="23"/>
  <c r="S46" i="23"/>
  <c r="K96" i="42"/>
  <c r="H96" i="42"/>
  <c r="C96" i="42"/>
  <c r="F96" i="42"/>
  <c r="J96" i="42"/>
  <c r="I96" i="42"/>
  <c r="G96" i="42"/>
  <c r="E96" i="42"/>
  <c r="D96" i="42"/>
  <c r="S58" i="26"/>
  <c r="U58" i="26"/>
  <c r="M58" i="26"/>
  <c r="R58" i="26"/>
  <c r="N58" i="26"/>
  <c r="P58" i="26"/>
  <c r="Q58" i="26"/>
  <c r="O58" i="26"/>
  <c r="T58" i="26"/>
  <c r="I3" i="19"/>
  <c r="H3" i="19"/>
  <c r="E3" i="19"/>
  <c r="G3" i="19"/>
  <c r="J3" i="19"/>
  <c r="D3" i="19"/>
  <c r="K3" i="19"/>
  <c r="C3" i="19"/>
  <c r="F3" i="19"/>
  <c r="O73" i="26"/>
  <c r="R73" i="26"/>
  <c r="N73" i="26"/>
  <c r="T73" i="26"/>
  <c r="P73" i="26"/>
  <c r="U73" i="26"/>
  <c r="S73" i="26"/>
  <c r="Q73" i="26"/>
  <c r="M73" i="26"/>
  <c r="AP81" i="26"/>
  <c r="AM81" i="26" s="1"/>
  <c r="W81" i="26"/>
  <c r="M111" i="41"/>
  <c r="Q111" i="41"/>
  <c r="S111" i="41"/>
  <c r="R111" i="41"/>
  <c r="U111" i="41"/>
  <c r="T111" i="41"/>
  <c r="N111" i="41"/>
  <c r="O111" i="41"/>
  <c r="P111" i="41"/>
  <c r="R161" i="41"/>
  <c r="O161" i="41"/>
  <c r="P161" i="41"/>
  <c r="S161" i="41"/>
  <c r="M161" i="41"/>
  <c r="T161" i="41"/>
  <c r="N161" i="41"/>
  <c r="U161" i="41"/>
  <c r="Q161" i="41"/>
  <c r="Q4" i="41"/>
  <c r="N4" i="41"/>
  <c r="R4" i="41"/>
  <c r="U4" i="41"/>
  <c r="T4" i="41"/>
  <c r="M4" i="41"/>
  <c r="O4" i="41"/>
  <c r="P4" i="41"/>
  <c r="S4" i="41"/>
  <c r="N164" i="41"/>
  <c r="T164" i="41"/>
  <c r="S164" i="41"/>
  <c r="R164" i="41"/>
  <c r="M164" i="41"/>
  <c r="Q164" i="41"/>
  <c r="P164" i="41"/>
  <c r="O164" i="41"/>
  <c r="U164" i="41"/>
  <c r="P117" i="41"/>
  <c r="S117" i="41"/>
  <c r="M117" i="41"/>
  <c r="O117" i="41"/>
  <c r="Q117" i="41"/>
  <c r="N117" i="41"/>
  <c r="R117" i="41"/>
  <c r="T117" i="41"/>
  <c r="U117" i="41"/>
  <c r="M70" i="41"/>
  <c r="R70" i="41"/>
  <c r="T70" i="41"/>
  <c r="P70" i="41"/>
  <c r="U70" i="41"/>
  <c r="O70" i="41"/>
  <c r="Q70" i="41"/>
  <c r="N70" i="41"/>
  <c r="S70" i="41"/>
  <c r="AP19" i="41"/>
  <c r="AP147" i="41"/>
  <c r="AK147" i="41" s="1"/>
  <c r="AG147" i="41"/>
  <c r="AO147" i="41"/>
  <c r="AP44" i="41"/>
  <c r="AP172" i="41"/>
  <c r="AF172" i="41" s="1"/>
  <c r="AC172" i="41"/>
  <c r="X172" i="41"/>
  <c r="AM172" i="41"/>
  <c r="AK172" i="41"/>
  <c r="AH172" i="41"/>
  <c r="AP69" i="41"/>
  <c r="AP58" i="41"/>
  <c r="AG58" i="41"/>
  <c r="N176" i="41"/>
  <c r="M176" i="41"/>
  <c r="S176" i="41"/>
  <c r="P176" i="41"/>
  <c r="T176" i="41"/>
  <c r="Q176" i="41"/>
  <c r="R176" i="41"/>
  <c r="O176" i="41"/>
  <c r="U176" i="41"/>
  <c r="AP15" i="41"/>
  <c r="Y15" i="41" s="1"/>
  <c r="AH15" i="41"/>
  <c r="AJ15" i="41"/>
  <c r="AN15" i="41"/>
  <c r="AP72" i="41"/>
  <c r="AI72" i="41" s="1"/>
  <c r="AP97" i="41"/>
  <c r="Y97" i="41"/>
  <c r="S147" i="41"/>
  <c r="P147" i="41"/>
  <c r="R147" i="41"/>
  <c r="M147" i="41"/>
  <c r="O147" i="41"/>
  <c r="Q147" i="41"/>
  <c r="U147" i="41"/>
  <c r="N147" i="41"/>
  <c r="T147" i="41"/>
  <c r="R151" i="41"/>
  <c r="O151" i="41"/>
  <c r="S151" i="41"/>
  <c r="T151" i="41"/>
  <c r="U151" i="41"/>
  <c r="P151" i="41"/>
  <c r="M151" i="41"/>
  <c r="N151" i="41"/>
  <c r="Q151" i="41"/>
  <c r="O138" i="41"/>
  <c r="S138" i="41"/>
  <c r="R138" i="41"/>
  <c r="Q138" i="41"/>
  <c r="N138" i="41"/>
  <c r="T138" i="41"/>
  <c r="M138" i="41"/>
  <c r="P138" i="41"/>
  <c r="U138" i="41"/>
  <c r="AP9" i="41"/>
  <c r="AI9" i="41"/>
  <c r="AP111" i="41"/>
  <c r="R139" i="41"/>
  <c r="P139" i="41"/>
  <c r="Q139" i="41"/>
  <c r="S139" i="41"/>
  <c r="U139" i="41"/>
  <c r="N139" i="41"/>
  <c r="O139" i="41"/>
  <c r="M139" i="41"/>
  <c r="T139" i="41"/>
  <c r="P126" i="41"/>
  <c r="O126" i="41"/>
  <c r="S126" i="41"/>
  <c r="N126" i="41"/>
  <c r="T126" i="41"/>
  <c r="R126" i="41"/>
  <c r="Q126" i="41"/>
  <c r="U126" i="41"/>
  <c r="M126" i="41"/>
  <c r="AP77" i="41"/>
  <c r="X77" i="41" s="1"/>
  <c r="M172" i="42"/>
  <c r="Q172" i="42"/>
  <c r="N172" i="42"/>
  <c r="T172" i="42"/>
  <c r="R172" i="42"/>
  <c r="S172" i="42"/>
  <c r="P172" i="42"/>
  <c r="O172" i="42"/>
  <c r="U172" i="42"/>
  <c r="M106" i="42"/>
  <c r="P106" i="42"/>
  <c r="N106" i="42"/>
  <c r="S106" i="42"/>
  <c r="Q106" i="42"/>
  <c r="T106" i="42"/>
  <c r="U106" i="42"/>
  <c r="O106" i="42"/>
  <c r="R106" i="42"/>
  <c r="Q141" i="40"/>
  <c r="O141" i="40"/>
  <c r="S141" i="40"/>
  <c r="P141" i="40"/>
  <c r="U141" i="40"/>
  <c r="N141" i="40"/>
  <c r="T141" i="40"/>
  <c r="M141" i="40"/>
  <c r="R141" i="40"/>
  <c r="Q129" i="42"/>
  <c r="U129" i="42"/>
  <c r="N129" i="42"/>
  <c r="S129" i="42"/>
  <c r="O129" i="42"/>
  <c r="T129" i="42"/>
  <c r="P129" i="42"/>
  <c r="R129" i="42"/>
  <c r="M129" i="42"/>
  <c r="R65" i="40"/>
  <c r="S65" i="40"/>
  <c r="P65" i="40"/>
  <c r="M65" i="40"/>
  <c r="T65" i="40"/>
  <c r="O65" i="40"/>
  <c r="N65" i="40"/>
  <c r="Q65" i="40"/>
  <c r="U65" i="40"/>
  <c r="T27" i="40"/>
  <c r="P27" i="40"/>
  <c r="R27" i="40"/>
  <c r="U27" i="40"/>
  <c r="O27" i="40"/>
  <c r="S27" i="40"/>
  <c r="M27" i="40"/>
  <c r="N27" i="40"/>
  <c r="Q27" i="40"/>
  <c r="AP156" i="42"/>
  <c r="AG156" i="42" s="1"/>
  <c r="AP86" i="42"/>
  <c r="AP46" i="42"/>
  <c r="Z46" i="42" s="1"/>
  <c r="AP124" i="40"/>
  <c r="AO124" i="40" s="1"/>
  <c r="AP159" i="40"/>
  <c r="AD159" i="40" s="1"/>
  <c r="Q94" i="23"/>
  <c r="T94" i="23"/>
  <c r="O94" i="23"/>
  <c r="U94" i="23"/>
  <c r="S94" i="23"/>
  <c r="N94" i="23"/>
  <c r="R94" i="23"/>
  <c r="P94" i="23"/>
  <c r="M94" i="23"/>
  <c r="U72" i="26"/>
  <c r="P72" i="26"/>
  <c r="N72" i="26"/>
  <c r="M72" i="26"/>
  <c r="R72" i="26"/>
  <c r="Q72" i="26"/>
  <c r="T72" i="26"/>
  <c r="S72" i="26"/>
  <c r="O72" i="26"/>
  <c r="K51" i="42"/>
  <c r="D51" i="42"/>
  <c r="H51" i="42"/>
  <c r="C51" i="42"/>
  <c r="E51" i="42"/>
  <c r="F51" i="42"/>
  <c r="J51" i="42"/>
  <c r="I51" i="42"/>
  <c r="G51" i="42"/>
  <c r="U79" i="23"/>
  <c r="S79" i="23"/>
  <c r="T79" i="23"/>
  <c r="P79" i="23"/>
  <c r="M79" i="23"/>
  <c r="O79" i="23"/>
  <c r="R79" i="23"/>
  <c r="Q79" i="23"/>
  <c r="N79" i="23"/>
  <c r="T152" i="23"/>
  <c r="M152" i="23"/>
  <c r="U152" i="23"/>
  <c r="P152" i="23"/>
  <c r="R152" i="23"/>
  <c r="Q152" i="23"/>
  <c r="O152" i="23"/>
  <c r="N152" i="23"/>
  <c r="S152" i="23"/>
  <c r="AP142" i="26"/>
  <c r="AB142" i="26" s="1"/>
  <c r="AJ142" i="26"/>
  <c r="AC142" i="26"/>
  <c r="AG142" i="26"/>
  <c r="W142" i="26"/>
  <c r="AN142" i="26"/>
  <c r="M14" i="26"/>
  <c r="T14" i="26"/>
  <c r="N14" i="26"/>
  <c r="U14" i="26"/>
  <c r="O14" i="26"/>
  <c r="Q14" i="26"/>
  <c r="R14" i="26"/>
  <c r="S14" i="26"/>
  <c r="P14" i="26"/>
  <c r="G5" i="42"/>
  <c r="I5" i="42"/>
  <c r="J5" i="42"/>
  <c r="E5" i="42"/>
  <c r="H5" i="42"/>
  <c r="D5" i="42"/>
  <c r="K5" i="42"/>
  <c r="C5" i="42"/>
  <c r="F5" i="42"/>
  <c r="C8" i="42"/>
  <c r="J8" i="42"/>
  <c r="D8" i="42"/>
  <c r="F8" i="42"/>
  <c r="K8" i="42"/>
  <c r="I8" i="42"/>
  <c r="E8" i="42"/>
  <c r="G8" i="42"/>
  <c r="H8" i="42"/>
  <c r="P5" i="23"/>
  <c r="U5" i="23"/>
  <c r="Q5" i="23"/>
  <c r="O5" i="23"/>
  <c r="R5" i="23"/>
  <c r="M5" i="23"/>
  <c r="N5" i="23"/>
  <c r="T5" i="23"/>
  <c r="S5" i="23"/>
  <c r="K114" i="42"/>
  <c r="J114" i="42"/>
  <c r="H114" i="42"/>
  <c r="C114" i="42"/>
  <c r="F114" i="42"/>
  <c r="I114" i="42"/>
  <c r="E114" i="42"/>
  <c r="D114" i="42"/>
  <c r="G114" i="42"/>
  <c r="D67" i="42"/>
  <c r="H67" i="42"/>
  <c r="K67" i="42"/>
  <c r="E67" i="42"/>
  <c r="C67" i="42"/>
  <c r="I67" i="42"/>
  <c r="G67" i="42"/>
  <c r="F67" i="42"/>
  <c r="J67" i="42"/>
  <c r="F110" i="42"/>
  <c r="H110" i="42"/>
  <c r="C110" i="42"/>
  <c r="E110" i="42"/>
  <c r="G110" i="42"/>
  <c r="K110" i="42"/>
  <c r="D110" i="42"/>
  <c r="I110" i="42"/>
  <c r="J110" i="42"/>
  <c r="U25" i="23"/>
  <c r="M25" i="23"/>
  <c r="N25" i="23"/>
  <c r="R25" i="23"/>
  <c r="T25" i="23"/>
  <c r="P25" i="23"/>
  <c r="S25" i="23"/>
  <c r="O25" i="23"/>
  <c r="Q25" i="23"/>
  <c r="T99" i="23"/>
  <c r="M99" i="23"/>
  <c r="P99" i="23"/>
  <c r="O99" i="23"/>
  <c r="U99" i="23"/>
  <c r="R99" i="23"/>
  <c r="S99" i="23"/>
  <c r="Q99" i="23"/>
  <c r="N99" i="23"/>
  <c r="M108" i="23"/>
  <c r="Q108" i="23"/>
  <c r="O108" i="23"/>
  <c r="T108" i="23"/>
  <c r="S108" i="23"/>
  <c r="U108" i="23"/>
  <c r="N108" i="23"/>
  <c r="P108" i="23"/>
  <c r="R108" i="23"/>
  <c r="P101" i="26"/>
  <c r="U101" i="26"/>
  <c r="O101" i="26"/>
  <c r="M101" i="26"/>
  <c r="R101" i="26"/>
  <c r="S101" i="26"/>
  <c r="T101" i="26"/>
  <c r="Q101" i="26"/>
  <c r="N101" i="26"/>
  <c r="H94" i="42"/>
  <c r="G94" i="42"/>
  <c r="E94" i="42"/>
  <c r="F94" i="42"/>
  <c r="D94" i="42"/>
  <c r="J94" i="42"/>
  <c r="K94" i="42"/>
  <c r="C94" i="42"/>
  <c r="I94" i="42"/>
  <c r="K28" i="42"/>
  <c r="H28" i="42"/>
  <c r="J28" i="42"/>
  <c r="D28" i="42"/>
  <c r="I28" i="42"/>
  <c r="F28" i="42"/>
  <c r="G28" i="42"/>
  <c r="E28" i="42"/>
  <c r="C28" i="42"/>
  <c r="P127" i="23"/>
  <c r="S127" i="23"/>
  <c r="T127" i="23"/>
  <c r="R127" i="23"/>
  <c r="M127" i="23"/>
  <c r="O127" i="23"/>
  <c r="N127" i="23"/>
  <c r="Q127" i="23"/>
  <c r="U127" i="23"/>
  <c r="R161" i="26"/>
  <c r="S161" i="26"/>
  <c r="N161" i="26"/>
  <c r="T161" i="26"/>
  <c r="Q161" i="26"/>
  <c r="P161" i="26"/>
  <c r="O161" i="26"/>
  <c r="M161" i="26"/>
  <c r="U161" i="26"/>
  <c r="O168" i="26"/>
  <c r="N168" i="26"/>
  <c r="U168" i="26"/>
  <c r="R168" i="26"/>
  <c r="T168" i="26"/>
  <c r="Q168" i="26"/>
  <c r="P168" i="26"/>
  <c r="S168" i="26"/>
  <c r="M168" i="26"/>
  <c r="O3" i="23"/>
  <c r="U3" i="23"/>
  <c r="T3" i="23"/>
  <c r="S3" i="23"/>
  <c r="P3" i="23"/>
  <c r="N3" i="23"/>
  <c r="Q3" i="23"/>
  <c r="M3" i="23"/>
  <c r="R3" i="23"/>
  <c r="K130" i="42"/>
  <c r="J130" i="42"/>
  <c r="H130" i="42"/>
  <c r="E130" i="42"/>
  <c r="G130" i="42"/>
  <c r="C130" i="42"/>
  <c r="D130" i="42"/>
  <c r="F130" i="42"/>
  <c r="I130" i="42"/>
  <c r="T155" i="23"/>
  <c r="P155" i="23"/>
  <c r="R155" i="23"/>
  <c r="N155" i="23"/>
  <c r="Q155" i="23"/>
  <c r="U155" i="23"/>
  <c r="S155" i="23"/>
  <c r="O155" i="23"/>
  <c r="M155" i="23"/>
  <c r="O75" i="23"/>
  <c r="Q75" i="23"/>
  <c r="U75" i="23"/>
  <c r="S75" i="23"/>
  <c r="M75" i="23"/>
  <c r="R75" i="23"/>
  <c r="N75" i="23"/>
  <c r="T75" i="23"/>
  <c r="P75" i="23"/>
  <c r="J147" i="42"/>
  <c r="K147" i="42"/>
  <c r="H147" i="42"/>
  <c r="F147" i="42"/>
  <c r="E147" i="42"/>
  <c r="C147" i="42"/>
  <c r="I147" i="42"/>
  <c r="G147" i="42"/>
  <c r="D147" i="42"/>
  <c r="I73" i="42"/>
  <c r="D73" i="42"/>
  <c r="F73" i="42"/>
  <c r="E73" i="42"/>
  <c r="H73" i="42"/>
  <c r="J73" i="42"/>
  <c r="K73" i="42"/>
  <c r="C73" i="42"/>
  <c r="G73" i="42"/>
  <c r="H35" i="42"/>
  <c r="D35" i="42"/>
  <c r="G35" i="42"/>
  <c r="I35" i="42"/>
  <c r="K35" i="42"/>
  <c r="J35" i="42"/>
  <c r="C35" i="42"/>
  <c r="E35" i="42"/>
  <c r="F35" i="42"/>
  <c r="AP139" i="26"/>
  <c r="AE139" i="26" s="1"/>
  <c r="AB139" i="26"/>
  <c r="Q103" i="23"/>
  <c r="M103" i="23"/>
  <c r="U103" i="23"/>
  <c r="O103" i="23"/>
  <c r="P103" i="23"/>
  <c r="N103" i="23"/>
  <c r="R103" i="23"/>
  <c r="T103" i="23"/>
  <c r="S103" i="23"/>
  <c r="T48" i="23"/>
  <c r="P48" i="23"/>
  <c r="N48" i="23"/>
  <c r="S48" i="23"/>
  <c r="M48" i="23"/>
  <c r="Q48" i="23"/>
  <c r="O48" i="23"/>
  <c r="U48" i="23"/>
  <c r="R48" i="23"/>
  <c r="Q23" i="26"/>
  <c r="M23" i="26"/>
  <c r="O23" i="26"/>
  <c r="N23" i="26"/>
  <c r="R23" i="26"/>
  <c r="U23" i="26"/>
  <c r="T23" i="26"/>
  <c r="S23" i="26"/>
  <c r="P23" i="26"/>
  <c r="D12" i="42"/>
  <c r="J12" i="42"/>
  <c r="H12" i="42"/>
  <c r="K12" i="42"/>
  <c r="C12" i="42"/>
  <c r="F12" i="42"/>
  <c r="I12" i="42"/>
  <c r="E12" i="42"/>
  <c r="G12" i="42"/>
  <c r="E76" i="42"/>
  <c r="C76" i="42"/>
  <c r="F76" i="42"/>
  <c r="G76" i="42"/>
  <c r="H76" i="42"/>
  <c r="K76" i="42"/>
  <c r="I76" i="42"/>
  <c r="J76" i="42"/>
  <c r="D76" i="42"/>
  <c r="P124" i="26"/>
  <c r="T124" i="26"/>
  <c r="U124" i="26"/>
  <c r="S124" i="26"/>
  <c r="Q124" i="26"/>
  <c r="N124" i="26"/>
  <c r="R124" i="26"/>
  <c r="M124" i="26"/>
  <c r="O124" i="26"/>
  <c r="O35" i="23"/>
  <c r="P35" i="23"/>
  <c r="T35" i="23"/>
  <c r="N35" i="23"/>
  <c r="R35" i="23"/>
  <c r="M35" i="23"/>
  <c r="U35" i="23"/>
  <c r="Q35" i="23"/>
  <c r="S35" i="23"/>
  <c r="P69" i="23"/>
  <c r="U69" i="23"/>
  <c r="Q69" i="23"/>
  <c r="O69" i="23"/>
  <c r="M69" i="23"/>
  <c r="R69" i="23"/>
  <c r="N69" i="23"/>
  <c r="T69" i="23"/>
  <c r="S69" i="23"/>
  <c r="AP45" i="26"/>
  <c r="AI45" i="26" s="1"/>
  <c r="Z45" i="26"/>
  <c r="AC45" i="26"/>
  <c r="AJ45" i="26"/>
  <c r="J177" i="41"/>
  <c r="H177" i="41"/>
  <c r="D177" i="41"/>
  <c r="F177" i="41"/>
  <c r="K177" i="41"/>
  <c r="I177" i="41"/>
  <c r="G177" i="41"/>
  <c r="C177" i="41"/>
  <c r="E177" i="41"/>
  <c r="AP40" i="26"/>
  <c r="AE40" i="26" s="1"/>
  <c r="U114" i="23"/>
  <c r="S114" i="23"/>
  <c r="M114" i="23"/>
  <c r="N114" i="23"/>
  <c r="Q114" i="23"/>
  <c r="P114" i="23"/>
  <c r="O114" i="23"/>
  <c r="T114" i="23"/>
  <c r="R114" i="23"/>
  <c r="C156" i="40"/>
  <c r="E156" i="40"/>
  <c r="F156" i="40"/>
  <c r="K156" i="40"/>
  <c r="J156" i="40"/>
  <c r="H156" i="40"/>
  <c r="I156" i="40"/>
  <c r="G156" i="40"/>
  <c r="D156" i="40"/>
  <c r="C151" i="42"/>
  <c r="E151" i="42"/>
  <c r="H151" i="42"/>
  <c r="J151" i="42"/>
  <c r="G151" i="42"/>
  <c r="D151" i="42"/>
  <c r="K151" i="42"/>
  <c r="F151" i="42"/>
  <c r="I151" i="42"/>
  <c r="E97" i="42"/>
  <c r="K97" i="42"/>
  <c r="I97" i="42"/>
  <c r="C97" i="42"/>
  <c r="H97" i="42"/>
  <c r="G97" i="42"/>
  <c r="J97" i="42"/>
  <c r="D97" i="42"/>
  <c r="F97" i="42"/>
  <c r="P30" i="26"/>
  <c r="U30" i="26"/>
  <c r="Q30" i="26"/>
  <c r="O30" i="26"/>
  <c r="R30" i="26"/>
  <c r="M30" i="26"/>
  <c r="N30" i="26"/>
  <c r="T30" i="26"/>
  <c r="S30" i="26"/>
  <c r="U21" i="26"/>
  <c r="T21" i="26"/>
  <c r="P21" i="26"/>
  <c r="N21" i="26"/>
  <c r="S21" i="26"/>
  <c r="O21" i="26"/>
  <c r="R21" i="26"/>
  <c r="Q21" i="26"/>
  <c r="M21" i="26"/>
  <c r="P11" i="23"/>
  <c r="N11" i="23"/>
  <c r="O11" i="23"/>
  <c r="R11" i="23"/>
  <c r="S11" i="23"/>
  <c r="T11" i="23"/>
  <c r="M11" i="23"/>
  <c r="U11" i="23"/>
  <c r="Q11" i="23"/>
  <c r="R75" i="26"/>
  <c r="P75" i="26"/>
  <c r="Q75" i="26"/>
  <c r="T75" i="26"/>
  <c r="O75" i="26"/>
  <c r="U75" i="26"/>
  <c r="S75" i="26"/>
  <c r="M75" i="26"/>
  <c r="N75" i="26"/>
  <c r="T42" i="26"/>
  <c r="S42" i="26"/>
  <c r="U42" i="26"/>
  <c r="R42" i="26"/>
  <c r="M42" i="26"/>
  <c r="N42" i="26"/>
  <c r="P42" i="26"/>
  <c r="Q42" i="26"/>
  <c r="O42" i="26"/>
  <c r="D78" i="42"/>
  <c r="J78" i="42"/>
  <c r="F78" i="42"/>
  <c r="E78" i="42"/>
  <c r="I78" i="42"/>
  <c r="K78" i="42"/>
  <c r="H78" i="42"/>
  <c r="C78" i="42"/>
  <c r="G78" i="42"/>
  <c r="AP58" i="26"/>
  <c r="AH58" i="26" s="1"/>
  <c r="AE58" i="26"/>
  <c r="Z58" i="26"/>
  <c r="N137" i="23"/>
  <c r="M137" i="23"/>
  <c r="T137" i="23"/>
  <c r="P137" i="23"/>
  <c r="Q137" i="23"/>
  <c r="S137" i="23"/>
  <c r="R137" i="23"/>
  <c r="O137" i="23"/>
  <c r="U137" i="23"/>
  <c r="O80" i="23"/>
  <c r="R80" i="23"/>
  <c r="Q80" i="23"/>
  <c r="M80" i="23"/>
  <c r="P80" i="23"/>
  <c r="T80" i="23"/>
  <c r="S80" i="23"/>
  <c r="N80" i="23"/>
  <c r="U80" i="23"/>
  <c r="U52" i="23"/>
  <c r="M52" i="23"/>
  <c r="O52" i="23"/>
  <c r="N52" i="23"/>
  <c r="Q52" i="23"/>
  <c r="R52" i="23"/>
  <c r="P52" i="23"/>
  <c r="S52" i="23"/>
  <c r="T52" i="23"/>
  <c r="C106" i="41"/>
  <c r="I106" i="41"/>
  <c r="H106" i="41"/>
  <c r="G106" i="41"/>
  <c r="J106" i="41"/>
  <c r="K106" i="41"/>
  <c r="D106" i="41"/>
  <c r="F106" i="41"/>
  <c r="E106" i="41"/>
  <c r="P54" i="26"/>
  <c r="U54" i="26"/>
  <c r="O54" i="26"/>
  <c r="M54" i="26"/>
  <c r="N54" i="26"/>
  <c r="R54" i="26"/>
  <c r="Q54" i="26"/>
  <c r="T54" i="26"/>
  <c r="S54" i="26"/>
  <c r="AP66" i="26"/>
  <c r="AJ66" i="26" s="1"/>
  <c r="AI66" i="26"/>
  <c r="AA66" i="26"/>
  <c r="AN66" i="26"/>
  <c r="AH66" i="26"/>
  <c r="AL66" i="26"/>
  <c r="Y66" i="26"/>
  <c r="AB66" i="26"/>
  <c r="Q45" i="23"/>
  <c r="S45" i="23"/>
  <c r="R45" i="23"/>
  <c r="M45" i="23"/>
  <c r="N45" i="23"/>
  <c r="P45" i="23"/>
  <c r="U45" i="23"/>
  <c r="O45" i="23"/>
  <c r="T45" i="23"/>
  <c r="M52" i="26"/>
  <c r="R52" i="26"/>
  <c r="U52" i="26"/>
  <c r="O52" i="26"/>
  <c r="T52" i="26"/>
  <c r="Q52" i="26"/>
  <c r="P52" i="26"/>
  <c r="N52" i="26"/>
  <c r="S52" i="26"/>
  <c r="P113" i="23"/>
  <c r="T113" i="23"/>
  <c r="U113" i="23"/>
  <c r="S113" i="23"/>
  <c r="M113" i="23"/>
  <c r="N113" i="23"/>
  <c r="R113" i="23"/>
  <c r="Q113" i="23"/>
  <c r="O113" i="23"/>
  <c r="E59" i="42"/>
  <c r="J59" i="42"/>
  <c r="I59" i="42"/>
  <c r="F59" i="42"/>
  <c r="C59" i="42"/>
  <c r="K59" i="42"/>
  <c r="G59" i="42"/>
  <c r="H59" i="42"/>
  <c r="D59" i="42"/>
  <c r="U173" i="26"/>
  <c r="O173" i="26"/>
  <c r="Q173" i="26"/>
  <c r="S173" i="26"/>
  <c r="N173" i="26"/>
  <c r="M173" i="26"/>
  <c r="T173" i="26"/>
  <c r="R173" i="26"/>
  <c r="P173" i="26"/>
  <c r="AP91" i="26"/>
  <c r="AK91" i="26" s="1"/>
  <c r="Z91" i="26"/>
  <c r="AC91" i="26"/>
  <c r="AO91" i="26"/>
  <c r="O157" i="26"/>
  <c r="S157" i="26"/>
  <c r="Q157" i="26"/>
  <c r="M157" i="26"/>
  <c r="T157" i="26"/>
  <c r="R157" i="26"/>
  <c r="P157" i="26"/>
  <c r="U157" i="26"/>
  <c r="N157" i="26"/>
  <c r="AP160" i="26"/>
  <c r="AL160" i="26" s="1"/>
  <c r="AG160" i="26"/>
  <c r="Z160" i="26"/>
  <c r="AA160" i="26"/>
  <c r="AJ160" i="26"/>
  <c r="X160" i="26"/>
  <c r="Y160" i="26"/>
  <c r="AF160" i="26"/>
  <c r="AE160" i="26"/>
  <c r="Q117" i="23"/>
  <c r="T117" i="23"/>
  <c r="R117" i="23"/>
  <c r="O117" i="23"/>
  <c r="U117" i="23"/>
  <c r="N117" i="23"/>
  <c r="S117" i="23"/>
  <c r="M117" i="23"/>
  <c r="P117" i="23"/>
  <c r="P50" i="23"/>
  <c r="T50" i="23"/>
  <c r="M50" i="23"/>
  <c r="U50" i="23"/>
  <c r="R50" i="23"/>
  <c r="N50" i="23"/>
  <c r="S50" i="23"/>
  <c r="O50" i="23"/>
  <c r="Q50" i="23"/>
  <c r="F143" i="42"/>
  <c r="I143" i="42"/>
  <c r="C143" i="42"/>
  <c r="D143" i="42"/>
  <c r="K143" i="42"/>
  <c r="J143" i="42"/>
  <c r="G143" i="42"/>
  <c r="H143" i="42"/>
  <c r="E143" i="42"/>
  <c r="C72" i="42"/>
  <c r="F72" i="42"/>
  <c r="I72" i="42"/>
  <c r="D72" i="42"/>
  <c r="E72" i="42"/>
  <c r="H72" i="42"/>
  <c r="K72" i="42"/>
  <c r="G72" i="42"/>
  <c r="J72" i="42"/>
  <c r="R30" i="23"/>
  <c r="T30" i="23"/>
  <c r="S30" i="23"/>
  <c r="N30" i="23"/>
  <c r="P30" i="23"/>
  <c r="U30" i="23"/>
  <c r="Q30" i="23"/>
  <c r="O30" i="23"/>
  <c r="M30" i="23"/>
  <c r="AP55" i="26"/>
  <c r="W55" i="26" s="1"/>
  <c r="AB55" i="26"/>
  <c r="AM55" i="26"/>
  <c r="AJ55" i="26"/>
  <c r="AH55" i="26"/>
  <c r="U143" i="26"/>
  <c r="P143" i="26"/>
  <c r="R143" i="26"/>
  <c r="Q143" i="26"/>
  <c r="M143" i="26"/>
  <c r="S143" i="26"/>
  <c r="O143" i="26"/>
  <c r="N143" i="26"/>
  <c r="T143" i="26"/>
  <c r="U176" i="23"/>
  <c r="N176" i="23"/>
  <c r="R176" i="23"/>
  <c r="T176" i="23"/>
  <c r="Q176" i="23"/>
  <c r="M176" i="23"/>
  <c r="P176" i="23"/>
  <c r="S176" i="23"/>
  <c r="O176" i="23"/>
  <c r="M40" i="26"/>
  <c r="R40" i="26"/>
  <c r="N40" i="26"/>
  <c r="Q40" i="26"/>
  <c r="U40" i="26"/>
  <c r="O40" i="26"/>
  <c r="S40" i="26"/>
  <c r="P40" i="26"/>
  <c r="T40" i="26"/>
  <c r="Q40" i="23"/>
  <c r="O40" i="23"/>
  <c r="U40" i="23"/>
  <c r="T40" i="23"/>
  <c r="M40" i="23"/>
  <c r="S40" i="23"/>
  <c r="R40" i="23"/>
  <c r="N40" i="23"/>
  <c r="P40" i="23"/>
  <c r="I86" i="41"/>
  <c r="K86" i="41"/>
  <c r="H86" i="41"/>
  <c r="J86" i="41"/>
  <c r="F86" i="41"/>
  <c r="E86" i="41"/>
  <c r="D86" i="41"/>
  <c r="C86" i="41"/>
  <c r="G86" i="41"/>
  <c r="O92" i="23"/>
  <c r="R92" i="23"/>
  <c r="N92" i="23"/>
  <c r="Q92" i="23"/>
  <c r="U92" i="23"/>
  <c r="M92" i="23"/>
  <c r="P92" i="23"/>
  <c r="S92" i="23"/>
  <c r="T92" i="23"/>
  <c r="AP116" i="26"/>
  <c r="AE116" i="26" s="1"/>
  <c r="AM116" i="26"/>
  <c r="AN116" i="26"/>
  <c r="AO116" i="26"/>
  <c r="U113" i="26"/>
  <c r="R113" i="26"/>
  <c r="O113" i="26"/>
  <c r="N113" i="26"/>
  <c r="M113" i="26"/>
  <c r="Q113" i="26"/>
  <c r="T113" i="26"/>
  <c r="S113" i="26"/>
  <c r="P113" i="26"/>
  <c r="AP44" i="26"/>
  <c r="Y44" i="26" s="1"/>
  <c r="AH44" i="26"/>
  <c r="AO44" i="26"/>
  <c r="U110" i="26"/>
  <c r="O110" i="26"/>
  <c r="T110" i="26"/>
  <c r="S110" i="26"/>
  <c r="P110" i="26"/>
  <c r="M110" i="26"/>
  <c r="Q110" i="26"/>
  <c r="R110" i="26"/>
  <c r="N110" i="26"/>
  <c r="AP124" i="26"/>
  <c r="AG124" i="26" s="1"/>
  <c r="U18" i="26"/>
  <c r="N18" i="26"/>
  <c r="P18" i="26"/>
  <c r="Q18" i="26"/>
  <c r="T18" i="26"/>
  <c r="O18" i="26"/>
  <c r="S18" i="26"/>
  <c r="R18" i="26"/>
  <c r="M18" i="26"/>
  <c r="H176" i="41"/>
  <c r="J176" i="41"/>
  <c r="C176" i="41"/>
  <c r="I176" i="41"/>
  <c r="G176" i="41"/>
  <c r="D176" i="41"/>
  <c r="E176" i="41"/>
  <c r="F176" i="41"/>
  <c r="K176" i="41"/>
  <c r="N98" i="23"/>
  <c r="O98" i="23"/>
  <c r="Q98" i="23"/>
  <c r="R98" i="23"/>
  <c r="T98" i="23"/>
  <c r="U98" i="23"/>
  <c r="M98" i="23"/>
  <c r="P98" i="23"/>
  <c r="S98" i="23"/>
  <c r="M48" i="26"/>
  <c r="O48" i="26"/>
  <c r="U48" i="26"/>
  <c r="Q48" i="26"/>
  <c r="N48" i="26"/>
  <c r="P48" i="26"/>
  <c r="T48" i="26"/>
  <c r="S48" i="26"/>
  <c r="R48" i="26"/>
  <c r="T110" i="23"/>
  <c r="M110" i="23"/>
  <c r="R110" i="23"/>
  <c r="Q110" i="23"/>
  <c r="S110" i="23"/>
  <c r="O110" i="23"/>
  <c r="P110" i="23"/>
  <c r="U110" i="23"/>
  <c r="N110" i="23"/>
  <c r="O11" i="26"/>
  <c r="U11" i="26"/>
  <c r="S11" i="26"/>
  <c r="R11" i="26"/>
  <c r="N11" i="26"/>
  <c r="T11" i="26"/>
  <c r="P11" i="26"/>
  <c r="Q11" i="26"/>
  <c r="M11" i="26"/>
  <c r="O159" i="41"/>
  <c r="U159" i="41"/>
  <c r="P159" i="41"/>
  <c r="T159" i="41"/>
  <c r="S159" i="41"/>
  <c r="N159" i="41"/>
  <c r="M159" i="41"/>
  <c r="Q159" i="41"/>
  <c r="R159" i="41"/>
  <c r="AP31" i="41"/>
  <c r="AM31" i="41" s="1"/>
  <c r="P52" i="41"/>
  <c r="R52" i="41"/>
  <c r="N52" i="41"/>
  <c r="O52" i="41"/>
  <c r="T52" i="41"/>
  <c r="S52" i="41"/>
  <c r="U52" i="41"/>
  <c r="M52" i="41"/>
  <c r="Q52" i="41"/>
  <c r="N5" i="41"/>
  <c r="T5" i="41"/>
  <c r="P5" i="41"/>
  <c r="S5" i="41"/>
  <c r="R5" i="41"/>
  <c r="U5" i="41"/>
  <c r="Q5" i="41"/>
  <c r="O5" i="41"/>
  <c r="M5" i="41"/>
  <c r="M133" i="41"/>
  <c r="Q133" i="41"/>
  <c r="N133" i="41"/>
  <c r="R133" i="41"/>
  <c r="P133" i="41"/>
  <c r="O133" i="41"/>
  <c r="U133" i="41"/>
  <c r="T133" i="41"/>
  <c r="S133" i="41"/>
  <c r="Q86" i="41"/>
  <c r="S86" i="41"/>
  <c r="R86" i="41"/>
  <c r="U86" i="41"/>
  <c r="P86" i="41"/>
  <c r="M86" i="41"/>
  <c r="O86" i="41"/>
  <c r="T86" i="41"/>
  <c r="N86" i="41"/>
  <c r="AP35" i="41"/>
  <c r="AB35" i="41" s="1"/>
  <c r="W35" i="41"/>
  <c r="AP163" i="41"/>
  <c r="AG163" i="41" s="1"/>
  <c r="AP60" i="41"/>
  <c r="AP34" i="41"/>
  <c r="AP85" i="41"/>
  <c r="AN85" i="41"/>
  <c r="AP106" i="41"/>
  <c r="AA106" i="41" s="1"/>
  <c r="AC106" i="41"/>
  <c r="AJ106" i="41"/>
  <c r="O49" i="41"/>
  <c r="N49" i="41"/>
  <c r="T49" i="41"/>
  <c r="M49" i="41"/>
  <c r="R49" i="41"/>
  <c r="U49" i="41"/>
  <c r="S49" i="41"/>
  <c r="Q49" i="41"/>
  <c r="P49" i="41"/>
  <c r="AP63" i="41"/>
  <c r="AC63" i="41" s="1"/>
  <c r="Y63" i="41"/>
  <c r="AP104" i="41"/>
  <c r="AG104" i="41" s="1"/>
  <c r="AM104" i="41"/>
  <c r="AP129" i="41"/>
  <c r="AH129" i="41" s="1"/>
  <c r="R36" i="41"/>
  <c r="P36" i="41"/>
  <c r="M36" i="41"/>
  <c r="Q36" i="41"/>
  <c r="T36" i="41"/>
  <c r="N36" i="41"/>
  <c r="S36" i="41"/>
  <c r="U36" i="41"/>
  <c r="O36" i="41"/>
  <c r="R56" i="41"/>
  <c r="T56" i="41"/>
  <c r="U56" i="41"/>
  <c r="P56" i="41"/>
  <c r="N56" i="41"/>
  <c r="Q56" i="41"/>
  <c r="M56" i="41"/>
  <c r="S56" i="41"/>
  <c r="O56" i="41"/>
  <c r="AP39" i="41"/>
  <c r="AB39" i="41" s="1"/>
  <c r="AP89" i="41"/>
  <c r="AP40" i="41"/>
  <c r="X40" i="41" s="1"/>
  <c r="T44" i="41"/>
  <c r="U44" i="41"/>
  <c r="M44" i="41"/>
  <c r="P44" i="41"/>
  <c r="Q44" i="41"/>
  <c r="S44" i="41"/>
  <c r="N44" i="41"/>
  <c r="R44" i="41"/>
  <c r="O44" i="41"/>
  <c r="AP27" i="41"/>
  <c r="AA27" i="41"/>
  <c r="AP82" i="41"/>
  <c r="AI82" i="41" s="1"/>
  <c r="AB82" i="41"/>
  <c r="Q131" i="42"/>
  <c r="T131" i="42"/>
  <c r="M131" i="42"/>
  <c r="N131" i="42"/>
  <c r="R131" i="42"/>
  <c r="U131" i="42"/>
  <c r="P131" i="42"/>
  <c r="S131" i="42"/>
  <c r="O131" i="42"/>
  <c r="P41" i="42"/>
  <c r="U41" i="42"/>
  <c r="O41" i="42"/>
  <c r="N41" i="42"/>
  <c r="M41" i="42"/>
  <c r="R41" i="42"/>
  <c r="Q41" i="42"/>
  <c r="S41" i="42"/>
  <c r="T41" i="42"/>
  <c r="T125" i="40"/>
  <c r="Q125" i="40"/>
  <c r="R125" i="40"/>
  <c r="S125" i="40"/>
  <c r="O125" i="40"/>
  <c r="M125" i="40"/>
  <c r="P125" i="40"/>
  <c r="U125" i="40"/>
  <c r="N125" i="40"/>
  <c r="M89" i="42"/>
  <c r="O89" i="42"/>
  <c r="P89" i="42"/>
  <c r="R89" i="42"/>
  <c r="S89" i="42"/>
  <c r="T89" i="42"/>
  <c r="U89" i="42"/>
  <c r="Q89" i="42"/>
  <c r="N89" i="42"/>
  <c r="N41" i="40"/>
  <c r="U41" i="40"/>
  <c r="T41" i="40"/>
  <c r="R41" i="40"/>
  <c r="Q41" i="40"/>
  <c r="S41" i="40"/>
  <c r="M41" i="40"/>
  <c r="O41" i="40"/>
  <c r="P41" i="40"/>
  <c r="AP116" i="42"/>
  <c r="AE116" i="42" s="1"/>
  <c r="AP108" i="42"/>
  <c r="Z108" i="42" s="1"/>
  <c r="AD108" i="42"/>
  <c r="AB108" i="42"/>
  <c r="AI108" i="42"/>
  <c r="AH108" i="42"/>
  <c r="AJ108" i="42"/>
  <c r="X108" i="42"/>
  <c r="AC108" i="42"/>
  <c r="AN108" i="42"/>
  <c r="AM108" i="42"/>
  <c r="AP138" i="42"/>
  <c r="AB138" i="42" s="1"/>
  <c r="AP4" i="42"/>
  <c r="AP25" i="40"/>
  <c r="AP71" i="40"/>
  <c r="R97" i="26"/>
  <c r="N97" i="26"/>
  <c r="Q97" i="26"/>
  <c r="U97" i="26"/>
  <c r="S97" i="26"/>
  <c r="M97" i="26"/>
  <c r="P97" i="26"/>
  <c r="O97" i="26"/>
  <c r="T97" i="26"/>
  <c r="C98" i="42"/>
  <c r="I98" i="42"/>
  <c r="K98" i="42"/>
  <c r="J98" i="42"/>
  <c r="F98" i="42"/>
  <c r="G98" i="42"/>
  <c r="D98" i="42"/>
  <c r="H98" i="42"/>
  <c r="E98" i="42"/>
  <c r="D101" i="42"/>
  <c r="G101" i="42"/>
  <c r="H101" i="42"/>
  <c r="J101" i="42"/>
  <c r="I101" i="42"/>
  <c r="K101" i="42"/>
  <c r="F101" i="42"/>
  <c r="C101" i="42"/>
  <c r="E101" i="42"/>
  <c r="M86" i="26"/>
  <c r="P86" i="26"/>
  <c r="U86" i="26"/>
  <c r="S86" i="26"/>
  <c r="O86" i="26"/>
  <c r="N86" i="26"/>
  <c r="T86" i="26"/>
  <c r="Q86" i="26"/>
  <c r="R86" i="26"/>
  <c r="R34" i="23"/>
  <c r="U34" i="23"/>
  <c r="P34" i="23"/>
  <c r="S34" i="23"/>
  <c r="N34" i="23"/>
  <c r="O34" i="23"/>
  <c r="M34" i="23"/>
  <c r="Q34" i="23"/>
  <c r="T34" i="23"/>
  <c r="U50" i="25"/>
  <c r="M50" i="25"/>
  <c r="Q50" i="25"/>
  <c r="P50" i="25"/>
  <c r="N50" i="25"/>
  <c r="S50" i="25"/>
  <c r="T50" i="25"/>
  <c r="R50" i="25"/>
  <c r="O50" i="25"/>
  <c r="P43" i="25"/>
  <c r="M43" i="25"/>
  <c r="R43" i="25"/>
  <c r="O43" i="25"/>
  <c r="N43" i="25"/>
  <c r="S43" i="25"/>
  <c r="T43" i="25"/>
  <c r="Q43" i="25"/>
  <c r="U43" i="25"/>
  <c r="K30" i="42"/>
  <c r="D30" i="42"/>
  <c r="H30" i="42"/>
  <c r="F30" i="42"/>
  <c r="E30" i="42"/>
  <c r="G30" i="42"/>
  <c r="J30" i="42"/>
  <c r="C30" i="42"/>
  <c r="I30" i="42"/>
  <c r="AP144" i="26"/>
  <c r="AF144" i="26" s="1"/>
  <c r="AJ144" i="26"/>
  <c r="W144" i="26"/>
  <c r="AE144" i="26"/>
  <c r="AO144" i="26"/>
  <c r="AL144" i="26"/>
  <c r="AA144" i="26"/>
  <c r="AN144" i="26"/>
  <c r="AP35" i="26"/>
  <c r="AC35" i="26" s="1"/>
  <c r="AN35" i="26"/>
  <c r="AH35" i="26"/>
  <c r="AL35" i="26"/>
  <c r="H94" i="41"/>
  <c r="D94" i="41"/>
  <c r="E94" i="41"/>
  <c r="C94" i="41"/>
  <c r="I94" i="41"/>
  <c r="K94" i="41"/>
  <c r="J94" i="41"/>
  <c r="G94" i="41"/>
  <c r="F94" i="41"/>
  <c r="G84" i="42"/>
  <c r="D84" i="42"/>
  <c r="K84" i="42"/>
  <c r="E84" i="42"/>
  <c r="C84" i="42"/>
  <c r="H84" i="42"/>
  <c r="J84" i="42"/>
  <c r="F84" i="42"/>
  <c r="I84" i="42"/>
  <c r="G56" i="42"/>
  <c r="C56" i="42"/>
  <c r="E56" i="42"/>
  <c r="J56" i="42"/>
  <c r="D56" i="42"/>
  <c r="I56" i="42"/>
  <c r="F56" i="42"/>
  <c r="H56" i="42"/>
  <c r="K56" i="42"/>
  <c r="T70" i="26"/>
  <c r="Q70" i="26"/>
  <c r="R70" i="26"/>
  <c r="P70" i="26"/>
  <c r="U70" i="26"/>
  <c r="N70" i="26"/>
  <c r="O70" i="26"/>
  <c r="M70" i="26"/>
  <c r="S70" i="26"/>
  <c r="AP141" i="26"/>
  <c r="AG141" i="26" s="1"/>
  <c r="Y141" i="26"/>
  <c r="AE141" i="26"/>
  <c r="AH141" i="26"/>
  <c r="U43" i="23"/>
  <c r="T43" i="23"/>
  <c r="S43" i="23"/>
  <c r="M43" i="23"/>
  <c r="P43" i="23"/>
  <c r="O43" i="23"/>
  <c r="R43" i="23"/>
  <c r="Q43" i="23"/>
  <c r="N43" i="23"/>
  <c r="T159" i="25"/>
  <c r="P159" i="25"/>
  <c r="U159" i="25"/>
  <c r="O159" i="25"/>
  <c r="Q159" i="25"/>
  <c r="S159" i="25"/>
  <c r="M159" i="25"/>
  <c r="N159" i="25"/>
  <c r="R159" i="25"/>
  <c r="E45" i="42"/>
  <c r="D45" i="42"/>
  <c r="K45" i="42"/>
  <c r="G45" i="42"/>
  <c r="H45" i="42"/>
  <c r="J45" i="42"/>
  <c r="F45" i="42"/>
  <c r="C45" i="42"/>
  <c r="I45" i="42"/>
  <c r="H104" i="42"/>
  <c r="G104" i="42"/>
  <c r="C104" i="42"/>
  <c r="J104" i="42"/>
  <c r="E104" i="42"/>
  <c r="F104" i="42"/>
  <c r="D104" i="42"/>
  <c r="K104" i="42"/>
  <c r="I104" i="42"/>
  <c r="AP131" i="26"/>
  <c r="AL131" i="26" s="1"/>
  <c r="AJ131" i="26"/>
  <c r="AN131" i="26"/>
  <c r="R70" i="23"/>
  <c r="N70" i="23"/>
  <c r="T70" i="23"/>
  <c r="U70" i="23"/>
  <c r="M70" i="23"/>
  <c r="O70" i="23"/>
  <c r="S70" i="23"/>
  <c r="Q70" i="23"/>
  <c r="P70" i="23"/>
  <c r="AP39" i="26"/>
  <c r="AO39" i="26" s="1"/>
  <c r="AA39" i="26"/>
  <c r="AB39" i="26"/>
  <c r="AG39" i="26"/>
  <c r="O160" i="26"/>
  <c r="N160" i="26"/>
  <c r="U160" i="26"/>
  <c r="R160" i="26"/>
  <c r="Q160" i="26"/>
  <c r="T160" i="26"/>
  <c r="P160" i="26"/>
  <c r="S160" i="26"/>
  <c r="M160" i="26"/>
  <c r="D160" i="42"/>
  <c r="K160" i="42"/>
  <c r="E160" i="42"/>
  <c r="C160" i="42"/>
  <c r="G160" i="42"/>
  <c r="H160" i="42"/>
  <c r="J160" i="42"/>
  <c r="F160" i="42"/>
  <c r="I160" i="42"/>
  <c r="S22" i="26"/>
  <c r="N22" i="26"/>
  <c r="M22" i="26"/>
  <c r="U22" i="26"/>
  <c r="R22" i="26"/>
  <c r="Q22" i="26"/>
  <c r="P22" i="26"/>
  <c r="O22" i="26"/>
  <c r="T22" i="26"/>
  <c r="AP118" i="26"/>
  <c r="X118" i="26" s="1"/>
  <c r="G158" i="41"/>
  <c r="D158" i="41"/>
  <c r="J158" i="41"/>
  <c r="H158" i="41"/>
  <c r="K158" i="41"/>
  <c r="C158" i="41"/>
  <c r="E158" i="41"/>
  <c r="I158" i="41"/>
  <c r="F158" i="41"/>
  <c r="C154" i="41"/>
  <c r="H154" i="41"/>
  <c r="F154" i="41"/>
  <c r="K154" i="41"/>
  <c r="G154" i="41"/>
  <c r="I154" i="41"/>
  <c r="D154" i="41"/>
  <c r="E154" i="41"/>
  <c r="J154" i="41"/>
  <c r="J18" i="42"/>
  <c r="D18" i="42"/>
  <c r="C18" i="42"/>
  <c r="K18" i="42"/>
  <c r="G18" i="42"/>
  <c r="E18" i="42"/>
  <c r="I18" i="42"/>
  <c r="F18" i="42"/>
  <c r="H18" i="42"/>
  <c r="T15" i="23"/>
  <c r="U15" i="23"/>
  <c r="R15" i="23"/>
  <c r="M15" i="23"/>
  <c r="N15" i="23"/>
  <c r="Q15" i="23"/>
  <c r="P15" i="23"/>
  <c r="S15" i="23"/>
  <c r="O15" i="23"/>
  <c r="AP84" i="26"/>
  <c r="AL84" i="26" s="1"/>
  <c r="AM84" i="26"/>
  <c r="AO84" i="26"/>
  <c r="AB84" i="26"/>
  <c r="Y84" i="26"/>
  <c r="AC84" i="26"/>
  <c r="AF84" i="26"/>
  <c r="AE84" i="26"/>
  <c r="AA84" i="26"/>
  <c r="Z84" i="26"/>
  <c r="AJ84" i="26"/>
  <c r="M136" i="23"/>
  <c r="P136" i="23"/>
  <c r="T136" i="23"/>
  <c r="O136" i="23"/>
  <c r="Q136" i="23"/>
  <c r="U136" i="23"/>
  <c r="S136" i="23"/>
  <c r="R136" i="23"/>
  <c r="N136" i="23"/>
  <c r="U171" i="25"/>
  <c r="O171" i="25"/>
  <c r="P171" i="25"/>
  <c r="S171" i="25"/>
  <c r="R171" i="25"/>
  <c r="N171" i="25"/>
  <c r="T171" i="25"/>
  <c r="Q171" i="25"/>
  <c r="M171" i="25"/>
  <c r="K172" i="42"/>
  <c r="E172" i="42"/>
  <c r="J172" i="42"/>
  <c r="D172" i="42"/>
  <c r="H172" i="42"/>
  <c r="G172" i="42"/>
  <c r="F172" i="42"/>
  <c r="C172" i="42"/>
  <c r="I172" i="42"/>
  <c r="I93" i="42"/>
  <c r="G93" i="42"/>
  <c r="C93" i="42"/>
  <c r="E93" i="42"/>
  <c r="H93" i="42"/>
  <c r="F93" i="42"/>
  <c r="K93" i="42"/>
  <c r="D93" i="42"/>
  <c r="J93" i="42"/>
  <c r="AP135" i="26"/>
  <c r="AD135" i="26" s="1"/>
  <c r="AK135" i="26"/>
  <c r="AJ135" i="26"/>
  <c r="M24" i="26"/>
  <c r="O24" i="26"/>
  <c r="Q24" i="26"/>
  <c r="U24" i="26"/>
  <c r="T24" i="26"/>
  <c r="P24" i="26"/>
  <c r="R24" i="26"/>
  <c r="N24" i="26"/>
  <c r="S24" i="26"/>
  <c r="U93" i="26"/>
  <c r="T93" i="26"/>
  <c r="P93" i="26"/>
  <c r="N93" i="26"/>
  <c r="S93" i="26"/>
  <c r="M93" i="26"/>
  <c r="R93" i="26"/>
  <c r="Q93" i="26"/>
  <c r="O93" i="26"/>
  <c r="AP50" i="25"/>
  <c r="Z50" i="25" s="1"/>
  <c r="C70" i="42"/>
  <c r="D70" i="42"/>
  <c r="G70" i="42"/>
  <c r="I70" i="42"/>
  <c r="F70" i="42"/>
  <c r="E70" i="42"/>
  <c r="J70" i="42"/>
  <c r="K70" i="42"/>
  <c r="H70" i="42"/>
  <c r="S81" i="26"/>
  <c r="U81" i="26"/>
  <c r="N81" i="26"/>
  <c r="M81" i="26"/>
  <c r="Q81" i="26"/>
  <c r="T81" i="26"/>
  <c r="O81" i="26"/>
  <c r="R81" i="26"/>
  <c r="P81" i="26"/>
  <c r="R132" i="26"/>
  <c r="T132" i="26"/>
  <c r="M132" i="26"/>
  <c r="N132" i="26"/>
  <c r="P132" i="26"/>
  <c r="U132" i="26"/>
  <c r="O132" i="26"/>
  <c r="S132" i="26"/>
  <c r="Q132" i="26"/>
  <c r="F22" i="42"/>
  <c r="K22" i="42"/>
  <c r="H22" i="42"/>
  <c r="D22" i="42"/>
  <c r="J22" i="42"/>
  <c r="G22" i="42"/>
  <c r="I22" i="42"/>
  <c r="C22" i="42"/>
  <c r="E22" i="42"/>
  <c r="K61" i="42"/>
  <c r="E61" i="42"/>
  <c r="I61" i="42"/>
  <c r="H61" i="42"/>
  <c r="G61" i="42"/>
  <c r="F61" i="42"/>
  <c r="J61" i="42"/>
  <c r="D61" i="42"/>
  <c r="C61" i="42"/>
  <c r="G53" i="42"/>
  <c r="F53" i="42"/>
  <c r="J53" i="42"/>
  <c r="K53" i="42"/>
  <c r="C53" i="42"/>
  <c r="D53" i="42"/>
  <c r="I53" i="42"/>
  <c r="H53" i="42"/>
  <c r="E53" i="42"/>
  <c r="R162" i="23"/>
  <c r="U162" i="23"/>
  <c r="S162" i="23"/>
  <c r="O162" i="23"/>
  <c r="T162" i="23"/>
  <c r="P162" i="23"/>
  <c r="Q162" i="23"/>
  <c r="M162" i="23"/>
  <c r="N162" i="23"/>
  <c r="Q151" i="26"/>
  <c r="T151" i="26"/>
  <c r="O151" i="26"/>
  <c r="P151" i="26"/>
  <c r="N151" i="26"/>
  <c r="R151" i="26"/>
  <c r="M151" i="26"/>
  <c r="U151" i="26"/>
  <c r="S151" i="26"/>
  <c r="P92" i="26"/>
  <c r="N92" i="26"/>
  <c r="S92" i="26"/>
  <c r="R92" i="26"/>
  <c r="M92" i="26"/>
  <c r="U92" i="26"/>
  <c r="O92" i="26"/>
  <c r="Q92" i="26"/>
  <c r="T92" i="26"/>
  <c r="AP176" i="26"/>
  <c r="Z176" i="26" s="1"/>
  <c r="AM176" i="26"/>
  <c r="K46" i="42"/>
  <c r="E46" i="42"/>
  <c r="J46" i="42"/>
  <c r="F46" i="42"/>
  <c r="H46" i="42"/>
  <c r="C46" i="42"/>
  <c r="D46" i="42"/>
  <c r="I46" i="42"/>
  <c r="G46" i="42"/>
  <c r="H36" i="42"/>
  <c r="J36" i="42"/>
  <c r="E36" i="42"/>
  <c r="C36" i="42"/>
  <c r="I36" i="42"/>
  <c r="G36" i="42"/>
  <c r="F36" i="42"/>
  <c r="D36" i="42"/>
  <c r="K36" i="42"/>
  <c r="AP173" i="26"/>
  <c r="AM173" i="26" s="1"/>
  <c r="AA173" i="26"/>
  <c r="AB173" i="26"/>
  <c r="AI173" i="26"/>
  <c r="AH173" i="26"/>
  <c r="AD173" i="26"/>
  <c r="AJ173" i="26"/>
  <c r="AC173" i="26"/>
  <c r="AG173" i="26"/>
  <c r="Z173" i="26"/>
  <c r="S39" i="23"/>
  <c r="R39" i="23"/>
  <c r="O39" i="23"/>
  <c r="U39" i="23"/>
  <c r="P39" i="23"/>
  <c r="T39" i="23"/>
  <c r="N39" i="23"/>
  <c r="M39" i="23"/>
  <c r="Q39" i="23"/>
  <c r="P73" i="23"/>
  <c r="U73" i="23"/>
  <c r="O73" i="23"/>
  <c r="S73" i="23"/>
  <c r="N73" i="23"/>
  <c r="Q73" i="23"/>
  <c r="M73" i="23"/>
  <c r="T73" i="23"/>
  <c r="R73" i="23"/>
  <c r="Q7" i="23"/>
  <c r="R7" i="23"/>
  <c r="M7" i="23"/>
  <c r="S7" i="23"/>
  <c r="P7" i="23"/>
  <c r="T7" i="23"/>
  <c r="N7" i="23"/>
  <c r="O7" i="23"/>
  <c r="U7" i="23"/>
  <c r="G13" i="42"/>
  <c r="E13" i="42"/>
  <c r="C13" i="42"/>
  <c r="I13" i="42"/>
  <c r="J13" i="42"/>
  <c r="D13" i="42"/>
  <c r="K13" i="42"/>
  <c r="H13" i="42"/>
  <c r="F13" i="42"/>
  <c r="M156" i="25"/>
  <c r="N156" i="25"/>
  <c r="Q156" i="25"/>
  <c r="S156" i="25"/>
  <c r="O156" i="25"/>
  <c r="R156" i="25"/>
  <c r="T156" i="25"/>
  <c r="U156" i="25"/>
  <c r="P156" i="25"/>
  <c r="Q122" i="23"/>
  <c r="T122" i="23"/>
  <c r="U122" i="23"/>
  <c r="S122" i="23"/>
  <c r="O122" i="23"/>
  <c r="N122" i="23"/>
  <c r="P122" i="23"/>
  <c r="R122" i="23"/>
  <c r="M122" i="23"/>
  <c r="AP153" i="26"/>
  <c r="AI153" i="26" s="1"/>
  <c r="Z153" i="26"/>
  <c r="Y153" i="26"/>
  <c r="AN153" i="26"/>
  <c r="AP161" i="26"/>
  <c r="Y161" i="26" s="1"/>
  <c r="AC161" i="26"/>
  <c r="M57" i="26"/>
  <c r="P57" i="26"/>
  <c r="T57" i="26"/>
  <c r="O57" i="26"/>
  <c r="R57" i="26"/>
  <c r="N57" i="26"/>
  <c r="Q57" i="26"/>
  <c r="U57" i="26"/>
  <c r="S57" i="26"/>
  <c r="I121" i="42"/>
  <c r="F121" i="42"/>
  <c r="C121" i="42"/>
  <c r="K121" i="42"/>
  <c r="J121" i="42"/>
  <c r="E121" i="42"/>
  <c r="G121" i="42"/>
  <c r="H121" i="42"/>
  <c r="D121" i="42"/>
  <c r="S149" i="23"/>
  <c r="P149" i="23"/>
  <c r="U149" i="23"/>
  <c r="R149" i="23"/>
  <c r="M149" i="23"/>
  <c r="N149" i="23"/>
  <c r="Q149" i="23"/>
  <c r="T149" i="23"/>
  <c r="O149" i="23"/>
  <c r="O74" i="26"/>
  <c r="N74" i="26"/>
  <c r="R74" i="26"/>
  <c r="T74" i="26"/>
  <c r="Q74" i="26"/>
  <c r="S74" i="26"/>
  <c r="P74" i="26"/>
  <c r="U74" i="26"/>
  <c r="M74" i="26"/>
  <c r="M169" i="23"/>
  <c r="T169" i="23"/>
  <c r="P169" i="23"/>
  <c r="R169" i="23"/>
  <c r="U169" i="23"/>
  <c r="O169" i="23"/>
  <c r="Q169" i="23"/>
  <c r="N169" i="23"/>
  <c r="S169" i="23"/>
  <c r="T53" i="26"/>
  <c r="N53" i="26"/>
  <c r="M53" i="26"/>
  <c r="R53" i="26"/>
  <c r="Q53" i="26"/>
  <c r="S53" i="26"/>
  <c r="U53" i="26"/>
  <c r="P53" i="26"/>
  <c r="O53" i="26"/>
  <c r="AP102" i="26"/>
  <c r="AL102" i="26" s="1"/>
  <c r="W102" i="26"/>
  <c r="AH102" i="26"/>
  <c r="AI102" i="26"/>
  <c r="AK102" i="26"/>
  <c r="AE102" i="26"/>
  <c r="R76" i="23"/>
  <c r="P76" i="23"/>
  <c r="S76" i="23"/>
  <c r="U76" i="23"/>
  <c r="M76" i="23"/>
  <c r="O76" i="23"/>
  <c r="T76" i="23"/>
  <c r="Q76" i="23"/>
  <c r="N76" i="23"/>
  <c r="I142" i="41"/>
  <c r="C142" i="41"/>
  <c r="K142" i="41"/>
  <c r="H142" i="41"/>
  <c r="F142" i="41"/>
  <c r="G142" i="41"/>
  <c r="E142" i="41"/>
  <c r="J142" i="41"/>
  <c r="D142" i="41"/>
  <c r="R114" i="26"/>
  <c r="O114" i="26"/>
  <c r="N114" i="26"/>
  <c r="S114" i="26"/>
  <c r="U114" i="26"/>
  <c r="T114" i="26"/>
  <c r="Q114" i="26"/>
  <c r="P114" i="26"/>
  <c r="M114" i="26"/>
  <c r="Q125" i="23"/>
  <c r="N125" i="23"/>
  <c r="O125" i="23"/>
  <c r="T125" i="23"/>
  <c r="S125" i="23"/>
  <c r="U125" i="23"/>
  <c r="M125" i="23"/>
  <c r="P125" i="23"/>
  <c r="R125" i="23"/>
  <c r="AP64" i="25"/>
  <c r="X64" i="25" s="1"/>
  <c r="AE64" i="25"/>
  <c r="AF64" i="25"/>
  <c r="AP38" i="26"/>
  <c r="AP96" i="26"/>
  <c r="AC96" i="26" s="1"/>
  <c r="AM96" i="26"/>
  <c r="AJ96" i="26"/>
  <c r="AP74" i="26"/>
  <c r="AC74" i="26" s="1"/>
  <c r="AH74" i="26"/>
  <c r="AE74" i="26"/>
  <c r="U20" i="26"/>
  <c r="T20" i="26"/>
  <c r="S20" i="26"/>
  <c r="M20" i="26"/>
  <c r="P20" i="26"/>
  <c r="N20" i="26"/>
  <c r="O20" i="26"/>
  <c r="R20" i="26"/>
  <c r="Q20" i="26"/>
  <c r="H52" i="42"/>
  <c r="G52" i="42"/>
  <c r="I52" i="42"/>
  <c r="J52" i="42"/>
  <c r="D52" i="42"/>
  <c r="K52" i="42"/>
  <c r="E52" i="42"/>
  <c r="F52" i="42"/>
  <c r="C52" i="42"/>
  <c r="AP109" i="26"/>
  <c r="W109" i="26" s="1"/>
  <c r="AH109" i="26"/>
  <c r="Y109" i="26"/>
  <c r="AM109" i="26"/>
  <c r="Q119" i="23"/>
  <c r="P119" i="23"/>
  <c r="S119" i="23"/>
  <c r="T119" i="23"/>
  <c r="N119" i="23"/>
  <c r="M119" i="23"/>
  <c r="U119" i="23"/>
  <c r="O119" i="23"/>
  <c r="R119" i="23"/>
  <c r="AP49" i="25"/>
  <c r="AI49" i="25"/>
  <c r="P163" i="26"/>
  <c r="M163" i="26"/>
  <c r="R163" i="26"/>
  <c r="O163" i="26"/>
  <c r="U163" i="26"/>
  <c r="N163" i="26"/>
  <c r="Q163" i="26"/>
  <c r="S163" i="26"/>
  <c r="T163" i="26"/>
  <c r="N105" i="25"/>
  <c r="R105" i="25"/>
  <c r="Q105" i="25"/>
  <c r="M105" i="25"/>
  <c r="U105" i="25"/>
  <c r="S105" i="25"/>
  <c r="O105" i="25"/>
  <c r="P105" i="25"/>
  <c r="T105" i="25"/>
  <c r="Q16" i="26"/>
  <c r="P16" i="26"/>
  <c r="N16" i="26"/>
  <c r="S16" i="26"/>
  <c r="R16" i="26"/>
  <c r="M16" i="26"/>
  <c r="O16" i="26"/>
  <c r="U16" i="26"/>
  <c r="T16" i="26"/>
  <c r="AP16" i="26"/>
  <c r="AK16" i="26" s="1"/>
  <c r="F91" i="42"/>
  <c r="C91" i="42"/>
  <c r="E91" i="42"/>
  <c r="D91" i="42"/>
  <c r="H91" i="42"/>
  <c r="J91" i="42"/>
  <c r="I91" i="42"/>
  <c r="K91" i="42"/>
  <c r="G91" i="42"/>
  <c r="O63" i="26"/>
  <c r="P63" i="26"/>
  <c r="Q63" i="26"/>
  <c r="M63" i="26"/>
  <c r="R63" i="26"/>
  <c r="U63" i="26"/>
  <c r="S63" i="26"/>
  <c r="T63" i="26"/>
  <c r="N63" i="26"/>
  <c r="AP125" i="26"/>
  <c r="W125" i="26" s="1"/>
  <c r="AO125" i="26"/>
  <c r="AD125" i="26"/>
  <c r="AM125" i="26"/>
  <c r="AH125" i="26"/>
  <c r="Z125" i="26"/>
  <c r="AI125" i="26"/>
  <c r="O165" i="23"/>
  <c r="R165" i="23"/>
  <c r="S165" i="23"/>
  <c r="P165" i="23"/>
  <c r="N165" i="23"/>
  <c r="Q165" i="23"/>
  <c r="T165" i="23"/>
  <c r="M165" i="23"/>
  <c r="U165" i="23"/>
  <c r="AP83" i="25"/>
  <c r="AL83" i="25" s="1"/>
  <c r="AE83" i="25"/>
  <c r="O32" i="41"/>
  <c r="P32" i="41"/>
  <c r="M32" i="41"/>
  <c r="R32" i="41"/>
  <c r="N32" i="41"/>
  <c r="T32" i="41"/>
  <c r="Q32" i="41"/>
  <c r="S32" i="41"/>
  <c r="U32" i="41"/>
  <c r="N162" i="41"/>
  <c r="O162" i="41"/>
  <c r="R162" i="41"/>
  <c r="T162" i="41"/>
  <c r="Q162" i="41"/>
  <c r="U162" i="41"/>
  <c r="P162" i="41"/>
  <c r="S162" i="41"/>
  <c r="M162" i="41"/>
  <c r="M68" i="41"/>
  <c r="S68" i="41"/>
  <c r="T68" i="41"/>
  <c r="N68" i="41"/>
  <c r="Q68" i="41"/>
  <c r="U68" i="41"/>
  <c r="O68" i="41"/>
  <c r="P68" i="41"/>
  <c r="R68" i="41"/>
  <c r="U21" i="41"/>
  <c r="M21" i="41"/>
  <c r="S21" i="41"/>
  <c r="N21" i="41"/>
  <c r="P21" i="41"/>
  <c r="O21" i="41"/>
  <c r="T21" i="41"/>
  <c r="Q21" i="41"/>
  <c r="R21" i="41"/>
  <c r="T149" i="41"/>
  <c r="O149" i="41"/>
  <c r="Q149" i="41"/>
  <c r="P149" i="41"/>
  <c r="U149" i="41"/>
  <c r="N149" i="41"/>
  <c r="R149" i="41"/>
  <c r="S149" i="41"/>
  <c r="M149" i="41"/>
  <c r="R102" i="41"/>
  <c r="T102" i="41"/>
  <c r="P102" i="41"/>
  <c r="Q102" i="41"/>
  <c r="O102" i="41"/>
  <c r="N102" i="41"/>
  <c r="S102" i="41"/>
  <c r="M102" i="41"/>
  <c r="U102" i="41"/>
  <c r="AP51" i="41"/>
  <c r="AP10" i="41"/>
  <c r="AP76" i="41"/>
  <c r="AC76" i="41" s="1"/>
  <c r="AP78" i="41"/>
  <c r="Z101" i="41"/>
  <c r="AP101" i="41"/>
  <c r="AP150" i="41"/>
  <c r="N113" i="41"/>
  <c r="O113" i="41"/>
  <c r="S113" i="41"/>
  <c r="R113" i="41"/>
  <c r="T113" i="41"/>
  <c r="P113" i="41"/>
  <c r="U113" i="41"/>
  <c r="Q113" i="41"/>
  <c r="M113" i="41"/>
  <c r="AP95" i="41"/>
  <c r="AP136" i="41"/>
  <c r="AJ136" i="41" s="1"/>
  <c r="AI136" i="41"/>
  <c r="AP161" i="41"/>
  <c r="AM161" i="41" s="1"/>
  <c r="U7" i="41"/>
  <c r="T7" i="41"/>
  <c r="S7" i="41"/>
  <c r="R7" i="41"/>
  <c r="M7" i="41"/>
  <c r="N7" i="41"/>
  <c r="Q7" i="41"/>
  <c r="P7" i="41"/>
  <c r="O7" i="41"/>
  <c r="N104" i="41"/>
  <c r="R104" i="41"/>
  <c r="O104" i="41"/>
  <c r="T104" i="41"/>
  <c r="Q104" i="41"/>
  <c r="P104" i="41"/>
  <c r="S104" i="41"/>
  <c r="M104" i="41"/>
  <c r="U104" i="41"/>
  <c r="AP87" i="41"/>
  <c r="AD87" i="41" s="1"/>
  <c r="AP137" i="41"/>
  <c r="AE137" i="41" s="1"/>
  <c r="AP120" i="41"/>
  <c r="AJ120" i="41" s="1"/>
  <c r="R92" i="41"/>
  <c r="U92" i="41"/>
  <c r="N92" i="41"/>
  <c r="M92" i="41"/>
  <c r="T92" i="41"/>
  <c r="P92" i="41"/>
  <c r="Q92" i="41"/>
  <c r="O92" i="41"/>
  <c r="S92" i="41"/>
  <c r="AP75" i="41"/>
  <c r="AB75" i="41" s="1"/>
  <c r="AM75" i="41"/>
  <c r="AD75" i="41"/>
  <c r="AA75" i="41"/>
  <c r="T146" i="42"/>
  <c r="Q146" i="42"/>
  <c r="M146" i="42"/>
  <c r="O146" i="42"/>
  <c r="U146" i="42"/>
  <c r="S146" i="42"/>
  <c r="P146" i="42"/>
  <c r="N146" i="42"/>
  <c r="R146" i="42"/>
  <c r="O109" i="42"/>
  <c r="T109" i="42"/>
  <c r="S109" i="42"/>
  <c r="N109" i="42"/>
  <c r="Q109" i="42"/>
  <c r="M109" i="42"/>
  <c r="R109" i="42"/>
  <c r="U109" i="42"/>
  <c r="P109" i="42"/>
  <c r="O33" i="40"/>
  <c r="Q33" i="40"/>
  <c r="U33" i="40"/>
  <c r="R33" i="40"/>
  <c r="M33" i="40"/>
  <c r="S33" i="40"/>
  <c r="P33" i="40"/>
  <c r="N33" i="40"/>
  <c r="T33" i="40"/>
  <c r="N157" i="42"/>
  <c r="O157" i="42"/>
  <c r="M157" i="42"/>
  <c r="Q157" i="42"/>
  <c r="R157" i="42"/>
  <c r="S157" i="42"/>
  <c r="P157" i="42"/>
  <c r="U157" i="42"/>
  <c r="T157" i="42"/>
  <c r="R73" i="40"/>
  <c r="Q73" i="40"/>
  <c r="M73" i="40"/>
  <c r="S73" i="40"/>
  <c r="O73" i="40"/>
  <c r="N73" i="40"/>
  <c r="T73" i="40"/>
  <c r="U73" i="40"/>
  <c r="P73" i="40"/>
  <c r="AP115" i="42"/>
  <c r="W115" i="42" s="1"/>
  <c r="AE115" i="42"/>
  <c r="AP127" i="42"/>
  <c r="AP36" i="42"/>
  <c r="AJ36" i="42" s="1"/>
  <c r="AP29" i="40"/>
  <c r="AP98" i="40"/>
  <c r="AD98" i="40" s="1"/>
  <c r="AP33" i="40"/>
  <c r="AC33" i="40" s="1"/>
  <c r="AP25" i="26"/>
  <c r="AK25" i="26" s="1"/>
  <c r="D87" i="42"/>
  <c r="F87" i="42"/>
  <c r="E87" i="42"/>
  <c r="J87" i="42"/>
  <c r="I87" i="42"/>
  <c r="K87" i="42"/>
  <c r="C87" i="42"/>
  <c r="H87" i="42"/>
  <c r="G87" i="42"/>
  <c r="C80" i="42"/>
  <c r="H80" i="42"/>
  <c r="I80" i="42"/>
  <c r="D80" i="42"/>
  <c r="F80" i="42"/>
  <c r="E80" i="42"/>
  <c r="K80" i="42"/>
  <c r="J80" i="42"/>
  <c r="G80" i="42"/>
  <c r="P56" i="26"/>
  <c r="M56" i="26"/>
  <c r="N56" i="26"/>
  <c r="O56" i="26"/>
  <c r="R56" i="26"/>
  <c r="Q56" i="26"/>
  <c r="U56" i="26"/>
  <c r="T56" i="26"/>
  <c r="S56" i="26"/>
  <c r="AP61" i="25"/>
  <c r="AJ61" i="25" s="1"/>
  <c r="Z61" i="25"/>
  <c r="S160" i="23"/>
  <c r="U160" i="23"/>
  <c r="M160" i="23"/>
  <c r="O160" i="23"/>
  <c r="P160" i="23"/>
  <c r="T160" i="23"/>
  <c r="R160" i="23"/>
  <c r="Q160" i="23"/>
  <c r="N160" i="23"/>
  <c r="AP53" i="26"/>
  <c r="AE53" i="26" s="1"/>
  <c r="AM53" i="26"/>
  <c r="AI53" i="26"/>
  <c r="AF53" i="26"/>
  <c r="H14" i="42"/>
  <c r="G14" i="42"/>
  <c r="J14" i="42"/>
  <c r="K14" i="42"/>
  <c r="E14" i="42"/>
  <c r="D14" i="42"/>
  <c r="F14" i="42"/>
  <c r="I14" i="42"/>
  <c r="C14" i="42"/>
  <c r="U79" i="26"/>
  <c r="S79" i="26"/>
  <c r="N79" i="26"/>
  <c r="T79" i="26"/>
  <c r="O79" i="26"/>
  <c r="P79" i="26"/>
  <c r="Q79" i="26"/>
  <c r="R79" i="26"/>
  <c r="M79" i="26"/>
  <c r="P111" i="23"/>
  <c r="N111" i="23"/>
  <c r="O111" i="23"/>
  <c r="R111" i="23"/>
  <c r="U111" i="23"/>
  <c r="T111" i="23"/>
  <c r="S111" i="23"/>
  <c r="M111" i="23"/>
  <c r="Q111" i="23"/>
  <c r="J102" i="41"/>
  <c r="H102" i="41"/>
  <c r="F102" i="41"/>
  <c r="D102" i="41"/>
  <c r="C102" i="41"/>
  <c r="E102" i="41"/>
  <c r="K102" i="41"/>
  <c r="G102" i="41"/>
  <c r="I102" i="41"/>
  <c r="I89" i="42"/>
  <c r="C89" i="42"/>
  <c r="F89" i="42"/>
  <c r="H89" i="42"/>
  <c r="G89" i="42"/>
  <c r="J89" i="42"/>
  <c r="K89" i="42"/>
  <c r="E89" i="42"/>
  <c r="D89" i="42"/>
  <c r="K47" i="42"/>
  <c r="G47" i="42"/>
  <c r="C47" i="42"/>
  <c r="I47" i="42"/>
  <c r="H47" i="42"/>
  <c r="J47" i="42"/>
  <c r="D47" i="42"/>
  <c r="F47" i="42"/>
  <c r="E47" i="42"/>
  <c r="R26" i="26"/>
  <c r="M26" i="26"/>
  <c r="Q26" i="26"/>
  <c r="T26" i="26"/>
  <c r="P26" i="26"/>
  <c r="U26" i="26"/>
  <c r="O26" i="26"/>
  <c r="S26" i="26"/>
  <c r="N26" i="26"/>
  <c r="AP3" i="26"/>
  <c r="AM3" i="26" s="1"/>
  <c r="AK3" i="26"/>
  <c r="AL3" i="26"/>
  <c r="Z3" i="26"/>
  <c r="AE3" i="26"/>
  <c r="N112" i="26"/>
  <c r="S112" i="26"/>
  <c r="M112" i="26"/>
  <c r="Q112" i="26"/>
  <c r="R112" i="26"/>
  <c r="T112" i="26"/>
  <c r="U112" i="26"/>
  <c r="O112" i="26"/>
  <c r="P112" i="26"/>
  <c r="AP6" i="26"/>
  <c r="Z6" i="26" s="1"/>
  <c r="AC6" i="26"/>
  <c r="H54" i="42"/>
  <c r="D54" i="42"/>
  <c r="F54" i="42"/>
  <c r="G54" i="42"/>
  <c r="E54" i="42"/>
  <c r="K54" i="42"/>
  <c r="C54" i="42"/>
  <c r="I54" i="42"/>
  <c r="J54" i="42"/>
  <c r="AP5" i="26"/>
  <c r="AE5" i="26" s="1"/>
  <c r="AA5" i="26"/>
  <c r="AI5" i="26"/>
  <c r="AM5" i="26"/>
  <c r="AO5" i="26"/>
  <c r="X5" i="26"/>
  <c r="AP7" i="26"/>
  <c r="Y7" i="26" s="1"/>
  <c r="O12" i="26"/>
  <c r="Q12" i="26"/>
  <c r="T12" i="26"/>
  <c r="P12" i="26"/>
  <c r="N12" i="26"/>
  <c r="R12" i="26"/>
  <c r="S12" i="26"/>
  <c r="U12" i="26"/>
  <c r="M12" i="26"/>
  <c r="U62" i="26"/>
  <c r="O62" i="26"/>
  <c r="Q62" i="26"/>
  <c r="S62" i="26"/>
  <c r="R62" i="26"/>
  <c r="M62" i="26"/>
  <c r="T62" i="26"/>
  <c r="P62" i="26"/>
  <c r="N62" i="26"/>
  <c r="AP62" i="26"/>
  <c r="AM62" i="26" s="1"/>
  <c r="AA62" i="26"/>
  <c r="AF62" i="26"/>
  <c r="AB62" i="26"/>
  <c r="AE62" i="26"/>
  <c r="X62" i="26"/>
  <c r="AI62" i="26"/>
  <c r="AJ62" i="26"/>
  <c r="AK62" i="26"/>
  <c r="AN62" i="26"/>
  <c r="Y62" i="26"/>
  <c r="Z62" i="26"/>
  <c r="AL62" i="26"/>
  <c r="AH62" i="26"/>
  <c r="I176" i="42"/>
  <c r="E176" i="42"/>
  <c r="G176" i="42"/>
  <c r="J176" i="42"/>
  <c r="D176" i="42"/>
  <c r="H176" i="42"/>
  <c r="F176" i="42"/>
  <c r="K176" i="42"/>
  <c r="C176" i="42"/>
  <c r="AP148" i="26"/>
  <c r="AF148" i="26" s="1"/>
  <c r="AG148" i="26"/>
  <c r="W148" i="26"/>
  <c r="O153" i="23"/>
  <c r="N153" i="23"/>
  <c r="U153" i="23"/>
  <c r="R153" i="23"/>
  <c r="M153" i="23"/>
  <c r="P153" i="23"/>
  <c r="T153" i="23"/>
  <c r="S153" i="23"/>
  <c r="Q153" i="23"/>
  <c r="I150" i="42"/>
  <c r="C150" i="42"/>
  <c r="D150" i="42"/>
  <c r="H150" i="42"/>
  <c r="J150" i="42"/>
  <c r="G150" i="42"/>
  <c r="F150" i="42"/>
  <c r="K150" i="42"/>
  <c r="E150" i="42"/>
  <c r="K165" i="42"/>
  <c r="E165" i="42"/>
  <c r="D165" i="42"/>
  <c r="H165" i="42"/>
  <c r="F165" i="42"/>
  <c r="G165" i="42"/>
  <c r="C165" i="42"/>
  <c r="I165" i="42"/>
  <c r="J165" i="42"/>
  <c r="F149" i="42"/>
  <c r="C149" i="42"/>
  <c r="I149" i="42"/>
  <c r="H149" i="42"/>
  <c r="E149" i="42"/>
  <c r="J149" i="42"/>
  <c r="D149" i="42"/>
  <c r="K149" i="42"/>
  <c r="G149" i="42"/>
  <c r="S57" i="23"/>
  <c r="R57" i="23"/>
  <c r="U57" i="23"/>
  <c r="M57" i="23"/>
  <c r="Q57" i="23"/>
  <c r="P57" i="23"/>
  <c r="O57" i="23"/>
  <c r="T57" i="23"/>
  <c r="N57" i="23"/>
  <c r="AP151" i="26"/>
  <c r="AH151" i="26" s="1"/>
  <c r="Z151" i="26"/>
  <c r="AB151" i="26"/>
  <c r="AK151" i="26"/>
  <c r="AI151" i="26"/>
  <c r="AM151" i="26"/>
  <c r="T67" i="23"/>
  <c r="M67" i="23"/>
  <c r="P67" i="23"/>
  <c r="Q67" i="23"/>
  <c r="O67" i="23"/>
  <c r="U67" i="23"/>
  <c r="S67" i="23"/>
  <c r="R67" i="23"/>
  <c r="N67" i="23"/>
  <c r="O90" i="26"/>
  <c r="N90" i="26"/>
  <c r="R90" i="26"/>
  <c r="Q90" i="26"/>
  <c r="T90" i="26"/>
  <c r="P90" i="26"/>
  <c r="S90" i="26"/>
  <c r="U90" i="26"/>
  <c r="M90" i="26"/>
  <c r="H48" i="42"/>
  <c r="I48" i="42"/>
  <c r="K48" i="42"/>
  <c r="G48" i="42"/>
  <c r="C48" i="42"/>
  <c r="J48" i="42"/>
  <c r="E48" i="42"/>
  <c r="D48" i="42"/>
  <c r="F48" i="42"/>
  <c r="T85" i="23"/>
  <c r="S85" i="23"/>
  <c r="P85" i="23"/>
  <c r="U85" i="23"/>
  <c r="O85" i="23"/>
  <c r="M85" i="23"/>
  <c r="N85" i="23"/>
  <c r="Q85" i="23"/>
  <c r="R85" i="23"/>
  <c r="AP59" i="25"/>
  <c r="W59" i="25" s="1"/>
  <c r="AO59" i="25"/>
  <c r="Q61" i="23"/>
  <c r="P61" i="23"/>
  <c r="T61" i="23"/>
  <c r="M61" i="23"/>
  <c r="O61" i="23"/>
  <c r="N61" i="23"/>
  <c r="R61" i="23"/>
  <c r="S61" i="23"/>
  <c r="U61" i="23"/>
  <c r="P141" i="23"/>
  <c r="U141" i="23"/>
  <c r="S141" i="23"/>
  <c r="O141" i="23"/>
  <c r="R141" i="23"/>
  <c r="N141" i="23"/>
  <c r="M141" i="23"/>
  <c r="T141" i="23"/>
  <c r="Q141" i="23"/>
  <c r="N87" i="23"/>
  <c r="U87" i="23"/>
  <c r="S87" i="23"/>
  <c r="Q87" i="23"/>
  <c r="P87" i="23"/>
  <c r="O87" i="23"/>
  <c r="T87" i="23"/>
  <c r="M87" i="23"/>
  <c r="R87" i="23"/>
  <c r="H138" i="42"/>
  <c r="G138" i="42"/>
  <c r="C138" i="42"/>
  <c r="E138" i="42"/>
  <c r="I138" i="42"/>
  <c r="F138" i="42"/>
  <c r="K138" i="42"/>
  <c r="J138" i="42"/>
  <c r="D138" i="42"/>
  <c r="P159" i="23"/>
  <c r="S159" i="23"/>
  <c r="N159" i="23"/>
  <c r="R159" i="23"/>
  <c r="M159" i="23"/>
  <c r="O159" i="23"/>
  <c r="T159" i="23"/>
  <c r="Q159" i="23"/>
  <c r="U159" i="23"/>
  <c r="O18" i="23"/>
  <c r="S18" i="23"/>
  <c r="Q18" i="23"/>
  <c r="R18" i="23"/>
  <c r="U18" i="23"/>
  <c r="N18" i="23"/>
  <c r="P18" i="23"/>
  <c r="M18" i="23"/>
  <c r="T18" i="23"/>
  <c r="C126" i="41"/>
  <c r="H126" i="41"/>
  <c r="D126" i="41"/>
  <c r="G126" i="41"/>
  <c r="E126" i="41"/>
  <c r="F126" i="41"/>
  <c r="K126" i="41"/>
  <c r="I126" i="41"/>
  <c r="J126" i="41"/>
  <c r="D77" i="42"/>
  <c r="E77" i="42"/>
  <c r="F77" i="42"/>
  <c r="H77" i="42"/>
  <c r="K77" i="42"/>
  <c r="I77" i="42"/>
  <c r="C77" i="42"/>
  <c r="G77" i="42"/>
  <c r="J77" i="42"/>
  <c r="D83" i="42"/>
  <c r="K83" i="42"/>
  <c r="C83" i="42"/>
  <c r="E83" i="42"/>
  <c r="I83" i="42"/>
  <c r="G83" i="42"/>
  <c r="F83" i="42"/>
  <c r="J83" i="42"/>
  <c r="H83" i="42"/>
  <c r="N80" i="25"/>
  <c r="T80" i="25"/>
  <c r="P80" i="25"/>
  <c r="Q80" i="25"/>
  <c r="U80" i="25"/>
  <c r="M80" i="25"/>
  <c r="S80" i="25"/>
  <c r="R80" i="25"/>
  <c r="O80" i="25"/>
  <c r="R112" i="23"/>
  <c r="Q112" i="23"/>
  <c r="U112" i="23"/>
  <c r="O112" i="23"/>
  <c r="T112" i="23"/>
  <c r="S112" i="23"/>
  <c r="N112" i="23"/>
  <c r="M112" i="23"/>
  <c r="P112" i="23"/>
  <c r="N140" i="23"/>
  <c r="S140" i="23"/>
  <c r="M140" i="23"/>
  <c r="R140" i="23"/>
  <c r="Q140" i="23"/>
  <c r="O140" i="23"/>
  <c r="T140" i="23"/>
  <c r="U140" i="23"/>
  <c r="P140" i="23"/>
  <c r="U123" i="26"/>
  <c r="R123" i="26"/>
  <c r="N123" i="26"/>
  <c r="O123" i="26"/>
  <c r="S123" i="26"/>
  <c r="P123" i="26"/>
  <c r="Q123" i="26"/>
  <c r="T123" i="26"/>
  <c r="M123" i="26"/>
  <c r="C148" i="42"/>
  <c r="H148" i="42"/>
  <c r="E148" i="42"/>
  <c r="I148" i="42"/>
  <c r="G148" i="42"/>
  <c r="F148" i="42"/>
  <c r="K148" i="42"/>
  <c r="J148" i="42"/>
  <c r="D148" i="42"/>
  <c r="U2" i="23"/>
  <c r="S2" i="23"/>
  <c r="R2" i="23"/>
  <c r="T2" i="23"/>
  <c r="Q2" i="23"/>
  <c r="M2" i="23"/>
  <c r="N2" i="23"/>
  <c r="P2" i="23"/>
  <c r="O2" i="23"/>
  <c r="O96" i="26"/>
  <c r="U96" i="26"/>
  <c r="T96" i="26"/>
  <c r="Q96" i="26"/>
  <c r="P96" i="26"/>
  <c r="N96" i="26"/>
  <c r="R96" i="26"/>
  <c r="S96" i="26"/>
  <c r="M96" i="26"/>
  <c r="P120" i="23"/>
  <c r="T120" i="23"/>
  <c r="S120" i="23"/>
  <c r="R120" i="23"/>
  <c r="U120" i="23"/>
  <c r="N120" i="23"/>
  <c r="Q120" i="23"/>
  <c r="O120" i="23"/>
  <c r="M120" i="23"/>
  <c r="T177" i="23"/>
  <c r="R177" i="23"/>
  <c r="S177" i="23"/>
  <c r="Q177" i="23"/>
  <c r="P177" i="23"/>
  <c r="M177" i="23"/>
  <c r="O177" i="23"/>
  <c r="N177" i="23"/>
  <c r="U177" i="23"/>
  <c r="M148" i="23"/>
  <c r="P148" i="23"/>
  <c r="O148" i="23"/>
  <c r="T148" i="23"/>
  <c r="N148" i="23"/>
  <c r="Q148" i="23"/>
  <c r="S148" i="23"/>
  <c r="U148" i="23"/>
  <c r="R148" i="23"/>
  <c r="G23" i="42"/>
  <c r="I23" i="42"/>
  <c r="K23" i="42"/>
  <c r="H23" i="42"/>
  <c r="C23" i="42"/>
  <c r="F23" i="42"/>
  <c r="J23" i="42"/>
  <c r="E23" i="42"/>
  <c r="D23" i="42"/>
  <c r="O84" i="23"/>
  <c r="P84" i="23"/>
  <c r="T84" i="23"/>
  <c r="U84" i="23"/>
  <c r="N84" i="23"/>
  <c r="M84" i="23"/>
  <c r="Q84" i="23"/>
  <c r="R84" i="23"/>
  <c r="S84" i="23"/>
  <c r="AP167" i="26"/>
  <c r="AC167" i="26" s="1"/>
  <c r="AG167" i="26"/>
  <c r="Q53" i="23"/>
  <c r="O53" i="23"/>
  <c r="T53" i="23"/>
  <c r="N53" i="23"/>
  <c r="S53" i="23"/>
  <c r="U53" i="23"/>
  <c r="M53" i="23"/>
  <c r="R53" i="23"/>
  <c r="P53" i="23"/>
  <c r="AP130" i="26"/>
  <c r="AJ130" i="26" s="1"/>
  <c r="AA130" i="26"/>
  <c r="X130" i="26"/>
  <c r="AB130" i="26"/>
  <c r="Y130" i="26"/>
  <c r="AP146" i="26"/>
  <c r="AE146" i="26" s="1"/>
  <c r="AG146" i="26"/>
  <c r="AK146" i="26"/>
  <c r="G167" i="42"/>
  <c r="K167" i="42"/>
  <c r="H167" i="42"/>
  <c r="I167" i="42"/>
  <c r="F167" i="42"/>
  <c r="C167" i="42"/>
  <c r="J167" i="42"/>
  <c r="D167" i="42"/>
  <c r="E167" i="42"/>
  <c r="O63" i="23"/>
  <c r="T63" i="23"/>
  <c r="Q63" i="23"/>
  <c r="P63" i="23"/>
  <c r="S63" i="23"/>
  <c r="M63" i="23"/>
  <c r="R63" i="23"/>
  <c r="U63" i="23"/>
  <c r="N63" i="23"/>
  <c r="AP72" i="26"/>
  <c r="AN72" i="26" s="1"/>
  <c r="AE72" i="26"/>
  <c r="AH72" i="26"/>
  <c r="AO72" i="26"/>
  <c r="AL72" i="26"/>
  <c r="N167" i="26"/>
  <c r="Q167" i="26"/>
  <c r="P167" i="26"/>
  <c r="T167" i="26"/>
  <c r="R167" i="26"/>
  <c r="M167" i="26"/>
  <c r="O167" i="26"/>
  <c r="U167" i="26"/>
  <c r="S167" i="26"/>
  <c r="U105" i="23"/>
  <c r="M105" i="23"/>
  <c r="S105" i="23"/>
  <c r="T105" i="23"/>
  <c r="Q105" i="23"/>
  <c r="O105" i="23"/>
  <c r="P105" i="23"/>
  <c r="R105" i="23"/>
  <c r="N105" i="23"/>
  <c r="S67" i="25"/>
  <c r="U67" i="25"/>
  <c r="M67" i="25"/>
  <c r="Q67" i="25"/>
  <c r="O67" i="25"/>
  <c r="T67" i="25"/>
  <c r="N67" i="25"/>
  <c r="R67" i="25"/>
  <c r="P67" i="25"/>
  <c r="N49" i="23"/>
  <c r="T49" i="23"/>
  <c r="R49" i="23"/>
  <c r="S49" i="23"/>
  <c r="Q49" i="23"/>
  <c r="U49" i="23"/>
  <c r="M49" i="23"/>
  <c r="O49" i="23"/>
  <c r="P49" i="23"/>
  <c r="I177" i="42"/>
  <c r="G177" i="42"/>
  <c r="C177" i="42"/>
  <c r="K177" i="42"/>
  <c r="E177" i="42"/>
  <c r="F177" i="42"/>
  <c r="H177" i="42"/>
  <c r="J177" i="42"/>
  <c r="D177" i="42"/>
  <c r="U165" i="26"/>
  <c r="S165" i="26"/>
  <c r="O165" i="26"/>
  <c r="R165" i="26"/>
  <c r="Q165" i="26"/>
  <c r="N165" i="26"/>
  <c r="M165" i="26"/>
  <c r="T165" i="26"/>
  <c r="P165" i="26"/>
  <c r="O91" i="23"/>
  <c r="P91" i="23"/>
  <c r="T91" i="23"/>
  <c r="N91" i="23"/>
  <c r="R91" i="23"/>
  <c r="M91" i="23"/>
  <c r="U91" i="23"/>
  <c r="S91" i="23"/>
  <c r="Q91" i="23"/>
  <c r="AP177" i="26"/>
  <c r="AG177" i="26" s="1"/>
  <c r="X177" i="26"/>
  <c r="AJ177" i="26"/>
  <c r="M93" i="23"/>
  <c r="T93" i="23"/>
  <c r="R93" i="23"/>
  <c r="N93" i="23"/>
  <c r="Q93" i="23"/>
  <c r="P93" i="23"/>
  <c r="O93" i="23"/>
  <c r="U93" i="23"/>
  <c r="S93" i="23"/>
  <c r="P98" i="26"/>
  <c r="T98" i="26"/>
  <c r="S98" i="26"/>
  <c r="O98" i="26"/>
  <c r="U98" i="26"/>
  <c r="N98" i="26"/>
  <c r="M98" i="26"/>
  <c r="R98" i="26"/>
  <c r="Q98" i="26"/>
  <c r="AP120" i="26"/>
  <c r="W120" i="26" s="1"/>
  <c r="AG120" i="26"/>
  <c r="AK120" i="26"/>
  <c r="AM120" i="26"/>
  <c r="AO120" i="26"/>
  <c r="P104" i="25"/>
  <c r="M104" i="25"/>
  <c r="O104" i="25"/>
  <c r="N104" i="25"/>
  <c r="Q104" i="25"/>
  <c r="R104" i="25"/>
  <c r="S104" i="25"/>
  <c r="T104" i="25"/>
  <c r="U104" i="25"/>
  <c r="E92" i="42"/>
  <c r="J92" i="42"/>
  <c r="F92" i="42"/>
  <c r="G92" i="42"/>
  <c r="H92" i="42"/>
  <c r="K92" i="42"/>
  <c r="D92" i="42"/>
  <c r="I92" i="42"/>
  <c r="C92" i="42"/>
  <c r="M87" i="26"/>
  <c r="Q87" i="26"/>
  <c r="O87" i="26"/>
  <c r="U87" i="26"/>
  <c r="S87" i="26"/>
  <c r="R87" i="26"/>
  <c r="N87" i="26"/>
  <c r="P87" i="26"/>
  <c r="T87" i="26"/>
  <c r="AP56" i="26"/>
  <c r="AM56" i="26" s="1"/>
  <c r="AI56" i="26"/>
  <c r="T90" i="23"/>
  <c r="R90" i="23"/>
  <c r="U90" i="23"/>
  <c r="Q90" i="23"/>
  <c r="O90" i="23"/>
  <c r="N90" i="23"/>
  <c r="S90" i="23"/>
  <c r="M90" i="23"/>
  <c r="P90" i="23"/>
  <c r="AP140" i="26"/>
  <c r="AF140" i="26" s="1"/>
  <c r="S64" i="25"/>
  <c r="O64" i="25"/>
  <c r="N64" i="25"/>
  <c r="T64" i="25"/>
  <c r="U64" i="25"/>
  <c r="P64" i="25"/>
  <c r="R64" i="25"/>
  <c r="Q64" i="25"/>
  <c r="M64" i="25"/>
  <c r="S108" i="26"/>
  <c r="T108" i="26"/>
  <c r="N108" i="26"/>
  <c r="R108" i="26"/>
  <c r="U108" i="26"/>
  <c r="O108" i="26"/>
  <c r="Q108" i="26"/>
  <c r="M108" i="26"/>
  <c r="P108" i="26"/>
  <c r="AP95" i="26"/>
  <c r="AK95" i="26" s="1"/>
  <c r="AJ95" i="26"/>
  <c r="X95" i="26"/>
  <c r="AM95" i="26"/>
  <c r="AG95" i="26"/>
  <c r="AA95" i="26"/>
  <c r="Z95" i="26"/>
  <c r="AH95" i="26"/>
  <c r="AF95" i="26"/>
  <c r="AE95" i="26"/>
  <c r="AO95" i="26"/>
  <c r="W95" i="26"/>
  <c r="AL95" i="26"/>
  <c r="AD95" i="26"/>
  <c r="F95" i="42"/>
  <c r="I95" i="42"/>
  <c r="G95" i="42"/>
  <c r="H95" i="42"/>
  <c r="D95" i="42"/>
  <c r="J95" i="42"/>
  <c r="K95" i="42"/>
  <c r="E95" i="42"/>
  <c r="C95" i="42"/>
  <c r="S100" i="23"/>
  <c r="N100" i="23"/>
  <c r="P100" i="23"/>
  <c r="M100" i="23"/>
  <c r="R100" i="23"/>
  <c r="O100" i="23"/>
  <c r="U100" i="23"/>
  <c r="T100" i="23"/>
  <c r="Q100" i="23"/>
  <c r="O109" i="26"/>
  <c r="M109" i="26"/>
  <c r="S109" i="26"/>
  <c r="N109" i="26"/>
  <c r="T109" i="26"/>
  <c r="P109" i="26"/>
  <c r="R109" i="26"/>
  <c r="U109" i="26"/>
  <c r="Q109" i="26"/>
  <c r="N94" i="26"/>
  <c r="Q94" i="26"/>
  <c r="P94" i="26"/>
  <c r="O94" i="26"/>
  <c r="T94" i="26"/>
  <c r="S94" i="26"/>
  <c r="M94" i="26"/>
  <c r="U94" i="26"/>
  <c r="R94" i="26"/>
  <c r="Q47" i="41"/>
  <c r="P47" i="41"/>
  <c r="R47" i="41"/>
  <c r="N47" i="41"/>
  <c r="S47" i="41"/>
  <c r="U47" i="41"/>
  <c r="O47" i="41"/>
  <c r="T47" i="41"/>
  <c r="M47" i="41"/>
  <c r="T64" i="41"/>
  <c r="R64" i="41"/>
  <c r="P64" i="41"/>
  <c r="S64" i="41"/>
  <c r="N64" i="41"/>
  <c r="O64" i="41"/>
  <c r="U64" i="41"/>
  <c r="Q64" i="41"/>
  <c r="M64" i="41"/>
  <c r="AP79" i="41"/>
  <c r="AJ79" i="41" s="1"/>
  <c r="P84" i="41"/>
  <c r="M84" i="41"/>
  <c r="O84" i="41"/>
  <c r="T84" i="41"/>
  <c r="R84" i="41"/>
  <c r="S84" i="41"/>
  <c r="N84" i="41"/>
  <c r="U84" i="41"/>
  <c r="Q84" i="41"/>
  <c r="T37" i="41"/>
  <c r="M37" i="41"/>
  <c r="P37" i="41"/>
  <c r="S37" i="41"/>
  <c r="U37" i="41"/>
  <c r="O37" i="41"/>
  <c r="N37" i="41"/>
  <c r="Q37" i="41"/>
  <c r="R37" i="41"/>
  <c r="U165" i="41"/>
  <c r="N165" i="41"/>
  <c r="S165" i="41"/>
  <c r="R165" i="41"/>
  <c r="T165" i="41"/>
  <c r="M165" i="41"/>
  <c r="O165" i="41"/>
  <c r="P165" i="41"/>
  <c r="Q165" i="41"/>
  <c r="T118" i="41"/>
  <c r="O118" i="41"/>
  <c r="R118" i="41"/>
  <c r="M118" i="41"/>
  <c r="S118" i="41"/>
  <c r="Q118" i="41"/>
  <c r="U118" i="41"/>
  <c r="P118" i="41"/>
  <c r="N118" i="41"/>
  <c r="AP67" i="41"/>
  <c r="X67" i="41" s="1"/>
  <c r="AP62" i="41"/>
  <c r="AB62" i="41" s="1"/>
  <c r="AP92" i="41"/>
  <c r="AG92" i="41" s="1"/>
  <c r="AP130" i="41"/>
  <c r="AP117" i="41"/>
  <c r="M95" i="41"/>
  <c r="N95" i="41"/>
  <c r="O95" i="41"/>
  <c r="P95" i="41"/>
  <c r="R95" i="41"/>
  <c r="S95" i="41"/>
  <c r="T95" i="41"/>
  <c r="U95" i="41"/>
  <c r="Q95" i="41"/>
  <c r="N129" i="41"/>
  <c r="S129" i="41"/>
  <c r="U129" i="41"/>
  <c r="Q129" i="41"/>
  <c r="T129" i="41"/>
  <c r="O129" i="41"/>
  <c r="R129" i="41"/>
  <c r="P129" i="41"/>
  <c r="M129" i="41"/>
  <c r="AP127" i="41"/>
  <c r="X127" i="41" s="1"/>
  <c r="AL127" i="41"/>
  <c r="AP168" i="41"/>
  <c r="AI168" i="41" s="1"/>
  <c r="AP42" i="41"/>
  <c r="AN42" i="41" s="1"/>
  <c r="Q23" i="41"/>
  <c r="S23" i="41"/>
  <c r="O23" i="41"/>
  <c r="P23" i="41"/>
  <c r="U23" i="41"/>
  <c r="N23" i="41"/>
  <c r="T23" i="41"/>
  <c r="M23" i="41"/>
  <c r="R23" i="41"/>
  <c r="S9" i="41"/>
  <c r="U9" i="41"/>
  <c r="R9" i="41"/>
  <c r="O9" i="41"/>
  <c r="Q9" i="41"/>
  <c r="M9" i="41"/>
  <c r="N9" i="41"/>
  <c r="P9" i="41"/>
  <c r="T9" i="41"/>
  <c r="AP167" i="41"/>
  <c r="AD167" i="41" s="1"/>
  <c r="AP114" i="41"/>
  <c r="AK114" i="41" s="1"/>
  <c r="AD114" i="41"/>
  <c r="AP49" i="41"/>
  <c r="AD49" i="41" s="1"/>
  <c r="Y49" i="41"/>
  <c r="AM49" i="41"/>
  <c r="M172" i="41"/>
  <c r="N172" i="41"/>
  <c r="R172" i="41"/>
  <c r="T172" i="41"/>
  <c r="O172" i="41"/>
  <c r="U172" i="41"/>
  <c r="S172" i="41"/>
  <c r="Q172" i="41"/>
  <c r="P172" i="41"/>
  <c r="AP155" i="41"/>
  <c r="AO155" i="41" s="1"/>
  <c r="P96" i="40"/>
  <c r="N96" i="40"/>
  <c r="U96" i="40"/>
  <c r="M96" i="40"/>
  <c r="S96" i="40"/>
  <c r="R96" i="40"/>
  <c r="T96" i="40"/>
  <c r="O96" i="40"/>
  <c r="Q96" i="40"/>
  <c r="P154" i="40"/>
  <c r="R154" i="40"/>
  <c r="T154" i="40"/>
  <c r="N154" i="40"/>
  <c r="U154" i="40"/>
  <c r="S154" i="40"/>
  <c r="M154" i="40"/>
  <c r="Q154" i="40"/>
  <c r="O154" i="40"/>
  <c r="P50" i="40"/>
  <c r="M50" i="40"/>
  <c r="T50" i="40"/>
  <c r="Q50" i="40"/>
  <c r="S50" i="40"/>
  <c r="R50" i="40"/>
  <c r="O50" i="40"/>
  <c r="U50" i="40"/>
  <c r="N50" i="40"/>
  <c r="Q136" i="40"/>
  <c r="N136" i="40"/>
  <c r="O136" i="40"/>
  <c r="S136" i="40"/>
  <c r="R136" i="40"/>
  <c r="U136" i="40"/>
  <c r="M136" i="40"/>
  <c r="P136" i="40"/>
  <c r="T136" i="40"/>
  <c r="T98" i="40"/>
  <c r="N98" i="40"/>
  <c r="O98" i="40"/>
  <c r="Q98" i="40"/>
  <c r="M98" i="40"/>
  <c r="P98" i="40"/>
  <c r="R98" i="40"/>
  <c r="U98" i="40"/>
  <c r="S98" i="40"/>
  <c r="AP9" i="42"/>
  <c r="Y9" i="42" s="1"/>
  <c r="AM9" i="42"/>
  <c r="AP171" i="42"/>
  <c r="AI171" i="42" s="1"/>
  <c r="AP55" i="42"/>
  <c r="AD55" i="42" s="1"/>
  <c r="AP7" i="40"/>
  <c r="AM7" i="40" s="1"/>
  <c r="W7" i="40"/>
  <c r="AE7" i="40"/>
  <c r="AP167" i="40"/>
  <c r="X167" i="40" s="1"/>
  <c r="Z167" i="40"/>
  <c r="AP48" i="40"/>
  <c r="AL48" i="40" s="1"/>
  <c r="T64" i="23"/>
  <c r="Q64" i="23"/>
  <c r="R64" i="23"/>
  <c r="P64" i="23"/>
  <c r="S64" i="23"/>
  <c r="M64" i="23"/>
  <c r="N64" i="23"/>
  <c r="O64" i="23"/>
  <c r="U64" i="23"/>
  <c r="AP37" i="26"/>
  <c r="AG37" i="26" s="1"/>
  <c r="AE37" i="26"/>
  <c r="I169" i="42"/>
  <c r="G169" i="42"/>
  <c r="D169" i="42"/>
  <c r="E169" i="42"/>
  <c r="J169" i="42"/>
  <c r="K169" i="42"/>
  <c r="F169" i="42"/>
  <c r="H169" i="42"/>
  <c r="C169" i="42"/>
  <c r="R74" i="23"/>
  <c r="Q74" i="23"/>
  <c r="T74" i="23"/>
  <c r="N74" i="23"/>
  <c r="S74" i="23"/>
  <c r="O74" i="23"/>
  <c r="P74" i="23"/>
  <c r="M74" i="23"/>
  <c r="U74" i="23"/>
  <c r="U86" i="23"/>
  <c r="N86" i="23"/>
  <c r="M86" i="23"/>
  <c r="S86" i="23"/>
  <c r="P86" i="23"/>
  <c r="Q86" i="23"/>
  <c r="T86" i="23"/>
  <c r="O86" i="23"/>
  <c r="R86" i="23"/>
  <c r="O8" i="26"/>
  <c r="T8" i="26"/>
  <c r="M8" i="26"/>
  <c r="P8" i="26"/>
  <c r="N8" i="26"/>
  <c r="Q8" i="26"/>
  <c r="U8" i="26"/>
  <c r="S8" i="26"/>
  <c r="R8" i="26"/>
  <c r="R38" i="26"/>
  <c r="U38" i="26"/>
  <c r="N38" i="26"/>
  <c r="M38" i="26"/>
  <c r="S38" i="26"/>
  <c r="Q38" i="26"/>
  <c r="O38" i="26"/>
  <c r="P38" i="26"/>
  <c r="T38" i="26"/>
  <c r="U83" i="23"/>
  <c r="O83" i="23"/>
  <c r="T83" i="23"/>
  <c r="Q83" i="23"/>
  <c r="S83" i="23"/>
  <c r="N83" i="23"/>
  <c r="R83" i="23"/>
  <c r="M83" i="23"/>
  <c r="P83" i="23"/>
  <c r="H75" i="42"/>
  <c r="G75" i="42"/>
  <c r="C75" i="42"/>
  <c r="F75" i="42"/>
  <c r="D75" i="42"/>
  <c r="I75" i="42"/>
  <c r="E75" i="42"/>
  <c r="J75" i="42"/>
  <c r="K75" i="42"/>
  <c r="Q60" i="23"/>
  <c r="M60" i="23"/>
  <c r="U60" i="23"/>
  <c r="P60" i="23"/>
  <c r="T60" i="23"/>
  <c r="O60" i="23"/>
  <c r="N60" i="23"/>
  <c r="R60" i="23"/>
  <c r="S60" i="23"/>
  <c r="AP175" i="26"/>
  <c r="AB175" i="26" s="1"/>
  <c r="E7" i="42"/>
  <c r="C7" i="42"/>
  <c r="F7" i="42"/>
  <c r="J7" i="42"/>
  <c r="D7" i="42"/>
  <c r="G7" i="42"/>
  <c r="I7" i="42"/>
  <c r="H7" i="42"/>
  <c r="K7" i="42"/>
  <c r="D74" i="42"/>
  <c r="I74" i="42"/>
  <c r="F74" i="42"/>
  <c r="H74" i="42"/>
  <c r="E74" i="42"/>
  <c r="K74" i="42"/>
  <c r="G74" i="42"/>
  <c r="J74" i="42"/>
  <c r="C74" i="42"/>
  <c r="U89" i="23"/>
  <c r="M89" i="23"/>
  <c r="N89" i="23"/>
  <c r="Q89" i="23"/>
  <c r="P89" i="23"/>
  <c r="T89" i="23"/>
  <c r="S89" i="23"/>
  <c r="R89" i="23"/>
  <c r="O89" i="23"/>
  <c r="P166" i="26"/>
  <c r="U166" i="26"/>
  <c r="Q166" i="26"/>
  <c r="N166" i="26"/>
  <c r="S166" i="26"/>
  <c r="R166" i="26"/>
  <c r="T166" i="26"/>
  <c r="O166" i="26"/>
  <c r="M166" i="26"/>
  <c r="AP18" i="26"/>
  <c r="AL18" i="26" s="1"/>
  <c r="R107" i="26"/>
  <c r="M107" i="26"/>
  <c r="O107" i="26"/>
  <c r="U107" i="26"/>
  <c r="Q107" i="26"/>
  <c r="S107" i="26"/>
  <c r="T107" i="26"/>
  <c r="P107" i="26"/>
  <c r="N107" i="26"/>
  <c r="F98" i="41"/>
  <c r="G98" i="41"/>
  <c r="I98" i="41"/>
  <c r="J98" i="41"/>
  <c r="D98" i="41"/>
  <c r="K98" i="41"/>
  <c r="C98" i="41"/>
  <c r="E98" i="41"/>
  <c r="H98" i="41"/>
  <c r="T99" i="26"/>
  <c r="Q99" i="26"/>
  <c r="U99" i="26"/>
  <c r="S99" i="26"/>
  <c r="M99" i="26"/>
  <c r="N99" i="26"/>
  <c r="O99" i="26"/>
  <c r="R99" i="26"/>
  <c r="P99" i="26"/>
  <c r="AP166" i="26"/>
  <c r="AJ166" i="26" s="1"/>
  <c r="AA166" i="26"/>
  <c r="AE166" i="26"/>
  <c r="AG166" i="26"/>
  <c r="AI166" i="26"/>
  <c r="AD166" i="26"/>
  <c r="M167" i="23"/>
  <c r="O167" i="23"/>
  <c r="U167" i="23"/>
  <c r="S167" i="23"/>
  <c r="T167" i="23"/>
  <c r="N167" i="23"/>
  <c r="R167" i="23"/>
  <c r="Q167" i="23"/>
  <c r="P167" i="23"/>
  <c r="T133" i="26"/>
  <c r="R133" i="26"/>
  <c r="P133" i="26"/>
  <c r="U133" i="26"/>
  <c r="Q133" i="26"/>
  <c r="O133" i="26"/>
  <c r="N133" i="26"/>
  <c r="S133" i="26"/>
  <c r="M133" i="26"/>
  <c r="U33" i="23"/>
  <c r="Q33" i="23"/>
  <c r="O33" i="23"/>
  <c r="S33" i="23"/>
  <c r="M33" i="23"/>
  <c r="N33" i="23"/>
  <c r="T33" i="23"/>
  <c r="P33" i="23"/>
  <c r="R33" i="23"/>
  <c r="G64" i="42"/>
  <c r="K64" i="42"/>
  <c r="I64" i="42"/>
  <c r="D64" i="42"/>
  <c r="H64" i="42"/>
  <c r="C64" i="42"/>
  <c r="F64" i="42"/>
  <c r="E64" i="42"/>
  <c r="J64" i="42"/>
  <c r="AP97" i="26"/>
  <c r="AC97" i="26" s="1"/>
  <c r="AD97" i="26"/>
  <c r="AN97" i="26"/>
  <c r="AF97" i="26"/>
  <c r="E38" i="28"/>
  <c r="H38" i="28"/>
  <c r="K38" i="28"/>
  <c r="D38" i="28"/>
  <c r="J38" i="28"/>
  <c r="I38" i="28"/>
  <c r="C38" i="28"/>
  <c r="G38" i="28"/>
  <c r="F38" i="28"/>
  <c r="C32" i="42"/>
  <c r="E32" i="42"/>
  <c r="G32" i="42"/>
  <c r="J32" i="42"/>
  <c r="I32" i="42"/>
  <c r="D32" i="42"/>
  <c r="F32" i="42"/>
  <c r="K32" i="42"/>
  <c r="H32" i="42"/>
  <c r="H69" i="42"/>
  <c r="E69" i="42"/>
  <c r="G69" i="42"/>
  <c r="I69" i="42"/>
  <c r="C69" i="42"/>
  <c r="F69" i="42"/>
  <c r="D69" i="42"/>
  <c r="J69" i="42"/>
  <c r="K69" i="42"/>
  <c r="E24" i="42"/>
  <c r="D24" i="42"/>
  <c r="C24" i="42"/>
  <c r="K24" i="42"/>
  <c r="J24" i="42"/>
  <c r="F24" i="42"/>
  <c r="H24" i="42"/>
  <c r="G24" i="42"/>
  <c r="I24" i="42"/>
  <c r="AP155" i="26"/>
  <c r="W155" i="26" s="1"/>
  <c r="AG155" i="26"/>
  <c r="AH155" i="26"/>
  <c r="AC155" i="26"/>
  <c r="AM155" i="26"/>
  <c r="AI155" i="26"/>
  <c r="AA155" i="26"/>
  <c r="AE155" i="26"/>
  <c r="AB155" i="26"/>
  <c r="Y155" i="26"/>
  <c r="AJ155" i="26"/>
  <c r="U172" i="26"/>
  <c r="S172" i="26"/>
  <c r="M172" i="26"/>
  <c r="R172" i="26"/>
  <c r="T172" i="26"/>
  <c r="O172" i="26"/>
  <c r="P172" i="26"/>
  <c r="Q172" i="26"/>
  <c r="N172" i="26"/>
  <c r="N174" i="26"/>
  <c r="O174" i="26"/>
  <c r="M174" i="26"/>
  <c r="P174" i="26"/>
  <c r="R174" i="26"/>
  <c r="Q174" i="26"/>
  <c r="S174" i="26"/>
  <c r="U174" i="26"/>
  <c r="T174" i="26"/>
  <c r="AP21" i="26"/>
  <c r="AO21" i="26" s="1"/>
  <c r="AC21" i="26"/>
  <c r="AD21" i="26"/>
  <c r="Z21" i="26"/>
  <c r="AA21" i="26"/>
  <c r="AB21" i="26"/>
  <c r="AF21" i="26"/>
  <c r="AL21" i="26"/>
  <c r="W21" i="26"/>
  <c r="X21" i="26"/>
  <c r="AK21" i="26"/>
  <c r="AI21" i="26"/>
  <c r="AJ21" i="26"/>
  <c r="AM21" i="26"/>
  <c r="K90" i="42"/>
  <c r="J90" i="42"/>
  <c r="D90" i="42"/>
  <c r="C90" i="42"/>
  <c r="E90" i="42"/>
  <c r="I90" i="42"/>
  <c r="H90" i="42"/>
  <c r="F90" i="42"/>
  <c r="G90" i="42"/>
  <c r="U142" i="23"/>
  <c r="Q142" i="23"/>
  <c r="S142" i="23"/>
  <c r="O142" i="23"/>
  <c r="R142" i="23"/>
  <c r="N142" i="23"/>
  <c r="P142" i="23"/>
  <c r="M142" i="23"/>
  <c r="T142" i="23"/>
  <c r="M3" i="26"/>
  <c r="S3" i="26"/>
  <c r="O3" i="26"/>
  <c r="R3" i="26"/>
  <c r="U3" i="26"/>
  <c r="Q3" i="26"/>
  <c r="T3" i="26"/>
  <c r="P3" i="26"/>
  <c r="N3" i="26"/>
  <c r="Q27" i="26"/>
  <c r="T27" i="26"/>
  <c r="U27" i="26"/>
  <c r="S27" i="26"/>
  <c r="M27" i="26"/>
  <c r="N27" i="26"/>
  <c r="O27" i="26"/>
  <c r="R27" i="26"/>
  <c r="P27" i="26"/>
  <c r="O137" i="26"/>
  <c r="M137" i="26"/>
  <c r="R137" i="26"/>
  <c r="N137" i="26"/>
  <c r="S137" i="26"/>
  <c r="Q137" i="26"/>
  <c r="T137" i="26"/>
  <c r="P137" i="26"/>
  <c r="U137" i="26"/>
  <c r="R116" i="23"/>
  <c r="Q116" i="23"/>
  <c r="S116" i="23"/>
  <c r="U116" i="23"/>
  <c r="O116" i="23"/>
  <c r="P116" i="23"/>
  <c r="N116" i="23"/>
  <c r="T116" i="23"/>
  <c r="M116" i="23"/>
  <c r="G123" i="42"/>
  <c r="E123" i="42"/>
  <c r="J123" i="42"/>
  <c r="H123" i="42"/>
  <c r="K123" i="42"/>
  <c r="C123" i="42"/>
  <c r="I123" i="42"/>
  <c r="F123" i="42"/>
  <c r="D123" i="42"/>
  <c r="M121" i="23"/>
  <c r="N121" i="23"/>
  <c r="O121" i="23"/>
  <c r="S121" i="23"/>
  <c r="R121" i="23"/>
  <c r="P121" i="23"/>
  <c r="U121" i="23"/>
  <c r="T121" i="23"/>
  <c r="Q121" i="23"/>
  <c r="H69" i="41"/>
  <c r="D69" i="41"/>
  <c r="I69" i="41"/>
  <c r="E69" i="41"/>
  <c r="G69" i="41"/>
  <c r="K69" i="41"/>
  <c r="J69" i="41"/>
  <c r="F69" i="41"/>
  <c r="C69" i="41"/>
  <c r="J162" i="41"/>
  <c r="K162" i="41"/>
  <c r="C162" i="41"/>
  <c r="H162" i="41"/>
  <c r="G162" i="41"/>
  <c r="E162" i="41"/>
  <c r="F162" i="41"/>
  <c r="I162" i="41"/>
  <c r="D162" i="41"/>
  <c r="J16" i="42"/>
  <c r="I16" i="42"/>
  <c r="H16" i="42"/>
  <c r="D16" i="42"/>
  <c r="F16" i="42"/>
  <c r="K16" i="42"/>
  <c r="E16" i="42"/>
  <c r="C16" i="42"/>
  <c r="G16" i="42"/>
  <c r="G82" i="41"/>
  <c r="H82" i="41"/>
  <c r="K82" i="41"/>
  <c r="C82" i="41"/>
  <c r="E82" i="41"/>
  <c r="F82" i="41"/>
  <c r="J82" i="41"/>
  <c r="I82" i="41"/>
  <c r="D82" i="41"/>
  <c r="AP101" i="26"/>
  <c r="Y101" i="26" s="1"/>
  <c r="AD101" i="26"/>
  <c r="AL101" i="26"/>
  <c r="AP106" i="26"/>
  <c r="AI106" i="26" s="1"/>
  <c r="AG106" i="26"/>
  <c r="W106" i="26"/>
  <c r="AF106" i="26"/>
  <c r="AD106" i="26"/>
  <c r="AM106" i="26"/>
  <c r="Z106" i="26"/>
  <c r="Y106" i="26"/>
  <c r="AN106" i="26"/>
  <c r="AJ106" i="26"/>
  <c r="AP14" i="26"/>
  <c r="AF14" i="26" s="1"/>
  <c r="X14" i="26"/>
  <c r="AC14" i="26"/>
  <c r="AB14" i="26"/>
  <c r="AK14" i="26"/>
  <c r="AN14" i="26"/>
  <c r="AM14" i="26"/>
  <c r="AL14" i="26"/>
  <c r="AI14" i="26"/>
  <c r="AE14" i="26"/>
  <c r="W14" i="26"/>
  <c r="P158" i="26"/>
  <c r="T158" i="26"/>
  <c r="O158" i="26"/>
  <c r="Q158" i="26"/>
  <c r="S158" i="26"/>
  <c r="R158" i="26"/>
  <c r="U158" i="26"/>
  <c r="M158" i="26"/>
  <c r="N158" i="26"/>
  <c r="J49" i="42"/>
  <c r="K49" i="42"/>
  <c r="G49" i="42"/>
  <c r="C49" i="42"/>
  <c r="F49" i="42"/>
  <c r="H49" i="42"/>
  <c r="E49" i="42"/>
  <c r="I49" i="42"/>
  <c r="D49" i="42"/>
  <c r="U154" i="23"/>
  <c r="S154" i="23"/>
  <c r="N154" i="23"/>
  <c r="O154" i="23"/>
  <c r="M154" i="23"/>
  <c r="T154" i="23"/>
  <c r="R154" i="23"/>
  <c r="Q154" i="23"/>
  <c r="P154" i="23"/>
  <c r="AP79" i="26"/>
  <c r="AI79" i="26" s="1"/>
  <c r="AF79" i="26"/>
  <c r="AC79" i="26"/>
  <c r="AJ79" i="26"/>
  <c r="AE79" i="26"/>
  <c r="AG79" i="26"/>
  <c r="AM79" i="26"/>
  <c r="AH79" i="26"/>
  <c r="AP127" i="26"/>
  <c r="AL127" i="26" s="1"/>
  <c r="AN127" i="26"/>
  <c r="AE127" i="26"/>
  <c r="AP100" i="26"/>
  <c r="AO100" i="26" s="1"/>
  <c r="AJ100" i="26"/>
  <c r="X100" i="26"/>
  <c r="Y100" i="26"/>
  <c r="W100" i="26"/>
  <c r="AE100" i="26"/>
  <c r="AM100" i="26"/>
  <c r="AP70" i="26"/>
  <c r="AH70" i="26" s="1"/>
  <c r="AO70" i="26"/>
  <c r="Y70" i="26"/>
  <c r="C155" i="42"/>
  <c r="E155" i="42"/>
  <c r="F155" i="42"/>
  <c r="H155" i="42"/>
  <c r="G155" i="42"/>
  <c r="K155" i="42"/>
  <c r="I155" i="42"/>
  <c r="J155" i="42"/>
  <c r="D155" i="42"/>
  <c r="M140" i="26"/>
  <c r="R140" i="26"/>
  <c r="T140" i="26"/>
  <c r="N140" i="26"/>
  <c r="U140" i="26"/>
  <c r="P140" i="26"/>
  <c r="O140" i="26"/>
  <c r="Q140" i="26"/>
  <c r="S140" i="26"/>
  <c r="Q116" i="26"/>
  <c r="T116" i="26"/>
  <c r="P116" i="26"/>
  <c r="U116" i="26"/>
  <c r="M116" i="26"/>
  <c r="S116" i="26"/>
  <c r="N116" i="26"/>
  <c r="R116" i="26"/>
  <c r="O116" i="26"/>
  <c r="AP10" i="26"/>
  <c r="AM10" i="26" s="1"/>
  <c r="AL10" i="26"/>
  <c r="AC10" i="26"/>
  <c r="AI10" i="26"/>
  <c r="AD10" i="26"/>
  <c r="R42" i="23"/>
  <c r="P42" i="23"/>
  <c r="T42" i="23"/>
  <c r="Q42" i="23"/>
  <c r="U42" i="23"/>
  <c r="M42" i="23"/>
  <c r="N42" i="23"/>
  <c r="S42" i="23"/>
  <c r="O42" i="23"/>
  <c r="F145" i="42"/>
  <c r="C145" i="42"/>
  <c r="J145" i="42"/>
  <c r="K145" i="42"/>
  <c r="I145" i="42"/>
  <c r="G145" i="42"/>
  <c r="D145" i="42"/>
  <c r="H145" i="42"/>
  <c r="E145" i="42"/>
  <c r="E38" i="42"/>
  <c r="C38" i="42"/>
  <c r="G38" i="42"/>
  <c r="I38" i="42"/>
  <c r="F38" i="42"/>
  <c r="H38" i="42"/>
  <c r="D38" i="42"/>
  <c r="K38" i="42"/>
  <c r="J38" i="42"/>
  <c r="AP51" i="25"/>
  <c r="AJ51" i="25" s="1"/>
  <c r="AF51" i="25"/>
  <c r="Y51" i="25"/>
  <c r="AP77" i="26"/>
  <c r="AN77" i="26" s="1"/>
  <c r="AO77" i="26"/>
  <c r="AB77" i="26"/>
  <c r="AD77" i="26"/>
  <c r="Y77" i="26"/>
  <c r="AP47" i="26"/>
  <c r="AA47" i="26" s="1"/>
  <c r="AI47" i="26"/>
  <c r="W47" i="26"/>
  <c r="AD47" i="26"/>
  <c r="AB47" i="26"/>
  <c r="AP92" i="26"/>
  <c r="AE92" i="26" s="1"/>
  <c r="AI92" i="26"/>
  <c r="AJ92" i="26"/>
  <c r="Y92" i="26"/>
  <c r="AD92" i="26"/>
  <c r="AM92" i="26"/>
  <c r="AH92" i="26"/>
  <c r="AN92" i="26"/>
  <c r="AA92" i="26"/>
  <c r="W92" i="26"/>
  <c r="AO92" i="26"/>
  <c r="Z92" i="26"/>
  <c r="AP28" i="26"/>
  <c r="AO28" i="26" s="1"/>
  <c r="AB28" i="26"/>
  <c r="AH28" i="26"/>
  <c r="O82" i="26"/>
  <c r="S82" i="26"/>
  <c r="Q82" i="26"/>
  <c r="R82" i="26"/>
  <c r="N82" i="26"/>
  <c r="M82" i="26"/>
  <c r="T82" i="26"/>
  <c r="P82" i="26"/>
  <c r="U82" i="26"/>
  <c r="I124" i="42"/>
  <c r="D124" i="42"/>
  <c r="H124" i="42"/>
  <c r="K124" i="42"/>
  <c r="E124" i="42"/>
  <c r="F124" i="42"/>
  <c r="C124" i="42"/>
  <c r="G124" i="42"/>
  <c r="J124" i="42"/>
  <c r="M103" i="26"/>
  <c r="T103" i="26"/>
  <c r="U103" i="26"/>
  <c r="N103" i="26"/>
  <c r="R103" i="26"/>
  <c r="S103" i="26"/>
  <c r="O103" i="26"/>
  <c r="Q103" i="26"/>
  <c r="P103" i="26"/>
  <c r="M115" i="23"/>
  <c r="U115" i="23"/>
  <c r="R115" i="23"/>
  <c r="O115" i="23"/>
  <c r="S115" i="23"/>
  <c r="N115" i="23"/>
  <c r="Q115" i="23"/>
  <c r="P115" i="23"/>
  <c r="T115" i="23"/>
  <c r="S135" i="23"/>
  <c r="Q135" i="23"/>
  <c r="P135" i="23"/>
  <c r="N135" i="23"/>
  <c r="R135" i="23"/>
  <c r="M135" i="23"/>
  <c r="T135" i="23"/>
  <c r="O135" i="23"/>
  <c r="U135" i="23"/>
  <c r="AP65" i="26"/>
  <c r="X65" i="26" s="1"/>
  <c r="AO65" i="26"/>
  <c r="AN65" i="26"/>
  <c r="W65" i="26"/>
  <c r="AI65" i="26"/>
  <c r="AA65" i="26"/>
  <c r="AP76" i="26"/>
  <c r="AN76" i="26" s="1"/>
  <c r="AF76" i="26"/>
  <c r="AA76" i="26"/>
  <c r="AE76" i="26"/>
  <c r="AO76" i="26"/>
  <c r="AD76" i="26"/>
  <c r="AH76" i="26"/>
  <c r="AM76" i="26"/>
  <c r="AI76" i="26"/>
  <c r="Y76" i="26"/>
  <c r="AB76" i="26"/>
  <c r="Z76" i="26"/>
  <c r="AP150" i="26"/>
  <c r="AA150" i="26" s="1"/>
  <c r="AI150" i="26"/>
  <c r="Z150" i="26"/>
  <c r="AM150" i="26"/>
  <c r="T65" i="23"/>
  <c r="Q65" i="23"/>
  <c r="N65" i="23"/>
  <c r="O65" i="23"/>
  <c r="S65" i="23"/>
  <c r="M65" i="23"/>
  <c r="U65" i="23"/>
  <c r="P65" i="23"/>
  <c r="R65" i="23"/>
  <c r="K117" i="42"/>
  <c r="I117" i="42"/>
  <c r="E117" i="42"/>
  <c r="D117" i="42"/>
  <c r="H117" i="42"/>
  <c r="G117" i="42"/>
  <c r="J117" i="42"/>
  <c r="F117" i="42"/>
  <c r="C117" i="42"/>
  <c r="R66" i="23"/>
  <c r="N66" i="23"/>
  <c r="T66" i="23"/>
  <c r="P66" i="23"/>
  <c r="O66" i="23"/>
  <c r="U66" i="23"/>
  <c r="S66" i="23"/>
  <c r="Q66" i="23"/>
  <c r="M66" i="23"/>
  <c r="AP121" i="26"/>
  <c r="AA121" i="26" s="1"/>
  <c r="S138" i="23"/>
  <c r="Q138" i="23"/>
  <c r="U138" i="23"/>
  <c r="O138" i="23"/>
  <c r="M138" i="23"/>
  <c r="T138" i="23"/>
  <c r="P138" i="23"/>
  <c r="R138" i="23"/>
  <c r="N138" i="23"/>
  <c r="M144" i="26"/>
  <c r="R144" i="26"/>
  <c r="T144" i="26"/>
  <c r="P144" i="26"/>
  <c r="N144" i="26"/>
  <c r="O144" i="26"/>
  <c r="U144" i="26"/>
  <c r="S144" i="26"/>
  <c r="Q144" i="26"/>
  <c r="N173" i="23"/>
  <c r="P173" i="23"/>
  <c r="S173" i="23"/>
  <c r="R173" i="23"/>
  <c r="Q173" i="23"/>
  <c r="T173" i="23"/>
  <c r="U173" i="23"/>
  <c r="M173" i="23"/>
  <c r="O173" i="23"/>
  <c r="U177" i="26"/>
  <c r="Q177" i="26"/>
  <c r="S177" i="26"/>
  <c r="M177" i="26"/>
  <c r="R177" i="26"/>
  <c r="N177" i="26"/>
  <c r="O177" i="26"/>
  <c r="T177" i="26"/>
  <c r="P177" i="26"/>
  <c r="I4" i="42"/>
  <c r="C4" i="42"/>
  <c r="G4" i="42"/>
  <c r="F4" i="42"/>
  <c r="D4" i="42"/>
  <c r="K4" i="42"/>
  <c r="J4" i="42"/>
  <c r="H4" i="42"/>
  <c r="E4" i="42"/>
  <c r="G86" i="42"/>
  <c r="H86" i="42"/>
  <c r="E86" i="42"/>
  <c r="J86" i="42"/>
  <c r="K86" i="42"/>
  <c r="F86" i="42"/>
  <c r="D86" i="42"/>
  <c r="C86" i="42"/>
  <c r="I86" i="42"/>
  <c r="M22" i="23"/>
  <c r="Q22" i="23"/>
  <c r="O22" i="23"/>
  <c r="U22" i="23"/>
  <c r="N22" i="23"/>
  <c r="R22" i="23"/>
  <c r="T22" i="23"/>
  <c r="P22" i="23"/>
  <c r="S22" i="23"/>
  <c r="U59" i="23"/>
  <c r="Q59" i="23"/>
  <c r="T59" i="23"/>
  <c r="P59" i="23"/>
  <c r="O59" i="23"/>
  <c r="R59" i="23"/>
  <c r="S59" i="23"/>
  <c r="M59" i="23"/>
  <c r="N59" i="23"/>
  <c r="AP110" i="26"/>
  <c r="AB110" i="26" s="1"/>
  <c r="W110" i="26"/>
  <c r="AH110" i="26"/>
  <c r="AO110" i="26"/>
  <c r="Z110" i="26"/>
  <c r="O63" i="41"/>
  <c r="Q63" i="41"/>
  <c r="P63" i="41"/>
  <c r="N63" i="41"/>
  <c r="S63" i="41"/>
  <c r="T63" i="41"/>
  <c r="U63" i="41"/>
  <c r="M63" i="41"/>
  <c r="R63" i="41"/>
  <c r="M112" i="41"/>
  <c r="R112" i="41"/>
  <c r="Q112" i="41"/>
  <c r="U112" i="41"/>
  <c r="T112" i="41"/>
  <c r="P112" i="41"/>
  <c r="O112" i="41"/>
  <c r="N112" i="41"/>
  <c r="S112" i="41"/>
  <c r="AP94" i="41"/>
  <c r="T100" i="41"/>
  <c r="S100" i="41"/>
  <c r="O100" i="41"/>
  <c r="P100" i="41"/>
  <c r="M100" i="41"/>
  <c r="Q100" i="41"/>
  <c r="R100" i="41"/>
  <c r="N100" i="41"/>
  <c r="U100" i="41"/>
  <c r="T53" i="41"/>
  <c r="Q53" i="41"/>
  <c r="O53" i="41"/>
  <c r="N53" i="41"/>
  <c r="R53" i="41"/>
  <c r="P53" i="41"/>
  <c r="U53" i="41"/>
  <c r="S53" i="41"/>
  <c r="M53" i="41"/>
  <c r="S6" i="41"/>
  <c r="Q6" i="41"/>
  <c r="O6" i="41"/>
  <c r="N6" i="41"/>
  <c r="M6" i="41"/>
  <c r="R6" i="41"/>
  <c r="T6" i="41"/>
  <c r="U6" i="41"/>
  <c r="P6" i="41"/>
  <c r="S134" i="41"/>
  <c r="N134" i="41"/>
  <c r="U134" i="41"/>
  <c r="P134" i="41"/>
  <c r="T134" i="41"/>
  <c r="M134" i="41"/>
  <c r="R134" i="41"/>
  <c r="Q134" i="41"/>
  <c r="O134" i="41"/>
  <c r="AP83" i="41"/>
  <c r="AD83" i="41" s="1"/>
  <c r="AP110" i="41"/>
  <c r="AO110" i="41" s="1"/>
  <c r="X110" i="41"/>
  <c r="AP108" i="41"/>
  <c r="Y108" i="41" s="1"/>
  <c r="AO108" i="41"/>
  <c r="AP5" i="41"/>
  <c r="W5" i="41" s="1"/>
  <c r="AH5" i="41"/>
  <c r="AP133" i="41"/>
  <c r="Q143" i="41"/>
  <c r="R143" i="41"/>
  <c r="U143" i="41"/>
  <c r="T143" i="41"/>
  <c r="M143" i="41"/>
  <c r="N143" i="41"/>
  <c r="O143" i="41"/>
  <c r="P143" i="41"/>
  <c r="S143" i="41"/>
  <c r="P177" i="41"/>
  <c r="R177" i="41"/>
  <c r="T177" i="41"/>
  <c r="U177" i="41"/>
  <c r="Q177" i="41"/>
  <c r="S177" i="41"/>
  <c r="N177" i="41"/>
  <c r="M177" i="41"/>
  <c r="O177" i="41"/>
  <c r="AP159" i="41"/>
  <c r="AP66" i="41"/>
  <c r="AP138" i="41"/>
  <c r="P39" i="41"/>
  <c r="T39" i="41"/>
  <c r="Q39" i="41"/>
  <c r="R39" i="41"/>
  <c r="O39" i="41"/>
  <c r="M39" i="41"/>
  <c r="N39" i="41"/>
  <c r="U39" i="41"/>
  <c r="S39" i="41"/>
  <c r="P57" i="41"/>
  <c r="S57" i="41"/>
  <c r="U57" i="41"/>
  <c r="O57" i="41"/>
  <c r="N57" i="41"/>
  <c r="T57" i="41"/>
  <c r="Q57" i="41"/>
  <c r="M57" i="41"/>
  <c r="R57" i="41"/>
  <c r="AP122" i="41"/>
  <c r="AK122" i="41" s="1"/>
  <c r="U127" i="41"/>
  <c r="M127" i="41"/>
  <c r="P127" i="41"/>
  <c r="S127" i="41"/>
  <c r="T127" i="41"/>
  <c r="O127" i="41"/>
  <c r="Q127" i="41"/>
  <c r="R127" i="41"/>
  <c r="N127" i="41"/>
  <c r="AP145" i="41"/>
  <c r="Z145" i="41" s="1"/>
  <c r="R45" i="41"/>
  <c r="Q45" i="41"/>
  <c r="S45" i="41"/>
  <c r="M45" i="41"/>
  <c r="U45" i="41"/>
  <c r="O45" i="41"/>
  <c r="N45" i="41"/>
  <c r="T45" i="41"/>
  <c r="P45" i="41"/>
  <c r="AP86" i="41"/>
  <c r="AO86" i="41" s="1"/>
  <c r="M103" i="42"/>
  <c r="N103" i="42"/>
  <c r="R103" i="42"/>
  <c r="S103" i="42"/>
  <c r="O103" i="42"/>
  <c r="U103" i="42"/>
  <c r="P103" i="42"/>
  <c r="Q103" i="42"/>
  <c r="T103" i="42"/>
  <c r="N54" i="40"/>
  <c r="S54" i="40"/>
  <c r="T54" i="40"/>
  <c r="M54" i="40"/>
  <c r="U54" i="40"/>
  <c r="P54" i="40"/>
  <c r="R54" i="40"/>
  <c r="Q54" i="40"/>
  <c r="O54" i="40"/>
  <c r="N74" i="42"/>
  <c r="S74" i="42"/>
  <c r="T74" i="42"/>
  <c r="O74" i="42"/>
  <c r="U74" i="42"/>
  <c r="R74" i="42"/>
  <c r="M74" i="42"/>
  <c r="Q74" i="42"/>
  <c r="P74" i="42"/>
  <c r="M165" i="40"/>
  <c r="P165" i="40"/>
  <c r="N165" i="40"/>
  <c r="O165" i="40"/>
  <c r="Q165" i="40"/>
  <c r="T165" i="40"/>
  <c r="R165" i="40"/>
  <c r="U165" i="40"/>
  <c r="S165" i="40"/>
  <c r="U121" i="42"/>
  <c r="Q121" i="42"/>
  <c r="S121" i="42"/>
  <c r="R121" i="42"/>
  <c r="T121" i="42"/>
  <c r="P121" i="42"/>
  <c r="M121" i="42"/>
  <c r="N121" i="42"/>
  <c r="O121" i="42"/>
  <c r="AP13" i="40"/>
  <c r="AP57" i="42"/>
  <c r="AP35" i="42"/>
  <c r="AP134" i="40"/>
  <c r="X134" i="40" s="1"/>
  <c r="AP166" i="40"/>
  <c r="AH166" i="40" s="1"/>
  <c r="AP168" i="40"/>
  <c r="AE168" i="40" s="1"/>
  <c r="AG168" i="40"/>
  <c r="N71" i="23"/>
  <c r="M71" i="23"/>
  <c r="R71" i="23"/>
  <c r="O71" i="23"/>
  <c r="S71" i="23"/>
  <c r="U71" i="23"/>
  <c r="T71" i="23"/>
  <c r="P71" i="23"/>
  <c r="Q71" i="23"/>
  <c r="O170" i="26"/>
  <c r="R170" i="26"/>
  <c r="Q170" i="26"/>
  <c r="M170" i="26"/>
  <c r="U170" i="26"/>
  <c r="N170" i="26"/>
  <c r="T170" i="26"/>
  <c r="P170" i="26"/>
  <c r="S170" i="26"/>
  <c r="J102" i="42"/>
  <c r="H102" i="42"/>
  <c r="I102" i="42"/>
  <c r="E102" i="42"/>
  <c r="C102" i="42"/>
  <c r="F102" i="42"/>
  <c r="D102" i="42"/>
  <c r="G102" i="42"/>
  <c r="K102" i="42"/>
  <c r="N26" i="23"/>
  <c r="O26" i="23"/>
  <c r="R26" i="23"/>
  <c r="P26" i="23"/>
  <c r="S26" i="23"/>
  <c r="Q26" i="23"/>
  <c r="U26" i="23"/>
  <c r="M26" i="23"/>
  <c r="T26" i="23"/>
  <c r="AP154" i="26"/>
  <c r="AD154" i="26" s="1"/>
  <c r="AK154" i="26"/>
  <c r="O163" i="23"/>
  <c r="R163" i="23"/>
  <c r="Q163" i="23"/>
  <c r="U163" i="23"/>
  <c r="M163" i="23"/>
  <c r="P163" i="23"/>
  <c r="N163" i="23"/>
  <c r="T163" i="23"/>
  <c r="S163" i="23"/>
  <c r="AP108" i="26"/>
  <c r="AH108" i="26" s="1"/>
  <c r="AO108" i="26"/>
  <c r="R17" i="26"/>
  <c r="S17" i="26"/>
  <c r="P17" i="26"/>
  <c r="U17" i="26"/>
  <c r="M17" i="26"/>
  <c r="N17" i="26"/>
  <c r="O17" i="26"/>
  <c r="T17" i="26"/>
  <c r="Q17" i="26"/>
  <c r="D174" i="41"/>
  <c r="F174" i="41"/>
  <c r="G174" i="41"/>
  <c r="J174" i="41"/>
  <c r="K174" i="41"/>
  <c r="C174" i="41"/>
  <c r="I174" i="41"/>
  <c r="E174" i="41"/>
  <c r="H174" i="41"/>
  <c r="O58" i="24"/>
  <c r="P58" i="24"/>
  <c r="N58" i="24"/>
  <c r="M58" i="24"/>
  <c r="Q58" i="24"/>
  <c r="U58" i="24"/>
  <c r="T58" i="24"/>
  <c r="S58" i="24"/>
  <c r="R58" i="24"/>
  <c r="G18" i="19"/>
  <c r="I18" i="19"/>
  <c r="E18" i="19"/>
  <c r="D18" i="19"/>
  <c r="C18" i="19"/>
  <c r="F18" i="19"/>
  <c r="K18" i="19"/>
  <c r="H18" i="19"/>
  <c r="J18" i="19"/>
  <c r="J44" i="42"/>
  <c r="I44" i="42"/>
  <c r="F44" i="42"/>
  <c r="G44" i="42"/>
  <c r="H44" i="42"/>
  <c r="K44" i="42"/>
  <c r="C44" i="42"/>
  <c r="E44" i="42"/>
  <c r="D44" i="42"/>
  <c r="D34" i="42"/>
  <c r="G34" i="42"/>
  <c r="J34" i="42"/>
  <c r="F34" i="42"/>
  <c r="C34" i="42"/>
  <c r="K34" i="42"/>
  <c r="E34" i="42"/>
  <c r="H34" i="42"/>
  <c r="I34" i="42"/>
  <c r="H9" i="42"/>
  <c r="G9" i="42"/>
  <c r="I9" i="42"/>
  <c r="E9" i="42"/>
  <c r="K9" i="42"/>
  <c r="C9" i="42"/>
  <c r="D9" i="42"/>
  <c r="J9" i="42"/>
  <c r="F9" i="42"/>
  <c r="U31" i="23"/>
  <c r="N31" i="23"/>
  <c r="O31" i="23"/>
  <c r="S31" i="23"/>
  <c r="R31" i="23"/>
  <c r="T31" i="23"/>
  <c r="Q31" i="23"/>
  <c r="M31" i="23"/>
  <c r="P31" i="23"/>
  <c r="AP147" i="26"/>
  <c r="AG147" i="26" s="1"/>
  <c r="S151" i="23"/>
  <c r="R151" i="23"/>
  <c r="T151" i="23"/>
  <c r="M151" i="23"/>
  <c r="Q151" i="23"/>
  <c r="N151" i="23"/>
  <c r="P151" i="23"/>
  <c r="U151" i="23"/>
  <c r="O151" i="23"/>
  <c r="AP103" i="26"/>
  <c r="AK103" i="26" s="1"/>
  <c r="AL103" i="26"/>
  <c r="X103" i="26"/>
  <c r="F33" i="42"/>
  <c r="D33" i="42"/>
  <c r="K33" i="42"/>
  <c r="I33" i="42"/>
  <c r="H33" i="42"/>
  <c r="G33" i="42"/>
  <c r="C33" i="42"/>
  <c r="E33" i="42"/>
  <c r="J33" i="42"/>
  <c r="R12" i="23"/>
  <c r="N12" i="23"/>
  <c r="M12" i="23"/>
  <c r="Q12" i="23"/>
  <c r="U12" i="23"/>
  <c r="P12" i="23"/>
  <c r="S12" i="23"/>
  <c r="T12" i="23"/>
  <c r="O12" i="23"/>
  <c r="R148" i="26"/>
  <c r="O148" i="26"/>
  <c r="T148" i="26"/>
  <c r="Q148" i="26"/>
  <c r="P148" i="26"/>
  <c r="M148" i="26"/>
  <c r="U148" i="26"/>
  <c r="N148" i="26"/>
  <c r="S148" i="26"/>
  <c r="U14" i="23"/>
  <c r="S14" i="23"/>
  <c r="N14" i="23"/>
  <c r="O14" i="23"/>
  <c r="R14" i="23"/>
  <c r="P14" i="23"/>
  <c r="Q14" i="23"/>
  <c r="T14" i="23"/>
  <c r="M14" i="23"/>
  <c r="AP41" i="26"/>
  <c r="AE41" i="26" s="1"/>
  <c r="P83" i="25"/>
  <c r="O83" i="25"/>
  <c r="N83" i="25"/>
  <c r="R83" i="25"/>
  <c r="Q83" i="25"/>
  <c r="U83" i="25"/>
  <c r="M83" i="25"/>
  <c r="T83" i="25"/>
  <c r="S83" i="25"/>
  <c r="J163" i="42"/>
  <c r="H163" i="42"/>
  <c r="F163" i="42"/>
  <c r="G163" i="42"/>
  <c r="E163" i="42"/>
  <c r="K163" i="42"/>
  <c r="C163" i="42"/>
  <c r="I163" i="42"/>
  <c r="D163" i="42"/>
  <c r="N78" i="25"/>
  <c r="P78" i="25"/>
  <c r="M78" i="25"/>
  <c r="R78" i="25"/>
  <c r="U78" i="25"/>
  <c r="O78" i="25"/>
  <c r="Q78" i="25"/>
  <c r="T78" i="25"/>
  <c r="S78" i="25"/>
  <c r="I175" i="21"/>
  <c r="K175" i="21"/>
  <c r="C175" i="21"/>
  <c r="E175" i="21"/>
  <c r="J175" i="21"/>
  <c r="F175" i="21"/>
  <c r="G175" i="21"/>
  <c r="D175" i="21"/>
  <c r="H175" i="21"/>
  <c r="D105" i="42"/>
  <c r="J105" i="42"/>
  <c r="F105" i="42"/>
  <c r="C105" i="42"/>
  <c r="K105" i="42"/>
  <c r="E105" i="42"/>
  <c r="I105" i="42"/>
  <c r="H105" i="42"/>
  <c r="G105" i="42"/>
  <c r="K111" i="42"/>
  <c r="F111" i="42"/>
  <c r="C111" i="42"/>
  <c r="D111" i="42"/>
  <c r="H111" i="42"/>
  <c r="J111" i="42"/>
  <c r="I111" i="42"/>
  <c r="E111" i="42"/>
  <c r="G111" i="42"/>
  <c r="J129" i="42"/>
  <c r="K129" i="42"/>
  <c r="G129" i="42"/>
  <c r="E129" i="42"/>
  <c r="D129" i="42"/>
  <c r="H129" i="42"/>
  <c r="C129" i="42"/>
  <c r="F129" i="42"/>
  <c r="I129" i="42"/>
  <c r="S47" i="23"/>
  <c r="R47" i="23"/>
  <c r="T47" i="23"/>
  <c r="P47" i="23"/>
  <c r="N47" i="23"/>
  <c r="Q47" i="23"/>
  <c r="U47" i="23"/>
  <c r="M47" i="23"/>
  <c r="O47" i="23"/>
  <c r="AP159" i="25"/>
  <c r="AB159" i="25" s="1"/>
  <c r="Y159" i="25"/>
  <c r="R89" i="26"/>
  <c r="Q89" i="26"/>
  <c r="M89" i="26"/>
  <c r="U89" i="26"/>
  <c r="P89" i="26"/>
  <c r="O89" i="26"/>
  <c r="T89" i="26"/>
  <c r="N89" i="26"/>
  <c r="S89" i="26"/>
  <c r="M66" i="26"/>
  <c r="Q66" i="26"/>
  <c r="R66" i="26"/>
  <c r="T66" i="26"/>
  <c r="P66" i="26"/>
  <c r="U66" i="26"/>
  <c r="O66" i="26"/>
  <c r="S66" i="26"/>
  <c r="N66" i="26"/>
  <c r="K78" i="41"/>
  <c r="J78" i="41"/>
  <c r="I78" i="41"/>
  <c r="F78" i="41"/>
  <c r="C78" i="41"/>
  <c r="H78" i="41"/>
  <c r="D78" i="41"/>
  <c r="G78" i="41"/>
  <c r="E78" i="41"/>
  <c r="AP87" i="26"/>
  <c r="AG87" i="26" s="1"/>
  <c r="AB87" i="26"/>
  <c r="AJ87" i="26"/>
  <c r="W87" i="26"/>
  <c r="AH87" i="26"/>
  <c r="AE87" i="26"/>
  <c r="AI87" i="26"/>
  <c r="X87" i="26"/>
  <c r="U152" i="26"/>
  <c r="Q152" i="26"/>
  <c r="S152" i="26"/>
  <c r="R152" i="26"/>
  <c r="T152" i="26"/>
  <c r="M152" i="26"/>
  <c r="N152" i="26"/>
  <c r="P152" i="26"/>
  <c r="O152" i="26"/>
  <c r="R47" i="26"/>
  <c r="S47" i="26"/>
  <c r="Q47" i="26"/>
  <c r="U47" i="26"/>
  <c r="O47" i="26"/>
  <c r="P47" i="26"/>
  <c r="M47" i="26"/>
  <c r="N47" i="26"/>
  <c r="T47" i="26"/>
  <c r="M128" i="26"/>
  <c r="U128" i="26"/>
  <c r="T128" i="26"/>
  <c r="Q128" i="26"/>
  <c r="P128" i="26"/>
  <c r="R128" i="26"/>
  <c r="O128" i="26"/>
  <c r="S128" i="26"/>
  <c r="N128" i="26"/>
  <c r="AP133" i="26"/>
  <c r="AG133" i="26" s="1"/>
  <c r="AA133" i="26"/>
  <c r="Y133" i="26"/>
  <c r="AH133" i="26"/>
  <c r="J99" i="42"/>
  <c r="E99" i="42"/>
  <c r="K99" i="42"/>
  <c r="D99" i="42"/>
  <c r="H99" i="42"/>
  <c r="F99" i="42"/>
  <c r="I99" i="42"/>
  <c r="G99" i="42"/>
  <c r="C99" i="42"/>
  <c r="AP138" i="26"/>
  <c r="AB138" i="26" s="1"/>
  <c r="C62" i="28"/>
  <c r="F62" i="28"/>
  <c r="E62" i="28"/>
  <c r="H62" i="28"/>
  <c r="D62" i="28"/>
  <c r="J62" i="28"/>
  <c r="I62" i="28"/>
  <c r="K62" i="28"/>
  <c r="G62" i="28"/>
  <c r="J170" i="41"/>
  <c r="F170" i="41"/>
  <c r="C170" i="41"/>
  <c r="I170" i="41"/>
  <c r="H170" i="41"/>
  <c r="E170" i="41"/>
  <c r="G170" i="41"/>
  <c r="K170" i="41"/>
  <c r="D170" i="41"/>
  <c r="G15" i="42"/>
  <c r="K15" i="42"/>
  <c r="E15" i="42"/>
  <c r="C15" i="42"/>
  <c r="J15" i="42"/>
  <c r="D15" i="42"/>
  <c r="I15" i="42"/>
  <c r="F15" i="42"/>
  <c r="H15" i="42"/>
  <c r="H110" i="41"/>
  <c r="F110" i="41"/>
  <c r="G110" i="41"/>
  <c r="D110" i="41"/>
  <c r="I110" i="41"/>
  <c r="C110" i="41"/>
  <c r="E110" i="41"/>
  <c r="J110" i="41"/>
  <c r="K110" i="41"/>
  <c r="N119" i="26"/>
  <c r="T119" i="26"/>
  <c r="U119" i="26"/>
  <c r="P119" i="26"/>
  <c r="R119" i="26"/>
  <c r="Q119" i="26"/>
  <c r="M119" i="26"/>
  <c r="S119" i="26"/>
  <c r="O119" i="26"/>
  <c r="U109" i="23"/>
  <c r="O109" i="23"/>
  <c r="S109" i="23"/>
  <c r="N109" i="23"/>
  <c r="R109" i="23"/>
  <c r="M109" i="23"/>
  <c r="T109" i="23"/>
  <c r="P109" i="23"/>
  <c r="Q109" i="23"/>
  <c r="P17" i="23"/>
  <c r="U17" i="23"/>
  <c r="M17" i="23"/>
  <c r="O17" i="23"/>
  <c r="Q17" i="23"/>
  <c r="T17" i="23"/>
  <c r="S17" i="23"/>
  <c r="R17" i="23"/>
  <c r="N17" i="23"/>
  <c r="AP165" i="26"/>
  <c r="Z165" i="26" s="1"/>
  <c r="AC165" i="26"/>
  <c r="E40" i="42"/>
  <c r="C40" i="42"/>
  <c r="F40" i="42"/>
  <c r="I40" i="42"/>
  <c r="K40" i="42"/>
  <c r="D40" i="42"/>
  <c r="H40" i="42"/>
  <c r="J40" i="42"/>
  <c r="G40" i="42"/>
  <c r="Q154" i="26"/>
  <c r="U154" i="26"/>
  <c r="P154" i="26"/>
  <c r="S154" i="26"/>
  <c r="M154" i="26"/>
  <c r="O154" i="26"/>
  <c r="T154" i="26"/>
  <c r="N154" i="26"/>
  <c r="R154" i="26"/>
  <c r="T35" i="26"/>
  <c r="S35" i="26"/>
  <c r="R35" i="26"/>
  <c r="U35" i="26"/>
  <c r="Q35" i="26"/>
  <c r="M35" i="26"/>
  <c r="N35" i="26"/>
  <c r="P35" i="26"/>
  <c r="O35" i="26"/>
  <c r="AP115" i="26"/>
  <c r="AH115" i="26" s="1"/>
  <c r="O39" i="26"/>
  <c r="P39" i="26"/>
  <c r="M39" i="26"/>
  <c r="Q39" i="26"/>
  <c r="U39" i="26"/>
  <c r="R39" i="26"/>
  <c r="N39" i="26"/>
  <c r="T39" i="26"/>
  <c r="S39" i="26"/>
  <c r="T61" i="25"/>
  <c r="P61" i="25"/>
  <c r="N61" i="25"/>
  <c r="S61" i="25"/>
  <c r="R61" i="25"/>
  <c r="M61" i="25"/>
  <c r="Q61" i="25"/>
  <c r="O61" i="25"/>
  <c r="U61" i="25"/>
  <c r="D140" i="42"/>
  <c r="J140" i="42"/>
  <c r="K140" i="42"/>
  <c r="H140" i="42"/>
  <c r="C140" i="42"/>
  <c r="F140" i="42"/>
  <c r="I140" i="42"/>
  <c r="E140" i="42"/>
  <c r="G140" i="42"/>
  <c r="U34" i="26"/>
  <c r="S34" i="26"/>
  <c r="O34" i="26"/>
  <c r="N34" i="26"/>
  <c r="R34" i="26"/>
  <c r="T34" i="26"/>
  <c r="Q34" i="26"/>
  <c r="M34" i="26"/>
  <c r="P34" i="26"/>
  <c r="Q106" i="23"/>
  <c r="U106" i="23"/>
  <c r="S106" i="23"/>
  <c r="N106" i="23"/>
  <c r="P106" i="23"/>
  <c r="T106" i="23"/>
  <c r="R106" i="23"/>
  <c r="O106" i="23"/>
  <c r="M106" i="23"/>
  <c r="R7" i="26"/>
  <c r="Q7" i="26"/>
  <c r="U7" i="26"/>
  <c r="M7" i="26"/>
  <c r="S7" i="26"/>
  <c r="O7" i="26"/>
  <c r="P7" i="26"/>
  <c r="T7" i="26"/>
  <c r="N7" i="26"/>
  <c r="Q72" i="23"/>
  <c r="U72" i="23"/>
  <c r="M72" i="23"/>
  <c r="T72" i="23"/>
  <c r="P72" i="23"/>
  <c r="O72" i="23"/>
  <c r="N72" i="23"/>
  <c r="R72" i="23"/>
  <c r="S72" i="23"/>
  <c r="K174" i="42"/>
  <c r="H174" i="42"/>
  <c r="J174" i="42"/>
  <c r="D174" i="42"/>
  <c r="F174" i="42"/>
  <c r="C174" i="42"/>
  <c r="E174" i="42"/>
  <c r="G174" i="42"/>
  <c r="I174" i="42"/>
  <c r="D162" i="42"/>
  <c r="K162" i="42"/>
  <c r="C162" i="42"/>
  <c r="J162" i="42"/>
  <c r="F162" i="42"/>
  <c r="H162" i="42"/>
  <c r="G162" i="42"/>
  <c r="E162" i="42"/>
  <c r="I162" i="42"/>
  <c r="T149" i="26"/>
  <c r="Q149" i="26"/>
  <c r="R149" i="26"/>
  <c r="P149" i="26"/>
  <c r="U149" i="26"/>
  <c r="M149" i="26"/>
  <c r="O149" i="26"/>
  <c r="N149" i="26"/>
  <c r="S149" i="26"/>
  <c r="AP93" i="26"/>
  <c r="AE93" i="26" s="1"/>
  <c r="AA93" i="26"/>
  <c r="AB93" i="26"/>
  <c r="AD93" i="26"/>
  <c r="M13" i="23"/>
  <c r="P13" i="23"/>
  <c r="T13" i="23"/>
  <c r="O13" i="23"/>
  <c r="N13" i="23"/>
  <c r="U13" i="23"/>
  <c r="S13" i="23"/>
  <c r="Q13" i="23"/>
  <c r="R13" i="23"/>
  <c r="S56" i="23"/>
  <c r="U56" i="23"/>
  <c r="R56" i="23"/>
  <c r="N56" i="23"/>
  <c r="Q56" i="23"/>
  <c r="O56" i="23"/>
  <c r="M56" i="23"/>
  <c r="P56" i="23"/>
  <c r="T56" i="23"/>
  <c r="S157" i="23"/>
  <c r="P157" i="23"/>
  <c r="M157" i="23"/>
  <c r="N157" i="23"/>
  <c r="U157" i="23"/>
  <c r="Q157" i="23"/>
  <c r="R157" i="23"/>
  <c r="T157" i="23"/>
  <c r="O157" i="23"/>
  <c r="U96" i="23"/>
  <c r="M96" i="23"/>
  <c r="Q96" i="23"/>
  <c r="O96" i="23"/>
  <c r="N96" i="23"/>
  <c r="T96" i="23"/>
  <c r="S96" i="23"/>
  <c r="R96" i="23"/>
  <c r="P96" i="23"/>
  <c r="I109" i="42"/>
  <c r="F109" i="42"/>
  <c r="H109" i="42"/>
  <c r="J109" i="42"/>
  <c r="D109" i="42"/>
  <c r="E109" i="42"/>
  <c r="K109" i="42"/>
  <c r="C109" i="42"/>
  <c r="G109" i="42"/>
  <c r="AP13" i="26"/>
  <c r="AC13" i="26" s="1"/>
  <c r="AB13" i="26"/>
  <c r="AO13" i="26"/>
  <c r="AN13" i="26"/>
  <c r="AM13" i="26"/>
  <c r="AE13" i="26"/>
  <c r="AP52" i="26"/>
  <c r="AB52" i="26" s="1"/>
  <c r="N82" i="23"/>
  <c r="U82" i="23"/>
  <c r="T82" i="23"/>
  <c r="S82" i="23"/>
  <c r="R82" i="23"/>
  <c r="M82" i="23"/>
  <c r="Q82" i="23"/>
  <c r="P82" i="23"/>
  <c r="O82" i="23"/>
  <c r="AP11" i="26"/>
  <c r="AD11" i="26" s="1"/>
  <c r="AI11" i="26"/>
  <c r="AE11" i="26"/>
  <c r="AL11" i="26"/>
  <c r="T126" i="26"/>
  <c r="N126" i="26"/>
  <c r="P126" i="26"/>
  <c r="M126" i="26"/>
  <c r="O126" i="26"/>
  <c r="Q126" i="26"/>
  <c r="S126" i="26"/>
  <c r="U126" i="26"/>
  <c r="R126" i="26"/>
  <c r="AP172" i="26"/>
  <c r="AC172" i="26" s="1"/>
  <c r="U38" i="23"/>
  <c r="S38" i="23"/>
  <c r="M38" i="23"/>
  <c r="N38" i="23"/>
  <c r="P38" i="23"/>
  <c r="R38" i="23"/>
  <c r="T38" i="23"/>
  <c r="Q38" i="23"/>
  <c r="O38" i="23"/>
  <c r="C168" i="42"/>
  <c r="F168" i="42"/>
  <c r="H168" i="42"/>
  <c r="I168" i="42"/>
  <c r="D168" i="42"/>
  <c r="E168" i="42"/>
  <c r="K168" i="42"/>
  <c r="G168" i="42"/>
  <c r="J168" i="42"/>
  <c r="M118" i="26"/>
  <c r="Q118" i="26"/>
  <c r="R118" i="26"/>
  <c r="N118" i="26"/>
  <c r="U118" i="26"/>
  <c r="O118" i="26"/>
  <c r="P118" i="26"/>
  <c r="T118" i="26"/>
  <c r="S118" i="26"/>
  <c r="AP4" i="26"/>
  <c r="AN4" i="26" s="1"/>
  <c r="AH4" i="26"/>
  <c r="AP107" i="26"/>
  <c r="AK107" i="26" s="1"/>
  <c r="AB107" i="26"/>
  <c r="AD107" i="26"/>
  <c r="U78" i="23"/>
  <c r="M78" i="23"/>
  <c r="S78" i="23"/>
  <c r="N78" i="23"/>
  <c r="O78" i="23"/>
  <c r="R78" i="23"/>
  <c r="Q78" i="23"/>
  <c r="T78" i="23"/>
  <c r="P78" i="23"/>
  <c r="Q69" i="26"/>
  <c r="U69" i="26"/>
  <c r="O69" i="26"/>
  <c r="T69" i="26"/>
  <c r="P69" i="26"/>
  <c r="S69" i="26"/>
  <c r="N69" i="26"/>
  <c r="M69" i="26"/>
  <c r="R69" i="26"/>
  <c r="U111" i="26"/>
  <c r="Q111" i="26"/>
  <c r="S111" i="26"/>
  <c r="T111" i="26"/>
  <c r="O111" i="26"/>
  <c r="P111" i="26"/>
  <c r="R111" i="26"/>
  <c r="N111" i="26"/>
  <c r="M111" i="26"/>
  <c r="E175" i="42"/>
  <c r="H175" i="42"/>
  <c r="D175" i="42"/>
  <c r="I175" i="42"/>
  <c r="K175" i="42"/>
  <c r="J175" i="42"/>
  <c r="C175" i="42"/>
  <c r="G175" i="42"/>
  <c r="F175" i="42"/>
  <c r="J20" i="42"/>
  <c r="E20" i="42"/>
  <c r="F20" i="42"/>
  <c r="G20" i="42"/>
  <c r="D20" i="42"/>
  <c r="K20" i="42"/>
  <c r="H20" i="42"/>
  <c r="C20" i="42"/>
  <c r="I20" i="42"/>
  <c r="M124" i="23"/>
  <c r="P124" i="23"/>
  <c r="O124" i="23"/>
  <c r="T124" i="23"/>
  <c r="N124" i="23"/>
  <c r="Q124" i="23"/>
  <c r="U124" i="23"/>
  <c r="S124" i="23"/>
  <c r="R124" i="23"/>
  <c r="N10" i="26"/>
  <c r="P10" i="26"/>
  <c r="Q10" i="26"/>
  <c r="O10" i="26"/>
  <c r="T10" i="26"/>
  <c r="S10" i="26"/>
  <c r="U10" i="26"/>
  <c r="R10" i="26"/>
  <c r="M10" i="26"/>
  <c r="O135" i="26"/>
  <c r="M135" i="26"/>
  <c r="N135" i="26"/>
  <c r="T135" i="26"/>
  <c r="S135" i="26"/>
  <c r="U135" i="26"/>
  <c r="P135" i="26"/>
  <c r="R135" i="26"/>
  <c r="Q135" i="26"/>
  <c r="Q31" i="41"/>
  <c r="O31" i="41"/>
  <c r="S31" i="41"/>
  <c r="T31" i="41"/>
  <c r="U31" i="41"/>
  <c r="M31" i="41"/>
  <c r="N31" i="41"/>
  <c r="R31" i="41"/>
  <c r="P31" i="41"/>
  <c r="U160" i="41"/>
  <c r="T160" i="41"/>
  <c r="Q160" i="41"/>
  <c r="N160" i="41"/>
  <c r="M160" i="41"/>
  <c r="R160" i="41"/>
  <c r="S160" i="41"/>
  <c r="P160" i="41"/>
  <c r="O160" i="41"/>
  <c r="O3" i="41"/>
  <c r="U3" i="41"/>
  <c r="M3" i="41"/>
  <c r="N3" i="41"/>
  <c r="T3" i="41"/>
  <c r="S3" i="41"/>
  <c r="Q3" i="41"/>
  <c r="P3" i="41"/>
  <c r="R3" i="41"/>
  <c r="Q116" i="41"/>
  <c r="S116" i="41"/>
  <c r="O116" i="41"/>
  <c r="R116" i="41"/>
  <c r="U116" i="41"/>
  <c r="N116" i="41"/>
  <c r="T116" i="41"/>
  <c r="M116" i="41"/>
  <c r="P116" i="41"/>
  <c r="S69" i="41"/>
  <c r="M69" i="41"/>
  <c r="P69" i="41"/>
  <c r="U69" i="41"/>
  <c r="T69" i="41"/>
  <c r="Q69" i="41"/>
  <c r="R69" i="41"/>
  <c r="N69" i="41"/>
  <c r="O69" i="41"/>
  <c r="S22" i="41"/>
  <c r="U22" i="41"/>
  <c r="P22" i="41"/>
  <c r="T22" i="41"/>
  <c r="M22" i="41"/>
  <c r="N22" i="41"/>
  <c r="R22" i="41"/>
  <c r="O22" i="41"/>
  <c r="Q22" i="41"/>
  <c r="M150" i="41"/>
  <c r="P150" i="41"/>
  <c r="N150" i="41"/>
  <c r="U150" i="41"/>
  <c r="R150" i="41"/>
  <c r="S150" i="41"/>
  <c r="O150" i="41"/>
  <c r="Q150" i="41"/>
  <c r="T150" i="41"/>
  <c r="AP99" i="41"/>
  <c r="AP158" i="41"/>
  <c r="X158" i="41" s="1"/>
  <c r="Y158" i="41"/>
  <c r="AP124" i="41"/>
  <c r="AB124" i="41" s="1"/>
  <c r="AP21" i="41"/>
  <c r="AB21" i="41" s="1"/>
  <c r="AP149" i="41"/>
  <c r="R16" i="41"/>
  <c r="N16" i="41"/>
  <c r="T16" i="41"/>
  <c r="M16" i="41"/>
  <c r="S16" i="41"/>
  <c r="U16" i="41"/>
  <c r="Q16" i="41"/>
  <c r="P16" i="41"/>
  <c r="O16" i="41"/>
  <c r="Q66" i="41"/>
  <c r="U66" i="41"/>
  <c r="S66" i="41"/>
  <c r="M66" i="41"/>
  <c r="N66" i="41"/>
  <c r="P66" i="41"/>
  <c r="T66" i="41"/>
  <c r="O66" i="41"/>
  <c r="R66" i="41"/>
  <c r="AP50" i="41"/>
  <c r="AJ50" i="41" s="1"/>
  <c r="AO50" i="41"/>
  <c r="Y50" i="41"/>
  <c r="AP166" i="41"/>
  <c r="X166" i="41" s="1"/>
  <c r="S19" i="41"/>
  <c r="T19" i="41"/>
  <c r="O19" i="41"/>
  <c r="P19" i="41"/>
  <c r="U19" i="41"/>
  <c r="M19" i="41"/>
  <c r="Q19" i="41"/>
  <c r="R19" i="41"/>
  <c r="N19" i="41"/>
  <c r="U55" i="41"/>
  <c r="Q55" i="41"/>
  <c r="T55" i="41"/>
  <c r="N55" i="41"/>
  <c r="S55" i="41"/>
  <c r="R55" i="41"/>
  <c r="P55" i="41"/>
  <c r="M55" i="41"/>
  <c r="O55" i="41"/>
  <c r="T137" i="41"/>
  <c r="N137" i="41"/>
  <c r="U137" i="41"/>
  <c r="M137" i="41"/>
  <c r="S137" i="41"/>
  <c r="O137" i="41"/>
  <c r="Q137" i="41"/>
  <c r="R137" i="41"/>
  <c r="P137" i="41"/>
  <c r="AP64" i="41"/>
  <c r="O17" i="41"/>
  <c r="U17" i="41"/>
  <c r="R17" i="41"/>
  <c r="P17" i="41"/>
  <c r="M17" i="41"/>
  <c r="T17" i="41"/>
  <c r="N17" i="41"/>
  <c r="S17" i="41"/>
  <c r="Q17" i="41"/>
  <c r="S115" i="41"/>
  <c r="N115" i="41"/>
  <c r="P115" i="41"/>
  <c r="T115" i="41"/>
  <c r="O115" i="41"/>
  <c r="U115" i="41"/>
  <c r="R115" i="41"/>
  <c r="M115" i="41"/>
  <c r="Q115" i="41"/>
  <c r="R125" i="41"/>
  <c r="U125" i="41"/>
  <c r="T125" i="41"/>
  <c r="S125" i="41"/>
  <c r="Q125" i="41"/>
  <c r="M125" i="41"/>
  <c r="N125" i="41"/>
  <c r="O125" i="41"/>
  <c r="P125" i="41"/>
  <c r="AP52" i="41"/>
  <c r="U90" i="42"/>
  <c r="O90" i="42"/>
  <c r="M90" i="42"/>
  <c r="N90" i="42"/>
  <c r="P90" i="42"/>
  <c r="R90" i="42"/>
  <c r="T90" i="42"/>
  <c r="S90" i="42"/>
  <c r="Q90" i="42"/>
  <c r="O147" i="40"/>
  <c r="T147" i="40"/>
  <c r="Q147" i="40"/>
  <c r="R147" i="40"/>
  <c r="S147" i="40"/>
  <c r="M147" i="40"/>
  <c r="N147" i="40"/>
  <c r="U147" i="40"/>
  <c r="P147" i="40"/>
  <c r="O91" i="42"/>
  <c r="S91" i="42"/>
  <c r="N91" i="42"/>
  <c r="T91" i="42"/>
  <c r="P91" i="42"/>
  <c r="Q91" i="42"/>
  <c r="R91" i="42"/>
  <c r="M91" i="42"/>
  <c r="U91" i="42"/>
  <c r="T71" i="42"/>
  <c r="P71" i="42"/>
  <c r="U71" i="42"/>
  <c r="N71" i="42"/>
  <c r="M71" i="42"/>
  <c r="R71" i="42"/>
  <c r="Q71" i="42"/>
  <c r="O71" i="42"/>
  <c r="S71" i="42"/>
  <c r="T130" i="42"/>
  <c r="M130" i="42"/>
  <c r="R130" i="42"/>
  <c r="N130" i="42"/>
  <c r="O130" i="42"/>
  <c r="Q130" i="42"/>
  <c r="S130" i="42"/>
  <c r="U130" i="42"/>
  <c r="P130" i="42"/>
  <c r="U38" i="42"/>
  <c r="T38" i="42"/>
  <c r="O38" i="42"/>
  <c r="R38" i="42"/>
  <c r="P38" i="42"/>
  <c r="N38" i="42"/>
  <c r="Q38" i="42"/>
  <c r="M38" i="42"/>
  <c r="S38" i="42"/>
  <c r="AP128" i="42"/>
  <c r="AG128" i="42" s="1"/>
  <c r="AP161" i="42"/>
  <c r="AN161" i="42" s="1"/>
  <c r="AP48" i="42"/>
  <c r="AM48" i="42" s="1"/>
  <c r="AP163" i="40"/>
  <c r="Z163" i="40" s="1"/>
  <c r="AI163" i="40"/>
  <c r="AA163" i="40"/>
  <c r="W163" i="40"/>
  <c r="AP162" i="40"/>
  <c r="O147" i="23"/>
  <c r="M147" i="23"/>
  <c r="T147" i="23"/>
  <c r="U147" i="23"/>
  <c r="Q147" i="23"/>
  <c r="P147" i="23"/>
  <c r="S147" i="23"/>
  <c r="R147" i="23"/>
  <c r="N147" i="23"/>
  <c r="AP99" i="26"/>
  <c r="Z99" i="26" s="1"/>
  <c r="X99" i="26"/>
  <c r="AC99" i="26"/>
  <c r="AE99" i="26"/>
  <c r="K146" i="41"/>
  <c r="G146" i="41"/>
  <c r="I146" i="41"/>
  <c r="D146" i="41"/>
  <c r="C146" i="41"/>
  <c r="H146" i="41"/>
  <c r="E146" i="41"/>
  <c r="F146" i="41"/>
  <c r="J146" i="41"/>
  <c r="P9" i="26"/>
  <c r="S9" i="26"/>
  <c r="U9" i="26"/>
  <c r="N9" i="26"/>
  <c r="Q9" i="26"/>
  <c r="M9" i="26"/>
  <c r="O9" i="26"/>
  <c r="R9" i="26"/>
  <c r="T9" i="26"/>
  <c r="R146" i="23"/>
  <c r="Q146" i="23"/>
  <c r="T146" i="23"/>
  <c r="N146" i="23"/>
  <c r="O146" i="23"/>
  <c r="P146" i="23"/>
  <c r="M146" i="23"/>
  <c r="U146" i="23"/>
  <c r="S146" i="23"/>
  <c r="R10" i="23"/>
  <c r="U10" i="23"/>
  <c r="S10" i="23"/>
  <c r="T10" i="23"/>
  <c r="O10" i="23"/>
  <c r="P10" i="23"/>
  <c r="Q10" i="23"/>
  <c r="M10" i="23"/>
  <c r="N10" i="23"/>
  <c r="AP90" i="26"/>
  <c r="AK90" i="26" s="1"/>
  <c r="AH90" i="26"/>
  <c r="AD90" i="26"/>
  <c r="Y90" i="26"/>
  <c r="AE90" i="26"/>
  <c r="X90" i="26"/>
  <c r="AC90" i="26"/>
  <c r="AB90" i="26"/>
  <c r="AG90" i="26"/>
  <c r="U68" i="23"/>
  <c r="T68" i="23"/>
  <c r="P68" i="23"/>
  <c r="S68" i="23"/>
  <c r="Q68" i="23"/>
  <c r="O68" i="23"/>
  <c r="M68" i="23"/>
  <c r="R68" i="23"/>
  <c r="N68" i="23"/>
  <c r="K157" i="42"/>
  <c r="H157" i="42"/>
  <c r="G157" i="42"/>
  <c r="C157" i="42"/>
  <c r="E157" i="42"/>
  <c r="J157" i="42"/>
  <c r="D157" i="42"/>
  <c r="F157" i="42"/>
  <c r="I157" i="42"/>
  <c r="AP98" i="26"/>
  <c r="AM98" i="26" s="1"/>
  <c r="AL98" i="26"/>
  <c r="AE98" i="26"/>
  <c r="AA98" i="26"/>
  <c r="D102" i="28"/>
  <c r="J102" i="28"/>
  <c r="I102" i="28"/>
  <c r="G102" i="28"/>
  <c r="K102" i="28"/>
  <c r="C102" i="28"/>
  <c r="E102" i="28"/>
  <c r="H102" i="28"/>
  <c r="F102" i="28"/>
  <c r="J132" i="42"/>
  <c r="G132" i="42"/>
  <c r="H132" i="42"/>
  <c r="I132" i="42"/>
  <c r="F132" i="42"/>
  <c r="K132" i="42"/>
  <c r="E132" i="42"/>
  <c r="C132" i="42"/>
  <c r="D132" i="42"/>
  <c r="J27" i="42"/>
  <c r="D27" i="42"/>
  <c r="G27" i="42"/>
  <c r="F27" i="42"/>
  <c r="C27" i="42"/>
  <c r="H27" i="42"/>
  <c r="K27" i="42"/>
  <c r="E27" i="42"/>
  <c r="I27" i="42"/>
  <c r="J156" i="42"/>
  <c r="K156" i="42"/>
  <c r="H156" i="42"/>
  <c r="C156" i="42"/>
  <c r="F156" i="42"/>
  <c r="D156" i="42"/>
  <c r="E156" i="42"/>
  <c r="I156" i="42"/>
  <c r="G156" i="42"/>
  <c r="P134" i="23"/>
  <c r="T134" i="23"/>
  <c r="M134" i="23"/>
  <c r="Q134" i="23"/>
  <c r="R134" i="23"/>
  <c r="N134" i="23"/>
  <c r="O134" i="23"/>
  <c r="S134" i="23"/>
  <c r="U134" i="23"/>
  <c r="AP71" i="26"/>
  <c r="X71" i="26" s="1"/>
  <c r="AE71" i="26"/>
  <c r="AH71" i="26"/>
  <c r="AA71" i="26"/>
  <c r="Z71" i="26"/>
  <c r="AI71" i="26"/>
  <c r="AF71" i="26"/>
  <c r="AC71" i="26"/>
  <c r="AM71" i="26"/>
  <c r="W71" i="26"/>
  <c r="AO71" i="26"/>
  <c r="AB71" i="26"/>
  <c r="AK71" i="26"/>
  <c r="Y71" i="26"/>
  <c r="AN71" i="26"/>
  <c r="N37" i="23"/>
  <c r="P37" i="23"/>
  <c r="U37" i="23"/>
  <c r="Q37" i="23"/>
  <c r="R37" i="23"/>
  <c r="M37" i="23"/>
  <c r="T37" i="23"/>
  <c r="S37" i="23"/>
  <c r="O37" i="23"/>
  <c r="P37" i="26"/>
  <c r="T37" i="26"/>
  <c r="R37" i="26"/>
  <c r="S37" i="26"/>
  <c r="N37" i="26"/>
  <c r="U37" i="26"/>
  <c r="M37" i="26"/>
  <c r="O37" i="26"/>
  <c r="Q37" i="26"/>
  <c r="K134" i="42"/>
  <c r="J134" i="42"/>
  <c r="C134" i="42"/>
  <c r="H134" i="42"/>
  <c r="G134" i="42"/>
  <c r="I134" i="42"/>
  <c r="F134" i="42"/>
  <c r="D134" i="42"/>
  <c r="E134" i="42"/>
  <c r="Q175" i="23"/>
  <c r="U175" i="23"/>
  <c r="S175" i="23"/>
  <c r="T175" i="23"/>
  <c r="N175" i="23"/>
  <c r="O175" i="23"/>
  <c r="R175" i="23"/>
  <c r="P175" i="23"/>
  <c r="M175" i="23"/>
  <c r="S100" i="26"/>
  <c r="Q100" i="26"/>
  <c r="N100" i="26"/>
  <c r="U100" i="26"/>
  <c r="O100" i="26"/>
  <c r="R100" i="26"/>
  <c r="M100" i="26"/>
  <c r="P100" i="26"/>
  <c r="T100" i="26"/>
  <c r="N46" i="25"/>
  <c r="P46" i="25"/>
  <c r="M46" i="25"/>
  <c r="U46" i="25"/>
  <c r="O46" i="25"/>
  <c r="S46" i="25"/>
  <c r="Q46" i="25"/>
  <c r="T46" i="25"/>
  <c r="R46" i="25"/>
  <c r="M88" i="26"/>
  <c r="R88" i="26"/>
  <c r="N88" i="26"/>
  <c r="O88" i="26"/>
  <c r="U88" i="26"/>
  <c r="Q88" i="26"/>
  <c r="T88" i="26"/>
  <c r="S88" i="26"/>
  <c r="P88" i="26"/>
  <c r="T129" i="26"/>
  <c r="R129" i="26"/>
  <c r="N129" i="26"/>
  <c r="U129" i="26"/>
  <c r="S129" i="26"/>
  <c r="M129" i="26"/>
  <c r="O129" i="26"/>
  <c r="Q129" i="26"/>
  <c r="P129" i="26"/>
  <c r="D144" i="42"/>
  <c r="K144" i="42"/>
  <c r="J144" i="42"/>
  <c r="H144" i="42"/>
  <c r="C144" i="42"/>
  <c r="E144" i="42"/>
  <c r="G144" i="42"/>
  <c r="I144" i="42"/>
  <c r="F144" i="42"/>
  <c r="AP104" i="25"/>
  <c r="AD104" i="25" s="1"/>
  <c r="AJ104" i="25"/>
  <c r="Y104" i="25"/>
  <c r="AK104" i="25"/>
  <c r="AH104" i="25"/>
  <c r="K22" i="41"/>
  <c r="D22" i="41"/>
  <c r="J22" i="41"/>
  <c r="F22" i="41"/>
  <c r="I22" i="41"/>
  <c r="G22" i="41"/>
  <c r="H22" i="41"/>
  <c r="E22" i="41"/>
  <c r="C22" i="41"/>
  <c r="E158" i="42"/>
  <c r="C158" i="42"/>
  <c r="G158" i="42"/>
  <c r="I158" i="42"/>
  <c r="F158" i="42"/>
  <c r="D158" i="42"/>
  <c r="H158" i="42"/>
  <c r="J158" i="42"/>
  <c r="K158" i="42"/>
  <c r="D39" i="42"/>
  <c r="H39" i="42"/>
  <c r="I39" i="42"/>
  <c r="F39" i="42"/>
  <c r="J39" i="42"/>
  <c r="K39" i="42"/>
  <c r="E39" i="42"/>
  <c r="G39" i="42"/>
  <c r="C39" i="42"/>
  <c r="H119" i="42"/>
  <c r="G119" i="42"/>
  <c r="F119" i="42"/>
  <c r="J119" i="42"/>
  <c r="I119" i="42"/>
  <c r="D119" i="42"/>
  <c r="E119" i="42"/>
  <c r="C119" i="42"/>
  <c r="K119" i="42"/>
  <c r="AP34" i="26"/>
  <c r="AE34" i="26" s="1"/>
  <c r="AM34" i="26"/>
  <c r="X34" i="26"/>
  <c r="AK34" i="26"/>
  <c r="AJ34" i="26"/>
  <c r="Z34" i="26"/>
  <c r="AP42" i="26"/>
  <c r="AE42" i="26" s="1"/>
  <c r="AH42" i="26"/>
  <c r="AK42" i="26"/>
  <c r="M41" i="23"/>
  <c r="T41" i="23"/>
  <c r="P41" i="23"/>
  <c r="S41" i="23"/>
  <c r="O41" i="23"/>
  <c r="R41" i="23"/>
  <c r="N41" i="23"/>
  <c r="Q41" i="23"/>
  <c r="U41" i="23"/>
  <c r="AP105" i="25"/>
  <c r="AO105" i="25" s="1"/>
  <c r="AN105" i="25"/>
  <c r="AB105" i="25"/>
  <c r="AG105" i="25"/>
  <c r="AF105" i="25"/>
  <c r="AL105" i="25"/>
  <c r="Z105" i="25"/>
  <c r="X105" i="25"/>
  <c r="K114" i="41"/>
  <c r="D114" i="41"/>
  <c r="E114" i="41"/>
  <c r="I114" i="41"/>
  <c r="H114" i="41"/>
  <c r="C114" i="41"/>
  <c r="J114" i="41"/>
  <c r="G114" i="41"/>
  <c r="F114" i="41"/>
  <c r="M6" i="26"/>
  <c r="T6" i="26"/>
  <c r="O6" i="26"/>
  <c r="S6" i="26"/>
  <c r="U6" i="26"/>
  <c r="N6" i="26"/>
  <c r="R6" i="26"/>
  <c r="P6" i="26"/>
  <c r="Q6" i="26"/>
  <c r="AP145" i="26"/>
  <c r="AN145" i="26" s="1"/>
  <c r="X145" i="26"/>
  <c r="AO145" i="26"/>
  <c r="Z145" i="26"/>
  <c r="N139" i="26"/>
  <c r="S139" i="26"/>
  <c r="M139" i="26"/>
  <c r="P139" i="26"/>
  <c r="R139" i="26"/>
  <c r="O139" i="26"/>
  <c r="Q139" i="26"/>
  <c r="U139" i="26"/>
  <c r="T139" i="26"/>
  <c r="AP82" i="26"/>
  <c r="AM82" i="26" s="1"/>
  <c r="AO82" i="26"/>
  <c r="AF82" i="26"/>
  <c r="AP143" i="26"/>
  <c r="AM143" i="26" s="1"/>
  <c r="I130" i="41"/>
  <c r="J130" i="41"/>
  <c r="E130" i="41"/>
  <c r="F130" i="41"/>
  <c r="C130" i="41"/>
  <c r="G130" i="41"/>
  <c r="H130" i="41"/>
  <c r="D130" i="41"/>
  <c r="K130" i="41"/>
  <c r="AP114" i="26"/>
  <c r="X114" i="26" s="1"/>
  <c r="AC114" i="26"/>
  <c r="E74" i="28"/>
  <c r="H74" i="28"/>
  <c r="K74" i="28"/>
  <c r="D74" i="28"/>
  <c r="I74" i="28"/>
  <c r="J74" i="28"/>
  <c r="F74" i="28"/>
  <c r="C74" i="28"/>
  <c r="G74" i="28"/>
  <c r="C108" i="42"/>
  <c r="D108" i="42"/>
  <c r="H108" i="42"/>
  <c r="E108" i="42"/>
  <c r="F108" i="42"/>
  <c r="G108" i="42"/>
  <c r="K108" i="42"/>
  <c r="J108" i="42"/>
  <c r="I108" i="42"/>
  <c r="F120" i="42"/>
  <c r="K120" i="42"/>
  <c r="C120" i="42"/>
  <c r="H120" i="42"/>
  <c r="I120" i="42"/>
  <c r="G120" i="42"/>
  <c r="D120" i="42"/>
  <c r="J120" i="42"/>
  <c r="E120" i="42"/>
  <c r="J175" i="41"/>
  <c r="F175" i="41"/>
  <c r="D175" i="41"/>
  <c r="H175" i="41"/>
  <c r="K175" i="41"/>
  <c r="C175" i="41"/>
  <c r="I175" i="41"/>
  <c r="G175" i="41"/>
  <c r="E175" i="41"/>
  <c r="AP86" i="26"/>
  <c r="X86" i="26" s="1"/>
  <c r="AC86" i="26"/>
  <c r="AL86" i="26"/>
  <c r="AN86" i="26"/>
  <c r="AK86" i="26"/>
  <c r="W86" i="26"/>
  <c r="AD86" i="26"/>
  <c r="AJ86" i="26"/>
  <c r="AO86" i="26"/>
  <c r="AM86" i="26"/>
  <c r="AA86" i="26"/>
  <c r="AE86" i="26"/>
  <c r="AB86" i="26"/>
  <c r="AP171" i="25"/>
  <c r="AI171" i="25" s="1"/>
  <c r="AO171" i="25"/>
  <c r="R161" i="23"/>
  <c r="O161" i="23"/>
  <c r="M161" i="23"/>
  <c r="T161" i="23"/>
  <c r="N161" i="23"/>
  <c r="U161" i="23"/>
  <c r="S161" i="23"/>
  <c r="Q161" i="23"/>
  <c r="P161" i="23"/>
  <c r="AP113" i="26"/>
  <c r="AA113" i="26" s="1"/>
  <c r="F50" i="42"/>
  <c r="D50" i="42"/>
  <c r="K50" i="42"/>
  <c r="I50" i="42"/>
  <c r="E50" i="42"/>
  <c r="C50" i="42"/>
  <c r="J50" i="42"/>
  <c r="H50" i="42"/>
  <c r="G50" i="42"/>
  <c r="O176" i="26"/>
  <c r="T176" i="26"/>
  <c r="P176" i="26"/>
  <c r="U176" i="26"/>
  <c r="S176" i="26"/>
  <c r="N176" i="26"/>
  <c r="M176" i="26"/>
  <c r="R176" i="26"/>
  <c r="Q176" i="26"/>
  <c r="Q156" i="23"/>
  <c r="U156" i="23"/>
  <c r="T156" i="23"/>
  <c r="M156" i="23"/>
  <c r="O156" i="23"/>
  <c r="S156" i="23"/>
  <c r="N156" i="23"/>
  <c r="R156" i="23"/>
  <c r="P156" i="23"/>
  <c r="T147" i="26"/>
  <c r="O147" i="26"/>
  <c r="U147" i="26"/>
  <c r="Q147" i="26"/>
  <c r="S147" i="26"/>
  <c r="N147" i="26"/>
  <c r="P147" i="26"/>
  <c r="R147" i="26"/>
  <c r="M147" i="26"/>
  <c r="AP128" i="26"/>
  <c r="AK128" i="26" s="1"/>
  <c r="AC128" i="26"/>
  <c r="Z128" i="26"/>
  <c r="Y128" i="26"/>
  <c r="AA128" i="26"/>
  <c r="P4" i="26"/>
  <c r="S4" i="26"/>
  <c r="N4" i="26"/>
  <c r="R4" i="26"/>
  <c r="M4" i="26"/>
  <c r="U4" i="26"/>
  <c r="O4" i="26"/>
  <c r="T4" i="26"/>
  <c r="Q4" i="26"/>
  <c r="C62" i="42"/>
  <c r="J62" i="42"/>
  <c r="K62" i="42"/>
  <c r="I62" i="42"/>
  <c r="G62" i="42"/>
  <c r="E62" i="42"/>
  <c r="D62" i="42"/>
  <c r="F62" i="42"/>
  <c r="H62" i="42"/>
  <c r="U174" i="23"/>
  <c r="Q174" i="23"/>
  <c r="O174" i="23"/>
  <c r="S174" i="23"/>
  <c r="N174" i="23"/>
  <c r="P174" i="23"/>
  <c r="M174" i="23"/>
  <c r="T174" i="23"/>
  <c r="R174" i="23"/>
  <c r="S101" i="23"/>
  <c r="U101" i="23"/>
  <c r="M101" i="23"/>
  <c r="Q101" i="23"/>
  <c r="N101" i="23"/>
  <c r="T101" i="23"/>
  <c r="R101" i="23"/>
  <c r="O101" i="23"/>
  <c r="P101" i="23"/>
  <c r="AP137" i="26"/>
  <c r="AF137" i="26" s="1"/>
  <c r="AJ137" i="26"/>
  <c r="T36" i="26"/>
  <c r="Q36" i="26"/>
  <c r="P36" i="26"/>
  <c r="S36" i="26"/>
  <c r="N36" i="26"/>
  <c r="R36" i="26"/>
  <c r="M36" i="26"/>
  <c r="U36" i="26"/>
  <c r="O36" i="26"/>
  <c r="C2" i="28"/>
  <c r="H2" i="28"/>
  <c r="D2" i="28"/>
  <c r="K2" i="28"/>
  <c r="G2" i="28"/>
  <c r="I2" i="28"/>
  <c r="F2" i="28"/>
  <c r="J2" i="28"/>
  <c r="E2" i="28"/>
  <c r="AP112" i="26"/>
  <c r="AA112" i="26" s="1"/>
  <c r="Y112" i="26"/>
  <c r="AE112" i="26"/>
  <c r="AL112" i="26"/>
  <c r="Z112" i="26"/>
  <c r="AP30" i="26"/>
  <c r="W30" i="26" s="1"/>
  <c r="N32" i="26"/>
  <c r="O32" i="26"/>
  <c r="R32" i="26"/>
  <c r="Q32" i="26"/>
  <c r="U32" i="26"/>
  <c r="S32" i="26"/>
  <c r="T32" i="26"/>
  <c r="P32" i="26"/>
  <c r="M32" i="26"/>
  <c r="O84" i="26"/>
  <c r="Q84" i="26"/>
  <c r="P84" i="26"/>
  <c r="S84" i="26"/>
  <c r="T84" i="26"/>
  <c r="R84" i="26"/>
  <c r="M84" i="26"/>
  <c r="U84" i="26"/>
  <c r="N84" i="26"/>
  <c r="AP111" i="26"/>
  <c r="AN111" i="26" s="1"/>
  <c r="AO111" i="26"/>
  <c r="AB111" i="26"/>
  <c r="AF111" i="26"/>
  <c r="W111" i="26"/>
  <c r="X111" i="26"/>
  <c r="AG111" i="26"/>
  <c r="Y111" i="26"/>
  <c r="AK111" i="26"/>
  <c r="AL111" i="26"/>
  <c r="AD111" i="26"/>
  <c r="Z111" i="26"/>
  <c r="AM111" i="26"/>
  <c r="AA111" i="26"/>
  <c r="AH111" i="26"/>
  <c r="AP134" i="26"/>
  <c r="AI134" i="26" s="1"/>
  <c r="AP174" i="26"/>
  <c r="AJ174" i="26" s="1"/>
  <c r="AL174" i="26"/>
  <c r="Y174" i="26"/>
  <c r="AC174" i="26"/>
  <c r="AB174" i="26"/>
  <c r="W174" i="26"/>
  <c r="X174" i="26"/>
  <c r="AO174" i="26"/>
  <c r="C118" i="42"/>
  <c r="E118" i="42"/>
  <c r="D118" i="42"/>
  <c r="F118" i="42"/>
  <c r="G118" i="42"/>
  <c r="H118" i="42"/>
  <c r="K118" i="42"/>
  <c r="J118" i="42"/>
  <c r="I118" i="42"/>
  <c r="AP158" i="26"/>
  <c r="AM158" i="26" s="1"/>
  <c r="X158" i="26"/>
  <c r="AG158" i="26"/>
  <c r="AO158" i="26"/>
  <c r="S51" i="25"/>
  <c r="P51" i="25"/>
  <c r="O51" i="25"/>
  <c r="U51" i="25"/>
  <c r="Q51" i="25"/>
  <c r="M51" i="25"/>
  <c r="N51" i="25"/>
  <c r="R51" i="25"/>
  <c r="T51" i="25"/>
  <c r="O127" i="26"/>
  <c r="U127" i="26"/>
  <c r="S127" i="26"/>
  <c r="Q127" i="26"/>
  <c r="N127" i="26"/>
  <c r="T127" i="26"/>
  <c r="P127" i="26"/>
  <c r="R127" i="26"/>
  <c r="M127" i="26"/>
  <c r="AP43" i="25"/>
  <c r="W43" i="25" s="1"/>
  <c r="AA43" i="25"/>
  <c r="AK43" i="25"/>
  <c r="P29" i="26"/>
  <c r="R29" i="26"/>
  <c r="S29" i="26"/>
  <c r="U29" i="26"/>
  <c r="N29" i="26"/>
  <c r="M29" i="26"/>
  <c r="Q29" i="26"/>
  <c r="O29" i="26"/>
  <c r="T29" i="26"/>
  <c r="S150" i="23"/>
  <c r="M150" i="23"/>
  <c r="N150" i="23"/>
  <c r="O150" i="23"/>
  <c r="Q150" i="23"/>
  <c r="T150" i="23"/>
  <c r="P150" i="23"/>
  <c r="R150" i="23"/>
  <c r="U150" i="23"/>
  <c r="AP9" i="26"/>
  <c r="AI9" i="26" s="1"/>
  <c r="AG9" i="26"/>
  <c r="F10" i="42"/>
  <c r="C10" i="42"/>
  <c r="K10" i="42"/>
  <c r="I10" i="42"/>
  <c r="E10" i="42"/>
  <c r="H10" i="42"/>
  <c r="D10" i="42"/>
  <c r="G10" i="42"/>
  <c r="J10" i="42"/>
  <c r="S122" i="26"/>
  <c r="M122" i="26"/>
  <c r="R122" i="26"/>
  <c r="P122" i="26"/>
  <c r="N122" i="26"/>
  <c r="T122" i="26"/>
  <c r="O122" i="26"/>
  <c r="U122" i="26"/>
  <c r="Q122" i="26"/>
  <c r="AP57" i="26"/>
  <c r="AN57" i="26" s="1"/>
  <c r="W57" i="26"/>
  <c r="Z57" i="26"/>
  <c r="R29" i="23"/>
  <c r="U29" i="23"/>
  <c r="M29" i="23"/>
  <c r="S29" i="23"/>
  <c r="N29" i="23"/>
  <c r="T29" i="23"/>
  <c r="Q29" i="23"/>
  <c r="P29" i="23"/>
  <c r="O29" i="23"/>
  <c r="P139" i="23"/>
  <c r="T139" i="23"/>
  <c r="S139" i="23"/>
  <c r="U139" i="23"/>
  <c r="N139" i="23"/>
  <c r="O139" i="23"/>
  <c r="M139" i="23"/>
  <c r="R139" i="23"/>
  <c r="Q139" i="23"/>
  <c r="T2" i="26"/>
  <c r="N2" i="26"/>
  <c r="R2" i="26"/>
  <c r="U2" i="26"/>
  <c r="S2" i="26"/>
  <c r="Q2" i="26"/>
  <c r="M2" i="26"/>
  <c r="P2" i="26"/>
  <c r="O2" i="26"/>
  <c r="T130" i="26"/>
  <c r="M130" i="26"/>
  <c r="P130" i="26"/>
  <c r="N130" i="26"/>
  <c r="R130" i="26"/>
  <c r="Q130" i="26"/>
  <c r="U130" i="26"/>
  <c r="S130" i="26"/>
  <c r="O130" i="26"/>
  <c r="C116" i="42"/>
  <c r="F116" i="42"/>
  <c r="K116" i="42"/>
  <c r="G116" i="42"/>
  <c r="D116" i="42"/>
  <c r="H116" i="42"/>
  <c r="E116" i="42"/>
  <c r="J116" i="42"/>
  <c r="I116" i="42"/>
  <c r="P169" i="26"/>
  <c r="T169" i="26"/>
  <c r="U169" i="26"/>
  <c r="O169" i="26"/>
  <c r="M169" i="26"/>
  <c r="R169" i="26"/>
  <c r="S169" i="26"/>
  <c r="N169" i="26"/>
  <c r="Q169" i="26"/>
  <c r="Q123" i="23"/>
  <c r="M123" i="23"/>
  <c r="U123" i="23"/>
  <c r="S123" i="23"/>
  <c r="T123" i="23"/>
  <c r="P123" i="23"/>
  <c r="R123" i="23"/>
  <c r="N123" i="23"/>
  <c r="O123" i="23"/>
  <c r="AP24" i="26"/>
  <c r="AD24" i="26" s="1"/>
  <c r="AI24" i="26"/>
  <c r="Y24" i="26"/>
  <c r="AF24" i="26"/>
  <c r="AL24" i="26"/>
  <c r="S76" i="26"/>
  <c r="R76" i="26"/>
  <c r="T76" i="26"/>
  <c r="P76" i="26"/>
  <c r="N76" i="26"/>
  <c r="O76" i="26"/>
  <c r="U76" i="26"/>
  <c r="Q76" i="26"/>
  <c r="M76" i="26"/>
  <c r="N15" i="41"/>
  <c r="P15" i="41"/>
  <c r="O15" i="41"/>
  <c r="R15" i="41"/>
  <c r="S15" i="41"/>
  <c r="U15" i="41"/>
  <c r="M15" i="41"/>
  <c r="T15" i="41"/>
  <c r="Q15" i="41"/>
  <c r="U33" i="41"/>
  <c r="S33" i="41"/>
  <c r="N33" i="41"/>
  <c r="T33" i="41"/>
  <c r="M33" i="41"/>
  <c r="P33" i="41"/>
  <c r="Q33" i="41"/>
  <c r="O33" i="41"/>
  <c r="R33" i="41"/>
  <c r="Q51" i="41"/>
  <c r="T51" i="41"/>
  <c r="P51" i="41"/>
  <c r="U51" i="41"/>
  <c r="N51" i="41"/>
  <c r="O51" i="41"/>
  <c r="S51" i="41"/>
  <c r="M51" i="41"/>
  <c r="R51" i="41"/>
  <c r="R132" i="41"/>
  <c r="Q132" i="41"/>
  <c r="M132" i="41"/>
  <c r="O132" i="41"/>
  <c r="P132" i="41"/>
  <c r="S132" i="41"/>
  <c r="T132" i="41"/>
  <c r="U132" i="41"/>
  <c r="N132" i="41"/>
  <c r="O85" i="41"/>
  <c r="N85" i="41"/>
  <c r="U85" i="41"/>
  <c r="P85" i="41"/>
  <c r="S85" i="41"/>
  <c r="M85" i="41"/>
  <c r="Q85" i="41"/>
  <c r="R85" i="41"/>
  <c r="T85" i="41"/>
  <c r="T38" i="41"/>
  <c r="N38" i="41"/>
  <c r="M38" i="41"/>
  <c r="O38" i="41"/>
  <c r="R38" i="41"/>
  <c r="P38" i="41"/>
  <c r="U38" i="41"/>
  <c r="S38" i="41"/>
  <c r="Q38" i="41"/>
  <c r="N166" i="41"/>
  <c r="M166" i="41"/>
  <c r="R166" i="41"/>
  <c r="U166" i="41"/>
  <c r="O166" i="41"/>
  <c r="T166" i="41"/>
  <c r="P166" i="41"/>
  <c r="Q166" i="41"/>
  <c r="S166" i="41"/>
  <c r="AP115" i="41"/>
  <c r="AP12" i="41"/>
  <c r="AP140" i="41"/>
  <c r="Z140" i="41" s="1"/>
  <c r="AP37" i="41"/>
  <c r="AI37" i="41"/>
  <c r="AP165" i="41"/>
  <c r="M80" i="41"/>
  <c r="U80" i="41"/>
  <c r="R80" i="41"/>
  <c r="S80" i="41"/>
  <c r="N80" i="41"/>
  <c r="T80" i="41"/>
  <c r="P80" i="41"/>
  <c r="O80" i="41"/>
  <c r="Q80" i="41"/>
  <c r="T98" i="41"/>
  <c r="R98" i="41"/>
  <c r="Q98" i="41"/>
  <c r="U98" i="41"/>
  <c r="P98" i="41"/>
  <c r="S98" i="41"/>
  <c r="O98" i="41"/>
  <c r="M98" i="41"/>
  <c r="N98" i="41"/>
  <c r="AP146" i="41"/>
  <c r="AD146" i="41" s="1"/>
  <c r="AP33" i="41"/>
  <c r="Z33" i="41" s="1"/>
  <c r="W33" i="41"/>
  <c r="T67" i="41"/>
  <c r="M67" i="41"/>
  <c r="U67" i="41"/>
  <c r="R67" i="41"/>
  <c r="S67" i="41"/>
  <c r="Q67" i="41"/>
  <c r="N67" i="41"/>
  <c r="P67" i="41"/>
  <c r="O67" i="41"/>
  <c r="S71" i="41"/>
  <c r="M71" i="41"/>
  <c r="N71" i="41"/>
  <c r="Q71" i="41"/>
  <c r="T71" i="41"/>
  <c r="O71" i="41"/>
  <c r="R71" i="41"/>
  <c r="U71" i="41"/>
  <c r="P71" i="41"/>
  <c r="U10" i="41"/>
  <c r="S10" i="41"/>
  <c r="M10" i="41"/>
  <c r="R10" i="41"/>
  <c r="O10" i="41"/>
  <c r="T10" i="41"/>
  <c r="Q10" i="41"/>
  <c r="P10" i="41"/>
  <c r="N10" i="41"/>
  <c r="AP112" i="41"/>
  <c r="AB112" i="41" s="1"/>
  <c r="O145" i="41"/>
  <c r="Q145" i="41"/>
  <c r="M145" i="41"/>
  <c r="T145" i="41"/>
  <c r="P145" i="41"/>
  <c r="R145" i="41"/>
  <c r="N145" i="41"/>
  <c r="U145" i="41"/>
  <c r="S145" i="41"/>
  <c r="R11" i="41"/>
  <c r="Q11" i="41"/>
  <c r="S11" i="41"/>
  <c r="O11" i="41"/>
  <c r="M11" i="41"/>
  <c r="N11" i="41"/>
  <c r="U11" i="41"/>
  <c r="T11" i="41"/>
  <c r="P11" i="41"/>
  <c r="R173" i="41"/>
  <c r="N173" i="41"/>
  <c r="S173" i="41"/>
  <c r="Q173" i="41"/>
  <c r="M173" i="41"/>
  <c r="T173" i="41"/>
  <c r="P173" i="41"/>
  <c r="U173" i="41"/>
  <c r="O173" i="41"/>
  <c r="AP100" i="41"/>
  <c r="P124" i="42"/>
  <c r="T124" i="42"/>
  <c r="N124" i="42"/>
  <c r="U124" i="42"/>
  <c r="M124" i="42"/>
  <c r="S124" i="42"/>
  <c r="R124" i="42"/>
  <c r="O124" i="42"/>
  <c r="Q124" i="42"/>
  <c r="O62" i="40"/>
  <c r="P62" i="40"/>
  <c r="Q62" i="40"/>
  <c r="M62" i="40"/>
  <c r="R62" i="40"/>
  <c r="S62" i="40"/>
  <c r="U62" i="40"/>
  <c r="T62" i="40"/>
  <c r="N62" i="40"/>
  <c r="T139" i="42"/>
  <c r="S139" i="42"/>
  <c r="M139" i="42"/>
  <c r="R139" i="42"/>
  <c r="N139" i="42"/>
  <c r="P139" i="42"/>
  <c r="U139" i="42"/>
  <c r="Q139" i="42"/>
  <c r="O139" i="42"/>
  <c r="N133" i="40"/>
  <c r="S133" i="40"/>
  <c r="P133" i="40"/>
  <c r="Q133" i="40"/>
  <c r="U133" i="40"/>
  <c r="O133" i="40"/>
  <c r="T133" i="40"/>
  <c r="M133" i="40"/>
  <c r="R133" i="40"/>
  <c r="T34" i="42"/>
  <c r="R34" i="42"/>
  <c r="S34" i="42"/>
  <c r="N34" i="42"/>
  <c r="Q34" i="42"/>
  <c r="O34" i="42"/>
  <c r="M34" i="42"/>
  <c r="U34" i="42"/>
  <c r="P34" i="42"/>
  <c r="O110" i="40"/>
  <c r="U110" i="40"/>
  <c r="M110" i="40"/>
  <c r="P110" i="40"/>
  <c r="R110" i="40"/>
  <c r="S110" i="40"/>
  <c r="T110" i="40"/>
  <c r="N110" i="40"/>
  <c r="Q110" i="40"/>
  <c r="AP65" i="42"/>
  <c r="AJ65" i="42" s="1"/>
  <c r="AP82" i="42"/>
  <c r="AC82" i="42"/>
  <c r="AP14" i="40"/>
  <c r="AN14" i="40" s="1"/>
  <c r="AK14" i="40"/>
  <c r="AE14" i="40"/>
  <c r="AH14" i="40"/>
  <c r="AC14" i="40"/>
  <c r="AP63" i="40"/>
  <c r="AN63" i="40" s="1"/>
  <c r="AP8" i="40"/>
  <c r="AA8" i="40" s="1"/>
  <c r="P119" i="41"/>
  <c r="O119" i="41"/>
  <c r="N119" i="41"/>
  <c r="U119" i="41"/>
  <c r="T119" i="41"/>
  <c r="M119" i="41"/>
  <c r="Q119" i="41"/>
  <c r="S119" i="41"/>
  <c r="R119" i="41"/>
  <c r="P72" i="41"/>
  <c r="T72" i="41"/>
  <c r="O72" i="41"/>
  <c r="R72" i="41"/>
  <c r="M72" i="41"/>
  <c r="S72" i="41"/>
  <c r="N72" i="41"/>
  <c r="Q72" i="41"/>
  <c r="U72" i="41"/>
  <c r="R25" i="41"/>
  <c r="M25" i="41"/>
  <c r="P25" i="41"/>
  <c r="Q25" i="41"/>
  <c r="S25" i="41"/>
  <c r="U25" i="41"/>
  <c r="T25" i="41"/>
  <c r="O25" i="41"/>
  <c r="N25" i="41"/>
  <c r="U153" i="41"/>
  <c r="S153" i="41"/>
  <c r="M153" i="41"/>
  <c r="P153" i="41"/>
  <c r="R153" i="41"/>
  <c r="T153" i="41"/>
  <c r="N153" i="41"/>
  <c r="Q153" i="41"/>
  <c r="O153" i="41"/>
  <c r="U106" i="41"/>
  <c r="S106" i="41"/>
  <c r="N106" i="41"/>
  <c r="T106" i="41"/>
  <c r="P106" i="41"/>
  <c r="M106" i="41"/>
  <c r="Q106" i="41"/>
  <c r="O106" i="41"/>
  <c r="R106" i="41"/>
  <c r="AP55" i="41"/>
  <c r="AP18" i="41"/>
  <c r="AN18" i="41" s="1"/>
  <c r="AG18" i="41"/>
  <c r="AO18" i="41"/>
  <c r="AI18" i="41"/>
  <c r="AP80" i="41"/>
  <c r="AP90" i="41"/>
  <c r="Z90" i="41" s="1"/>
  <c r="AL90" i="41"/>
  <c r="AF90" i="41"/>
  <c r="AP105" i="41"/>
  <c r="AH105" i="41" s="1"/>
  <c r="AP162" i="41"/>
  <c r="AG162" i="41" s="1"/>
  <c r="AA162" i="41"/>
  <c r="AF162" i="41"/>
  <c r="AI162" i="41"/>
  <c r="Y162" i="41"/>
  <c r="AJ162" i="41"/>
  <c r="M65" i="41"/>
  <c r="P65" i="41"/>
  <c r="N65" i="41"/>
  <c r="O65" i="41"/>
  <c r="Q65" i="41"/>
  <c r="R65" i="41"/>
  <c r="U65" i="41"/>
  <c r="T65" i="41"/>
  <c r="S65" i="41"/>
  <c r="N2" i="41"/>
  <c r="P2" i="41"/>
  <c r="M2" i="41"/>
  <c r="R2" i="41"/>
  <c r="S2" i="41"/>
  <c r="O2" i="41"/>
  <c r="U2" i="41"/>
  <c r="T2" i="41"/>
  <c r="Q2" i="41"/>
  <c r="AP56" i="41"/>
  <c r="AB56" i="41" s="1"/>
  <c r="AP81" i="41"/>
  <c r="AG81" i="41" s="1"/>
  <c r="Q163" i="41"/>
  <c r="M163" i="41"/>
  <c r="U163" i="41"/>
  <c r="O163" i="41"/>
  <c r="P163" i="41"/>
  <c r="S163" i="41"/>
  <c r="R163" i="41"/>
  <c r="N163" i="41"/>
  <c r="T163" i="41"/>
  <c r="T107" i="41"/>
  <c r="M107" i="41"/>
  <c r="R107" i="41"/>
  <c r="S107" i="41"/>
  <c r="P107" i="41"/>
  <c r="Q107" i="41"/>
  <c r="N107" i="41"/>
  <c r="O107" i="41"/>
  <c r="U107" i="41"/>
  <c r="Q60" i="41"/>
  <c r="M60" i="41"/>
  <c r="T60" i="41"/>
  <c r="P60" i="41"/>
  <c r="S60" i="41"/>
  <c r="N60" i="41"/>
  <c r="U60" i="41"/>
  <c r="O60" i="41"/>
  <c r="R60" i="41"/>
  <c r="U13" i="41"/>
  <c r="M13" i="41"/>
  <c r="R13" i="41"/>
  <c r="O13" i="41"/>
  <c r="S13" i="41"/>
  <c r="P13" i="41"/>
  <c r="Q13" i="41"/>
  <c r="N13" i="41"/>
  <c r="T13" i="41"/>
  <c r="M141" i="41"/>
  <c r="Q141" i="41"/>
  <c r="U141" i="41"/>
  <c r="R141" i="41"/>
  <c r="O141" i="41"/>
  <c r="T141" i="41"/>
  <c r="S141" i="41"/>
  <c r="N141" i="41"/>
  <c r="P141" i="41"/>
  <c r="R94" i="41"/>
  <c r="P94" i="41"/>
  <c r="U94" i="41"/>
  <c r="Q94" i="41"/>
  <c r="T94" i="41"/>
  <c r="O94" i="41"/>
  <c r="M94" i="41"/>
  <c r="N94" i="41"/>
  <c r="S94" i="41"/>
  <c r="AP43" i="41"/>
  <c r="AM43" i="41" s="1"/>
  <c r="AD43" i="41"/>
  <c r="AP171" i="41"/>
  <c r="AP68" i="41"/>
  <c r="Y68" i="41" s="1"/>
  <c r="AP54" i="41"/>
  <c r="AK54" i="41" s="1"/>
  <c r="AP93" i="41"/>
  <c r="AP126" i="41"/>
  <c r="AJ126" i="41" s="1"/>
  <c r="T161" i="42"/>
  <c r="P161" i="42"/>
  <c r="Q161" i="42"/>
  <c r="M161" i="42"/>
  <c r="R161" i="42"/>
  <c r="S161" i="42"/>
  <c r="U161" i="42"/>
  <c r="O161" i="42"/>
  <c r="N161" i="42"/>
  <c r="O19" i="42"/>
  <c r="M19" i="42"/>
  <c r="Q19" i="42"/>
  <c r="N19" i="42"/>
  <c r="P19" i="42"/>
  <c r="R19" i="42"/>
  <c r="T19" i="42"/>
  <c r="S19" i="42"/>
  <c r="U19" i="42"/>
  <c r="O65" i="42"/>
  <c r="T65" i="42"/>
  <c r="P65" i="42"/>
  <c r="U65" i="42"/>
  <c r="Q65" i="42"/>
  <c r="R65" i="42"/>
  <c r="S65" i="42"/>
  <c r="M65" i="42"/>
  <c r="N65" i="42"/>
  <c r="N28" i="42"/>
  <c r="S28" i="42"/>
  <c r="T28" i="42"/>
  <c r="U28" i="42"/>
  <c r="O28" i="42"/>
  <c r="P28" i="42"/>
  <c r="Q28" i="42"/>
  <c r="M28" i="42"/>
  <c r="R28" i="42"/>
  <c r="S110" i="42"/>
  <c r="M110" i="42"/>
  <c r="P110" i="42"/>
  <c r="T110" i="42"/>
  <c r="N110" i="42"/>
  <c r="R110" i="42"/>
  <c r="O110" i="42"/>
  <c r="U110" i="42"/>
  <c r="Q110" i="42"/>
  <c r="U87" i="42"/>
  <c r="M87" i="42"/>
  <c r="R87" i="42"/>
  <c r="P87" i="42"/>
  <c r="O87" i="42"/>
  <c r="S87" i="42"/>
  <c r="T87" i="42"/>
  <c r="Q87" i="42"/>
  <c r="N87" i="42"/>
  <c r="M135" i="42"/>
  <c r="R135" i="42"/>
  <c r="S135" i="42"/>
  <c r="Q135" i="42"/>
  <c r="P135" i="42"/>
  <c r="N135" i="42"/>
  <c r="U135" i="42"/>
  <c r="T135" i="42"/>
  <c r="O135" i="42"/>
  <c r="O138" i="42"/>
  <c r="T138" i="42"/>
  <c r="P138" i="42"/>
  <c r="N138" i="42"/>
  <c r="Q138" i="42"/>
  <c r="M138" i="42"/>
  <c r="R138" i="42"/>
  <c r="S138" i="42"/>
  <c r="U138" i="42"/>
  <c r="M142" i="40"/>
  <c r="U142" i="40"/>
  <c r="N142" i="40"/>
  <c r="O142" i="40"/>
  <c r="Q142" i="40"/>
  <c r="S142" i="40"/>
  <c r="P142" i="40"/>
  <c r="R142" i="40"/>
  <c r="T142" i="40"/>
  <c r="O103" i="40"/>
  <c r="S103" i="40"/>
  <c r="N103" i="40"/>
  <c r="Q103" i="40"/>
  <c r="T103" i="40"/>
  <c r="P103" i="40"/>
  <c r="R103" i="40"/>
  <c r="U103" i="40"/>
  <c r="M103" i="40"/>
  <c r="M56" i="40"/>
  <c r="T56" i="40"/>
  <c r="Q56" i="40"/>
  <c r="N56" i="40"/>
  <c r="U56" i="40"/>
  <c r="P56" i="40"/>
  <c r="R56" i="40"/>
  <c r="S56" i="40"/>
  <c r="O56" i="40"/>
  <c r="U137" i="40"/>
  <c r="S137" i="40"/>
  <c r="T137" i="40"/>
  <c r="R137" i="40"/>
  <c r="P137" i="40"/>
  <c r="N137" i="40"/>
  <c r="M137" i="40"/>
  <c r="Q137" i="40"/>
  <c r="O137" i="40"/>
  <c r="R169" i="42"/>
  <c r="N169" i="42"/>
  <c r="M169" i="42"/>
  <c r="S169" i="42"/>
  <c r="O169" i="42"/>
  <c r="U169" i="42"/>
  <c r="T169" i="42"/>
  <c r="P169" i="42"/>
  <c r="Q169" i="42"/>
  <c r="O2" i="42"/>
  <c r="N2" i="42"/>
  <c r="M2" i="42"/>
  <c r="S2" i="42"/>
  <c r="U2" i="42"/>
  <c r="T2" i="42"/>
  <c r="P2" i="42"/>
  <c r="Q2" i="42"/>
  <c r="R2" i="42"/>
  <c r="P149" i="40"/>
  <c r="T149" i="40"/>
  <c r="O149" i="40"/>
  <c r="S149" i="40"/>
  <c r="U149" i="40"/>
  <c r="M149" i="40"/>
  <c r="N149" i="40"/>
  <c r="Q149" i="40"/>
  <c r="R149" i="40"/>
  <c r="Q15" i="40"/>
  <c r="S15" i="40"/>
  <c r="N15" i="40"/>
  <c r="T15" i="40"/>
  <c r="R15" i="40"/>
  <c r="O15" i="40"/>
  <c r="U15" i="40"/>
  <c r="M15" i="40"/>
  <c r="P15" i="40"/>
  <c r="Q42" i="42"/>
  <c r="R42" i="42"/>
  <c r="P42" i="42"/>
  <c r="O42" i="42"/>
  <c r="U42" i="42"/>
  <c r="M42" i="42"/>
  <c r="T42" i="42"/>
  <c r="S42" i="42"/>
  <c r="N42" i="42"/>
  <c r="M36" i="42"/>
  <c r="U36" i="42"/>
  <c r="R36" i="42"/>
  <c r="Q36" i="42"/>
  <c r="T36" i="42"/>
  <c r="O36" i="42"/>
  <c r="S36" i="42"/>
  <c r="P36" i="42"/>
  <c r="N36" i="42"/>
  <c r="N104" i="42"/>
  <c r="Q104" i="42"/>
  <c r="R104" i="42"/>
  <c r="U104" i="42"/>
  <c r="S104" i="42"/>
  <c r="O104" i="42"/>
  <c r="P104" i="42"/>
  <c r="M104" i="42"/>
  <c r="T104" i="42"/>
  <c r="O55" i="40"/>
  <c r="S55" i="40"/>
  <c r="P55" i="40"/>
  <c r="U55" i="40"/>
  <c r="T55" i="40"/>
  <c r="M55" i="40"/>
  <c r="Q55" i="40"/>
  <c r="R55" i="40"/>
  <c r="N55" i="40"/>
  <c r="N119" i="40"/>
  <c r="M119" i="40"/>
  <c r="O119" i="40"/>
  <c r="S119" i="40"/>
  <c r="T119" i="40"/>
  <c r="P119" i="40"/>
  <c r="Q119" i="40"/>
  <c r="U119" i="40"/>
  <c r="R119" i="40"/>
  <c r="M151" i="40"/>
  <c r="N151" i="40"/>
  <c r="U151" i="40"/>
  <c r="R151" i="40"/>
  <c r="S151" i="40"/>
  <c r="O151" i="40"/>
  <c r="T151" i="40"/>
  <c r="Q151" i="40"/>
  <c r="P151" i="40"/>
  <c r="M60" i="40"/>
  <c r="T60" i="40"/>
  <c r="R60" i="40"/>
  <c r="N60" i="40"/>
  <c r="P60" i="40"/>
  <c r="Q60" i="40"/>
  <c r="S60" i="40"/>
  <c r="U60" i="40"/>
  <c r="O60" i="40"/>
  <c r="Q166" i="42"/>
  <c r="T166" i="42"/>
  <c r="U166" i="42"/>
  <c r="P166" i="42"/>
  <c r="N166" i="42"/>
  <c r="M166" i="42"/>
  <c r="S166" i="42"/>
  <c r="O166" i="42"/>
  <c r="R166" i="42"/>
  <c r="U84" i="40"/>
  <c r="Q84" i="40"/>
  <c r="S84" i="40"/>
  <c r="N84" i="40"/>
  <c r="T84" i="40"/>
  <c r="O84" i="40"/>
  <c r="M84" i="40"/>
  <c r="R84" i="40"/>
  <c r="P84" i="40"/>
  <c r="P31" i="40"/>
  <c r="Q31" i="40"/>
  <c r="R31" i="40"/>
  <c r="S31" i="40"/>
  <c r="U31" i="40"/>
  <c r="M31" i="40"/>
  <c r="N31" i="40"/>
  <c r="O31" i="40"/>
  <c r="T31" i="40"/>
  <c r="N18" i="40"/>
  <c r="R18" i="40"/>
  <c r="O18" i="40"/>
  <c r="U18" i="40"/>
  <c r="Q18" i="40"/>
  <c r="M18" i="40"/>
  <c r="P18" i="40"/>
  <c r="S18" i="40"/>
  <c r="T18" i="40"/>
  <c r="U28" i="40"/>
  <c r="M28" i="40"/>
  <c r="O28" i="40"/>
  <c r="P28" i="40"/>
  <c r="S28" i="40"/>
  <c r="R28" i="40"/>
  <c r="N28" i="40"/>
  <c r="Q28" i="40"/>
  <c r="T28" i="40"/>
  <c r="M122" i="42"/>
  <c r="S122" i="42"/>
  <c r="Q122" i="42"/>
  <c r="R122" i="42"/>
  <c r="O122" i="42"/>
  <c r="U122" i="42"/>
  <c r="T122" i="42"/>
  <c r="N122" i="42"/>
  <c r="P122" i="42"/>
  <c r="N119" i="42"/>
  <c r="T119" i="42"/>
  <c r="Q119" i="42"/>
  <c r="O119" i="42"/>
  <c r="S119" i="42"/>
  <c r="P119" i="42"/>
  <c r="R119" i="42"/>
  <c r="U119" i="42"/>
  <c r="M119" i="42"/>
  <c r="N59" i="40"/>
  <c r="S59" i="40"/>
  <c r="P59" i="40"/>
  <c r="U59" i="40"/>
  <c r="Q59" i="40"/>
  <c r="M59" i="40"/>
  <c r="O59" i="40"/>
  <c r="T59" i="40"/>
  <c r="R59" i="40"/>
  <c r="S48" i="40"/>
  <c r="P48" i="40"/>
  <c r="M48" i="40"/>
  <c r="R48" i="40"/>
  <c r="N48" i="40"/>
  <c r="O48" i="40"/>
  <c r="U48" i="40"/>
  <c r="Q48" i="40"/>
  <c r="T48" i="40"/>
  <c r="M159" i="42"/>
  <c r="S159" i="42"/>
  <c r="O159" i="42"/>
  <c r="T159" i="42"/>
  <c r="P159" i="42"/>
  <c r="N159" i="42"/>
  <c r="R159" i="42"/>
  <c r="Q159" i="42"/>
  <c r="U159" i="42"/>
  <c r="O84" i="42"/>
  <c r="T84" i="42"/>
  <c r="R84" i="42"/>
  <c r="M84" i="42"/>
  <c r="Q84" i="42"/>
  <c r="P84" i="42"/>
  <c r="S84" i="42"/>
  <c r="U84" i="42"/>
  <c r="N84" i="42"/>
  <c r="Q152" i="42"/>
  <c r="M152" i="42"/>
  <c r="O152" i="42"/>
  <c r="S152" i="42"/>
  <c r="P152" i="42"/>
  <c r="T152" i="42"/>
  <c r="N152" i="42"/>
  <c r="U152" i="42"/>
  <c r="R152" i="42"/>
  <c r="Q116" i="40"/>
  <c r="S116" i="40"/>
  <c r="O116" i="40"/>
  <c r="T116" i="40"/>
  <c r="M116" i="40"/>
  <c r="P116" i="40"/>
  <c r="R116" i="40"/>
  <c r="U116" i="40"/>
  <c r="N116" i="40"/>
  <c r="R30" i="40"/>
  <c r="Q30" i="40"/>
  <c r="O30" i="40"/>
  <c r="U30" i="40"/>
  <c r="P30" i="40"/>
  <c r="M30" i="40"/>
  <c r="N30" i="40"/>
  <c r="S30" i="40"/>
  <c r="T30" i="40"/>
  <c r="O93" i="40"/>
  <c r="M93" i="40"/>
  <c r="U93" i="40"/>
  <c r="T93" i="40"/>
  <c r="S93" i="40"/>
  <c r="Q93" i="40"/>
  <c r="N93" i="40"/>
  <c r="P93" i="40"/>
  <c r="R93" i="40"/>
  <c r="N95" i="40"/>
  <c r="T95" i="40"/>
  <c r="R95" i="40"/>
  <c r="M95" i="40"/>
  <c r="O95" i="40"/>
  <c r="Q95" i="40"/>
  <c r="P95" i="40"/>
  <c r="S95" i="40"/>
  <c r="U95" i="40"/>
  <c r="S7" i="42"/>
  <c r="O7" i="42"/>
  <c r="M7" i="42"/>
  <c r="P7" i="42"/>
  <c r="R7" i="42"/>
  <c r="T7" i="42"/>
  <c r="U7" i="42"/>
  <c r="N7" i="42"/>
  <c r="Q7" i="42"/>
  <c r="M118" i="42"/>
  <c r="S118" i="42"/>
  <c r="T118" i="42"/>
  <c r="P118" i="42"/>
  <c r="O118" i="42"/>
  <c r="Q118" i="42"/>
  <c r="R118" i="42"/>
  <c r="N118" i="42"/>
  <c r="U118" i="42"/>
  <c r="U106" i="40"/>
  <c r="T106" i="40"/>
  <c r="Q106" i="40"/>
  <c r="P106" i="40"/>
  <c r="N106" i="40"/>
  <c r="O106" i="40"/>
  <c r="S106" i="40"/>
  <c r="R106" i="40"/>
  <c r="M106" i="40"/>
  <c r="T123" i="40"/>
  <c r="P123" i="40"/>
  <c r="U123" i="40"/>
  <c r="R123" i="40"/>
  <c r="M123" i="40"/>
  <c r="Q123" i="40"/>
  <c r="O123" i="40"/>
  <c r="S123" i="40"/>
  <c r="N123" i="40"/>
  <c r="S39" i="40"/>
  <c r="P39" i="40"/>
  <c r="T39" i="40"/>
  <c r="U39" i="40"/>
  <c r="M39" i="40"/>
  <c r="Q39" i="40"/>
  <c r="O39" i="40"/>
  <c r="R39" i="40"/>
  <c r="N39" i="40"/>
  <c r="AP46" i="40"/>
  <c r="W46" i="40" s="1"/>
  <c r="AO46" i="40"/>
  <c r="AP151" i="42"/>
  <c r="AN151" i="42" s="1"/>
  <c r="AP162" i="42"/>
  <c r="AP62" i="40"/>
  <c r="AP149" i="42"/>
  <c r="W149" i="42" s="1"/>
  <c r="AP168" i="42"/>
  <c r="AP110" i="42"/>
  <c r="AP72" i="42"/>
  <c r="AJ72" i="42"/>
  <c r="AP106" i="42"/>
  <c r="AO106" i="42" s="1"/>
  <c r="AP118" i="42"/>
  <c r="AP43" i="42"/>
  <c r="AE43" i="42" s="1"/>
  <c r="AI43" i="42"/>
  <c r="AD43" i="42"/>
  <c r="AF43" i="42"/>
  <c r="AP64" i="42"/>
  <c r="Z64" i="42" s="1"/>
  <c r="Y64" i="42"/>
  <c r="AJ64" i="42"/>
  <c r="AP33" i="42"/>
  <c r="AG33" i="42" s="1"/>
  <c r="AP77" i="42"/>
  <c r="AJ77" i="42" s="1"/>
  <c r="AP176" i="42"/>
  <c r="AP76" i="42"/>
  <c r="AK76" i="42" s="1"/>
  <c r="AP95" i="42"/>
  <c r="AG95" i="42" s="1"/>
  <c r="AP139" i="42"/>
  <c r="AE139" i="42" s="1"/>
  <c r="AA139" i="42"/>
  <c r="AJ139" i="42"/>
  <c r="AP166" i="42"/>
  <c r="AP23" i="42"/>
  <c r="X23" i="42" s="1"/>
  <c r="AP135" i="42"/>
  <c r="Z135" i="42" s="1"/>
  <c r="AP28" i="42"/>
  <c r="AP44" i="42"/>
  <c r="AD44" i="42" s="1"/>
  <c r="AP63" i="42"/>
  <c r="AI63" i="42" s="1"/>
  <c r="AP107" i="42"/>
  <c r="AP81" i="40"/>
  <c r="W81" i="40" s="1"/>
  <c r="AP135" i="40"/>
  <c r="Y135" i="40" s="1"/>
  <c r="AP27" i="40"/>
  <c r="AN27" i="40" s="1"/>
  <c r="AP11" i="40"/>
  <c r="AL11" i="40" s="1"/>
  <c r="AP50" i="40"/>
  <c r="AD50" i="40" s="1"/>
  <c r="AP10" i="40"/>
  <c r="AE10" i="40" s="1"/>
  <c r="AG10" i="40"/>
  <c r="AK10" i="40"/>
  <c r="AP77" i="40"/>
  <c r="AC77" i="40" s="1"/>
  <c r="AN77" i="40"/>
  <c r="AI77" i="40"/>
  <c r="AB77" i="40"/>
  <c r="AM77" i="40"/>
  <c r="W77" i="40"/>
  <c r="AE77" i="40"/>
  <c r="AO77" i="40"/>
  <c r="Z77" i="40"/>
  <c r="AG77" i="40"/>
  <c r="AP53" i="40"/>
  <c r="X53" i="40"/>
  <c r="AP32" i="40"/>
  <c r="AB32" i="40" s="1"/>
  <c r="AK32" i="40"/>
  <c r="AP120" i="40"/>
  <c r="AP112" i="40"/>
  <c r="AF112" i="40" s="1"/>
  <c r="AP49" i="40"/>
  <c r="AP136" i="40"/>
  <c r="AK136" i="40" s="1"/>
  <c r="AP9" i="40"/>
  <c r="AB9" i="40" s="1"/>
  <c r="AP146" i="40"/>
  <c r="Z146" i="40" s="1"/>
  <c r="AH146" i="40"/>
  <c r="AP24" i="40"/>
  <c r="AP90" i="40"/>
  <c r="AO90" i="40" s="1"/>
  <c r="X90" i="40"/>
  <c r="AC90" i="40"/>
  <c r="AN90" i="40"/>
  <c r="AP177" i="40"/>
  <c r="AB177" i="40" s="1"/>
  <c r="AP121" i="40"/>
  <c r="S135" i="41"/>
  <c r="N135" i="41"/>
  <c r="T135" i="41"/>
  <c r="Q135" i="41"/>
  <c r="U135" i="41"/>
  <c r="R135" i="41"/>
  <c r="O135" i="41"/>
  <c r="M135" i="41"/>
  <c r="P135" i="41"/>
  <c r="S88" i="41"/>
  <c r="O88" i="41"/>
  <c r="N88" i="41"/>
  <c r="U88" i="41"/>
  <c r="R88" i="41"/>
  <c r="Q88" i="41"/>
  <c r="T88" i="41"/>
  <c r="P88" i="41"/>
  <c r="M88" i="41"/>
  <c r="R41" i="41"/>
  <c r="U41" i="41"/>
  <c r="N41" i="41"/>
  <c r="Q41" i="41"/>
  <c r="P41" i="41"/>
  <c r="M41" i="41"/>
  <c r="T41" i="41"/>
  <c r="O41" i="41"/>
  <c r="S41" i="41"/>
  <c r="Q169" i="41"/>
  <c r="S169" i="41"/>
  <c r="O169" i="41"/>
  <c r="M169" i="41"/>
  <c r="T169" i="41"/>
  <c r="P169" i="41"/>
  <c r="N169" i="41"/>
  <c r="U169" i="41"/>
  <c r="R169" i="41"/>
  <c r="U122" i="41"/>
  <c r="Q122" i="41"/>
  <c r="M122" i="41"/>
  <c r="N122" i="41"/>
  <c r="O122" i="41"/>
  <c r="T122" i="41"/>
  <c r="S122" i="41"/>
  <c r="R122" i="41"/>
  <c r="P122" i="41"/>
  <c r="AP71" i="41"/>
  <c r="AM71" i="41" s="1"/>
  <c r="AP74" i="41"/>
  <c r="AF74" i="41" s="1"/>
  <c r="AP96" i="41"/>
  <c r="AL96" i="41" s="1"/>
  <c r="AP142" i="41"/>
  <c r="W142" i="41" s="1"/>
  <c r="AP121" i="41"/>
  <c r="N79" i="41"/>
  <c r="O79" i="41"/>
  <c r="Q79" i="41"/>
  <c r="T79" i="41"/>
  <c r="M79" i="41"/>
  <c r="R79" i="41"/>
  <c r="S79" i="41"/>
  <c r="U79" i="41"/>
  <c r="P79" i="41"/>
  <c r="M97" i="41"/>
  <c r="T97" i="41"/>
  <c r="U97" i="41"/>
  <c r="O97" i="41"/>
  <c r="Q97" i="41"/>
  <c r="P97" i="41"/>
  <c r="S97" i="41"/>
  <c r="R97" i="41"/>
  <c r="N97" i="41"/>
  <c r="AP47" i="41"/>
  <c r="AM47" i="41" s="1"/>
  <c r="AH47" i="41"/>
  <c r="AJ47" i="41"/>
  <c r="AP88" i="41"/>
  <c r="Y88" i="41" s="1"/>
  <c r="X88" i="41"/>
  <c r="AP113" i="41"/>
  <c r="Z113" i="41" s="1"/>
  <c r="Q20" i="41"/>
  <c r="R20" i="41"/>
  <c r="U20" i="41"/>
  <c r="T20" i="41"/>
  <c r="P20" i="41"/>
  <c r="O20" i="41"/>
  <c r="S20" i="41"/>
  <c r="N20" i="41"/>
  <c r="M20" i="41"/>
  <c r="M123" i="41"/>
  <c r="R123" i="41"/>
  <c r="P123" i="41"/>
  <c r="T123" i="41"/>
  <c r="U123" i="41"/>
  <c r="O123" i="41"/>
  <c r="S123" i="41"/>
  <c r="Q123" i="41"/>
  <c r="N123" i="41"/>
  <c r="P76" i="41"/>
  <c r="S76" i="41"/>
  <c r="N76" i="41"/>
  <c r="O76" i="41"/>
  <c r="Q76" i="41"/>
  <c r="M76" i="41"/>
  <c r="T76" i="41"/>
  <c r="R76" i="41"/>
  <c r="U76" i="41"/>
  <c r="Q29" i="41"/>
  <c r="S29" i="41"/>
  <c r="O29" i="41"/>
  <c r="M29" i="41"/>
  <c r="N29" i="41"/>
  <c r="T29" i="41"/>
  <c r="P29" i="41"/>
  <c r="R29" i="41"/>
  <c r="U29" i="41"/>
  <c r="Q157" i="41"/>
  <c r="N157" i="41"/>
  <c r="R157" i="41"/>
  <c r="O157" i="41"/>
  <c r="T157" i="41"/>
  <c r="S157" i="41"/>
  <c r="M157" i="41"/>
  <c r="U157" i="41"/>
  <c r="P157" i="41"/>
  <c r="N110" i="41"/>
  <c r="R110" i="41"/>
  <c r="T110" i="41"/>
  <c r="Q110" i="41"/>
  <c r="U110" i="41"/>
  <c r="P110" i="41"/>
  <c r="O110" i="41"/>
  <c r="M110" i="41"/>
  <c r="S110" i="41"/>
  <c r="AP59" i="41"/>
  <c r="AP30" i="41"/>
  <c r="AA30" i="41" s="1"/>
  <c r="AC30" i="41"/>
  <c r="AP84" i="41"/>
  <c r="AP102" i="41"/>
  <c r="AG102" i="41" s="1"/>
  <c r="AP109" i="41"/>
  <c r="AP174" i="41"/>
  <c r="AM174" i="41" s="1"/>
  <c r="O17" i="42"/>
  <c r="S17" i="42"/>
  <c r="M17" i="42"/>
  <c r="R17" i="42"/>
  <c r="T17" i="42"/>
  <c r="U17" i="42"/>
  <c r="N17" i="42"/>
  <c r="Q17" i="42"/>
  <c r="P17" i="42"/>
  <c r="N167" i="42"/>
  <c r="R167" i="42"/>
  <c r="Q167" i="42"/>
  <c r="M167" i="42"/>
  <c r="O167" i="42"/>
  <c r="S167" i="42"/>
  <c r="T167" i="42"/>
  <c r="U167" i="42"/>
  <c r="P167" i="42"/>
  <c r="U156" i="42"/>
  <c r="N156" i="42"/>
  <c r="Q156" i="42"/>
  <c r="S156" i="42"/>
  <c r="R156" i="42"/>
  <c r="O156" i="42"/>
  <c r="T156" i="42"/>
  <c r="M156" i="42"/>
  <c r="P156" i="42"/>
  <c r="N115" i="42"/>
  <c r="P115" i="42"/>
  <c r="T115" i="42"/>
  <c r="M115" i="42"/>
  <c r="R115" i="42"/>
  <c r="S115" i="42"/>
  <c r="O115" i="42"/>
  <c r="Q115" i="42"/>
  <c r="U115" i="42"/>
  <c r="Q64" i="42"/>
  <c r="O64" i="42"/>
  <c r="P64" i="42"/>
  <c r="N64" i="42"/>
  <c r="S64" i="42"/>
  <c r="U64" i="42"/>
  <c r="T64" i="42"/>
  <c r="M64" i="42"/>
  <c r="R64" i="42"/>
  <c r="P137" i="42"/>
  <c r="M137" i="42"/>
  <c r="T137" i="42"/>
  <c r="O137" i="42"/>
  <c r="N137" i="42"/>
  <c r="Q137" i="42"/>
  <c r="U137" i="42"/>
  <c r="S137" i="42"/>
  <c r="R137" i="42"/>
  <c r="Q117" i="42"/>
  <c r="N117" i="42"/>
  <c r="O117" i="42"/>
  <c r="S117" i="42"/>
  <c r="M117" i="42"/>
  <c r="U117" i="42"/>
  <c r="R117" i="42"/>
  <c r="P117" i="42"/>
  <c r="T117" i="42"/>
  <c r="R47" i="42"/>
  <c r="U47" i="42"/>
  <c r="M47" i="42"/>
  <c r="S47" i="42"/>
  <c r="N47" i="42"/>
  <c r="Q47" i="42"/>
  <c r="O47" i="42"/>
  <c r="P47" i="42"/>
  <c r="T47" i="42"/>
  <c r="S74" i="40"/>
  <c r="R74" i="40"/>
  <c r="Q74" i="40"/>
  <c r="M74" i="40"/>
  <c r="T74" i="40"/>
  <c r="N74" i="40"/>
  <c r="U74" i="40"/>
  <c r="P74" i="40"/>
  <c r="O74" i="40"/>
  <c r="N152" i="40"/>
  <c r="R152" i="40"/>
  <c r="U152" i="40"/>
  <c r="O152" i="40"/>
  <c r="T152" i="40"/>
  <c r="P152" i="40"/>
  <c r="M152" i="40"/>
  <c r="Q152" i="40"/>
  <c r="S152" i="40"/>
  <c r="R109" i="40"/>
  <c r="U109" i="40"/>
  <c r="S109" i="40"/>
  <c r="N109" i="40"/>
  <c r="O109" i="40"/>
  <c r="T109" i="40"/>
  <c r="Q109" i="40"/>
  <c r="P109" i="40"/>
  <c r="M109" i="40"/>
  <c r="S155" i="40"/>
  <c r="P155" i="40"/>
  <c r="T155" i="40"/>
  <c r="O155" i="40"/>
  <c r="Q155" i="40"/>
  <c r="R155" i="40"/>
  <c r="U155" i="40"/>
  <c r="N155" i="40"/>
  <c r="M155" i="40"/>
  <c r="U151" i="42"/>
  <c r="T151" i="42"/>
  <c r="O151" i="42"/>
  <c r="M151" i="42"/>
  <c r="P151" i="42"/>
  <c r="N151" i="42"/>
  <c r="Q151" i="42"/>
  <c r="R151" i="42"/>
  <c r="S151" i="42"/>
  <c r="P89" i="40"/>
  <c r="R89" i="40"/>
  <c r="Q89" i="40"/>
  <c r="U89" i="40"/>
  <c r="S89" i="40"/>
  <c r="M89" i="40"/>
  <c r="O89" i="40"/>
  <c r="T89" i="40"/>
  <c r="N89" i="40"/>
  <c r="O102" i="40"/>
  <c r="M102" i="40"/>
  <c r="U102" i="40"/>
  <c r="T102" i="40"/>
  <c r="Q102" i="40"/>
  <c r="S102" i="40"/>
  <c r="N102" i="40"/>
  <c r="P102" i="40"/>
  <c r="R102" i="40"/>
  <c r="R164" i="40"/>
  <c r="P164" i="40"/>
  <c r="U164" i="40"/>
  <c r="T164" i="40"/>
  <c r="N164" i="40"/>
  <c r="M164" i="40"/>
  <c r="S164" i="40"/>
  <c r="Q164" i="40"/>
  <c r="O164" i="40"/>
  <c r="R32" i="42"/>
  <c r="Q32" i="42"/>
  <c r="S32" i="42"/>
  <c r="U32" i="42"/>
  <c r="O32" i="42"/>
  <c r="N32" i="42"/>
  <c r="P32" i="42"/>
  <c r="T32" i="42"/>
  <c r="M32" i="42"/>
  <c r="M164" i="42"/>
  <c r="R164" i="42"/>
  <c r="U164" i="42"/>
  <c r="S164" i="42"/>
  <c r="P164" i="42"/>
  <c r="T164" i="42"/>
  <c r="Q164" i="42"/>
  <c r="O164" i="42"/>
  <c r="N164" i="42"/>
  <c r="O162" i="42"/>
  <c r="T162" i="42"/>
  <c r="Q162" i="42"/>
  <c r="S162" i="42"/>
  <c r="N162" i="42"/>
  <c r="U162" i="42"/>
  <c r="P162" i="42"/>
  <c r="R162" i="42"/>
  <c r="M162" i="42"/>
  <c r="Q90" i="40"/>
  <c r="O90" i="40"/>
  <c r="N90" i="40"/>
  <c r="S90" i="40"/>
  <c r="R90" i="40"/>
  <c r="P90" i="40"/>
  <c r="M90" i="40"/>
  <c r="T90" i="40"/>
  <c r="U90" i="40"/>
  <c r="N40" i="40"/>
  <c r="S40" i="40"/>
  <c r="O40" i="40"/>
  <c r="Q40" i="40"/>
  <c r="U40" i="40"/>
  <c r="M40" i="40"/>
  <c r="T40" i="40"/>
  <c r="P40" i="40"/>
  <c r="R40" i="40"/>
  <c r="U171" i="40"/>
  <c r="N171" i="40"/>
  <c r="T171" i="40"/>
  <c r="S171" i="40"/>
  <c r="Q171" i="40"/>
  <c r="P171" i="40"/>
  <c r="R171" i="40"/>
  <c r="O171" i="40"/>
  <c r="M171" i="40"/>
  <c r="N80" i="42"/>
  <c r="T80" i="42"/>
  <c r="M80" i="42"/>
  <c r="S80" i="42"/>
  <c r="U80" i="42"/>
  <c r="P80" i="42"/>
  <c r="O80" i="42"/>
  <c r="R80" i="42"/>
  <c r="Q80" i="42"/>
  <c r="O133" i="42"/>
  <c r="Q133" i="42"/>
  <c r="M133" i="42"/>
  <c r="P133" i="42"/>
  <c r="S133" i="42"/>
  <c r="R133" i="42"/>
  <c r="N133" i="42"/>
  <c r="T133" i="42"/>
  <c r="U133" i="42"/>
  <c r="P162" i="40"/>
  <c r="N162" i="40"/>
  <c r="T162" i="40"/>
  <c r="Q162" i="40"/>
  <c r="O162" i="40"/>
  <c r="M162" i="40"/>
  <c r="R162" i="40"/>
  <c r="U162" i="40"/>
  <c r="S162" i="40"/>
  <c r="R25" i="40"/>
  <c r="N25" i="40"/>
  <c r="P25" i="40"/>
  <c r="S25" i="40"/>
  <c r="U25" i="40"/>
  <c r="T25" i="40"/>
  <c r="M25" i="40"/>
  <c r="Q25" i="40"/>
  <c r="O25" i="40"/>
  <c r="M82" i="40"/>
  <c r="R82" i="40"/>
  <c r="N82" i="40"/>
  <c r="P82" i="40"/>
  <c r="O82" i="40"/>
  <c r="S82" i="40"/>
  <c r="U82" i="40"/>
  <c r="T82" i="40"/>
  <c r="Q82" i="40"/>
  <c r="Q118" i="40"/>
  <c r="T118" i="40"/>
  <c r="M118" i="40"/>
  <c r="R118" i="40"/>
  <c r="O118" i="40"/>
  <c r="N118" i="40"/>
  <c r="P118" i="40"/>
  <c r="S118" i="40"/>
  <c r="U118" i="40"/>
  <c r="Q48" i="42"/>
  <c r="R48" i="42"/>
  <c r="U48" i="42"/>
  <c r="S48" i="42"/>
  <c r="O48" i="42"/>
  <c r="M48" i="42"/>
  <c r="T48" i="42"/>
  <c r="P48" i="42"/>
  <c r="N48" i="42"/>
  <c r="P145" i="40"/>
  <c r="S145" i="40"/>
  <c r="U145" i="40"/>
  <c r="O145" i="40"/>
  <c r="T145" i="40"/>
  <c r="R145" i="40"/>
  <c r="N145" i="40"/>
  <c r="M145" i="40"/>
  <c r="Q145" i="40"/>
  <c r="Q76" i="40"/>
  <c r="N76" i="40"/>
  <c r="S76" i="40"/>
  <c r="M76" i="40"/>
  <c r="O76" i="40"/>
  <c r="R76" i="40"/>
  <c r="T76" i="40"/>
  <c r="U76" i="40"/>
  <c r="P76" i="40"/>
  <c r="Q64" i="40"/>
  <c r="O64" i="40"/>
  <c r="S64" i="40"/>
  <c r="P64" i="40"/>
  <c r="R64" i="40"/>
  <c r="T64" i="40"/>
  <c r="M64" i="40"/>
  <c r="N64" i="40"/>
  <c r="U64" i="40"/>
  <c r="Q149" i="42"/>
  <c r="O149" i="42"/>
  <c r="N149" i="42"/>
  <c r="S149" i="42"/>
  <c r="P149" i="42"/>
  <c r="T149" i="42"/>
  <c r="U149" i="42"/>
  <c r="M149" i="42"/>
  <c r="R149" i="42"/>
  <c r="T102" i="42"/>
  <c r="U102" i="42"/>
  <c r="R102" i="42"/>
  <c r="P102" i="42"/>
  <c r="N102" i="42"/>
  <c r="Q102" i="42"/>
  <c r="O102" i="42"/>
  <c r="M102" i="42"/>
  <c r="S102" i="42"/>
  <c r="U45" i="42"/>
  <c r="T45" i="42"/>
  <c r="P45" i="42"/>
  <c r="N45" i="42"/>
  <c r="R45" i="42"/>
  <c r="S45" i="42"/>
  <c r="O45" i="42"/>
  <c r="Q45" i="42"/>
  <c r="M45" i="42"/>
  <c r="R29" i="40"/>
  <c r="O29" i="40"/>
  <c r="N29" i="40"/>
  <c r="M29" i="40"/>
  <c r="P29" i="40"/>
  <c r="S29" i="40"/>
  <c r="U29" i="40"/>
  <c r="Q29" i="40"/>
  <c r="T29" i="40"/>
  <c r="Q175" i="40"/>
  <c r="O175" i="40"/>
  <c r="N175" i="40"/>
  <c r="P175" i="40"/>
  <c r="T175" i="40"/>
  <c r="R175" i="40"/>
  <c r="S175" i="40"/>
  <c r="U175" i="40"/>
  <c r="M175" i="40"/>
  <c r="R9" i="42"/>
  <c r="S9" i="42"/>
  <c r="M9" i="42"/>
  <c r="P9" i="42"/>
  <c r="N9" i="42"/>
  <c r="Q9" i="42"/>
  <c r="U9" i="42"/>
  <c r="T9" i="42"/>
  <c r="O9" i="42"/>
  <c r="S23" i="42"/>
  <c r="Q23" i="42"/>
  <c r="P23" i="42"/>
  <c r="U23" i="42"/>
  <c r="M23" i="42"/>
  <c r="O23" i="42"/>
  <c r="T23" i="42"/>
  <c r="N23" i="42"/>
  <c r="R23" i="42"/>
  <c r="T144" i="42"/>
  <c r="M144" i="42"/>
  <c r="P144" i="42"/>
  <c r="Q144" i="42"/>
  <c r="U144" i="42"/>
  <c r="S144" i="42"/>
  <c r="O144" i="42"/>
  <c r="N144" i="42"/>
  <c r="R144" i="42"/>
  <c r="U101" i="42"/>
  <c r="R101" i="42"/>
  <c r="T101" i="42"/>
  <c r="S101" i="42"/>
  <c r="P101" i="42"/>
  <c r="N101" i="42"/>
  <c r="Q101" i="42"/>
  <c r="M101" i="42"/>
  <c r="O101" i="42"/>
  <c r="U91" i="40"/>
  <c r="M91" i="40"/>
  <c r="Q91" i="40"/>
  <c r="S91" i="40"/>
  <c r="N91" i="40"/>
  <c r="O91" i="40"/>
  <c r="P91" i="40"/>
  <c r="T91" i="40"/>
  <c r="R91" i="40"/>
  <c r="S26" i="40"/>
  <c r="Q26" i="40"/>
  <c r="P26" i="40"/>
  <c r="O26" i="40"/>
  <c r="N26" i="40"/>
  <c r="M26" i="40"/>
  <c r="R26" i="40"/>
  <c r="T26" i="40"/>
  <c r="U26" i="40"/>
  <c r="Q44" i="40"/>
  <c r="P44" i="40"/>
  <c r="S44" i="40"/>
  <c r="M44" i="40"/>
  <c r="R44" i="40"/>
  <c r="T44" i="40"/>
  <c r="U44" i="40"/>
  <c r="N44" i="40"/>
  <c r="O44" i="40"/>
  <c r="AP153" i="42"/>
  <c r="AD153" i="42" s="1"/>
  <c r="AP90" i="42"/>
  <c r="AB90" i="42" s="1"/>
  <c r="AP7" i="42"/>
  <c r="AK7" i="42" s="1"/>
  <c r="AP93" i="40"/>
  <c r="AG93" i="40" s="1"/>
  <c r="AN93" i="40"/>
  <c r="AH93" i="40"/>
  <c r="AL93" i="40"/>
  <c r="Z93" i="40"/>
  <c r="AP21" i="42"/>
  <c r="AG21" i="42" s="1"/>
  <c r="AP40" i="42"/>
  <c r="Y40" i="42" s="1"/>
  <c r="AP84" i="42"/>
  <c r="AB84" i="42" s="1"/>
  <c r="AP126" i="42"/>
  <c r="AP83" i="42"/>
  <c r="AL83" i="42" s="1"/>
  <c r="AP160" i="42"/>
  <c r="AP107" i="40"/>
  <c r="AP117" i="42"/>
  <c r="AL117" i="42" s="1"/>
  <c r="AH117" i="42"/>
  <c r="Y117" i="42"/>
  <c r="AP136" i="42"/>
  <c r="AL136" i="42" s="1"/>
  <c r="AP14" i="42"/>
  <c r="AN14" i="42"/>
  <c r="AP3" i="42"/>
  <c r="Z3" i="42"/>
  <c r="AP10" i="42"/>
  <c r="AO10" i="42" s="1"/>
  <c r="AP137" i="42"/>
  <c r="AN137" i="42" s="1"/>
  <c r="AP11" i="42"/>
  <c r="W11" i="42"/>
  <c r="AP146" i="42"/>
  <c r="AP129" i="42"/>
  <c r="AP173" i="42"/>
  <c r="AG173" i="42" s="1"/>
  <c r="AP41" i="42"/>
  <c r="AP147" i="42"/>
  <c r="AB147" i="42" s="1"/>
  <c r="AK147" i="42"/>
  <c r="AE147" i="42"/>
  <c r="AN147" i="42"/>
  <c r="AP73" i="42"/>
  <c r="AE73" i="42" s="1"/>
  <c r="AP44" i="40"/>
  <c r="AP96" i="40"/>
  <c r="AA96" i="40" s="1"/>
  <c r="X96" i="40"/>
  <c r="AP88" i="40"/>
  <c r="AK88" i="40" s="1"/>
  <c r="AP155" i="40"/>
  <c r="Z155" i="40" s="1"/>
  <c r="AP173" i="40"/>
  <c r="AP3" i="40"/>
  <c r="AO3" i="40" s="1"/>
  <c r="AP138" i="40"/>
  <c r="AL138" i="40" s="1"/>
  <c r="Y138" i="40"/>
  <c r="AP30" i="40"/>
  <c r="AD30" i="40" s="1"/>
  <c r="AL30" i="40"/>
  <c r="AP126" i="40"/>
  <c r="AP127" i="40"/>
  <c r="AF127" i="40" s="1"/>
  <c r="Y127" i="40"/>
  <c r="AP73" i="40"/>
  <c r="AB73" i="40" s="1"/>
  <c r="W73" i="40"/>
  <c r="AJ73" i="40"/>
  <c r="AP153" i="40"/>
  <c r="AH153" i="40" s="1"/>
  <c r="AP16" i="40"/>
  <c r="AP89" i="40"/>
  <c r="AB89" i="40" s="1"/>
  <c r="W89" i="40"/>
  <c r="AP131" i="40"/>
  <c r="AN131" i="40"/>
  <c r="AP160" i="40"/>
  <c r="AM160" i="40" s="1"/>
  <c r="AF160" i="40"/>
  <c r="AP152" i="40"/>
  <c r="AF152" i="40" s="1"/>
  <c r="X152" i="40"/>
  <c r="AL152" i="40"/>
  <c r="AP86" i="40"/>
  <c r="AO86" i="40" s="1"/>
  <c r="AP128" i="40"/>
  <c r="X128" i="40" s="1"/>
  <c r="AP74" i="40"/>
  <c r="AP154" i="41"/>
  <c r="AK154" i="41" s="1"/>
  <c r="AG154" i="41"/>
  <c r="X154" i="41"/>
  <c r="AP125" i="41"/>
  <c r="AE125" i="41" s="1"/>
  <c r="O145" i="42"/>
  <c r="R145" i="42"/>
  <c r="P145" i="42"/>
  <c r="M145" i="42"/>
  <c r="T145" i="42"/>
  <c r="N145" i="42"/>
  <c r="S145" i="42"/>
  <c r="Q145" i="42"/>
  <c r="U145" i="42"/>
  <c r="Q50" i="42"/>
  <c r="M50" i="42"/>
  <c r="O50" i="42"/>
  <c r="N50" i="42"/>
  <c r="U50" i="42"/>
  <c r="P50" i="42"/>
  <c r="S50" i="42"/>
  <c r="T50" i="42"/>
  <c r="R50" i="42"/>
  <c r="N12" i="42"/>
  <c r="S12" i="42"/>
  <c r="O12" i="42"/>
  <c r="R12" i="42"/>
  <c r="T12" i="42"/>
  <c r="M12" i="42"/>
  <c r="P12" i="42"/>
  <c r="Q12" i="42"/>
  <c r="U12" i="42"/>
  <c r="U10" i="42"/>
  <c r="O10" i="42"/>
  <c r="Q10" i="42"/>
  <c r="M10" i="42"/>
  <c r="P10" i="42"/>
  <c r="T10" i="42"/>
  <c r="R10" i="42"/>
  <c r="N10" i="42"/>
  <c r="S10" i="42"/>
  <c r="S76" i="42"/>
  <c r="Q76" i="42"/>
  <c r="T76" i="42"/>
  <c r="O76" i="42"/>
  <c r="U76" i="42"/>
  <c r="R76" i="42"/>
  <c r="M76" i="42"/>
  <c r="P76" i="42"/>
  <c r="N76" i="42"/>
  <c r="Q77" i="42"/>
  <c r="O77" i="42"/>
  <c r="R77" i="42"/>
  <c r="S77" i="42"/>
  <c r="T77" i="42"/>
  <c r="P77" i="42"/>
  <c r="N77" i="42"/>
  <c r="U77" i="42"/>
  <c r="M77" i="42"/>
  <c r="M107" i="42"/>
  <c r="R107" i="42"/>
  <c r="Q107" i="42"/>
  <c r="U107" i="42"/>
  <c r="O107" i="42"/>
  <c r="N107" i="42"/>
  <c r="S107" i="42"/>
  <c r="T107" i="42"/>
  <c r="P107" i="42"/>
  <c r="M175" i="42"/>
  <c r="O175" i="42"/>
  <c r="Q175" i="42"/>
  <c r="T175" i="42"/>
  <c r="P175" i="42"/>
  <c r="U175" i="42"/>
  <c r="R175" i="42"/>
  <c r="S175" i="42"/>
  <c r="N175" i="42"/>
  <c r="O120" i="40"/>
  <c r="R120" i="40"/>
  <c r="Q120" i="40"/>
  <c r="T120" i="40"/>
  <c r="U120" i="40"/>
  <c r="M120" i="40"/>
  <c r="P120" i="40"/>
  <c r="S120" i="40"/>
  <c r="N120" i="40"/>
  <c r="P160" i="40"/>
  <c r="N160" i="40"/>
  <c r="R160" i="40"/>
  <c r="Q160" i="40"/>
  <c r="O160" i="40"/>
  <c r="U160" i="40"/>
  <c r="S160" i="40"/>
  <c r="T160" i="40"/>
  <c r="M160" i="40"/>
  <c r="N47" i="40"/>
  <c r="O47" i="40"/>
  <c r="Q47" i="40"/>
  <c r="R47" i="40"/>
  <c r="M47" i="40"/>
  <c r="P47" i="40"/>
  <c r="S47" i="40"/>
  <c r="U47" i="40"/>
  <c r="T47" i="40"/>
  <c r="R70" i="42"/>
  <c r="S70" i="42"/>
  <c r="U70" i="42"/>
  <c r="M70" i="42"/>
  <c r="O70" i="42"/>
  <c r="P70" i="42"/>
  <c r="T70" i="42"/>
  <c r="N70" i="42"/>
  <c r="Q70" i="42"/>
  <c r="S37" i="42"/>
  <c r="M37" i="42"/>
  <c r="Q37" i="42"/>
  <c r="T37" i="42"/>
  <c r="N37" i="42"/>
  <c r="P37" i="42"/>
  <c r="O37" i="42"/>
  <c r="R37" i="42"/>
  <c r="U37" i="42"/>
  <c r="P129" i="40"/>
  <c r="N129" i="40"/>
  <c r="Q129" i="40"/>
  <c r="U129" i="40"/>
  <c r="S129" i="40"/>
  <c r="O129" i="40"/>
  <c r="R129" i="40"/>
  <c r="M129" i="40"/>
  <c r="T129" i="40"/>
  <c r="Q4" i="40"/>
  <c r="T4" i="40"/>
  <c r="O4" i="40"/>
  <c r="N4" i="40"/>
  <c r="R4" i="40"/>
  <c r="U4" i="40"/>
  <c r="M4" i="40"/>
  <c r="P4" i="40"/>
  <c r="S4" i="40"/>
  <c r="U22" i="40"/>
  <c r="S22" i="40"/>
  <c r="O22" i="40"/>
  <c r="P22" i="40"/>
  <c r="N22" i="40"/>
  <c r="M22" i="40"/>
  <c r="R22" i="40"/>
  <c r="Q22" i="40"/>
  <c r="T22" i="40"/>
  <c r="P38" i="40"/>
  <c r="N38" i="40"/>
  <c r="R38" i="40"/>
  <c r="U38" i="40"/>
  <c r="M38" i="40"/>
  <c r="O38" i="40"/>
  <c r="Q38" i="40"/>
  <c r="T38" i="40"/>
  <c r="S38" i="40"/>
  <c r="N57" i="42"/>
  <c r="O57" i="42"/>
  <c r="T57" i="42"/>
  <c r="S57" i="42"/>
  <c r="P57" i="42"/>
  <c r="R57" i="42"/>
  <c r="U57" i="42"/>
  <c r="M57" i="42"/>
  <c r="Q57" i="42"/>
  <c r="U125" i="42"/>
  <c r="M125" i="42"/>
  <c r="Q125" i="42"/>
  <c r="P125" i="42"/>
  <c r="S125" i="42"/>
  <c r="N125" i="42"/>
  <c r="O125" i="42"/>
  <c r="T125" i="42"/>
  <c r="R125" i="42"/>
  <c r="Q107" i="40"/>
  <c r="S107" i="40"/>
  <c r="P107" i="40"/>
  <c r="U107" i="40"/>
  <c r="T107" i="40"/>
  <c r="N107" i="40"/>
  <c r="R107" i="40"/>
  <c r="O107" i="40"/>
  <c r="M107" i="40"/>
  <c r="U88" i="40"/>
  <c r="R88" i="40"/>
  <c r="S88" i="40"/>
  <c r="O88" i="40"/>
  <c r="T88" i="40"/>
  <c r="Q88" i="40"/>
  <c r="M88" i="40"/>
  <c r="P88" i="40"/>
  <c r="N88" i="40"/>
  <c r="U53" i="42"/>
  <c r="M53" i="42"/>
  <c r="S53" i="42"/>
  <c r="R53" i="42"/>
  <c r="Q53" i="42"/>
  <c r="O53" i="42"/>
  <c r="P53" i="42"/>
  <c r="T53" i="42"/>
  <c r="N53" i="42"/>
  <c r="O27" i="42"/>
  <c r="Q27" i="42"/>
  <c r="S27" i="42"/>
  <c r="U27" i="42"/>
  <c r="P27" i="42"/>
  <c r="M27" i="42"/>
  <c r="T27" i="42"/>
  <c r="N27" i="42"/>
  <c r="R27" i="42"/>
  <c r="P95" i="42"/>
  <c r="T95" i="42"/>
  <c r="Q95" i="42"/>
  <c r="R95" i="42"/>
  <c r="M95" i="42"/>
  <c r="U95" i="42"/>
  <c r="S95" i="42"/>
  <c r="N95" i="42"/>
  <c r="O95" i="42"/>
  <c r="O121" i="40"/>
  <c r="T121" i="40"/>
  <c r="S121" i="40"/>
  <c r="M121" i="40"/>
  <c r="P121" i="40"/>
  <c r="R121" i="40"/>
  <c r="Q121" i="40"/>
  <c r="N121" i="40"/>
  <c r="U121" i="40"/>
  <c r="P12" i="40"/>
  <c r="R12" i="40"/>
  <c r="S12" i="40"/>
  <c r="N12" i="40"/>
  <c r="U12" i="40"/>
  <c r="T12" i="40"/>
  <c r="O12" i="40"/>
  <c r="M12" i="40"/>
  <c r="Q12" i="40"/>
  <c r="P6" i="40"/>
  <c r="T6" i="40"/>
  <c r="Q6" i="40"/>
  <c r="M6" i="40"/>
  <c r="U6" i="40"/>
  <c r="N6" i="40"/>
  <c r="O6" i="40"/>
  <c r="R6" i="40"/>
  <c r="S6" i="40"/>
  <c r="U128" i="42"/>
  <c r="Q128" i="42"/>
  <c r="O128" i="42"/>
  <c r="T128" i="42"/>
  <c r="M128" i="42"/>
  <c r="P128" i="42"/>
  <c r="N128" i="42"/>
  <c r="S128" i="42"/>
  <c r="R128" i="42"/>
  <c r="T165" i="42"/>
  <c r="R165" i="42"/>
  <c r="U165" i="42"/>
  <c r="M165" i="42"/>
  <c r="O165" i="42"/>
  <c r="S165" i="42"/>
  <c r="N165" i="42"/>
  <c r="P165" i="42"/>
  <c r="Q165" i="42"/>
  <c r="N2" i="40"/>
  <c r="T2" i="40"/>
  <c r="U2" i="40"/>
  <c r="S2" i="40"/>
  <c r="R2" i="40"/>
  <c r="O2" i="40"/>
  <c r="Q2" i="40"/>
  <c r="P2" i="40"/>
  <c r="M2" i="40"/>
  <c r="T153" i="40"/>
  <c r="M153" i="40"/>
  <c r="Q153" i="40"/>
  <c r="R153" i="40"/>
  <c r="N153" i="40"/>
  <c r="P153" i="40"/>
  <c r="U153" i="40"/>
  <c r="O153" i="40"/>
  <c r="S153" i="40"/>
  <c r="S17" i="40"/>
  <c r="N17" i="40"/>
  <c r="R17" i="40"/>
  <c r="U17" i="40"/>
  <c r="O17" i="40"/>
  <c r="M17" i="40"/>
  <c r="Q17" i="40"/>
  <c r="T17" i="40"/>
  <c r="P17" i="40"/>
  <c r="N51" i="40"/>
  <c r="U51" i="40"/>
  <c r="M51" i="40"/>
  <c r="S51" i="40"/>
  <c r="T51" i="40"/>
  <c r="O51" i="40"/>
  <c r="Q51" i="40"/>
  <c r="P51" i="40"/>
  <c r="R51" i="40"/>
  <c r="O105" i="42"/>
  <c r="U105" i="42"/>
  <c r="P105" i="42"/>
  <c r="T105" i="42"/>
  <c r="R105" i="42"/>
  <c r="Q105" i="42"/>
  <c r="M105" i="42"/>
  <c r="N105" i="42"/>
  <c r="S105" i="42"/>
  <c r="U173" i="42"/>
  <c r="T173" i="42"/>
  <c r="P173" i="42"/>
  <c r="R173" i="42"/>
  <c r="M173" i="42"/>
  <c r="S173" i="42"/>
  <c r="N173" i="42"/>
  <c r="Q173" i="42"/>
  <c r="O173" i="42"/>
  <c r="M174" i="40"/>
  <c r="U174" i="40"/>
  <c r="P174" i="40"/>
  <c r="S174" i="40"/>
  <c r="N174" i="40"/>
  <c r="Q174" i="40"/>
  <c r="T174" i="40"/>
  <c r="R174" i="40"/>
  <c r="O174" i="40"/>
  <c r="T69" i="40"/>
  <c r="S69" i="40"/>
  <c r="R69" i="40"/>
  <c r="P69" i="40"/>
  <c r="N69" i="40"/>
  <c r="U69" i="40"/>
  <c r="O69" i="40"/>
  <c r="M69" i="40"/>
  <c r="Q69" i="40"/>
  <c r="S18" i="42"/>
  <c r="P18" i="42"/>
  <c r="R18" i="42"/>
  <c r="M18" i="42"/>
  <c r="T18" i="42"/>
  <c r="N18" i="42"/>
  <c r="Q18" i="42"/>
  <c r="O18" i="42"/>
  <c r="U18" i="42"/>
  <c r="T5" i="42"/>
  <c r="N5" i="42"/>
  <c r="P5" i="42"/>
  <c r="M5" i="42"/>
  <c r="R5" i="42"/>
  <c r="Q5" i="42"/>
  <c r="S5" i="42"/>
  <c r="O5" i="42"/>
  <c r="U5" i="42"/>
  <c r="S15" i="42"/>
  <c r="T15" i="42"/>
  <c r="M15" i="42"/>
  <c r="R15" i="42"/>
  <c r="U15" i="42"/>
  <c r="P15" i="42"/>
  <c r="Q15" i="42"/>
  <c r="N15" i="42"/>
  <c r="O15" i="42"/>
  <c r="M67" i="42"/>
  <c r="Q67" i="42"/>
  <c r="P67" i="42"/>
  <c r="S67" i="42"/>
  <c r="T67" i="42"/>
  <c r="O67" i="42"/>
  <c r="N67" i="42"/>
  <c r="R67" i="42"/>
  <c r="U67" i="42"/>
  <c r="Q128" i="40"/>
  <c r="O128" i="40"/>
  <c r="S128" i="40"/>
  <c r="M128" i="40"/>
  <c r="U128" i="40"/>
  <c r="P128" i="40"/>
  <c r="T128" i="40"/>
  <c r="N128" i="40"/>
  <c r="R128" i="40"/>
  <c r="Q140" i="40"/>
  <c r="R140" i="40"/>
  <c r="M140" i="40"/>
  <c r="N140" i="40"/>
  <c r="P140" i="40"/>
  <c r="U140" i="40"/>
  <c r="T140" i="40"/>
  <c r="O140" i="40"/>
  <c r="S140" i="40"/>
  <c r="S49" i="40"/>
  <c r="T49" i="40"/>
  <c r="N49" i="40"/>
  <c r="O49" i="40"/>
  <c r="P49" i="40"/>
  <c r="R49" i="40"/>
  <c r="M49" i="40"/>
  <c r="U49" i="40"/>
  <c r="Q49" i="40"/>
  <c r="AP144" i="42"/>
  <c r="AC144" i="42" s="1"/>
  <c r="AF144" i="42"/>
  <c r="AA144" i="42"/>
  <c r="AP81" i="42"/>
  <c r="AG81" i="42" s="1"/>
  <c r="AP125" i="42"/>
  <c r="AG125" i="42" s="1"/>
  <c r="AP6" i="42"/>
  <c r="AF6" i="42"/>
  <c r="AP124" i="42"/>
  <c r="AB124" i="42" s="1"/>
  <c r="AC124" i="42"/>
  <c r="AH124" i="42"/>
  <c r="AM124" i="42"/>
  <c r="AP143" i="42"/>
  <c r="AK143" i="42" s="1"/>
  <c r="Y143" i="42"/>
  <c r="AM143" i="42"/>
  <c r="AO143" i="42"/>
  <c r="AA143" i="42"/>
  <c r="AC143" i="42"/>
  <c r="AP34" i="42"/>
  <c r="AP91" i="40"/>
  <c r="AP87" i="42"/>
  <c r="AL87" i="42" s="1"/>
  <c r="AI87" i="42"/>
  <c r="AP66" i="42"/>
  <c r="X66" i="42" s="1"/>
  <c r="AA66" i="42"/>
  <c r="AO66" i="42"/>
  <c r="AP156" i="40"/>
  <c r="AP134" i="42"/>
  <c r="AL134" i="42" s="1"/>
  <c r="AP8" i="42"/>
  <c r="AP52" i="42"/>
  <c r="AL52" i="42" s="1"/>
  <c r="AN52" i="42"/>
  <c r="AG52" i="42"/>
  <c r="AP47" i="42"/>
  <c r="AP51" i="42"/>
  <c r="AC51" i="42"/>
  <c r="AP80" i="42"/>
  <c r="AB80" i="42" s="1"/>
  <c r="AP125" i="40"/>
  <c r="AP102" i="42"/>
  <c r="AF102" i="42"/>
  <c r="AP170" i="42"/>
  <c r="AI170" i="42" s="1"/>
  <c r="AP45" i="42"/>
  <c r="AP91" i="42"/>
  <c r="AP19" i="42"/>
  <c r="AA19" i="42" s="1"/>
  <c r="AP32" i="42"/>
  <c r="AP174" i="40"/>
  <c r="AC174" i="40" s="1"/>
  <c r="AP65" i="40"/>
  <c r="AJ65" i="40" s="1"/>
  <c r="AH65" i="40"/>
  <c r="AC65" i="40"/>
  <c r="AK65" i="40"/>
  <c r="AP41" i="40"/>
  <c r="AK41" i="40" s="1"/>
  <c r="AP108" i="40"/>
  <c r="AD108" i="40" s="1"/>
  <c r="AF108" i="40"/>
  <c r="AL108" i="40"/>
  <c r="AI108" i="40"/>
  <c r="AP113" i="40"/>
  <c r="AK113" i="40" s="1"/>
  <c r="AP100" i="40"/>
  <c r="AI100" i="40" s="1"/>
  <c r="AP52" i="40"/>
  <c r="Y52" i="40" s="1"/>
  <c r="AD52" i="40"/>
  <c r="AP158" i="40"/>
  <c r="AM158" i="40" s="1"/>
  <c r="AA158" i="40"/>
  <c r="AP130" i="40"/>
  <c r="W130" i="40" s="1"/>
  <c r="AP114" i="40"/>
  <c r="AD114" i="40" s="1"/>
  <c r="AP26" i="40"/>
  <c r="AA26" i="40" s="1"/>
  <c r="AP92" i="40"/>
  <c r="AN92" i="40" s="1"/>
  <c r="AO92" i="40"/>
  <c r="AP2" i="40"/>
  <c r="W2" i="40" s="1"/>
  <c r="Y2" i="40"/>
  <c r="AP42" i="40"/>
  <c r="AG42" i="40" s="1"/>
  <c r="Z42" i="40"/>
  <c r="AP123" i="40"/>
  <c r="AC123" i="40" s="1"/>
  <c r="Z123" i="40"/>
  <c r="AO123" i="40"/>
  <c r="AF123" i="40"/>
  <c r="AB123" i="40"/>
  <c r="AP64" i="40"/>
  <c r="AL64" i="40" s="1"/>
  <c r="AP105" i="40"/>
  <c r="AP76" i="40"/>
  <c r="AP144" i="40"/>
  <c r="AK144" i="40" s="1"/>
  <c r="AA144" i="40"/>
  <c r="AI144" i="40"/>
  <c r="W144" i="40"/>
  <c r="AG144" i="40"/>
  <c r="AE144" i="40"/>
  <c r="AP99" i="40"/>
  <c r="AO99" i="40" s="1"/>
  <c r="AB99" i="40"/>
  <c r="AK99" i="40"/>
  <c r="AD99" i="40"/>
  <c r="R167" i="41"/>
  <c r="M167" i="41"/>
  <c r="O167" i="41"/>
  <c r="N167" i="41"/>
  <c r="P167" i="41"/>
  <c r="S167" i="41"/>
  <c r="Q167" i="41"/>
  <c r="U167" i="41"/>
  <c r="T167" i="41"/>
  <c r="Q120" i="41"/>
  <c r="P120" i="41"/>
  <c r="T120" i="41"/>
  <c r="U120" i="41"/>
  <c r="S120" i="41"/>
  <c r="R120" i="41"/>
  <c r="O120" i="41"/>
  <c r="M120" i="41"/>
  <c r="N120" i="41"/>
  <c r="N73" i="41"/>
  <c r="M73" i="41"/>
  <c r="T73" i="41"/>
  <c r="Q73" i="41"/>
  <c r="R73" i="41"/>
  <c r="U73" i="41"/>
  <c r="P73" i="41"/>
  <c r="O73" i="41"/>
  <c r="S73" i="41"/>
  <c r="M26" i="41"/>
  <c r="Q26" i="41"/>
  <c r="P26" i="41"/>
  <c r="R26" i="41"/>
  <c r="N26" i="41"/>
  <c r="S26" i="41"/>
  <c r="T26" i="41"/>
  <c r="U26" i="41"/>
  <c r="O26" i="41"/>
  <c r="T154" i="41"/>
  <c r="S154" i="41"/>
  <c r="P154" i="41"/>
  <c r="R154" i="41"/>
  <c r="U154" i="41"/>
  <c r="N154" i="41"/>
  <c r="M154" i="41"/>
  <c r="Q154" i="41"/>
  <c r="O154" i="41"/>
  <c r="AP103" i="41"/>
  <c r="AM103" i="41" s="1"/>
  <c r="X103" i="41"/>
  <c r="AP170" i="41"/>
  <c r="AO170" i="41" s="1"/>
  <c r="AN170" i="41"/>
  <c r="AP128" i="41"/>
  <c r="Y128" i="41"/>
  <c r="AP25" i="41"/>
  <c r="AO25" i="41" s="1"/>
  <c r="AP153" i="41"/>
  <c r="O175" i="41"/>
  <c r="P175" i="41"/>
  <c r="S175" i="41"/>
  <c r="M175" i="41"/>
  <c r="U175" i="41"/>
  <c r="Q175" i="41"/>
  <c r="R175" i="41"/>
  <c r="N175" i="41"/>
  <c r="T175" i="41"/>
  <c r="P18" i="41"/>
  <c r="N18" i="41"/>
  <c r="U18" i="41"/>
  <c r="M18" i="41"/>
  <c r="Q18" i="41"/>
  <c r="R18" i="41"/>
  <c r="T18" i="41"/>
  <c r="S18" i="41"/>
  <c r="O18" i="41"/>
  <c r="AP143" i="41"/>
  <c r="AN143" i="41" s="1"/>
  <c r="AL143" i="41"/>
  <c r="AP152" i="41"/>
  <c r="AP177" i="41"/>
  <c r="P27" i="41"/>
  <c r="U27" i="41"/>
  <c r="T27" i="41"/>
  <c r="O27" i="41"/>
  <c r="R27" i="41"/>
  <c r="M27" i="41"/>
  <c r="S27" i="41"/>
  <c r="N27" i="41"/>
  <c r="Q27" i="41"/>
  <c r="Q155" i="41"/>
  <c r="R155" i="41"/>
  <c r="O155" i="41"/>
  <c r="N155" i="41"/>
  <c r="T155" i="41"/>
  <c r="M155" i="41"/>
  <c r="U155" i="41"/>
  <c r="P155" i="41"/>
  <c r="S155" i="41"/>
  <c r="N108" i="41"/>
  <c r="Q108" i="41"/>
  <c r="T108" i="41"/>
  <c r="O108" i="41"/>
  <c r="U108" i="41"/>
  <c r="M108" i="41"/>
  <c r="S108" i="41"/>
  <c r="P108" i="41"/>
  <c r="R108" i="41"/>
  <c r="P61" i="41"/>
  <c r="U61" i="41"/>
  <c r="O61" i="41"/>
  <c r="T61" i="41"/>
  <c r="R61" i="41"/>
  <c r="M61" i="41"/>
  <c r="N61" i="41"/>
  <c r="Q61" i="41"/>
  <c r="S61" i="41"/>
  <c r="M14" i="41"/>
  <c r="U14" i="41"/>
  <c r="R14" i="41"/>
  <c r="T14" i="41"/>
  <c r="Q14" i="41"/>
  <c r="P14" i="41"/>
  <c r="O14" i="41"/>
  <c r="N14" i="41"/>
  <c r="S14" i="41"/>
  <c r="T142" i="41"/>
  <c r="S142" i="41"/>
  <c r="N142" i="41"/>
  <c r="R142" i="41"/>
  <c r="P142" i="41"/>
  <c r="U142" i="41"/>
  <c r="Q142" i="41"/>
  <c r="M142" i="41"/>
  <c r="O142" i="41"/>
  <c r="AP91" i="41"/>
  <c r="AM91" i="41" s="1"/>
  <c r="AP134" i="41"/>
  <c r="AP116" i="41"/>
  <c r="AN116" i="41" s="1"/>
  <c r="AP13" i="41"/>
  <c r="AN13" i="41" s="1"/>
  <c r="AI13" i="41"/>
  <c r="AP141" i="41"/>
  <c r="AK141" i="41" s="1"/>
  <c r="Q69" i="42"/>
  <c r="R69" i="42"/>
  <c r="U69" i="42"/>
  <c r="N69" i="42"/>
  <c r="O69" i="42"/>
  <c r="P69" i="42"/>
  <c r="T69" i="42"/>
  <c r="S69" i="42"/>
  <c r="M69" i="42"/>
  <c r="O49" i="42"/>
  <c r="U49" i="42"/>
  <c r="S49" i="42"/>
  <c r="P49" i="42"/>
  <c r="R49" i="42"/>
  <c r="T49" i="42"/>
  <c r="N49" i="42"/>
  <c r="M49" i="42"/>
  <c r="Q49" i="42"/>
  <c r="M99" i="42"/>
  <c r="T99" i="42"/>
  <c r="Q99" i="42"/>
  <c r="N99" i="42"/>
  <c r="R99" i="42"/>
  <c r="O99" i="42"/>
  <c r="P99" i="42"/>
  <c r="U99" i="42"/>
  <c r="S99" i="42"/>
  <c r="U160" i="42"/>
  <c r="N160" i="42"/>
  <c r="T160" i="42"/>
  <c r="O160" i="42"/>
  <c r="P160" i="42"/>
  <c r="S160" i="42"/>
  <c r="M160" i="42"/>
  <c r="R160" i="42"/>
  <c r="Q160" i="42"/>
  <c r="U60" i="42"/>
  <c r="P60" i="42"/>
  <c r="R60" i="42"/>
  <c r="T60" i="42"/>
  <c r="O60" i="42"/>
  <c r="Q60" i="42"/>
  <c r="M60" i="42"/>
  <c r="S60" i="42"/>
  <c r="N60" i="42"/>
  <c r="M83" i="42"/>
  <c r="P83" i="42"/>
  <c r="S83" i="42"/>
  <c r="O83" i="42"/>
  <c r="Q83" i="42"/>
  <c r="U83" i="42"/>
  <c r="T83" i="42"/>
  <c r="N83" i="42"/>
  <c r="R83" i="42"/>
  <c r="U4" i="42"/>
  <c r="M4" i="42"/>
  <c r="S4" i="42"/>
  <c r="Q4" i="42"/>
  <c r="O4" i="42"/>
  <c r="P4" i="42"/>
  <c r="T4" i="42"/>
  <c r="N4" i="42"/>
  <c r="R4" i="42"/>
  <c r="N72" i="42"/>
  <c r="Q72" i="42"/>
  <c r="T72" i="42"/>
  <c r="S72" i="42"/>
  <c r="M72" i="42"/>
  <c r="O72" i="42"/>
  <c r="P72" i="42"/>
  <c r="R72" i="42"/>
  <c r="U72" i="42"/>
  <c r="N115" i="40"/>
  <c r="S115" i="40"/>
  <c r="T115" i="40"/>
  <c r="O115" i="40"/>
  <c r="R115" i="40"/>
  <c r="P115" i="40"/>
  <c r="M115" i="40"/>
  <c r="U115" i="40"/>
  <c r="Q115" i="40"/>
  <c r="P156" i="40"/>
  <c r="N156" i="40"/>
  <c r="S156" i="40"/>
  <c r="R156" i="40"/>
  <c r="O156" i="40"/>
  <c r="U156" i="40"/>
  <c r="Q156" i="40"/>
  <c r="T156" i="40"/>
  <c r="M156" i="40"/>
  <c r="R117" i="40"/>
  <c r="N117" i="40"/>
  <c r="Q117" i="40"/>
  <c r="U117" i="40"/>
  <c r="O117" i="40"/>
  <c r="S117" i="40"/>
  <c r="T117" i="40"/>
  <c r="M117" i="40"/>
  <c r="P117" i="40"/>
  <c r="O62" i="42"/>
  <c r="T62" i="42"/>
  <c r="M62" i="42"/>
  <c r="P62" i="42"/>
  <c r="R62" i="42"/>
  <c r="U62" i="42"/>
  <c r="Q62" i="42"/>
  <c r="S62" i="42"/>
  <c r="N62" i="42"/>
  <c r="S63" i="42"/>
  <c r="O63" i="42"/>
  <c r="T63" i="42"/>
  <c r="P63" i="42"/>
  <c r="U63" i="42"/>
  <c r="N63" i="42"/>
  <c r="Q63" i="42"/>
  <c r="M63" i="42"/>
  <c r="R63" i="42"/>
  <c r="O100" i="40"/>
  <c r="S100" i="40"/>
  <c r="Q100" i="40"/>
  <c r="N100" i="40"/>
  <c r="U100" i="40"/>
  <c r="M100" i="40"/>
  <c r="T100" i="40"/>
  <c r="R100" i="40"/>
  <c r="P100" i="40"/>
  <c r="N45" i="40"/>
  <c r="T45" i="40"/>
  <c r="P45" i="40"/>
  <c r="R45" i="40"/>
  <c r="U45" i="40"/>
  <c r="Q45" i="40"/>
  <c r="M45" i="40"/>
  <c r="S45" i="40"/>
  <c r="O45" i="40"/>
  <c r="R81" i="40"/>
  <c r="N81" i="40"/>
  <c r="U81" i="40"/>
  <c r="M81" i="40"/>
  <c r="T81" i="40"/>
  <c r="O81" i="40"/>
  <c r="Q81" i="40"/>
  <c r="P81" i="40"/>
  <c r="S81" i="40"/>
  <c r="P166" i="40"/>
  <c r="N166" i="40"/>
  <c r="O166" i="40"/>
  <c r="U166" i="40"/>
  <c r="M166" i="40"/>
  <c r="S166" i="40"/>
  <c r="T166" i="40"/>
  <c r="Q166" i="40"/>
  <c r="R166" i="40"/>
  <c r="U26" i="42"/>
  <c r="Q26" i="42"/>
  <c r="P26" i="42"/>
  <c r="N26" i="42"/>
  <c r="O26" i="42"/>
  <c r="M26" i="42"/>
  <c r="S26" i="42"/>
  <c r="T26" i="42"/>
  <c r="R26" i="42"/>
  <c r="P39" i="42"/>
  <c r="R39" i="42"/>
  <c r="U39" i="42"/>
  <c r="Q39" i="42"/>
  <c r="N39" i="42"/>
  <c r="T39" i="42"/>
  <c r="S39" i="42"/>
  <c r="O39" i="42"/>
  <c r="M39" i="42"/>
  <c r="M68" i="40"/>
  <c r="U68" i="40"/>
  <c r="O68" i="40"/>
  <c r="P68" i="40"/>
  <c r="R68" i="40"/>
  <c r="N68" i="40"/>
  <c r="S68" i="40"/>
  <c r="Q68" i="40"/>
  <c r="T68" i="40"/>
  <c r="O99" i="40"/>
  <c r="R99" i="40"/>
  <c r="M99" i="40"/>
  <c r="T99" i="40"/>
  <c r="S99" i="40"/>
  <c r="Q99" i="40"/>
  <c r="N99" i="40"/>
  <c r="U99" i="40"/>
  <c r="P99" i="40"/>
  <c r="O55" i="42"/>
  <c r="Q55" i="42"/>
  <c r="S55" i="42"/>
  <c r="N55" i="42"/>
  <c r="R55" i="42"/>
  <c r="T55" i="42"/>
  <c r="P55" i="42"/>
  <c r="U55" i="42"/>
  <c r="M55" i="42"/>
  <c r="Q155" i="42"/>
  <c r="U155" i="42"/>
  <c r="O155" i="42"/>
  <c r="N155" i="42"/>
  <c r="S155" i="42"/>
  <c r="M155" i="42"/>
  <c r="P155" i="42"/>
  <c r="R155" i="42"/>
  <c r="T155" i="42"/>
  <c r="T142" i="42"/>
  <c r="O142" i="42"/>
  <c r="Q142" i="42"/>
  <c r="R142" i="42"/>
  <c r="M142" i="42"/>
  <c r="U142" i="42"/>
  <c r="S142" i="42"/>
  <c r="N142" i="42"/>
  <c r="P142" i="42"/>
  <c r="N159" i="40"/>
  <c r="R159" i="40"/>
  <c r="S159" i="40"/>
  <c r="T159" i="40"/>
  <c r="O159" i="40"/>
  <c r="Q159" i="40"/>
  <c r="P159" i="40"/>
  <c r="M159" i="40"/>
  <c r="U159" i="40"/>
  <c r="U79" i="40"/>
  <c r="Q79" i="40"/>
  <c r="S79" i="40"/>
  <c r="O79" i="40"/>
  <c r="R79" i="40"/>
  <c r="M79" i="40"/>
  <c r="T79" i="40"/>
  <c r="P79" i="40"/>
  <c r="N79" i="40"/>
  <c r="O111" i="40"/>
  <c r="P111" i="40"/>
  <c r="S111" i="40"/>
  <c r="M111" i="40"/>
  <c r="U111" i="40"/>
  <c r="Q111" i="40"/>
  <c r="T111" i="40"/>
  <c r="R111" i="40"/>
  <c r="N111" i="40"/>
  <c r="O43" i="42"/>
  <c r="S43" i="42"/>
  <c r="T43" i="42"/>
  <c r="P43" i="42"/>
  <c r="N43" i="42"/>
  <c r="U43" i="42"/>
  <c r="M43" i="42"/>
  <c r="Q43" i="42"/>
  <c r="R43" i="42"/>
  <c r="N111" i="42"/>
  <c r="M111" i="42"/>
  <c r="O111" i="42"/>
  <c r="P111" i="42"/>
  <c r="T111" i="42"/>
  <c r="U111" i="42"/>
  <c r="R111" i="42"/>
  <c r="Q111" i="42"/>
  <c r="S111" i="42"/>
  <c r="P46" i="40"/>
  <c r="R46" i="40"/>
  <c r="M46" i="40"/>
  <c r="U46" i="40"/>
  <c r="T46" i="40"/>
  <c r="Q46" i="40"/>
  <c r="S46" i="40"/>
  <c r="N46" i="40"/>
  <c r="O46" i="40"/>
  <c r="R172" i="40"/>
  <c r="M172" i="40"/>
  <c r="P172" i="40"/>
  <c r="S172" i="40"/>
  <c r="T172" i="40"/>
  <c r="Q172" i="40"/>
  <c r="U172" i="40"/>
  <c r="O172" i="40"/>
  <c r="N172" i="40"/>
  <c r="O105" i="40"/>
  <c r="P105" i="40"/>
  <c r="N105" i="40"/>
  <c r="T105" i="40"/>
  <c r="U105" i="40"/>
  <c r="Q105" i="40"/>
  <c r="R105" i="40"/>
  <c r="M105" i="40"/>
  <c r="S105" i="40"/>
  <c r="S170" i="40"/>
  <c r="R170" i="40"/>
  <c r="M170" i="40"/>
  <c r="P170" i="40"/>
  <c r="O170" i="40"/>
  <c r="T170" i="40"/>
  <c r="Q170" i="40"/>
  <c r="U170" i="40"/>
  <c r="N170" i="40"/>
  <c r="M170" i="42"/>
  <c r="R170" i="42"/>
  <c r="T170" i="42"/>
  <c r="N170" i="42"/>
  <c r="Q170" i="42"/>
  <c r="S170" i="42"/>
  <c r="U170" i="42"/>
  <c r="O170" i="42"/>
  <c r="P170" i="42"/>
  <c r="O108" i="40"/>
  <c r="Q108" i="40"/>
  <c r="U108" i="40"/>
  <c r="P108" i="40"/>
  <c r="R108" i="40"/>
  <c r="M108" i="40"/>
  <c r="T108" i="40"/>
  <c r="N108" i="40"/>
  <c r="S108" i="40"/>
  <c r="P35" i="40"/>
  <c r="N35" i="40"/>
  <c r="U35" i="40"/>
  <c r="M35" i="40"/>
  <c r="Q35" i="40"/>
  <c r="T35" i="40"/>
  <c r="O35" i="40"/>
  <c r="R35" i="40"/>
  <c r="S35" i="40"/>
  <c r="N85" i="40"/>
  <c r="O85" i="40"/>
  <c r="P85" i="40"/>
  <c r="T85" i="40"/>
  <c r="M85" i="40"/>
  <c r="S85" i="40"/>
  <c r="R85" i="40"/>
  <c r="U85" i="40"/>
  <c r="Q85" i="40"/>
  <c r="R108" i="42"/>
  <c r="O108" i="42"/>
  <c r="P108" i="42"/>
  <c r="M108" i="42"/>
  <c r="N108" i="42"/>
  <c r="T108" i="42"/>
  <c r="Q108" i="42"/>
  <c r="S108" i="42"/>
  <c r="U108" i="42"/>
  <c r="S75" i="42"/>
  <c r="T75" i="42"/>
  <c r="P75" i="42"/>
  <c r="Q75" i="42"/>
  <c r="U75" i="42"/>
  <c r="O75" i="42"/>
  <c r="M75" i="42"/>
  <c r="R75" i="42"/>
  <c r="N75" i="42"/>
  <c r="N143" i="42"/>
  <c r="S143" i="42"/>
  <c r="P143" i="42"/>
  <c r="R143" i="42"/>
  <c r="Q143" i="42"/>
  <c r="M143" i="42"/>
  <c r="U143" i="42"/>
  <c r="O143" i="42"/>
  <c r="T143" i="42"/>
  <c r="O58" i="42"/>
  <c r="U58" i="42"/>
  <c r="T58" i="42"/>
  <c r="S58" i="42"/>
  <c r="R58" i="42"/>
  <c r="Q58" i="42"/>
  <c r="P58" i="42"/>
  <c r="M58" i="42"/>
  <c r="N58" i="42"/>
  <c r="T124" i="40"/>
  <c r="P124" i="40"/>
  <c r="Q124" i="40"/>
  <c r="N124" i="40"/>
  <c r="M124" i="40"/>
  <c r="S124" i="40"/>
  <c r="O124" i="40"/>
  <c r="R124" i="40"/>
  <c r="U124" i="40"/>
  <c r="S169" i="40"/>
  <c r="Q169" i="40"/>
  <c r="R169" i="40"/>
  <c r="M169" i="40"/>
  <c r="O169" i="40"/>
  <c r="P169" i="40"/>
  <c r="N169" i="40"/>
  <c r="U169" i="40"/>
  <c r="T169" i="40"/>
  <c r="R70" i="40"/>
  <c r="S70" i="40"/>
  <c r="M70" i="40"/>
  <c r="T70" i="40"/>
  <c r="U70" i="40"/>
  <c r="O70" i="40"/>
  <c r="Q70" i="40"/>
  <c r="P70" i="40"/>
  <c r="N70" i="40"/>
  <c r="AP165" i="42"/>
  <c r="AL165" i="42" s="1"/>
  <c r="Z165" i="42"/>
  <c r="AF165" i="42"/>
  <c r="AA165" i="42"/>
  <c r="W165" i="42"/>
  <c r="AH165" i="42"/>
  <c r="AJ165" i="42"/>
  <c r="AE165" i="42"/>
  <c r="AP26" i="42"/>
  <c r="AM26" i="42" s="1"/>
  <c r="AP158" i="42"/>
  <c r="AH158" i="42" s="1"/>
  <c r="AP97" i="42"/>
  <c r="AL97" i="42" s="1"/>
  <c r="AP150" i="42"/>
  <c r="AL150" i="42" s="1"/>
  <c r="AP15" i="42"/>
  <c r="AE15" i="42" s="1"/>
  <c r="AP59" i="42"/>
  <c r="AN59" i="42" s="1"/>
  <c r="AP89" i="42"/>
  <c r="AB89" i="42"/>
  <c r="AP177" i="42"/>
  <c r="AP130" i="42"/>
  <c r="AB130" i="42" s="1"/>
  <c r="AP12" i="40"/>
  <c r="AP92" i="42"/>
  <c r="AP111" i="42"/>
  <c r="AA111" i="42" s="1"/>
  <c r="AP155" i="42"/>
  <c r="AD155" i="42" s="1"/>
  <c r="AP13" i="42"/>
  <c r="AN13" i="42" s="1"/>
  <c r="AP39" i="42"/>
  <c r="AC39" i="42" s="1"/>
  <c r="AP167" i="42"/>
  <c r="AG167" i="42" s="1"/>
  <c r="AP75" i="40"/>
  <c r="AP85" i="42"/>
  <c r="Z85" i="42" s="1"/>
  <c r="AP104" i="42"/>
  <c r="AL104" i="42" s="1"/>
  <c r="AB104" i="42"/>
  <c r="AP148" i="42"/>
  <c r="AA148" i="42"/>
  <c r="AP70" i="42"/>
  <c r="AP2" i="42"/>
  <c r="AD2" i="42" s="1"/>
  <c r="AO2" i="42"/>
  <c r="AC2" i="42"/>
  <c r="AH2" i="42"/>
  <c r="AP103" i="42"/>
  <c r="AD103" i="42" s="1"/>
  <c r="AP94" i="40"/>
  <c r="AK94" i="40" s="1"/>
  <c r="AP145" i="40"/>
  <c r="Y145" i="40" s="1"/>
  <c r="AP169" i="40"/>
  <c r="AE169" i="40" s="1"/>
  <c r="AP61" i="40"/>
  <c r="AP129" i="40"/>
  <c r="X129" i="40" s="1"/>
  <c r="AP22" i="40"/>
  <c r="AC22" i="40" s="1"/>
  <c r="AD22" i="40"/>
  <c r="AO22" i="40"/>
  <c r="AP117" i="40"/>
  <c r="AP17" i="40"/>
  <c r="AE17" i="40" s="1"/>
  <c r="AP31" i="40"/>
  <c r="AP51" i="40"/>
  <c r="AH51" i="40" s="1"/>
  <c r="AG51" i="40"/>
  <c r="AD51" i="40"/>
  <c r="Y51" i="40"/>
  <c r="AE51" i="40"/>
  <c r="AA51" i="40"/>
  <c r="AL51" i="40"/>
  <c r="AK51" i="40"/>
  <c r="AP154" i="40"/>
  <c r="AO154" i="40" s="1"/>
  <c r="AC154" i="40"/>
  <c r="AM154" i="40"/>
  <c r="W154" i="40"/>
  <c r="AN154" i="40"/>
  <c r="AD154" i="40"/>
  <c r="AG154" i="40"/>
  <c r="Z154" i="40"/>
  <c r="AP95" i="40"/>
  <c r="AP83" i="40"/>
  <c r="AJ83" i="40" s="1"/>
  <c r="AN83" i="40"/>
  <c r="AP170" i="40"/>
  <c r="AP176" i="40"/>
  <c r="AP66" i="40"/>
  <c r="AH66" i="40" s="1"/>
  <c r="AP58" i="40"/>
  <c r="AA58" i="40" s="1"/>
  <c r="AP97" i="40"/>
  <c r="AI97" i="40" s="1"/>
  <c r="AP147" i="40"/>
  <c r="AK147" i="40" s="1"/>
  <c r="AP164" i="40"/>
  <c r="AI164" i="40" s="1"/>
  <c r="AK164" i="40"/>
  <c r="Q8" i="41"/>
  <c r="M8" i="41"/>
  <c r="O8" i="41"/>
  <c r="N8" i="41"/>
  <c r="R8" i="41"/>
  <c r="P8" i="41"/>
  <c r="T8" i="41"/>
  <c r="U8" i="41"/>
  <c r="S8" i="41"/>
  <c r="N136" i="41"/>
  <c r="T136" i="41"/>
  <c r="S136" i="41"/>
  <c r="Q136" i="41"/>
  <c r="M136" i="41"/>
  <c r="R136" i="41"/>
  <c r="U136" i="41"/>
  <c r="O136" i="41"/>
  <c r="P136" i="41"/>
  <c r="N89" i="41"/>
  <c r="P89" i="41"/>
  <c r="S89" i="41"/>
  <c r="R89" i="41"/>
  <c r="T89" i="41"/>
  <c r="U89" i="41"/>
  <c r="O89" i="41"/>
  <c r="M89" i="41"/>
  <c r="Q89" i="41"/>
  <c r="T42" i="41"/>
  <c r="Q42" i="41"/>
  <c r="N42" i="41"/>
  <c r="P42" i="41"/>
  <c r="O42" i="41"/>
  <c r="R42" i="41"/>
  <c r="S42" i="41"/>
  <c r="U42" i="41"/>
  <c r="M42" i="41"/>
  <c r="Q170" i="41"/>
  <c r="T170" i="41"/>
  <c r="M170" i="41"/>
  <c r="P170" i="41"/>
  <c r="S170" i="41"/>
  <c r="U170" i="41"/>
  <c r="N170" i="41"/>
  <c r="R170" i="41"/>
  <c r="O170" i="41"/>
  <c r="AP119" i="41"/>
  <c r="AL119" i="41" s="1"/>
  <c r="AP16" i="41"/>
  <c r="AP144" i="41"/>
  <c r="AP41" i="41"/>
  <c r="AD41" i="41" s="1"/>
  <c r="AP169" i="41"/>
  <c r="O48" i="41"/>
  <c r="U48" i="41"/>
  <c r="Q48" i="41"/>
  <c r="S48" i="41"/>
  <c r="P48" i="41"/>
  <c r="M48" i="41"/>
  <c r="R48" i="41"/>
  <c r="T48" i="41"/>
  <c r="N48" i="41"/>
  <c r="N34" i="41"/>
  <c r="O34" i="41"/>
  <c r="U34" i="41"/>
  <c r="Q34" i="41"/>
  <c r="T34" i="41"/>
  <c r="S34" i="41"/>
  <c r="M34" i="41"/>
  <c r="P34" i="41"/>
  <c r="R34" i="41"/>
  <c r="AP175" i="41"/>
  <c r="AP22" i="41"/>
  <c r="AD22" i="41" s="1"/>
  <c r="AP2" i="41"/>
  <c r="AF2" i="41" s="1"/>
  <c r="Y2" i="41"/>
  <c r="T43" i="41"/>
  <c r="R43" i="41"/>
  <c r="M43" i="41"/>
  <c r="Q43" i="41"/>
  <c r="S43" i="41"/>
  <c r="N43" i="41"/>
  <c r="P43" i="41"/>
  <c r="O43" i="41"/>
  <c r="U43" i="41"/>
  <c r="M171" i="41"/>
  <c r="P171" i="41"/>
  <c r="O171" i="41"/>
  <c r="T171" i="41"/>
  <c r="N171" i="41"/>
  <c r="R171" i="41"/>
  <c r="U171" i="41"/>
  <c r="Q171" i="41"/>
  <c r="S171" i="41"/>
  <c r="N124" i="41"/>
  <c r="R124" i="41"/>
  <c r="P124" i="41"/>
  <c r="Q124" i="41"/>
  <c r="U124" i="41"/>
  <c r="M124" i="41"/>
  <c r="T124" i="41"/>
  <c r="S124" i="41"/>
  <c r="O124" i="41"/>
  <c r="P77" i="41"/>
  <c r="Q77" i="41"/>
  <c r="O77" i="41"/>
  <c r="M77" i="41"/>
  <c r="T77" i="41"/>
  <c r="U77" i="41"/>
  <c r="S77" i="41"/>
  <c r="R77" i="41"/>
  <c r="N77" i="41"/>
  <c r="P30" i="41"/>
  <c r="Q30" i="41"/>
  <c r="M30" i="41"/>
  <c r="N30" i="41"/>
  <c r="O30" i="41"/>
  <c r="R30" i="41"/>
  <c r="S30" i="41"/>
  <c r="T30" i="41"/>
  <c r="U30" i="41"/>
  <c r="M158" i="41"/>
  <c r="S158" i="41"/>
  <c r="P158" i="41"/>
  <c r="U158" i="41"/>
  <c r="N158" i="41"/>
  <c r="R158" i="41"/>
  <c r="O158" i="41"/>
  <c r="Q158" i="41"/>
  <c r="T158" i="41"/>
  <c r="AP107" i="41"/>
  <c r="Y107" i="41" s="1"/>
  <c r="X107" i="41"/>
  <c r="AF107" i="41"/>
  <c r="AJ107" i="41"/>
  <c r="AP4" i="41"/>
  <c r="AP132" i="41"/>
  <c r="AB132" i="41" s="1"/>
  <c r="AP29" i="41"/>
  <c r="AC29" i="41" s="1"/>
  <c r="AM29" i="41"/>
  <c r="AE29" i="41"/>
  <c r="AP157" i="41"/>
  <c r="AL157" i="41" s="1"/>
  <c r="AI157" i="41"/>
  <c r="M21" i="42"/>
  <c r="O21" i="42"/>
  <c r="U21" i="42"/>
  <c r="S21" i="42"/>
  <c r="P21" i="42"/>
  <c r="T21" i="42"/>
  <c r="Q21" i="42"/>
  <c r="R21" i="42"/>
  <c r="N21" i="42"/>
  <c r="Q140" i="42"/>
  <c r="R140" i="42"/>
  <c r="T140" i="42"/>
  <c r="S140" i="42"/>
  <c r="O140" i="42"/>
  <c r="N140" i="42"/>
  <c r="P140" i="42"/>
  <c r="M140" i="42"/>
  <c r="U140" i="42"/>
  <c r="O14" i="42"/>
  <c r="Q14" i="42"/>
  <c r="R14" i="42"/>
  <c r="N14" i="42"/>
  <c r="P14" i="42"/>
  <c r="T14" i="42"/>
  <c r="U14" i="42"/>
  <c r="M14" i="42"/>
  <c r="S14" i="42"/>
  <c r="M78" i="42"/>
  <c r="Q78" i="42"/>
  <c r="P78" i="42"/>
  <c r="U78" i="42"/>
  <c r="T78" i="42"/>
  <c r="N78" i="42"/>
  <c r="R78" i="42"/>
  <c r="S78" i="42"/>
  <c r="O78" i="42"/>
  <c r="P147" i="42"/>
  <c r="S147" i="42"/>
  <c r="O147" i="42"/>
  <c r="T147" i="42"/>
  <c r="U147" i="42"/>
  <c r="R147" i="42"/>
  <c r="Q147" i="42"/>
  <c r="N147" i="42"/>
  <c r="M147" i="42"/>
  <c r="S71" i="40"/>
  <c r="O71" i="40"/>
  <c r="P71" i="40"/>
  <c r="T71" i="40"/>
  <c r="U71" i="40"/>
  <c r="R71" i="40"/>
  <c r="M71" i="40"/>
  <c r="Q71" i="40"/>
  <c r="N71" i="40"/>
  <c r="N132" i="42"/>
  <c r="U132" i="42"/>
  <c r="T132" i="42"/>
  <c r="R132" i="42"/>
  <c r="O132" i="42"/>
  <c r="P132" i="42"/>
  <c r="M132" i="42"/>
  <c r="Q132" i="42"/>
  <c r="S132" i="42"/>
  <c r="T66" i="42"/>
  <c r="R66" i="42"/>
  <c r="M66" i="42"/>
  <c r="S66" i="42"/>
  <c r="O66" i="42"/>
  <c r="N66" i="42"/>
  <c r="P66" i="42"/>
  <c r="Q66" i="42"/>
  <c r="U66" i="42"/>
  <c r="S3" i="40"/>
  <c r="U3" i="40"/>
  <c r="Q3" i="40"/>
  <c r="M3" i="40"/>
  <c r="P3" i="40"/>
  <c r="R3" i="40"/>
  <c r="N3" i="40"/>
  <c r="T3" i="40"/>
  <c r="O3" i="40"/>
  <c r="R11" i="40"/>
  <c r="T11" i="40"/>
  <c r="O11" i="40"/>
  <c r="M11" i="40"/>
  <c r="N11" i="40"/>
  <c r="S11" i="40"/>
  <c r="Q11" i="40"/>
  <c r="P11" i="40"/>
  <c r="U11" i="40"/>
  <c r="Q101" i="40"/>
  <c r="P101" i="40"/>
  <c r="R101" i="40"/>
  <c r="N101" i="40"/>
  <c r="M101" i="40"/>
  <c r="O101" i="40"/>
  <c r="U101" i="40"/>
  <c r="S101" i="40"/>
  <c r="T101" i="40"/>
  <c r="S123" i="42"/>
  <c r="N123" i="42"/>
  <c r="T123" i="42"/>
  <c r="R123" i="42"/>
  <c r="P123" i="42"/>
  <c r="M123" i="42"/>
  <c r="Q123" i="42"/>
  <c r="U123" i="42"/>
  <c r="O123" i="42"/>
  <c r="Q46" i="42"/>
  <c r="U46" i="42"/>
  <c r="S46" i="42"/>
  <c r="P46" i="42"/>
  <c r="T46" i="42"/>
  <c r="M46" i="42"/>
  <c r="R46" i="42"/>
  <c r="N46" i="42"/>
  <c r="O46" i="42"/>
  <c r="T13" i="40"/>
  <c r="P13" i="40"/>
  <c r="M13" i="40"/>
  <c r="U13" i="40"/>
  <c r="O13" i="40"/>
  <c r="Q13" i="40"/>
  <c r="N13" i="40"/>
  <c r="S13" i="40"/>
  <c r="R13" i="40"/>
  <c r="M75" i="40"/>
  <c r="O75" i="40"/>
  <c r="P75" i="40"/>
  <c r="S75" i="40"/>
  <c r="R75" i="40"/>
  <c r="U75" i="40"/>
  <c r="T75" i="40"/>
  <c r="Q75" i="40"/>
  <c r="N75" i="40"/>
  <c r="O127" i="40"/>
  <c r="T127" i="40"/>
  <c r="M127" i="40"/>
  <c r="Q127" i="40"/>
  <c r="U127" i="40"/>
  <c r="S127" i="40"/>
  <c r="P127" i="40"/>
  <c r="N127" i="40"/>
  <c r="R127" i="40"/>
  <c r="T135" i="40"/>
  <c r="P135" i="40"/>
  <c r="R135" i="40"/>
  <c r="U135" i="40"/>
  <c r="Q135" i="40"/>
  <c r="S135" i="40"/>
  <c r="O135" i="40"/>
  <c r="M135" i="40"/>
  <c r="N135" i="40"/>
  <c r="Q22" i="42"/>
  <c r="T22" i="42"/>
  <c r="N22" i="42"/>
  <c r="M22" i="42"/>
  <c r="P22" i="42"/>
  <c r="R22" i="42"/>
  <c r="U22" i="42"/>
  <c r="O22" i="42"/>
  <c r="S22" i="42"/>
  <c r="M114" i="40"/>
  <c r="T114" i="40"/>
  <c r="Q114" i="40"/>
  <c r="R114" i="40"/>
  <c r="P114" i="40"/>
  <c r="O114" i="40"/>
  <c r="N114" i="40"/>
  <c r="U114" i="40"/>
  <c r="S114" i="40"/>
  <c r="T104" i="40"/>
  <c r="N104" i="40"/>
  <c r="P104" i="40"/>
  <c r="R104" i="40"/>
  <c r="Q104" i="40"/>
  <c r="O104" i="40"/>
  <c r="U104" i="40"/>
  <c r="S104" i="40"/>
  <c r="M104" i="40"/>
  <c r="P57" i="40"/>
  <c r="M57" i="40"/>
  <c r="R57" i="40"/>
  <c r="U57" i="40"/>
  <c r="T57" i="40"/>
  <c r="Q57" i="40"/>
  <c r="S57" i="40"/>
  <c r="O57" i="40"/>
  <c r="N57" i="40"/>
  <c r="S86" i="42"/>
  <c r="T86" i="42"/>
  <c r="M86" i="42"/>
  <c r="O86" i="42"/>
  <c r="N86" i="42"/>
  <c r="P86" i="42"/>
  <c r="R86" i="42"/>
  <c r="Q86" i="42"/>
  <c r="U86" i="42"/>
  <c r="P52" i="42"/>
  <c r="U52" i="42"/>
  <c r="S52" i="42"/>
  <c r="N52" i="42"/>
  <c r="T52" i="42"/>
  <c r="Q52" i="42"/>
  <c r="O52" i="42"/>
  <c r="R52" i="42"/>
  <c r="M52" i="42"/>
  <c r="Q120" i="42"/>
  <c r="O120" i="42"/>
  <c r="N120" i="42"/>
  <c r="S120" i="42"/>
  <c r="U120" i="42"/>
  <c r="M120" i="42"/>
  <c r="R120" i="42"/>
  <c r="T120" i="42"/>
  <c r="P120" i="42"/>
  <c r="O86" i="40"/>
  <c r="S86" i="40"/>
  <c r="U86" i="40"/>
  <c r="N86" i="40"/>
  <c r="M86" i="40"/>
  <c r="Q86" i="40"/>
  <c r="P86" i="40"/>
  <c r="T86" i="40"/>
  <c r="R86" i="40"/>
  <c r="P20" i="40"/>
  <c r="T20" i="40"/>
  <c r="M20" i="40"/>
  <c r="N20" i="40"/>
  <c r="Q20" i="40"/>
  <c r="R20" i="40"/>
  <c r="S20" i="40"/>
  <c r="O20" i="40"/>
  <c r="U20" i="40"/>
  <c r="N52" i="40"/>
  <c r="O52" i="40"/>
  <c r="R52" i="40"/>
  <c r="T52" i="40"/>
  <c r="S52" i="40"/>
  <c r="U52" i="40"/>
  <c r="M52" i="40"/>
  <c r="Q52" i="40"/>
  <c r="P52" i="40"/>
  <c r="U171" i="42"/>
  <c r="M171" i="42"/>
  <c r="O171" i="42"/>
  <c r="N171" i="42"/>
  <c r="T171" i="42"/>
  <c r="R171" i="42"/>
  <c r="S171" i="42"/>
  <c r="Q171" i="42"/>
  <c r="P171" i="42"/>
  <c r="U8" i="42"/>
  <c r="T8" i="42"/>
  <c r="S8" i="42"/>
  <c r="N8" i="42"/>
  <c r="P8" i="42"/>
  <c r="M8" i="42"/>
  <c r="O8" i="42"/>
  <c r="Q8" i="42"/>
  <c r="R8" i="42"/>
  <c r="O113" i="40"/>
  <c r="T113" i="40"/>
  <c r="Q113" i="40"/>
  <c r="U113" i="40"/>
  <c r="P113" i="40"/>
  <c r="S113" i="40"/>
  <c r="R113" i="40"/>
  <c r="M113" i="40"/>
  <c r="N113" i="40"/>
  <c r="N83" i="40"/>
  <c r="P83" i="40"/>
  <c r="O83" i="40"/>
  <c r="R83" i="40"/>
  <c r="Q83" i="40"/>
  <c r="M83" i="40"/>
  <c r="U83" i="40"/>
  <c r="S83" i="40"/>
  <c r="T83" i="40"/>
  <c r="M19" i="40"/>
  <c r="S19" i="40"/>
  <c r="N19" i="40"/>
  <c r="Q19" i="40"/>
  <c r="P19" i="40"/>
  <c r="T19" i="40"/>
  <c r="R19" i="40"/>
  <c r="O19" i="40"/>
  <c r="U19" i="40"/>
  <c r="Q80" i="40"/>
  <c r="T80" i="40"/>
  <c r="U80" i="40"/>
  <c r="M80" i="40"/>
  <c r="P80" i="40"/>
  <c r="O80" i="40"/>
  <c r="S80" i="40"/>
  <c r="N80" i="40"/>
  <c r="R80" i="40"/>
  <c r="M96" i="42"/>
  <c r="T96" i="42"/>
  <c r="O96" i="42"/>
  <c r="U96" i="42"/>
  <c r="P96" i="42"/>
  <c r="Q96" i="42"/>
  <c r="N96" i="42"/>
  <c r="S96" i="42"/>
  <c r="R96" i="42"/>
  <c r="T176" i="40"/>
  <c r="Q176" i="40"/>
  <c r="U176" i="40"/>
  <c r="M176" i="40"/>
  <c r="S176" i="40"/>
  <c r="P176" i="40"/>
  <c r="R176" i="40"/>
  <c r="O176" i="40"/>
  <c r="N176" i="40"/>
  <c r="R21" i="40"/>
  <c r="M21" i="40"/>
  <c r="P21" i="40"/>
  <c r="N21" i="40"/>
  <c r="Q21" i="40"/>
  <c r="U21" i="40"/>
  <c r="O21" i="40"/>
  <c r="S21" i="40"/>
  <c r="T21" i="40"/>
  <c r="Q97" i="40"/>
  <c r="O97" i="40"/>
  <c r="N97" i="40"/>
  <c r="T97" i="40"/>
  <c r="U97" i="40"/>
  <c r="M97" i="40"/>
  <c r="S97" i="40"/>
  <c r="R97" i="40"/>
  <c r="P97" i="40"/>
  <c r="P138" i="40"/>
  <c r="Q138" i="40"/>
  <c r="U138" i="40"/>
  <c r="O138" i="40"/>
  <c r="S138" i="40"/>
  <c r="N138" i="40"/>
  <c r="R138" i="40"/>
  <c r="T138" i="40"/>
  <c r="M138" i="40"/>
  <c r="M82" i="42"/>
  <c r="U82" i="42"/>
  <c r="Q82" i="42"/>
  <c r="T82" i="42"/>
  <c r="O82" i="42"/>
  <c r="R82" i="42"/>
  <c r="P82" i="42"/>
  <c r="S82" i="42"/>
  <c r="N82" i="42"/>
  <c r="P40" i="42"/>
  <c r="N40" i="42"/>
  <c r="U40" i="42"/>
  <c r="R40" i="42"/>
  <c r="S40" i="42"/>
  <c r="M40" i="42"/>
  <c r="O40" i="42"/>
  <c r="T40" i="42"/>
  <c r="Q40" i="42"/>
  <c r="P92" i="42"/>
  <c r="T92" i="42"/>
  <c r="M92" i="42"/>
  <c r="N92" i="42"/>
  <c r="R92" i="42"/>
  <c r="U92" i="42"/>
  <c r="Q92" i="42"/>
  <c r="S92" i="42"/>
  <c r="O92" i="42"/>
  <c r="T9" i="40"/>
  <c r="U9" i="40"/>
  <c r="P9" i="40"/>
  <c r="N9" i="40"/>
  <c r="O9" i="40"/>
  <c r="R9" i="40"/>
  <c r="Q9" i="40"/>
  <c r="M9" i="40"/>
  <c r="S9" i="40"/>
  <c r="R143" i="40"/>
  <c r="S143" i="40"/>
  <c r="U143" i="40"/>
  <c r="N143" i="40"/>
  <c r="O143" i="40"/>
  <c r="T143" i="40"/>
  <c r="Q143" i="40"/>
  <c r="M143" i="40"/>
  <c r="P143" i="40"/>
  <c r="R130" i="40"/>
  <c r="P130" i="40"/>
  <c r="T130" i="40"/>
  <c r="O130" i="40"/>
  <c r="Q130" i="40"/>
  <c r="S130" i="40"/>
  <c r="M130" i="40"/>
  <c r="U130" i="40"/>
  <c r="N130" i="40"/>
  <c r="AP37" i="42"/>
  <c r="AE37" i="42" s="1"/>
  <c r="AP56" i="42"/>
  <c r="Z56" i="42" s="1"/>
  <c r="AP100" i="42"/>
  <c r="AE100" i="42" s="1"/>
  <c r="Z100" i="42"/>
  <c r="AP141" i="42"/>
  <c r="AI141" i="42" s="1"/>
  <c r="AP99" i="42"/>
  <c r="Y99" i="42" s="1"/>
  <c r="AP50" i="42"/>
  <c r="AB50" i="42"/>
  <c r="AP60" i="40"/>
  <c r="AJ60" i="40"/>
  <c r="AP96" i="42"/>
  <c r="Y96" i="42" s="1"/>
  <c r="AP49" i="42"/>
  <c r="AB49" i="42" s="1"/>
  <c r="AP93" i="42"/>
  <c r="AP169" i="42"/>
  <c r="AN169" i="42" s="1"/>
  <c r="AP58" i="42"/>
  <c r="AG58" i="42" s="1"/>
  <c r="AP18" i="42"/>
  <c r="AP27" i="42"/>
  <c r="AJ27" i="42"/>
  <c r="AP25" i="42"/>
  <c r="AG25" i="42"/>
  <c r="AP145" i="42"/>
  <c r="AI145" i="42" s="1"/>
  <c r="AP30" i="42"/>
  <c r="AO30" i="42" s="1"/>
  <c r="AP142" i="40"/>
  <c r="AA142" i="40"/>
  <c r="AD142" i="40"/>
  <c r="Z142" i="40"/>
  <c r="AP38" i="42"/>
  <c r="AB38" i="42" s="1"/>
  <c r="AP94" i="42"/>
  <c r="AB94" i="42" s="1"/>
  <c r="AP20" i="42"/>
  <c r="AP98" i="42"/>
  <c r="AO98" i="42" s="1"/>
  <c r="AP113" i="42"/>
  <c r="AM113" i="42"/>
  <c r="AP157" i="42"/>
  <c r="AP101" i="40"/>
  <c r="AP161" i="40"/>
  <c r="W161" i="40" s="1"/>
  <c r="AL161" i="40"/>
  <c r="AP122" i="40"/>
  <c r="AN122" i="40" s="1"/>
  <c r="AP103" i="40"/>
  <c r="AI103" i="40" s="1"/>
  <c r="AP47" i="40"/>
  <c r="AL47" i="40"/>
  <c r="AN47" i="40"/>
  <c r="AC47" i="40"/>
  <c r="Z47" i="40"/>
  <c r="AP23" i="40"/>
  <c r="AK23" i="40" s="1"/>
  <c r="AA23" i="40"/>
  <c r="AP150" i="40"/>
  <c r="AE150" i="40" s="1"/>
  <c r="AA150" i="40"/>
  <c r="AL150" i="40"/>
  <c r="AH150" i="40"/>
  <c r="AP56" i="40"/>
  <c r="AP18" i="40"/>
  <c r="AD18" i="40"/>
  <c r="AP132" i="40"/>
  <c r="AO132" i="40" s="1"/>
  <c r="AP19" i="40"/>
  <c r="AD19" i="40" s="1"/>
  <c r="AP82" i="40"/>
  <c r="AL82" i="40" s="1"/>
  <c r="AP5" i="40"/>
  <c r="AL5" i="40"/>
  <c r="AO5" i="40"/>
  <c r="AP35" i="40"/>
  <c r="AB35" i="40" s="1"/>
  <c r="AP133" i="40"/>
  <c r="AN133" i="40" s="1"/>
  <c r="AA133" i="40"/>
  <c r="AP80" i="40"/>
  <c r="AF80" i="40"/>
  <c r="AP67" i="40"/>
  <c r="AD67" i="40" s="1"/>
  <c r="AE67" i="40"/>
  <c r="AN67" i="40"/>
  <c r="Y67" i="40"/>
  <c r="W67" i="40"/>
  <c r="AL67" i="40"/>
  <c r="AP106" i="40"/>
  <c r="AC106" i="40" s="1"/>
  <c r="X106" i="40"/>
  <c r="AP69" i="40"/>
  <c r="AB69" i="40" s="1"/>
  <c r="AI69" i="40"/>
  <c r="AM69" i="40"/>
  <c r="AL69" i="40"/>
  <c r="AP70" i="40"/>
  <c r="Y70" i="40" s="1"/>
  <c r="AJ70" i="40"/>
  <c r="Z70" i="40"/>
  <c r="AL70" i="40"/>
  <c r="P24" i="41"/>
  <c r="R24" i="41"/>
  <c r="U24" i="41"/>
  <c r="Q24" i="41"/>
  <c r="O24" i="41"/>
  <c r="N24" i="41"/>
  <c r="S24" i="41"/>
  <c r="M24" i="41"/>
  <c r="T24" i="41"/>
  <c r="S152" i="41"/>
  <c r="M152" i="41"/>
  <c r="T152" i="41"/>
  <c r="N152" i="41"/>
  <c r="P152" i="41"/>
  <c r="U152" i="41"/>
  <c r="Q152" i="41"/>
  <c r="O152" i="41"/>
  <c r="R152" i="41"/>
  <c r="R105" i="41"/>
  <c r="N105" i="41"/>
  <c r="O105" i="41"/>
  <c r="M105" i="41"/>
  <c r="S105" i="41"/>
  <c r="Q105" i="41"/>
  <c r="T105" i="41"/>
  <c r="U105" i="41"/>
  <c r="P105" i="41"/>
  <c r="N58" i="41"/>
  <c r="O58" i="41"/>
  <c r="R58" i="41"/>
  <c r="U58" i="41"/>
  <c r="T58" i="41"/>
  <c r="Q58" i="41"/>
  <c r="P58" i="41"/>
  <c r="S58" i="41"/>
  <c r="M58" i="41"/>
  <c r="AP7" i="41"/>
  <c r="AH7" i="41" s="1"/>
  <c r="AP135" i="41"/>
  <c r="AB135" i="41" s="1"/>
  <c r="AP32" i="41"/>
  <c r="AP160" i="41"/>
  <c r="AH160" i="41" s="1"/>
  <c r="AP57" i="41"/>
  <c r="AA57" i="41" s="1"/>
  <c r="AP26" i="41"/>
  <c r="AE26" i="41"/>
  <c r="AH26" i="41"/>
  <c r="AD26" i="41"/>
  <c r="AB26" i="41"/>
  <c r="AO26" i="41"/>
  <c r="AF26" i="41"/>
  <c r="AJ26" i="41"/>
  <c r="M96" i="41"/>
  <c r="S96" i="41"/>
  <c r="T96" i="41"/>
  <c r="O96" i="41"/>
  <c r="N96" i="41"/>
  <c r="Q96" i="41"/>
  <c r="R96" i="41"/>
  <c r="P96" i="41"/>
  <c r="U96" i="41"/>
  <c r="M50" i="41"/>
  <c r="R50" i="41"/>
  <c r="P50" i="41"/>
  <c r="S50" i="41"/>
  <c r="T50" i="41"/>
  <c r="Q50" i="41"/>
  <c r="O50" i="41"/>
  <c r="N50" i="41"/>
  <c r="U50" i="41"/>
  <c r="AP98" i="41"/>
  <c r="AP118" i="41"/>
  <c r="AC118" i="41" s="1"/>
  <c r="O35" i="41"/>
  <c r="P35" i="41"/>
  <c r="Q35" i="41"/>
  <c r="N35" i="41"/>
  <c r="T35" i="41"/>
  <c r="R35" i="41"/>
  <c r="S35" i="41"/>
  <c r="M35" i="41"/>
  <c r="U35" i="41"/>
  <c r="N59" i="41"/>
  <c r="S59" i="41"/>
  <c r="U59" i="41"/>
  <c r="T59" i="41"/>
  <c r="R59" i="41"/>
  <c r="Q59" i="41"/>
  <c r="O59" i="41"/>
  <c r="M59" i="41"/>
  <c r="P59" i="41"/>
  <c r="M12" i="41"/>
  <c r="U12" i="41"/>
  <c r="S12" i="41"/>
  <c r="P12" i="41"/>
  <c r="O12" i="41"/>
  <c r="R12" i="41"/>
  <c r="Q12" i="41"/>
  <c r="N12" i="41"/>
  <c r="T12" i="41"/>
  <c r="Q140" i="41"/>
  <c r="M140" i="41"/>
  <c r="U140" i="41"/>
  <c r="S140" i="41"/>
  <c r="N140" i="41"/>
  <c r="O140" i="41"/>
  <c r="R140" i="41"/>
  <c r="P140" i="41"/>
  <c r="T140" i="41"/>
  <c r="M93" i="41"/>
  <c r="S93" i="41"/>
  <c r="P93" i="41"/>
  <c r="O93" i="41"/>
  <c r="U93" i="41"/>
  <c r="T93" i="41"/>
  <c r="Q93" i="41"/>
  <c r="R93" i="41"/>
  <c r="N93" i="41"/>
  <c r="S46" i="41"/>
  <c r="O46" i="41"/>
  <c r="U46" i="41"/>
  <c r="P46" i="41"/>
  <c r="T46" i="41"/>
  <c r="N46" i="41"/>
  <c r="M46" i="41"/>
  <c r="R46" i="41"/>
  <c r="Q46" i="41"/>
  <c r="U174" i="41"/>
  <c r="R174" i="41"/>
  <c r="N174" i="41"/>
  <c r="Q174" i="41"/>
  <c r="P174" i="41"/>
  <c r="O174" i="41"/>
  <c r="S174" i="41"/>
  <c r="M174" i="41"/>
  <c r="T174" i="41"/>
  <c r="AP123" i="41"/>
  <c r="AO123" i="41" s="1"/>
  <c r="AP20" i="41"/>
  <c r="Z20" i="41"/>
  <c r="AP148" i="41"/>
  <c r="AG148" i="41" s="1"/>
  <c r="AP45" i="41"/>
  <c r="AB45" i="41" s="1"/>
  <c r="AG45" i="41"/>
  <c r="Y45" i="41"/>
  <c r="AP173" i="41"/>
  <c r="Y173" i="41" s="1"/>
  <c r="AB173" i="41"/>
  <c r="Q51" i="42"/>
  <c r="N51" i="42"/>
  <c r="U51" i="42"/>
  <c r="P51" i="42"/>
  <c r="M51" i="42"/>
  <c r="O51" i="42"/>
  <c r="T51" i="42"/>
  <c r="S51" i="42"/>
  <c r="R51" i="42"/>
  <c r="T177" i="42"/>
  <c r="N177" i="42"/>
  <c r="R177" i="42"/>
  <c r="S177" i="42"/>
  <c r="O177" i="42"/>
  <c r="M177" i="42"/>
  <c r="Q177" i="42"/>
  <c r="P177" i="42"/>
  <c r="U177" i="42"/>
  <c r="P154" i="42"/>
  <c r="R154" i="42"/>
  <c r="Q154" i="42"/>
  <c r="U154" i="42"/>
  <c r="M154" i="42"/>
  <c r="O154" i="42"/>
  <c r="N154" i="42"/>
  <c r="S154" i="42"/>
  <c r="T154" i="42"/>
  <c r="T97" i="42"/>
  <c r="U97" i="42"/>
  <c r="N97" i="42"/>
  <c r="P97" i="42"/>
  <c r="R97" i="42"/>
  <c r="M97" i="42"/>
  <c r="Q97" i="42"/>
  <c r="O97" i="42"/>
  <c r="S97" i="42"/>
  <c r="Q30" i="42"/>
  <c r="M30" i="42"/>
  <c r="N30" i="42"/>
  <c r="R30" i="42"/>
  <c r="U30" i="42"/>
  <c r="S30" i="42"/>
  <c r="O30" i="42"/>
  <c r="T30" i="42"/>
  <c r="P30" i="42"/>
  <c r="O3" i="42"/>
  <c r="N3" i="42"/>
  <c r="S3" i="42"/>
  <c r="U3" i="42"/>
  <c r="M3" i="42"/>
  <c r="P3" i="42"/>
  <c r="Q3" i="42"/>
  <c r="T3" i="42"/>
  <c r="R3" i="42"/>
  <c r="Q5" i="40"/>
  <c r="U5" i="40"/>
  <c r="M5" i="40"/>
  <c r="N5" i="40"/>
  <c r="T5" i="40"/>
  <c r="O5" i="40"/>
  <c r="R5" i="40"/>
  <c r="P5" i="40"/>
  <c r="S5" i="40"/>
  <c r="Q25" i="42"/>
  <c r="T25" i="42"/>
  <c r="P25" i="42"/>
  <c r="U25" i="42"/>
  <c r="N25" i="42"/>
  <c r="O25" i="42"/>
  <c r="M25" i="42"/>
  <c r="R25" i="42"/>
  <c r="S25" i="42"/>
  <c r="M93" i="42"/>
  <c r="O93" i="42"/>
  <c r="R93" i="42"/>
  <c r="Q93" i="42"/>
  <c r="T93" i="42"/>
  <c r="U93" i="42"/>
  <c r="N93" i="42"/>
  <c r="S93" i="42"/>
  <c r="P93" i="42"/>
  <c r="U134" i="40"/>
  <c r="O134" i="40"/>
  <c r="Q134" i="40"/>
  <c r="T134" i="40"/>
  <c r="P134" i="40"/>
  <c r="S134" i="40"/>
  <c r="M134" i="40"/>
  <c r="N134" i="40"/>
  <c r="R134" i="40"/>
  <c r="U112" i="40"/>
  <c r="T112" i="40"/>
  <c r="Q112" i="40"/>
  <c r="N112" i="40"/>
  <c r="S112" i="40"/>
  <c r="O112" i="40"/>
  <c r="M112" i="40"/>
  <c r="P112" i="40"/>
  <c r="R112" i="40"/>
  <c r="Q116" i="42"/>
  <c r="R116" i="42"/>
  <c r="P116" i="42"/>
  <c r="U116" i="42"/>
  <c r="O116" i="42"/>
  <c r="T116" i="42"/>
  <c r="N116" i="42"/>
  <c r="S116" i="42"/>
  <c r="M116" i="42"/>
  <c r="N20" i="42"/>
  <c r="P20" i="42"/>
  <c r="Q20" i="42"/>
  <c r="S20" i="42"/>
  <c r="U20" i="42"/>
  <c r="M20" i="42"/>
  <c r="O20" i="42"/>
  <c r="R20" i="42"/>
  <c r="T20" i="42"/>
  <c r="M88" i="42"/>
  <c r="S88" i="42"/>
  <c r="U88" i="42"/>
  <c r="P88" i="42"/>
  <c r="Q88" i="42"/>
  <c r="R88" i="42"/>
  <c r="O88" i="42"/>
  <c r="N88" i="42"/>
  <c r="T88" i="42"/>
  <c r="S177" i="40"/>
  <c r="R177" i="40"/>
  <c r="Q177" i="40"/>
  <c r="P177" i="40"/>
  <c r="M177" i="40"/>
  <c r="O177" i="40"/>
  <c r="U177" i="40"/>
  <c r="N177" i="40"/>
  <c r="T177" i="40"/>
  <c r="N37" i="40"/>
  <c r="M37" i="40"/>
  <c r="T37" i="40"/>
  <c r="O37" i="40"/>
  <c r="Q37" i="40"/>
  <c r="P37" i="40"/>
  <c r="R37" i="40"/>
  <c r="S37" i="40"/>
  <c r="U37" i="40"/>
  <c r="R23" i="40"/>
  <c r="P23" i="40"/>
  <c r="N23" i="40"/>
  <c r="M23" i="40"/>
  <c r="U23" i="40"/>
  <c r="S23" i="40"/>
  <c r="O23" i="40"/>
  <c r="T23" i="40"/>
  <c r="Q23" i="40"/>
  <c r="M16" i="42"/>
  <c r="N16" i="42"/>
  <c r="O16" i="42"/>
  <c r="P16" i="42"/>
  <c r="T16" i="42"/>
  <c r="R16" i="42"/>
  <c r="Q16" i="42"/>
  <c r="S16" i="42"/>
  <c r="U16" i="42"/>
  <c r="S85" i="42"/>
  <c r="N85" i="42"/>
  <c r="P85" i="42"/>
  <c r="U85" i="42"/>
  <c r="T85" i="42"/>
  <c r="R85" i="42"/>
  <c r="Q85" i="42"/>
  <c r="O85" i="42"/>
  <c r="M85" i="42"/>
  <c r="O34" i="40"/>
  <c r="S34" i="40"/>
  <c r="R34" i="40"/>
  <c r="N34" i="40"/>
  <c r="Q34" i="40"/>
  <c r="U34" i="40"/>
  <c r="T34" i="40"/>
  <c r="M34" i="40"/>
  <c r="P34" i="40"/>
  <c r="R132" i="40"/>
  <c r="T132" i="40"/>
  <c r="N132" i="40"/>
  <c r="M132" i="40"/>
  <c r="O132" i="40"/>
  <c r="P132" i="40"/>
  <c r="U132" i="40"/>
  <c r="S132" i="40"/>
  <c r="Q132" i="40"/>
  <c r="R77" i="40"/>
  <c r="Q77" i="40"/>
  <c r="M77" i="40"/>
  <c r="U77" i="40"/>
  <c r="N77" i="40"/>
  <c r="S77" i="40"/>
  <c r="O77" i="40"/>
  <c r="T77" i="40"/>
  <c r="P77" i="40"/>
  <c r="P174" i="42"/>
  <c r="T174" i="42"/>
  <c r="R174" i="42"/>
  <c r="N174" i="42"/>
  <c r="O174" i="42"/>
  <c r="U174" i="42"/>
  <c r="M174" i="42"/>
  <c r="Q174" i="42"/>
  <c r="S174" i="42"/>
  <c r="P6" i="42"/>
  <c r="M6" i="42"/>
  <c r="Q6" i="42"/>
  <c r="N6" i="42"/>
  <c r="O6" i="42"/>
  <c r="R6" i="42"/>
  <c r="T6" i="42"/>
  <c r="S6" i="42"/>
  <c r="U6" i="42"/>
  <c r="R13" i="42"/>
  <c r="N13" i="42"/>
  <c r="S13" i="42"/>
  <c r="U13" i="42"/>
  <c r="T13" i="42"/>
  <c r="Q13" i="42"/>
  <c r="P13" i="42"/>
  <c r="M13" i="42"/>
  <c r="O13" i="42"/>
  <c r="Q87" i="40"/>
  <c r="N87" i="40"/>
  <c r="P87" i="40"/>
  <c r="U87" i="40"/>
  <c r="T87" i="40"/>
  <c r="O87" i="40"/>
  <c r="R87" i="40"/>
  <c r="S87" i="40"/>
  <c r="M87" i="40"/>
  <c r="S168" i="40"/>
  <c r="Q168" i="40"/>
  <c r="P168" i="40"/>
  <c r="O168" i="40"/>
  <c r="R168" i="40"/>
  <c r="M168" i="40"/>
  <c r="U168" i="40"/>
  <c r="N168" i="40"/>
  <c r="T168" i="40"/>
  <c r="P72" i="40"/>
  <c r="Q72" i="40"/>
  <c r="N72" i="40"/>
  <c r="R72" i="40"/>
  <c r="S72" i="40"/>
  <c r="O72" i="40"/>
  <c r="M72" i="40"/>
  <c r="U72" i="40"/>
  <c r="T72" i="40"/>
  <c r="O68" i="42"/>
  <c r="U68" i="42"/>
  <c r="M68" i="42"/>
  <c r="Q68" i="42"/>
  <c r="T68" i="42"/>
  <c r="R68" i="42"/>
  <c r="N68" i="42"/>
  <c r="P68" i="42"/>
  <c r="S68" i="42"/>
  <c r="Q136" i="42"/>
  <c r="O136" i="42"/>
  <c r="U136" i="42"/>
  <c r="T136" i="42"/>
  <c r="P136" i="42"/>
  <c r="N136" i="42"/>
  <c r="R136" i="42"/>
  <c r="S136" i="42"/>
  <c r="M136" i="42"/>
  <c r="P94" i="40"/>
  <c r="M94" i="40"/>
  <c r="N94" i="40"/>
  <c r="S94" i="40"/>
  <c r="T94" i="40"/>
  <c r="Q94" i="40"/>
  <c r="O94" i="40"/>
  <c r="U94" i="40"/>
  <c r="R94" i="40"/>
  <c r="R148" i="40"/>
  <c r="M148" i="40"/>
  <c r="S148" i="40"/>
  <c r="Q148" i="40"/>
  <c r="N148" i="40"/>
  <c r="P148" i="40"/>
  <c r="U148" i="40"/>
  <c r="T148" i="40"/>
  <c r="O148" i="40"/>
  <c r="T10" i="40"/>
  <c r="O10" i="40"/>
  <c r="M10" i="40"/>
  <c r="S10" i="40"/>
  <c r="N10" i="40"/>
  <c r="R10" i="40"/>
  <c r="U10" i="40"/>
  <c r="Q10" i="40"/>
  <c r="P10" i="40"/>
  <c r="O176" i="42"/>
  <c r="N176" i="42"/>
  <c r="T176" i="42"/>
  <c r="S176" i="42"/>
  <c r="P176" i="42"/>
  <c r="Q176" i="42"/>
  <c r="U176" i="42"/>
  <c r="R176" i="42"/>
  <c r="M176" i="42"/>
  <c r="S158" i="42"/>
  <c r="O158" i="42"/>
  <c r="T158" i="42"/>
  <c r="M158" i="42"/>
  <c r="Q158" i="42"/>
  <c r="P158" i="42"/>
  <c r="R158" i="42"/>
  <c r="N158" i="42"/>
  <c r="U158" i="42"/>
  <c r="R58" i="40"/>
  <c r="N58" i="40"/>
  <c r="P58" i="40"/>
  <c r="M58" i="40"/>
  <c r="O58" i="40"/>
  <c r="Q58" i="40"/>
  <c r="U58" i="40"/>
  <c r="T58" i="40"/>
  <c r="S58" i="40"/>
  <c r="S144" i="40"/>
  <c r="O144" i="40"/>
  <c r="T144" i="40"/>
  <c r="R144" i="40"/>
  <c r="M144" i="40"/>
  <c r="P144" i="40"/>
  <c r="Q144" i="40"/>
  <c r="N144" i="40"/>
  <c r="U144" i="40"/>
  <c r="R158" i="40"/>
  <c r="Q158" i="40"/>
  <c r="T158" i="40"/>
  <c r="U158" i="40"/>
  <c r="S158" i="40"/>
  <c r="O158" i="40"/>
  <c r="N158" i="40"/>
  <c r="M158" i="40"/>
  <c r="P158" i="40"/>
  <c r="T24" i="40"/>
  <c r="U24" i="40"/>
  <c r="P24" i="40"/>
  <c r="M24" i="40"/>
  <c r="O24" i="40"/>
  <c r="Q24" i="40"/>
  <c r="R24" i="40"/>
  <c r="N24" i="40"/>
  <c r="S24" i="40"/>
  <c r="R100" i="42"/>
  <c r="O100" i="42"/>
  <c r="T100" i="42"/>
  <c r="N100" i="42"/>
  <c r="M100" i="42"/>
  <c r="Q100" i="42"/>
  <c r="U100" i="42"/>
  <c r="S100" i="42"/>
  <c r="P100" i="42"/>
  <c r="T168" i="42"/>
  <c r="P168" i="42"/>
  <c r="U168" i="42"/>
  <c r="N168" i="42"/>
  <c r="S168" i="42"/>
  <c r="M168" i="42"/>
  <c r="O168" i="42"/>
  <c r="Q168" i="42"/>
  <c r="R168" i="42"/>
  <c r="S126" i="42"/>
  <c r="T126" i="42"/>
  <c r="Q126" i="42"/>
  <c r="P126" i="42"/>
  <c r="R126" i="42"/>
  <c r="N126" i="42"/>
  <c r="M126" i="42"/>
  <c r="O126" i="42"/>
  <c r="U126" i="42"/>
  <c r="R157" i="40"/>
  <c r="O157" i="40"/>
  <c r="P157" i="40"/>
  <c r="U157" i="40"/>
  <c r="M157" i="40"/>
  <c r="T157" i="40"/>
  <c r="N157" i="40"/>
  <c r="Q157" i="40"/>
  <c r="S157" i="40"/>
  <c r="R14" i="40"/>
  <c r="O14" i="40"/>
  <c r="M14" i="40"/>
  <c r="S14" i="40"/>
  <c r="U14" i="40"/>
  <c r="T14" i="40"/>
  <c r="N14" i="40"/>
  <c r="Q14" i="40"/>
  <c r="P14" i="40"/>
  <c r="AP53" i="42"/>
  <c r="W53" i="42" s="1"/>
  <c r="AP140" i="42"/>
  <c r="AP159" i="42"/>
  <c r="AH159" i="42"/>
  <c r="AP78" i="42"/>
  <c r="AA78" i="42" s="1"/>
  <c r="AP141" i="40"/>
  <c r="Z141" i="40" s="1"/>
  <c r="AP119" i="42"/>
  <c r="AJ119" i="42" s="1"/>
  <c r="AP114" i="42"/>
  <c r="X114" i="42" s="1"/>
  <c r="AP109" i="40"/>
  <c r="AN109" i="40" s="1"/>
  <c r="AG109" i="40"/>
  <c r="AP133" i="42"/>
  <c r="AA133" i="42" s="1"/>
  <c r="AP152" i="42"/>
  <c r="AD152" i="42" s="1"/>
  <c r="AP62" i="42"/>
  <c r="AP142" i="42"/>
  <c r="AP67" i="42"/>
  <c r="AA67" i="42" s="1"/>
  <c r="AP112" i="42"/>
  <c r="AP78" i="40"/>
  <c r="AA78" i="40" s="1"/>
  <c r="AP154" i="42"/>
  <c r="AP17" i="42"/>
  <c r="AB17" i="42" s="1"/>
  <c r="AP61" i="42"/>
  <c r="AL61" i="42" s="1"/>
  <c r="AP131" i="42"/>
  <c r="AG131" i="42" s="1"/>
  <c r="AP60" i="42"/>
  <c r="AH60" i="42" s="1"/>
  <c r="AP79" i="42"/>
  <c r="Z79" i="42" s="1"/>
  <c r="AF79" i="42"/>
  <c r="AP123" i="42"/>
  <c r="Z123" i="42" s="1"/>
  <c r="AP54" i="42"/>
  <c r="AN54" i="42" s="1"/>
  <c r="AH54" i="42"/>
  <c r="AP122" i="42"/>
  <c r="AI122" i="42" s="1"/>
  <c r="AO122" i="42"/>
  <c r="AL122" i="42"/>
  <c r="Y122" i="42"/>
  <c r="AH122" i="42"/>
  <c r="AA122" i="42"/>
  <c r="AJ122" i="42"/>
  <c r="AG122" i="42"/>
  <c r="X122" i="42"/>
  <c r="AP29" i="42"/>
  <c r="AP137" i="40"/>
  <c r="X137" i="40" s="1"/>
  <c r="AP68" i="40"/>
  <c r="AD68" i="40" s="1"/>
  <c r="AB68" i="40"/>
  <c r="AP20" i="40"/>
  <c r="AD20" i="40" s="1"/>
  <c r="X20" i="40"/>
  <c r="AN20" i="40"/>
  <c r="AB20" i="40"/>
  <c r="Y20" i="40"/>
  <c r="AI20" i="40"/>
  <c r="AF20" i="40"/>
  <c r="AP110" i="40"/>
  <c r="AL110" i="40" s="1"/>
  <c r="AO110" i="40"/>
  <c r="AP34" i="40"/>
  <c r="AI34" i="40"/>
  <c r="AL34" i="40"/>
  <c r="AP151" i="40"/>
  <c r="AL151" i="40" s="1"/>
  <c r="AP43" i="40"/>
  <c r="X43" i="40" s="1"/>
  <c r="AP157" i="40"/>
  <c r="AA157" i="40" s="1"/>
  <c r="AP15" i="40"/>
  <c r="AC15" i="40" s="1"/>
  <c r="AG15" i="40"/>
  <c r="AM15" i="40"/>
  <c r="Y15" i="40"/>
  <c r="AL15" i="40"/>
  <c r="AE15" i="40"/>
  <c r="AN15" i="40"/>
  <c r="AP54" i="40"/>
  <c r="AN54" i="40" s="1"/>
  <c r="AP84" i="40"/>
  <c r="AF84" i="40" s="1"/>
  <c r="AP143" i="40"/>
  <c r="AG143" i="40" s="1"/>
  <c r="AP102" i="40"/>
  <c r="AM102" i="40" s="1"/>
  <c r="AC102" i="40"/>
  <c r="AP116" i="40"/>
  <c r="AL116" i="40" s="1"/>
  <c r="AP119" i="40"/>
  <c r="AE119" i="40" s="1"/>
  <c r="AP115" i="40"/>
  <c r="AN115" i="40" s="1"/>
  <c r="X115" i="40"/>
  <c r="AP148" i="40"/>
  <c r="AP118" i="40"/>
  <c r="AG118" i="40" s="1"/>
  <c r="AD118" i="40"/>
  <c r="AI118" i="40"/>
  <c r="AM118" i="40"/>
  <c r="AA118" i="40"/>
  <c r="X118" i="40"/>
  <c r="Z118" i="40"/>
  <c r="AO118" i="40"/>
  <c r="AP87" i="40"/>
  <c r="W87" i="40" s="1"/>
  <c r="AF87" i="40"/>
  <c r="AG87" i="40"/>
  <c r="Z87" i="40"/>
  <c r="N87" i="41"/>
  <c r="P87" i="41"/>
  <c r="R87" i="41"/>
  <c r="M87" i="41"/>
  <c r="O87" i="41"/>
  <c r="Q87" i="41"/>
  <c r="T87" i="41"/>
  <c r="S87" i="41"/>
  <c r="U87" i="41"/>
  <c r="O40" i="41"/>
  <c r="Q40" i="41"/>
  <c r="M40" i="41"/>
  <c r="N40" i="41"/>
  <c r="R40" i="41"/>
  <c r="P40" i="41"/>
  <c r="S40" i="41"/>
  <c r="T40" i="41"/>
  <c r="U40" i="41"/>
  <c r="Q168" i="41"/>
  <c r="P168" i="41"/>
  <c r="U168" i="41"/>
  <c r="T168" i="41"/>
  <c r="R168" i="41"/>
  <c r="S168" i="41"/>
  <c r="N168" i="41"/>
  <c r="O168" i="41"/>
  <c r="M168" i="41"/>
  <c r="M121" i="41"/>
  <c r="Q121" i="41"/>
  <c r="S121" i="41"/>
  <c r="O121" i="41"/>
  <c r="T121" i="41"/>
  <c r="N121" i="41"/>
  <c r="U121" i="41"/>
  <c r="R121" i="41"/>
  <c r="P121" i="41"/>
  <c r="Q74" i="41"/>
  <c r="P74" i="41"/>
  <c r="U74" i="41"/>
  <c r="M74" i="41"/>
  <c r="S74" i="41"/>
  <c r="O74" i="41"/>
  <c r="N74" i="41"/>
  <c r="R74" i="41"/>
  <c r="T74" i="41"/>
  <c r="AP23" i="41"/>
  <c r="AP151" i="41"/>
  <c r="AM151" i="41" s="1"/>
  <c r="AP48" i="41"/>
  <c r="Z48" i="41" s="1"/>
  <c r="AP176" i="41"/>
  <c r="Y176" i="41" s="1"/>
  <c r="AJ176" i="41"/>
  <c r="AN176" i="41"/>
  <c r="AA176" i="41"/>
  <c r="AH176" i="41"/>
  <c r="AD176" i="41"/>
  <c r="AP73" i="41"/>
  <c r="AF73" i="41" s="1"/>
  <c r="AP70" i="41"/>
  <c r="Z70" i="41" s="1"/>
  <c r="N144" i="41"/>
  <c r="R144" i="41"/>
  <c r="O144" i="41"/>
  <c r="M144" i="41"/>
  <c r="S144" i="41"/>
  <c r="Q144" i="41"/>
  <c r="U144" i="41"/>
  <c r="P144" i="41"/>
  <c r="T144" i="41"/>
  <c r="M82" i="41"/>
  <c r="U82" i="41"/>
  <c r="Q82" i="41"/>
  <c r="R82" i="41"/>
  <c r="S82" i="41"/>
  <c r="N82" i="41"/>
  <c r="O82" i="41"/>
  <c r="P82" i="41"/>
  <c r="T82" i="41"/>
  <c r="AP8" i="41"/>
  <c r="Y8" i="41" s="1"/>
  <c r="AL8" i="41"/>
  <c r="AK8" i="41"/>
  <c r="AO8" i="41"/>
  <c r="AC8" i="41"/>
  <c r="AF8" i="41"/>
  <c r="AM8" i="41"/>
  <c r="AP17" i="41"/>
  <c r="AH17" i="41" s="1"/>
  <c r="AN17" i="41"/>
  <c r="AC17" i="41"/>
  <c r="S83" i="41"/>
  <c r="N83" i="41"/>
  <c r="T83" i="41"/>
  <c r="Q83" i="41"/>
  <c r="O83" i="41"/>
  <c r="M83" i="41"/>
  <c r="R83" i="41"/>
  <c r="U83" i="41"/>
  <c r="P83" i="41"/>
  <c r="U75" i="41"/>
  <c r="S75" i="41"/>
  <c r="T75" i="41"/>
  <c r="M75" i="41"/>
  <c r="N75" i="41"/>
  <c r="P75" i="41"/>
  <c r="Q75" i="41"/>
  <c r="R75" i="41"/>
  <c r="O75" i="41"/>
  <c r="R28" i="41"/>
  <c r="P28" i="41"/>
  <c r="U28" i="41"/>
  <c r="N28" i="41"/>
  <c r="T28" i="41"/>
  <c r="Q28" i="41"/>
  <c r="M28" i="41"/>
  <c r="S28" i="41"/>
  <c r="O28" i="41"/>
  <c r="U156" i="41"/>
  <c r="Q156" i="41"/>
  <c r="T156" i="41"/>
  <c r="P156" i="41"/>
  <c r="S156" i="41"/>
  <c r="M156" i="41"/>
  <c r="N156" i="41"/>
  <c r="R156" i="41"/>
  <c r="O156" i="41"/>
  <c r="N109" i="41"/>
  <c r="R109" i="41"/>
  <c r="O109" i="41"/>
  <c r="U109" i="41"/>
  <c r="S109" i="41"/>
  <c r="T109" i="41"/>
  <c r="P109" i="41"/>
  <c r="Q109" i="41"/>
  <c r="M109" i="41"/>
  <c r="M62" i="41"/>
  <c r="P62" i="41"/>
  <c r="S62" i="41"/>
  <c r="U62" i="41"/>
  <c r="O62" i="41"/>
  <c r="T62" i="41"/>
  <c r="R62" i="41"/>
  <c r="N62" i="41"/>
  <c r="Q62" i="41"/>
  <c r="AP11" i="41"/>
  <c r="AP139" i="41"/>
  <c r="AF139" i="41" s="1"/>
  <c r="AP36" i="41"/>
  <c r="AD36" i="41" s="1"/>
  <c r="AP164" i="41"/>
  <c r="AG164" i="41"/>
  <c r="AP61" i="41"/>
  <c r="AO61" i="41" s="1"/>
  <c r="AP38" i="41"/>
  <c r="T35" i="42"/>
  <c r="M35" i="42"/>
  <c r="U35" i="42"/>
  <c r="O35" i="42"/>
  <c r="R35" i="42"/>
  <c r="S35" i="42"/>
  <c r="P35" i="42"/>
  <c r="N35" i="42"/>
  <c r="Q35" i="42"/>
  <c r="Q33" i="42"/>
  <c r="U33" i="42"/>
  <c r="O33" i="42"/>
  <c r="N33" i="42"/>
  <c r="S33" i="42"/>
  <c r="T33" i="42"/>
  <c r="P33" i="42"/>
  <c r="M33" i="42"/>
  <c r="R33" i="42"/>
  <c r="T163" i="42"/>
  <c r="S163" i="42"/>
  <c r="O163" i="42"/>
  <c r="U163" i="42"/>
  <c r="Q163" i="42"/>
  <c r="M163" i="42"/>
  <c r="N163" i="42"/>
  <c r="R163" i="42"/>
  <c r="P163" i="42"/>
  <c r="U81" i="42"/>
  <c r="S81" i="42"/>
  <c r="Q81" i="42"/>
  <c r="T81" i="42"/>
  <c r="M81" i="42"/>
  <c r="O81" i="42"/>
  <c r="P81" i="42"/>
  <c r="R81" i="42"/>
  <c r="N81" i="42"/>
  <c r="N44" i="42"/>
  <c r="S44" i="42"/>
  <c r="P44" i="42"/>
  <c r="T44" i="42"/>
  <c r="R44" i="42"/>
  <c r="O44" i="42"/>
  <c r="U44" i="42"/>
  <c r="M44" i="42"/>
  <c r="Q44" i="42"/>
  <c r="N112" i="42"/>
  <c r="P112" i="42"/>
  <c r="R112" i="42"/>
  <c r="M112" i="42"/>
  <c r="S112" i="42"/>
  <c r="Q112" i="42"/>
  <c r="O112" i="42"/>
  <c r="T112" i="42"/>
  <c r="U112" i="42"/>
  <c r="Q53" i="40"/>
  <c r="O53" i="40"/>
  <c r="N53" i="40"/>
  <c r="P53" i="40"/>
  <c r="T53" i="40"/>
  <c r="R53" i="40"/>
  <c r="U53" i="40"/>
  <c r="S53" i="40"/>
  <c r="M53" i="40"/>
  <c r="T153" i="42"/>
  <c r="N153" i="42"/>
  <c r="M153" i="42"/>
  <c r="O153" i="42"/>
  <c r="P153" i="42"/>
  <c r="R153" i="42"/>
  <c r="U153" i="42"/>
  <c r="Q153" i="42"/>
  <c r="S153" i="42"/>
  <c r="Q134" i="42"/>
  <c r="S134" i="42"/>
  <c r="N134" i="42"/>
  <c r="U134" i="42"/>
  <c r="O134" i="42"/>
  <c r="R134" i="42"/>
  <c r="T134" i="42"/>
  <c r="P134" i="42"/>
  <c r="M134" i="42"/>
  <c r="U163" i="40"/>
  <c r="M163" i="40"/>
  <c r="Q163" i="40"/>
  <c r="P163" i="40"/>
  <c r="O163" i="40"/>
  <c r="N163" i="40"/>
  <c r="T163" i="40"/>
  <c r="S163" i="40"/>
  <c r="R163" i="40"/>
  <c r="Q78" i="40"/>
  <c r="N78" i="40"/>
  <c r="U78" i="40"/>
  <c r="O78" i="40"/>
  <c r="P78" i="40"/>
  <c r="M78" i="40"/>
  <c r="S78" i="40"/>
  <c r="T78" i="40"/>
  <c r="R78" i="40"/>
  <c r="N56" i="42"/>
  <c r="S56" i="42"/>
  <c r="R56" i="42"/>
  <c r="Q56" i="42"/>
  <c r="P56" i="42"/>
  <c r="U56" i="42"/>
  <c r="T56" i="42"/>
  <c r="M56" i="42"/>
  <c r="O56" i="42"/>
  <c r="M148" i="42"/>
  <c r="P148" i="42"/>
  <c r="T148" i="42"/>
  <c r="U148" i="42"/>
  <c r="N148" i="42"/>
  <c r="S148" i="42"/>
  <c r="R148" i="42"/>
  <c r="Q148" i="42"/>
  <c r="O148" i="42"/>
  <c r="O114" i="42"/>
  <c r="M114" i="42"/>
  <c r="N114" i="42"/>
  <c r="P114" i="42"/>
  <c r="S114" i="42"/>
  <c r="T114" i="42"/>
  <c r="R114" i="42"/>
  <c r="U114" i="42"/>
  <c r="Q114" i="42"/>
  <c r="R32" i="40"/>
  <c r="N32" i="40"/>
  <c r="S32" i="40"/>
  <c r="O32" i="40"/>
  <c r="U32" i="40"/>
  <c r="Q32" i="40"/>
  <c r="T32" i="40"/>
  <c r="M32" i="40"/>
  <c r="P32" i="40"/>
  <c r="O139" i="40"/>
  <c r="N139" i="40"/>
  <c r="P139" i="40"/>
  <c r="T139" i="40"/>
  <c r="Q139" i="40"/>
  <c r="U139" i="40"/>
  <c r="R139" i="40"/>
  <c r="M139" i="40"/>
  <c r="S139" i="40"/>
  <c r="M43" i="40"/>
  <c r="O43" i="40"/>
  <c r="U43" i="40"/>
  <c r="N43" i="40"/>
  <c r="T43" i="40"/>
  <c r="Q43" i="40"/>
  <c r="P43" i="40"/>
  <c r="R43" i="40"/>
  <c r="S43" i="40"/>
  <c r="N11" i="42"/>
  <c r="R11" i="42"/>
  <c r="S11" i="42"/>
  <c r="T11" i="42"/>
  <c r="Q11" i="42"/>
  <c r="M11" i="42"/>
  <c r="P11" i="42"/>
  <c r="U11" i="42"/>
  <c r="O11" i="42"/>
  <c r="O79" i="42"/>
  <c r="Q79" i="42"/>
  <c r="M79" i="42"/>
  <c r="T79" i="42"/>
  <c r="N79" i="42"/>
  <c r="P79" i="42"/>
  <c r="R79" i="42"/>
  <c r="S79" i="42"/>
  <c r="U79" i="42"/>
  <c r="S146" i="40"/>
  <c r="M146" i="40"/>
  <c r="R146" i="40"/>
  <c r="T146" i="40"/>
  <c r="O146" i="40"/>
  <c r="P146" i="40"/>
  <c r="Q146" i="40"/>
  <c r="U146" i="40"/>
  <c r="N146" i="40"/>
  <c r="T173" i="40"/>
  <c r="R173" i="40"/>
  <c r="S173" i="40"/>
  <c r="U173" i="40"/>
  <c r="P173" i="40"/>
  <c r="M173" i="40"/>
  <c r="Q173" i="40"/>
  <c r="N173" i="40"/>
  <c r="O173" i="40"/>
  <c r="O161" i="40"/>
  <c r="S161" i="40"/>
  <c r="T161" i="40"/>
  <c r="R161" i="40"/>
  <c r="P161" i="40"/>
  <c r="M161" i="40"/>
  <c r="U161" i="40"/>
  <c r="Q161" i="40"/>
  <c r="N161" i="40"/>
  <c r="U150" i="40"/>
  <c r="T150" i="40"/>
  <c r="Q150" i="40"/>
  <c r="P150" i="40"/>
  <c r="R150" i="40"/>
  <c r="N150" i="40"/>
  <c r="M150" i="40"/>
  <c r="O150" i="40"/>
  <c r="S150" i="40"/>
  <c r="P73" i="42"/>
  <c r="O73" i="42"/>
  <c r="M73" i="42"/>
  <c r="T73" i="42"/>
  <c r="N73" i="42"/>
  <c r="R73" i="42"/>
  <c r="Q73" i="42"/>
  <c r="U73" i="42"/>
  <c r="S73" i="42"/>
  <c r="T141" i="42"/>
  <c r="S141" i="42"/>
  <c r="P141" i="42"/>
  <c r="R141" i="42"/>
  <c r="Q141" i="42"/>
  <c r="U141" i="42"/>
  <c r="M141" i="42"/>
  <c r="N141" i="42"/>
  <c r="O141" i="42"/>
  <c r="Q8" i="40"/>
  <c r="S8" i="40"/>
  <c r="P8" i="40"/>
  <c r="O8" i="40"/>
  <c r="N8" i="40"/>
  <c r="T8" i="40"/>
  <c r="M8" i="40"/>
  <c r="U8" i="40"/>
  <c r="R8" i="40"/>
  <c r="T16" i="40"/>
  <c r="Q16" i="40"/>
  <c r="S16" i="40"/>
  <c r="M16" i="40"/>
  <c r="P16" i="40"/>
  <c r="O16" i="40"/>
  <c r="R16" i="40"/>
  <c r="N16" i="40"/>
  <c r="U16" i="40"/>
  <c r="O31" i="42"/>
  <c r="U31" i="42"/>
  <c r="Q31" i="42"/>
  <c r="N31" i="42"/>
  <c r="M31" i="42"/>
  <c r="P31" i="42"/>
  <c r="T31" i="42"/>
  <c r="S31" i="42"/>
  <c r="R31" i="42"/>
  <c r="R54" i="42"/>
  <c r="N54" i="42"/>
  <c r="Q54" i="42"/>
  <c r="O54" i="42"/>
  <c r="S54" i="42"/>
  <c r="M54" i="42"/>
  <c r="P54" i="42"/>
  <c r="U54" i="42"/>
  <c r="T54" i="42"/>
  <c r="S29" i="42"/>
  <c r="T29" i="42"/>
  <c r="R29" i="42"/>
  <c r="Q29" i="42"/>
  <c r="U29" i="42"/>
  <c r="O29" i="42"/>
  <c r="M29" i="42"/>
  <c r="N29" i="42"/>
  <c r="P29" i="42"/>
  <c r="S122" i="40"/>
  <c r="M122" i="40"/>
  <c r="O122" i="40"/>
  <c r="P122" i="40"/>
  <c r="R122" i="40"/>
  <c r="Q122" i="40"/>
  <c r="N122" i="40"/>
  <c r="T122" i="40"/>
  <c r="U122" i="40"/>
  <c r="N61" i="40"/>
  <c r="M61" i="40"/>
  <c r="O61" i="40"/>
  <c r="S61" i="40"/>
  <c r="P61" i="40"/>
  <c r="U61" i="40"/>
  <c r="T61" i="40"/>
  <c r="R61" i="40"/>
  <c r="Q61" i="40"/>
  <c r="O66" i="40"/>
  <c r="R66" i="40"/>
  <c r="Q66" i="40"/>
  <c r="T66" i="40"/>
  <c r="M66" i="40"/>
  <c r="P66" i="40"/>
  <c r="N66" i="40"/>
  <c r="S66" i="40"/>
  <c r="U66" i="40"/>
  <c r="M59" i="42"/>
  <c r="U59" i="42"/>
  <c r="R59" i="42"/>
  <c r="Q59" i="42"/>
  <c r="S59" i="42"/>
  <c r="P59" i="42"/>
  <c r="N59" i="42"/>
  <c r="T59" i="42"/>
  <c r="O59" i="42"/>
  <c r="O127" i="42"/>
  <c r="P127" i="42"/>
  <c r="N127" i="42"/>
  <c r="T127" i="42"/>
  <c r="S127" i="42"/>
  <c r="Q127" i="42"/>
  <c r="U127" i="42"/>
  <c r="R127" i="42"/>
  <c r="M127" i="42"/>
  <c r="Q167" i="40"/>
  <c r="S167" i="40"/>
  <c r="N167" i="40"/>
  <c r="P167" i="40"/>
  <c r="U167" i="40"/>
  <c r="O167" i="40"/>
  <c r="T167" i="40"/>
  <c r="M167" i="40"/>
  <c r="R167" i="40"/>
  <c r="Q63" i="40"/>
  <c r="U63" i="40"/>
  <c r="N63" i="40"/>
  <c r="M63" i="40"/>
  <c r="S63" i="40"/>
  <c r="T63" i="40"/>
  <c r="O63" i="40"/>
  <c r="P63" i="40"/>
  <c r="R63" i="40"/>
  <c r="M131" i="40"/>
  <c r="U131" i="40"/>
  <c r="N131" i="40"/>
  <c r="O131" i="40"/>
  <c r="Q131" i="40"/>
  <c r="R131" i="40"/>
  <c r="S131" i="40"/>
  <c r="P131" i="40"/>
  <c r="T131" i="40"/>
  <c r="M67" i="40"/>
  <c r="S67" i="40"/>
  <c r="P67" i="40"/>
  <c r="R67" i="40"/>
  <c r="N67" i="40"/>
  <c r="U67" i="40"/>
  <c r="Q67" i="40"/>
  <c r="O67" i="40"/>
  <c r="T67" i="40"/>
  <c r="U150" i="42"/>
  <c r="N150" i="42"/>
  <c r="M150" i="42"/>
  <c r="P150" i="42"/>
  <c r="O150" i="42"/>
  <c r="T150" i="42"/>
  <c r="R150" i="42"/>
  <c r="S150" i="42"/>
  <c r="Q150" i="42"/>
  <c r="S61" i="42"/>
  <c r="N61" i="42"/>
  <c r="P61" i="42"/>
  <c r="R61" i="42"/>
  <c r="O61" i="42"/>
  <c r="U61" i="42"/>
  <c r="M61" i="42"/>
  <c r="Q61" i="42"/>
  <c r="T61" i="42"/>
  <c r="T113" i="42"/>
  <c r="P113" i="42"/>
  <c r="Q113" i="42"/>
  <c r="U113" i="42"/>
  <c r="R113" i="42"/>
  <c r="S113" i="42"/>
  <c r="O113" i="42"/>
  <c r="M113" i="42"/>
  <c r="N113" i="42"/>
  <c r="N42" i="40"/>
  <c r="M42" i="40"/>
  <c r="U42" i="40"/>
  <c r="S42" i="40"/>
  <c r="O42" i="40"/>
  <c r="T42" i="40"/>
  <c r="R42" i="40"/>
  <c r="Q42" i="40"/>
  <c r="P42" i="40"/>
  <c r="P7" i="40"/>
  <c r="U7" i="40"/>
  <c r="R7" i="40"/>
  <c r="N7" i="40"/>
  <c r="Q7" i="40"/>
  <c r="S7" i="40"/>
  <c r="M7" i="40"/>
  <c r="O7" i="40"/>
  <c r="T7" i="40"/>
  <c r="AP74" i="42"/>
  <c r="AN74" i="42" s="1"/>
  <c r="AP12" i="42"/>
  <c r="AP31" i="42"/>
  <c r="AP75" i="42"/>
  <c r="W75" i="42" s="1"/>
  <c r="AP121" i="42"/>
  <c r="AJ121" i="42" s="1"/>
  <c r="AP42" i="42"/>
  <c r="Y42" i="42" s="1"/>
  <c r="AP174" i="42"/>
  <c r="X174" i="42" s="1"/>
  <c r="AP140" i="40"/>
  <c r="Y140" i="40" s="1"/>
  <c r="AP5" i="42"/>
  <c r="AO5" i="42" s="1"/>
  <c r="AP24" i="42"/>
  <c r="AO24" i="42" s="1"/>
  <c r="AP68" i="42"/>
  <c r="AB68" i="42"/>
  <c r="AP16" i="42"/>
  <c r="AH16" i="42" s="1"/>
  <c r="AP71" i="42"/>
  <c r="AL71" i="42" s="1"/>
  <c r="AP22" i="42"/>
  <c r="AL22" i="42" s="1"/>
  <c r="AP28" i="40"/>
  <c r="AP101" i="42"/>
  <c r="AN101" i="42" s="1"/>
  <c r="AP120" i="42"/>
  <c r="AI120" i="42" s="1"/>
  <c r="AH120" i="42"/>
  <c r="AL120" i="42"/>
  <c r="AP164" i="42"/>
  <c r="Y164" i="42" s="1"/>
  <c r="AP175" i="42"/>
  <c r="AP163" i="42"/>
  <c r="AC163" i="42" s="1"/>
  <c r="AP105" i="42"/>
  <c r="Z105" i="42" s="1"/>
  <c r="AP172" i="40"/>
  <c r="AK172" i="40" s="1"/>
  <c r="AP69" i="42"/>
  <c r="AC69" i="42"/>
  <c r="AP88" i="42"/>
  <c r="AH88" i="42" s="1"/>
  <c r="AP132" i="42"/>
  <c r="AI132" i="42" s="1"/>
  <c r="AP21" i="40"/>
  <c r="X21" i="40" s="1"/>
  <c r="AH21" i="40"/>
  <c r="AP165" i="40"/>
  <c r="W165" i="40" s="1"/>
  <c r="AP85" i="40"/>
  <c r="AI85" i="40" s="1"/>
  <c r="AP72" i="40"/>
  <c r="Y72" i="40" s="1"/>
  <c r="AP79" i="40"/>
  <c r="AJ79" i="40" s="1"/>
  <c r="AA79" i="40"/>
  <c r="Y79" i="40"/>
  <c r="X79" i="40"/>
  <c r="AL79" i="40"/>
  <c r="AG79" i="40"/>
  <c r="AM79" i="40"/>
  <c r="AP104" i="40"/>
  <c r="AG104" i="40" s="1"/>
  <c r="AP171" i="40"/>
  <c r="AB171" i="40" s="1"/>
  <c r="AA171" i="40"/>
  <c r="AP36" i="40"/>
  <c r="X36" i="40" s="1"/>
  <c r="AP111" i="40"/>
  <c r="X111" i="40" s="1"/>
  <c r="AF111" i="40"/>
  <c r="AP39" i="40"/>
  <c r="X39" i="40" s="1"/>
  <c r="AP149" i="40"/>
  <c r="AF149" i="40" s="1"/>
  <c r="AP175" i="40"/>
  <c r="AO175" i="40"/>
  <c r="AP55" i="40"/>
  <c r="Y55" i="40" s="1"/>
  <c r="Z55" i="40"/>
  <c r="AJ55" i="40"/>
  <c r="AO55" i="40"/>
  <c r="AC55" i="40"/>
  <c r="AF55" i="40"/>
  <c r="AM55" i="40"/>
  <c r="AH55" i="40"/>
  <c r="AP6" i="40"/>
  <c r="AF6" i="40" s="1"/>
  <c r="AP139" i="40"/>
  <c r="AL139" i="40" s="1"/>
  <c r="AP37" i="40"/>
  <c r="AF37" i="40" s="1"/>
  <c r="AC37" i="40"/>
  <c r="AH37" i="40"/>
  <c r="AO37" i="40"/>
  <c r="AJ37" i="40"/>
  <c r="X37" i="40"/>
  <c r="AP38" i="40"/>
  <c r="X38" i="40" s="1"/>
  <c r="AD38" i="40"/>
  <c r="AP45" i="40"/>
  <c r="AP40" i="40"/>
  <c r="AO40" i="40" s="1"/>
  <c r="Z46" i="26"/>
  <c r="Z38" i="25"/>
  <c r="AO42" i="25"/>
  <c r="AA129" i="24"/>
  <c r="G173" i="25"/>
  <c r="K173" i="25"/>
  <c r="D11" i="25"/>
  <c r="J11" i="25"/>
  <c r="G128" i="25"/>
  <c r="I128" i="25"/>
  <c r="J59" i="24"/>
  <c r="H59" i="24"/>
  <c r="I59" i="24"/>
  <c r="G59" i="24"/>
  <c r="C140" i="24"/>
  <c r="F140" i="24"/>
  <c r="J140" i="24"/>
  <c r="I140" i="24"/>
  <c r="H140" i="24"/>
  <c r="G140" i="24"/>
  <c r="H123" i="24"/>
  <c r="J123" i="24"/>
  <c r="K123" i="24"/>
  <c r="C123" i="24"/>
  <c r="D123" i="24"/>
  <c r="E123" i="24"/>
  <c r="I123" i="24"/>
  <c r="F123" i="24"/>
  <c r="F22" i="25"/>
  <c r="G22" i="25"/>
  <c r="D22" i="25"/>
  <c r="K22" i="25"/>
  <c r="E22" i="25"/>
  <c r="J22" i="25"/>
  <c r="H22" i="25"/>
  <c r="I22" i="25"/>
  <c r="C22" i="25"/>
  <c r="I50" i="26"/>
  <c r="G50" i="26"/>
  <c r="D50" i="26"/>
  <c r="E50" i="26"/>
  <c r="K50" i="26"/>
  <c r="H50" i="26"/>
  <c r="F50" i="26"/>
  <c r="J50" i="26"/>
  <c r="E131" i="25"/>
  <c r="D131" i="25"/>
  <c r="F131" i="25"/>
  <c r="H132" i="25"/>
  <c r="I131" i="25"/>
  <c r="J132" i="25"/>
  <c r="F65" i="24"/>
  <c r="K131" i="25"/>
  <c r="K132" i="25"/>
  <c r="F132" i="25"/>
  <c r="H131" i="25"/>
  <c r="AG28" i="28"/>
  <c r="AH119" i="42"/>
  <c r="AM40" i="42"/>
  <c r="AD36" i="42"/>
  <c r="AD33" i="42"/>
  <c r="AB82" i="42"/>
  <c r="AH58" i="28"/>
  <c r="AD136" i="42"/>
  <c r="AJ108" i="28"/>
  <c r="AG73" i="42"/>
  <c r="AO85" i="23"/>
  <c r="AD7" i="42"/>
  <c r="AE151" i="23"/>
  <c r="AG175" i="28"/>
  <c r="AC135" i="42"/>
  <c r="AE28" i="28"/>
  <c r="Y119" i="42"/>
  <c r="AA119" i="42"/>
  <c r="AL169" i="42"/>
  <c r="AF155" i="42"/>
  <c r="Y155" i="42"/>
  <c r="AD116" i="42"/>
  <c r="AA116" i="42"/>
  <c r="Z119" i="42"/>
  <c r="AF40" i="42"/>
  <c r="AF76" i="42"/>
  <c r="AD73" i="42"/>
  <c r="AE128" i="42"/>
  <c r="AO61" i="42"/>
  <c r="AC155" i="42"/>
  <c r="AG82" i="42"/>
  <c r="AM104" i="23"/>
  <c r="AB111" i="23"/>
  <c r="AL132" i="23"/>
  <c r="AH46" i="23"/>
  <c r="Z14" i="42"/>
  <c r="AE136" i="42"/>
  <c r="AM94" i="23"/>
  <c r="AK111" i="23"/>
  <c r="AD36" i="23"/>
  <c r="Y51" i="23"/>
  <c r="AL116" i="42"/>
  <c r="AO136" i="42"/>
  <c r="AM73" i="42"/>
  <c r="AI60" i="42"/>
  <c r="AG46" i="23"/>
  <c r="Z165" i="23"/>
  <c r="AO116" i="42"/>
  <c r="AM98" i="42"/>
  <c r="AF58" i="28"/>
  <c r="AO39" i="28"/>
  <c r="AC121" i="23"/>
  <c r="W119" i="42"/>
  <c r="AO135" i="42"/>
  <c r="AE40" i="42"/>
  <c r="AC49" i="28"/>
  <c r="AG74" i="28"/>
  <c r="AO7" i="42"/>
  <c r="Y36" i="42"/>
  <c r="AL33" i="42"/>
  <c r="AM116" i="42"/>
  <c r="AL82" i="42"/>
  <c r="AB98" i="42"/>
  <c r="AM7" i="28"/>
  <c r="AK119" i="42"/>
  <c r="X135" i="42"/>
  <c r="AI135" i="42"/>
  <c r="AG136" i="42"/>
  <c r="AG40" i="42"/>
  <c r="AB119" i="42"/>
  <c r="AC119" i="42"/>
  <c r="AH169" i="42"/>
  <c r="AF28" i="23"/>
  <c r="AN73" i="42"/>
  <c r="AA155" i="42"/>
  <c r="X73" i="42"/>
  <c r="AK155" i="42"/>
  <c r="X14" i="42"/>
  <c r="AI82" i="42"/>
  <c r="W82" i="42"/>
  <c r="AJ136" i="42"/>
  <c r="AC136" i="42"/>
  <c r="AG147" i="28"/>
  <c r="AH74" i="28"/>
  <c r="AN124" i="23"/>
  <c r="X116" i="42"/>
  <c r="W98" i="42"/>
  <c r="AO101" i="28"/>
  <c r="X99" i="42"/>
  <c r="AH97" i="23"/>
  <c r="AI119" i="42"/>
  <c r="AG135" i="42"/>
  <c r="AC40" i="42"/>
  <c r="AH51" i="28"/>
  <c r="X60" i="42"/>
  <c r="AD60" i="42"/>
  <c r="AL157" i="28"/>
  <c r="AG36" i="42"/>
  <c r="AF33" i="42"/>
  <c r="AC116" i="42"/>
  <c r="AN143" i="28"/>
  <c r="AE82" i="42"/>
  <c r="AI98" i="42"/>
  <c r="AJ98" i="42"/>
  <c r="AE119" i="42"/>
  <c r="AJ135" i="42"/>
  <c r="Y136" i="42"/>
  <c r="W40" i="42"/>
  <c r="AO36" i="23"/>
  <c r="AD119" i="42"/>
  <c r="AA76" i="42"/>
  <c r="AF73" i="42"/>
  <c r="X81" i="42"/>
  <c r="AN155" i="42"/>
  <c r="W80" i="28"/>
  <c r="Y169" i="42"/>
  <c r="AC73" i="42"/>
  <c r="Z155" i="42"/>
  <c r="AD2" i="23"/>
  <c r="AI14" i="42"/>
  <c r="AH82" i="42"/>
  <c r="AA82" i="42"/>
  <c r="AM135" i="42"/>
  <c r="W136" i="42"/>
  <c r="AH136" i="42"/>
  <c r="AB136" i="42"/>
  <c r="Z73" i="42"/>
  <c r="AD40" i="42"/>
  <c r="AG51" i="28"/>
  <c r="AO130" i="28"/>
  <c r="AN49" i="28"/>
  <c r="AK60" i="42"/>
  <c r="AJ116" i="42"/>
  <c r="AA143" i="28"/>
  <c r="AC114" i="23"/>
  <c r="AN98" i="42"/>
  <c r="X108" i="28"/>
  <c r="AG7" i="28"/>
  <c r="X119" i="42"/>
  <c r="AA135" i="42"/>
  <c r="AA40" i="42"/>
  <c r="AK130" i="28"/>
  <c r="W67" i="28"/>
  <c r="AC147" i="28"/>
  <c r="AH36" i="42"/>
  <c r="AG116" i="42"/>
  <c r="AI116" i="42"/>
  <c r="W116" i="28"/>
  <c r="AD82" i="42"/>
  <c r="AF98" i="42"/>
  <c r="W99" i="42"/>
  <c r="AM119" i="42"/>
  <c r="AB135" i="42"/>
  <c r="AN136" i="42"/>
  <c r="AB40" i="42"/>
  <c r="AG119" i="42"/>
  <c r="AJ169" i="42"/>
  <c r="AC76" i="42"/>
  <c r="AJ73" i="42"/>
  <c r="AL155" i="42"/>
  <c r="AK73" i="42"/>
  <c r="AN56" i="23"/>
  <c r="AI155" i="42"/>
  <c r="AM14" i="42"/>
  <c r="W116" i="42"/>
  <c r="X82" i="42"/>
  <c r="W135" i="42"/>
  <c r="AA136" i="42"/>
  <c r="AI136" i="42"/>
  <c r="Y82" i="42"/>
  <c r="AB128" i="41"/>
  <c r="AD173" i="41"/>
  <c r="AI50" i="41"/>
  <c r="Y135" i="42"/>
  <c r="AB50" i="41"/>
  <c r="AH154" i="41"/>
  <c r="AN144" i="42"/>
  <c r="AJ117" i="42"/>
  <c r="Z50" i="41"/>
  <c r="Z114" i="41"/>
  <c r="Y104" i="41"/>
  <c r="AN173" i="41"/>
  <c r="AO117" i="42"/>
  <c r="AF52" i="42"/>
  <c r="AN119" i="42"/>
  <c r="AO144" i="42"/>
  <c r="AJ52" i="42"/>
  <c r="AN114" i="41"/>
  <c r="AN104" i="41"/>
  <c r="AG120" i="42"/>
  <c r="Y154" i="41"/>
  <c r="AN125" i="41"/>
  <c r="AB13" i="42"/>
  <c r="AB97" i="41"/>
  <c r="AJ46" i="42"/>
  <c r="Z173" i="41"/>
  <c r="AK135" i="42"/>
  <c r="AK117" i="42"/>
  <c r="Z52" i="42"/>
  <c r="AD135" i="42"/>
  <c r="AI144" i="42"/>
  <c r="AL50" i="41"/>
  <c r="AI114" i="41"/>
  <c r="AH106" i="42"/>
  <c r="AD132" i="41"/>
  <c r="AN56" i="41"/>
  <c r="W126" i="41"/>
  <c r="AK106" i="42"/>
  <c r="AC15" i="42"/>
  <c r="AM113" i="41"/>
  <c r="AL125" i="41"/>
  <c r="AN140" i="41"/>
  <c r="AB134" i="42"/>
  <c r="AC13" i="42"/>
  <c r="AC145" i="42"/>
  <c r="AO77" i="41"/>
  <c r="AN128" i="41"/>
  <c r="AA23" i="42"/>
  <c r="AG15" i="42"/>
  <c r="AL94" i="42"/>
  <c r="Y125" i="41"/>
  <c r="AG134" i="42"/>
  <c r="AG126" i="41"/>
  <c r="AH67" i="41"/>
  <c r="X140" i="41"/>
  <c r="W23" i="42"/>
  <c r="AC109" i="42"/>
  <c r="AJ134" i="42"/>
  <c r="Y66" i="41"/>
  <c r="D175" i="19"/>
  <c r="AO67" i="42"/>
  <c r="AM94" i="42"/>
  <c r="X97" i="41"/>
  <c r="AN132" i="41"/>
  <c r="AO132" i="41"/>
  <c r="W132" i="41"/>
  <c r="AK132" i="41"/>
  <c r="AM15" i="42"/>
  <c r="Y15" i="42"/>
  <c r="AJ15" i="42"/>
  <c r="AF15" i="42"/>
  <c r="AD15" i="42"/>
  <c r="Z109" i="42"/>
  <c r="AD109" i="42"/>
  <c r="X109" i="42"/>
  <c r="AB109" i="42"/>
  <c r="AI109" i="42"/>
  <c r="AA113" i="41"/>
  <c r="AG113" i="41"/>
  <c r="AD113" i="41"/>
  <c r="AI77" i="41"/>
  <c r="AB77" i="41"/>
  <c r="AA77" i="41"/>
  <c r="AK77" i="41"/>
  <c r="Y77" i="41"/>
  <c r="AF77" i="41"/>
  <c r="AJ77" i="41"/>
  <c r="AG39" i="42"/>
  <c r="X39" i="42"/>
  <c r="AE39" i="42"/>
  <c r="AK39" i="42"/>
  <c r="AK12" i="41"/>
  <c r="AE12" i="41"/>
  <c r="AD12" i="41"/>
  <c r="AC12" i="41"/>
  <c r="AL12" i="41"/>
  <c r="AN12" i="41"/>
  <c r="AG12" i="41"/>
  <c r="X12" i="41"/>
  <c r="Y12" i="41"/>
  <c r="AM34" i="41"/>
  <c r="AG34" i="41"/>
  <c r="Y34" i="41"/>
  <c r="AJ34" i="41"/>
  <c r="AB41" i="42"/>
  <c r="X41" i="42"/>
  <c r="W41" i="42"/>
  <c r="X80" i="42"/>
  <c r="AC80" i="42"/>
  <c r="Y80" i="42"/>
  <c r="AG80" i="42"/>
  <c r="W80" i="42"/>
  <c r="Z80" i="42"/>
  <c r="AF80" i="42"/>
  <c r="Y45" i="42"/>
  <c r="AN45" i="42"/>
  <c r="Z45" i="42"/>
  <c r="AG45" i="42"/>
  <c r="Y11" i="41"/>
  <c r="Z11" i="41"/>
  <c r="AE166" i="42"/>
  <c r="AF166" i="42"/>
  <c r="X166" i="42"/>
  <c r="AB166" i="42"/>
  <c r="AK56" i="42"/>
  <c r="W56" i="42"/>
  <c r="AM56" i="42"/>
  <c r="AH56" i="42"/>
  <c r="AO56" i="42"/>
  <c r="AE56" i="42"/>
  <c r="AB56" i="42"/>
  <c r="X56" i="42"/>
  <c r="AF56" i="42"/>
  <c r="AL56" i="42"/>
  <c r="AI56" i="42"/>
  <c r="AA46" i="41"/>
  <c r="Z46" i="41"/>
  <c r="AG46" i="41"/>
  <c r="W46" i="41"/>
  <c r="X46" i="41"/>
  <c r="AF46" i="41"/>
  <c r="AB46" i="41"/>
  <c r="AD46" i="41"/>
  <c r="AE46" i="41"/>
  <c r="AO46" i="41"/>
  <c r="AK46" i="41"/>
  <c r="AN47" i="42"/>
  <c r="AC47" i="42"/>
  <c r="X47" i="42"/>
  <c r="AB47" i="42"/>
  <c r="AE47" i="42"/>
  <c r="AA47" i="42"/>
  <c r="AO47" i="42"/>
  <c r="AI47" i="42"/>
  <c r="AL47" i="42"/>
  <c r="Z83" i="42"/>
  <c r="AO83" i="42"/>
  <c r="X83" i="42"/>
  <c r="W83" i="42"/>
  <c r="AM83" i="42"/>
  <c r="AB83" i="42"/>
  <c r="AD83" i="42"/>
  <c r="AC83" i="42"/>
  <c r="AA83" i="42"/>
  <c r="AJ88" i="42"/>
  <c r="AA88" i="42"/>
  <c r="AN88" i="42"/>
  <c r="AF88" i="42"/>
  <c r="U121" i="24"/>
  <c r="S121" i="24"/>
  <c r="AK102" i="41"/>
  <c r="Z132" i="41"/>
  <c r="AB23" i="42"/>
  <c r="Y13" i="42"/>
  <c r="AL15" i="42"/>
  <c r="Y109" i="42"/>
  <c r="AE113" i="41"/>
  <c r="AO125" i="41"/>
  <c r="AF134" i="42"/>
  <c r="AI85" i="42"/>
  <c r="AA145" i="42"/>
  <c r="Z77" i="41"/>
  <c r="AH39" i="42"/>
  <c r="AI126" i="41"/>
  <c r="AN91" i="41"/>
  <c r="X132" i="41"/>
  <c r="Y132" i="41"/>
  <c r="AE23" i="42"/>
  <c r="AI23" i="42"/>
  <c r="AO15" i="42"/>
  <c r="AH109" i="42"/>
  <c r="AJ109" i="42"/>
  <c r="AK46" i="42"/>
  <c r="AN94" i="42"/>
  <c r="AL113" i="41"/>
  <c r="AJ113" i="41"/>
  <c r="Z134" i="42"/>
  <c r="AL159" i="42"/>
  <c r="W145" i="42"/>
  <c r="AG77" i="41"/>
  <c r="AE126" i="41"/>
  <c r="AK15" i="42"/>
  <c r="W109" i="42"/>
  <c r="AO134" i="42"/>
  <c r="AB145" i="42"/>
  <c r="AK41" i="42"/>
  <c r="W92" i="41"/>
  <c r="AM67" i="42"/>
  <c r="AA80" i="42"/>
  <c r="W47" i="42"/>
  <c r="AJ67" i="42"/>
  <c r="AL46" i="41"/>
  <c r="AK47" i="42"/>
  <c r="AB12" i="41"/>
  <c r="AG56" i="42"/>
  <c r="Z15" i="42"/>
  <c r="AI113" i="41"/>
  <c r="AA46" i="42"/>
  <c r="AO80" i="42"/>
  <c r="AO13" i="42"/>
  <c r="AJ13" i="42"/>
  <c r="X13" i="42"/>
  <c r="AF13" i="42"/>
  <c r="AE13" i="42"/>
  <c r="AF97" i="41"/>
  <c r="AK97" i="41"/>
  <c r="AM97" i="41"/>
  <c r="AE66" i="41"/>
  <c r="AD66" i="41"/>
  <c r="AM66" i="41"/>
  <c r="AO66" i="41"/>
  <c r="AL66" i="41"/>
  <c r="AN66" i="41"/>
  <c r="AF66" i="41"/>
  <c r="AI125" i="41"/>
  <c r="Z125" i="41"/>
  <c r="AA125" i="41"/>
  <c r="AF125" i="41"/>
  <c r="AF128" i="41"/>
  <c r="AA128" i="41"/>
  <c r="AM128" i="41"/>
  <c r="AB140" i="41"/>
  <c r="Y140" i="41"/>
  <c r="AA140" i="41"/>
  <c r="AJ140" i="41"/>
  <c r="AF140" i="41"/>
  <c r="AH140" i="41"/>
  <c r="AD140" i="41"/>
  <c r="AM140" i="41"/>
  <c r="AO140" i="41"/>
  <c r="X74" i="41"/>
  <c r="AM74" i="41"/>
  <c r="AG74" i="41"/>
  <c r="AI130" i="41"/>
  <c r="AD130" i="41"/>
  <c r="Z130" i="41"/>
  <c r="AK130" i="41"/>
  <c r="Y130" i="41"/>
  <c r="AH130" i="41"/>
  <c r="AM130" i="41"/>
  <c r="AJ53" i="41"/>
  <c r="AA53" i="41"/>
  <c r="Y53" i="41"/>
  <c r="AG53" i="41"/>
  <c r="AM53" i="41"/>
  <c r="AK53" i="41"/>
  <c r="AO53" i="41"/>
  <c r="AF53" i="41"/>
  <c r="AG67" i="41"/>
  <c r="AI67" i="41"/>
  <c r="AB67" i="41"/>
  <c r="AJ67" i="41"/>
  <c r="AO67" i="41"/>
  <c r="Z67" i="41"/>
  <c r="W67" i="41"/>
  <c r="AK67" i="41"/>
  <c r="AM67" i="41"/>
  <c r="Y67" i="41"/>
  <c r="AH10" i="41"/>
  <c r="AL10" i="41"/>
  <c r="AO10" i="41"/>
  <c r="AC10" i="41"/>
  <c r="X10" i="41"/>
  <c r="AK10" i="41"/>
  <c r="W10" i="41"/>
  <c r="AN92" i="41"/>
  <c r="AD92" i="41"/>
  <c r="AL92" i="41"/>
  <c r="AB92" i="41"/>
  <c r="AK92" i="41"/>
  <c r="Z92" i="41"/>
  <c r="AC92" i="41"/>
  <c r="AI67" i="42"/>
  <c r="AE67" i="42"/>
  <c r="AF67" i="42"/>
  <c r="X67" i="42"/>
  <c r="Y67" i="42"/>
  <c r="AL67" i="42"/>
  <c r="AH67" i="42"/>
  <c r="AD67" i="42"/>
  <c r="W67" i="42"/>
  <c r="Z67" i="42"/>
  <c r="AC67" i="42"/>
  <c r="AN67" i="42"/>
  <c r="Y4" i="42"/>
  <c r="AG4" i="42"/>
  <c r="AI116" i="41"/>
  <c r="AJ116" i="41"/>
  <c r="AH116" i="41"/>
  <c r="Z27" i="42"/>
  <c r="AC27" i="42"/>
  <c r="AH27" i="42"/>
  <c r="AB27" i="42"/>
  <c r="Y150" i="41"/>
  <c r="AM150" i="41"/>
  <c r="AD150" i="41"/>
  <c r="AI129" i="42"/>
  <c r="AL129" i="42"/>
  <c r="AN129" i="42"/>
  <c r="Y129" i="42"/>
  <c r="W129" i="42"/>
  <c r="AD129" i="42"/>
  <c r="Y148" i="41"/>
  <c r="AG132" i="41"/>
  <c r="AN23" i="42"/>
  <c r="AD13" i="42"/>
  <c r="W15" i="42"/>
  <c r="AF109" i="42"/>
  <c r="AN113" i="41"/>
  <c r="AJ125" i="41"/>
  <c r="AN134" i="42"/>
  <c r="AM159" i="42"/>
  <c r="AE145" i="42"/>
  <c r="AL77" i="41"/>
  <c r="X128" i="41"/>
  <c r="AL140" i="41"/>
  <c r="AA146" i="41"/>
  <c r="W39" i="42"/>
  <c r="AJ132" i="41"/>
  <c r="AG23" i="42"/>
  <c r="AG13" i="42"/>
  <c r="AH15" i="42"/>
  <c r="AA109" i="42"/>
  <c r="W97" i="41"/>
  <c r="AO113" i="41"/>
  <c r="X66" i="41"/>
  <c r="X125" i="41"/>
  <c r="AK85" i="42"/>
  <c r="AC77" i="41"/>
  <c r="AC140" i="41"/>
  <c r="AB39" i="42"/>
  <c r="AL13" i="42"/>
  <c r="AM77" i="41"/>
  <c r="AC67" i="41"/>
  <c r="AA12" i="41"/>
  <c r="AK34" i="41"/>
  <c r="AJ10" i="41"/>
  <c r="AJ45" i="42"/>
  <c r="AM27" i="42"/>
  <c r="X129" i="42"/>
  <c r="AH12" i="41"/>
  <c r="Y46" i="41"/>
  <c r="AC125" i="41"/>
  <c r="AA41" i="42"/>
  <c r="AD46" i="42"/>
  <c r="AM46" i="42"/>
  <c r="AG46" i="42"/>
  <c r="AL46" i="42"/>
  <c r="Y46" i="42"/>
  <c r="AB46" i="42"/>
  <c r="AI94" i="42"/>
  <c r="Y94" i="42"/>
  <c r="AE94" i="42"/>
  <c r="AH134" i="42"/>
  <c r="W134" i="42"/>
  <c r="AC134" i="42"/>
  <c r="AK134" i="42"/>
  <c r="AE134" i="42"/>
  <c r="AM134" i="42"/>
  <c r="AA134" i="42"/>
  <c r="X134" i="42"/>
  <c r="AN145" i="42"/>
  <c r="AG145" i="42"/>
  <c r="Z145" i="42"/>
  <c r="AH145" i="42"/>
  <c r="AF145" i="42"/>
  <c r="AL145" i="42"/>
  <c r="AG68" i="41"/>
  <c r="AB68" i="41"/>
  <c r="AK68" i="41"/>
  <c r="AD68" i="41"/>
  <c r="W68" i="41"/>
  <c r="X68" i="41"/>
  <c r="AN142" i="42"/>
  <c r="AK142" i="42"/>
  <c r="AL142" i="42"/>
  <c r="AH126" i="41"/>
  <c r="AL126" i="41"/>
  <c r="Z126" i="41"/>
  <c r="Z134" i="41"/>
  <c r="AG134" i="41"/>
  <c r="Y134" i="41"/>
  <c r="AK134" i="41"/>
  <c r="AH132" i="41"/>
  <c r="AF23" i="42"/>
  <c r="AM13" i="42"/>
  <c r="X15" i="42"/>
  <c r="AL109" i="42"/>
  <c r="Y113" i="41"/>
  <c r="AB125" i="41"/>
  <c r="AI134" i="42"/>
  <c r="Y145" i="42"/>
  <c r="AE77" i="41"/>
  <c r="AC128" i="41"/>
  <c r="AE140" i="41"/>
  <c r="AF39" i="42"/>
  <c r="AK126" i="41"/>
  <c r="AC132" i="41"/>
  <c r="AI13" i="42"/>
  <c r="W13" i="42"/>
  <c r="AA15" i="42"/>
  <c r="AM109" i="42"/>
  <c r="AA70" i="41"/>
  <c r="AO46" i="42"/>
  <c r="AH94" i="42"/>
  <c r="AL97" i="41"/>
  <c r="X113" i="41"/>
  <c r="AJ66" i="41"/>
  <c r="W125" i="41"/>
  <c r="AD145" i="42"/>
  <c r="AK128" i="41"/>
  <c r="Z13" i="42"/>
  <c r="AI142" i="42"/>
  <c r="AC53" i="41"/>
  <c r="AO134" i="41"/>
  <c r="AK116" i="41"/>
  <c r="AC56" i="42"/>
  <c r="AN150" i="41"/>
  <c r="Y83" i="42"/>
  <c r="AC68" i="41"/>
  <c r="AH80" i="42"/>
  <c r="AH166" i="42"/>
  <c r="AJ83" i="42"/>
  <c r="AA66" i="41"/>
  <c r="AE97" i="41"/>
  <c r="AH74" i="40"/>
  <c r="AL74" i="40"/>
  <c r="AO13" i="40"/>
  <c r="AF13" i="40"/>
  <c r="AD118" i="42"/>
  <c r="AB118" i="42"/>
  <c r="AB171" i="41"/>
  <c r="AM171" i="41"/>
  <c r="Z171" i="41"/>
  <c r="AA171" i="41"/>
  <c r="AN171" i="41"/>
  <c r="AD171" i="41"/>
  <c r="AI171" i="41"/>
  <c r="AO137" i="40"/>
  <c r="AF137" i="40"/>
  <c r="AI137" i="40"/>
  <c r="W137" i="40"/>
  <c r="AC137" i="40"/>
  <c r="AK137" i="40"/>
  <c r="AJ137" i="40"/>
  <c r="AF48" i="40"/>
  <c r="AE48" i="40"/>
  <c r="AL86" i="42"/>
  <c r="AG86" i="42"/>
  <c r="AG38" i="42"/>
  <c r="AL38" i="42"/>
  <c r="Y77" i="42"/>
  <c r="AI77" i="42"/>
  <c r="AI74" i="42"/>
  <c r="X74" i="42"/>
  <c r="W74" i="42"/>
  <c r="AA74" i="42"/>
  <c r="W49" i="40"/>
  <c r="AC49" i="40"/>
  <c r="AK49" i="40"/>
  <c r="AH49" i="40"/>
  <c r="AI49" i="40"/>
  <c r="AJ49" i="40"/>
  <c r="Z4" i="41"/>
  <c r="AE4" i="41"/>
  <c r="AN4" i="41"/>
  <c r="Y4" i="41"/>
  <c r="AE3" i="42"/>
  <c r="AD3" i="42"/>
  <c r="W133" i="42"/>
  <c r="Z133" i="42"/>
  <c r="AI78" i="42"/>
  <c r="AM78" i="42"/>
  <c r="AE131" i="40"/>
  <c r="AF131" i="40"/>
  <c r="AC131" i="40"/>
  <c r="AA131" i="40"/>
  <c r="AJ156" i="40"/>
  <c r="AO156" i="40"/>
  <c r="Y156" i="40"/>
  <c r="AL156" i="40"/>
  <c r="AF57" i="40"/>
  <c r="AC57" i="40"/>
  <c r="X57" i="40"/>
  <c r="AK57" i="40"/>
  <c r="AM57" i="40"/>
  <c r="AL57" i="40"/>
  <c r="AD16" i="41"/>
  <c r="W16" i="41"/>
  <c r="T167" i="24"/>
  <c r="AP167" i="24"/>
  <c r="X167" i="24" s="1"/>
  <c r="R167" i="24"/>
  <c r="O167" i="24"/>
  <c r="P167" i="24"/>
  <c r="S167" i="24"/>
  <c r="N167" i="24"/>
  <c r="U165" i="24"/>
  <c r="R165" i="24"/>
  <c r="M165" i="24"/>
  <c r="T165" i="24"/>
  <c r="P165" i="24"/>
  <c r="N165" i="24"/>
  <c r="AP84" i="24"/>
  <c r="W84" i="24" s="1"/>
  <c r="R84" i="24"/>
  <c r="N84" i="24"/>
  <c r="S84" i="24"/>
  <c r="Q84" i="24"/>
  <c r="P84" i="24"/>
  <c r="U84" i="24"/>
  <c r="M84" i="24"/>
  <c r="Q93" i="24"/>
  <c r="U93" i="24"/>
  <c r="P93" i="24"/>
  <c r="T93" i="24"/>
  <c r="O93" i="24"/>
  <c r="S93" i="24"/>
  <c r="AP52" i="24"/>
  <c r="AG52" i="24" s="1"/>
  <c r="U52" i="24"/>
  <c r="S52" i="24"/>
  <c r="Q52" i="24"/>
  <c r="N52" i="24"/>
  <c r="T52" i="24"/>
  <c r="P52" i="24"/>
  <c r="O52" i="24"/>
  <c r="P100" i="24"/>
  <c r="M100" i="24"/>
  <c r="AP100" i="24"/>
  <c r="AG100" i="24" s="1"/>
  <c r="R114" i="24"/>
  <c r="U114" i="24"/>
  <c r="Q114" i="24"/>
  <c r="S114" i="24"/>
  <c r="C26" i="21"/>
  <c r="K26" i="21"/>
  <c r="F26" i="21"/>
  <c r="H26" i="21"/>
  <c r="I26" i="21"/>
  <c r="I95" i="19"/>
  <c r="K95" i="19"/>
  <c r="D95" i="19"/>
  <c r="E95" i="19"/>
  <c r="G95" i="19"/>
  <c r="K44" i="21"/>
  <c r="C44" i="21"/>
  <c r="I44" i="21"/>
  <c r="J44" i="21"/>
  <c r="G44" i="21"/>
  <c r="H134" i="19"/>
  <c r="K134" i="19"/>
  <c r="C134" i="19"/>
  <c r="G134" i="19"/>
  <c r="I134" i="19"/>
  <c r="E134" i="19"/>
  <c r="G130" i="19"/>
  <c r="D130" i="19"/>
  <c r="F130" i="19"/>
  <c r="I130" i="19"/>
  <c r="H130" i="19"/>
  <c r="K130" i="19"/>
  <c r="I45" i="21"/>
  <c r="H45" i="21"/>
  <c r="J45" i="21"/>
  <c r="G45" i="21"/>
  <c r="F45" i="21"/>
  <c r="E45" i="21"/>
  <c r="K45" i="21"/>
  <c r="E99" i="19"/>
  <c r="J99" i="19"/>
  <c r="I99" i="19"/>
  <c r="D99" i="19"/>
  <c r="H99" i="19"/>
  <c r="F99" i="19"/>
  <c r="G99" i="19"/>
  <c r="AG91" i="41"/>
  <c r="AK148" i="41"/>
  <c r="AE130" i="40"/>
  <c r="AA102" i="41"/>
  <c r="AI75" i="23"/>
  <c r="AF19" i="42"/>
  <c r="AG62" i="41"/>
  <c r="Z82" i="40"/>
  <c r="AL94" i="40"/>
  <c r="AO125" i="42"/>
  <c r="AB70" i="41"/>
  <c r="AL142" i="40"/>
  <c r="X140" i="40"/>
  <c r="Z158" i="42"/>
  <c r="AD106" i="42"/>
  <c r="AK5" i="41"/>
  <c r="X172" i="40"/>
  <c r="AK15" i="28"/>
  <c r="AK73" i="40"/>
  <c r="AI129" i="40"/>
  <c r="AN48" i="40"/>
  <c r="AH38" i="42"/>
  <c r="AD77" i="42"/>
  <c r="AN78" i="42"/>
  <c r="AN159" i="40"/>
  <c r="AF89" i="42"/>
  <c r="AF16" i="41"/>
  <c r="F175" i="19"/>
  <c r="AM10" i="42"/>
  <c r="AJ57" i="40"/>
  <c r="Z34" i="40"/>
  <c r="X35" i="40"/>
  <c r="Y106" i="42"/>
  <c r="W148" i="41"/>
  <c r="AH130" i="40"/>
  <c r="AH49" i="42"/>
  <c r="AM82" i="40"/>
  <c r="AE94" i="40"/>
  <c r="AN172" i="40"/>
  <c r="AI70" i="41"/>
  <c r="AE142" i="40"/>
  <c r="X96" i="42"/>
  <c r="AG164" i="42"/>
  <c r="AN134" i="23"/>
  <c r="AN34" i="40"/>
  <c r="AG35" i="40"/>
  <c r="AN72" i="42"/>
  <c r="AD128" i="40"/>
  <c r="AI148" i="41"/>
  <c r="X130" i="40"/>
  <c r="Z73" i="40"/>
  <c r="AN19" i="42"/>
  <c r="AH130" i="23"/>
  <c r="AL164" i="42"/>
  <c r="W71" i="41"/>
  <c r="Z102" i="41"/>
  <c r="X4" i="41"/>
  <c r="AG156" i="40"/>
  <c r="AA16" i="41"/>
  <c r="E130" i="19"/>
  <c r="C45" i="21"/>
  <c r="R52" i="24"/>
  <c r="AI122" i="41"/>
  <c r="AC62" i="42"/>
  <c r="AD62" i="42"/>
  <c r="Z100" i="41"/>
  <c r="AC100" i="41"/>
  <c r="AD91" i="42"/>
  <c r="AC91" i="42"/>
  <c r="AH91" i="42"/>
  <c r="AL91" i="42"/>
  <c r="AN91" i="42"/>
  <c r="AM91" i="42"/>
  <c r="AK91" i="42"/>
  <c r="AN4" i="42"/>
  <c r="AI4" i="42"/>
  <c r="AH4" i="42"/>
  <c r="AK4" i="42"/>
  <c r="AM16" i="42"/>
  <c r="X16" i="42"/>
  <c r="AA16" i="42"/>
  <c r="AK16" i="42"/>
  <c r="AC16" i="42"/>
  <c r="AJ68" i="42"/>
  <c r="AO68" i="42"/>
  <c r="AH68" i="42"/>
  <c r="AI68" i="42"/>
  <c r="AF68" i="42"/>
  <c r="AG68" i="42"/>
  <c r="AL68" i="42"/>
  <c r="AF129" i="40"/>
  <c r="AD129" i="40"/>
  <c r="AM129" i="40"/>
  <c r="Z129" i="40"/>
  <c r="AH129" i="40"/>
  <c r="AJ129" i="40"/>
  <c r="AL75" i="42"/>
  <c r="AC75" i="42"/>
  <c r="AK75" i="42"/>
  <c r="X75" i="42"/>
  <c r="AM75" i="42"/>
  <c r="AE75" i="42"/>
  <c r="X100" i="40"/>
  <c r="AB100" i="40"/>
  <c r="AN100" i="40"/>
  <c r="Z52" i="41"/>
  <c r="AB52" i="41"/>
  <c r="AM20" i="41"/>
  <c r="AD20" i="41"/>
  <c r="AB20" i="41"/>
  <c r="Y20" i="41"/>
  <c r="AO20" i="41"/>
  <c r="AG20" i="41"/>
  <c r="AI71" i="42"/>
  <c r="AF71" i="42"/>
  <c r="AD64" i="40"/>
  <c r="AF64" i="40"/>
  <c r="W31" i="41"/>
  <c r="Z31" i="41"/>
  <c r="AE31" i="41"/>
  <c r="AO31" i="41"/>
  <c r="AJ31" i="41"/>
  <c r="X31" i="41"/>
  <c r="AA31" i="41"/>
  <c r="AH143" i="40"/>
  <c r="AM143" i="40"/>
  <c r="AJ143" i="40"/>
  <c r="X143" i="40"/>
  <c r="AG177" i="40"/>
  <c r="AA177" i="40"/>
  <c r="AD177" i="40"/>
  <c r="AK10" i="42"/>
  <c r="Y10" i="42"/>
  <c r="AI10" i="42"/>
  <c r="AH10" i="42"/>
  <c r="W10" i="42"/>
  <c r="X10" i="42"/>
  <c r="AB10" i="42"/>
  <c r="AF83" i="41"/>
  <c r="AM83" i="41"/>
  <c r="AO83" i="41"/>
  <c r="W83" i="41"/>
  <c r="AA83" i="41"/>
  <c r="AK83" i="41"/>
  <c r="AL83" i="41"/>
  <c r="AB159" i="40"/>
  <c r="AI159" i="40"/>
  <c r="AK86" i="41"/>
  <c r="AB86" i="41"/>
  <c r="AF86" i="41"/>
  <c r="AN86" i="41"/>
  <c r="AA86" i="41"/>
  <c r="X86" i="41"/>
  <c r="Z89" i="42"/>
  <c r="AJ89" i="42"/>
  <c r="W173" i="42"/>
  <c r="AD173" i="42"/>
  <c r="M36" i="24"/>
  <c r="Q36" i="24"/>
  <c r="T36" i="24"/>
  <c r="AP36" i="24"/>
  <c r="R36" i="24"/>
  <c r="S36" i="24"/>
  <c r="N136" i="24"/>
  <c r="AP136" i="24"/>
  <c r="W136" i="24" s="1"/>
  <c r="P136" i="24"/>
  <c r="Q136" i="24"/>
  <c r="O136" i="24"/>
  <c r="AP161" i="24"/>
  <c r="AI161" i="24" s="1"/>
  <c r="R161" i="24"/>
  <c r="O161" i="24"/>
  <c r="T161" i="24"/>
  <c r="P161" i="24"/>
  <c r="N161" i="24"/>
  <c r="AP121" i="24"/>
  <c r="X121" i="24" s="1"/>
  <c r="P121" i="24"/>
  <c r="R121" i="24"/>
  <c r="N121" i="24"/>
  <c r="M121" i="24"/>
  <c r="O121" i="24"/>
  <c r="Q121" i="24"/>
  <c r="T121" i="24"/>
  <c r="S61" i="24"/>
  <c r="R61" i="24"/>
  <c r="Q61" i="24"/>
  <c r="N61" i="24"/>
  <c r="U61" i="24"/>
  <c r="P61" i="24"/>
  <c r="AP11" i="24"/>
  <c r="R11" i="24"/>
  <c r="M11" i="24"/>
  <c r="N11" i="24"/>
  <c r="S29" i="24"/>
  <c r="U29" i="24"/>
  <c r="T29" i="24"/>
  <c r="R29" i="24"/>
  <c r="N29" i="24"/>
  <c r="AP25" i="24"/>
  <c r="AE25" i="24" s="1"/>
  <c r="N25" i="24"/>
  <c r="T25" i="24"/>
  <c r="O25" i="24"/>
  <c r="P25" i="24"/>
  <c r="M25" i="24"/>
  <c r="Q25" i="24"/>
  <c r="R25" i="24"/>
  <c r="U25" i="24"/>
  <c r="AP83" i="24"/>
  <c r="AJ83" i="24" s="1"/>
  <c r="N83" i="24"/>
  <c r="Q83" i="24"/>
  <c r="P83" i="24"/>
  <c r="U83" i="24"/>
  <c r="M83" i="24"/>
  <c r="R83" i="24"/>
  <c r="S83" i="24"/>
  <c r="U5" i="24"/>
  <c r="S5" i="24"/>
  <c r="AP5" i="24"/>
  <c r="O5" i="24"/>
  <c r="O72" i="24"/>
  <c r="N72" i="24"/>
  <c r="T72" i="24"/>
  <c r="R72" i="24"/>
  <c r="AP72" i="24"/>
  <c r="AG72" i="24" s="1"/>
  <c r="P72" i="24"/>
  <c r="O144" i="24"/>
  <c r="R144" i="24"/>
  <c r="AP144" i="24"/>
  <c r="Y144" i="24" s="1"/>
  <c r="M144" i="24"/>
  <c r="S144" i="24"/>
  <c r="N144" i="24"/>
  <c r="P144" i="24"/>
  <c r="I136" i="19"/>
  <c r="J136" i="19"/>
  <c r="C136" i="19"/>
  <c r="F136" i="19"/>
  <c r="G136" i="19"/>
  <c r="I147" i="19"/>
  <c r="J147" i="19"/>
  <c r="C147" i="19"/>
  <c r="E147" i="19"/>
  <c r="F147" i="19"/>
  <c r="E88" i="19"/>
  <c r="J88" i="19"/>
  <c r="G88" i="19"/>
  <c r="I88" i="19"/>
  <c r="D88" i="19"/>
  <c r="C88" i="19"/>
  <c r="H88" i="19"/>
  <c r="J129" i="19"/>
  <c r="H129" i="19"/>
  <c r="D129" i="19"/>
  <c r="G129" i="19"/>
  <c r="C175" i="19"/>
  <c r="K175" i="19"/>
  <c r="H175" i="19"/>
  <c r="J175" i="19"/>
  <c r="E175" i="19"/>
  <c r="G175" i="19"/>
  <c r="F82" i="19"/>
  <c r="C82" i="19"/>
  <c r="I82" i="19"/>
  <c r="G82" i="19"/>
  <c r="J82" i="19"/>
  <c r="AO137" i="23"/>
  <c r="AH108" i="41"/>
  <c r="AK96" i="40"/>
  <c r="AG117" i="41"/>
  <c r="AD96" i="42"/>
  <c r="AJ119" i="41"/>
  <c r="AO91" i="41"/>
  <c r="AN49" i="42"/>
  <c r="X19" i="42"/>
  <c r="AI96" i="40"/>
  <c r="AC82" i="40"/>
  <c r="AO103" i="28"/>
  <c r="AB81" i="23"/>
  <c r="AA94" i="40"/>
  <c r="W91" i="42"/>
  <c r="AF171" i="41"/>
  <c r="AM86" i="42"/>
  <c r="AF100" i="40"/>
  <c r="Y74" i="42"/>
  <c r="X49" i="40"/>
  <c r="AI4" i="41"/>
  <c r="Y143" i="40"/>
  <c r="AC10" i="42"/>
  <c r="AF156" i="40"/>
  <c r="F88" i="19"/>
  <c r="M52" i="24"/>
  <c r="AD4" i="41"/>
  <c r="K82" i="19"/>
  <c r="AH75" i="42"/>
  <c r="T114" i="24"/>
  <c r="Q29" i="24"/>
  <c r="AE91" i="41"/>
  <c r="AI73" i="40"/>
  <c r="W19" i="42"/>
  <c r="Y5" i="41"/>
  <c r="AO117" i="41"/>
  <c r="AH146" i="28"/>
  <c r="AI166" i="41"/>
  <c r="AI102" i="41"/>
  <c r="AF49" i="42"/>
  <c r="Y62" i="41"/>
  <c r="AD96" i="40"/>
  <c r="Z125" i="42"/>
  <c r="AE91" i="42"/>
  <c r="AO171" i="41"/>
  <c r="Y75" i="42"/>
  <c r="AF86" i="42"/>
  <c r="AJ52" i="41"/>
  <c r="AM74" i="42"/>
  <c r="Z49" i="40"/>
  <c r="AE64" i="40"/>
  <c r="AB31" i="41"/>
  <c r="AH34" i="40"/>
  <c r="AC35" i="40"/>
  <c r="AB102" i="41"/>
  <c r="AA73" i="40"/>
  <c r="AJ62" i="41"/>
  <c r="AD82" i="40"/>
  <c r="AI125" i="42"/>
  <c r="AK70" i="41"/>
  <c r="AB61" i="41"/>
  <c r="W146" i="28"/>
  <c r="AF75" i="28"/>
  <c r="AL137" i="42"/>
  <c r="AJ102" i="41"/>
  <c r="AL70" i="41"/>
  <c r="AC142" i="40"/>
  <c r="Z55" i="23"/>
  <c r="AD119" i="28"/>
  <c r="W4" i="42"/>
  <c r="AO16" i="42"/>
  <c r="AN68" i="42"/>
  <c r="AM137" i="40"/>
  <c r="AC52" i="41"/>
  <c r="W20" i="41"/>
  <c r="AK3" i="42"/>
  <c r="Z71" i="42"/>
  <c r="AH133" i="42"/>
  <c r="AB131" i="40"/>
  <c r="AO177" i="40"/>
  <c r="X83" i="41"/>
  <c r="AC86" i="41"/>
  <c r="AJ173" i="42"/>
  <c r="AG57" i="40"/>
  <c r="C99" i="19"/>
  <c r="J130" i="19"/>
  <c r="D45" i="21"/>
  <c r="O83" i="24"/>
  <c r="O61" i="24"/>
  <c r="T61" i="24"/>
  <c r="O84" i="24"/>
  <c r="AF143" i="40"/>
  <c r="Y129" i="40"/>
  <c r="W86" i="41"/>
  <c r="Q11" i="24"/>
  <c r="O11" i="24"/>
  <c r="Q167" i="24"/>
  <c r="K129" i="19"/>
  <c r="AP61" i="24"/>
  <c r="AG61" i="24" s="1"/>
  <c r="S44" i="21"/>
  <c r="M26" i="21"/>
  <c r="P175" i="19"/>
  <c r="P134" i="19"/>
  <c r="R147" i="19"/>
  <c r="AA130" i="41"/>
  <c r="X130" i="41"/>
  <c r="AD151" i="41"/>
  <c r="AG151" i="41"/>
  <c r="W161" i="41"/>
  <c r="AC161" i="41"/>
  <c r="AB161" i="41"/>
  <c r="AK161" i="41"/>
  <c r="AG29" i="41"/>
  <c r="Y29" i="41"/>
  <c r="Z29" i="41"/>
  <c r="AE142" i="41"/>
  <c r="AJ142" i="41"/>
  <c r="AD56" i="42"/>
  <c r="AJ56" i="42"/>
  <c r="AL68" i="40"/>
  <c r="AC68" i="40"/>
  <c r="AH149" i="41"/>
  <c r="AB149" i="41"/>
  <c r="AH9" i="42"/>
  <c r="AC9" i="42"/>
  <c r="AF105" i="40"/>
  <c r="AD105" i="40"/>
  <c r="AI105" i="40"/>
  <c r="X10" i="40"/>
  <c r="AF10" i="40"/>
  <c r="AK103" i="40"/>
  <c r="AD103" i="40"/>
  <c r="X103" i="40"/>
  <c r="AB7" i="40"/>
  <c r="AH7" i="40"/>
  <c r="AK30" i="42"/>
  <c r="AF30" i="42"/>
  <c r="AL30" i="42"/>
  <c r="Z30" i="42"/>
  <c r="AH152" i="40"/>
  <c r="AM152" i="40"/>
  <c r="AK152" i="40"/>
  <c r="O131" i="24"/>
  <c r="M131" i="24"/>
  <c r="R42" i="24"/>
  <c r="M42" i="24"/>
  <c r="S42" i="24"/>
  <c r="P42" i="24"/>
  <c r="AP65" i="24"/>
  <c r="AM65" i="24" s="1"/>
  <c r="P65" i="24"/>
  <c r="R65" i="24"/>
  <c r="M28" i="24"/>
  <c r="N28" i="24"/>
  <c r="P28" i="24"/>
  <c r="M97" i="24"/>
  <c r="T97" i="24"/>
  <c r="K132" i="19"/>
  <c r="H132" i="19"/>
  <c r="C58" i="19"/>
  <c r="K58" i="19"/>
  <c r="E58" i="19"/>
  <c r="K173" i="19"/>
  <c r="C173" i="19"/>
  <c r="J169" i="19"/>
  <c r="G169" i="19"/>
  <c r="E169" i="19"/>
  <c r="K170" i="19"/>
  <c r="I170" i="19"/>
  <c r="E104" i="19"/>
  <c r="D104" i="19"/>
  <c r="I104" i="19"/>
  <c r="C6" i="21"/>
  <c r="H6" i="21"/>
  <c r="K156" i="19"/>
  <c r="H156" i="19"/>
  <c r="E115" i="19"/>
  <c r="I115" i="19"/>
  <c r="H115" i="19"/>
  <c r="H24" i="21"/>
  <c r="K24" i="21"/>
  <c r="N130" i="19"/>
  <c r="Q158" i="19"/>
  <c r="N129" i="19"/>
  <c r="N88" i="19"/>
  <c r="M82" i="19"/>
  <c r="N69" i="19"/>
  <c r="T45" i="21"/>
  <c r="U92" i="19"/>
  <c r="AH29" i="41"/>
  <c r="AK68" i="40"/>
  <c r="AD143" i="41"/>
  <c r="X161" i="40"/>
  <c r="R144" i="19"/>
  <c r="S95" i="19"/>
  <c r="Q106" i="19"/>
  <c r="Q18" i="21"/>
  <c r="Q99" i="19"/>
  <c r="AA142" i="41"/>
  <c r="AB29" i="41"/>
  <c r="AA3" i="25"/>
  <c r="AN3" i="25"/>
  <c r="AB3" i="25"/>
  <c r="AJ3" i="25"/>
  <c r="AI3" i="25"/>
  <c r="AF3" i="25"/>
  <c r="AK3" i="25"/>
  <c r="AO3" i="25"/>
  <c r="AM3" i="25"/>
  <c r="AG3" i="25"/>
  <c r="W3" i="25"/>
  <c r="Z3" i="25"/>
  <c r="AC3" i="25"/>
  <c r="AJ40" i="25"/>
  <c r="X40" i="25"/>
  <c r="AH40" i="25"/>
  <c r="AM40" i="25"/>
  <c r="AE40" i="25"/>
  <c r="AO40" i="25"/>
  <c r="AF40" i="25"/>
  <c r="AB40" i="25"/>
  <c r="AL40" i="25"/>
  <c r="AG131" i="41"/>
  <c r="AB131" i="41"/>
  <c r="AH131" i="41"/>
  <c r="AL43" i="42"/>
  <c r="AC43" i="42"/>
  <c r="AA43" i="42"/>
  <c r="AG43" i="42"/>
  <c r="X43" i="42"/>
  <c r="AK43" i="42"/>
  <c r="AN43" i="42"/>
  <c r="AH43" i="42"/>
  <c r="AH163" i="42"/>
  <c r="AO163" i="42"/>
  <c r="AF163" i="42"/>
  <c r="AG163" i="42"/>
  <c r="X163" i="42"/>
  <c r="W163" i="42"/>
  <c r="Y163" i="42"/>
  <c r="AE163" i="42"/>
  <c r="AJ163" i="42"/>
  <c r="Z163" i="42"/>
  <c r="AN163" i="42"/>
  <c r="Z5" i="40"/>
  <c r="W5" i="40"/>
  <c r="AE5" i="40"/>
  <c r="AN5" i="40"/>
  <c r="AJ136" i="40"/>
  <c r="X136" i="40"/>
  <c r="AI136" i="40"/>
  <c r="AH136" i="40"/>
  <c r="AM136" i="40"/>
  <c r="AD136" i="40"/>
  <c r="W136" i="40"/>
  <c r="Z136" i="40"/>
  <c r="AC136" i="40"/>
  <c r="AC113" i="42"/>
  <c r="W113" i="42"/>
  <c r="Y113" i="42"/>
  <c r="AN113" i="42"/>
  <c r="X113" i="42"/>
  <c r="AA113" i="42"/>
  <c r="AI113" i="42"/>
  <c r="AJ113" i="42"/>
  <c r="AL113" i="42"/>
  <c r="AD113" i="42"/>
  <c r="AG113" i="42"/>
  <c r="Z113" i="42"/>
  <c r="AK168" i="41"/>
  <c r="AG168" i="41"/>
  <c r="AC168" i="41"/>
  <c r="AH168" i="41"/>
  <c r="AN168" i="41"/>
  <c r="AD168" i="41"/>
  <c r="AO168" i="41"/>
  <c r="AF168" i="41"/>
  <c r="AM168" i="41"/>
  <c r="AJ168" i="41"/>
  <c r="W168" i="41"/>
  <c r="AI36" i="42"/>
  <c r="AF36" i="42"/>
  <c r="AC36" i="42"/>
  <c r="AM36" i="42"/>
  <c r="AA36" i="42"/>
  <c r="X36" i="42"/>
  <c r="W36" i="42"/>
  <c r="AO36" i="42"/>
  <c r="AM176" i="41"/>
  <c r="AE176" i="41"/>
  <c r="X176" i="41"/>
  <c r="AK54" i="42"/>
  <c r="Z54" i="42"/>
  <c r="AA54" i="42"/>
  <c r="AO54" i="42"/>
  <c r="AI6" i="40"/>
  <c r="AO6" i="40"/>
  <c r="AB6" i="40"/>
  <c r="Z6" i="40"/>
  <c r="X6" i="40"/>
  <c r="AL6" i="40"/>
  <c r="AG6" i="40"/>
  <c r="AN6" i="40"/>
  <c r="AJ6" i="40"/>
  <c r="AO23" i="41"/>
  <c r="AA23" i="41"/>
  <c r="AK23" i="41"/>
  <c r="Y23" i="41"/>
  <c r="X23" i="41"/>
  <c r="AI23" i="41"/>
  <c r="AM23" i="41"/>
  <c r="AF23" i="41"/>
  <c r="AK103" i="41"/>
  <c r="AN103" i="41"/>
  <c r="AA103" i="41"/>
  <c r="AC103" i="41"/>
  <c r="AE103" i="41"/>
  <c r="AH103" i="41"/>
  <c r="AK114" i="40"/>
  <c r="AO114" i="40"/>
  <c r="AM114" i="40"/>
  <c r="AE114" i="40"/>
  <c r="AH114" i="40"/>
  <c r="AJ114" i="40"/>
  <c r="Z81" i="41"/>
  <c r="AA81" i="41"/>
  <c r="W109" i="41"/>
  <c r="AG109" i="41"/>
  <c r="AF109" i="41"/>
  <c r="X109" i="41"/>
  <c r="AH109" i="41"/>
  <c r="AK109" i="41"/>
  <c r="AL109" i="41"/>
  <c r="AA109" i="41"/>
  <c r="AI109" i="41"/>
  <c r="Z109" i="41"/>
  <c r="AM109" i="41"/>
  <c r="AD109" i="41"/>
  <c r="AN109" i="41"/>
  <c r="AJ109" i="41"/>
  <c r="AE109" i="41"/>
  <c r="AD77" i="41"/>
  <c r="AN77" i="41"/>
  <c r="W77" i="41"/>
  <c r="AI17" i="41"/>
  <c r="AK17" i="41"/>
  <c r="AG17" i="41"/>
  <c r="AO17" i="41"/>
  <c r="AJ17" i="41"/>
  <c r="AB17" i="41"/>
  <c r="Y17" i="41"/>
  <c r="AF17" i="41"/>
  <c r="AL17" i="41"/>
  <c r="AN52" i="40"/>
  <c r="AB52" i="40"/>
  <c r="AG52" i="40"/>
  <c r="AM52" i="40"/>
  <c r="X52" i="40"/>
  <c r="W52" i="40"/>
  <c r="Z52" i="40"/>
  <c r="AO52" i="40"/>
  <c r="AE52" i="40"/>
  <c r="AI52" i="40"/>
  <c r="AL52" i="40"/>
  <c r="AH52" i="40"/>
  <c r="AC52" i="40"/>
  <c r="AA52" i="40"/>
  <c r="AF52" i="40"/>
  <c r="Z140" i="42"/>
  <c r="X140" i="42"/>
  <c r="AH140" i="42"/>
  <c r="AG140" i="42"/>
  <c r="AI140" i="42"/>
  <c r="AK140" i="42"/>
  <c r="AM140" i="42"/>
  <c r="AD140" i="42"/>
  <c r="AB140" i="42"/>
  <c r="AO140" i="42"/>
  <c r="AL140" i="42"/>
  <c r="Y140" i="42"/>
  <c r="AJ140" i="42"/>
  <c r="AN140" i="42"/>
  <c r="AE140" i="42"/>
  <c r="AA48" i="41"/>
  <c r="AH48" i="41"/>
  <c r="AN48" i="41"/>
  <c r="AM48" i="41"/>
  <c r="AO48" i="41"/>
  <c r="AF48" i="41"/>
  <c r="AG48" i="41"/>
  <c r="X48" i="41"/>
  <c r="AD48" i="41"/>
  <c r="Y48" i="41"/>
  <c r="W48" i="41"/>
  <c r="AJ48" i="41"/>
  <c r="AC48" i="41"/>
  <c r="AI48" i="41"/>
  <c r="AK48" i="41"/>
  <c r="AF68" i="41"/>
  <c r="AA68" i="41"/>
  <c r="Z68" i="41"/>
  <c r="W158" i="40"/>
  <c r="AD158" i="40"/>
  <c r="AI158" i="41"/>
  <c r="AN158" i="41"/>
  <c r="AJ158" i="41"/>
  <c r="AD158" i="41"/>
  <c r="AC158" i="41"/>
  <c r="AF158" i="41"/>
  <c r="AG158" i="41"/>
  <c r="AO158" i="41"/>
  <c r="AD106" i="41"/>
  <c r="AM106" i="41"/>
  <c r="AG106" i="41"/>
  <c r="X106" i="41"/>
  <c r="AI44" i="41"/>
  <c r="AN44" i="41"/>
  <c r="AO44" i="41"/>
  <c r="Y44" i="41"/>
  <c r="AA44" i="41"/>
  <c r="AG44" i="41"/>
  <c r="X44" i="41"/>
  <c r="AE44" i="41"/>
  <c r="Z44" i="41"/>
  <c r="AJ44" i="41"/>
  <c r="AL44" i="41"/>
  <c r="AC44" i="41"/>
  <c r="AL39" i="42"/>
  <c r="AO39" i="42"/>
  <c r="AD39" i="42"/>
  <c r="AM39" i="42"/>
  <c r="X126" i="41"/>
  <c r="AM126" i="41"/>
  <c r="W123" i="41"/>
  <c r="AC123" i="41"/>
  <c r="AC169" i="40"/>
  <c r="AI169" i="40"/>
  <c r="AG169" i="40"/>
  <c r="X169" i="40"/>
  <c r="AK169" i="40"/>
  <c r="AL169" i="40"/>
  <c r="AK173" i="40"/>
  <c r="AC173" i="40"/>
  <c r="AB173" i="40"/>
  <c r="AA173" i="40"/>
  <c r="Z173" i="40"/>
  <c r="AI173" i="40"/>
  <c r="AG173" i="40"/>
  <c r="AL173" i="40"/>
  <c r="AH173" i="40"/>
  <c r="AF173" i="40"/>
  <c r="AI74" i="41"/>
  <c r="Y74" i="41"/>
  <c r="AE74" i="41"/>
  <c r="AJ74" i="41"/>
  <c r="AC74" i="41"/>
  <c r="Z74" i="41"/>
  <c r="W74" i="41"/>
  <c r="AD74" i="41"/>
  <c r="AK74" i="41"/>
  <c r="AL74" i="41"/>
  <c r="Z53" i="41"/>
  <c r="AE53" i="41"/>
  <c r="X133" i="41"/>
  <c r="AC133" i="41"/>
  <c r="AF133" i="41"/>
  <c r="AG133" i="41"/>
  <c r="AM133" i="41"/>
  <c r="Y133" i="41"/>
  <c r="AK133" i="41"/>
  <c r="AN133" i="41"/>
  <c r="AA133" i="41"/>
  <c r="AE133" i="41"/>
  <c r="AL133" i="41"/>
  <c r="W133" i="41"/>
  <c r="AD133" i="41"/>
  <c r="AH133" i="41"/>
  <c r="X176" i="40"/>
  <c r="AH176" i="40"/>
  <c r="AC176" i="40"/>
  <c r="AD176" i="40"/>
  <c r="Y176" i="40"/>
  <c r="AM176" i="40"/>
  <c r="AK176" i="40"/>
  <c r="AI120" i="41"/>
  <c r="AO120" i="41"/>
  <c r="AG120" i="41"/>
  <c r="AD120" i="41"/>
  <c r="AK120" i="41"/>
  <c r="W100" i="42"/>
  <c r="AF100" i="42"/>
  <c r="AB105" i="42"/>
  <c r="AE105" i="42"/>
  <c r="W105" i="42"/>
  <c r="AG93" i="42"/>
  <c r="AK93" i="42"/>
  <c r="X93" i="42"/>
  <c r="Z93" i="42"/>
  <c r="AD93" i="42"/>
  <c r="AI93" i="42"/>
  <c r="AJ93" i="42"/>
  <c r="AL93" i="42"/>
  <c r="W93" i="42"/>
  <c r="AC93" i="42"/>
  <c r="Y93" i="42"/>
  <c r="AF93" i="42"/>
  <c r="AE93" i="42"/>
  <c r="AI41" i="42"/>
  <c r="Y41" i="42"/>
  <c r="AM41" i="42"/>
  <c r="AL41" i="42"/>
  <c r="AJ41" i="42"/>
  <c r="AD41" i="42"/>
  <c r="AG41" i="42"/>
  <c r="AD22" i="42"/>
  <c r="AK22" i="42"/>
  <c r="AM22" i="42"/>
  <c r="AO22" i="42"/>
  <c r="AA22" i="42"/>
  <c r="AF22" i="42"/>
  <c r="AB51" i="40"/>
  <c r="X51" i="40"/>
  <c r="Z51" i="40"/>
  <c r="AO51" i="40"/>
  <c r="AI51" i="40"/>
  <c r="Y112" i="42"/>
  <c r="AH112" i="42"/>
  <c r="AJ112" i="42"/>
  <c r="AL65" i="40"/>
  <c r="AN65" i="40"/>
  <c r="AG65" i="40"/>
  <c r="Z65" i="40"/>
  <c r="AB65" i="40"/>
  <c r="X101" i="40"/>
  <c r="AG101" i="40"/>
  <c r="AH101" i="40"/>
  <c r="AK101" i="40"/>
  <c r="W101" i="40"/>
  <c r="AD101" i="40"/>
  <c r="AJ101" i="40"/>
  <c r="AI101" i="40"/>
  <c r="AC101" i="40"/>
  <c r="AF101" i="40"/>
  <c r="AE101" i="40"/>
  <c r="AB101" i="40"/>
  <c r="AL101" i="40"/>
  <c r="AN101" i="40"/>
  <c r="Z101" i="40"/>
  <c r="AM101" i="40"/>
  <c r="Y101" i="40"/>
  <c r="AO101" i="40"/>
  <c r="AA101" i="40"/>
  <c r="AJ91" i="42"/>
  <c r="AA91" i="42"/>
  <c r="Z91" i="42"/>
  <c r="Y91" i="42"/>
  <c r="AF4" i="42"/>
  <c r="X4" i="42"/>
  <c r="Z4" i="42"/>
  <c r="AL4" i="42"/>
  <c r="AM4" i="42"/>
  <c r="AD4" i="42"/>
  <c r="AC4" i="42"/>
  <c r="W171" i="41"/>
  <c r="X171" i="41"/>
  <c r="AJ171" i="41"/>
  <c r="AC171" i="41"/>
  <c r="AH171" i="41"/>
  <c r="AJ16" i="42"/>
  <c r="AN16" i="42"/>
  <c r="W16" i="42"/>
  <c r="AE16" i="42"/>
  <c r="Z16" i="42"/>
  <c r="AG16" i="42"/>
  <c r="AL16" i="42"/>
  <c r="AC172" i="42"/>
  <c r="AN172" i="42"/>
  <c r="AB172" i="42"/>
  <c r="AA172" i="42"/>
  <c r="AI172" i="42"/>
  <c r="AD172" i="42"/>
  <c r="AL172" i="42"/>
  <c r="AH172" i="42"/>
  <c r="W172" i="42"/>
  <c r="AJ172" i="42"/>
  <c r="AM172" i="42"/>
  <c r="AF172" i="42"/>
  <c r="X172" i="42"/>
  <c r="AE172" i="42"/>
  <c r="Z172" i="42"/>
  <c r="Y172" i="42"/>
  <c r="AM68" i="42"/>
  <c r="AK68" i="42"/>
  <c r="Y68" i="42"/>
  <c r="AD68" i="42"/>
  <c r="AA64" i="41"/>
  <c r="AF64" i="41"/>
  <c r="Z64" i="41"/>
  <c r="AL64" i="41"/>
  <c r="AC64" i="41"/>
  <c r="AI64" i="41"/>
  <c r="AH64" i="41"/>
  <c r="AB64" i="41"/>
  <c r="AE64" i="41"/>
  <c r="AD64" i="41"/>
  <c r="AG64" i="41"/>
  <c r="W64" i="41"/>
  <c r="AN64" i="41"/>
  <c r="AK64" i="41"/>
  <c r="AO64" i="41"/>
  <c r="AJ64" i="41"/>
  <c r="X64" i="41"/>
  <c r="Y64" i="41"/>
  <c r="AM64" i="41"/>
  <c r="AG129" i="40"/>
  <c r="W129" i="40"/>
  <c r="AL129" i="40"/>
  <c r="AK129" i="40"/>
  <c r="AB129" i="40"/>
  <c r="Z137" i="40"/>
  <c r="AL137" i="40"/>
  <c r="AB137" i="40"/>
  <c r="AN137" i="40"/>
  <c r="AG137" i="40"/>
  <c r="AI75" i="42"/>
  <c r="AD75" i="42"/>
  <c r="AC48" i="40"/>
  <c r="X48" i="40"/>
  <c r="AM48" i="40"/>
  <c r="AD48" i="40"/>
  <c r="AH48" i="40"/>
  <c r="AI48" i="40"/>
  <c r="W168" i="42"/>
  <c r="AK168" i="42"/>
  <c r="AB168" i="42"/>
  <c r="AL168" i="42"/>
  <c r="AG168" i="42"/>
  <c r="Y168" i="42"/>
  <c r="AO168" i="42"/>
  <c r="AM168" i="42"/>
  <c r="AN168" i="42"/>
  <c r="AD168" i="42"/>
  <c r="AH86" i="42"/>
  <c r="Z86" i="42"/>
  <c r="AJ86" i="42"/>
  <c r="Y86" i="42"/>
  <c r="X86" i="42"/>
  <c r="AO86" i="42"/>
  <c r="AC86" i="42"/>
  <c r="AE86" i="42"/>
  <c r="AI86" i="42"/>
  <c r="W38" i="42"/>
  <c r="AC38" i="42"/>
  <c r="AM38" i="42"/>
  <c r="AI38" i="42"/>
  <c r="Z38" i="42"/>
  <c r="AE38" i="42"/>
  <c r="Y38" i="42"/>
  <c r="AA38" i="42"/>
  <c r="W100" i="40"/>
  <c r="AG100" i="40"/>
  <c r="AJ100" i="40"/>
  <c r="AL100" i="40"/>
  <c r="AH100" i="40"/>
  <c r="AC100" i="40"/>
  <c r="AH52" i="41"/>
  <c r="AL52" i="41"/>
  <c r="X52" i="41"/>
  <c r="AE52" i="41"/>
  <c r="AN52" i="41"/>
  <c r="AM52" i="41"/>
  <c r="AA52" i="41"/>
  <c r="AK52" i="41"/>
  <c r="AI52" i="41"/>
  <c r="Y52" i="41"/>
  <c r="AO52" i="41"/>
  <c r="AD52" i="41"/>
  <c r="AF52" i="41"/>
  <c r="Z77" i="42"/>
  <c r="AE77" i="42"/>
  <c r="AL77" i="42"/>
  <c r="AM77" i="42"/>
  <c r="AK77" i="42"/>
  <c r="AC77" i="42"/>
  <c r="AF77" i="42"/>
  <c r="W77" i="42"/>
  <c r="AH77" i="42"/>
  <c r="AJ74" i="42"/>
  <c r="AC74" i="42"/>
  <c r="AK74" i="42"/>
  <c r="AO74" i="42"/>
  <c r="Z74" i="42"/>
  <c r="AD74" i="42"/>
  <c r="AE20" i="41"/>
  <c r="X20" i="41"/>
  <c r="AM49" i="40"/>
  <c r="AN49" i="40"/>
  <c r="AA4" i="41"/>
  <c r="AL4" i="41"/>
  <c r="AJ4" i="41"/>
  <c r="AH4" i="41"/>
  <c r="AC4" i="41"/>
  <c r="AF3" i="42"/>
  <c r="AN3" i="42"/>
  <c r="Y3" i="42"/>
  <c r="AO3" i="42"/>
  <c r="W3" i="42"/>
  <c r="AC3" i="42"/>
  <c r="AL3" i="42"/>
  <c r="AJ3" i="42"/>
  <c r="AI3" i="42"/>
  <c r="AA3" i="42"/>
  <c r="AM3" i="42"/>
  <c r="AG3" i="42"/>
  <c r="X3" i="42"/>
  <c r="AH3" i="42"/>
  <c r="AB3" i="42"/>
  <c r="AK71" i="42"/>
  <c r="AD71" i="42"/>
  <c r="AJ71" i="42"/>
  <c r="AE71" i="42"/>
  <c r="AC71" i="42"/>
  <c r="AB71" i="42"/>
  <c r="AA71" i="42"/>
  <c r="AH71" i="42"/>
  <c r="AM71" i="42"/>
  <c r="Y71" i="42"/>
  <c r="X71" i="42"/>
  <c r="AO71" i="42"/>
  <c r="AJ64" i="40"/>
  <c r="AK64" i="40"/>
  <c r="AA64" i="40"/>
  <c r="X64" i="40"/>
  <c r="Z64" i="40"/>
  <c r="AG64" i="40"/>
  <c r="AO64" i="40"/>
  <c r="AC64" i="40"/>
  <c r="AI64" i="40"/>
  <c r="AM64" i="40"/>
  <c r="AB64" i="40"/>
  <c r="AN64" i="40"/>
  <c r="W64" i="40"/>
  <c r="AN152" i="41"/>
  <c r="AG152" i="41"/>
  <c r="Z152" i="41"/>
  <c r="AL152" i="41"/>
  <c r="AO152" i="41"/>
  <c r="AI152" i="41"/>
  <c r="AJ152" i="41"/>
  <c r="Y152" i="41"/>
  <c r="AD152" i="41"/>
  <c r="AB152" i="41"/>
  <c r="X152" i="41"/>
  <c r="W152" i="41"/>
  <c r="AH152" i="41"/>
  <c r="AF133" i="42"/>
  <c r="Y133" i="42"/>
  <c r="AG133" i="42"/>
  <c r="AM133" i="42"/>
  <c r="X133" i="42"/>
  <c r="AD133" i="42"/>
  <c r="AE133" i="42"/>
  <c r="AC133" i="42"/>
  <c r="AI31" i="41"/>
  <c r="AH31" i="41"/>
  <c r="AL31" i="41"/>
  <c r="AN31" i="41"/>
  <c r="AG31" i="41"/>
  <c r="AI18" i="42"/>
  <c r="W18" i="42"/>
  <c r="AN18" i="42"/>
  <c r="AF18" i="42"/>
  <c r="AB18" i="42"/>
  <c r="AK78" i="42"/>
  <c r="AB78" i="42"/>
  <c r="AG78" i="42"/>
  <c r="AE78" i="42"/>
  <c r="AH78" i="42"/>
  <c r="Z78" i="42"/>
  <c r="AD78" i="42"/>
  <c r="AL78" i="42"/>
  <c r="AC78" i="42"/>
  <c r="X78" i="42"/>
  <c r="AJ78" i="42"/>
  <c r="AF78" i="42"/>
  <c r="W78" i="42"/>
  <c r="AO78" i="42"/>
  <c r="AM131" i="40"/>
  <c r="AH131" i="40"/>
  <c r="AL131" i="40"/>
  <c r="AJ131" i="40"/>
  <c r="AI131" i="40"/>
  <c r="AD131" i="40"/>
  <c r="AO131" i="40"/>
  <c r="AK131" i="40"/>
  <c r="Z131" i="40"/>
  <c r="X131" i="40"/>
  <c r="Z143" i="40"/>
  <c r="AB143" i="40"/>
  <c r="AL143" i="40"/>
  <c r="AD143" i="40"/>
  <c r="W143" i="40"/>
  <c r="AC143" i="40"/>
  <c r="AJ177" i="40"/>
  <c r="AM177" i="40"/>
  <c r="AI177" i="40"/>
  <c r="AH177" i="40"/>
  <c r="AE177" i="40"/>
  <c r="AC177" i="40"/>
  <c r="AB107" i="42"/>
  <c r="AE107" i="42"/>
  <c r="AI107" i="42"/>
  <c r="Y107" i="42"/>
  <c r="X107" i="42"/>
  <c r="Z107" i="42"/>
  <c r="AC107" i="42"/>
  <c r="AF107" i="42"/>
  <c r="W107" i="42"/>
  <c r="AO107" i="42"/>
  <c r="AN107" i="42"/>
  <c r="AG107" i="42"/>
  <c r="AH107" i="42"/>
  <c r="AK107" i="42"/>
  <c r="AK93" i="41"/>
  <c r="AD93" i="41"/>
  <c r="AN93" i="41"/>
  <c r="AH93" i="41"/>
  <c r="AO93" i="41"/>
  <c r="AI93" i="41"/>
  <c r="Z93" i="41"/>
  <c r="AC93" i="41"/>
  <c r="Y93" i="41"/>
  <c r="AB93" i="41"/>
  <c r="AG10" i="42"/>
  <c r="AE10" i="42"/>
  <c r="Z10" i="42"/>
  <c r="AN83" i="41"/>
  <c r="AJ83" i="41"/>
  <c r="AB83" i="41"/>
  <c r="Z83" i="41"/>
  <c r="AK159" i="40"/>
  <c r="Z159" i="40"/>
  <c r="AG86" i="41"/>
  <c r="Z86" i="41"/>
  <c r="W89" i="42"/>
  <c r="AC89" i="42"/>
  <c r="AA89" i="42"/>
  <c r="AM89" i="42"/>
  <c r="AG89" i="42"/>
  <c r="AE89" i="42"/>
  <c r="Y89" i="42"/>
  <c r="AI89" i="42"/>
  <c r="AD89" i="42"/>
  <c r="AK89" i="42"/>
  <c r="AH89" i="42"/>
  <c r="AN89" i="42"/>
  <c r="AL89" i="42"/>
  <c r="AO89" i="42"/>
  <c r="AC173" i="42"/>
  <c r="AA173" i="42"/>
  <c r="Y173" i="42"/>
  <c r="AE173" i="42"/>
  <c r="AO173" i="42"/>
  <c r="AL173" i="42"/>
  <c r="Z173" i="42"/>
  <c r="AK173" i="42"/>
  <c r="X173" i="42"/>
  <c r="AD156" i="40"/>
  <c r="AH156" i="40"/>
  <c r="AC156" i="40"/>
  <c r="Z57" i="40"/>
  <c r="AD57" i="40"/>
  <c r="AB57" i="40"/>
  <c r="AA57" i="40"/>
  <c r="AH57" i="40"/>
  <c r="AF61" i="40"/>
  <c r="AG61" i="40"/>
  <c r="AA61" i="40"/>
  <c r="AB61" i="40"/>
  <c r="AI61" i="40"/>
  <c r="AO61" i="40"/>
  <c r="Y61" i="40"/>
  <c r="Z61" i="40"/>
  <c r="AH61" i="40"/>
  <c r="AE16" i="41"/>
  <c r="Z16" i="41"/>
  <c r="AL16" i="41"/>
  <c r="AH16" i="41"/>
  <c r="AO16" i="41"/>
  <c r="AK16" i="41"/>
  <c r="AC16" i="41"/>
  <c r="AI16" i="41"/>
  <c r="AJ16" i="41"/>
  <c r="AD76" i="25"/>
  <c r="AL76" i="25"/>
  <c r="AF76" i="25"/>
  <c r="X76" i="25"/>
  <c r="Y76" i="25"/>
  <c r="AO76" i="25"/>
  <c r="AC76" i="25"/>
  <c r="AH76" i="25"/>
  <c r="W76" i="25"/>
  <c r="R50" i="24"/>
  <c r="Q50" i="24"/>
  <c r="P50" i="24"/>
  <c r="U50" i="24"/>
  <c r="Q5" i="24"/>
  <c r="M5" i="24"/>
  <c r="P5" i="24"/>
  <c r="R5" i="24"/>
  <c r="R100" i="24"/>
  <c r="N100" i="24"/>
  <c r="T100" i="24"/>
  <c r="U100" i="24"/>
  <c r="O100" i="24"/>
  <c r="D69" i="19"/>
  <c r="G69" i="19"/>
  <c r="H69" i="19"/>
  <c r="K69" i="19"/>
  <c r="H106" i="19"/>
  <c r="J106" i="19"/>
  <c r="F106" i="19"/>
  <c r="D106" i="19"/>
  <c r="I29" i="21"/>
  <c r="E29" i="21"/>
  <c r="H29" i="21"/>
  <c r="D29" i="21"/>
  <c r="J158" i="19"/>
  <c r="I158" i="19"/>
  <c r="F158" i="19"/>
  <c r="C158" i="19"/>
  <c r="E158" i="19"/>
  <c r="E92" i="19"/>
  <c r="J92" i="19"/>
  <c r="G92" i="19"/>
  <c r="F92" i="19"/>
  <c r="C92" i="19"/>
  <c r="D18" i="21"/>
  <c r="E18" i="21"/>
  <c r="C18" i="21"/>
  <c r="K18" i="21"/>
  <c r="E144" i="19"/>
  <c r="D144" i="19"/>
  <c r="K144" i="19"/>
  <c r="H144" i="19"/>
  <c r="X131" i="41"/>
  <c r="AK5" i="40"/>
  <c r="AB176" i="41"/>
  <c r="AI176" i="41"/>
  <c r="AI54" i="42"/>
  <c r="AO68" i="41"/>
  <c r="AE68" i="41"/>
  <c r="AN68" i="41"/>
  <c r="AL68" i="41"/>
  <c r="AN158" i="40"/>
  <c r="AK158" i="40"/>
  <c r="AJ158" i="40"/>
  <c r="Z158" i="40"/>
  <c r="X145" i="41"/>
  <c r="Y145" i="41"/>
  <c r="AM145" i="41"/>
  <c r="AF145" i="41"/>
  <c r="AN89" i="40"/>
  <c r="AC130" i="41"/>
  <c r="AB120" i="41"/>
  <c r="AJ160" i="40"/>
  <c r="AA100" i="42"/>
  <c r="AM105" i="42"/>
  <c r="AB10" i="41"/>
  <c r="AM51" i="40"/>
  <c r="AO65" i="40"/>
  <c r="AF65" i="40"/>
  <c r="AF91" i="42"/>
  <c r="AJ4" i="42"/>
  <c r="AE171" i="41"/>
  <c r="AF16" i="42"/>
  <c r="W68" i="42"/>
  <c r="Z68" i="42"/>
  <c r="AE129" i="40"/>
  <c r="AH137" i="40"/>
  <c r="AJ75" i="42"/>
  <c r="Z100" i="40"/>
  <c r="AD100" i="40"/>
  <c r="AG74" i="42"/>
  <c r="AF20" i="41"/>
  <c r="AL20" i="41"/>
  <c r="AE49" i="40"/>
  <c r="AO4" i="41"/>
  <c r="AK31" i="41"/>
  <c r="Y31" i="41"/>
  <c r="AG131" i="40"/>
  <c r="AA143" i="40"/>
  <c r="Z177" i="40"/>
  <c r="AF10" i="42"/>
  <c r="AC83" i="41"/>
  <c r="AI83" i="41"/>
  <c r="AM86" i="41"/>
  <c r="AE156" i="40"/>
  <c r="AO57" i="40"/>
  <c r="H147" i="19"/>
  <c r="K147" i="19"/>
  <c r="E44" i="21"/>
  <c r="D44" i="21"/>
  <c r="H95" i="19"/>
  <c r="F95" i="19"/>
  <c r="H136" i="19"/>
  <c r="K136" i="19"/>
  <c r="J26" i="21"/>
  <c r="D26" i="21"/>
  <c r="U144" i="24"/>
  <c r="D82" i="19"/>
  <c r="H82" i="19"/>
  <c r="M161" i="24"/>
  <c r="AP114" i="24"/>
  <c r="AB114" i="24" s="1"/>
  <c r="AJ130" i="41"/>
  <c r="AK160" i="40"/>
  <c r="AD10" i="41"/>
  <c r="Z10" i="41"/>
  <c r="AN51" i="40"/>
  <c r="AD65" i="40"/>
  <c r="AI91" i="42"/>
  <c r="AG91" i="42"/>
  <c r="AL171" i="41"/>
  <c r="AE68" i="42"/>
  <c r="AN129" i="40"/>
  <c r="Y137" i="40"/>
  <c r="AA137" i="40"/>
  <c r="AO75" i="42"/>
  <c r="AA20" i="41"/>
  <c r="AJ20" i="41"/>
  <c r="AG49" i="40"/>
  <c r="AC31" i="41"/>
  <c r="AL10" i="42"/>
  <c r="Y83" i="41"/>
  <c r="AL86" i="41"/>
  <c r="Y57" i="40"/>
  <c r="P114" i="24"/>
  <c r="N114" i="24"/>
  <c r="T11" i="24"/>
  <c r="R93" i="24"/>
  <c r="M93" i="24"/>
  <c r="N93" i="24"/>
  <c r="M167" i="24"/>
  <c r="U167" i="24"/>
  <c r="F129" i="19"/>
  <c r="C129" i="19"/>
  <c r="D134" i="19"/>
  <c r="F134" i="19"/>
  <c r="P29" i="24"/>
  <c r="M29" i="24"/>
  <c r="AP29" i="24"/>
  <c r="M136" i="24"/>
  <c r="U136" i="24"/>
  <c r="AP93" i="24"/>
  <c r="W93" i="24" s="1"/>
  <c r="O36" i="24"/>
  <c r="U36" i="24"/>
  <c r="O165" i="24"/>
  <c r="S165" i="24"/>
  <c r="Q72" i="24"/>
  <c r="M72" i="24"/>
  <c r="AP165" i="24"/>
  <c r="Y165" i="24" s="1"/>
  <c r="AC89" i="40"/>
  <c r="Y89" i="40"/>
  <c r="AH89" i="40"/>
  <c r="X89" i="40"/>
  <c r="AB130" i="41"/>
  <c r="AG130" i="41"/>
  <c r="W130" i="41"/>
  <c r="AG105" i="42"/>
  <c r="G144" i="19"/>
  <c r="I144" i="19"/>
  <c r="G18" i="21"/>
  <c r="D92" i="19"/>
  <c r="G158" i="19"/>
  <c r="J29" i="21"/>
  <c r="C29" i="21"/>
  <c r="K106" i="19"/>
  <c r="Q100" i="24"/>
  <c r="N5" i="24"/>
  <c r="S50" i="24"/>
  <c r="N50" i="24"/>
  <c r="C69" i="19"/>
  <c r="X3" i="25"/>
  <c r="W23" i="41"/>
  <c r="AM163" i="42"/>
  <c r="AF136" i="40"/>
  <c r="AK36" i="42"/>
  <c r="AO136" i="40"/>
  <c r="Y168" i="41"/>
  <c r="W6" i="40"/>
  <c r="Z158" i="41"/>
  <c r="AC167" i="40"/>
  <c r="Y109" i="41"/>
  <c r="AB48" i="41"/>
  <c r="AA39" i="42"/>
  <c r="AD16" i="42"/>
  <c r="AG52" i="41"/>
  <c r="AI133" i="42"/>
  <c r="Y78" i="42"/>
  <c r="AF140" i="42"/>
  <c r="W52" i="41"/>
  <c r="AD107" i="42"/>
  <c r="AF89" i="40"/>
  <c r="AE89" i="40"/>
  <c r="AO89" i="40"/>
  <c r="AM89" i="40"/>
  <c r="AE130" i="41"/>
  <c r="AN130" i="41"/>
  <c r="AL105" i="42"/>
  <c r="C144" i="19"/>
  <c r="I18" i="21"/>
  <c r="K92" i="19"/>
  <c r="H158" i="19"/>
  <c r="F29" i="21"/>
  <c r="G106" i="19"/>
  <c r="S100" i="24"/>
  <c r="O50" i="24"/>
  <c r="E69" i="19"/>
  <c r="J69" i="19"/>
  <c r="Y3" i="25"/>
  <c r="AI163" i="42"/>
  <c r="AD23" i="41"/>
  <c r="AE113" i="42"/>
  <c r="AL168" i="41"/>
  <c r="AM6" i="40"/>
  <c r="AB109" i="41"/>
  <c r="AI158" i="40"/>
  <c r="AA114" i="40"/>
  <c r="AF44" i="41"/>
  <c r="Z112" i="42"/>
  <c r="AK86" i="42"/>
  <c r="AH64" i="40"/>
  <c r="AO4" i="42"/>
  <c r="Y64" i="40"/>
  <c r="AC152" i="41"/>
  <c r="X89" i="42"/>
  <c r="AM131" i="41"/>
  <c r="AF5" i="40"/>
  <c r="AJ5" i="40"/>
  <c r="AF176" i="41"/>
  <c r="AF54" i="42"/>
  <c r="AJ68" i="41"/>
  <c r="AH68" i="41"/>
  <c r="AI68" i="41"/>
  <c r="AF158" i="40"/>
  <c r="AO158" i="40"/>
  <c r="AE158" i="40"/>
  <c r="AJ145" i="41"/>
  <c r="AL145" i="41"/>
  <c r="AB145" i="41"/>
  <c r="AH145" i="41"/>
  <c r="AL120" i="41"/>
  <c r="X120" i="41"/>
  <c r="AD100" i="42"/>
  <c r="AD105" i="42"/>
  <c r="AG10" i="41"/>
  <c r="AC51" i="40"/>
  <c r="AE65" i="40"/>
  <c r="AB91" i="42"/>
  <c r="AB4" i="42"/>
  <c r="AK171" i="41"/>
  <c r="Y171" i="41"/>
  <c r="Y16" i="42"/>
  <c r="X68" i="42"/>
  <c r="AO129" i="40"/>
  <c r="AC129" i="40"/>
  <c r="AE137" i="40"/>
  <c r="AF75" i="42"/>
  <c r="AE100" i="40"/>
  <c r="AF74" i="42"/>
  <c r="AH74" i="42"/>
  <c r="AK20" i="41"/>
  <c r="AO49" i="40"/>
  <c r="AA49" i="40"/>
  <c r="AB4" i="41"/>
  <c r="AF31" i="41"/>
  <c r="W131" i="40"/>
  <c r="Y131" i="40"/>
  <c r="AI143" i="40"/>
  <c r="AN177" i="40"/>
  <c r="Y177" i="40"/>
  <c r="AA10" i="42"/>
  <c r="AH83" i="41"/>
  <c r="AH86" i="41"/>
  <c r="Y86" i="41"/>
  <c r="Z156" i="40"/>
  <c r="AA156" i="40"/>
  <c r="AE57" i="40"/>
  <c r="D147" i="19"/>
  <c r="H44" i="21"/>
  <c r="J95" i="19"/>
  <c r="D136" i="19"/>
  <c r="G26" i="21"/>
  <c r="T144" i="24"/>
  <c r="Q144" i="24"/>
  <c r="E82" i="19"/>
  <c r="U161" i="24"/>
  <c r="Q161" i="24"/>
  <c r="S161" i="24"/>
  <c r="X160" i="40"/>
  <c r="X105" i="42"/>
  <c r="AE10" i="41"/>
  <c r="W51" i="40"/>
  <c r="Y65" i="40"/>
  <c r="W65" i="40"/>
  <c r="X91" i="42"/>
  <c r="AG171" i="41"/>
  <c r="AC68" i="42"/>
  <c r="AA68" i="42"/>
  <c r="AA129" i="40"/>
  <c r="AD137" i="40"/>
  <c r="Z75" i="42"/>
  <c r="AB75" i="42"/>
  <c r="AN20" i="41"/>
  <c r="Y49" i="40"/>
  <c r="AF49" i="40"/>
  <c r="AD31" i="41"/>
  <c r="AD10" i="42"/>
  <c r="AG83" i="41"/>
  <c r="AD86" i="41"/>
  <c r="AI57" i="40"/>
  <c r="O114" i="24"/>
  <c r="M114" i="24"/>
  <c r="P11" i="24"/>
  <c r="S11" i="24"/>
  <c r="U11" i="24"/>
  <c r="E129" i="19"/>
  <c r="I129" i="19"/>
  <c r="J134" i="19"/>
  <c r="O29" i="24"/>
  <c r="T136" i="24"/>
  <c r="R136" i="24"/>
  <c r="AE83" i="41"/>
  <c r="P36" i="24"/>
  <c r="N36" i="24"/>
  <c r="Q165" i="24"/>
  <c r="U72" i="24"/>
  <c r="S72" i="24"/>
  <c r="AP50" i="24"/>
  <c r="AN50" i="24" s="1"/>
  <c r="AD89" i="40"/>
  <c r="Z89" i="40"/>
  <c r="AG89" i="40"/>
  <c r="AL89" i="40"/>
  <c r="AL130" i="41"/>
  <c r="AF130" i="41"/>
  <c r="AH105" i="42"/>
  <c r="AC105" i="42"/>
  <c r="J144" i="19"/>
  <c r="J18" i="21"/>
  <c r="H18" i="21"/>
  <c r="I92" i="19"/>
  <c r="D158" i="19"/>
  <c r="K29" i="21"/>
  <c r="E106" i="19"/>
  <c r="C106" i="19"/>
  <c r="T5" i="24"/>
  <c r="T50" i="24"/>
  <c r="F69" i="19"/>
  <c r="AL3" i="25"/>
  <c r="AI76" i="25"/>
  <c r="AH3" i="25"/>
  <c r="Y43" i="42"/>
  <c r="AL163" i="42"/>
  <c r="Z168" i="41"/>
  <c r="AC176" i="41"/>
  <c r="AB5" i="40"/>
  <c r="AK113" i="42"/>
  <c r="AO176" i="41"/>
  <c r="Y126" i="41"/>
  <c r="AH158" i="41"/>
  <c r="AN114" i="40"/>
  <c r="AD54" i="42"/>
  <c r="AO130" i="41"/>
  <c r="Z120" i="41"/>
  <c r="AC22" i="42"/>
  <c r="AH41" i="42"/>
  <c r="AB158" i="42"/>
  <c r="AL158" i="42"/>
  <c r="AB17" i="40"/>
  <c r="AM17" i="40"/>
  <c r="AH17" i="40"/>
  <c r="Z17" i="40"/>
  <c r="AC34" i="40"/>
  <c r="AB34" i="40"/>
  <c r="AK34" i="40"/>
  <c r="AJ34" i="40"/>
  <c r="AF35" i="40"/>
  <c r="AA35" i="40"/>
  <c r="AE35" i="40"/>
  <c r="W35" i="40"/>
  <c r="AC72" i="42"/>
  <c r="AL72" i="42"/>
  <c r="AK72" i="42"/>
  <c r="Z91" i="41"/>
  <c r="AB91" i="41"/>
  <c r="AA91" i="41"/>
  <c r="W91" i="41"/>
  <c r="AN106" i="42"/>
  <c r="AE106" i="42"/>
  <c r="AM106" i="42"/>
  <c r="AG106" i="42"/>
  <c r="AI106" i="42"/>
  <c r="AB128" i="40"/>
  <c r="AG128" i="40"/>
  <c r="AK128" i="40"/>
  <c r="Y128" i="40"/>
  <c r="AD26" i="40"/>
  <c r="AL26" i="40"/>
  <c r="AJ26" i="40"/>
  <c r="AN97" i="42"/>
  <c r="AO97" i="42"/>
  <c r="AE97" i="42"/>
  <c r="AM97" i="42"/>
  <c r="AO53" i="40"/>
  <c r="AB53" i="40"/>
  <c r="AJ53" i="40"/>
  <c r="X148" i="41"/>
  <c r="AN148" i="41"/>
  <c r="AL148" i="41"/>
  <c r="AM148" i="41"/>
  <c r="AB148" i="41"/>
  <c r="AC130" i="40"/>
  <c r="AM130" i="40"/>
  <c r="AD130" i="40"/>
  <c r="AB130" i="40"/>
  <c r="X102" i="41"/>
  <c r="AD102" i="41"/>
  <c r="W102" i="41"/>
  <c r="Y102" i="41"/>
  <c r="AE102" i="41"/>
  <c r="AL102" i="41"/>
  <c r="AN102" i="41"/>
  <c r="AL49" i="42"/>
  <c r="AD49" i="42"/>
  <c r="AA49" i="42"/>
  <c r="Y49" i="42"/>
  <c r="AJ49" i="42"/>
  <c r="AA108" i="41"/>
  <c r="AM108" i="41"/>
  <c r="X108" i="41"/>
  <c r="AK108" i="41"/>
  <c r="AF108" i="41"/>
  <c r="AN73" i="40"/>
  <c r="AL73" i="40"/>
  <c r="AH73" i="40"/>
  <c r="AO73" i="40"/>
  <c r="AM73" i="40"/>
  <c r="AC73" i="40"/>
  <c r="AG73" i="40"/>
  <c r="AI19" i="42"/>
  <c r="AD19" i="42"/>
  <c r="AK19" i="42"/>
  <c r="AB19" i="42"/>
  <c r="AG30" i="41"/>
  <c r="AL30" i="41"/>
  <c r="AC62" i="41"/>
  <c r="AE62" i="41"/>
  <c r="AL62" i="41"/>
  <c r="AF62" i="41"/>
  <c r="Z62" i="41"/>
  <c r="AF39" i="41"/>
  <c r="AA39" i="41"/>
  <c r="AK39" i="41"/>
  <c r="AI39" i="41"/>
  <c r="AA42" i="41"/>
  <c r="Y42" i="41"/>
  <c r="AF96" i="40"/>
  <c r="AB96" i="40"/>
  <c r="AN96" i="40"/>
  <c r="AE96" i="40"/>
  <c r="AL96" i="40"/>
  <c r="AJ96" i="40"/>
  <c r="Z96" i="40"/>
  <c r="W96" i="40"/>
  <c r="AI5" i="41"/>
  <c r="AF5" i="41"/>
  <c r="AJ5" i="41"/>
  <c r="AA5" i="41"/>
  <c r="AD5" i="41"/>
  <c r="AE82" i="40"/>
  <c r="X82" i="40"/>
  <c r="AB82" i="40"/>
  <c r="AH82" i="40"/>
  <c r="AF82" i="40"/>
  <c r="AG82" i="40"/>
  <c r="AO82" i="40"/>
  <c r="W82" i="40"/>
  <c r="Y94" i="40"/>
  <c r="AH94" i="40"/>
  <c r="X94" i="40"/>
  <c r="AF94" i="40"/>
  <c r="AN94" i="40"/>
  <c r="AO94" i="40"/>
  <c r="AM94" i="40"/>
  <c r="AJ94" i="40"/>
  <c r="AL125" i="42"/>
  <c r="Y125" i="42"/>
  <c r="AE125" i="42"/>
  <c r="AA125" i="42"/>
  <c r="AH88" i="40"/>
  <c r="Y88" i="40"/>
  <c r="AG88" i="40"/>
  <c r="AB88" i="40"/>
  <c r="AO172" i="40"/>
  <c r="AA172" i="40"/>
  <c r="W172" i="40"/>
  <c r="AG172" i="40"/>
  <c r="AD172" i="40"/>
  <c r="Z172" i="40"/>
  <c r="AF172" i="40"/>
  <c r="AJ172" i="40"/>
  <c r="AE172" i="40"/>
  <c r="AI172" i="40"/>
  <c r="AG70" i="41"/>
  <c r="AN70" i="41"/>
  <c r="AO70" i="41"/>
  <c r="AF70" i="41"/>
  <c r="AE70" i="41"/>
  <c r="AJ70" i="41"/>
  <c r="AD70" i="41"/>
  <c r="Y70" i="41"/>
  <c r="W70" i="41"/>
  <c r="Y142" i="40"/>
  <c r="AH142" i="40"/>
  <c r="AK142" i="40"/>
  <c r="AF142" i="40"/>
  <c r="AM142" i="40"/>
  <c r="AJ142" i="40"/>
  <c r="AN142" i="40"/>
  <c r="AO142" i="40"/>
  <c r="AH73" i="41"/>
  <c r="Y73" i="41"/>
  <c r="AA73" i="41"/>
  <c r="AE61" i="41"/>
  <c r="W61" i="41"/>
  <c r="Z61" i="41"/>
  <c r="AL61" i="41"/>
  <c r="X61" i="41"/>
  <c r="AN61" i="41"/>
  <c r="W105" i="41"/>
  <c r="AO105" i="41"/>
  <c r="X105" i="41"/>
  <c r="AL105" i="41"/>
  <c r="AN101" i="41"/>
  <c r="AO101" i="41"/>
  <c r="AK101" i="41"/>
  <c r="AJ117" i="41"/>
  <c r="AI117" i="41"/>
  <c r="Y117" i="41"/>
  <c r="AK117" i="41"/>
  <c r="AA117" i="41"/>
  <c r="W117" i="41"/>
  <c r="AD117" i="41"/>
  <c r="AF117" i="41"/>
  <c r="AH117" i="41"/>
  <c r="AB117" i="41"/>
  <c r="X117" i="41"/>
  <c r="AA150" i="42"/>
  <c r="X150" i="42"/>
  <c r="AD150" i="42"/>
  <c r="AN159" i="42"/>
  <c r="AI159" i="42"/>
  <c r="AF159" i="42"/>
  <c r="AD159" i="42"/>
  <c r="AO159" i="42"/>
  <c r="W159" i="42"/>
  <c r="AE159" i="42"/>
  <c r="AK159" i="42"/>
  <c r="AG159" i="42"/>
  <c r="Z159" i="42"/>
  <c r="Y159" i="42"/>
  <c r="AN96" i="42"/>
  <c r="AK96" i="42"/>
  <c r="AI96" i="42"/>
  <c r="Z96" i="42"/>
  <c r="AO96" i="42"/>
  <c r="AJ96" i="42"/>
  <c r="W96" i="42"/>
  <c r="AC96" i="42"/>
  <c r="AE96" i="42"/>
  <c r="AG96" i="42"/>
  <c r="AA96" i="42"/>
  <c r="Y119" i="41"/>
  <c r="AN119" i="41"/>
  <c r="AB119" i="41"/>
  <c r="AM119" i="41"/>
  <c r="AE119" i="41"/>
  <c r="AF119" i="41"/>
  <c r="AK119" i="41"/>
  <c r="W24" i="41"/>
  <c r="AI24" i="41"/>
  <c r="X24" i="41"/>
  <c r="AI175" i="40"/>
  <c r="AF175" i="40"/>
  <c r="Z175" i="40"/>
  <c r="AN175" i="40"/>
  <c r="AJ25" i="41"/>
  <c r="AF25" i="41"/>
  <c r="AG25" i="41"/>
  <c r="AN25" i="41"/>
  <c r="AK164" i="42"/>
  <c r="AI164" i="42"/>
  <c r="AF164" i="42"/>
  <c r="AC164" i="42"/>
  <c r="X164" i="42"/>
  <c r="W164" i="42"/>
  <c r="AA164" i="42"/>
  <c r="AM164" i="42"/>
  <c r="AB164" i="42"/>
  <c r="Z164" i="42"/>
  <c r="AD164" i="42"/>
  <c r="AH164" i="42"/>
  <c r="AB57" i="42"/>
  <c r="AD57" i="42"/>
  <c r="AJ57" i="42"/>
  <c r="AF57" i="42"/>
  <c r="AI57" i="42"/>
  <c r="AM57" i="42"/>
  <c r="AL57" i="42"/>
  <c r="AM140" i="40"/>
  <c r="AJ140" i="40"/>
  <c r="AL140" i="40"/>
  <c r="AE140" i="40"/>
  <c r="Z140" i="40"/>
  <c r="AF140" i="40"/>
  <c r="AD140" i="40"/>
  <c r="AE71" i="41"/>
  <c r="AO71" i="41"/>
  <c r="X71" i="41"/>
  <c r="AK71" i="41"/>
  <c r="AI71" i="41"/>
  <c r="AC71" i="41"/>
  <c r="Y71" i="41"/>
  <c r="AH71" i="41"/>
  <c r="AL71" i="41"/>
  <c r="AF71" i="41"/>
  <c r="AD71" i="41"/>
  <c r="AJ147" i="40"/>
  <c r="AD147" i="40"/>
  <c r="AL147" i="40"/>
  <c r="AA65" i="42"/>
  <c r="Y65" i="42"/>
  <c r="AE65" i="42"/>
  <c r="W38" i="41"/>
  <c r="AJ38" i="41"/>
  <c r="AH38" i="41"/>
  <c r="AL38" i="41"/>
  <c r="AF38" i="41"/>
  <c r="AF137" i="42"/>
  <c r="AJ137" i="42"/>
  <c r="Y137" i="42"/>
  <c r="X137" i="42"/>
  <c r="Z137" i="42"/>
  <c r="AC137" i="42"/>
  <c r="AE137" i="42"/>
  <c r="Z60" i="41"/>
  <c r="AM60" i="41"/>
  <c r="AA60" i="41"/>
  <c r="AK29" i="42"/>
  <c r="X29" i="42"/>
  <c r="AI29" i="42"/>
  <c r="Y29" i="42"/>
  <c r="AI54" i="41"/>
  <c r="AN54" i="41"/>
  <c r="AB54" i="41"/>
  <c r="AF54" i="41"/>
  <c r="AE166" i="41"/>
  <c r="AA166" i="41"/>
  <c r="AL166" i="41"/>
  <c r="Z166" i="41"/>
  <c r="AG166" i="41"/>
  <c r="AN166" i="41"/>
  <c r="W27" i="40"/>
  <c r="AH27" i="40"/>
  <c r="AA27" i="40"/>
  <c r="AG27" i="40"/>
  <c r="AF27" i="40"/>
  <c r="Z27" i="40"/>
  <c r="AJ27" i="40"/>
  <c r="AC27" i="40"/>
  <c r="AB27" i="40"/>
  <c r="Y27" i="40"/>
  <c r="AO27" i="40"/>
  <c r="X27" i="40"/>
  <c r="AL27" i="40"/>
  <c r="AC74" i="40"/>
  <c r="W74" i="40"/>
  <c r="AK74" i="40"/>
  <c r="Y74" i="40"/>
  <c r="AF74" i="40"/>
  <c r="AM74" i="40"/>
  <c r="AN74" i="40"/>
  <c r="AB74" i="40"/>
  <c r="AO123" i="42"/>
  <c r="AI123" i="42"/>
  <c r="AH123" i="42"/>
  <c r="AA144" i="28"/>
  <c r="AL110" i="42"/>
  <c r="AA110" i="42"/>
  <c r="AM110" i="42"/>
  <c r="AH13" i="40"/>
  <c r="Y13" i="40"/>
  <c r="AM13" i="40"/>
  <c r="AI13" i="40"/>
  <c r="AK13" i="40"/>
  <c r="AM138" i="41"/>
  <c r="AO138" i="41"/>
  <c r="Z138" i="41"/>
  <c r="X160" i="42"/>
  <c r="AL160" i="42"/>
  <c r="AI160" i="42"/>
  <c r="W160" i="42"/>
  <c r="AB160" i="42"/>
  <c r="Z160" i="42"/>
  <c r="AN160" i="42"/>
  <c r="Y160" i="42"/>
  <c r="AF118" i="42"/>
  <c r="AN118" i="42"/>
  <c r="AK118" i="42"/>
  <c r="AO118" i="42"/>
  <c r="AL118" i="42"/>
  <c r="AL148" i="40"/>
  <c r="Z148" i="40"/>
  <c r="AD148" i="40"/>
  <c r="W148" i="40"/>
  <c r="AN148" i="40"/>
  <c r="X148" i="40"/>
  <c r="AN40" i="41"/>
  <c r="AF40" i="41"/>
  <c r="AM40" i="41"/>
  <c r="Y40" i="41"/>
  <c r="AJ40" i="41"/>
  <c r="Z40" i="41"/>
  <c r="Y135" i="41"/>
  <c r="AA135" i="41"/>
  <c r="W135" i="41"/>
  <c r="AM135" i="41"/>
  <c r="AE135" i="41"/>
  <c r="X135" i="41"/>
  <c r="AI21" i="41"/>
  <c r="AK21" i="41"/>
  <c r="AE58" i="41"/>
  <c r="AL58" i="41"/>
  <c r="X58" i="41"/>
  <c r="AI58" i="41"/>
  <c r="AA58" i="41"/>
  <c r="W58" i="41"/>
  <c r="AF58" i="41"/>
  <c r="Y58" i="41"/>
  <c r="AN58" i="41"/>
  <c r="AI62" i="42"/>
  <c r="AA62" i="42"/>
  <c r="W62" i="42"/>
  <c r="AH62" i="42"/>
  <c r="Y62" i="42"/>
  <c r="AF62" i="42"/>
  <c r="Z122" i="41"/>
  <c r="AL122" i="41"/>
  <c r="W122" i="41"/>
  <c r="AJ122" i="41"/>
  <c r="AD122" i="41"/>
  <c r="X122" i="41"/>
  <c r="AN122" i="41"/>
  <c r="AM122" i="41"/>
  <c r="AA174" i="41"/>
  <c r="AH174" i="41"/>
  <c r="AJ100" i="41"/>
  <c r="AE100" i="41"/>
  <c r="X100" i="41"/>
  <c r="Y100" i="41"/>
  <c r="AH100" i="41"/>
  <c r="AG100" i="41"/>
  <c r="Y113" i="40"/>
  <c r="AJ113" i="40"/>
  <c r="AI151" i="42"/>
  <c r="AA151" i="42"/>
  <c r="Z27" i="41"/>
  <c r="AG27" i="41"/>
  <c r="AO27" i="41"/>
  <c r="AN27" i="41"/>
  <c r="Y27" i="41"/>
  <c r="AD27" i="41"/>
  <c r="AB27" i="41"/>
  <c r="AH44" i="42"/>
  <c r="Y44" i="42"/>
  <c r="AL44" i="42"/>
  <c r="W44" i="42"/>
  <c r="AE44" i="42"/>
  <c r="AK44" i="42"/>
  <c r="AM19" i="40"/>
  <c r="Y19" i="40"/>
  <c r="AK19" i="40"/>
  <c r="AN19" i="40"/>
  <c r="AJ19" i="40"/>
  <c r="AI19" i="40"/>
  <c r="AH19" i="40"/>
  <c r="AC19" i="40"/>
  <c r="AF176" i="42"/>
  <c r="AG176" i="42"/>
  <c r="AD176" i="42"/>
  <c r="AM141" i="40"/>
  <c r="AJ141" i="40"/>
  <c r="AO141" i="40"/>
  <c r="AE141" i="40"/>
  <c r="AC141" i="40"/>
  <c r="X141" i="40"/>
  <c r="Y141" i="40"/>
  <c r="AI141" i="40"/>
  <c r="W141" i="40"/>
  <c r="AH141" i="40"/>
  <c r="AD141" i="40"/>
  <c r="AG117" i="40"/>
  <c r="Z117" i="40"/>
  <c r="AI117" i="40"/>
  <c r="Y117" i="40"/>
  <c r="AE157" i="40"/>
  <c r="AD157" i="40"/>
  <c r="AI157" i="40"/>
  <c r="AK157" i="40"/>
  <c r="AH157" i="40"/>
  <c r="Y157" i="40"/>
  <c r="AC157" i="40"/>
  <c r="AE28" i="40"/>
  <c r="Y28" i="40"/>
  <c r="AJ28" i="40"/>
  <c r="AN160" i="41"/>
  <c r="AC160" i="41"/>
  <c r="AD160" i="41"/>
  <c r="AF160" i="41"/>
  <c r="AK160" i="41"/>
  <c r="AJ160" i="41"/>
  <c r="AO160" i="41"/>
  <c r="AL160" i="41"/>
  <c r="Y160" i="41"/>
  <c r="AG65" i="41"/>
  <c r="AH65" i="41"/>
  <c r="AM65" i="41"/>
  <c r="AA65" i="41"/>
  <c r="AB65" i="41"/>
  <c r="X65" i="41"/>
  <c r="AO65" i="41"/>
  <c r="AC65" i="41"/>
  <c r="AL65" i="41"/>
  <c r="W65" i="41"/>
  <c r="AJ65" i="41"/>
  <c r="AE60" i="40"/>
  <c r="Y60" i="40"/>
  <c r="AB60" i="40"/>
  <c r="X71" i="40"/>
  <c r="AE71" i="40"/>
  <c r="Z71" i="40"/>
  <c r="W71" i="40"/>
  <c r="AL71" i="40"/>
  <c r="AK71" i="40"/>
  <c r="AJ71" i="40"/>
  <c r="AN71" i="40"/>
  <c r="AC170" i="42"/>
  <c r="AN170" i="42"/>
  <c r="Y170" i="42"/>
  <c r="AA170" i="42"/>
  <c r="Z170" i="42"/>
  <c r="AG170" i="42"/>
  <c r="AD170" i="42"/>
  <c r="AJ170" i="42"/>
  <c r="AG95" i="41"/>
  <c r="AD95" i="41"/>
  <c r="X95" i="41"/>
  <c r="Z95" i="41"/>
  <c r="AA95" i="41"/>
  <c r="AH70" i="42"/>
  <c r="AD70" i="42"/>
  <c r="AJ70" i="42"/>
  <c r="W70" i="42"/>
  <c r="X70" i="42"/>
  <c r="Y70" i="42"/>
  <c r="AO70" i="42"/>
  <c r="AC70" i="42"/>
  <c r="AA43" i="40"/>
  <c r="AJ43" i="40"/>
  <c r="W43" i="40"/>
  <c r="AB43" i="40"/>
  <c r="AM43" i="40"/>
  <c r="AG43" i="40"/>
  <c r="Z43" i="40"/>
  <c r="AL43" i="40"/>
  <c r="AM162" i="40"/>
  <c r="AG162" i="40"/>
  <c r="AD162" i="40"/>
  <c r="AF162" i="40"/>
  <c r="AL162" i="40"/>
  <c r="AK89" i="41"/>
  <c r="AM89" i="41"/>
  <c r="AI89" i="41"/>
  <c r="AN89" i="41"/>
  <c r="AK22" i="41"/>
  <c r="X22" i="41"/>
  <c r="AE22" i="41"/>
  <c r="AF22" i="41"/>
  <c r="AG22" i="41"/>
  <c r="Z22" i="41"/>
  <c r="AI22" i="41"/>
  <c r="AL22" i="41"/>
  <c r="Y22" i="41"/>
  <c r="AC22" i="41"/>
  <c r="W22" i="41"/>
  <c r="AO3" i="41"/>
  <c r="Y3" i="41"/>
  <c r="AN3" i="41"/>
  <c r="AM3" i="41"/>
  <c r="AC3" i="41"/>
  <c r="AH3" i="41"/>
  <c r="AD3" i="41"/>
  <c r="AI3" i="41"/>
  <c r="AG3" i="41"/>
  <c r="AF53" i="42"/>
  <c r="AK53" i="42"/>
  <c r="AO53" i="42"/>
  <c r="Y102" i="42"/>
  <c r="AM102" i="42"/>
  <c r="X102" i="42"/>
  <c r="W102" i="42"/>
  <c r="AH102" i="42"/>
  <c r="AE102" i="42"/>
  <c r="AJ102" i="42"/>
  <c r="AL102" i="42"/>
  <c r="AD90" i="42"/>
  <c r="AE90" i="42"/>
  <c r="AA90" i="42"/>
  <c r="AC90" i="42"/>
  <c r="AI90" i="42"/>
  <c r="AH90" i="42"/>
  <c r="W90" i="42"/>
  <c r="AG90" i="42"/>
  <c r="AD13" i="40"/>
  <c r="AO148" i="40"/>
  <c r="AN21" i="41"/>
  <c r="AK58" i="41"/>
  <c r="AG62" i="42"/>
  <c r="Y122" i="41"/>
  <c r="AD100" i="41"/>
  <c r="AD113" i="40"/>
  <c r="AJ27" i="41"/>
  <c r="AA117" i="40"/>
  <c r="AB71" i="40"/>
  <c r="AA13" i="40"/>
  <c r="AA138" i="41"/>
  <c r="AH148" i="40"/>
  <c r="AF110" i="42"/>
  <c r="Z13" i="40"/>
  <c r="AH138" i="41"/>
  <c r="AJ160" i="42"/>
  <c r="AA118" i="42"/>
  <c r="AL40" i="41"/>
  <c r="AC135" i="41"/>
  <c r="W174" i="41"/>
  <c r="AH151" i="42"/>
  <c r="AJ44" i="42"/>
  <c r="AE176" i="42"/>
  <c r="AA28" i="40"/>
  <c r="Y65" i="41"/>
  <c r="AK70" i="42"/>
  <c r="AA44" i="42"/>
  <c r="Z157" i="40"/>
  <c r="AE70" i="42"/>
  <c r="W3" i="41"/>
  <c r="AG102" i="42"/>
  <c r="AB155" i="42"/>
  <c r="Y14" i="40"/>
  <c r="N85" i="24"/>
  <c r="N30" i="24"/>
  <c r="S43" i="24"/>
  <c r="Q157" i="24"/>
  <c r="N157" i="24"/>
  <c r="U57" i="24"/>
  <c r="K68" i="19"/>
  <c r="AP157" i="24"/>
  <c r="X157" i="24" s="1"/>
  <c r="K80" i="19"/>
  <c r="K146" i="19"/>
  <c r="F41" i="21"/>
  <c r="J94" i="19"/>
  <c r="H139" i="19"/>
  <c r="U116" i="24"/>
  <c r="N32" i="24"/>
  <c r="P132" i="24"/>
  <c r="F51" i="21"/>
  <c r="J51" i="21"/>
  <c r="AP32" i="24"/>
  <c r="AP116" i="24"/>
  <c r="AE116" i="24" s="1"/>
  <c r="T123" i="24"/>
  <c r="AG155" i="42"/>
  <c r="AG75" i="41"/>
  <c r="W127" i="40"/>
  <c r="AA123" i="40"/>
  <c r="Q85" i="24"/>
  <c r="U85" i="24"/>
  <c r="S30" i="24"/>
  <c r="U43" i="24"/>
  <c r="E68" i="19"/>
  <c r="AP76" i="24"/>
  <c r="AG76" i="24" s="1"/>
  <c r="G80" i="19"/>
  <c r="E80" i="19"/>
  <c r="G146" i="19"/>
  <c r="G41" i="21"/>
  <c r="E41" i="21"/>
  <c r="K94" i="19"/>
  <c r="D139" i="19"/>
  <c r="E139" i="19"/>
  <c r="P70" i="24"/>
  <c r="T32" i="24"/>
  <c r="U76" i="24"/>
  <c r="M132" i="24"/>
  <c r="E51" i="21"/>
  <c r="N123" i="24"/>
  <c r="P157" i="24"/>
  <c r="T132" i="24"/>
  <c r="AC81" i="41"/>
  <c r="AJ133" i="41"/>
  <c r="W22" i="42"/>
  <c r="AM100" i="40"/>
  <c r="AD138" i="40"/>
  <c r="W4" i="41"/>
  <c r="M69" i="27"/>
  <c r="Q62" i="24"/>
  <c r="U47" i="27"/>
  <c r="M108" i="27"/>
  <c r="M16" i="27"/>
  <c r="AF175" i="25"/>
  <c r="AE175" i="25"/>
  <c r="AI47" i="25"/>
  <c r="AG28" i="42"/>
  <c r="AH28" i="42"/>
  <c r="AH23" i="42"/>
  <c r="AC23" i="42"/>
  <c r="AF113" i="41"/>
  <c r="AB113" i="41"/>
  <c r="AI102" i="40"/>
  <c r="W102" i="40"/>
  <c r="AI18" i="40"/>
  <c r="AE18" i="40"/>
  <c r="X99" i="40"/>
  <c r="W99" i="40"/>
  <c r="AF99" i="40"/>
  <c r="Z99" i="40"/>
  <c r="AM120" i="42"/>
  <c r="X120" i="42"/>
  <c r="AJ120" i="42"/>
  <c r="AE120" i="42"/>
  <c r="AD24" i="42"/>
  <c r="AC24" i="42"/>
  <c r="AB24" i="42"/>
  <c r="AD90" i="41"/>
  <c r="AH90" i="41"/>
  <c r="AO90" i="41"/>
  <c r="Z40" i="42"/>
  <c r="AL40" i="42"/>
  <c r="AJ40" i="42"/>
  <c r="AH40" i="42"/>
  <c r="AK40" i="42"/>
  <c r="AA154" i="41"/>
  <c r="AB154" i="41"/>
  <c r="AM154" i="41"/>
  <c r="AD23" i="40"/>
  <c r="AI23" i="40"/>
  <c r="AE23" i="40"/>
  <c r="AD139" i="42"/>
  <c r="Z139" i="42"/>
  <c r="AK175" i="42"/>
  <c r="AM175" i="42"/>
  <c r="AB175" i="42"/>
  <c r="AB34" i="41"/>
  <c r="AD34" i="41"/>
  <c r="Z84" i="42"/>
  <c r="AE84" i="42"/>
  <c r="AH84" i="42"/>
  <c r="AF154" i="42"/>
  <c r="AG154" i="42"/>
  <c r="AA154" i="42"/>
  <c r="AG148" i="42"/>
  <c r="AB148" i="42"/>
  <c r="AC148" i="42"/>
  <c r="AA73" i="42"/>
  <c r="Y73" i="42"/>
  <c r="AF104" i="41"/>
  <c r="AH104" i="41"/>
  <c r="AN161" i="41"/>
  <c r="AA161" i="41"/>
  <c r="AH161" i="41"/>
  <c r="AN29" i="41"/>
  <c r="AK29" i="41"/>
  <c r="AF29" i="41"/>
  <c r="AD29" i="41"/>
  <c r="AJ29" i="41"/>
  <c r="AI29" i="41"/>
  <c r="AA29" i="41"/>
  <c r="AK142" i="41"/>
  <c r="AC142" i="41"/>
  <c r="AL142" i="41"/>
  <c r="Z142" i="41"/>
  <c r="AI142" i="41"/>
  <c r="AH142" i="41"/>
  <c r="AN142" i="41"/>
  <c r="AG142" i="41"/>
  <c r="AF142" i="41"/>
  <c r="AB142" i="41"/>
  <c r="AM142" i="41"/>
  <c r="AF104" i="40"/>
  <c r="AH104" i="40"/>
  <c r="Y104" i="40"/>
  <c r="AK104" i="40"/>
  <c r="AC104" i="40"/>
  <c r="AM104" i="40"/>
  <c r="AM69" i="41"/>
  <c r="AI69" i="41"/>
  <c r="AI152" i="42"/>
  <c r="AG152" i="42"/>
  <c r="AN152" i="42"/>
  <c r="AN76" i="40"/>
  <c r="Y76" i="40"/>
  <c r="AF75" i="40"/>
  <c r="AO75" i="40"/>
  <c r="AD75" i="40"/>
  <c r="AK75" i="40"/>
  <c r="AA151" i="40"/>
  <c r="AE151" i="40"/>
  <c r="AD151" i="40"/>
  <c r="Z151" i="40"/>
  <c r="AL155" i="40"/>
  <c r="AA155" i="40"/>
  <c r="AJ157" i="41"/>
  <c r="AH157" i="41"/>
  <c r="AA157" i="41"/>
  <c r="AM46" i="41"/>
  <c r="AN46" i="41"/>
  <c r="AH46" i="41"/>
  <c r="AI27" i="42"/>
  <c r="AF27" i="42"/>
  <c r="AN27" i="42"/>
  <c r="AE27" i="42"/>
  <c r="AK27" i="42"/>
  <c r="AD27" i="42"/>
  <c r="W68" i="40"/>
  <c r="AM68" i="40"/>
  <c r="AJ68" i="40"/>
  <c r="AH68" i="40"/>
  <c r="AA68" i="40"/>
  <c r="AL37" i="40"/>
  <c r="AN37" i="40"/>
  <c r="AB37" i="40"/>
  <c r="AG37" i="40"/>
  <c r="AO129" i="42"/>
  <c r="AB129" i="42"/>
  <c r="AM129" i="42"/>
  <c r="AJ129" i="42"/>
  <c r="AC129" i="42"/>
  <c r="AF129" i="42"/>
  <c r="AE129" i="42"/>
  <c r="AH129" i="42"/>
  <c r="AK129" i="42"/>
  <c r="AA129" i="42"/>
  <c r="AG129" i="42"/>
  <c r="Z129" i="42"/>
  <c r="AM85" i="40"/>
  <c r="Y85" i="40"/>
  <c r="AL85" i="40"/>
  <c r="AO85" i="40"/>
  <c r="AB85" i="40"/>
  <c r="AH85" i="40"/>
  <c r="AK85" i="40"/>
  <c r="AA85" i="40"/>
  <c r="X85" i="40"/>
  <c r="AG85" i="40"/>
  <c r="AJ85" i="40"/>
  <c r="AG143" i="41"/>
  <c r="AF143" i="41"/>
  <c r="AC143" i="41"/>
  <c r="AB143" i="41"/>
  <c r="AA143" i="41"/>
  <c r="AE118" i="41"/>
  <c r="AH118" i="41"/>
  <c r="W79" i="42"/>
  <c r="AE79" i="42"/>
  <c r="AA79" i="42"/>
  <c r="AG79" i="42"/>
  <c r="AC79" i="42"/>
  <c r="AN79" i="42"/>
  <c r="AK170" i="41"/>
  <c r="AE170" i="41"/>
  <c r="W170" i="41"/>
  <c r="AM170" i="41"/>
  <c r="AD170" i="41"/>
  <c r="AA170" i="41"/>
  <c r="AH170" i="41"/>
  <c r="AF170" i="41"/>
  <c r="W63" i="41"/>
  <c r="X63" i="41"/>
  <c r="AO63" i="41"/>
  <c r="AI63" i="41"/>
  <c r="AB167" i="41"/>
  <c r="AN167" i="41"/>
  <c r="AA167" i="41"/>
  <c r="AI154" i="40"/>
  <c r="AB154" i="40"/>
  <c r="AJ154" i="40"/>
  <c r="AK154" i="40"/>
  <c r="AD149" i="40"/>
  <c r="AE149" i="40"/>
  <c r="Z149" i="41"/>
  <c r="AE149" i="41"/>
  <c r="AJ149" i="41"/>
  <c r="X149" i="41"/>
  <c r="AN149" i="41"/>
  <c r="AC149" i="41"/>
  <c r="AF149" i="41"/>
  <c r="AG149" i="41"/>
  <c r="W149" i="41"/>
  <c r="AD149" i="41"/>
  <c r="AO149" i="41"/>
  <c r="AI149" i="41"/>
  <c r="AD47" i="41"/>
  <c r="AF47" i="41"/>
  <c r="Y47" i="41"/>
  <c r="AE9" i="42"/>
  <c r="W9" i="42"/>
  <c r="Z9" i="42"/>
  <c r="AG9" i="42"/>
  <c r="AA9" i="42"/>
  <c r="AO9" i="42"/>
  <c r="X9" i="42"/>
  <c r="AB9" i="42"/>
  <c r="AD9" i="42"/>
  <c r="AE35" i="41"/>
  <c r="AD14" i="42"/>
  <c r="AF64" i="42"/>
  <c r="AI32" i="42"/>
  <c r="AB15" i="42"/>
  <c r="AH173" i="41"/>
  <c r="X32" i="42"/>
  <c r="W32" i="42"/>
  <c r="X70" i="40"/>
  <c r="AK70" i="40"/>
  <c r="AG92" i="40"/>
  <c r="W92" i="40"/>
  <c r="AN26" i="41"/>
  <c r="AI97" i="41"/>
  <c r="AC113" i="41"/>
  <c r="AG125" i="41"/>
  <c r="AD134" i="42"/>
  <c r="AF82" i="42"/>
  <c r="AO82" i="42"/>
  <c r="AF98" i="40"/>
  <c r="AO98" i="40"/>
  <c r="AN98" i="40"/>
  <c r="AF54" i="40"/>
  <c r="AL119" i="42"/>
  <c r="AA117" i="42"/>
  <c r="AO52" i="42"/>
  <c r="W21" i="40"/>
  <c r="X156" i="41"/>
  <c r="AD156" i="41"/>
  <c r="AD66" i="42"/>
  <c r="AG110" i="40"/>
  <c r="AH97" i="41"/>
  <c r="Z66" i="41"/>
  <c r="W66" i="41"/>
  <c r="AI46" i="40"/>
  <c r="AA168" i="40"/>
  <c r="AN46" i="42"/>
  <c r="X150" i="40"/>
  <c r="AC50" i="41"/>
  <c r="AG26" i="41"/>
  <c r="AE46" i="42"/>
  <c r="AN97" i="41"/>
  <c r="AF136" i="42"/>
  <c r="AK136" i="42"/>
  <c r="Z136" i="42"/>
  <c r="AC120" i="42"/>
  <c r="AM24" i="42"/>
  <c r="AN154" i="41"/>
  <c r="AN40" i="42"/>
  <c r="AD154" i="41"/>
  <c r="AI24" i="42"/>
  <c r="Y14" i="42"/>
  <c r="AA32" i="42"/>
  <c r="AE32" i="42"/>
  <c r="AB118" i="40"/>
  <c r="Z156" i="41"/>
  <c r="Y156" i="41"/>
  <c r="AG50" i="41"/>
  <c r="AN50" i="41"/>
  <c r="AF55" i="42"/>
  <c r="AM23" i="42"/>
  <c r="AE50" i="40"/>
  <c r="AC154" i="42"/>
  <c r="AL10" i="40"/>
  <c r="Y88" i="42"/>
  <c r="AM103" i="40"/>
  <c r="AB30" i="42"/>
  <c r="AA93" i="40"/>
  <c r="AA30" i="42"/>
  <c r="AO105" i="40"/>
  <c r="AO10" i="40"/>
  <c r="W88" i="42"/>
  <c r="AF103" i="40"/>
  <c r="AG103" i="40"/>
  <c r="AD7" i="40"/>
  <c r="AM30" i="42"/>
  <c r="W30" i="42"/>
  <c r="AA152" i="40"/>
  <c r="AL88" i="42"/>
  <c r="AH87" i="40"/>
  <c r="AM10" i="40"/>
  <c r="AK88" i="42"/>
  <c r="AL103" i="40"/>
  <c r="AN7" i="40"/>
  <c r="AG88" i="42"/>
  <c r="AB105" i="40"/>
  <c r="AD93" i="40"/>
  <c r="AD10" i="40"/>
  <c r="AB88" i="42"/>
  <c r="AJ103" i="40"/>
  <c r="Y30" i="42"/>
  <c r="Y93" i="40"/>
  <c r="AN30" i="42"/>
  <c r="X30" i="42"/>
  <c r="AE93" i="40"/>
  <c r="AH105" i="40"/>
  <c r="AA10" i="40"/>
  <c r="AM88" i="42"/>
  <c r="AC103" i="40"/>
  <c r="W119" i="40"/>
  <c r="AG7" i="40"/>
  <c r="AI30" i="42"/>
  <c r="W152" i="40"/>
  <c r="AO88" i="42"/>
  <c r="Y10" i="40"/>
  <c r="Z103" i="40"/>
  <c r="Y119" i="40"/>
  <c r="AO7" i="40"/>
  <c r="Z88" i="42"/>
  <c r="Z7" i="40"/>
  <c r="AE30" i="42"/>
  <c r="AH103" i="40"/>
  <c r="Y7" i="40"/>
  <c r="AM93" i="40"/>
  <c r="AD88" i="42"/>
  <c r="AE103" i="40"/>
  <c r="AD87" i="40"/>
  <c r="AJ30" i="42"/>
  <c r="AG30" i="42"/>
  <c r="AB93" i="40"/>
  <c r="W105" i="40"/>
  <c r="AJ10" i="40"/>
  <c r="AI88" i="42"/>
  <c r="Y103" i="40"/>
  <c r="AI7" i="40"/>
  <c r="AI87" i="40"/>
  <c r="AC30" i="42"/>
  <c r="AO152" i="40"/>
  <c r="AC88" i="42"/>
  <c r="X88" i="42"/>
  <c r="AN103" i="40"/>
  <c r="AL7" i="40"/>
  <c r="AH30" i="42"/>
  <c r="AK7" i="40"/>
  <c r="AD152" i="40"/>
  <c r="W103" i="40"/>
  <c r="W34" i="40"/>
  <c r="AM34" i="40"/>
  <c r="AO35" i="40"/>
  <c r="AD35" i="40"/>
  <c r="AM53" i="40"/>
  <c r="AC53" i="40"/>
  <c r="AN130" i="40"/>
  <c r="Z130" i="40"/>
  <c r="AB108" i="41"/>
  <c r="AE108" i="41"/>
  <c r="X165" i="41"/>
  <c r="AK165" i="41"/>
  <c r="AO42" i="41"/>
  <c r="W42" i="41"/>
  <c r="AE78" i="41"/>
  <c r="AD78" i="41"/>
  <c r="AI38" i="41"/>
  <c r="Y38" i="41"/>
  <c r="AO38" i="41"/>
  <c r="AD38" i="41"/>
  <c r="X38" i="41"/>
  <c r="AD29" i="42"/>
  <c r="AO29" i="42"/>
  <c r="AC29" i="42"/>
  <c r="AG29" i="42"/>
  <c r="Y110" i="42"/>
  <c r="AH110" i="42"/>
  <c r="Y148" i="40"/>
  <c r="AC148" i="40"/>
  <c r="AA160" i="41"/>
  <c r="AM160" i="41"/>
  <c r="AB22" i="41"/>
  <c r="AO22" i="41"/>
  <c r="X155" i="42"/>
  <c r="AM155" i="42"/>
  <c r="AK126" i="42"/>
  <c r="AB126" i="42"/>
  <c r="Z75" i="41"/>
  <c r="W75" i="41"/>
  <c r="AN75" i="41"/>
  <c r="AF14" i="40"/>
  <c r="AA14" i="40"/>
  <c r="AI127" i="40"/>
  <c r="AD127" i="40"/>
  <c r="AI123" i="40"/>
  <c r="AG123" i="40"/>
  <c r="AP57" i="24"/>
  <c r="AC57" i="24" s="1"/>
  <c r="P57" i="24"/>
  <c r="Q57" i="24"/>
  <c r="S57" i="24"/>
  <c r="T57" i="24"/>
  <c r="O57" i="24"/>
  <c r="R57" i="24"/>
  <c r="S123" i="24"/>
  <c r="R123" i="24"/>
  <c r="AP123" i="24"/>
  <c r="AM123" i="24" s="1"/>
  <c r="Q123" i="24"/>
  <c r="U123" i="24"/>
  <c r="N116" i="24"/>
  <c r="P116" i="24"/>
  <c r="M116" i="24"/>
  <c r="S116" i="24"/>
  <c r="T116" i="24"/>
  <c r="R32" i="24"/>
  <c r="S32" i="24"/>
  <c r="P32" i="24"/>
  <c r="M32" i="24"/>
  <c r="Q32" i="24"/>
  <c r="T157" i="24"/>
  <c r="U157" i="24"/>
  <c r="O157" i="24"/>
  <c r="Q43" i="24"/>
  <c r="AP43" i="24"/>
  <c r="AD43" i="24" s="1"/>
  <c r="O43" i="24"/>
  <c r="P43" i="24"/>
  <c r="R43" i="24"/>
  <c r="N76" i="24"/>
  <c r="Q76" i="24"/>
  <c r="M76" i="24"/>
  <c r="S70" i="24"/>
  <c r="O70" i="24"/>
  <c r="U70" i="24"/>
  <c r="M70" i="24"/>
  <c r="Q70" i="24"/>
  <c r="AP70" i="24"/>
  <c r="AC70" i="24" s="1"/>
  <c r="M85" i="24"/>
  <c r="S85" i="24"/>
  <c r="P85" i="24"/>
  <c r="AP85" i="24"/>
  <c r="AM85" i="24" s="1"/>
  <c r="Q132" i="24"/>
  <c r="O132" i="24"/>
  <c r="N132" i="24"/>
  <c r="R132" i="24"/>
  <c r="AP132" i="24"/>
  <c r="AE132" i="24" s="1"/>
  <c r="U3" i="24"/>
  <c r="AP3" i="24"/>
  <c r="AG3" i="24" s="1"/>
  <c r="O3" i="24"/>
  <c r="Q3" i="24"/>
  <c r="R30" i="24"/>
  <c r="U30" i="24"/>
  <c r="T30" i="24"/>
  <c r="M30" i="24"/>
  <c r="H51" i="21"/>
  <c r="I51" i="21"/>
  <c r="D51" i="21"/>
  <c r="K51" i="21"/>
  <c r="F68" i="19"/>
  <c r="C68" i="19"/>
  <c r="I68" i="19"/>
  <c r="J68" i="19"/>
  <c r="G68" i="19"/>
  <c r="I139" i="19"/>
  <c r="J139" i="19"/>
  <c r="C139" i="19"/>
  <c r="F139" i="19"/>
  <c r="H94" i="19"/>
  <c r="I94" i="19"/>
  <c r="F94" i="19"/>
  <c r="D94" i="19"/>
  <c r="K41" i="21"/>
  <c r="H41" i="21"/>
  <c r="I41" i="21"/>
  <c r="D41" i="21"/>
  <c r="D146" i="19"/>
  <c r="F146" i="19"/>
  <c r="H146" i="19"/>
  <c r="E146" i="19"/>
  <c r="I80" i="19"/>
  <c r="H80" i="19"/>
  <c r="F80" i="19"/>
  <c r="D80" i="19"/>
  <c r="AJ60" i="41"/>
  <c r="T76" i="24"/>
  <c r="O76" i="24"/>
  <c r="R76" i="24"/>
  <c r="O123" i="24"/>
  <c r="AB3" i="40"/>
  <c r="X52" i="27"/>
  <c r="AG174" i="23"/>
  <c r="AM130" i="23"/>
  <c r="X119" i="28"/>
  <c r="AD75" i="23"/>
  <c r="AM172" i="28"/>
  <c r="AH120" i="23"/>
  <c r="AC134" i="23"/>
  <c r="AE38" i="41"/>
  <c r="AB38" i="41"/>
  <c r="AJ29" i="42"/>
  <c r="AK110" i="42"/>
  <c r="AI60" i="41"/>
  <c r="W37" i="42"/>
  <c r="AM13" i="23"/>
  <c r="AB99" i="28"/>
  <c r="Z38" i="41"/>
  <c r="AN29" i="42"/>
  <c r="AN110" i="42"/>
  <c r="AK135" i="41"/>
  <c r="AC148" i="41"/>
  <c r="X97" i="42"/>
  <c r="X97" i="25"/>
  <c r="AL97" i="25"/>
  <c r="AK97" i="25"/>
  <c r="AM97" i="25"/>
  <c r="AE97" i="25"/>
  <c r="AA97" i="25"/>
  <c r="AB97" i="25"/>
  <c r="AO97" i="25"/>
  <c r="AH97" i="25"/>
  <c r="AC97" i="25"/>
  <c r="W158" i="42"/>
  <c r="AE158" i="42"/>
  <c r="AL17" i="40"/>
  <c r="AJ17" i="40"/>
  <c r="AI17" i="40"/>
  <c r="AG17" i="40"/>
  <c r="AA17" i="40"/>
  <c r="W17" i="40"/>
  <c r="AK17" i="40"/>
  <c r="AN17" i="40"/>
  <c r="Y34" i="40"/>
  <c r="AE34" i="40"/>
  <c r="AA34" i="40"/>
  <c r="AO34" i="40"/>
  <c r="AI35" i="40"/>
  <c r="AM35" i="40"/>
  <c r="Z35" i="40"/>
  <c r="AJ35" i="40"/>
  <c r="AN35" i="40"/>
  <c r="AL35" i="40"/>
  <c r="AK35" i="40"/>
  <c r="AM72" i="42"/>
  <c r="AI72" i="42"/>
  <c r="Y72" i="42"/>
  <c r="AH72" i="42"/>
  <c r="X72" i="42"/>
  <c r="AD72" i="42"/>
  <c r="Z72" i="42"/>
  <c r="AF72" i="42"/>
  <c r="AO72" i="42"/>
  <c r="AB72" i="42"/>
  <c r="W72" i="42"/>
  <c r="AE72" i="42"/>
  <c r="Y91" i="41"/>
  <c r="AC91" i="41"/>
  <c r="AJ91" i="41"/>
  <c r="X91" i="41"/>
  <c r="AH91" i="41"/>
  <c r="AA31" i="42"/>
  <c r="Y31" i="42"/>
  <c r="AM128" i="40"/>
  <c r="AN128" i="40"/>
  <c r="AA128" i="40"/>
  <c r="AE128" i="40"/>
  <c r="AL128" i="40"/>
  <c r="AO128" i="40"/>
  <c r="W128" i="40"/>
  <c r="AC128" i="40"/>
  <c r="AI128" i="40"/>
  <c r="AH128" i="40"/>
  <c r="AJ128" i="40"/>
  <c r="Z128" i="40"/>
  <c r="AF128" i="40"/>
  <c r="AN138" i="42"/>
  <c r="AO138" i="42"/>
  <c r="W138" i="42"/>
  <c r="AK97" i="42"/>
  <c r="AF97" i="42"/>
  <c r="AD97" i="42"/>
  <c r="W97" i="42"/>
  <c r="AC97" i="42"/>
  <c r="AG97" i="42"/>
  <c r="AH97" i="42"/>
  <c r="Z97" i="42"/>
  <c r="AK53" i="40"/>
  <c r="W53" i="40"/>
  <c r="AI53" i="40"/>
  <c r="AD53" i="40"/>
  <c r="AF53" i="40"/>
  <c r="AE53" i="40"/>
  <c r="AG53" i="40"/>
  <c r="AN53" i="40"/>
  <c r="AH53" i="40"/>
  <c r="Z53" i="40"/>
  <c r="AA53" i="40"/>
  <c r="Y53" i="40"/>
  <c r="AL53" i="40"/>
  <c r="Z148" i="41"/>
  <c r="AJ148" i="41"/>
  <c r="AF148" i="41"/>
  <c r="AD148" i="41"/>
  <c r="AF130" i="40"/>
  <c r="AK130" i="40"/>
  <c r="AL130" i="40"/>
  <c r="AI130" i="40"/>
  <c r="AO130" i="40"/>
  <c r="AJ130" i="40"/>
  <c r="AA130" i="40"/>
  <c r="AG130" i="40"/>
  <c r="AM102" i="41"/>
  <c r="AO102" i="41"/>
  <c r="AA111" i="41"/>
  <c r="W111" i="41"/>
  <c r="AD111" i="41"/>
  <c r="Z111" i="41"/>
  <c r="AI115" i="41"/>
  <c r="AK115" i="41"/>
  <c r="Z49" i="42"/>
  <c r="AG49" i="42"/>
  <c r="AN108" i="41"/>
  <c r="AL108" i="41"/>
  <c r="AJ108" i="41"/>
  <c r="W108" i="41"/>
  <c r="AD73" i="40"/>
  <c r="AF73" i="40"/>
  <c r="AE19" i="42"/>
  <c r="AH19" i="42"/>
  <c r="AC19" i="42"/>
  <c r="AO19" i="42"/>
  <c r="Y19" i="42"/>
  <c r="AM19" i="42"/>
  <c r="AL19" i="42"/>
  <c r="AJ19" i="42"/>
  <c r="AD37" i="42"/>
  <c r="AN37" i="42"/>
  <c r="AJ37" i="42"/>
  <c r="AL37" i="42"/>
  <c r="AM37" i="42"/>
  <c r="AF37" i="42"/>
  <c r="AK37" i="42"/>
  <c r="AH37" i="42"/>
  <c r="AG37" i="42"/>
  <c r="AA37" i="42"/>
  <c r="Z37" i="42"/>
  <c r="AE165" i="41"/>
  <c r="AH165" i="41"/>
  <c r="AB165" i="41"/>
  <c r="AJ165" i="41"/>
  <c r="AL165" i="41"/>
  <c r="Z165" i="41"/>
  <c r="AF165" i="41"/>
  <c r="AI165" i="41"/>
  <c r="AD165" i="41"/>
  <c r="AA165" i="41"/>
  <c r="AC165" i="41"/>
  <c r="AD62" i="41"/>
  <c r="AH62" i="41"/>
  <c r="AO62" i="41"/>
  <c r="W62" i="41"/>
  <c r="AK62" i="41"/>
  <c r="X62" i="41"/>
  <c r="AM62" i="41"/>
  <c r="AN62" i="41"/>
  <c r="AC3" i="40"/>
  <c r="AG3" i="40"/>
  <c r="Y3" i="40"/>
  <c r="W3" i="40"/>
  <c r="AJ3" i="40"/>
  <c r="AF3" i="40"/>
  <c r="AD3" i="40"/>
  <c r="AA3" i="40"/>
  <c r="AK3" i="40"/>
  <c r="Z3" i="40"/>
  <c r="AM39" i="41"/>
  <c r="AC39" i="41"/>
  <c r="W39" i="41"/>
  <c r="AJ39" i="41"/>
  <c r="AL39" i="41"/>
  <c r="X39" i="41"/>
  <c r="AE39" i="41"/>
  <c r="AH39" i="41"/>
  <c r="Y39" i="41"/>
  <c r="Z42" i="41"/>
  <c r="AD42" i="41"/>
  <c r="AG42" i="41"/>
  <c r="AH42" i="41"/>
  <c r="AF42" i="41"/>
  <c r="AL42" i="41"/>
  <c r="W80" i="41"/>
  <c r="AJ80" i="41"/>
  <c r="AC80" i="41"/>
  <c r="AB94" i="40"/>
  <c r="W94" i="40"/>
  <c r="AD94" i="40"/>
  <c r="AG94" i="40"/>
  <c r="AI94" i="40"/>
  <c r="AL88" i="40"/>
  <c r="AO88" i="40"/>
  <c r="AM88" i="40"/>
  <c r="AA88" i="40"/>
  <c r="AF88" i="40"/>
  <c r="Z88" i="40"/>
  <c r="AJ88" i="40"/>
  <c r="W88" i="40"/>
  <c r="AC172" i="40"/>
  <c r="AM172" i="40"/>
  <c r="AH172" i="40"/>
  <c r="Y172" i="40"/>
  <c r="AM70" i="41"/>
  <c r="AH70" i="41"/>
  <c r="W142" i="40"/>
  <c r="AB142" i="40"/>
  <c r="Y105" i="41"/>
  <c r="AF105" i="41"/>
  <c r="AJ105" i="41"/>
  <c r="AD105" i="41"/>
  <c r="AN105" i="41"/>
  <c r="AG105" i="41"/>
  <c r="AM105" i="41"/>
  <c r="AE105" i="41"/>
  <c r="X78" i="41"/>
  <c r="W78" i="41"/>
  <c r="Z78" i="41"/>
  <c r="AJ78" i="41"/>
  <c r="AH78" i="41"/>
  <c r="AL78" i="41"/>
  <c r="AK78" i="41"/>
  <c r="AN78" i="41"/>
  <c r="AI78" i="41"/>
  <c r="AC159" i="42"/>
  <c r="AB159" i="42"/>
  <c r="AA159" i="42"/>
  <c r="AJ159" i="42"/>
  <c r="X159" i="42"/>
  <c r="AH96" i="42"/>
  <c r="AM96" i="42"/>
  <c r="AB96" i="42"/>
  <c r="AF96" i="42"/>
  <c r="Y112" i="41"/>
  <c r="AL112" i="41"/>
  <c r="AJ112" i="41"/>
  <c r="Z112" i="41"/>
  <c r="AN112" i="41"/>
  <c r="AC112" i="41"/>
  <c r="AK112" i="41"/>
  <c r="AI112" i="41"/>
  <c r="AG112" i="41"/>
  <c r="AE24" i="41"/>
  <c r="AJ24" i="41"/>
  <c r="AL24" i="41"/>
  <c r="AB24" i="41"/>
  <c r="AH24" i="41"/>
  <c r="AA24" i="41"/>
  <c r="AF24" i="41"/>
  <c r="Y175" i="40"/>
  <c r="W175" i="40"/>
  <c r="AE175" i="40"/>
  <c r="AD175" i="40"/>
  <c r="AK175" i="40"/>
  <c r="AA175" i="40"/>
  <c r="Z25" i="41"/>
  <c r="Y25" i="41"/>
  <c r="AA25" i="41"/>
  <c r="AI25" i="41"/>
  <c r="AL25" i="41"/>
  <c r="AJ84" i="41"/>
  <c r="AN84" i="41"/>
  <c r="AM84" i="41"/>
  <c r="AB84" i="41"/>
  <c r="AL66" i="40"/>
  <c r="AJ66" i="40"/>
  <c r="AN66" i="40"/>
  <c r="AF153" i="41"/>
  <c r="AM153" i="41"/>
  <c r="AI153" i="41"/>
  <c r="AD153" i="41"/>
  <c r="AM81" i="40"/>
  <c r="AL81" i="40"/>
  <c r="Y81" i="40"/>
  <c r="X81" i="40"/>
  <c r="AO81" i="40"/>
  <c r="AK81" i="40"/>
  <c r="AG81" i="40"/>
  <c r="AB81" i="40"/>
  <c r="AH81" i="40"/>
  <c r="AN81" i="40"/>
  <c r="Z71" i="41"/>
  <c r="AA71" i="41"/>
  <c r="AB71" i="41"/>
  <c r="AA147" i="40"/>
  <c r="X147" i="40"/>
  <c r="AO147" i="40"/>
  <c r="AG147" i="40"/>
  <c r="AB147" i="40"/>
  <c r="Y147" i="40"/>
  <c r="AH147" i="40"/>
  <c r="Z147" i="40"/>
  <c r="AF147" i="40"/>
  <c r="AE147" i="40"/>
  <c r="Z65" i="42"/>
  <c r="AG65" i="42"/>
  <c r="AH65" i="42"/>
  <c r="AL65" i="42"/>
  <c r="AC38" i="41"/>
  <c r="AK38" i="41"/>
  <c r="AN38" i="41"/>
  <c r="AM38" i="41"/>
  <c r="AA38" i="41"/>
  <c r="Y72" i="41"/>
  <c r="AJ72" i="41"/>
  <c r="AL72" i="41"/>
  <c r="AN72" i="41"/>
  <c r="X72" i="41"/>
  <c r="AK72" i="41"/>
  <c r="AG72" i="41"/>
  <c r="W72" i="41"/>
  <c r="AO72" i="41"/>
  <c r="AF72" i="41"/>
  <c r="W137" i="42"/>
  <c r="AI137" i="42"/>
  <c r="AB60" i="41"/>
  <c r="AK60" i="41"/>
  <c r="AO60" i="41"/>
  <c r="AL60" i="41"/>
  <c r="AC60" i="41"/>
  <c r="AF60" i="41"/>
  <c r="AD60" i="41"/>
  <c r="AN60" i="41"/>
  <c r="AH60" i="41"/>
  <c r="AE60" i="41"/>
  <c r="W60" i="41"/>
  <c r="AG60" i="41"/>
  <c r="X60" i="41"/>
  <c r="Y60" i="41"/>
  <c r="AL29" i="42"/>
  <c r="W29" i="42"/>
  <c r="AA29" i="42"/>
  <c r="AB29" i="42"/>
  <c r="AH29" i="42"/>
  <c r="AM29" i="42"/>
  <c r="AE29" i="42"/>
  <c r="Z29" i="42"/>
  <c r="AF29" i="42"/>
  <c r="X54" i="41"/>
  <c r="AC54" i="41"/>
  <c r="AC123" i="42"/>
  <c r="AL123" i="42"/>
  <c r="AM123" i="42"/>
  <c r="AF123" i="42"/>
  <c r="AE123" i="42"/>
  <c r="W123" i="42"/>
  <c r="X123" i="42"/>
  <c r="AB123" i="42"/>
  <c r="AJ123" i="42"/>
  <c r="AI110" i="42"/>
  <c r="AB110" i="42"/>
  <c r="AE110" i="42"/>
  <c r="AC110" i="42"/>
  <c r="AJ110" i="42"/>
  <c r="AD110" i="42"/>
  <c r="AO110" i="42"/>
  <c r="W110" i="42"/>
  <c r="AG110" i="42"/>
  <c r="AG13" i="40"/>
  <c r="AL13" i="40"/>
  <c r="AB13" i="40"/>
  <c r="X138" i="41"/>
  <c r="AC138" i="41"/>
  <c r="AG138" i="41"/>
  <c r="AF160" i="42"/>
  <c r="AM160" i="42"/>
  <c r="AO7" i="41"/>
  <c r="AL7" i="41"/>
  <c r="Z7" i="41"/>
  <c r="AI7" i="41"/>
  <c r="AF7" i="41"/>
  <c r="AB7" i="41"/>
  <c r="AN7" i="41"/>
  <c r="W7" i="41"/>
  <c r="X7" i="41"/>
  <c r="AD7" i="41"/>
  <c r="X118" i="42"/>
  <c r="AI118" i="42"/>
  <c r="AE118" i="42"/>
  <c r="AH118" i="42"/>
  <c r="AC118" i="42"/>
  <c r="Z118" i="42"/>
  <c r="Y118" i="42"/>
  <c r="AE148" i="40"/>
  <c r="AK148" i="40"/>
  <c r="AB148" i="40"/>
  <c r="AM148" i="40"/>
  <c r="AG148" i="40"/>
  <c r="AF148" i="40"/>
  <c r="AJ148" i="40"/>
  <c r="AH40" i="41"/>
  <c r="AG40" i="41"/>
  <c r="AG135" i="41"/>
  <c r="AF135" i="41"/>
  <c r="AD135" i="41"/>
  <c r="X21" i="41"/>
  <c r="AA21" i="41"/>
  <c r="AE21" i="41"/>
  <c r="AD21" i="41"/>
  <c r="AF21" i="41"/>
  <c r="AM21" i="41"/>
  <c r="AH21" i="41"/>
  <c r="Z21" i="41"/>
  <c r="AC58" i="41"/>
  <c r="AO58" i="41"/>
  <c r="AB58" i="41"/>
  <c r="Z58" i="41"/>
  <c r="AJ58" i="41"/>
  <c r="X62" i="42"/>
  <c r="AE62" i="42"/>
  <c r="Z62" i="42"/>
  <c r="AN62" i="42"/>
  <c r="AF122" i="41"/>
  <c r="AG122" i="41"/>
  <c r="AH122" i="41"/>
  <c r="AK174" i="41"/>
  <c r="AG174" i="41"/>
  <c r="AL174" i="41"/>
  <c r="AK100" i="41"/>
  <c r="AB100" i="41"/>
  <c r="AA100" i="41"/>
  <c r="AO113" i="40"/>
  <c r="AN113" i="40"/>
  <c r="AG8" i="42"/>
  <c r="AC8" i="42"/>
  <c r="AD8" i="42"/>
  <c r="AI111" i="42"/>
  <c r="AG111" i="42"/>
  <c r="AD151" i="42"/>
  <c r="AF151" i="42"/>
  <c r="Y151" i="42"/>
  <c r="AM27" i="41"/>
  <c r="AC27" i="41"/>
  <c r="AL27" i="41"/>
  <c r="AE27" i="41"/>
  <c r="X27" i="41"/>
  <c r="W27" i="41"/>
  <c r="AC44" i="42"/>
  <c r="AF44" i="42"/>
  <c r="Z48" i="42"/>
  <c r="AI48" i="42"/>
  <c r="AJ48" i="42"/>
  <c r="AE48" i="42"/>
  <c r="AB48" i="42"/>
  <c r="AK48" i="42"/>
  <c r="X48" i="42"/>
  <c r="AL48" i="42"/>
  <c r="W48" i="42"/>
  <c r="AN48" i="42"/>
  <c r="AD48" i="42"/>
  <c r="AB19" i="40"/>
  <c r="AL19" i="40"/>
  <c r="Z19" i="40"/>
  <c r="AA19" i="40"/>
  <c r="AF19" i="40"/>
  <c r="W12" i="42"/>
  <c r="AH12" i="42"/>
  <c r="AO12" i="42"/>
  <c r="Y12" i="42"/>
  <c r="Z176" i="42"/>
  <c r="X176" i="42"/>
  <c r="AB176" i="42"/>
  <c r="AK176" i="42"/>
  <c r="AA141" i="40"/>
  <c r="AB141" i="40"/>
  <c r="AG141" i="40"/>
  <c r="AK141" i="40"/>
  <c r="AB28" i="40"/>
  <c r="AK28" i="40"/>
  <c r="AH28" i="40"/>
  <c r="X28" i="40"/>
  <c r="AL28" i="40"/>
  <c r="AF28" i="40"/>
  <c r="W28" i="40"/>
  <c r="AI28" i="40"/>
  <c r="AG144" i="41"/>
  <c r="AJ144" i="41"/>
  <c r="Z144" i="41"/>
  <c r="AL144" i="41"/>
  <c r="AK144" i="41"/>
  <c r="W160" i="41"/>
  <c r="Z160" i="41"/>
  <c r="AI160" i="41"/>
  <c r="AB160" i="41"/>
  <c r="X160" i="41"/>
  <c r="AN65" i="41"/>
  <c r="AE65" i="41"/>
  <c r="AF65" i="41"/>
  <c r="AK65" i="41"/>
  <c r="Z65" i="41"/>
  <c r="AK60" i="40"/>
  <c r="AI60" i="40"/>
  <c r="AA60" i="40"/>
  <c r="AH60" i="40"/>
  <c r="AG60" i="40"/>
  <c r="AO60" i="40"/>
  <c r="AL60" i="40"/>
  <c r="AC60" i="40"/>
  <c r="W72" i="40"/>
  <c r="AB72" i="40"/>
  <c r="AE72" i="40"/>
  <c r="Y71" i="40"/>
  <c r="AA71" i="40"/>
  <c r="AO71" i="40"/>
  <c r="AC71" i="40"/>
  <c r="AL170" i="42"/>
  <c r="W170" i="42"/>
  <c r="AL95" i="41"/>
  <c r="AC95" i="41"/>
  <c r="AN127" i="42"/>
  <c r="AH127" i="42"/>
  <c r="AD127" i="42"/>
  <c r="Z127" i="42"/>
  <c r="AI177" i="42"/>
  <c r="AA177" i="42"/>
  <c r="AL177" i="42"/>
  <c r="AH177" i="42"/>
  <c r="AH35" i="42"/>
  <c r="AG35" i="42"/>
  <c r="Z35" i="42"/>
  <c r="W35" i="42"/>
  <c r="AD35" i="42"/>
  <c r="AL35" i="42"/>
  <c r="AM70" i="42"/>
  <c r="AA70" i="42"/>
  <c r="AF70" i="42"/>
  <c r="AL70" i="42"/>
  <c r="AF43" i="40"/>
  <c r="AI43" i="40"/>
  <c r="AN43" i="40"/>
  <c r="Y43" i="40"/>
  <c r="W58" i="42"/>
  <c r="AF58" i="42"/>
  <c r="X58" i="42"/>
  <c r="AC58" i="42"/>
  <c r="AE58" i="42"/>
  <c r="AH58" i="42"/>
  <c r="AI58" i="42"/>
  <c r="AD58" i="42"/>
  <c r="AF19" i="41"/>
  <c r="Y19" i="41"/>
  <c r="AD19" i="41"/>
  <c r="AA19" i="41"/>
  <c r="AN19" i="41"/>
  <c r="AB19" i="41"/>
  <c r="AB162" i="40"/>
  <c r="AA162" i="40"/>
  <c r="W162" i="40"/>
  <c r="Y162" i="40"/>
  <c r="AK162" i="40"/>
  <c r="AE162" i="40"/>
  <c r="AC162" i="40"/>
  <c r="AE89" i="41"/>
  <c r="AO89" i="41"/>
  <c r="W89" i="41"/>
  <c r="AC89" i="41"/>
  <c r="AD89" i="41"/>
  <c r="AG89" i="41"/>
  <c r="AH22" i="41"/>
  <c r="AJ22" i="41"/>
  <c r="AA53" i="42"/>
  <c r="AD53" i="42"/>
  <c r="AB53" i="42"/>
  <c r="AC53" i="42"/>
  <c r="AH53" i="42"/>
  <c r="AM53" i="42"/>
  <c r="AI53" i="42"/>
  <c r="AK90" i="42"/>
  <c r="X90" i="42"/>
  <c r="AL90" i="42"/>
  <c r="Z90" i="42"/>
  <c r="AJ90" i="42"/>
  <c r="AF92" i="42"/>
  <c r="AB92" i="42"/>
  <c r="AA92" i="42"/>
  <c r="W147" i="41"/>
  <c r="AA147" i="41"/>
  <c r="AE141" i="41"/>
  <c r="Z141" i="41"/>
  <c r="X141" i="41"/>
  <c r="AE51" i="42"/>
  <c r="W51" i="42"/>
  <c r="AA51" i="42"/>
  <c r="AO51" i="42"/>
  <c r="Y51" i="42"/>
  <c r="Z51" i="42"/>
  <c r="Y126" i="42"/>
  <c r="Z126" i="42"/>
  <c r="W126" i="42"/>
  <c r="AE126" i="42"/>
  <c r="AD126" i="42"/>
  <c r="AJ126" i="42"/>
  <c r="AG67" i="40"/>
  <c r="AH67" i="40"/>
  <c r="Z67" i="40"/>
  <c r="AF127" i="41"/>
  <c r="AM127" i="41"/>
  <c r="AO87" i="41"/>
  <c r="W87" i="41"/>
  <c r="AG87" i="41"/>
  <c r="AF87" i="41"/>
  <c r="AB87" i="41"/>
  <c r="AE87" i="41"/>
  <c r="AG137" i="41"/>
  <c r="W137" i="41"/>
  <c r="AJ12" i="40"/>
  <c r="AE12" i="40"/>
  <c r="AO51" i="41"/>
  <c r="AC51" i="41"/>
  <c r="AB51" i="41"/>
  <c r="AE51" i="41"/>
  <c r="AM51" i="41"/>
  <c r="AH97" i="40"/>
  <c r="AE97" i="40"/>
  <c r="AN59" i="41"/>
  <c r="AF59" i="41"/>
  <c r="AI59" i="41"/>
  <c r="AA59" i="41"/>
  <c r="AO59" i="41"/>
  <c r="AM59" i="41"/>
  <c r="AJ59" i="41"/>
  <c r="AH75" i="41"/>
  <c r="AL75" i="41"/>
  <c r="AJ109" i="40"/>
  <c r="AO109" i="40"/>
  <c r="W109" i="40"/>
  <c r="Z109" i="40"/>
  <c r="AJ95" i="40"/>
  <c r="AB95" i="40"/>
  <c r="AI95" i="40"/>
  <c r="X95" i="40"/>
  <c r="AH95" i="40"/>
  <c r="AF83" i="40"/>
  <c r="Z83" i="40"/>
  <c r="AA83" i="40"/>
  <c r="AB83" i="40"/>
  <c r="AG83" i="40"/>
  <c r="AJ127" i="40"/>
  <c r="Z127" i="40"/>
  <c r="AL127" i="40"/>
  <c r="AD123" i="40"/>
  <c r="Y123" i="40"/>
  <c r="X32" i="41"/>
  <c r="AM32" i="41"/>
  <c r="AE32" i="41"/>
  <c r="AO32" i="41"/>
  <c r="AH32" i="41"/>
  <c r="AB32" i="41"/>
  <c r="AC32" i="41"/>
  <c r="AF89" i="41"/>
  <c r="AO162" i="40"/>
  <c r="AJ53" i="42"/>
  <c r="X147" i="41"/>
  <c r="AD59" i="41"/>
  <c r="AH43" i="40"/>
  <c r="AI102" i="42"/>
  <c r="AE87" i="42"/>
  <c r="AA95" i="40"/>
  <c r="AI127" i="42"/>
  <c r="AA35" i="42"/>
  <c r="AL19" i="41"/>
  <c r="AL3" i="41"/>
  <c r="AL141" i="41"/>
  <c r="Y127" i="41"/>
  <c r="AJ87" i="41"/>
  <c r="AN162" i="40"/>
  <c r="AO17" i="42"/>
  <c r="AG2" i="42"/>
  <c r="W50" i="40"/>
  <c r="AM28" i="42"/>
  <c r="AH46" i="42"/>
  <c r="AB28" i="42"/>
  <c r="Y21" i="40"/>
  <c r="AE2" i="41"/>
  <c r="AG175" i="42"/>
  <c r="AC84" i="42"/>
  <c r="AE135" i="42"/>
  <c r="AK120" i="42"/>
  <c r="AM2" i="41"/>
  <c r="AC175" i="42"/>
  <c r="AJ175" i="42"/>
  <c r="AB88" i="41"/>
  <c r="AO84" i="42"/>
  <c r="AB154" i="42"/>
  <c r="AL154" i="42"/>
  <c r="AI154" i="42"/>
  <c r="AH148" i="42"/>
  <c r="AF148" i="42"/>
  <c r="AH152" i="42"/>
  <c r="AJ76" i="40"/>
  <c r="Z161" i="41"/>
  <c r="AK76" i="40"/>
  <c r="X151" i="40"/>
  <c r="Y155" i="40"/>
  <c r="Z148" i="42"/>
  <c r="AC69" i="41"/>
  <c r="AE69" i="41"/>
  <c r="AC170" i="41"/>
  <c r="AG68" i="40"/>
  <c r="X18" i="40"/>
  <c r="AI113" i="25"/>
  <c r="X64" i="42"/>
  <c r="AN55" i="40"/>
  <c r="AF14" i="42"/>
  <c r="AE14" i="42"/>
  <c r="AA14" i="42"/>
  <c r="AM50" i="40"/>
  <c r="AL101" i="42"/>
  <c r="AK32" i="42"/>
  <c r="AN32" i="42"/>
  <c r="AO32" i="42"/>
  <c r="W118" i="40"/>
  <c r="AJ118" i="40"/>
  <c r="AI156" i="41"/>
  <c r="AB156" i="41"/>
  <c r="AK156" i="41"/>
  <c r="AA156" i="41"/>
  <c r="AG66" i="42"/>
  <c r="W110" i="40"/>
  <c r="AJ110" i="40"/>
  <c r="X46" i="42"/>
  <c r="AC168" i="40"/>
  <c r="W168" i="40"/>
  <c r="AI46" i="42"/>
  <c r="W46" i="42"/>
  <c r="Z150" i="40"/>
  <c r="AB150" i="40"/>
  <c r="W50" i="41"/>
  <c r="X50" i="41"/>
  <c r="AM50" i="41"/>
  <c r="AA26" i="41"/>
  <c r="Y26" i="41"/>
  <c r="AM26" i="41"/>
  <c r="AD97" i="41"/>
  <c r="AA97" i="41"/>
  <c r="AK150" i="40"/>
  <c r="AM99" i="40"/>
  <c r="Y99" i="40"/>
  <c r="AJ99" i="40"/>
  <c r="Y24" i="42"/>
  <c r="AA24" i="42"/>
  <c r="AL50" i="40"/>
  <c r="AO28" i="42"/>
  <c r="AI132" i="41"/>
  <c r="W113" i="41"/>
  <c r="AL55" i="42"/>
  <c r="AH113" i="41"/>
  <c r="AN18" i="40"/>
  <c r="AL135" i="42"/>
  <c r="AC154" i="41"/>
  <c r="AE175" i="42"/>
  <c r="Y84" i="42"/>
  <c r="AA90" i="41"/>
  <c r="AH2" i="41"/>
  <c r="AO175" i="42"/>
  <c r="AB122" i="42"/>
  <c r="AE122" i="42"/>
  <c r="AD154" i="42"/>
  <c r="X154" i="42"/>
  <c r="Y154" i="42"/>
  <c r="AN148" i="42"/>
  <c r="AM148" i="42"/>
  <c r="AD161" i="41"/>
  <c r="AD76" i="40"/>
  <c r="AI161" i="41"/>
  <c r="AF152" i="42"/>
  <c r="AG118" i="41"/>
  <c r="Y170" i="41"/>
  <c r="AF157" i="41"/>
  <c r="AA104" i="41"/>
  <c r="AK155" i="40"/>
  <c r="AD104" i="41"/>
  <c r="X175" i="42"/>
  <c r="AL69" i="41"/>
  <c r="AL170" i="41"/>
  <c r="Y142" i="41"/>
  <c r="X76" i="40"/>
  <c r="AF68" i="40"/>
  <c r="AA118" i="41"/>
  <c r="AJ14" i="42"/>
  <c r="AM64" i="42"/>
  <c r="AB55" i="40"/>
  <c r="W14" i="42"/>
  <c r="AN64" i="42"/>
  <c r="AD55" i="40"/>
  <c r="AA13" i="42"/>
  <c r="AC32" i="42"/>
  <c r="Z32" i="42"/>
  <c r="AM32" i="42"/>
  <c r="AJ156" i="41"/>
  <c r="AG156" i="41"/>
  <c r="W156" i="41"/>
  <c r="AC156" i="41"/>
  <c r="AO156" i="41"/>
  <c r="W66" i="42"/>
  <c r="AI26" i="41"/>
  <c r="AJ97" i="41"/>
  <c r="Y168" i="40"/>
  <c r="AF46" i="42"/>
  <c r="AC46" i="42"/>
  <c r="AM150" i="40"/>
  <c r="AJ150" i="40"/>
  <c r="AH50" i="41"/>
  <c r="AF50" i="41"/>
  <c r="AK26" i="41"/>
  <c r="AL26" i="41"/>
  <c r="AG97" i="41"/>
  <c r="AC97" i="41"/>
  <c r="AN99" i="40"/>
  <c r="AC99" i="40"/>
  <c r="AI99" i="40"/>
  <c r="X24" i="42"/>
  <c r="X78" i="40"/>
  <c r="AD21" i="40"/>
  <c r="Z2" i="41"/>
  <c r="AN175" i="42"/>
  <c r="AG84" i="42"/>
  <c r="AJ82" i="42"/>
  <c r="AK2" i="41"/>
  <c r="AD175" i="42"/>
  <c r="AJ154" i="42"/>
  <c r="AK148" i="42"/>
  <c r="AO148" i="42"/>
  <c r="AG161" i="41"/>
  <c r="AC161" i="40"/>
  <c r="AE76" i="40"/>
  <c r="AH144" i="40"/>
  <c r="AF63" i="41"/>
  <c r="AC144" i="40"/>
  <c r="Y118" i="41"/>
  <c r="AD63" i="41"/>
  <c r="R118" i="27"/>
  <c r="AL138" i="25"/>
  <c r="T75" i="24"/>
  <c r="Q144" i="27"/>
  <c r="AC109" i="41"/>
  <c r="AG98" i="42"/>
  <c r="W103" i="41"/>
  <c r="AA139" i="41"/>
  <c r="AD139" i="41"/>
  <c r="AH139" i="41"/>
  <c r="AL139" i="41"/>
  <c r="AM139" i="41"/>
  <c r="AN49" i="41"/>
  <c r="AO49" i="41"/>
  <c r="AI49" i="41"/>
  <c r="AK49" i="41"/>
  <c r="Z49" i="41"/>
  <c r="Y9" i="40"/>
  <c r="AD9" i="40"/>
  <c r="AH9" i="40"/>
  <c r="AF9" i="40"/>
  <c r="AJ9" i="40"/>
  <c r="AE107" i="41"/>
  <c r="AA107" i="41"/>
  <c r="AL107" i="41"/>
  <c r="AL13" i="41"/>
  <c r="X13" i="41"/>
  <c r="Z13" i="41"/>
  <c r="AC13" i="41"/>
  <c r="AA13" i="41"/>
  <c r="Y31" i="40"/>
  <c r="AN31" i="40"/>
  <c r="AC31" i="40"/>
  <c r="Z31" i="40"/>
  <c r="W31" i="40"/>
  <c r="AE110" i="41"/>
  <c r="Z110" i="41"/>
  <c r="AL110" i="41"/>
  <c r="AF110" i="41"/>
  <c r="AB110" i="41"/>
  <c r="AO163" i="41"/>
  <c r="AM163" i="41"/>
  <c r="AN163" i="41"/>
  <c r="AF163" i="41"/>
  <c r="AK163" i="41"/>
  <c r="AE163" i="41"/>
  <c r="AN134" i="41"/>
  <c r="AE134" i="41"/>
  <c r="AJ134" i="41"/>
  <c r="W134" i="41"/>
  <c r="AF134" i="41"/>
  <c r="AC134" i="41"/>
  <c r="AO47" i="40"/>
  <c r="AJ47" i="40"/>
  <c r="AB47" i="40"/>
  <c r="AF47" i="40"/>
  <c r="W30" i="40"/>
  <c r="AM30" i="40"/>
  <c r="AC30" i="40"/>
  <c r="AH30" i="40"/>
  <c r="AN30" i="40"/>
  <c r="AF124" i="42"/>
  <c r="AJ124" i="42"/>
  <c r="AE124" i="42"/>
  <c r="AA124" i="42"/>
  <c r="W171" i="42"/>
  <c r="AM171" i="42"/>
  <c r="AO171" i="42"/>
  <c r="AN171" i="42"/>
  <c r="AD171" i="42"/>
  <c r="Y171" i="42"/>
  <c r="AC169" i="42"/>
  <c r="X169" i="42"/>
  <c r="Z169" i="42"/>
  <c r="AE169" i="42"/>
  <c r="AO2" i="40"/>
  <c r="AM2" i="40"/>
  <c r="AI2" i="40"/>
  <c r="Z2" i="40"/>
  <c r="AA2" i="40"/>
  <c r="AA174" i="40"/>
  <c r="AD174" i="40"/>
  <c r="AF174" i="40"/>
  <c r="AN115" i="42"/>
  <c r="AI115" i="42"/>
  <c r="AJ115" i="42"/>
  <c r="AH115" i="42"/>
  <c r="X115" i="42"/>
  <c r="AO115" i="42"/>
  <c r="AB155" i="41"/>
  <c r="AJ155" i="41"/>
  <c r="AB4" i="40"/>
  <c r="AD4" i="40"/>
  <c r="W4" i="40"/>
  <c r="AK4" i="40"/>
  <c r="AE4" i="40"/>
  <c r="AO4" i="40"/>
  <c r="Y4" i="40"/>
  <c r="AJ4" i="40"/>
  <c r="X45" i="42"/>
  <c r="AL45" i="42"/>
  <c r="AK45" i="42"/>
  <c r="W45" i="42"/>
  <c r="AF45" i="42"/>
  <c r="AB45" i="42"/>
  <c r="AI45" i="42"/>
  <c r="AO45" i="42"/>
  <c r="AC45" i="42"/>
  <c r="AE45" i="42"/>
  <c r="X61" i="42"/>
  <c r="Y61" i="42"/>
  <c r="AC61" i="42"/>
  <c r="AE61" i="42"/>
  <c r="Z61" i="42"/>
  <c r="W153" i="40"/>
  <c r="X153" i="40"/>
  <c r="AC153" i="40"/>
  <c r="Z153" i="40"/>
  <c r="AO108" i="40"/>
  <c r="AA108" i="40"/>
  <c r="W108" i="40"/>
  <c r="AK108" i="40"/>
  <c r="AG108" i="40"/>
  <c r="Z108" i="40"/>
  <c r="AJ108" i="40"/>
  <c r="Y108" i="40"/>
  <c r="AN108" i="40"/>
  <c r="AN56" i="40"/>
  <c r="AL56" i="40"/>
  <c r="AL36" i="40"/>
  <c r="Y36" i="40"/>
  <c r="AA36" i="40"/>
  <c r="W36" i="40"/>
  <c r="AK36" i="40"/>
  <c r="AD36" i="40"/>
  <c r="Z36" i="40"/>
  <c r="AB36" i="40"/>
  <c r="AF36" i="40"/>
  <c r="AJ36" i="40"/>
  <c r="AL11" i="41"/>
  <c r="AK11" i="41"/>
  <c r="AG11" i="41"/>
  <c r="AD116" i="41"/>
  <c r="W116" i="41"/>
  <c r="AL116" i="41"/>
  <c r="AB116" i="41"/>
  <c r="Y116" i="41"/>
  <c r="AD166" i="42"/>
  <c r="Z166" i="42"/>
  <c r="AO166" i="42"/>
  <c r="AA166" i="42"/>
  <c r="AK166" i="42"/>
  <c r="AN166" i="42"/>
  <c r="Y166" i="42"/>
  <c r="AJ166" i="42"/>
  <c r="W166" i="42"/>
  <c r="AE39" i="40"/>
  <c r="AN39" i="40"/>
  <c r="Y39" i="40"/>
  <c r="AM39" i="40"/>
  <c r="AL39" i="40"/>
  <c r="Z39" i="40"/>
  <c r="W39" i="40"/>
  <c r="AI39" i="40"/>
  <c r="AG39" i="40"/>
  <c r="AE131" i="42"/>
  <c r="AA131" i="42"/>
  <c r="AB131" i="42"/>
  <c r="AO131" i="42"/>
  <c r="AN131" i="42"/>
  <c r="AH131" i="42"/>
  <c r="AA81" i="42"/>
  <c r="AJ81" i="42"/>
  <c r="AF81" i="42"/>
  <c r="AF174" i="42"/>
  <c r="Y174" i="42"/>
  <c r="AH174" i="42"/>
  <c r="AG174" i="42"/>
  <c r="AJ174" i="42"/>
  <c r="X128" i="42"/>
  <c r="AH128" i="42"/>
  <c r="X150" i="41"/>
  <c r="AL150" i="41"/>
  <c r="AK150" i="41"/>
  <c r="AA150" i="41"/>
  <c r="W150" i="41"/>
  <c r="AB150" i="41"/>
  <c r="AI156" i="42"/>
  <c r="AH156" i="42"/>
  <c r="AJ156" i="42"/>
  <c r="AM156" i="42"/>
  <c r="AC156" i="42"/>
  <c r="W26" i="42"/>
  <c r="Z26" i="42"/>
  <c r="AL135" i="28"/>
  <c r="AJ38" i="23"/>
  <c r="AM38" i="23"/>
  <c r="X70" i="28"/>
  <c r="AB70" i="28"/>
  <c r="AC69" i="28"/>
  <c r="AI69" i="28"/>
  <c r="AD93" i="28"/>
  <c r="Y93" i="28"/>
  <c r="AG65" i="28"/>
  <c r="AJ65" i="28"/>
  <c r="AI166" i="28"/>
  <c r="AG166" i="28"/>
  <c r="AE16" i="28"/>
  <c r="AB16" i="28"/>
  <c r="AF163" i="28"/>
  <c r="AM163" i="28"/>
  <c r="AD95" i="42"/>
  <c r="Z95" i="42"/>
  <c r="AA95" i="42"/>
  <c r="AF95" i="42"/>
  <c r="AB95" i="42"/>
  <c r="AE95" i="42"/>
  <c r="Y95" i="42"/>
  <c r="AI95" i="42"/>
  <c r="AH95" i="42"/>
  <c r="X95" i="42"/>
  <c r="AJ149" i="42"/>
  <c r="AL149" i="42"/>
  <c r="AG149" i="42"/>
  <c r="AD149" i="42"/>
  <c r="AM149" i="42"/>
  <c r="Z149" i="42"/>
  <c r="Y149" i="42"/>
  <c r="AH149" i="42"/>
  <c r="AB149" i="42"/>
  <c r="AN149" i="42"/>
  <c r="AI149" i="42"/>
  <c r="X149" i="42"/>
  <c r="AE9" i="41"/>
  <c r="AK9" i="41"/>
  <c r="AN9" i="41"/>
  <c r="Z9" i="41"/>
  <c r="AE112" i="40"/>
  <c r="AI112" i="40"/>
  <c r="AL112" i="40"/>
  <c r="AD112" i="40"/>
  <c r="AG112" i="40"/>
  <c r="Z112" i="40"/>
  <c r="AB112" i="40"/>
  <c r="Y7" i="42"/>
  <c r="AA7" i="42"/>
  <c r="AC7" i="42"/>
  <c r="X7" i="42"/>
  <c r="AG7" i="42"/>
  <c r="AF7" i="42"/>
  <c r="AI7" i="42"/>
  <c r="AE7" i="42"/>
  <c r="AJ7" i="42"/>
  <c r="AH7" i="42"/>
  <c r="AL7" i="42"/>
  <c r="AN136" i="41"/>
  <c r="AH136" i="41"/>
  <c r="W136" i="41"/>
  <c r="AK136" i="41"/>
  <c r="AB136" i="41"/>
  <c r="AG136" i="41"/>
  <c r="AN103" i="42"/>
  <c r="AL103" i="42"/>
  <c r="X103" i="42"/>
  <c r="AM132" i="40"/>
  <c r="AA132" i="40"/>
  <c r="Z132" i="40"/>
  <c r="X132" i="40"/>
  <c r="AB132" i="40"/>
  <c r="AN132" i="40"/>
  <c r="AE132" i="40"/>
  <c r="AF132" i="40"/>
  <c r="AC42" i="42"/>
  <c r="W42" i="42"/>
  <c r="AD42" i="42"/>
  <c r="AI42" i="42"/>
  <c r="X42" i="42"/>
  <c r="AL42" i="42"/>
  <c r="Z42" i="42"/>
  <c r="AM50" i="42"/>
  <c r="AA50" i="42"/>
  <c r="AN50" i="42"/>
  <c r="X50" i="42"/>
  <c r="AE84" i="40"/>
  <c r="AI84" i="40"/>
  <c r="AO84" i="40"/>
  <c r="AD84" i="40"/>
  <c r="X84" i="40"/>
  <c r="Z84" i="40"/>
  <c r="AN84" i="40"/>
  <c r="AJ11" i="42"/>
  <c r="AH11" i="42"/>
  <c r="AB11" i="42"/>
  <c r="AA11" i="42"/>
  <c r="AE96" i="41"/>
  <c r="AA96" i="41"/>
  <c r="AH96" i="41"/>
  <c r="AI58" i="40"/>
  <c r="AL58" i="40"/>
  <c r="Z58" i="40"/>
  <c r="AD58" i="40"/>
  <c r="AH85" i="41"/>
  <c r="AO85" i="41"/>
  <c r="AG85" i="41"/>
  <c r="Z21" i="42"/>
  <c r="AJ21" i="42"/>
  <c r="AH21" i="42"/>
  <c r="AM21" i="42"/>
  <c r="W21" i="42"/>
  <c r="AB21" i="42"/>
  <c r="AK21" i="42"/>
  <c r="AO21" i="42"/>
  <c r="AD21" i="42"/>
  <c r="X21" i="42"/>
  <c r="Y21" i="42"/>
  <c r="Y38" i="40"/>
  <c r="AO38" i="40"/>
  <c r="AH38" i="40"/>
  <c r="AF38" i="40"/>
  <c r="AC38" i="40"/>
  <c r="AN38" i="40"/>
  <c r="AL38" i="40"/>
  <c r="AM38" i="40"/>
  <c r="AK38" i="40"/>
  <c r="AJ38" i="40"/>
  <c r="AE38" i="40"/>
  <c r="AK57" i="41"/>
  <c r="Z57" i="41"/>
  <c r="AD57" i="41"/>
  <c r="AO6" i="42"/>
  <c r="AC6" i="42"/>
  <c r="AJ6" i="42"/>
  <c r="AF85" i="42"/>
  <c r="AA85" i="42"/>
  <c r="AL85" i="42"/>
  <c r="AN85" i="42"/>
  <c r="AO85" i="42"/>
  <c r="AD85" i="42"/>
  <c r="Y85" i="42"/>
  <c r="AM85" i="42"/>
  <c r="AC85" i="42"/>
  <c r="AJ85" i="42"/>
  <c r="W85" i="42"/>
  <c r="AC99" i="42"/>
  <c r="AB99" i="42"/>
  <c r="AH99" i="42"/>
  <c r="AF99" i="42"/>
  <c r="AG99" i="42"/>
  <c r="AM99" i="42"/>
  <c r="AE99" i="42"/>
  <c r="AI99" i="42"/>
  <c r="AJ99" i="42"/>
  <c r="AL99" i="42"/>
  <c r="AN99" i="42"/>
  <c r="X116" i="40"/>
  <c r="Z116" i="40"/>
  <c r="AD116" i="40"/>
  <c r="AB116" i="40"/>
  <c r="AN116" i="40"/>
  <c r="AE116" i="40"/>
  <c r="Y116" i="40"/>
  <c r="AD56" i="41"/>
  <c r="AI56" i="41"/>
  <c r="AM56" i="41"/>
  <c r="X56" i="41"/>
  <c r="Y56" i="41"/>
  <c r="AG56" i="41"/>
  <c r="AJ56" i="41"/>
  <c r="Z37" i="41"/>
  <c r="AK37" i="41"/>
  <c r="AN37" i="41"/>
  <c r="AJ132" i="42"/>
  <c r="AH132" i="42"/>
  <c r="W132" i="42"/>
  <c r="AN132" i="42"/>
  <c r="AA132" i="42"/>
  <c r="AL132" i="42"/>
  <c r="AB132" i="42"/>
  <c r="Z132" i="42"/>
  <c r="AJ146" i="40"/>
  <c r="AO146" i="40"/>
  <c r="X146" i="40"/>
  <c r="Y146" i="40"/>
  <c r="AB146" i="40"/>
  <c r="AM146" i="40"/>
  <c r="AE146" i="40"/>
  <c r="AK146" i="40"/>
  <c r="AI146" i="40"/>
  <c r="AD146" i="40"/>
  <c r="W146" i="40"/>
  <c r="AO146" i="41"/>
  <c r="AK146" i="41"/>
  <c r="AL146" i="41"/>
  <c r="Y146" i="41"/>
  <c r="AJ146" i="41"/>
  <c r="W146" i="41"/>
  <c r="AM146" i="41"/>
  <c r="AE142" i="42"/>
  <c r="AJ142" i="42"/>
  <c r="AD142" i="42"/>
  <c r="AM142" i="42"/>
  <c r="AB142" i="42"/>
  <c r="W142" i="42"/>
  <c r="X142" i="42"/>
  <c r="AG142" i="42"/>
  <c r="AH142" i="42"/>
  <c r="Y142" i="42"/>
  <c r="AF142" i="42"/>
  <c r="Z142" i="42"/>
  <c r="AK8" i="40"/>
  <c r="Y8" i="40"/>
  <c r="AB8" i="40"/>
  <c r="Z124" i="41"/>
  <c r="AF124" i="41"/>
  <c r="AG124" i="41"/>
  <c r="W124" i="41"/>
  <c r="AN124" i="41"/>
  <c r="AD124" i="41"/>
  <c r="Y161" i="23"/>
  <c r="AD161" i="23"/>
  <c r="X101" i="23"/>
  <c r="AB101" i="23"/>
  <c r="AG69" i="28"/>
  <c r="AO88" i="28"/>
  <c r="M86" i="27"/>
  <c r="S86" i="27"/>
  <c r="Q86" i="27"/>
  <c r="AN57" i="23"/>
  <c r="Y57" i="23"/>
  <c r="W57" i="23"/>
  <c r="AK99" i="23"/>
  <c r="X99" i="23"/>
  <c r="AD99" i="23"/>
  <c r="AN99" i="23"/>
  <c r="AF161" i="23"/>
  <c r="AA161" i="23"/>
  <c r="AB161" i="23"/>
  <c r="AK161" i="23"/>
  <c r="Z161" i="23"/>
  <c r="AL161" i="23"/>
  <c r="AC161" i="23"/>
  <c r="AC25" i="23"/>
  <c r="Y25" i="23"/>
  <c r="AN25" i="23"/>
  <c r="Z25" i="23"/>
  <c r="AM25" i="23"/>
  <c r="AH25" i="23"/>
  <c r="AE25" i="23"/>
  <c r="X25" i="23"/>
  <c r="W25" i="23"/>
  <c r="AI25" i="23"/>
  <c r="AN5" i="23"/>
  <c r="Y5" i="23"/>
  <c r="AB5" i="23"/>
  <c r="W5" i="23"/>
  <c r="AI5" i="23"/>
  <c r="AD5" i="23"/>
  <c r="AF69" i="23"/>
  <c r="AO69" i="23"/>
  <c r="Z69" i="23"/>
  <c r="AE69" i="23"/>
  <c r="AC69" i="23"/>
  <c r="AG69" i="23"/>
  <c r="AJ69" i="23"/>
  <c r="Y69" i="23"/>
  <c r="AN69" i="23"/>
  <c r="W69" i="23"/>
  <c r="AF38" i="23"/>
  <c r="X38" i="23"/>
  <c r="Z38" i="23"/>
  <c r="AI38" i="23"/>
  <c r="AK38" i="23"/>
  <c r="AE38" i="23"/>
  <c r="AO38" i="23"/>
  <c r="W38" i="23"/>
  <c r="AL38" i="23"/>
  <c r="AN38" i="23"/>
  <c r="AD38" i="23"/>
  <c r="Y59" i="23"/>
  <c r="AJ59" i="23"/>
  <c r="AH59" i="23"/>
  <c r="AI29" i="23"/>
  <c r="AL29" i="23"/>
  <c r="AM29" i="23"/>
  <c r="AC29" i="23"/>
  <c r="AE29" i="23"/>
  <c r="X29" i="23"/>
  <c r="AK29" i="23"/>
  <c r="AJ29" i="23"/>
  <c r="Y29" i="23"/>
  <c r="Z29" i="23"/>
  <c r="AH29" i="23"/>
  <c r="AK101" i="23"/>
  <c r="Y101" i="23"/>
  <c r="AH101" i="23"/>
  <c r="AN101" i="23"/>
  <c r="AI101" i="23"/>
  <c r="AC101" i="23"/>
  <c r="AL101" i="23"/>
  <c r="AJ101" i="23"/>
  <c r="Z101" i="23"/>
  <c r="AD101" i="23"/>
  <c r="Y173" i="23"/>
  <c r="AD173" i="23"/>
  <c r="AH173" i="23"/>
  <c r="AL173" i="23"/>
  <c r="AH148" i="23"/>
  <c r="AK148" i="23"/>
  <c r="AG148" i="23"/>
  <c r="AC148" i="23"/>
  <c r="AM98" i="23"/>
  <c r="AJ98" i="23"/>
  <c r="AA98" i="23"/>
  <c r="AL98" i="23"/>
  <c r="AH98" i="23"/>
  <c r="AK98" i="23"/>
  <c r="X3" i="23"/>
  <c r="AA3" i="23"/>
  <c r="AM3" i="23"/>
  <c r="AI96" i="23"/>
  <c r="AH96" i="23"/>
  <c r="AB96" i="23"/>
  <c r="AK177" i="23"/>
  <c r="AE177" i="23"/>
  <c r="AM177" i="23"/>
  <c r="Z123" i="23"/>
  <c r="Y123" i="23"/>
  <c r="AJ152" i="23"/>
  <c r="AA152" i="23"/>
  <c r="X143" i="23"/>
  <c r="W143" i="23"/>
  <c r="AN143" i="23"/>
  <c r="AH78" i="23"/>
  <c r="AM78" i="23"/>
  <c r="W78" i="23"/>
  <c r="AG40" i="23"/>
  <c r="W40" i="23"/>
  <c r="AJ116" i="23"/>
  <c r="X116" i="23"/>
  <c r="W116" i="23"/>
  <c r="AF88" i="28"/>
  <c r="AN88" i="28"/>
  <c r="AD88" i="28"/>
  <c r="AJ88" i="28"/>
  <c r="AN44" i="28"/>
  <c r="AC44" i="28"/>
  <c r="AM44" i="28"/>
  <c r="AD162" i="28"/>
  <c r="AE162" i="28"/>
  <c r="AK70" i="28"/>
  <c r="W70" i="28"/>
  <c r="AH70" i="28"/>
  <c r="AG70" i="28"/>
  <c r="AH69" i="28"/>
  <c r="AJ69" i="28"/>
  <c r="W69" i="28"/>
  <c r="AJ93" i="28"/>
  <c r="AG93" i="28"/>
  <c r="AE93" i="28"/>
  <c r="AB93" i="28"/>
  <c r="X93" i="28"/>
  <c r="AA93" i="28"/>
  <c r="AN93" i="28"/>
  <c r="AC93" i="28"/>
  <c r="W93" i="28"/>
  <c r="AF64" i="28"/>
  <c r="X64" i="28"/>
  <c r="AN64" i="28"/>
  <c r="AE64" i="28"/>
  <c r="AC64" i="28"/>
  <c r="AL64" i="28"/>
  <c r="W64" i="28"/>
  <c r="Y18" i="28"/>
  <c r="AO18" i="28"/>
  <c r="AG18" i="28"/>
  <c r="W18" i="28"/>
  <c r="AJ18" i="28"/>
  <c r="AE18" i="28"/>
  <c r="X155" i="28"/>
  <c r="AK155" i="28"/>
  <c r="Y155" i="28"/>
  <c r="AC155" i="28"/>
  <c r="Z66" i="28"/>
  <c r="AL66" i="28"/>
  <c r="AD66" i="28"/>
  <c r="AN66" i="28"/>
  <c r="AA65" i="28"/>
  <c r="X65" i="28"/>
  <c r="Z65" i="28"/>
  <c r="AM65" i="28"/>
  <c r="AL65" i="28"/>
  <c r="AH65" i="28"/>
  <c r="AD65" i="28"/>
  <c r="AB65" i="28"/>
  <c r="AK65" i="28"/>
  <c r="AF65" i="28"/>
  <c r="AM166" i="28"/>
  <c r="AK166" i="28"/>
  <c r="AH166" i="28"/>
  <c r="AE166" i="28"/>
  <c r="Y166" i="28"/>
  <c r="AO166" i="28"/>
  <c r="AD166" i="28"/>
  <c r="X166" i="28"/>
  <c r="W166" i="28"/>
  <c r="AC166" i="28"/>
  <c r="AL166" i="28"/>
  <c r="AI16" i="28"/>
  <c r="AD16" i="28"/>
  <c r="AA16" i="28"/>
  <c r="AH16" i="28"/>
  <c r="Z16" i="28"/>
  <c r="AO16" i="28"/>
  <c r="AC16" i="28"/>
  <c r="AF16" i="28"/>
  <c r="AJ16" i="28"/>
  <c r="AL16" i="28"/>
  <c r="AL163" i="28"/>
  <c r="AH163" i="28"/>
  <c r="Y163" i="28"/>
  <c r="AE163" i="28"/>
  <c r="AO163" i="28"/>
  <c r="W135" i="28"/>
  <c r="AC135" i="28"/>
  <c r="Y135" i="28"/>
  <c r="Z135" i="28"/>
  <c r="AG135" i="28"/>
  <c r="AB135" i="28"/>
  <c r="AE135" i="28"/>
  <c r="AM135" i="28"/>
  <c r="AH135" i="28"/>
  <c r="AA81" i="28"/>
  <c r="AI81" i="28"/>
  <c r="X81" i="28"/>
  <c r="Y160" i="28"/>
  <c r="AF160" i="28"/>
  <c r="AI160" i="28"/>
  <c r="AJ78" i="28"/>
  <c r="Z78" i="28"/>
  <c r="AE78" i="28"/>
  <c r="AA78" i="28"/>
  <c r="AF78" i="28"/>
  <c r="AK78" i="28"/>
  <c r="AO170" i="28"/>
  <c r="AB170" i="28"/>
  <c r="AK170" i="28"/>
  <c r="W170" i="28"/>
  <c r="AJ41" i="28"/>
  <c r="AK41" i="28"/>
  <c r="X41" i="28"/>
  <c r="AG41" i="28"/>
  <c r="Y27" i="28"/>
  <c r="AE27" i="28"/>
  <c r="AG20" i="28"/>
  <c r="AF20" i="28"/>
  <c r="Z23" i="28"/>
  <c r="AK23" i="28"/>
  <c r="AE23" i="28"/>
  <c r="AG23" i="28"/>
  <c r="AG24" i="28"/>
  <c r="W24" i="28"/>
  <c r="AM24" i="28"/>
  <c r="AD24" i="28"/>
  <c r="AD48" i="28"/>
  <c r="X48" i="28"/>
  <c r="Z48" i="28"/>
  <c r="AN48" i="28"/>
  <c r="AH48" i="28"/>
  <c r="AH45" i="28"/>
  <c r="AE45" i="28"/>
  <c r="AL45" i="28"/>
  <c r="X45" i="28"/>
  <c r="AC59" i="28"/>
  <c r="W59" i="28"/>
  <c r="Y14" i="28"/>
  <c r="AH14" i="28"/>
  <c r="AK88" i="28"/>
  <c r="AJ70" i="28"/>
  <c r="AE57" i="23"/>
  <c r="AB69" i="28"/>
  <c r="AO93" i="28"/>
  <c r="AK5" i="23"/>
  <c r="AI69" i="23"/>
  <c r="Z64" i="28"/>
  <c r="Z18" i="28"/>
  <c r="AC38" i="23"/>
  <c r="AB166" i="28"/>
  <c r="AM16" i="28"/>
  <c r="AA163" i="28"/>
  <c r="AK44" i="28"/>
  <c r="X57" i="23"/>
  <c r="X69" i="28"/>
  <c r="AG25" i="23"/>
  <c r="X16" i="28"/>
  <c r="AA96" i="23"/>
  <c r="AF166" i="28"/>
  <c r="AE101" i="23"/>
  <c r="AJ135" i="28"/>
  <c r="AA160" i="28"/>
  <c r="AG78" i="28"/>
  <c r="AD27" i="28"/>
  <c r="AB152" i="23"/>
  <c r="AL48" i="28"/>
  <c r="AH23" i="28"/>
  <c r="AG57" i="23"/>
  <c r="AC57" i="23"/>
  <c r="AB59" i="23"/>
  <c r="AG101" i="23"/>
  <c r="AF98" i="23"/>
  <c r="Y177" i="23"/>
  <c r="X69" i="23"/>
  <c r="AN135" i="28"/>
  <c r="AI170" i="28"/>
  <c r="AG45" i="28"/>
  <c r="AA40" i="23"/>
  <c r="AN126" i="28"/>
  <c r="AC88" i="28"/>
  <c r="AC70" i="28"/>
  <c r="AL57" i="23"/>
  <c r="Z69" i="28"/>
  <c r="AI93" i="28"/>
  <c r="AO161" i="23"/>
  <c r="AJ25" i="23"/>
  <c r="AN65" i="28"/>
  <c r="AD29" i="23"/>
  <c r="W101" i="23"/>
  <c r="AO98" i="23"/>
  <c r="AK135" i="28"/>
  <c r="AM88" i="28"/>
  <c r="AN162" i="28"/>
  <c r="AE70" i="28"/>
  <c r="AO57" i="23"/>
  <c r="Y69" i="28"/>
  <c r="AH93" i="28"/>
  <c r="AG5" i="23"/>
  <c r="AL69" i="23"/>
  <c r="AJ64" i="28"/>
  <c r="AC18" i="28"/>
  <c r="AB38" i="23"/>
  <c r="AI65" i="28"/>
  <c r="AO29" i="23"/>
  <c r="AN163" i="28"/>
  <c r="AO25" i="23"/>
  <c r="AB69" i="23"/>
  <c r="Y65" i="28"/>
  <c r="AF29" i="23"/>
  <c r="W16" i="28"/>
  <c r="AH81" i="28"/>
  <c r="AM168" i="23"/>
  <c r="Y23" i="28"/>
  <c r="AB95" i="23"/>
  <c r="AG14" i="42"/>
  <c r="AO14" i="42"/>
  <c r="AB14" i="42"/>
  <c r="AE45" i="41"/>
  <c r="AI45" i="41"/>
  <c r="AN45" i="41"/>
  <c r="AO45" i="41"/>
  <c r="AM94" i="41"/>
  <c r="AE94" i="41"/>
  <c r="Y94" i="41"/>
  <c r="AL94" i="41"/>
  <c r="X94" i="41"/>
  <c r="W111" i="40"/>
  <c r="AO111" i="40"/>
  <c r="Z55" i="42"/>
  <c r="AO55" i="42"/>
  <c r="X55" i="42"/>
  <c r="AO50" i="40"/>
  <c r="AB50" i="40"/>
  <c r="X50" i="40"/>
  <c r="AD101" i="42"/>
  <c r="Z101" i="42"/>
  <c r="AN33" i="41"/>
  <c r="AK33" i="41"/>
  <c r="AI33" i="41"/>
  <c r="Z28" i="42"/>
  <c r="AD28" i="42"/>
  <c r="Y133" i="40"/>
  <c r="AG133" i="40"/>
  <c r="AD133" i="40"/>
  <c r="AD23" i="42"/>
  <c r="AK23" i="42"/>
  <c r="AM33" i="42"/>
  <c r="AB33" i="42"/>
  <c r="AA33" i="42"/>
  <c r="Y33" i="42"/>
  <c r="X33" i="42"/>
  <c r="AF116" i="42"/>
  <c r="AB116" i="42"/>
  <c r="AH116" i="42"/>
  <c r="AA50" i="41"/>
  <c r="AE50" i="41"/>
  <c r="X173" i="41"/>
  <c r="W173" i="41"/>
  <c r="AE173" i="41"/>
  <c r="AE70" i="40"/>
  <c r="AD70" i="40"/>
  <c r="AH70" i="40"/>
  <c r="AG70" i="40"/>
  <c r="Z106" i="40"/>
  <c r="AM106" i="40"/>
  <c r="AL106" i="40"/>
  <c r="Z92" i="40"/>
  <c r="AI92" i="40"/>
  <c r="AJ92" i="40"/>
  <c r="AH92" i="40"/>
  <c r="AK94" i="42"/>
  <c r="AC94" i="42"/>
  <c r="X94" i="42"/>
  <c r="AF94" i="42"/>
  <c r="AD94" i="42"/>
  <c r="AO94" i="42"/>
  <c r="AG94" i="42"/>
  <c r="AM125" i="41"/>
  <c r="AD125" i="41"/>
  <c r="AJ69" i="40"/>
  <c r="Y69" i="40"/>
  <c r="AH69" i="40"/>
  <c r="X69" i="40"/>
  <c r="AK46" i="40"/>
  <c r="AL46" i="40"/>
  <c r="W54" i="40"/>
  <c r="AO54" i="40"/>
  <c r="X54" i="40"/>
  <c r="AE54" i="40"/>
  <c r="AF117" i="42"/>
  <c r="AM117" i="42"/>
  <c r="X144" i="42"/>
  <c r="AG144" i="42"/>
  <c r="AI52" i="42"/>
  <c r="AA52" i="42"/>
  <c r="AM52" i="42"/>
  <c r="Z120" i="42"/>
  <c r="AD120" i="42"/>
  <c r="AG114" i="41"/>
  <c r="AC114" i="41"/>
  <c r="AL177" i="41"/>
  <c r="AG177" i="41"/>
  <c r="Z177" i="41"/>
  <c r="AE177" i="41"/>
  <c r="AN177" i="41"/>
  <c r="AN23" i="40"/>
  <c r="AB23" i="40"/>
  <c r="AO12" i="41"/>
  <c r="AJ12" i="41"/>
  <c r="Z12" i="41"/>
  <c r="AN88" i="41"/>
  <c r="AI88" i="41"/>
  <c r="Y36" i="41"/>
  <c r="AC36" i="41"/>
  <c r="AK36" i="41"/>
  <c r="AJ84" i="42"/>
  <c r="AF84" i="42"/>
  <c r="AD84" i="42"/>
  <c r="AN154" i="42"/>
  <c r="AE154" i="42"/>
  <c r="AM154" i="42"/>
  <c r="W154" i="42"/>
  <c r="X148" i="42"/>
  <c r="AL148" i="42"/>
  <c r="W148" i="42"/>
  <c r="AI148" i="42"/>
  <c r="AJ148" i="42"/>
  <c r="AE148" i="42"/>
  <c r="Y148" i="42"/>
  <c r="AD148" i="42"/>
  <c r="AI124" i="40"/>
  <c r="X124" i="40"/>
  <c r="AM124" i="40"/>
  <c r="AC124" i="40"/>
  <c r="AN124" i="40"/>
  <c r="AL124" i="40"/>
  <c r="AF92" i="41"/>
  <c r="AM92" i="41"/>
  <c r="AH92" i="41"/>
  <c r="AI92" i="41"/>
  <c r="AB67" i="42"/>
  <c r="AG67" i="42"/>
  <c r="AJ163" i="40"/>
  <c r="AH163" i="40"/>
  <c r="AE80" i="42"/>
  <c r="AM80" i="42"/>
  <c r="AL80" i="42"/>
  <c r="AN80" i="42"/>
  <c r="AF108" i="42"/>
  <c r="W108" i="42"/>
  <c r="AI115" i="40"/>
  <c r="Z115" i="40"/>
  <c r="X175" i="41"/>
  <c r="AJ175" i="41"/>
  <c r="AI175" i="41"/>
  <c r="AA175" i="41"/>
  <c r="AH175" i="41"/>
  <c r="W73" i="42"/>
  <c r="AH73" i="42"/>
  <c r="AL73" i="42"/>
  <c r="AB73" i="42"/>
  <c r="AO73" i="42"/>
  <c r="AL77" i="40"/>
  <c r="AD77" i="40"/>
  <c r="AA77" i="40"/>
  <c r="AF77" i="40"/>
  <c r="AC104" i="41"/>
  <c r="AI104" i="41"/>
  <c r="Z104" i="41"/>
  <c r="AB104" i="41"/>
  <c r="AE104" i="41"/>
  <c r="AL104" i="41"/>
  <c r="AJ104" i="41"/>
  <c r="W104" i="41"/>
  <c r="AK104" i="41"/>
  <c r="X104" i="41"/>
  <c r="AO104" i="41"/>
  <c r="Y151" i="41"/>
  <c r="AC151" i="41"/>
  <c r="AN151" i="41"/>
  <c r="Z151" i="41"/>
  <c r="AO151" i="41"/>
  <c r="AI151" i="41"/>
  <c r="X151" i="41"/>
  <c r="AM162" i="41"/>
  <c r="AD162" i="41"/>
  <c r="AC162" i="41"/>
  <c r="AO162" i="41"/>
  <c r="AH162" i="41"/>
  <c r="AO161" i="41"/>
  <c r="Y161" i="41"/>
  <c r="AJ161" i="41"/>
  <c r="AL161" i="41"/>
  <c r="AL29" i="41"/>
  <c r="AO29" i="41"/>
  <c r="W29" i="41"/>
  <c r="AO142" i="41"/>
  <c r="AD142" i="41"/>
  <c r="X142" i="41"/>
  <c r="AO24" i="40"/>
  <c r="Y24" i="40"/>
  <c r="AC24" i="40"/>
  <c r="Y69" i="41"/>
  <c r="AA69" i="41"/>
  <c r="AG69" i="41"/>
  <c r="Z69" i="41"/>
  <c r="AH69" i="41"/>
  <c r="AJ69" i="41"/>
  <c r="AK69" i="41"/>
  <c r="X69" i="41"/>
  <c r="AN69" i="41"/>
  <c r="AC152" i="42"/>
  <c r="AE152" i="42"/>
  <c r="AA152" i="42"/>
  <c r="AO152" i="42"/>
  <c r="AL152" i="42"/>
  <c r="Z152" i="42"/>
  <c r="AJ152" i="42"/>
  <c r="AF76" i="40"/>
  <c r="AC76" i="40"/>
  <c r="AO76" i="40"/>
  <c r="AI76" i="40"/>
  <c r="AA76" i="40"/>
  <c r="AG76" i="40"/>
  <c r="AM76" i="40"/>
  <c r="AM151" i="40"/>
  <c r="W151" i="40"/>
  <c r="AG151" i="40"/>
  <c r="AI151" i="40"/>
  <c r="AO151" i="40"/>
  <c r="AC151" i="40"/>
  <c r="AN151" i="40"/>
  <c r="Y151" i="40"/>
  <c r="AH151" i="40"/>
  <c r="AB151" i="40"/>
  <c r="AC155" i="40"/>
  <c r="AN155" i="40"/>
  <c r="X155" i="40"/>
  <c r="AD155" i="40"/>
  <c r="AB155" i="40"/>
  <c r="AJ155" i="40"/>
  <c r="AM155" i="40"/>
  <c r="W155" i="40"/>
  <c r="AO155" i="40"/>
  <c r="AH155" i="40"/>
  <c r="AF155" i="40"/>
  <c r="AL22" i="40"/>
  <c r="AB22" i="40"/>
  <c r="AG22" i="40"/>
  <c r="W22" i="40"/>
  <c r="AF132" i="41"/>
  <c r="AE33" i="42"/>
  <c r="Y166" i="25"/>
  <c r="AG54" i="40"/>
  <c r="AI84" i="42"/>
  <c r="AO154" i="42"/>
  <c r="AB175" i="41"/>
  <c r="AJ2" i="42"/>
  <c r="AG50" i="40"/>
  <c r="AN90" i="41"/>
  <c r="AJ115" i="40"/>
  <c r="AF36" i="41"/>
  <c r="AA55" i="42"/>
  <c r="Y50" i="40"/>
  <c r="AF28" i="42"/>
  <c r="AO173" i="41"/>
  <c r="AM55" i="42"/>
  <c r="Z50" i="40"/>
  <c r="X28" i="42"/>
  <c r="AM132" i="41"/>
  <c r="AJ23" i="42"/>
  <c r="AN15" i="42"/>
  <c r="Z82" i="42"/>
  <c r="AL18" i="40"/>
  <c r="AK144" i="42"/>
  <c r="Z18" i="40"/>
  <c r="AF21" i="40"/>
  <c r="AH106" i="40"/>
  <c r="X92" i="41"/>
  <c r="AL67" i="41"/>
  <c r="AK55" i="42"/>
  <c r="AN50" i="40"/>
  <c r="AE28" i="42"/>
  <c r="AA132" i="41"/>
  <c r="AL132" i="41"/>
  <c r="AG55" i="42"/>
  <c r="AH50" i="40"/>
  <c r="AN28" i="42"/>
  <c r="Y23" i="42"/>
  <c r="AL173" i="41"/>
  <c r="Y150" i="40"/>
  <c r="Y18" i="40"/>
  <c r="AC90" i="41"/>
  <c r="AB102" i="40"/>
  <c r="AC18" i="40"/>
  <c r="AL144" i="42"/>
  <c r="AB114" i="41"/>
  <c r="W23" i="40"/>
  <c r="AK55" i="40"/>
  <c r="AB106" i="40"/>
  <c r="AA94" i="42"/>
  <c r="Z116" i="42"/>
  <c r="AH124" i="40"/>
  <c r="AJ80" i="42"/>
  <c r="W124" i="40"/>
  <c r="AF168" i="40"/>
  <c r="AB111" i="40"/>
  <c r="AB92" i="40"/>
  <c r="AL54" i="40"/>
  <c r="X136" i="42"/>
  <c r="AK14" i="42"/>
  <c r="AD45" i="41"/>
  <c r="AI54" i="40"/>
  <c r="AO27" i="42"/>
  <c r="AL27" i="42"/>
  <c r="AL149" i="41"/>
  <c r="X105" i="40"/>
  <c r="AC152" i="40"/>
  <c r="AB170" i="41"/>
  <c r="Z170" i="41"/>
  <c r="AK149" i="41"/>
  <c r="AI93" i="40"/>
  <c r="AD30" i="42"/>
  <c r="AA56" i="42"/>
  <c r="AE37" i="40"/>
  <c r="AL105" i="40"/>
  <c r="AF85" i="40"/>
  <c r="AN56" i="42"/>
  <c r="AG27" i="42"/>
  <c r="Y27" i="42"/>
  <c r="AK79" i="42"/>
  <c r="AA149" i="41"/>
  <c r="AE105" i="40"/>
  <c r="AN152" i="40"/>
  <c r="AM149" i="41"/>
  <c r="AF7" i="40"/>
  <c r="AA63" i="41"/>
  <c r="AN105" i="40"/>
  <c r="AH5" i="42"/>
  <c r="Y105" i="40"/>
  <c r="AC46" i="41"/>
  <c r="AJ46" i="41"/>
  <c r="Y56" i="42"/>
  <c r="AH143" i="41"/>
  <c r="AG152" i="40"/>
  <c r="AM143" i="41"/>
  <c r="Y149" i="41"/>
  <c r="AF93" i="40"/>
  <c r="AA7" i="40"/>
  <c r="Y143" i="41"/>
  <c r="AC7" i="40"/>
  <c r="AI152" i="40"/>
  <c r="X118" i="41"/>
  <c r="AO134" i="25"/>
  <c r="AJ7" i="25"/>
  <c r="AG60" i="42"/>
  <c r="AM60" i="42"/>
  <c r="AE60" i="42"/>
  <c r="AN60" i="42"/>
  <c r="AF60" i="42"/>
  <c r="AJ60" i="42"/>
  <c r="AL60" i="42"/>
  <c r="AA60" i="42"/>
  <c r="AL131" i="41"/>
  <c r="Z131" i="41"/>
  <c r="AB163" i="42"/>
  <c r="AK163" i="42"/>
  <c r="AG136" i="40"/>
  <c r="AE136" i="40"/>
  <c r="AH113" i="42"/>
  <c r="AO113" i="42"/>
  <c r="AF113" i="42"/>
  <c r="X168" i="41"/>
  <c r="AE168" i="41"/>
  <c r="AA168" i="41"/>
  <c r="AL36" i="42"/>
  <c r="AE36" i="42"/>
  <c r="Z36" i="42"/>
  <c r="AB36" i="42"/>
  <c r="AA6" i="40"/>
  <c r="Y6" i="40"/>
  <c r="AH23" i="41"/>
  <c r="AC23" i="41"/>
  <c r="AL23" i="41"/>
  <c r="AN23" i="41"/>
  <c r="AE23" i="41"/>
  <c r="AG23" i="41"/>
  <c r="Z23" i="41"/>
  <c r="AB23" i="41"/>
  <c r="AJ23" i="41"/>
  <c r="Z103" i="41"/>
  <c r="AB103" i="41"/>
  <c r="AJ103" i="41"/>
  <c r="Z114" i="40"/>
  <c r="AI114" i="40"/>
  <c r="AF138" i="40"/>
  <c r="AG138" i="40"/>
  <c r="AF81" i="41"/>
  <c r="AK81" i="41"/>
  <c r="X81" i="41"/>
  <c r="AD34" i="42"/>
  <c r="AI34" i="42"/>
  <c r="AB34" i="42"/>
  <c r="AL34" i="42"/>
  <c r="AA34" i="42"/>
  <c r="Y34" i="42"/>
  <c r="AC34" i="42"/>
  <c r="X34" i="42"/>
  <c r="AJ34" i="42"/>
  <c r="Z34" i="42"/>
  <c r="AM34" i="42"/>
  <c r="AH34" i="42"/>
  <c r="AM145" i="42"/>
  <c r="AK145" i="42"/>
  <c r="X145" i="42"/>
  <c r="AJ145" i="42"/>
  <c r="AJ128" i="41"/>
  <c r="AE128" i="41"/>
  <c r="AD128" i="41"/>
  <c r="AO128" i="41"/>
  <c r="AH128" i="41"/>
  <c r="AL128" i="41"/>
  <c r="AI128" i="41"/>
  <c r="AG128" i="41"/>
  <c r="AG140" i="41"/>
  <c r="AK140" i="41"/>
  <c r="AL121" i="42"/>
  <c r="AE121" i="42"/>
  <c r="AI121" i="42"/>
  <c r="Z121" i="42"/>
  <c r="AK121" i="42"/>
  <c r="AM121" i="42"/>
  <c r="W140" i="42"/>
  <c r="AC140" i="42"/>
  <c r="AA140" i="42"/>
  <c r="AL48" i="41"/>
  <c r="AE48" i="41"/>
  <c r="AA158" i="41"/>
  <c r="W158" i="41"/>
  <c r="AL158" i="41"/>
  <c r="AE158" i="41"/>
  <c r="AL106" i="41"/>
  <c r="AK106" i="41"/>
  <c r="AN106" i="41"/>
  <c r="AC145" i="41"/>
  <c r="AK145" i="41"/>
  <c r="AE145" i="41"/>
  <c r="W44" i="41"/>
  <c r="AK44" i="41"/>
  <c r="AB44" i="41"/>
  <c r="AM44" i="41"/>
  <c r="W167" i="40"/>
  <c r="AO167" i="40"/>
  <c r="AI167" i="40"/>
  <c r="Y167" i="40"/>
  <c r="AI39" i="42"/>
  <c r="AJ39" i="42"/>
  <c r="AN39" i="42"/>
  <c r="AD126" i="41"/>
  <c r="AF126" i="41"/>
  <c r="AH123" i="41"/>
  <c r="Z123" i="41"/>
  <c r="Y123" i="41"/>
  <c r="AL123" i="41"/>
  <c r="AD123" i="41"/>
  <c r="AE123" i="41"/>
  <c r="AH169" i="40"/>
  <c r="AA169" i="40"/>
  <c r="Z169" i="40"/>
  <c r="AN173" i="40"/>
  <c r="W173" i="40"/>
  <c r="AD173" i="40"/>
  <c r="AH74" i="41"/>
  <c r="AO74" i="41"/>
  <c r="AB74" i="41"/>
  <c r="W53" i="41"/>
  <c r="AL53" i="41"/>
  <c r="AB53" i="41"/>
  <c r="AD53" i="41"/>
  <c r="AB133" i="41"/>
  <c r="AI133" i="41"/>
  <c r="Z133" i="41"/>
  <c r="AN120" i="41"/>
  <c r="Y120" i="41"/>
  <c r="AE120" i="41"/>
  <c r="AH120" i="41"/>
  <c r="W160" i="40"/>
  <c r="AI160" i="40"/>
  <c r="AG160" i="40"/>
  <c r="AL160" i="40"/>
  <c r="AN160" i="40"/>
  <c r="AL100" i="42"/>
  <c r="AC100" i="42"/>
  <c r="X100" i="42"/>
  <c r="AM10" i="41"/>
  <c r="AA10" i="41"/>
  <c r="Y10" i="41"/>
  <c r="AI10" i="41"/>
  <c r="AN10" i="41"/>
  <c r="AB93" i="42"/>
  <c r="AM93" i="42"/>
  <c r="AN93" i="42"/>
  <c r="AA93" i="42"/>
  <c r="AF41" i="42"/>
  <c r="Z41" i="42"/>
  <c r="AN41" i="42"/>
  <c r="AO41" i="42"/>
  <c r="AC41" i="42"/>
  <c r="AE41" i="42"/>
  <c r="X112" i="42"/>
  <c r="W112" i="42"/>
  <c r="AG112" i="42"/>
  <c r="AM112" i="42"/>
  <c r="AE112" i="42"/>
  <c r="AK112" i="42"/>
  <c r="AO112" i="42"/>
  <c r="AN112" i="42"/>
  <c r="AB112" i="42"/>
  <c r="AL112" i="42"/>
  <c r="AF112" i="42"/>
  <c r="AA112" i="42"/>
  <c r="AC112" i="42"/>
  <c r="AO172" i="42"/>
  <c r="AK172" i="42"/>
  <c r="AG172" i="42"/>
  <c r="AN75" i="42"/>
  <c r="AA75" i="42"/>
  <c r="Z48" i="40"/>
  <c r="AA48" i="40"/>
  <c r="Y48" i="40"/>
  <c r="W48" i="40"/>
  <c r="AB48" i="40"/>
  <c r="AO48" i="40"/>
  <c r="AC168" i="42"/>
  <c r="X168" i="42"/>
  <c r="AF168" i="42"/>
  <c r="AE168" i="42"/>
  <c r="AJ168" i="42"/>
  <c r="AA86" i="42"/>
  <c r="AB86" i="42"/>
  <c r="W86" i="42"/>
  <c r="AN86" i="42"/>
  <c r="AJ38" i="42"/>
  <c r="AD38" i="42"/>
  <c r="AF38" i="42"/>
  <c r="AN38" i="42"/>
  <c r="X38" i="42"/>
  <c r="X77" i="42"/>
  <c r="AG77" i="42"/>
  <c r="AB77" i="42"/>
  <c r="AN77" i="42"/>
  <c r="AA77" i="42"/>
  <c r="AO77" i="42"/>
  <c r="AB74" i="42"/>
  <c r="AE74" i="42"/>
  <c r="AL74" i="42"/>
  <c r="AH20" i="41"/>
  <c r="AI20" i="41"/>
  <c r="AB49" i="40"/>
  <c r="AD49" i="40"/>
  <c r="AM4" i="41"/>
  <c r="AF4" i="41"/>
  <c r="AK4" i="41"/>
  <c r="AG4" i="41"/>
  <c r="AG71" i="42"/>
  <c r="W71" i="42"/>
  <c r="AN71" i="42"/>
  <c r="AK152" i="41"/>
  <c r="AE152" i="41"/>
  <c r="AM152" i="41"/>
  <c r="AA152" i="41"/>
  <c r="AJ133" i="42"/>
  <c r="AL133" i="42"/>
  <c r="AN133" i="42"/>
  <c r="AK133" i="42"/>
  <c r="AO133" i="42"/>
  <c r="AD18" i="42"/>
  <c r="AH18" i="42"/>
  <c r="AC18" i="42"/>
  <c r="AM18" i="42"/>
  <c r="AO18" i="42"/>
  <c r="AL18" i="42"/>
  <c r="AG18" i="42"/>
  <c r="Z18" i="42"/>
  <c r="AE143" i="40"/>
  <c r="AK143" i="40"/>
  <c r="AK177" i="40"/>
  <c r="AL177" i="40"/>
  <c r="AJ107" i="42"/>
  <c r="AL107" i="42"/>
  <c r="AL93" i="41"/>
  <c r="AJ93" i="41"/>
  <c r="AM93" i="41"/>
  <c r="AA93" i="41"/>
  <c r="X93" i="41"/>
  <c r="AE93" i="41"/>
  <c r="AG93" i="41"/>
  <c r="Z166" i="40"/>
  <c r="AL166" i="40"/>
  <c r="Y166" i="40"/>
  <c r="AG166" i="40"/>
  <c r="AB166" i="40"/>
  <c r="AO166" i="40"/>
  <c r="AF166" i="40"/>
  <c r="AE166" i="40"/>
  <c r="AA166" i="40"/>
  <c r="AC166" i="40"/>
  <c r="W166" i="40"/>
  <c r="AJ166" i="40"/>
  <c r="AN166" i="40"/>
  <c r="AM166" i="40"/>
  <c r="W159" i="40"/>
  <c r="AM159" i="40"/>
  <c r="AJ159" i="40"/>
  <c r="AC159" i="40"/>
  <c r="AA159" i="40"/>
  <c r="AO159" i="40"/>
  <c r="X159" i="40"/>
  <c r="AG159" i="40"/>
  <c r="AH159" i="40"/>
  <c r="Y159" i="40"/>
  <c r="AE159" i="40"/>
  <c r="AE86" i="41"/>
  <c r="AJ86" i="41"/>
  <c r="AI86" i="41"/>
  <c r="AB173" i="42"/>
  <c r="AM173" i="42"/>
  <c r="AH173" i="42"/>
  <c r="AI173" i="42"/>
  <c r="AF173" i="42"/>
  <c r="W156" i="40"/>
  <c r="AM156" i="40"/>
  <c r="AK156" i="40"/>
  <c r="AI156" i="40"/>
  <c r="X156" i="40"/>
  <c r="AN156" i="40"/>
  <c r="AN61" i="40"/>
  <c r="AL61" i="40"/>
  <c r="AJ61" i="40"/>
  <c r="AE61" i="40"/>
  <c r="AC61" i="40"/>
  <c r="AK61" i="40"/>
  <c r="X61" i="40"/>
  <c r="AM61" i="40"/>
  <c r="X16" i="41"/>
  <c r="AB16" i="41"/>
  <c r="Y16" i="41"/>
  <c r="AG16" i="41"/>
  <c r="AN16" i="41"/>
  <c r="AM16" i="41"/>
  <c r="AG76" i="25"/>
  <c r="AB76" i="25"/>
  <c r="AN76" i="25"/>
  <c r="AE76" i="25"/>
  <c r="AA76" i="25"/>
  <c r="Z76" i="25"/>
  <c r="AI138" i="40"/>
  <c r="AM81" i="41"/>
  <c r="AO103" i="41"/>
  <c r="AL81" i="41"/>
  <c r="AN81" i="41"/>
  <c r="AE34" i="42"/>
  <c r="AO109" i="41"/>
  <c r="W128" i="41"/>
  <c r="AA126" i="41"/>
  <c r="AB123" i="41"/>
  <c r="AE173" i="40"/>
  <c r="AO133" i="41"/>
  <c r="AM100" i="42"/>
  <c r="AA98" i="42"/>
  <c r="AL98" i="42"/>
  <c r="AD44" i="41"/>
  <c r="Y39" i="42"/>
  <c r="AN123" i="41"/>
  <c r="AJ169" i="40"/>
  <c r="AA74" i="41"/>
  <c r="AA176" i="40"/>
  <c r="AG100" i="42"/>
  <c r="Y22" i="42"/>
  <c r="AE4" i="42"/>
  <c r="AG75" i="42"/>
  <c r="AJ48" i="40"/>
  <c r="X22" i="42"/>
  <c r="AA4" i="42"/>
  <c r="AK48" i="40"/>
  <c r="AE22" i="42"/>
  <c r="AI22" i="42"/>
  <c r="X18" i="42"/>
  <c r="W93" i="41"/>
  <c r="AD166" i="40"/>
  <c r="AD61" i="40"/>
  <c r="AA18" i="42"/>
  <c r="X166" i="40"/>
  <c r="W34" i="42"/>
  <c r="AN74" i="41"/>
  <c r="AD112" i="42"/>
  <c r="X177" i="40"/>
  <c r="AH77" i="41"/>
  <c r="AN34" i="42"/>
  <c r="Z60" i="42"/>
  <c r="X121" i="42"/>
  <c r="AF152" i="41"/>
  <c r="AK18" i="42"/>
  <c r="AF167" i="40"/>
  <c r="AC20" i="41"/>
  <c r="AO34" i="42"/>
  <c r="AB113" i="42"/>
  <c r="AI81" i="41"/>
  <c r="AI103" i="41"/>
  <c r="AB81" i="41"/>
  <c r="AH138" i="40"/>
  <c r="AJ81" i="41"/>
  <c r="AG34" i="42"/>
  <c r="AC126" i="41"/>
  <c r="AC98" i="42"/>
  <c r="Z128" i="41"/>
  <c r="AH167" i="40"/>
  <c r="AO126" i="41"/>
  <c r="AK123" i="41"/>
  <c r="AD169" i="40"/>
  <c r="AM173" i="40"/>
  <c r="AK100" i="42"/>
  <c r="AF10" i="41"/>
  <c r="Y98" i="42"/>
  <c r="AK98" i="42"/>
  <c r="AH44" i="41"/>
  <c r="AN126" i="41"/>
  <c r="AA123" i="41"/>
  <c r="Y169" i="40"/>
  <c r="AI53" i="41"/>
  <c r="Y100" i="42"/>
  <c r="Z22" i="42"/>
  <c r="AI16" i="42"/>
  <c r="AG48" i="40"/>
  <c r="AD86" i="42"/>
  <c r="AB16" i="42"/>
  <c r="AA168" i="42"/>
  <c r="AB22" i="42"/>
  <c r="AJ22" i="42"/>
  <c r="AB133" i="42"/>
  <c r="AE18" i="42"/>
  <c r="AA107" i="42"/>
  <c r="AK166" i="40"/>
  <c r="AN173" i="42"/>
  <c r="AL49" i="40"/>
  <c r="W61" i="40"/>
  <c r="AD163" i="42"/>
  <c r="AN36" i="42"/>
  <c r="AK34" i="42"/>
  <c r="AN138" i="40"/>
  <c r="AJ173" i="40"/>
  <c r="AF159" i="40"/>
  <c r="AB156" i="40"/>
  <c r="Y18" i="42"/>
  <c r="AO93" i="42"/>
  <c r="AN143" i="40"/>
  <c r="AA100" i="40"/>
  <c r="AO38" i="42"/>
  <c r="AM76" i="25"/>
  <c r="AK76" i="25"/>
  <c r="AG108" i="28"/>
  <c r="AL39" i="28"/>
  <c r="AK92" i="23"/>
  <c r="AD101" i="28"/>
  <c r="AM175" i="28"/>
  <c r="AG146" i="23"/>
  <c r="AD49" i="23"/>
  <c r="AC6" i="40"/>
  <c r="AD103" i="41"/>
  <c r="Y103" i="41"/>
  <c r="AK158" i="41"/>
  <c r="AB169" i="40"/>
  <c r="Y173" i="40"/>
  <c r="AH93" i="42"/>
  <c r="AA163" i="42"/>
  <c r="AL136" i="40"/>
  <c r="AB168" i="41"/>
  <c r="AF103" i="41"/>
  <c r="AK138" i="40"/>
  <c r="AO81" i="41"/>
  <c r="AA138" i="40"/>
  <c r="Y81" i="41"/>
  <c r="AB138" i="40"/>
  <c r="AE98" i="42"/>
  <c r="W140" i="41"/>
  <c r="X98" i="42"/>
  <c r="AI140" i="41"/>
  <c r="AM68" i="41"/>
  <c r="AI106" i="41"/>
  <c r="AJ167" i="40"/>
  <c r="AJ123" i="41"/>
  <c r="AM169" i="40"/>
  <c r="X53" i="41"/>
  <c r="AO176" i="40"/>
  <c r="AE160" i="40"/>
  <c r="Z98" i="42"/>
  <c r="Y106" i="41"/>
  <c r="AB126" i="41"/>
  <c r="AM123" i="41"/>
  <c r="X173" i="40"/>
  <c r="AN53" i="41"/>
  <c r="AH168" i="42"/>
  <c r="AO91" i="42"/>
  <c r="Z168" i="42"/>
  <c r="AO100" i="40"/>
  <c r="AO143" i="40"/>
  <c r="AF177" i="40"/>
  <c r="AF93" i="41"/>
  <c r="AM107" i="42"/>
  <c r="AO173" i="40"/>
  <c r="AI112" i="42"/>
  <c r="Z39" i="42"/>
  <c r="AM120" i="41"/>
  <c r="AN10" i="42"/>
  <c r="AJ10" i="42"/>
  <c r="AL159" i="40"/>
  <c r="AJ18" i="42"/>
  <c r="AO121" i="42"/>
  <c r="Y121" i="42"/>
  <c r="AF106" i="41"/>
  <c r="AJ100" i="42"/>
  <c r="AK100" i="40"/>
  <c r="AK38" i="42"/>
  <c r="AA167" i="40"/>
  <c r="AN100" i="42"/>
  <c r="AI168" i="42"/>
  <c r="AI166" i="40"/>
  <c r="AO145" i="42"/>
  <c r="X123" i="41"/>
  <c r="AE81" i="41"/>
  <c r="AN169" i="40"/>
  <c r="AB60" i="42"/>
  <c r="AF34" i="42"/>
  <c r="W112" i="40"/>
  <c r="X112" i="40"/>
  <c r="AB7" i="42"/>
  <c r="W7" i="42"/>
  <c r="AC136" i="41"/>
  <c r="AA136" i="41"/>
  <c r="AL136" i="41"/>
  <c r="AI164" i="41"/>
  <c r="AA164" i="41"/>
  <c r="W164" i="41"/>
  <c r="Y164" i="41"/>
  <c r="AC164" i="41"/>
  <c r="AB20" i="42"/>
  <c r="AM20" i="42"/>
  <c r="Z20" i="42"/>
  <c r="AC20" i="42"/>
  <c r="AE20" i="42"/>
  <c r="AK103" i="42"/>
  <c r="AG103" i="42"/>
  <c r="AB103" i="42"/>
  <c r="AA103" i="42"/>
  <c r="AK42" i="42"/>
  <c r="AN42" i="42"/>
  <c r="W50" i="42"/>
  <c r="Z50" i="42"/>
  <c r="AE50" i="42"/>
  <c r="Z169" i="41"/>
  <c r="AM169" i="41"/>
  <c r="W169" i="41"/>
  <c r="AA169" i="41"/>
  <c r="AH169" i="41"/>
  <c r="AF96" i="41"/>
  <c r="AI96" i="41"/>
  <c r="AB96" i="41"/>
  <c r="AA85" i="41"/>
  <c r="AI85" i="41"/>
  <c r="AL85" i="41"/>
  <c r="AI57" i="41"/>
  <c r="AC57" i="41"/>
  <c r="AO57" i="41"/>
  <c r="AE57" i="41"/>
  <c r="Z6" i="42"/>
  <c r="AL6" i="42"/>
  <c r="AM99" i="41"/>
  <c r="AJ99" i="41"/>
  <c r="Z99" i="41"/>
  <c r="AC99" i="41"/>
  <c r="Z121" i="41"/>
  <c r="AN121" i="41"/>
  <c r="X121" i="41"/>
  <c r="AJ121" i="41"/>
  <c r="AG85" i="42"/>
  <c r="AH85" i="42"/>
  <c r="AA99" i="42"/>
  <c r="AD99" i="42"/>
  <c r="W116" i="40"/>
  <c r="AK116" i="40"/>
  <c r="AI116" i="40"/>
  <c r="X37" i="41"/>
  <c r="AJ37" i="41"/>
  <c r="AA37" i="41"/>
  <c r="Y37" i="41"/>
  <c r="AL37" i="41"/>
  <c r="AI120" i="40"/>
  <c r="AA120" i="40"/>
  <c r="AN120" i="40"/>
  <c r="AE120" i="40"/>
  <c r="AL120" i="40"/>
  <c r="AF55" i="41"/>
  <c r="W55" i="41"/>
  <c r="AI55" i="41"/>
  <c r="AH55" i="41"/>
  <c r="AK132" i="42"/>
  <c r="Y132" i="42"/>
  <c r="AE132" i="42"/>
  <c r="AC132" i="42"/>
  <c r="AF146" i="40"/>
  <c r="AL146" i="40"/>
  <c r="AE146" i="41"/>
  <c r="AC146" i="41"/>
  <c r="AB146" i="41"/>
  <c r="AO114" i="42"/>
  <c r="AJ114" i="42"/>
  <c r="AL114" i="42"/>
  <c r="AK114" i="42"/>
  <c r="AM114" i="42"/>
  <c r="AN114" i="42"/>
  <c r="AF114" i="42"/>
  <c r="AB114" i="42"/>
  <c r="AD8" i="40"/>
  <c r="X8" i="40"/>
  <c r="AN8" i="40"/>
  <c r="AC8" i="40"/>
  <c r="AB139" i="41"/>
  <c r="Y139" i="41"/>
  <c r="AO82" i="41"/>
  <c r="AK82" i="41"/>
  <c r="AG82" i="41"/>
  <c r="AJ82" i="41"/>
  <c r="AF49" i="41"/>
  <c r="AH49" i="41"/>
  <c r="AJ49" i="41"/>
  <c r="AB129" i="41"/>
  <c r="AE129" i="41"/>
  <c r="AN129" i="41"/>
  <c r="AI129" i="41"/>
  <c r="AJ129" i="41"/>
  <c r="X9" i="40"/>
  <c r="Z9" i="40"/>
  <c r="AG164" i="40"/>
  <c r="AC164" i="40"/>
  <c r="W164" i="40"/>
  <c r="AB164" i="40"/>
  <c r="Y164" i="40"/>
  <c r="AG162" i="42"/>
  <c r="AL162" i="42"/>
  <c r="AJ162" i="42"/>
  <c r="AB162" i="42"/>
  <c r="AD162" i="42"/>
  <c r="AM162" i="42"/>
  <c r="AB107" i="41"/>
  <c r="AO107" i="41"/>
  <c r="AJ13" i="41"/>
  <c r="AG13" i="41"/>
  <c r="AG31" i="40"/>
  <c r="AH31" i="40"/>
  <c r="AH163" i="41"/>
  <c r="X163" i="41"/>
  <c r="AK30" i="40"/>
  <c r="AG30" i="40"/>
  <c r="Z30" i="40"/>
  <c r="X30" i="40"/>
  <c r="AD124" i="42"/>
  <c r="AN124" i="42"/>
  <c r="AH171" i="42"/>
  <c r="AE171" i="42"/>
  <c r="AB159" i="41"/>
  <c r="W159" i="41"/>
  <c r="AE159" i="41"/>
  <c r="Z159" i="41"/>
  <c r="AM159" i="41"/>
  <c r="AK169" i="42"/>
  <c r="AA169" i="42"/>
  <c r="AI76" i="42"/>
  <c r="AG76" i="42"/>
  <c r="AE76" i="42"/>
  <c r="AO6" i="41"/>
  <c r="Z6" i="41"/>
  <c r="AI6" i="41"/>
  <c r="AK6" i="41"/>
  <c r="AM6" i="41"/>
  <c r="AH6" i="41"/>
  <c r="AF6" i="41"/>
  <c r="AL153" i="42"/>
  <c r="AK153" i="42"/>
  <c r="W153" i="42"/>
  <c r="AG153" i="42"/>
  <c r="X174" i="40"/>
  <c r="W174" i="40"/>
  <c r="AN130" i="42"/>
  <c r="AD130" i="42"/>
  <c r="X130" i="42"/>
  <c r="AK130" i="42"/>
  <c r="AI130" i="42"/>
  <c r="AE130" i="42"/>
  <c r="AC130" i="42"/>
  <c r="Z130" i="42"/>
  <c r="AC155" i="41"/>
  <c r="W155" i="41"/>
  <c r="AF155" i="41"/>
  <c r="AK155" i="41"/>
  <c r="AN153" i="40"/>
  <c r="AE153" i="40"/>
  <c r="AJ59" i="42"/>
  <c r="AB59" i="42"/>
  <c r="AM56" i="40"/>
  <c r="AG56" i="40"/>
  <c r="AO56" i="40"/>
  <c r="W56" i="40"/>
  <c r="AN11" i="41"/>
  <c r="AM11" i="41"/>
  <c r="X11" i="41"/>
  <c r="AM166" i="42"/>
  <c r="AI166" i="42"/>
  <c r="AG166" i="42"/>
  <c r="AD146" i="42"/>
  <c r="AF146" i="42"/>
  <c r="AN146" i="42"/>
  <c r="AL146" i="42"/>
  <c r="AA59" i="40"/>
  <c r="X59" i="40"/>
  <c r="AN59" i="40"/>
  <c r="AJ59" i="40"/>
  <c r="AO59" i="40"/>
  <c r="AK59" i="40"/>
  <c r="AF59" i="40"/>
  <c r="AG59" i="40"/>
  <c r="AH59" i="40"/>
  <c r="Y59" i="40"/>
  <c r="AE59" i="40"/>
  <c r="AH39" i="40"/>
  <c r="AA39" i="40"/>
  <c r="AI28" i="41"/>
  <c r="AN28" i="41"/>
  <c r="W28" i="41"/>
  <c r="Z28" i="41"/>
  <c r="AA28" i="41"/>
  <c r="AB28" i="41"/>
  <c r="AJ28" i="41"/>
  <c r="AG28" i="41"/>
  <c r="Z131" i="42"/>
  <c r="AL131" i="42"/>
  <c r="AJ131" i="42"/>
  <c r="Y131" i="42"/>
  <c r="X131" i="42"/>
  <c r="AF128" i="42"/>
  <c r="Y128" i="42"/>
  <c r="AJ128" i="42"/>
  <c r="AO128" i="42"/>
  <c r="AA128" i="42"/>
  <c r="AL128" i="42"/>
  <c r="AI128" i="42"/>
  <c r="AB128" i="42"/>
  <c r="Z128" i="42"/>
  <c r="AG150" i="41"/>
  <c r="AJ150" i="41"/>
  <c r="AI150" i="41"/>
  <c r="AC150" i="41"/>
  <c r="AE150" i="41"/>
  <c r="AD26" i="42"/>
  <c r="AI26" i="42"/>
  <c r="AL26" i="42"/>
  <c r="AC26" i="42"/>
  <c r="X26" i="42"/>
  <c r="AH18" i="41"/>
  <c r="AL18" i="41"/>
  <c r="AJ18" i="41"/>
  <c r="Z18" i="41"/>
  <c r="AC63" i="42"/>
  <c r="AM63" i="42"/>
  <c r="Z63" i="42"/>
  <c r="AO63" i="42"/>
  <c r="X63" i="42"/>
  <c r="AB63" i="42"/>
  <c r="AA63" i="42"/>
  <c r="X145" i="40"/>
  <c r="AJ145" i="40"/>
  <c r="AM145" i="40"/>
  <c r="AF145" i="40"/>
  <c r="AD145" i="40"/>
  <c r="AE145" i="40"/>
  <c r="AA145" i="40"/>
  <c r="AC145" i="40"/>
  <c r="AL145" i="40"/>
  <c r="AD47" i="42"/>
  <c r="Z47" i="42"/>
  <c r="AM47" i="42"/>
  <c r="AH47" i="42"/>
  <c r="AJ47" i="42"/>
  <c r="AN83" i="42"/>
  <c r="AI83" i="42"/>
  <c r="AK83" i="42"/>
  <c r="AF83" i="42"/>
  <c r="AC79" i="40"/>
  <c r="AB79" i="40"/>
  <c r="AJ20" i="40"/>
  <c r="AL20" i="40"/>
  <c r="AK20" i="40"/>
  <c r="AG20" i="40"/>
  <c r="AC20" i="40"/>
  <c r="AO32" i="40"/>
  <c r="AL32" i="40"/>
  <c r="AM32" i="40"/>
  <c r="AD32" i="40"/>
  <c r="Z32" i="40"/>
  <c r="AN165" i="40"/>
  <c r="AJ165" i="40"/>
  <c r="AL172" i="41"/>
  <c r="AN172" i="41"/>
  <c r="AI172" i="41"/>
  <c r="AG172" i="41"/>
  <c r="AE141" i="42"/>
  <c r="AN141" i="42"/>
  <c r="W141" i="42"/>
  <c r="AD141" i="42"/>
  <c r="AB143" i="42"/>
  <c r="AG143" i="42"/>
  <c r="W143" i="42"/>
  <c r="AE143" i="42"/>
  <c r="Z143" i="42"/>
  <c r="AD143" i="42"/>
  <c r="AH143" i="42"/>
  <c r="AN143" i="42"/>
  <c r="Z147" i="42"/>
  <c r="AL147" i="42"/>
  <c r="AH147" i="42"/>
  <c r="AF147" i="42"/>
  <c r="AM147" i="42"/>
  <c r="AO167" i="42"/>
  <c r="AK167" i="42"/>
  <c r="AM167" i="42"/>
  <c r="AD167" i="42"/>
  <c r="AJ167" i="42"/>
  <c r="X167" i="42"/>
  <c r="AB167" i="42"/>
  <c r="Y167" i="42"/>
  <c r="AL43" i="41"/>
  <c r="AH43" i="41"/>
  <c r="AI43" i="41"/>
  <c r="AO161" i="42"/>
  <c r="AB161" i="42"/>
  <c r="AH161" i="42"/>
  <c r="AL161" i="42"/>
  <c r="AJ161" i="42"/>
  <c r="Y165" i="42"/>
  <c r="AN165" i="42"/>
  <c r="AM165" i="42"/>
  <c r="AD16" i="40"/>
  <c r="X16" i="40"/>
  <c r="AE134" i="40"/>
  <c r="AI134" i="40"/>
  <c r="AB134" i="40"/>
  <c r="AO171" i="40"/>
  <c r="X171" i="40"/>
  <c r="AH171" i="40"/>
  <c r="AM171" i="40"/>
  <c r="AK171" i="40"/>
  <c r="AC171" i="40"/>
  <c r="AE98" i="41"/>
  <c r="AO98" i="41"/>
  <c r="AL98" i="41"/>
  <c r="AF98" i="41"/>
  <c r="AA98" i="41"/>
  <c r="AI98" i="41"/>
  <c r="AK98" i="41"/>
  <c r="Y98" i="41"/>
  <c r="AM107" i="40"/>
  <c r="AE107" i="40"/>
  <c r="AA107" i="40"/>
  <c r="Y107" i="40"/>
  <c r="AG107" i="40"/>
  <c r="Z107" i="40"/>
  <c r="AC104" i="42"/>
  <c r="AA104" i="42"/>
  <c r="AH104" i="42"/>
  <c r="W104" i="42"/>
  <c r="AK104" i="42"/>
  <c r="Y91" i="40"/>
  <c r="AG91" i="40"/>
  <c r="X91" i="40"/>
  <c r="AF91" i="40"/>
  <c r="AL91" i="40"/>
  <c r="AN91" i="40"/>
  <c r="M122" i="24"/>
  <c r="Q122" i="24"/>
  <c r="R122" i="24"/>
  <c r="O38" i="24"/>
  <c r="AP38" i="24"/>
  <c r="W38" i="24" s="1"/>
  <c r="R38" i="24"/>
  <c r="Q38" i="24"/>
  <c r="S101" i="24"/>
  <c r="R101" i="24"/>
  <c r="O101" i="24"/>
  <c r="P101" i="24"/>
  <c r="AP101" i="24"/>
  <c r="AC101" i="24" s="1"/>
  <c r="S19" i="24"/>
  <c r="T19" i="24"/>
  <c r="AP19" i="24"/>
  <c r="AF19" i="24" s="1"/>
  <c r="O19" i="24"/>
  <c r="R19" i="24"/>
  <c r="N19" i="24"/>
  <c r="O80" i="24"/>
  <c r="Q80" i="24"/>
  <c r="T80" i="24"/>
  <c r="M80" i="24"/>
  <c r="N80" i="24"/>
  <c r="Q159" i="24"/>
  <c r="S159" i="24"/>
  <c r="U159" i="24"/>
  <c r="M159" i="24"/>
  <c r="O159" i="24"/>
  <c r="N159" i="24"/>
  <c r="T159" i="24"/>
  <c r="AP108" i="24"/>
  <c r="AO108" i="24" s="1"/>
  <c r="U108" i="24"/>
  <c r="T108" i="24"/>
  <c r="N108" i="24"/>
  <c r="S108" i="24"/>
  <c r="P108" i="24"/>
  <c r="N49" i="24"/>
  <c r="P49" i="24"/>
  <c r="T49" i="24"/>
  <c r="S49" i="24"/>
  <c r="M49" i="24"/>
  <c r="O140" i="24"/>
  <c r="N140" i="24"/>
  <c r="AP140" i="24"/>
  <c r="AH140" i="24" s="1"/>
  <c r="S140" i="24"/>
  <c r="N168" i="24"/>
  <c r="R168" i="24"/>
  <c r="U168" i="24"/>
  <c r="Q168" i="24"/>
  <c r="T168" i="24"/>
  <c r="S168" i="24"/>
  <c r="P168" i="24"/>
  <c r="R71" i="24"/>
  <c r="O71" i="24"/>
  <c r="T71" i="24"/>
  <c r="R134" i="24"/>
  <c r="T134" i="24"/>
  <c r="N134" i="24"/>
  <c r="S134" i="24"/>
  <c r="O35" i="24"/>
  <c r="Q35" i="24"/>
  <c r="R35" i="24"/>
  <c r="S35" i="24"/>
  <c r="P35" i="24"/>
  <c r="N153" i="24"/>
  <c r="M153" i="24"/>
  <c r="U153" i="24"/>
  <c r="S153" i="24"/>
  <c r="Q153" i="24"/>
  <c r="R153" i="24"/>
  <c r="I30" i="21"/>
  <c r="F30" i="21"/>
  <c r="D30" i="21"/>
  <c r="E30" i="21"/>
  <c r="C101" i="19"/>
  <c r="F101" i="19"/>
  <c r="J101" i="19"/>
  <c r="D101" i="19"/>
  <c r="K101" i="19"/>
  <c r="H101" i="19"/>
  <c r="E101" i="19"/>
  <c r="I75" i="19"/>
  <c r="F75" i="19"/>
  <c r="C75" i="19"/>
  <c r="K75" i="19"/>
  <c r="K168" i="19"/>
  <c r="H168" i="19"/>
  <c r="I168" i="19"/>
  <c r="J168" i="19"/>
  <c r="G168" i="19"/>
  <c r="I127" i="19"/>
  <c r="H127" i="19"/>
  <c r="J127" i="19"/>
  <c r="G127" i="19"/>
  <c r="I12" i="21"/>
  <c r="E12" i="21"/>
  <c r="G12" i="21"/>
  <c r="F12" i="21"/>
  <c r="J12" i="21"/>
  <c r="C2" i="21"/>
  <c r="G2" i="21"/>
  <c r="K2" i="21"/>
  <c r="I2" i="21"/>
  <c r="AK9" i="40"/>
  <c r="W9" i="40"/>
  <c r="AM107" i="41"/>
  <c r="AK13" i="41"/>
  <c r="AK31" i="40"/>
  <c r="AN110" i="41"/>
  <c r="W163" i="41"/>
  <c r="AL134" i="41"/>
  <c r="AO30" i="40"/>
  <c r="AJ171" i="42"/>
  <c r="Y115" i="42"/>
  <c r="AH13" i="41"/>
  <c r="AJ31" i="40"/>
  <c r="AI163" i="41"/>
  <c r="AG96" i="41"/>
  <c r="AG139" i="41"/>
  <c r="AC102" i="28"/>
  <c r="AI9" i="40"/>
  <c r="AC9" i="40"/>
  <c r="AO9" i="40"/>
  <c r="AD107" i="41"/>
  <c r="Y13" i="41"/>
  <c r="AB163" i="41"/>
  <c r="AA30" i="40"/>
  <c r="AJ30" i="40"/>
  <c r="AB171" i="42"/>
  <c r="AL115" i="42"/>
  <c r="AD31" i="40"/>
  <c r="AB42" i="42"/>
  <c r="AL5" i="25"/>
  <c r="AC149" i="42"/>
  <c r="AC95" i="42"/>
  <c r="AH112" i="40"/>
  <c r="AN112" i="40"/>
  <c r="AF164" i="41"/>
  <c r="AI50" i="42"/>
  <c r="Y58" i="40"/>
  <c r="Z164" i="41"/>
  <c r="AN164" i="41"/>
  <c r="AL164" i="41"/>
  <c r="W85" i="41"/>
  <c r="AM85" i="41"/>
  <c r="W57" i="41"/>
  <c r="AF121" i="41"/>
  <c r="AK99" i="42"/>
  <c r="AN20" i="42"/>
  <c r="AK20" i="42"/>
  <c r="AD20" i="42"/>
  <c r="AA20" i="42"/>
  <c r="AL169" i="41"/>
  <c r="AN169" i="41"/>
  <c r="X169" i="41"/>
  <c r="AF57" i="41"/>
  <c r="W99" i="41"/>
  <c r="AI99" i="41"/>
  <c r="AE121" i="41"/>
  <c r="AB121" i="41"/>
  <c r="AJ116" i="40"/>
  <c r="AD96" i="41"/>
  <c r="AL57" i="41"/>
  <c r="X57" i="41"/>
  <c r="AK55" i="41"/>
  <c r="AG146" i="40"/>
  <c r="AD55" i="41"/>
  <c r="AJ55" i="41"/>
  <c r="AE49" i="41"/>
  <c r="AO164" i="40"/>
  <c r="W162" i="42"/>
  <c r="AH107" i="41"/>
  <c r="AB30" i="40"/>
  <c r="AC49" i="41"/>
  <c r="Z164" i="40"/>
  <c r="AO162" i="42"/>
  <c r="AL6" i="41"/>
  <c r="Y11" i="42"/>
  <c r="AM103" i="42"/>
  <c r="O57" i="27"/>
  <c r="AF149" i="42"/>
  <c r="AC112" i="40"/>
  <c r="AO103" i="42"/>
  <c r="AA42" i="42"/>
  <c r="AL50" i="42"/>
  <c r="Z103" i="42"/>
  <c r="AD50" i="42"/>
  <c r="AD164" i="41"/>
  <c r="AO164" i="41"/>
  <c r="AK164" i="41"/>
  <c r="AE169" i="41"/>
  <c r="W96" i="41"/>
  <c r="X85" i="41"/>
  <c r="AK85" i="41"/>
  <c r="AJ85" i="41"/>
  <c r="AB85" i="42"/>
  <c r="AL20" i="42"/>
  <c r="AG20" i="42"/>
  <c r="AH20" i="42"/>
  <c r="AJ20" i="42"/>
  <c r="AF20" i="42"/>
  <c r="AO169" i="41"/>
  <c r="AB169" i="41"/>
  <c r="Y169" i="41"/>
  <c r="AD99" i="41"/>
  <c r="AK99" i="41"/>
  <c r="AI121" i="41"/>
  <c r="AL121" i="41"/>
  <c r="AC116" i="40"/>
  <c r="AN96" i="41"/>
  <c r="X96" i="41"/>
  <c r="AJ57" i="41"/>
  <c r="AB57" i="41"/>
  <c r="AM55" i="41"/>
  <c r="X55" i="41"/>
  <c r="AO55" i="41"/>
  <c r="AG129" i="41"/>
  <c r="W49" i="41"/>
  <c r="X164" i="40"/>
  <c r="AA162" i="42"/>
  <c r="AC107" i="41"/>
  <c r="Y159" i="41"/>
  <c r="AF129" i="41"/>
  <c r="AF164" i="40"/>
  <c r="AH162" i="42"/>
  <c r="AF159" i="41"/>
  <c r="AJ6" i="41"/>
  <c r="AL130" i="42"/>
  <c r="AC120" i="40"/>
  <c r="AG116" i="40"/>
  <c r="X28" i="41"/>
  <c r="AK112" i="40"/>
  <c r="X164" i="41"/>
  <c r="AI103" i="42"/>
  <c r="AJ50" i="42"/>
  <c r="AH164" i="41"/>
  <c r="Y96" i="41"/>
  <c r="Y85" i="41"/>
  <c r="AE85" i="41"/>
  <c r="AA99" i="41"/>
  <c r="X20" i="42"/>
  <c r="AO20" i="42"/>
  <c r="W20" i="42"/>
  <c r="AD169" i="41"/>
  <c r="AJ169" i="41"/>
  <c r="AK169" i="41"/>
  <c r="AF169" i="41"/>
  <c r="AC96" i="41"/>
  <c r="Y99" i="41"/>
  <c r="AO99" i="41"/>
  <c r="AO121" i="41"/>
  <c r="AO96" i="41"/>
  <c r="AA146" i="40"/>
  <c r="AL55" i="41"/>
  <c r="AA55" i="41"/>
  <c r="AD129" i="41"/>
  <c r="AK129" i="41"/>
  <c r="AC162" i="42"/>
  <c r="AH159" i="41"/>
  <c r="AN164" i="40"/>
  <c r="AF162" i="42"/>
  <c r="Y6" i="41"/>
  <c r="X58" i="40"/>
  <c r="AF99" i="41"/>
  <c r="AK121" i="25"/>
  <c r="Z82" i="41"/>
  <c r="AC11" i="41"/>
  <c r="Z161" i="42"/>
  <c r="AA49" i="41"/>
  <c r="AD2" i="40"/>
  <c r="AA11" i="41"/>
  <c r="AC56" i="40"/>
  <c r="AE101" i="42"/>
  <c r="AM117" i="25"/>
  <c r="AN111" i="28"/>
  <c r="AI153" i="28"/>
  <c r="AK127" i="23"/>
  <c r="AC156" i="23"/>
  <c r="Y117" i="25"/>
  <c r="AK57" i="28"/>
  <c r="AD134" i="28"/>
  <c r="AD94" i="41"/>
  <c r="W101" i="42"/>
  <c r="AJ95" i="42"/>
  <c r="AO95" i="42"/>
  <c r="AN95" i="42"/>
  <c r="AA149" i="42"/>
  <c r="AK149" i="42"/>
  <c r="AJ9" i="41"/>
  <c r="W9" i="41"/>
  <c r="AF9" i="41"/>
  <c r="AL9" i="41"/>
  <c r="AH9" i="41"/>
  <c r="AA9" i="41"/>
  <c r="X9" i="41"/>
  <c r="AM9" i="41"/>
  <c r="AO9" i="41"/>
  <c r="AG9" i="41"/>
  <c r="AD9" i="41"/>
  <c r="AC9" i="41"/>
  <c r="Y9" i="41"/>
  <c r="AM112" i="40"/>
  <c r="AA112" i="40"/>
  <c r="Y112" i="40"/>
  <c r="AO112" i="40"/>
  <c r="Z7" i="42"/>
  <c r="AN7" i="42"/>
  <c r="AM7" i="42"/>
  <c r="AF136" i="41"/>
  <c r="AM136" i="41"/>
  <c r="X136" i="41"/>
  <c r="AO136" i="41"/>
  <c r="AD136" i="41"/>
  <c r="Z136" i="41"/>
  <c r="AJ164" i="41"/>
  <c r="AB164" i="41"/>
  <c r="AM164" i="41"/>
  <c r="AI20" i="42"/>
  <c r="Y20" i="42"/>
  <c r="AH103" i="42"/>
  <c r="Y103" i="42"/>
  <c r="AF103" i="42"/>
  <c r="AC103" i="42"/>
  <c r="W103" i="42"/>
  <c r="AE103" i="42"/>
  <c r="AJ103" i="42"/>
  <c r="Z157" i="42"/>
  <c r="AH157" i="42"/>
  <c r="AA157" i="42"/>
  <c r="AF157" i="42"/>
  <c r="AG157" i="42"/>
  <c r="AJ157" i="42"/>
  <c r="AB157" i="42"/>
  <c r="AE157" i="42"/>
  <c r="AI157" i="42"/>
  <c r="X157" i="42"/>
  <c r="AL157" i="42"/>
  <c r="W157" i="42"/>
  <c r="AN157" i="42"/>
  <c r="AD157" i="42"/>
  <c r="AK157" i="42"/>
  <c r="AM157" i="42"/>
  <c r="AC157" i="42"/>
  <c r="AH132" i="40"/>
  <c r="AG132" i="40"/>
  <c r="AJ132" i="40"/>
  <c r="AD132" i="40"/>
  <c r="AK132" i="40"/>
  <c r="W132" i="40"/>
  <c r="AI132" i="40"/>
  <c r="Y132" i="40"/>
  <c r="AC132" i="40"/>
  <c r="AF42" i="42"/>
  <c r="AE42" i="42"/>
  <c r="AJ42" i="42"/>
  <c r="AH42" i="42"/>
  <c r="AG50" i="42"/>
  <c r="AH50" i="42"/>
  <c r="AC50" i="42"/>
  <c r="Y50" i="42"/>
  <c r="AO50" i="42"/>
  <c r="AF50" i="42"/>
  <c r="AK50" i="42"/>
  <c r="AI169" i="41"/>
  <c r="AC169" i="41"/>
  <c r="AG169" i="41"/>
  <c r="W84" i="40"/>
  <c r="AL84" i="40"/>
  <c r="AC84" i="40"/>
  <c r="AA84" i="40"/>
  <c r="AG84" i="40"/>
  <c r="Y84" i="40"/>
  <c r="AK84" i="40"/>
  <c r="AJ84" i="40"/>
  <c r="AM84" i="40"/>
  <c r="AD11" i="42"/>
  <c r="Z11" i="42"/>
  <c r="AO11" i="42"/>
  <c r="AN11" i="42"/>
  <c r="AK11" i="42"/>
  <c r="AC11" i="42"/>
  <c r="AL11" i="42"/>
  <c r="AM11" i="42"/>
  <c r="AG11" i="42"/>
  <c r="AI11" i="42"/>
  <c r="X11" i="42"/>
  <c r="AF11" i="42"/>
  <c r="AE11" i="42"/>
  <c r="AK96" i="41"/>
  <c r="Z96" i="41"/>
  <c r="AJ96" i="41"/>
  <c r="AM96" i="41"/>
  <c r="AO58" i="40"/>
  <c r="AH58" i="40"/>
  <c r="AM58" i="40"/>
  <c r="AC58" i="40"/>
  <c r="AG58" i="40"/>
  <c r="AJ58" i="40"/>
  <c r="AE58" i="40"/>
  <c r="AK58" i="40"/>
  <c r="W58" i="40"/>
  <c r="AF58" i="40"/>
  <c r="Z85" i="41"/>
  <c r="AF85" i="41"/>
  <c r="AD85" i="41"/>
  <c r="AB85" i="41"/>
  <c r="AC85" i="41"/>
  <c r="AA21" i="42"/>
  <c r="AN21" i="42"/>
  <c r="AI21" i="42"/>
  <c r="AL21" i="42"/>
  <c r="AE21" i="42"/>
  <c r="AG38" i="40"/>
  <c r="AA38" i="40"/>
  <c r="W38" i="40"/>
  <c r="AI38" i="40"/>
  <c r="AB38" i="40"/>
  <c r="Y57" i="41"/>
  <c r="AM57" i="41"/>
  <c r="AN57" i="41"/>
  <c r="AH57" i="41"/>
  <c r="AG57" i="41"/>
  <c r="AE6" i="42"/>
  <c r="AK6" i="42"/>
  <c r="X6" i="42"/>
  <c r="AG6" i="42"/>
  <c r="W6" i="42"/>
  <c r="AN6" i="42"/>
  <c r="Y6" i="42"/>
  <c r="AA6" i="42"/>
  <c r="AD6" i="42"/>
  <c r="AH6" i="42"/>
  <c r="AI6" i="42"/>
  <c r="AM6" i="42"/>
  <c r="AB6" i="42"/>
  <c r="AE99" i="41"/>
  <c r="AB99" i="41"/>
  <c r="AL99" i="41"/>
  <c r="AG99" i="41"/>
  <c r="X99" i="41"/>
  <c r="AN99" i="41"/>
  <c r="AG121" i="41"/>
  <c r="AM121" i="41"/>
  <c r="Y121" i="41"/>
  <c r="AH121" i="41"/>
  <c r="AK121" i="41"/>
  <c r="W121" i="41"/>
  <c r="AC121" i="41"/>
  <c r="AD121" i="41"/>
  <c r="X85" i="42"/>
  <c r="AE85" i="42"/>
  <c r="AO99" i="42"/>
  <c r="Z99" i="42"/>
  <c r="AM116" i="40"/>
  <c r="AF116" i="40"/>
  <c r="AA116" i="40"/>
  <c r="AH116" i="40"/>
  <c r="AO56" i="41"/>
  <c r="AK56" i="41"/>
  <c r="AF56" i="41"/>
  <c r="AA56" i="41"/>
  <c r="W56" i="41"/>
  <c r="AH56" i="41"/>
  <c r="AL56" i="41"/>
  <c r="AE56" i="41"/>
  <c r="AC56" i="41"/>
  <c r="Z56" i="41"/>
  <c r="AB37" i="41"/>
  <c r="AH37" i="41"/>
  <c r="AF37" i="41"/>
  <c r="AG37" i="41"/>
  <c r="AM37" i="41"/>
  <c r="AC37" i="41"/>
  <c r="AO37" i="41"/>
  <c r="W37" i="41"/>
  <c r="AD37" i="41"/>
  <c r="AE37" i="41"/>
  <c r="AB120" i="40"/>
  <c r="Z120" i="40"/>
  <c r="AD120" i="40"/>
  <c r="AK120" i="40"/>
  <c r="X120" i="40"/>
  <c r="W120" i="40"/>
  <c r="AF120" i="40"/>
  <c r="AO120" i="40"/>
  <c r="AG120" i="40"/>
  <c r="AJ120" i="40"/>
  <c r="AH120" i="40"/>
  <c r="AM120" i="40"/>
  <c r="Y120" i="40"/>
  <c r="AE55" i="41"/>
  <c r="Z55" i="41"/>
  <c r="AB55" i="41"/>
  <c r="AG55" i="41"/>
  <c r="AN55" i="41"/>
  <c r="Y55" i="41"/>
  <c r="AC55" i="41"/>
  <c r="AM132" i="42"/>
  <c r="AD132" i="42"/>
  <c r="AG132" i="42"/>
  <c r="AO132" i="42"/>
  <c r="AH146" i="41"/>
  <c r="X146" i="41"/>
  <c r="AN146" i="41"/>
  <c r="AF146" i="41"/>
  <c r="AG146" i="41"/>
  <c r="Z146" i="41"/>
  <c r="AI146" i="41"/>
  <c r="AH114" i="42"/>
  <c r="Y114" i="42"/>
  <c r="AC114" i="42"/>
  <c r="W114" i="42"/>
  <c r="Z114" i="42"/>
  <c r="AE114" i="42"/>
  <c r="AI114" i="42"/>
  <c r="AA114" i="42"/>
  <c r="AG114" i="42"/>
  <c r="AD114" i="42"/>
  <c r="AA142" i="42"/>
  <c r="AC142" i="42"/>
  <c r="AM8" i="40"/>
  <c r="AJ8" i="40"/>
  <c r="AL8" i="40"/>
  <c r="AH8" i="40"/>
  <c r="AG8" i="40"/>
  <c r="Z8" i="40"/>
  <c r="AF8" i="40"/>
  <c r="AO8" i="40"/>
  <c r="W8" i="40"/>
  <c r="AE8" i="40"/>
  <c r="AI8" i="40"/>
  <c r="AH124" i="41"/>
  <c r="AE124" i="41"/>
  <c r="Y124" i="41"/>
  <c r="AJ124" i="41"/>
  <c r="AO124" i="41"/>
  <c r="AA124" i="41"/>
  <c r="AM124" i="41"/>
  <c r="AL124" i="41"/>
  <c r="X124" i="41"/>
  <c r="AI124" i="41"/>
  <c r="AN139" i="41"/>
  <c r="Z139" i="41"/>
  <c r="AC139" i="41"/>
  <c r="AJ139" i="41"/>
  <c r="AO139" i="41"/>
  <c r="X139" i="41"/>
  <c r="AD82" i="41"/>
  <c r="AL82" i="41"/>
  <c r="Y82" i="41"/>
  <c r="AN82" i="41"/>
  <c r="AA82" i="41"/>
  <c r="W82" i="41"/>
  <c r="AM82" i="41"/>
  <c r="AH82" i="41"/>
  <c r="AE82" i="41"/>
  <c r="AF82" i="41"/>
  <c r="X129" i="41"/>
  <c r="AC129" i="41"/>
  <c r="W129" i="41"/>
  <c r="AA129" i="41"/>
  <c r="AO129" i="41"/>
  <c r="Z129" i="41"/>
  <c r="AL9" i="40"/>
  <c r="AA9" i="40"/>
  <c r="AN9" i="40"/>
  <c r="AM164" i="40"/>
  <c r="AE164" i="40"/>
  <c r="AL164" i="40"/>
  <c r="AA164" i="40"/>
  <c r="AH164" i="40"/>
  <c r="Y162" i="42"/>
  <c r="Z162" i="42"/>
  <c r="AE162" i="42"/>
  <c r="AI162" i="42"/>
  <c r="X162" i="42"/>
  <c r="AN162" i="42"/>
  <c r="AK162" i="42"/>
  <c r="AG107" i="41"/>
  <c r="Z107" i="41"/>
  <c r="AI107" i="41"/>
  <c r="AO13" i="41"/>
  <c r="AF13" i="41"/>
  <c r="AB13" i="41"/>
  <c r="AF31" i="40"/>
  <c r="AB31" i="40"/>
  <c r="AO31" i="40"/>
  <c r="AH110" i="41"/>
  <c r="W110" i="41"/>
  <c r="AI110" i="41"/>
  <c r="AA110" i="41"/>
  <c r="AM110" i="41"/>
  <c r="AJ110" i="41"/>
  <c r="AD110" i="41"/>
  <c r="AD163" i="41"/>
  <c r="AC163" i="41"/>
  <c r="AA163" i="41"/>
  <c r="AM134" i="41"/>
  <c r="AI134" i="41"/>
  <c r="AA134" i="41"/>
  <c r="AD134" i="41"/>
  <c r="AB134" i="41"/>
  <c r="X134" i="41"/>
  <c r="AH134" i="41"/>
  <c r="X47" i="40"/>
  <c r="AA47" i="40"/>
  <c r="AK47" i="40"/>
  <c r="Y47" i="40"/>
  <c r="AM47" i="40"/>
  <c r="AG47" i="40"/>
  <c r="AI47" i="40"/>
  <c r="AH47" i="40"/>
  <c r="AD47" i="40"/>
  <c r="AE47" i="40"/>
  <c r="AF30" i="40"/>
  <c r="Y30" i="40"/>
  <c r="X124" i="42"/>
  <c r="Z124" i="42"/>
  <c r="AO124" i="42"/>
  <c r="Y124" i="42"/>
  <c r="AI124" i="42"/>
  <c r="W124" i="42"/>
  <c r="AG124" i="42"/>
  <c r="AK124" i="42"/>
  <c r="X171" i="42"/>
  <c r="AC171" i="42"/>
  <c r="AG171" i="42"/>
  <c r="AJ159" i="41"/>
  <c r="AL159" i="41"/>
  <c r="AA159" i="41"/>
  <c r="AN159" i="41"/>
  <c r="AG159" i="41"/>
  <c r="AD159" i="41"/>
  <c r="AI159" i="41"/>
  <c r="AD169" i="42"/>
  <c r="AF169" i="42"/>
  <c r="AB169" i="42"/>
  <c r="AI169" i="42"/>
  <c r="AM169" i="42"/>
  <c r="AG169" i="42"/>
  <c r="AO169" i="42"/>
  <c r="W169" i="42"/>
  <c r="Y76" i="42"/>
  <c r="Z76" i="42"/>
  <c r="AL76" i="42"/>
  <c r="AD76" i="42"/>
  <c r="AM76" i="42"/>
  <c r="AO76" i="42"/>
  <c r="AN76" i="42"/>
  <c r="X76" i="42"/>
  <c r="AJ76" i="42"/>
  <c r="AB76" i="42"/>
  <c r="AH76" i="42"/>
  <c r="W76" i="42"/>
  <c r="X6" i="41"/>
  <c r="AN6" i="41"/>
  <c r="W6" i="41"/>
  <c r="AC6" i="41"/>
  <c r="AD6" i="41"/>
  <c r="AN153" i="42"/>
  <c r="AB153" i="42"/>
  <c r="AJ153" i="42"/>
  <c r="AA153" i="42"/>
  <c r="AM153" i="42"/>
  <c r="AE153" i="42"/>
  <c r="AI153" i="42"/>
  <c r="AC153" i="42"/>
  <c r="X153" i="42"/>
  <c r="Z153" i="42"/>
  <c r="AF2" i="40"/>
  <c r="AK2" i="40"/>
  <c r="AL2" i="40"/>
  <c r="AE2" i="40"/>
  <c r="AH2" i="40"/>
  <c r="AC2" i="40"/>
  <c r="AJ2" i="40"/>
  <c r="X2" i="40"/>
  <c r="AL174" i="40"/>
  <c r="AG174" i="40"/>
  <c r="AI174" i="40"/>
  <c r="AE174" i="40"/>
  <c r="AK174" i="40"/>
  <c r="AJ174" i="40"/>
  <c r="Z174" i="40"/>
  <c r="AB174" i="40"/>
  <c r="AG115" i="42"/>
  <c r="Z115" i="42"/>
  <c r="AD115" i="42"/>
  <c r="AA115" i="42"/>
  <c r="AB115" i="42"/>
  <c r="AA130" i="42"/>
  <c r="AM130" i="42"/>
  <c r="Y130" i="42"/>
  <c r="W130" i="42"/>
  <c r="AF130" i="42"/>
  <c r="AH130" i="42"/>
  <c r="AG130" i="42"/>
  <c r="AJ130" i="42"/>
  <c r="AO130" i="42"/>
  <c r="AN155" i="41"/>
  <c r="AD155" i="41"/>
  <c r="AM155" i="41"/>
  <c r="AI155" i="41"/>
  <c r="AE155" i="41"/>
  <c r="Y155" i="41"/>
  <c r="X155" i="41"/>
  <c r="AA155" i="41"/>
  <c r="AL155" i="41"/>
  <c r="AH155" i="41"/>
  <c r="AG155" i="41"/>
  <c r="AM4" i="40"/>
  <c r="AF4" i="40"/>
  <c r="AC4" i="40"/>
  <c r="AH4" i="40"/>
  <c r="AG4" i="40"/>
  <c r="AH45" i="42"/>
  <c r="AD45" i="42"/>
  <c r="AA45" i="42"/>
  <c r="AM45" i="42"/>
  <c r="AF61" i="42"/>
  <c r="AM61" i="42"/>
  <c r="AH61" i="42"/>
  <c r="AI61" i="42"/>
  <c r="AK61" i="42"/>
  <c r="AJ61" i="42"/>
  <c r="W61" i="42"/>
  <c r="AG153" i="40"/>
  <c r="AI153" i="40"/>
  <c r="Y153" i="40"/>
  <c r="AK153" i="40"/>
  <c r="AF153" i="40"/>
  <c r="AL153" i="40"/>
  <c r="AD153" i="40"/>
  <c r="AA153" i="40"/>
  <c r="AM108" i="40"/>
  <c r="AB108" i="40"/>
  <c r="AC108" i="40"/>
  <c r="X108" i="40"/>
  <c r="AH59" i="42"/>
  <c r="AI59" i="42"/>
  <c r="AE59" i="42"/>
  <c r="AO59" i="42"/>
  <c r="AA59" i="42"/>
  <c r="AC59" i="42"/>
  <c r="Z59" i="42"/>
  <c r="AG59" i="42"/>
  <c r="AF59" i="42"/>
  <c r="W59" i="42"/>
  <c r="AL59" i="42"/>
  <c r="AK59" i="42"/>
  <c r="X59" i="42"/>
  <c r="Y59" i="42"/>
  <c r="AM59" i="42"/>
  <c r="AD59" i="42"/>
  <c r="AI56" i="40"/>
  <c r="AJ56" i="40"/>
  <c r="Y56" i="40"/>
  <c r="AA56" i="40"/>
  <c r="AD56" i="40"/>
  <c r="AB56" i="40"/>
  <c r="X56" i="40"/>
  <c r="Z56" i="40"/>
  <c r="AH56" i="40"/>
  <c r="AK56" i="40"/>
  <c r="AM36" i="40"/>
  <c r="AG36" i="40"/>
  <c r="AH36" i="40"/>
  <c r="AC36" i="40"/>
  <c r="Z80" i="40"/>
  <c r="AO80" i="40"/>
  <c r="AI80" i="40"/>
  <c r="W80" i="40"/>
  <c r="AA80" i="40"/>
  <c r="AH80" i="40"/>
  <c r="AC80" i="40"/>
  <c r="AB80" i="40"/>
  <c r="X80" i="40"/>
  <c r="AL80" i="40"/>
  <c r="AN80" i="40"/>
  <c r="AM80" i="40"/>
  <c r="AG80" i="40"/>
  <c r="AJ80" i="40"/>
  <c r="AK80" i="40"/>
  <c r="AE80" i="40"/>
  <c r="Y80" i="40"/>
  <c r="AJ11" i="41"/>
  <c r="AH11" i="41"/>
  <c r="AI11" i="41"/>
  <c r="W11" i="41"/>
  <c r="AO11" i="41"/>
  <c r="AB11" i="41"/>
  <c r="AD11" i="41"/>
  <c r="AE11" i="41"/>
  <c r="AF11" i="41"/>
  <c r="AE116" i="41"/>
  <c r="AM116" i="41"/>
  <c r="AC116" i="41"/>
  <c r="X116" i="41"/>
  <c r="Z116" i="41"/>
  <c r="AO116" i="41"/>
  <c r="AA116" i="41"/>
  <c r="AF116" i="41"/>
  <c r="AG116" i="41"/>
  <c r="AL166" i="42"/>
  <c r="AC166" i="42"/>
  <c r="Z146" i="42"/>
  <c r="AK146" i="42"/>
  <c r="AA146" i="42"/>
  <c r="AI146" i="42"/>
  <c r="AB146" i="42"/>
  <c r="AO146" i="42"/>
  <c r="AM146" i="42"/>
  <c r="AC146" i="42"/>
  <c r="AJ146" i="42"/>
  <c r="Y146" i="42"/>
  <c r="X146" i="42"/>
  <c r="AG146" i="42"/>
  <c r="AE146" i="42"/>
  <c r="W146" i="42"/>
  <c r="AL59" i="40"/>
  <c r="AM59" i="40"/>
  <c r="AB59" i="40"/>
  <c r="AD59" i="40"/>
  <c r="Z59" i="40"/>
  <c r="W59" i="40"/>
  <c r="AI59" i="40"/>
  <c r="AF39" i="40"/>
  <c r="AJ39" i="40"/>
  <c r="AO39" i="40"/>
  <c r="AC28" i="41"/>
  <c r="AH28" i="41"/>
  <c r="AE28" i="41"/>
  <c r="AF28" i="41"/>
  <c r="Y28" i="41"/>
  <c r="AK28" i="41"/>
  <c r="AM28" i="41"/>
  <c r="AL28" i="41"/>
  <c r="AO28" i="41"/>
  <c r="AD28" i="41"/>
  <c r="AK131" i="42"/>
  <c r="W131" i="42"/>
  <c r="AF131" i="42"/>
  <c r="AL81" i="42"/>
  <c r="AK81" i="42"/>
  <c r="AO81" i="42"/>
  <c r="AM81" i="42"/>
  <c r="AI81" i="42"/>
  <c r="AE81" i="42"/>
  <c r="AC81" i="42"/>
  <c r="Z81" i="42"/>
  <c r="Y81" i="42"/>
  <c r="AD81" i="42"/>
  <c r="AN81" i="42"/>
  <c r="W81" i="42"/>
  <c r="AH81" i="42"/>
  <c r="AB81" i="42"/>
  <c r="AC174" i="42"/>
  <c r="AI174" i="42"/>
  <c r="AD174" i="42"/>
  <c r="AB174" i="42"/>
  <c r="AA174" i="42"/>
  <c r="Z174" i="42"/>
  <c r="AL174" i="42"/>
  <c r="AE174" i="42"/>
  <c r="AM174" i="42"/>
  <c r="AK128" i="42"/>
  <c r="AN128" i="42"/>
  <c r="AD128" i="42"/>
  <c r="AM128" i="42"/>
  <c r="AC128" i="42"/>
  <c r="W128" i="42"/>
  <c r="AH150" i="41"/>
  <c r="AO150" i="41"/>
  <c r="Z150" i="41"/>
  <c r="AF150" i="41"/>
  <c r="AN156" i="42"/>
  <c r="AD156" i="42"/>
  <c r="AK156" i="42"/>
  <c r="X156" i="42"/>
  <c r="W156" i="42"/>
  <c r="Y156" i="42"/>
  <c r="AO156" i="42"/>
  <c r="Z156" i="42"/>
  <c r="AB156" i="42"/>
  <c r="AA26" i="42"/>
  <c r="AG26" i="42"/>
  <c r="AK26" i="42"/>
  <c r="AJ26" i="42"/>
  <c r="AO26" i="42"/>
  <c r="AB26" i="42"/>
  <c r="AF26" i="42"/>
  <c r="AE26" i="42"/>
  <c r="AN26" i="42"/>
  <c r="Y26" i="42"/>
  <c r="AM18" i="41"/>
  <c r="AK18" i="41"/>
  <c r="AB18" i="41"/>
  <c r="AA18" i="41"/>
  <c r="W63" i="42"/>
  <c r="AN63" i="42"/>
  <c r="AJ63" i="42"/>
  <c r="AH63" i="42"/>
  <c r="AD63" i="42"/>
  <c r="AG63" i="42"/>
  <c r="Y63" i="42"/>
  <c r="AF63" i="42"/>
  <c r="W145" i="40"/>
  <c r="AI145" i="40"/>
  <c r="AO145" i="40"/>
  <c r="AN145" i="40"/>
  <c r="AH145" i="40"/>
  <c r="AK145" i="40"/>
  <c r="AF47" i="42"/>
  <c r="Y47" i="42"/>
  <c r="AG47" i="42"/>
  <c r="AE83" i="42"/>
  <c r="AH83" i="42"/>
  <c r="AG83" i="42"/>
  <c r="AE79" i="40"/>
  <c r="AN79" i="40"/>
  <c r="AF79" i="40"/>
  <c r="AO79" i="40"/>
  <c r="Z79" i="40"/>
  <c r="AK79" i="40"/>
  <c r="AD79" i="40"/>
  <c r="W79" i="40"/>
  <c r="AM20" i="40"/>
  <c r="AH20" i="40"/>
  <c r="AA20" i="40"/>
  <c r="W20" i="40"/>
  <c r="AO20" i="40"/>
  <c r="AG32" i="40"/>
  <c r="AH32" i="40"/>
  <c r="AC32" i="40"/>
  <c r="AM165" i="40"/>
  <c r="Z165" i="40"/>
  <c r="AA165" i="40"/>
  <c r="Y165" i="40"/>
  <c r="AC165" i="40"/>
  <c r="AF165" i="40"/>
  <c r="AL165" i="40"/>
  <c r="AO165" i="40"/>
  <c r="AB165" i="40"/>
  <c r="AH165" i="40"/>
  <c r="X165" i="40"/>
  <c r="AG165" i="40"/>
  <c r="AI165" i="40"/>
  <c r="Z172" i="41"/>
  <c r="AE172" i="41"/>
  <c r="W172" i="41"/>
  <c r="AB172" i="41"/>
  <c r="AA172" i="41"/>
  <c r="AJ172" i="41"/>
  <c r="Z141" i="42"/>
  <c r="AO141" i="42"/>
  <c r="AJ141" i="42"/>
  <c r="AC147" i="42"/>
  <c r="AG147" i="42"/>
  <c r="W147" i="42"/>
  <c r="AO147" i="42"/>
  <c r="X147" i="42"/>
  <c r="AN167" i="42"/>
  <c r="AA167" i="42"/>
  <c r="AE167" i="42"/>
  <c r="AI167" i="42"/>
  <c r="AL167" i="42"/>
  <c r="AF167" i="42"/>
  <c r="AH167" i="42"/>
  <c r="W167" i="42"/>
  <c r="Z167" i="42"/>
  <c r="AC167" i="42"/>
  <c r="AB43" i="41"/>
  <c r="AA43" i="41"/>
  <c r="X43" i="41"/>
  <c r="W43" i="41"/>
  <c r="AC43" i="41"/>
  <c r="AJ43" i="41"/>
  <c r="AN43" i="41"/>
  <c r="AO43" i="41"/>
  <c r="AG43" i="41"/>
  <c r="Z43" i="41"/>
  <c r="Y43" i="41"/>
  <c r="AF43" i="41"/>
  <c r="AK161" i="42"/>
  <c r="AM161" i="42"/>
  <c r="AI161" i="42"/>
  <c r="AE161" i="42"/>
  <c r="AD161" i="42"/>
  <c r="AA161" i="42"/>
  <c r="Y161" i="42"/>
  <c r="AF161" i="42"/>
  <c r="AC161" i="42"/>
  <c r="X165" i="42"/>
  <c r="AD165" i="42"/>
  <c r="AO165" i="42"/>
  <c r="AB165" i="42"/>
  <c r="AI165" i="42"/>
  <c r="AG165" i="42"/>
  <c r="AG79" i="41"/>
  <c r="AB79" i="41"/>
  <c r="AD79" i="41"/>
  <c r="Z79" i="41"/>
  <c r="AF79" i="41"/>
  <c r="AE79" i="41"/>
  <c r="AA79" i="41"/>
  <c r="X79" i="41"/>
  <c r="Y79" i="41"/>
  <c r="AM79" i="41"/>
  <c r="AJ25" i="42"/>
  <c r="AH25" i="42"/>
  <c r="AF25" i="42"/>
  <c r="AC25" i="42"/>
  <c r="AD25" i="42"/>
  <c r="AI25" i="42"/>
  <c r="Z25" i="42"/>
  <c r="AM25" i="42"/>
  <c r="AB25" i="42"/>
  <c r="AK25" i="42"/>
  <c r="AE25" i="42"/>
  <c r="X25" i="42"/>
  <c r="AO25" i="42"/>
  <c r="AN25" i="42"/>
  <c r="Y25" i="42"/>
  <c r="W25" i="42"/>
  <c r="AA25" i="42"/>
  <c r="AL25" i="42"/>
  <c r="AA16" i="40"/>
  <c r="AM16" i="40"/>
  <c r="AC16" i="40"/>
  <c r="AI16" i="40"/>
  <c r="AH16" i="40"/>
  <c r="AG16" i="40"/>
  <c r="AO16" i="40"/>
  <c r="AJ16" i="40"/>
  <c r="AB16" i="40"/>
  <c r="AE16" i="40"/>
  <c r="AK16" i="40"/>
  <c r="AL16" i="40"/>
  <c r="Y16" i="40"/>
  <c r="AN16" i="40"/>
  <c r="AF16" i="40"/>
  <c r="Z16" i="40"/>
  <c r="W16" i="40"/>
  <c r="W134" i="40"/>
  <c r="AC134" i="40"/>
  <c r="AA134" i="40"/>
  <c r="AN134" i="40"/>
  <c r="Z134" i="40"/>
  <c r="AM134" i="40"/>
  <c r="AH134" i="40"/>
  <c r="AG134" i="40"/>
  <c r="AD134" i="40"/>
  <c r="AO134" i="40"/>
  <c r="AJ134" i="40"/>
  <c r="AK134" i="40"/>
  <c r="AG171" i="40"/>
  <c r="AD171" i="40"/>
  <c r="AI171" i="40"/>
  <c r="AL171" i="40"/>
  <c r="AN171" i="40"/>
  <c r="Y171" i="40"/>
  <c r="AJ171" i="40"/>
  <c r="AE171" i="40"/>
  <c r="AF171" i="40"/>
  <c r="AM98" i="41"/>
  <c r="X98" i="41"/>
  <c r="AC98" i="41"/>
  <c r="AH98" i="41"/>
  <c r="AG98" i="41"/>
  <c r="Z98" i="41"/>
  <c r="AD98" i="41"/>
  <c r="W98" i="41"/>
  <c r="AB98" i="41"/>
  <c r="AN98" i="41"/>
  <c r="AJ98" i="41"/>
  <c r="AI107" i="40"/>
  <c r="AD107" i="40"/>
  <c r="AK107" i="40"/>
  <c r="X107" i="40"/>
  <c r="AH107" i="40"/>
  <c r="AJ107" i="40"/>
  <c r="W107" i="40"/>
  <c r="AL107" i="40"/>
  <c r="AC107" i="40"/>
  <c r="AF107" i="40"/>
  <c r="AB107" i="40"/>
  <c r="AN107" i="40"/>
  <c r="AO107" i="40"/>
  <c r="AJ104" i="42"/>
  <c r="AN104" i="42"/>
  <c r="AE104" i="42"/>
  <c r="AA91" i="40"/>
  <c r="AK91" i="40"/>
  <c r="AH91" i="40"/>
  <c r="AM91" i="40"/>
  <c r="AE91" i="40"/>
  <c r="AB91" i="40"/>
  <c r="AD91" i="40"/>
  <c r="W91" i="40"/>
  <c r="AO91" i="40"/>
  <c r="AI91" i="40"/>
  <c r="Z91" i="40"/>
  <c r="AC91" i="40"/>
  <c r="AJ91" i="40"/>
  <c r="AI97" i="25"/>
  <c r="AF97" i="25"/>
  <c r="Y97" i="25"/>
  <c r="AD97" i="25"/>
  <c r="AG158" i="42"/>
  <c r="AN158" i="42"/>
  <c r="Y158" i="42"/>
  <c r="AD158" i="42"/>
  <c r="AO17" i="40"/>
  <c r="AF17" i="40"/>
  <c r="AC17" i="40"/>
  <c r="AD17" i="40"/>
  <c r="AN17" i="42"/>
  <c r="AK17" i="42"/>
  <c r="AI17" i="42"/>
  <c r="AA17" i="42"/>
  <c r="X17" i="42"/>
  <c r="AK91" i="41"/>
  <c r="AI91" i="41"/>
  <c r="AJ31" i="42"/>
  <c r="AL31" i="42"/>
  <c r="AK31" i="42"/>
  <c r="AO26" i="40"/>
  <c r="AN26" i="40"/>
  <c r="AG26" i="40"/>
  <c r="AB26" i="40"/>
  <c r="Z138" i="42"/>
  <c r="AL138" i="42"/>
  <c r="AC138" i="42"/>
  <c r="AM138" i="42"/>
  <c r="AD138" i="42"/>
  <c r="AB97" i="42"/>
  <c r="AI97" i="42"/>
  <c r="AA97" i="42"/>
  <c r="AO148" i="41"/>
  <c r="AA148" i="41"/>
  <c r="AL111" i="41"/>
  <c r="AC111" i="41"/>
  <c r="AE111" i="41"/>
  <c r="AN111" i="41"/>
  <c r="AG111" i="41"/>
  <c r="X111" i="41"/>
  <c r="AK111" i="41"/>
  <c r="AI111" i="41"/>
  <c r="Z115" i="41"/>
  <c r="Y115" i="41"/>
  <c r="AA115" i="41"/>
  <c r="W115" i="41"/>
  <c r="AF115" i="41"/>
  <c r="AL115" i="41"/>
  <c r="AO49" i="42"/>
  <c r="AE49" i="42"/>
  <c r="AK49" i="42"/>
  <c r="AG108" i="41"/>
  <c r="Z108" i="41"/>
  <c r="X73" i="40"/>
  <c r="AE73" i="40"/>
  <c r="AG19" i="42"/>
  <c r="Z19" i="42"/>
  <c r="AM30" i="41"/>
  <c r="AI30" i="41"/>
  <c r="AN30" i="41"/>
  <c r="AK30" i="41"/>
  <c r="X170" i="40"/>
  <c r="AC170" i="40"/>
  <c r="AN170" i="40"/>
  <c r="Z170" i="40"/>
  <c r="AE170" i="40"/>
  <c r="AK170" i="40"/>
  <c r="AC37" i="42"/>
  <c r="AB37" i="42"/>
  <c r="Y37" i="42"/>
  <c r="X37" i="42"/>
  <c r="AO37" i="42"/>
  <c r="Y165" i="41"/>
  <c r="AG165" i="41"/>
  <c r="AM165" i="41"/>
  <c r="AN165" i="41"/>
  <c r="W165" i="41"/>
  <c r="AN3" i="40"/>
  <c r="AH3" i="40"/>
  <c r="AM3" i="40"/>
  <c r="X3" i="40"/>
  <c r="AE3" i="40"/>
  <c r="AL3" i="40"/>
  <c r="AO39" i="41"/>
  <c r="Z39" i="41"/>
  <c r="AD39" i="41"/>
  <c r="AN39" i="41"/>
  <c r="AG39" i="41"/>
  <c r="AM42" i="41"/>
  <c r="AC42" i="41"/>
  <c r="AB42" i="41"/>
  <c r="AM96" i="40"/>
  <c r="AH96" i="40"/>
  <c r="AC96" i="40"/>
  <c r="AB80" i="41"/>
  <c r="X80" i="41"/>
  <c r="AL80" i="41"/>
  <c r="AA80" i="41"/>
  <c r="AD80" i="41"/>
  <c r="AF80" i="41"/>
  <c r="AN80" i="41"/>
  <c r="AO80" i="41"/>
  <c r="AI80" i="41"/>
  <c r="AC5" i="41"/>
  <c r="Z5" i="41"/>
  <c r="AK82" i="40"/>
  <c r="AA82" i="40"/>
  <c r="Y82" i="40"/>
  <c r="W125" i="42"/>
  <c r="AN125" i="42"/>
  <c r="AD125" i="42"/>
  <c r="AK125" i="42"/>
  <c r="AI88" i="40"/>
  <c r="AC88" i="40"/>
  <c r="AC70" i="41"/>
  <c r="X70" i="41"/>
  <c r="AG62" i="40"/>
  <c r="X62" i="40"/>
  <c r="Z62" i="40"/>
  <c r="AN62" i="40"/>
  <c r="AO62" i="40"/>
  <c r="AF62" i="40"/>
  <c r="AJ62" i="40"/>
  <c r="AI62" i="40"/>
  <c r="AK62" i="40"/>
  <c r="AI142" i="40"/>
  <c r="AG142" i="40"/>
  <c r="X142" i="40"/>
  <c r="AB73" i="41"/>
  <c r="AJ73" i="41"/>
  <c r="AO73" i="41"/>
  <c r="AI73" i="41"/>
  <c r="AK73" i="41"/>
  <c r="AM73" i="41"/>
  <c r="AD73" i="41"/>
  <c r="AL73" i="41"/>
  <c r="AE73" i="41"/>
  <c r="Z73" i="41"/>
  <c r="AI61" i="41"/>
  <c r="AA61" i="41"/>
  <c r="AK61" i="41"/>
  <c r="Z105" i="41"/>
  <c r="AC105" i="41"/>
  <c r="AK105" i="41"/>
  <c r="AA105" i="41"/>
  <c r="AB101" i="41"/>
  <c r="AE101" i="41"/>
  <c r="Y101" i="41"/>
  <c r="AG101" i="41"/>
  <c r="AF101" i="41"/>
  <c r="AH101" i="41"/>
  <c r="AO78" i="41"/>
  <c r="AC78" i="41"/>
  <c r="AG78" i="41"/>
  <c r="AB78" i="41"/>
  <c r="Z150" i="42"/>
  <c r="AF150" i="42"/>
  <c r="AG150" i="42"/>
  <c r="Y150" i="42"/>
  <c r="AI150" i="42"/>
  <c r="AC119" i="41"/>
  <c r="AH119" i="41"/>
  <c r="AD119" i="41"/>
  <c r="W119" i="41"/>
  <c r="X119" i="41"/>
  <c r="AE112" i="41"/>
  <c r="AF112" i="41"/>
  <c r="AG24" i="41"/>
  <c r="AC24" i="41"/>
  <c r="AD24" i="41"/>
  <c r="AM24" i="41"/>
  <c r="AB175" i="40"/>
  <c r="AL175" i="40"/>
  <c r="AJ175" i="40"/>
  <c r="AC175" i="40"/>
  <c r="AH175" i="40"/>
  <c r="AB25" i="41"/>
  <c r="AM25" i="41"/>
  <c r="AD25" i="41"/>
  <c r="AE25" i="41"/>
  <c r="AC25" i="41"/>
  <c r="W25" i="41"/>
  <c r="X25" i="41"/>
  <c r="AI84" i="41"/>
  <c r="X84" i="41"/>
  <c r="Z84" i="41"/>
  <c r="AA84" i="41"/>
  <c r="AF84" i="41"/>
  <c r="AB66" i="40"/>
  <c r="AA66" i="40"/>
  <c r="W66" i="40"/>
  <c r="AI66" i="40"/>
  <c r="Z66" i="40"/>
  <c r="Y66" i="40"/>
  <c r="AO66" i="40"/>
  <c r="AJ164" i="42"/>
  <c r="AO164" i="42"/>
  <c r="AH153" i="41"/>
  <c r="Z153" i="41"/>
  <c r="AC153" i="41"/>
  <c r="Y153" i="41"/>
  <c r="AL153" i="41"/>
  <c r="AG153" i="41"/>
  <c r="AO153" i="41"/>
  <c r="AG57" i="42"/>
  <c r="AE57" i="42"/>
  <c r="Y57" i="42"/>
  <c r="W140" i="40"/>
  <c r="AI140" i="40"/>
  <c r="AN140" i="40"/>
  <c r="AG140" i="40"/>
  <c r="AK140" i="40"/>
  <c r="AO140" i="40"/>
  <c r="AF81" i="40"/>
  <c r="AC81" i="40"/>
  <c r="AD81" i="40"/>
  <c r="AI81" i="40"/>
  <c r="AJ81" i="40"/>
  <c r="AM147" i="40"/>
  <c r="W147" i="40"/>
  <c r="AI147" i="40"/>
  <c r="AN147" i="40"/>
  <c r="AD65" i="42"/>
  <c r="AC65" i="42"/>
  <c r="AI65" i="42"/>
  <c r="AO65" i="42"/>
  <c r="AF65" i="42"/>
  <c r="X65" i="42"/>
  <c r="AL69" i="42"/>
  <c r="AJ69" i="42"/>
  <c r="AD69" i="42"/>
  <c r="AG69" i="42"/>
  <c r="W69" i="42"/>
  <c r="X69" i="42"/>
  <c r="AI69" i="42"/>
  <c r="AM69" i="42"/>
  <c r="Y69" i="42"/>
  <c r="Z69" i="42"/>
  <c r="AA69" i="42"/>
  <c r="AH69" i="42"/>
  <c r="AF69" i="42"/>
  <c r="AD72" i="41"/>
  <c r="Z72" i="41"/>
  <c r="AM72" i="41"/>
  <c r="AB72" i="41"/>
  <c r="AC72" i="41"/>
  <c r="AH72" i="41"/>
  <c r="AE72" i="41"/>
  <c r="AD137" i="42"/>
  <c r="AM137" i="42"/>
  <c r="AK137" i="42"/>
  <c r="AM54" i="41"/>
  <c r="AE54" i="41"/>
  <c r="AH54" i="41"/>
  <c r="W166" i="41"/>
  <c r="AF166" i="41"/>
  <c r="AD166" i="41"/>
  <c r="AB166" i="41"/>
  <c r="Y166" i="41"/>
  <c r="Z14" i="41"/>
  <c r="Y14" i="41"/>
  <c r="AI14" i="41"/>
  <c r="AO14" i="41"/>
  <c r="AA14" i="41"/>
  <c r="AD14" i="41"/>
  <c r="AG14" i="41"/>
  <c r="W14" i="41"/>
  <c r="AD27" i="40"/>
  <c r="AE27" i="40"/>
  <c r="AA74" i="40"/>
  <c r="AO74" i="40"/>
  <c r="AE74" i="40"/>
  <c r="Z74" i="40"/>
  <c r="X74" i="40"/>
  <c r="AJ74" i="40"/>
  <c r="AD123" i="42"/>
  <c r="AN123" i="42"/>
  <c r="AK123" i="42"/>
  <c r="AA123" i="42"/>
  <c r="Z110" i="42"/>
  <c r="X110" i="42"/>
  <c r="W13" i="40"/>
  <c r="AJ13" i="40"/>
  <c r="X13" i="40"/>
  <c r="AE13" i="40"/>
  <c r="AL138" i="41"/>
  <c r="AF138" i="41"/>
  <c r="AD138" i="41"/>
  <c r="AI138" i="41"/>
  <c r="AN138" i="41"/>
  <c r="AK138" i="41"/>
  <c r="AK160" i="42"/>
  <c r="AA160" i="42"/>
  <c r="AO160" i="42"/>
  <c r="AG160" i="42"/>
  <c r="AH160" i="42"/>
  <c r="AE160" i="42"/>
  <c r="AC160" i="42"/>
  <c r="Y7" i="41"/>
  <c r="AC7" i="41"/>
  <c r="AG7" i="41"/>
  <c r="AJ7" i="41"/>
  <c r="AE7" i="41"/>
  <c r="AM7" i="41"/>
  <c r="AK7" i="41"/>
  <c r="AJ118" i="42"/>
  <c r="AG118" i="42"/>
  <c r="AM118" i="42"/>
  <c r="AI148" i="40"/>
  <c r="AA148" i="40"/>
  <c r="AI40" i="41"/>
  <c r="AC40" i="41"/>
  <c r="W40" i="41"/>
  <c r="AK40" i="41"/>
  <c r="AA40" i="41"/>
  <c r="AO40" i="41"/>
  <c r="Z135" i="41"/>
  <c r="AI135" i="41"/>
  <c r="AH135" i="41"/>
  <c r="AJ135" i="41"/>
  <c r="AO135" i="41"/>
  <c r="AN135" i="41"/>
  <c r="W21" i="41"/>
  <c r="AL21" i="41"/>
  <c r="AJ21" i="41"/>
  <c r="AC21" i="41"/>
  <c r="AM58" i="41"/>
  <c r="AD58" i="41"/>
  <c r="AH58" i="41"/>
  <c r="AM62" i="42"/>
  <c r="AO62" i="42"/>
  <c r="AB62" i="42"/>
  <c r="AL62" i="42"/>
  <c r="AK62" i="42"/>
  <c r="AA122" i="41"/>
  <c r="AE122" i="41"/>
  <c r="AB122" i="41"/>
  <c r="AO122" i="41"/>
  <c r="AC122" i="41"/>
  <c r="AO174" i="41"/>
  <c r="Y174" i="41"/>
  <c r="AF174" i="41"/>
  <c r="Z174" i="41"/>
  <c r="AJ174" i="41"/>
  <c r="AD174" i="41"/>
  <c r="AI174" i="41"/>
  <c r="X174" i="41"/>
  <c r="AC174" i="41"/>
  <c r="AN100" i="41"/>
  <c r="AO100" i="41"/>
  <c r="AM100" i="41"/>
  <c r="AL100" i="41"/>
  <c r="AF100" i="41"/>
  <c r="AF113" i="40"/>
  <c r="AL113" i="40"/>
  <c r="AM113" i="40"/>
  <c r="AB113" i="40"/>
  <c r="X113" i="40"/>
  <c r="Z113" i="40"/>
  <c r="AC113" i="40"/>
  <c r="AG113" i="40"/>
  <c r="AE113" i="40"/>
  <c r="AI113" i="40"/>
  <c r="AA113" i="40"/>
  <c r="W113" i="40"/>
  <c r="AN8" i="42"/>
  <c r="AJ8" i="42"/>
  <c r="AH8" i="42"/>
  <c r="AF8" i="42"/>
  <c r="AA8" i="42"/>
  <c r="Y8" i="42"/>
  <c r="AL8" i="42"/>
  <c r="AB8" i="42"/>
  <c r="AI8" i="42"/>
  <c r="W8" i="42"/>
  <c r="AE8" i="42"/>
  <c r="AM8" i="42"/>
  <c r="AK8" i="42"/>
  <c r="Z8" i="42"/>
  <c r="X8" i="42"/>
  <c r="AO8" i="42"/>
  <c r="AN111" i="42"/>
  <c r="Z111" i="42"/>
  <c r="AO111" i="42"/>
  <c r="AJ111" i="42"/>
  <c r="AL111" i="42"/>
  <c r="AB111" i="42"/>
  <c r="AH111" i="42"/>
  <c r="AF111" i="42"/>
  <c r="AD111" i="42"/>
  <c r="AK111" i="42"/>
  <c r="X111" i="42"/>
  <c r="AC111" i="42"/>
  <c r="W111" i="42"/>
  <c r="Y111" i="42"/>
  <c r="AE111" i="42"/>
  <c r="AM111" i="42"/>
  <c r="AB151" i="42"/>
  <c r="Z151" i="42"/>
  <c r="W151" i="42"/>
  <c r="X151" i="42"/>
  <c r="AC151" i="42"/>
  <c r="AK151" i="42"/>
  <c r="AM151" i="42"/>
  <c r="AO151" i="42"/>
  <c r="AE151" i="42"/>
  <c r="AL151" i="42"/>
  <c r="AJ151" i="42"/>
  <c r="AG151" i="42"/>
  <c r="AK27" i="41"/>
  <c r="AF27" i="41"/>
  <c r="AH27" i="41"/>
  <c r="AI27" i="41"/>
  <c r="AN44" i="42"/>
  <c r="AO44" i="42"/>
  <c r="AM44" i="42"/>
  <c r="Z44" i="42"/>
  <c r="X44" i="42"/>
  <c r="AG44" i="42"/>
  <c r="AB44" i="42"/>
  <c r="AI44" i="42"/>
  <c r="AH48" i="42"/>
  <c r="Y48" i="42"/>
  <c r="AO48" i="42"/>
  <c r="AG48" i="42"/>
  <c r="AA48" i="42"/>
  <c r="AF48" i="42"/>
  <c r="AC48" i="42"/>
  <c r="AE19" i="40"/>
  <c r="X19" i="40"/>
  <c r="W19" i="40"/>
  <c r="AO19" i="40"/>
  <c r="AG19" i="40"/>
  <c r="X12" i="42"/>
  <c r="AC12" i="42"/>
  <c r="AJ12" i="42"/>
  <c r="AA12" i="42"/>
  <c r="AK12" i="42"/>
  <c r="AB12" i="42"/>
  <c r="AI12" i="42"/>
  <c r="AM12" i="42"/>
  <c r="Z12" i="42"/>
  <c r="AN12" i="42"/>
  <c r="AE12" i="42"/>
  <c r="AL12" i="42"/>
  <c r="AD12" i="42"/>
  <c r="AF12" i="42"/>
  <c r="AG12" i="42"/>
  <c r="AA176" i="42"/>
  <c r="AJ176" i="42"/>
  <c r="Y176" i="42"/>
  <c r="AL176" i="42"/>
  <c r="AI176" i="42"/>
  <c r="W176" i="42"/>
  <c r="AC176" i="42"/>
  <c r="AO176" i="42"/>
  <c r="AM176" i="42"/>
  <c r="AN176" i="42"/>
  <c r="AH176" i="42"/>
  <c r="AL141" i="40"/>
  <c r="AF141" i="40"/>
  <c r="AN141" i="40"/>
  <c r="AN117" i="40"/>
  <c r="AE117" i="40"/>
  <c r="AM117" i="40"/>
  <c r="AL117" i="40"/>
  <c r="AD117" i="40"/>
  <c r="AC117" i="40"/>
  <c r="AH117" i="40"/>
  <c r="W117" i="40"/>
  <c r="AO117" i="40"/>
  <c r="AK117" i="40"/>
  <c r="AB117" i="40"/>
  <c r="AF117" i="40"/>
  <c r="AJ117" i="40"/>
  <c r="AO157" i="40"/>
  <c r="W157" i="40"/>
  <c r="AL157" i="40"/>
  <c r="AN157" i="40"/>
  <c r="AG157" i="40"/>
  <c r="AJ157" i="40"/>
  <c r="AB157" i="40"/>
  <c r="AM157" i="40"/>
  <c r="AF157" i="40"/>
  <c r="X157" i="40"/>
  <c r="Z28" i="40"/>
  <c r="AO28" i="40"/>
  <c r="AD28" i="40"/>
  <c r="AN28" i="40"/>
  <c r="AG28" i="40"/>
  <c r="AM28" i="40"/>
  <c r="AC28" i="40"/>
  <c r="AD144" i="41"/>
  <c r="AF144" i="41"/>
  <c r="AO144" i="41"/>
  <c r="AB144" i="41"/>
  <c r="AE144" i="41"/>
  <c r="W144" i="41"/>
  <c r="AN144" i="41"/>
  <c r="X144" i="41"/>
  <c r="AA144" i="41"/>
  <c r="Y144" i="41"/>
  <c r="AH144" i="41"/>
  <c r="AI144" i="41"/>
  <c r="AM144" i="41"/>
  <c r="AC144" i="41"/>
  <c r="AG160" i="41"/>
  <c r="AE160" i="41"/>
  <c r="AD65" i="41"/>
  <c r="AI65" i="41"/>
  <c r="Z60" i="40"/>
  <c r="AN60" i="40"/>
  <c r="X60" i="40"/>
  <c r="W60" i="40"/>
  <c r="AM60" i="40"/>
  <c r="AF60" i="40"/>
  <c r="Z72" i="40"/>
  <c r="AF72" i="40"/>
  <c r="AO72" i="40"/>
  <c r="AG72" i="40"/>
  <c r="AN72" i="40"/>
  <c r="AI72" i="40"/>
  <c r="AH72" i="40"/>
  <c r="AJ72" i="40"/>
  <c r="AC72" i="40"/>
  <c r="AA72" i="40"/>
  <c r="AM72" i="40"/>
  <c r="AL72" i="40"/>
  <c r="AK72" i="40"/>
  <c r="AD72" i="40"/>
  <c r="X72" i="40"/>
  <c r="AI71" i="40"/>
  <c r="AG71" i="40"/>
  <c r="AF71" i="40"/>
  <c r="AH71" i="40"/>
  <c r="AD71" i="40"/>
  <c r="AM71" i="40"/>
  <c r="AK170" i="42"/>
  <c r="AO170" i="42"/>
  <c r="AF170" i="42"/>
  <c r="AM170" i="42"/>
  <c r="AB170" i="42"/>
  <c r="AE170" i="42"/>
  <c r="AH170" i="42"/>
  <c r="X170" i="42"/>
  <c r="Y95" i="41"/>
  <c r="AJ95" i="41"/>
  <c r="AE95" i="41"/>
  <c r="AI95" i="41"/>
  <c r="AF95" i="41"/>
  <c r="W95" i="41"/>
  <c r="AM95" i="41"/>
  <c r="AN95" i="41"/>
  <c r="AH95" i="41"/>
  <c r="AB95" i="41"/>
  <c r="AO95" i="41"/>
  <c r="AK95" i="41"/>
  <c r="AF127" i="42"/>
  <c r="W127" i="42"/>
  <c r="Y127" i="42"/>
  <c r="AA127" i="42"/>
  <c r="AC127" i="42"/>
  <c r="AO127" i="42"/>
  <c r="AB127" i="42"/>
  <c r="AM127" i="42"/>
  <c r="AK127" i="42"/>
  <c r="AG127" i="42"/>
  <c r="X127" i="42"/>
  <c r="AJ127" i="42"/>
  <c r="AE127" i="42"/>
  <c r="AL127" i="42"/>
  <c r="W177" i="42"/>
  <c r="AK177" i="42"/>
  <c r="AG177" i="42"/>
  <c r="AM177" i="42"/>
  <c r="Z177" i="42"/>
  <c r="AJ177" i="42"/>
  <c r="AO177" i="42"/>
  <c r="AN177" i="42"/>
  <c r="X177" i="42"/>
  <c r="AF177" i="42"/>
  <c r="AC177" i="42"/>
  <c r="Y177" i="42"/>
  <c r="AB177" i="42"/>
  <c r="AE177" i="42"/>
  <c r="AD177" i="42"/>
  <c r="AF35" i="42"/>
  <c r="AB35" i="42"/>
  <c r="X35" i="42"/>
  <c r="AM35" i="42"/>
  <c r="AI35" i="42"/>
  <c r="AE35" i="42"/>
  <c r="AJ35" i="42"/>
  <c r="Y35" i="42"/>
  <c r="AK35" i="42"/>
  <c r="AC35" i="42"/>
  <c r="AO35" i="42"/>
  <c r="AN35" i="42"/>
  <c r="AI70" i="42"/>
  <c r="Z70" i="42"/>
  <c r="AB70" i="42"/>
  <c r="AN70" i="42"/>
  <c r="AG70" i="42"/>
  <c r="AE43" i="40"/>
  <c r="AO43" i="40"/>
  <c r="AK43" i="40"/>
  <c r="AD43" i="40"/>
  <c r="AC43" i="40"/>
  <c r="AN58" i="42"/>
  <c r="Z58" i="42"/>
  <c r="AA58" i="42"/>
  <c r="AO58" i="42"/>
  <c r="AJ58" i="42"/>
  <c r="AK58" i="42"/>
  <c r="Y58" i="42"/>
  <c r="AL58" i="42"/>
  <c r="AM58" i="42"/>
  <c r="AB58" i="42"/>
  <c r="Z19" i="41"/>
  <c r="AI19" i="41"/>
  <c r="AJ19" i="41"/>
  <c r="AE19" i="41"/>
  <c r="AM19" i="41"/>
  <c r="AH19" i="41"/>
  <c r="W19" i="41"/>
  <c r="AO19" i="41"/>
  <c r="AC19" i="41"/>
  <c r="AG19" i="41"/>
  <c r="X19" i="41"/>
  <c r="AK19" i="41"/>
  <c r="X162" i="40"/>
  <c r="Z162" i="40"/>
  <c r="AI162" i="40"/>
  <c r="AJ162" i="40"/>
  <c r="AH162" i="40"/>
  <c r="AH89" i="41"/>
  <c r="AA89" i="41"/>
  <c r="Y89" i="41"/>
  <c r="AJ89" i="41"/>
  <c r="AL89" i="41"/>
  <c r="Z89" i="41"/>
  <c r="X89" i="41"/>
  <c r="AB89" i="41"/>
  <c r="AM22" i="41"/>
  <c r="AN22" i="41"/>
  <c r="AA22" i="41"/>
  <c r="AJ3" i="41"/>
  <c r="AK3" i="41"/>
  <c r="AF3" i="41"/>
  <c r="X3" i="41"/>
  <c r="AA3" i="41"/>
  <c r="AE3" i="41"/>
  <c r="AB3" i="41"/>
  <c r="Z3" i="41"/>
  <c r="Y53" i="42"/>
  <c r="AL53" i="42"/>
  <c r="AE53" i="42"/>
  <c r="AG53" i="42"/>
  <c r="AN53" i="42"/>
  <c r="Z53" i="42"/>
  <c r="X53" i="42"/>
  <c r="AB102" i="42"/>
  <c r="AN102" i="42"/>
  <c r="AD102" i="42"/>
  <c r="AK102" i="42"/>
  <c r="Z102" i="42"/>
  <c r="AA102" i="42"/>
  <c r="AC102" i="42"/>
  <c r="AO102" i="42"/>
  <c r="AM90" i="42"/>
  <c r="AF90" i="42"/>
  <c r="AO90" i="42"/>
  <c r="AN90" i="42"/>
  <c r="AG8" i="41"/>
  <c r="AE8" i="41"/>
  <c r="AI8" i="41"/>
  <c r="Z8" i="41"/>
  <c r="AN8" i="41"/>
  <c r="AJ8" i="41"/>
  <c r="AB8" i="41"/>
  <c r="AH8" i="41"/>
  <c r="AD8" i="41"/>
  <c r="W8" i="41"/>
  <c r="AB42" i="40"/>
  <c r="AJ42" i="40"/>
  <c r="AM42" i="40"/>
  <c r="AH42" i="40"/>
  <c r="AL42" i="40"/>
  <c r="AC42" i="40"/>
  <c r="AE42" i="40"/>
  <c r="AK42" i="40"/>
  <c r="AF42" i="40"/>
  <c r="AA42" i="40"/>
  <c r="X42" i="40"/>
  <c r="Y42" i="40"/>
  <c r="W42" i="40"/>
  <c r="AD42" i="40"/>
  <c r="AO155" i="42"/>
  <c r="AE155" i="42"/>
  <c r="W155" i="42"/>
  <c r="AH155" i="42"/>
  <c r="AJ155" i="42"/>
  <c r="W41" i="41"/>
  <c r="AI41" i="41"/>
  <c r="AO41" i="41"/>
  <c r="AE41" i="41"/>
  <c r="AF41" i="41"/>
  <c r="AH41" i="41"/>
  <c r="AA41" i="41"/>
  <c r="AJ41" i="41"/>
  <c r="Y41" i="41"/>
  <c r="AG41" i="41"/>
  <c r="X41" i="41"/>
  <c r="AC41" i="41"/>
  <c r="Z41" i="41"/>
  <c r="AA76" i="41"/>
  <c r="AJ76" i="41"/>
  <c r="X76" i="41"/>
  <c r="Z76" i="41"/>
  <c r="AF76" i="41"/>
  <c r="AK76" i="41"/>
  <c r="AL76" i="41"/>
  <c r="Y76" i="41"/>
  <c r="AB76" i="41"/>
  <c r="W76" i="41"/>
  <c r="AG76" i="41"/>
  <c r="AN76" i="41"/>
  <c r="AE76" i="41"/>
  <c r="AM76" i="41"/>
  <c r="AH76" i="41"/>
  <c r="AO76" i="41"/>
  <c r="AI76" i="41"/>
  <c r="AD76" i="41"/>
  <c r="AG92" i="42"/>
  <c r="AJ92" i="42"/>
  <c r="AN92" i="42"/>
  <c r="Y92" i="42"/>
  <c r="Z92" i="42"/>
  <c r="AM92" i="42"/>
  <c r="AK92" i="42"/>
  <c r="AC147" i="41"/>
  <c r="AD147" i="41"/>
  <c r="AB147" i="41"/>
  <c r="AE147" i="41"/>
  <c r="AN147" i="41"/>
  <c r="AL147" i="41"/>
  <c r="Z147" i="41"/>
  <c r="AJ141" i="41"/>
  <c r="AG141" i="41"/>
  <c r="AB141" i="41"/>
  <c r="AO141" i="41"/>
  <c r="AA141" i="41"/>
  <c r="AD141" i="41"/>
  <c r="AI141" i="41"/>
  <c r="AC141" i="41"/>
  <c r="AN141" i="41"/>
  <c r="Y141" i="41"/>
  <c r="W141" i="41"/>
  <c r="AN51" i="42"/>
  <c r="AD51" i="42"/>
  <c r="AI51" i="42"/>
  <c r="AB51" i="42"/>
  <c r="AM51" i="42"/>
  <c r="AG51" i="42"/>
  <c r="AF51" i="42"/>
  <c r="AJ51" i="42"/>
  <c r="AH51" i="42"/>
  <c r="X51" i="42"/>
  <c r="AK51" i="42"/>
  <c r="AL51" i="42"/>
  <c r="AL126" i="42"/>
  <c r="AM126" i="42"/>
  <c r="AF126" i="42"/>
  <c r="AG126" i="42"/>
  <c r="AI126" i="42"/>
  <c r="AC126" i="42"/>
  <c r="X126" i="42"/>
  <c r="AH126" i="42"/>
  <c r="AO126" i="42"/>
  <c r="AN126" i="42"/>
  <c r="AA126" i="42"/>
  <c r="AI67" i="40"/>
  <c r="AA67" i="40"/>
  <c r="AO67" i="40"/>
  <c r="AK67" i="40"/>
  <c r="AF67" i="40"/>
  <c r="AM67" i="40"/>
  <c r="AJ67" i="40"/>
  <c r="AG127" i="41"/>
  <c r="W127" i="41"/>
  <c r="AB127" i="41"/>
  <c r="AE127" i="41"/>
  <c r="AD127" i="41"/>
  <c r="AN127" i="41"/>
  <c r="AA127" i="41"/>
  <c r="Z87" i="41"/>
  <c r="AI87" i="41"/>
  <c r="AA87" i="41"/>
  <c r="Y87" i="41"/>
  <c r="AK87" i="41"/>
  <c r="AL87" i="41"/>
  <c r="AM87" i="41"/>
  <c r="X87" i="41"/>
  <c r="AC87" i="41"/>
  <c r="AN87" i="41"/>
  <c r="AH87" i="41"/>
  <c r="AK87" i="42"/>
  <c r="AH87" i="42"/>
  <c r="AM87" i="42"/>
  <c r="W87" i="42"/>
  <c r="AC87" i="42"/>
  <c r="AN87" i="42"/>
  <c r="AA87" i="42"/>
  <c r="X87" i="42"/>
  <c r="Z137" i="41"/>
  <c r="AK137" i="41"/>
  <c r="X137" i="41"/>
  <c r="AM137" i="41"/>
  <c r="AO137" i="41"/>
  <c r="AH137" i="41"/>
  <c r="AB137" i="41"/>
  <c r="AJ137" i="41"/>
  <c r="AN137" i="41"/>
  <c r="AD137" i="41"/>
  <c r="AF137" i="41"/>
  <c r="AL137" i="41"/>
  <c r="AC137" i="41"/>
  <c r="Y137" i="41"/>
  <c r="AA137" i="41"/>
  <c r="AI137" i="41"/>
  <c r="W12" i="40"/>
  <c r="AB12" i="40"/>
  <c r="AH12" i="40"/>
  <c r="AM12" i="40"/>
  <c r="X12" i="40"/>
  <c r="AG12" i="40"/>
  <c r="AC12" i="40"/>
  <c r="AF12" i="40"/>
  <c r="Y12" i="40"/>
  <c r="AK12" i="40"/>
  <c r="AI12" i="40"/>
  <c r="AL12" i="40"/>
  <c r="AA12" i="40"/>
  <c r="Z12" i="40"/>
  <c r="AO12" i="40"/>
  <c r="AD12" i="40"/>
  <c r="AN12" i="40"/>
  <c r="AI51" i="41"/>
  <c r="AF51" i="41"/>
  <c r="AG51" i="41"/>
  <c r="AJ51" i="41"/>
  <c r="AL51" i="41"/>
  <c r="Y51" i="41"/>
  <c r="AA51" i="41"/>
  <c r="AK51" i="41"/>
  <c r="AH51" i="41"/>
  <c r="W51" i="41"/>
  <c r="Z51" i="41"/>
  <c r="X51" i="41"/>
  <c r="AD51" i="41"/>
  <c r="AN51" i="41"/>
  <c r="AC97" i="40"/>
  <c r="AD97" i="40"/>
  <c r="AB97" i="40"/>
  <c r="AK97" i="40"/>
  <c r="AL97" i="40"/>
  <c r="X97" i="40"/>
  <c r="AJ97" i="40"/>
  <c r="AF97" i="40"/>
  <c r="X59" i="41"/>
  <c r="AC59" i="41"/>
  <c r="AG59" i="41"/>
  <c r="AB59" i="41"/>
  <c r="AL59" i="41"/>
  <c r="Z59" i="41"/>
  <c r="Y59" i="41"/>
  <c r="AK59" i="41"/>
  <c r="AE59" i="41"/>
  <c r="AH59" i="41"/>
  <c r="W59" i="41"/>
  <c r="X75" i="41"/>
  <c r="AC75" i="41"/>
  <c r="AJ75" i="41"/>
  <c r="AF109" i="40"/>
  <c r="AB109" i="40"/>
  <c r="X109" i="40"/>
  <c r="AC109" i="40"/>
  <c r="AA109" i="40"/>
  <c r="AH109" i="40"/>
  <c r="AL109" i="40"/>
  <c r="AK109" i="40"/>
  <c r="AD109" i="40"/>
  <c r="AI109" i="40"/>
  <c r="AM109" i="40"/>
  <c r="AB14" i="40"/>
  <c r="X14" i="40"/>
  <c r="AG14" i="40"/>
  <c r="W14" i="40"/>
  <c r="AI14" i="40"/>
  <c r="AM95" i="40"/>
  <c r="AD95" i="40"/>
  <c r="AK95" i="40"/>
  <c r="W95" i="40"/>
  <c r="Z95" i="40"/>
  <c r="AF95" i="40"/>
  <c r="AN95" i="40"/>
  <c r="AC95" i="40"/>
  <c r="AL95" i="40"/>
  <c r="AG95" i="40"/>
  <c r="AE95" i="40"/>
  <c r="Y95" i="40"/>
  <c r="AO95" i="40"/>
  <c r="AE83" i="40"/>
  <c r="W83" i="40"/>
  <c r="X83" i="40"/>
  <c r="AL83" i="40"/>
  <c r="AO83" i="40"/>
  <c r="AN127" i="40"/>
  <c r="AE127" i="40"/>
  <c r="AN123" i="40"/>
  <c r="AJ123" i="40"/>
  <c r="AL123" i="40"/>
  <c r="AE11" i="40"/>
  <c r="AN11" i="40"/>
  <c r="AH11" i="40"/>
  <c r="Y11" i="40"/>
  <c r="AD11" i="40"/>
  <c r="AC11" i="40"/>
  <c r="AF11" i="40"/>
  <c r="AI11" i="40"/>
  <c r="AO11" i="40"/>
  <c r="AK11" i="40"/>
  <c r="AK32" i="41"/>
  <c r="AL32" i="41"/>
  <c r="AF32" i="41"/>
  <c r="Z32" i="41"/>
  <c r="AG32" i="41"/>
  <c r="AD32" i="41"/>
  <c r="AI32" i="41"/>
  <c r="AN32" i="41"/>
  <c r="Y32" i="41"/>
  <c r="W32" i="41"/>
  <c r="AA32" i="41"/>
  <c r="AJ32" i="41"/>
  <c r="AM42" i="42"/>
  <c r="AN88" i="40"/>
  <c r="AN58" i="40"/>
  <c r="AN150" i="42"/>
  <c r="AA121" i="41"/>
  <c r="AO119" i="41"/>
  <c r="X117" i="40"/>
  <c r="AB61" i="42"/>
  <c r="AD60" i="40"/>
  <c r="AL41" i="41"/>
  <c r="AM41" i="41"/>
  <c r="W153" i="41"/>
  <c r="X132" i="42"/>
  <c r="AO153" i="42"/>
  <c r="AG72" i="42"/>
  <c r="AA72" i="42"/>
  <c r="X17" i="40"/>
  <c r="Y17" i="40"/>
  <c r="AA81" i="40"/>
  <c r="Z81" i="40"/>
  <c r="AE81" i="40"/>
  <c r="AC147" i="40"/>
  <c r="AJ158" i="42"/>
  <c r="AF91" i="41"/>
  <c r="Y97" i="42"/>
  <c r="X115" i="41"/>
  <c r="AE136" i="41"/>
  <c r="AO42" i="42"/>
  <c r="AB58" i="40"/>
  <c r="X73" i="41"/>
  <c r="AJ97" i="42"/>
  <c r="Y111" i="41"/>
  <c r="AJ115" i="41"/>
  <c r="AE164" i="41"/>
  <c r="AF78" i="41"/>
  <c r="Z119" i="41"/>
  <c r="AE164" i="42"/>
  <c r="W47" i="40"/>
  <c r="W65" i="42"/>
  <c r="AO142" i="42"/>
  <c r="AI100" i="41"/>
  <c r="AH30" i="41"/>
  <c r="AG73" i="41"/>
  <c r="AL117" i="41"/>
  <c r="AH99" i="41"/>
  <c r="AB40" i="41"/>
  <c r="AH108" i="40"/>
  <c r="AO42" i="40"/>
  <c r="AD80" i="40"/>
  <c r="AH146" i="42"/>
  <c r="AD61" i="42"/>
  <c r="M31" i="24"/>
  <c r="T31" i="24"/>
  <c r="Q75" i="24"/>
  <c r="M75" i="24"/>
  <c r="N75" i="24"/>
  <c r="R75" i="24"/>
  <c r="P62" i="24"/>
  <c r="R62" i="24"/>
  <c r="R128" i="24"/>
  <c r="N128" i="24"/>
  <c r="P128" i="24"/>
  <c r="O128" i="24"/>
  <c r="M128" i="24"/>
  <c r="S128" i="24"/>
  <c r="S34" i="27"/>
  <c r="M34" i="27"/>
  <c r="U34" i="27"/>
  <c r="R34" i="27"/>
  <c r="O34" i="27"/>
  <c r="P34" i="27"/>
  <c r="T34" i="27"/>
  <c r="Q34" i="27"/>
  <c r="N165" i="27"/>
  <c r="T165" i="27"/>
  <c r="U88" i="27"/>
  <c r="M88" i="27"/>
  <c r="O88" i="27"/>
  <c r="R88" i="27"/>
  <c r="Q88" i="27"/>
  <c r="S88" i="27"/>
  <c r="T88" i="27"/>
  <c r="N88" i="27"/>
  <c r="S78" i="27"/>
  <c r="N78" i="27"/>
  <c r="T78" i="27"/>
  <c r="U136" i="27"/>
  <c r="O136" i="27"/>
  <c r="R136" i="27"/>
  <c r="M136" i="27"/>
  <c r="Q136" i="27"/>
  <c r="O40" i="27"/>
  <c r="M40" i="27"/>
  <c r="P169" i="27"/>
  <c r="O169" i="27"/>
  <c r="N169" i="27"/>
  <c r="M169" i="27"/>
  <c r="Q169" i="27"/>
  <c r="U169" i="27"/>
  <c r="S169" i="27"/>
  <c r="T169" i="27"/>
  <c r="T43" i="27"/>
  <c r="Q43" i="27"/>
  <c r="R43" i="27"/>
  <c r="U43" i="27"/>
  <c r="O43" i="27"/>
  <c r="N43" i="27"/>
  <c r="O91" i="27"/>
  <c r="M91" i="27"/>
  <c r="Q91" i="27"/>
  <c r="R170" i="27"/>
  <c r="N170" i="27"/>
  <c r="U170" i="27"/>
  <c r="M170" i="27"/>
  <c r="S170" i="27"/>
  <c r="O170" i="27"/>
  <c r="T170" i="27"/>
  <c r="U41" i="27"/>
  <c r="S41" i="27"/>
  <c r="Q41" i="27"/>
  <c r="R41" i="27"/>
  <c r="M15" i="27"/>
  <c r="U15" i="27"/>
  <c r="O15" i="27"/>
  <c r="R15" i="27"/>
  <c r="R69" i="27"/>
  <c r="U69" i="27"/>
  <c r="O69" i="27"/>
  <c r="Q69" i="27"/>
  <c r="P69" i="27"/>
  <c r="R135" i="27"/>
  <c r="O135" i="27"/>
  <c r="T135" i="27"/>
  <c r="M135" i="27"/>
  <c r="P135" i="27"/>
  <c r="R38" i="27"/>
  <c r="T38" i="27"/>
  <c r="P94" i="27"/>
  <c r="N94" i="27"/>
  <c r="O94" i="27"/>
  <c r="U94" i="27"/>
  <c r="M94" i="27"/>
  <c r="R94" i="27"/>
  <c r="O152" i="27"/>
  <c r="N152" i="27"/>
  <c r="P152" i="27"/>
  <c r="S152" i="27"/>
  <c r="U152" i="27"/>
  <c r="Q152" i="27"/>
  <c r="T152" i="27"/>
  <c r="O31" i="27"/>
  <c r="T31" i="27"/>
  <c r="Q31" i="27"/>
  <c r="R31" i="27"/>
  <c r="S31" i="27"/>
  <c r="M31" i="27"/>
  <c r="N31" i="27"/>
  <c r="P31" i="27"/>
  <c r="Q24" i="27"/>
  <c r="O24" i="27"/>
  <c r="P24" i="27"/>
  <c r="S24" i="27"/>
  <c r="S61" i="27"/>
  <c r="M61" i="27"/>
  <c r="R61" i="27"/>
  <c r="U61" i="27"/>
  <c r="T61" i="27"/>
  <c r="T89" i="27"/>
  <c r="Q89" i="27"/>
  <c r="P89" i="27"/>
  <c r="S89" i="27"/>
  <c r="O89" i="27"/>
  <c r="N89" i="27"/>
  <c r="P108" i="27"/>
  <c r="O108" i="27"/>
  <c r="U108" i="27"/>
  <c r="M171" i="27"/>
  <c r="P171" i="27"/>
  <c r="R171" i="27"/>
  <c r="Q171" i="27"/>
  <c r="N171" i="27"/>
  <c r="P115" i="27"/>
  <c r="S115" i="27"/>
  <c r="R115" i="27"/>
  <c r="T115" i="27"/>
  <c r="M55" i="27"/>
  <c r="O55" i="27"/>
  <c r="T55" i="27"/>
  <c r="P55" i="27"/>
  <c r="S55" i="27"/>
  <c r="U6" i="27"/>
  <c r="T6" i="27"/>
  <c r="S6" i="27"/>
  <c r="Q6" i="27"/>
  <c r="R6" i="27"/>
  <c r="O6" i="27"/>
  <c r="N6" i="27"/>
  <c r="N118" i="27"/>
  <c r="M118" i="27"/>
  <c r="U118" i="27"/>
  <c r="O118" i="27"/>
  <c r="T144" i="27"/>
  <c r="P144" i="27"/>
  <c r="S47" i="27"/>
  <c r="M47" i="27"/>
  <c r="T47" i="27"/>
  <c r="Q16" i="27"/>
  <c r="U16" i="27"/>
  <c r="O16" i="27"/>
  <c r="N16" i="27"/>
  <c r="R16" i="27"/>
  <c r="T77" i="27"/>
  <c r="M77" i="27"/>
  <c r="Q77" i="27"/>
  <c r="U77" i="27"/>
  <c r="T137" i="27"/>
  <c r="S137" i="27"/>
  <c r="M137" i="27"/>
  <c r="N137" i="27"/>
  <c r="U137" i="27"/>
  <c r="M100" i="27"/>
  <c r="R100" i="27"/>
  <c r="U100" i="27"/>
  <c r="T100" i="27"/>
  <c r="T3" i="27"/>
  <c r="R3" i="27"/>
  <c r="S3" i="27"/>
  <c r="Q3" i="27"/>
  <c r="P3" i="27"/>
  <c r="Q111" i="27"/>
  <c r="R111" i="27"/>
  <c r="O111" i="27"/>
  <c r="M111" i="27"/>
  <c r="N111" i="27"/>
  <c r="U63" i="27"/>
  <c r="Q63" i="27"/>
  <c r="R63" i="27"/>
  <c r="S63" i="27"/>
  <c r="N63" i="27"/>
  <c r="T63" i="27"/>
  <c r="N162" i="27"/>
  <c r="R162" i="27"/>
  <c r="Q162" i="27"/>
  <c r="O162" i="27"/>
  <c r="M162" i="27"/>
  <c r="P162" i="27"/>
  <c r="S98" i="27"/>
  <c r="N98" i="27"/>
  <c r="P98" i="27"/>
  <c r="T98" i="27"/>
  <c r="M98" i="27"/>
  <c r="U98" i="27"/>
  <c r="U33" i="27"/>
  <c r="T33" i="27"/>
  <c r="Q33" i="27"/>
  <c r="O33" i="27"/>
  <c r="Q25" i="27"/>
  <c r="P25" i="27"/>
  <c r="R25" i="27"/>
  <c r="T25" i="27"/>
  <c r="M25" i="27"/>
  <c r="W126" i="23"/>
  <c r="AD126" i="23"/>
  <c r="W30" i="23"/>
  <c r="AO30" i="23"/>
  <c r="W159" i="23"/>
  <c r="AH159" i="23"/>
  <c r="AK44" i="23"/>
  <c r="W44" i="23"/>
  <c r="AM162" i="28"/>
  <c r="AA162" i="28"/>
  <c r="AH5" i="28"/>
  <c r="Y5" i="28"/>
  <c r="AB163" i="28"/>
  <c r="AG163" i="28"/>
  <c r="AJ81" i="28"/>
  <c r="AM81" i="28"/>
  <c r="AN81" i="28"/>
  <c r="AL160" i="28"/>
  <c r="AC160" i="28"/>
  <c r="X27" i="28"/>
  <c r="AB27" i="28"/>
  <c r="AN2" i="28"/>
  <c r="AD2" i="28"/>
  <c r="R108" i="27"/>
  <c r="T16" i="27"/>
  <c r="Q55" i="27"/>
  <c r="P15" i="27"/>
  <c r="N15" i="27"/>
  <c r="T15" i="27"/>
  <c r="S144" i="27"/>
  <c r="M89" i="27"/>
  <c r="U89" i="27"/>
  <c r="M3" i="27"/>
  <c r="Q61" i="27"/>
  <c r="S111" i="27"/>
  <c r="N136" i="27"/>
  <c r="N69" i="27"/>
  <c r="U75" i="24"/>
  <c r="U171" i="27"/>
  <c r="S171" i="27"/>
  <c r="T171" i="27"/>
  <c r="S135" i="27"/>
  <c r="N135" i="27"/>
  <c r="U135" i="27"/>
  <c r="T118" i="27"/>
  <c r="M63" i="27"/>
  <c r="N116" i="27"/>
  <c r="P43" i="27"/>
  <c r="S43" i="27"/>
  <c r="N108" i="27"/>
  <c r="P16" i="27"/>
  <c r="R55" i="27"/>
  <c r="Q15" i="27"/>
  <c r="R144" i="27"/>
  <c r="O144" i="27"/>
  <c r="N3" i="27"/>
  <c r="P61" i="27"/>
  <c r="M41" i="27"/>
  <c r="T41" i="27"/>
  <c r="T111" i="27"/>
  <c r="T136" i="27"/>
  <c r="T69" i="27"/>
  <c r="O75" i="24"/>
  <c r="Q128" i="24"/>
  <c r="R169" i="27"/>
  <c r="P170" i="27"/>
  <c r="M6" i="27"/>
  <c r="Q118" i="27"/>
  <c r="T94" i="27"/>
  <c r="S94" i="27"/>
  <c r="O63" i="27"/>
  <c r="P88" i="27"/>
  <c r="M116" i="27"/>
  <c r="M43" i="27"/>
  <c r="Q108" i="27"/>
  <c r="S108" i="27"/>
  <c r="U55" i="27"/>
  <c r="S15" i="27"/>
  <c r="M144" i="27"/>
  <c r="U144" i="27"/>
  <c r="U3" i="27"/>
  <c r="O61" i="27"/>
  <c r="P41" i="27"/>
  <c r="O41" i="27"/>
  <c r="U111" i="27"/>
  <c r="S136" i="27"/>
  <c r="P75" i="24"/>
  <c r="T128" i="24"/>
  <c r="T62" i="24"/>
  <c r="N62" i="24"/>
  <c r="U31" i="27"/>
  <c r="P118" i="27"/>
  <c r="Q94" i="27"/>
  <c r="P63" i="27"/>
  <c r="R152" i="27"/>
  <c r="R98" i="27"/>
  <c r="O98" i="27"/>
  <c r="T162" i="27"/>
  <c r="U162" i="27"/>
  <c r="S162" i="27"/>
  <c r="Q115" i="27"/>
  <c r="M33" i="27"/>
  <c r="R24" i="27"/>
  <c r="P100" i="27"/>
  <c r="Q100" i="27"/>
  <c r="AH94" i="41"/>
  <c r="AI50" i="40"/>
  <c r="AE133" i="40"/>
  <c r="W33" i="42"/>
  <c r="AA94" i="41"/>
  <c r="AK94" i="41"/>
  <c r="AF50" i="40"/>
  <c r="AC133" i="40"/>
  <c r="AN33" i="42"/>
  <c r="AN116" i="42"/>
  <c r="AB70" i="40"/>
  <c r="AK113" i="41"/>
  <c r="Y116" i="42"/>
  <c r="AA102" i="40"/>
  <c r="AC54" i="40"/>
  <c r="AC69" i="40"/>
  <c r="Y175" i="42"/>
  <c r="AA124" i="40"/>
  <c r="Z124" i="40"/>
  <c r="AN111" i="40"/>
  <c r="AI55" i="42"/>
  <c r="AG111" i="40"/>
  <c r="AJ55" i="42"/>
  <c r="AG66" i="41"/>
  <c r="AJ94" i="42"/>
  <c r="Y134" i="42"/>
  <c r="AJ54" i="40"/>
  <c r="AE115" i="40"/>
  <c r="W177" i="41"/>
  <c r="AO34" i="41"/>
  <c r="AK67" i="42"/>
  <c r="AL76" i="40"/>
  <c r="AK28" i="42"/>
  <c r="AK33" i="42"/>
  <c r="Z2" i="42"/>
  <c r="AK106" i="40"/>
  <c r="X26" i="41"/>
  <c r="AE34" i="41"/>
  <c r="Y115" i="40"/>
  <c r="AC101" i="42"/>
  <c r="AN175" i="41"/>
  <c r="AH161" i="40"/>
  <c r="Z24" i="40"/>
  <c r="Y177" i="41"/>
  <c r="AH55" i="42"/>
  <c r="AI106" i="40"/>
  <c r="AB33" i="41"/>
  <c r="AH99" i="40"/>
  <c r="AH14" i="42"/>
  <c r="Z94" i="41"/>
  <c r="AH133" i="40"/>
  <c r="AH33" i="42"/>
  <c r="AI33" i="42"/>
  <c r="AA106" i="40"/>
  <c r="W94" i="42"/>
  <c r="Y92" i="40"/>
  <c r="Z94" i="42"/>
  <c r="AO97" i="41"/>
  <c r="AK116" i="42"/>
  <c r="AG102" i="40"/>
  <c r="AB54" i="40"/>
  <c r="AO40" i="42"/>
  <c r="AA175" i="42"/>
  <c r="AM136" i="42"/>
  <c r="W175" i="42"/>
  <c r="AD124" i="40"/>
  <c r="AD80" i="42"/>
  <c r="AF124" i="40"/>
  <c r="AK124" i="40"/>
  <c r="Z111" i="40"/>
  <c r="AK50" i="40"/>
  <c r="AE92" i="40"/>
  <c r="AF2" i="42"/>
  <c r="AE132" i="41"/>
  <c r="AH54" i="40"/>
  <c r="AD54" i="40"/>
  <c r="AE144" i="42"/>
  <c r="Y114" i="41"/>
  <c r="AK177" i="41"/>
  <c r="Z23" i="40"/>
  <c r="AD115" i="40"/>
  <c r="W76" i="40"/>
  <c r="Y124" i="40"/>
  <c r="AH76" i="40"/>
  <c r="AJ88" i="41"/>
  <c r="AB124" i="40"/>
  <c r="AJ50" i="40"/>
  <c r="AI15" i="42"/>
  <c r="Z97" i="41"/>
  <c r="AI40" i="42"/>
  <c r="AN24" i="40"/>
  <c r="AF24" i="40"/>
  <c r="AF154" i="41"/>
  <c r="AC14" i="42"/>
  <c r="AL14" i="42"/>
  <c r="Z35" i="41"/>
  <c r="AG35" i="41"/>
  <c r="X45" i="41"/>
  <c r="AL45" i="41"/>
  <c r="W45" i="41"/>
  <c r="AH45" i="41"/>
  <c r="Z45" i="41"/>
  <c r="AG94" i="41"/>
  <c r="AN94" i="41"/>
  <c r="AB94" i="41"/>
  <c r="AC94" i="41"/>
  <c r="AF94" i="41"/>
  <c r="AJ94" i="41"/>
  <c r="AO94" i="41"/>
  <c r="W94" i="41"/>
  <c r="AI94" i="41"/>
  <c r="AE111" i="40"/>
  <c r="AK111" i="40"/>
  <c r="AD111" i="40"/>
  <c r="AC111" i="40"/>
  <c r="W64" i="42"/>
  <c r="AH64" i="42"/>
  <c r="AD64" i="42"/>
  <c r="AG64" i="42"/>
  <c r="X55" i="40"/>
  <c r="W55" i="40"/>
  <c r="AE55" i="40"/>
  <c r="AB55" i="42"/>
  <c r="AE55" i="42"/>
  <c r="AI101" i="42"/>
  <c r="AJ101" i="42"/>
  <c r="X101" i="42"/>
  <c r="AM101" i="42"/>
  <c r="AA101" i="42"/>
  <c r="AO101" i="42"/>
  <c r="AE118" i="40"/>
  <c r="AL118" i="40"/>
  <c r="AA28" i="42"/>
  <c r="AJ28" i="42"/>
  <c r="AI28" i="42"/>
  <c r="W28" i="42"/>
  <c r="AL28" i="42"/>
  <c r="Y28" i="42"/>
  <c r="AC28" i="42"/>
  <c r="Z133" i="40"/>
  <c r="AI133" i="40"/>
  <c r="W133" i="40"/>
  <c r="AK133" i="40"/>
  <c r="AB133" i="40"/>
  <c r="AO133" i="40"/>
  <c r="AM133" i="40"/>
  <c r="AF133" i="40"/>
  <c r="AL23" i="42"/>
  <c r="AO23" i="42"/>
  <c r="Z23" i="42"/>
  <c r="AK13" i="42"/>
  <c r="AH13" i="42"/>
  <c r="Z33" i="42"/>
  <c r="AC33" i="42"/>
  <c r="AJ33" i="42"/>
  <c r="AO33" i="42"/>
  <c r="AB15" i="40"/>
  <c r="W15" i="40"/>
  <c r="AF15" i="40"/>
  <c r="AD15" i="40"/>
  <c r="AE109" i="42"/>
  <c r="AG109" i="42"/>
  <c r="AN109" i="42"/>
  <c r="AO109" i="42"/>
  <c r="AI90" i="40"/>
  <c r="AA90" i="40"/>
  <c r="W70" i="40"/>
  <c r="AA70" i="40"/>
  <c r="AI70" i="40"/>
  <c r="AN70" i="40"/>
  <c r="AN106" i="40"/>
  <c r="AJ106" i="40"/>
  <c r="Z110" i="40"/>
  <c r="AI110" i="40"/>
  <c r="X110" i="40"/>
  <c r="AD92" i="40"/>
  <c r="AC92" i="40"/>
  <c r="AC66" i="41"/>
  <c r="AI66" i="41"/>
  <c r="AB66" i="41"/>
  <c r="AH125" i="41"/>
  <c r="AK125" i="41"/>
  <c r="AM82" i="42"/>
  <c r="AN82" i="42"/>
  <c r="AK82" i="42"/>
  <c r="AL15" i="41"/>
  <c r="Z15" i="41"/>
  <c r="AA15" i="41"/>
  <c r="AF15" i="41"/>
  <c r="AK98" i="40"/>
  <c r="Y98" i="40"/>
  <c r="AJ98" i="40"/>
  <c r="AA98" i="40"/>
  <c r="AE98" i="40"/>
  <c r="AH98" i="40"/>
  <c r="Z98" i="40"/>
  <c r="AM98" i="40"/>
  <c r="AO18" i="40"/>
  <c r="AG18" i="40"/>
  <c r="AK18" i="40"/>
  <c r="AH18" i="40"/>
  <c r="AJ18" i="40"/>
  <c r="AB18" i="40"/>
  <c r="AM54" i="40"/>
  <c r="Z54" i="40"/>
  <c r="AO119" i="42"/>
  <c r="AF119" i="42"/>
  <c r="AN135" i="42"/>
  <c r="AH135" i="42"/>
  <c r="AD117" i="42"/>
  <c r="X117" i="42"/>
  <c r="AE117" i="42"/>
  <c r="AE52" i="42"/>
  <c r="AC52" i="42"/>
  <c r="AB52" i="42"/>
  <c r="W52" i="42"/>
  <c r="AG21" i="40"/>
  <c r="AI21" i="40"/>
  <c r="AE21" i="40"/>
  <c r="AM21" i="40"/>
  <c r="AJ90" i="41"/>
  <c r="AB90" i="41"/>
  <c r="AN2" i="41"/>
  <c r="AA2" i="41"/>
  <c r="AI2" i="41"/>
  <c r="AJ2" i="41"/>
  <c r="AF177" i="41"/>
  <c r="AM177" i="41"/>
  <c r="X177" i="41"/>
  <c r="AC177" i="41"/>
  <c r="AB177" i="41"/>
  <c r="AI177" i="41"/>
  <c r="AA177" i="41"/>
  <c r="AG139" i="42"/>
  <c r="AB139" i="42"/>
  <c r="Z175" i="42"/>
  <c r="AH175" i="42"/>
  <c r="AI175" i="42"/>
  <c r="AL175" i="42"/>
  <c r="AF175" i="42"/>
  <c r="AF63" i="40"/>
  <c r="AA63" i="40"/>
  <c r="AN67" i="41"/>
  <c r="AE67" i="41"/>
  <c r="AD67" i="41"/>
  <c r="AA67" i="41"/>
  <c r="AF67" i="41"/>
  <c r="AM12" i="41"/>
  <c r="W12" i="41"/>
  <c r="AF12" i="41"/>
  <c r="AI12" i="41"/>
  <c r="Z34" i="41"/>
  <c r="AF34" i="41"/>
  <c r="X34" i="41"/>
  <c r="AH34" i="41"/>
  <c r="AC34" i="41"/>
  <c r="AL34" i="41"/>
  <c r="AN34" i="41"/>
  <c r="AI34" i="41"/>
  <c r="W34" i="41"/>
  <c r="AA34" i="41"/>
  <c r="AL36" i="41"/>
  <c r="AJ36" i="41"/>
  <c r="AK84" i="42"/>
  <c r="W84" i="42"/>
  <c r="AL84" i="42"/>
  <c r="AN84" i="42"/>
  <c r="AH154" i="42"/>
  <c r="AK154" i="42"/>
  <c r="Z154" i="42"/>
  <c r="Y92" i="41"/>
  <c r="AO92" i="41"/>
  <c r="AE92" i="41"/>
  <c r="AJ92" i="41"/>
  <c r="AA92" i="41"/>
  <c r="AK80" i="42"/>
  <c r="AI80" i="42"/>
  <c r="AH115" i="40"/>
  <c r="AM115" i="40"/>
  <c r="AL115" i="40"/>
  <c r="AA115" i="40"/>
  <c r="AO115" i="40"/>
  <c r="Z175" i="41"/>
  <c r="AL175" i="41"/>
  <c r="AD175" i="41"/>
  <c r="Y175" i="41"/>
  <c r="AO175" i="41"/>
  <c r="AF175" i="41"/>
  <c r="AC175" i="41"/>
  <c r="W175" i="41"/>
  <c r="AK175" i="41"/>
  <c r="AE175" i="41"/>
  <c r="AG175" i="41"/>
  <c r="AM175" i="41"/>
  <c r="X161" i="41"/>
  <c r="AF161" i="41"/>
  <c r="AK161" i="40"/>
  <c r="AO161" i="40"/>
  <c r="AJ161" i="40"/>
  <c r="AM161" i="40"/>
  <c r="AI161" i="40"/>
  <c r="AF161" i="40"/>
  <c r="AM24" i="40"/>
  <c r="AD24" i="40"/>
  <c r="X24" i="40"/>
  <c r="AI24" i="40"/>
  <c r="AB24" i="40"/>
  <c r="AH24" i="40"/>
  <c r="AE24" i="40"/>
  <c r="AA24" i="40"/>
  <c r="W24" i="40"/>
  <c r="AG24" i="40"/>
  <c r="AL24" i="40"/>
  <c r="AJ24" i="40"/>
  <c r="AK24" i="40"/>
  <c r="W104" i="40"/>
  <c r="AO104" i="40"/>
  <c r="AB69" i="41"/>
  <c r="AO69" i="41"/>
  <c r="AD69" i="41"/>
  <c r="W69" i="41"/>
  <c r="AF69" i="41"/>
  <c r="W152" i="42"/>
  <c r="AM152" i="42"/>
  <c r="Y152" i="42"/>
  <c r="Z76" i="40"/>
  <c r="AB76" i="40"/>
  <c r="AJ151" i="40"/>
  <c r="AF151" i="40"/>
  <c r="W27" i="42"/>
  <c r="X27" i="42"/>
  <c r="AA27" i="42"/>
  <c r="AM5" i="42"/>
  <c r="AN5" i="42"/>
  <c r="AA5" i="42"/>
  <c r="AJ5" i="42"/>
  <c r="AK5" i="42"/>
  <c r="AG5" i="42"/>
  <c r="AE5" i="42"/>
  <c r="AL5" i="42"/>
  <c r="AM144" i="40"/>
  <c r="AO144" i="40"/>
  <c r="AB118" i="41"/>
  <c r="AL118" i="41"/>
  <c r="AM118" i="41"/>
  <c r="AI118" i="41"/>
  <c r="AK118" i="41"/>
  <c r="AJ118" i="41"/>
  <c r="AF118" i="41"/>
  <c r="Z118" i="41"/>
  <c r="X79" i="42"/>
  <c r="AH79" i="42"/>
  <c r="AI170" i="41"/>
  <c r="AJ170" i="41"/>
  <c r="AG63" i="41"/>
  <c r="AE63" i="41"/>
  <c r="Z167" i="41"/>
  <c r="AE167" i="41"/>
  <c r="Y149" i="40"/>
  <c r="AI149" i="40"/>
  <c r="X149" i="40"/>
  <c r="AN9" i="42"/>
  <c r="AJ9" i="42"/>
  <c r="AC105" i="40"/>
  <c r="AJ105" i="40"/>
  <c r="AA105" i="40"/>
  <c r="AM105" i="40"/>
  <c r="AK105" i="40"/>
  <c r="AG105" i="40"/>
  <c r="Z105" i="40"/>
  <c r="AO103" i="40"/>
  <c r="AA103" i="40"/>
  <c r="AB103" i="40"/>
  <c r="AI119" i="40"/>
  <c r="AD119" i="40"/>
  <c r="Z152" i="40"/>
  <c r="Y152" i="40"/>
  <c r="AB152" i="40"/>
  <c r="AJ152" i="40"/>
  <c r="AO157" i="42"/>
  <c r="AB9" i="41"/>
  <c r="Y157" i="42"/>
  <c r="AH84" i="40"/>
  <c r="AJ17" i="42"/>
  <c r="AL106" i="42"/>
  <c r="AG31" i="42"/>
  <c r="AK138" i="42"/>
  <c r="AH148" i="41"/>
  <c r="AF30" i="41"/>
  <c r="Z17" i="42"/>
  <c r="AD91" i="41"/>
  <c r="AM31" i="42"/>
  <c r="X31" i="42"/>
  <c r="AJ138" i="42"/>
  <c r="AI108" i="41"/>
  <c r="Y30" i="41"/>
  <c r="AF125" i="42"/>
  <c r="AD88" i="40"/>
  <c r="AC62" i="40"/>
  <c r="W73" i="41"/>
  <c r="AD101" i="41"/>
  <c r="Z117" i="41"/>
  <c r="AM150" i="42"/>
  <c r="AB125" i="42"/>
  <c r="Y62" i="40"/>
  <c r="W150" i="42"/>
  <c r="AE117" i="41"/>
  <c r="AG119" i="41"/>
  <c r="AK66" i="40"/>
  <c r="AK24" i="41"/>
  <c r="X66" i="40"/>
  <c r="AH57" i="42"/>
  <c r="AJ71" i="41"/>
  <c r="AK65" i="42"/>
  <c r="AH137" i="42"/>
  <c r="AG54" i="41"/>
  <c r="AK27" i="40"/>
  <c r="AD74" i="40"/>
  <c r="AE66" i="40"/>
  <c r="AH35" i="40"/>
  <c r="AB106" i="42"/>
  <c r="AE26" i="40"/>
  <c r="AH138" i="42"/>
  <c r="AG170" i="40"/>
  <c r="AJ82" i="40"/>
  <c r="AG96" i="40"/>
  <c r="X34" i="40"/>
  <c r="AM26" i="40"/>
  <c r="AG138" i="42"/>
  <c r="AH102" i="41"/>
  <c r="Z30" i="41"/>
  <c r="AH170" i="40"/>
  <c r="X112" i="41"/>
  <c r="AC66" i="40"/>
  <c r="AO57" i="42"/>
  <c r="AB69" i="42"/>
  <c r="AA137" i="42"/>
  <c r="X101" i="41"/>
  <c r="AO112" i="41"/>
  <c r="AD66" i="40"/>
  <c r="AA57" i="42"/>
  <c r="AN69" i="42"/>
  <c r="AK150" i="42"/>
  <c r="AK166" i="41"/>
  <c r="AF14" i="41"/>
  <c r="AJ138" i="41"/>
  <c r="AL14" i="41"/>
  <c r="AG123" i="42"/>
  <c r="AD160" i="42"/>
  <c r="AC26" i="40"/>
  <c r="X88" i="40"/>
  <c r="AE62" i="40"/>
  <c r="AL84" i="41"/>
  <c r="AG17" i="42"/>
  <c r="Y138" i="42"/>
  <c r="AA119" i="41"/>
  <c r="AM175" i="40"/>
  <c r="AG84" i="41"/>
  <c r="AO158" i="42"/>
  <c r="AC57" i="42"/>
  <c r="AB174" i="41"/>
  <c r="X57" i="42"/>
  <c r="AO137" i="42"/>
  <c r="AC14" i="41"/>
  <c r="W57" i="42"/>
  <c r="AO54" i="41"/>
  <c r="AN174" i="41"/>
  <c r="AG34" i="40"/>
  <c r="AI158" i="42"/>
  <c r="AO31" i="42"/>
  <c r="AC102" i="41"/>
  <c r="AJ111" i="41"/>
  <c r="AH140" i="40"/>
  <c r="AK14" i="41"/>
  <c r="AD31" i="42"/>
  <c r="AB111" i="41"/>
  <c r="AJ62" i="42"/>
  <c r="AE69" i="42"/>
  <c r="AN117" i="41"/>
  <c r="AO5" i="41"/>
  <c r="AJ125" i="42"/>
  <c r="AI101" i="41"/>
  <c r="AD40" i="41"/>
  <c r="W170" i="40"/>
  <c r="AE80" i="41"/>
  <c r="AB5" i="41"/>
  <c r="AA112" i="41"/>
  <c r="AH113" i="40"/>
  <c r="AE42" i="41"/>
  <c r="AD61" i="41"/>
  <c r="AH14" i="41"/>
  <c r="AN13" i="40"/>
  <c r="AF61" i="41"/>
  <c r="AA7" i="41"/>
  <c r="AL135" i="41"/>
  <c r="AN97" i="25"/>
  <c r="AF111" i="41"/>
  <c r="AL5" i="41"/>
  <c r="W49" i="42"/>
  <c r="AC115" i="41"/>
  <c r="AI49" i="42"/>
  <c r="AM115" i="41"/>
  <c r="Y170" i="40"/>
  <c r="AI170" i="40"/>
  <c r="AH61" i="41"/>
  <c r="W97" i="25"/>
  <c r="Y61" i="41"/>
  <c r="AF17" i="42"/>
  <c r="AJ106" i="42"/>
  <c r="AC31" i="42"/>
  <c r="AB30" i="41"/>
  <c r="AL17" i="42"/>
  <c r="W106" i="42"/>
  <c r="AI31" i="42"/>
  <c r="AA138" i="42"/>
  <c r="W30" i="41"/>
  <c r="AH125" i="42"/>
  <c r="X42" i="41"/>
  <c r="AH26" i="40"/>
  <c r="AD170" i="40"/>
  <c r="AO96" i="40"/>
  <c r="AI82" i="40"/>
  <c r="W17" i="42"/>
  <c r="W26" i="40"/>
  <c r="X30" i="41"/>
  <c r="AM170" i="40"/>
  <c r="AM112" i="41"/>
  <c r="AC140" i="40"/>
  <c r="AB137" i="42"/>
  <c r="AC101" i="41"/>
  <c r="AH112" i="41"/>
  <c r="AN164" i="42"/>
  <c r="AE153" i="41"/>
  <c r="AB140" i="40"/>
  <c r="AE14" i="41"/>
  <c r="AC166" i="41"/>
  <c r="AB14" i="41"/>
  <c r="AM27" i="40"/>
  <c r="Y138" i="41"/>
  <c r="AK80" i="41"/>
  <c r="X125" i="42"/>
  <c r="AM78" i="41"/>
  <c r="AK25" i="41"/>
  <c r="AG66" i="40"/>
  <c r="AF158" i="42"/>
  <c r="X26" i="40"/>
  <c r="Y80" i="41"/>
  <c r="Y78" i="41"/>
  <c r="AC84" i="41"/>
  <c r="Z106" i="42"/>
  <c r="AN65" i="42"/>
  <c r="Z54" i="41"/>
  <c r="AA54" i="41"/>
  <c r="AO21" i="41"/>
  <c r="AK26" i="40"/>
  <c r="AK158" i="42"/>
  <c r="Z31" i="42"/>
  <c r="AE88" i="40"/>
  <c r="Z26" i="40"/>
  <c r="AM111" i="41"/>
  <c r="AE30" i="41"/>
  <c r="AB62" i="40"/>
  <c r="AK153" i="41"/>
  <c r="AO69" i="42"/>
  <c r="AJ42" i="41"/>
  <c r="X5" i="41"/>
  <c r="W100" i="41"/>
  <c r="AG5" i="41"/>
  <c r="AM101" i="41"/>
  <c r="AM17" i="42"/>
  <c r="AL91" i="41"/>
  <c r="AE5" i="41"/>
  <c r="AA78" i="41"/>
  <c r="AM80" i="41"/>
  <c r="AC61" i="41"/>
  <c r="Y54" i="41"/>
  <c r="X158" i="42"/>
  <c r="AA158" i="42"/>
  <c r="AA101" i="41"/>
  <c r="W101" i="41"/>
  <c r="AH111" i="41"/>
  <c r="AB115" i="41"/>
  <c r="AM49" i="42"/>
  <c r="W84" i="41"/>
  <c r="AM5" i="41"/>
  <c r="AN115" i="41"/>
  <c r="AC13" i="40"/>
  <c r="AA170" i="40"/>
  <c r="AO166" i="41"/>
  <c r="Z97" i="25"/>
  <c r="AJ170" i="40"/>
  <c r="AD34" i="40"/>
  <c r="Y17" i="42"/>
  <c r="X106" i="42"/>
  <c r="AN31" i="42"/>
  <c r="X138" i="42"/>
  <c r="AC158" i="42"/>
  <c r="AF34" i="40"/>
  <c r="AH17" i="42"/>
  <c r="AA106" i="42"/>
  <c r="AB31" i="42"/>
  <c r="AF138" i="42"/>
  <c r="AE148" i="41"/>
  <c r="AO30" i="41"/>
  <c r="AI42" i="41"/>
  <c r="AB172" i="40"/>
  <c r="AH62" i="40"/>
  <c r="AB105" i="41"/>
  <c r="AL101" i="41"/>
  <c r="AC150" i="42"/>
  <c r="AI3" i="40"/>
  <c r="AM62" i="40"/>
  <c r="AA62" i="40"/>
  <c r="AC73" i="41"/>
  <c r="AJ101" i="41"/>
  <c r="AJ150" i="42"/>
  <c r="W62" i="40"/>
  <c r="AN73" i="41"/>
  <c r="AH150" i="42"/>
  <c r="AI62" i="41"/>
  <c r="AN24" i="41"/>
  <c r="AH25" i="41"/>
  <c r="X175" i="40"/>
  <c r="AM66" i="40"/>
  <c r="AN153" i="41"/>
  <c r="AK57" i="42"/>
  <c r="AK69" i="42"/>
  <c r="AL54" i="41"/>
  <c r="AO24" i="41"/>
  <c r="AF66" i="40"/>
  <c r="AB65" i="42"/>
  <c r="AA72" i="41"/>
  <c r="AD17" i="42"/>
  <c r="AI26" i="40"/>
  <c r="AJ30" i="41"/>
  <c r="AF170" i="40"/>
  <c r="AC106" i="42"/>
  <c r="Y26" i="40"/>
  <c r="AE115" i="41"/>
  <c r="AL170" i="40"/>
  <c r="AO165" i="41"/>
  <c r="AE150" i="42"/>
  <c r="AN71" i="41"/>
  <c r="AO150" i="42"/>
  <c r="Y24" i="41"/>
  <c r="AJ153" i="41"/>
  <c r="AM65" i="42"/>
  <c r="AD112" i="41"/>
  <c r="AJ14" i="41"/>
  <c r="AG74" i="40"/>
  <c r="AE138" i="41"/>
  <c r="AI74" i="40"/>
  <c r="W118" i="42"/>
  <c r="AH166" i="41"/>
  <c r="X14" i="41"/>
  <c r="W138" i="41"/>
  <c r="Y21" i="41"/>
  <c r="AI138" i="42"/>
  <c r="AD108" i="41"/>
  <c r="AG80" i="41"/>
  <c r="AD84" i="41"/>
  <c r="AF106" i="42"/>
  <c r="AF26" i="40"/>
  <c r="Z80" i="41"/>
  <c r="AM125" i="42"/>
  <c r="AL62" i="40"/>
  <c r="AB150" i="42"/>
  <c r="Y84" i="41"/>
  <c r="AG175" i="40"/>
  <c r="AA153" i="41"/>
  <c r="AB153" i="41"/>
  <c r="AJ54" i="41"/>
  <c r="Y123" i="42"/>
  <c r="AB138" i="41"/>
  <c r="AG21" i="41"/>
  <c r="AE174" i="41"/>
  <c r="X153" i="41"/>
  <c r="AG137" i="42"/>
  <c r="AE138" i="42"/>
  <c r="AE31" i="42"/>
  <c r="AO111" i="41"/>
  <c r="Y73" i="40"/>
  <c r="AM158" i="42"/>
  <c r="AF102" i="41"/>
  <c r="AB170" i="40"/>
  <c r="AH80" i="41"/>
  <c r="W54" i="41"/>
  <c r="AN14" i="41"/>
  <c r="AM14" i="41"/>
  <c r="AE40" i="41"/>
  <c r="AH31" i="42"/>
  <c r="AD62" i="40"/>
  <c r="AD54" i="41"/>
  <c r="AI37" i="42"/>
  <c r="AN5" i="41"/>
  <c r="AI105" i="41"/>
  <c r="AE84" i="41"/>
  <c r="AM166" i="41"/>
  <c r="AF31" i="42"/>
  <c r="AK84" i="41"/>
  <c r="AE17" i="42"/>
  <c r="W31" i="42"/>
  <c r="AC17" i="42"/>
  <c r="W112" i="41"/>
  <c r="AG115" i="41"/>
  <c r="AC49" i="42"/>
  <c r="AG38" i="41"/>
  <c r="AO84" i="41"/>
  <c r="AO115" i="41"/>
  <c r="AO170" i="40"/>
  <c r="AD30" i="41"/>
  <c r="AH84" i="41"/>
  <c r="AG97" i="25"/>
  <c r="AH115" i="41"/>
  <c r="AG61" i="41"/>
  <c r="AD115" i="41"/>
  <c r="AM61" i="41"/>
  <c r="AL22" i="25"/>
  <c r="AK104" i="26"/>
  <c r="P127" i="24"/>
  <c r="S127" i="24"/>
  <c r="T17" i="24"/>
  <c r="M17" i="24"/>
  <c r="Q40" i="24"/>
  <c r="M40" i="24"/>
  <c r="S162" i="24"/>
  <c r="N162" i="24"/>
  <c r="R162" i="24"/>
  <c r="M64" i="24"/>
  <c r="U64" i="24"/>
  <c r="O68" i="27"/>
  <c r="P68" i="27"/>
  <c r="Z104" i="23"/>
  <c r="Y104" i="23"/>
  <c r="AA104" i="23"/>
  <c r="AF104" i="23"/>
  <c r="AG104" i="23"/>
  <c r="AO104" i="23"/>
  <c r="X104" i="23"/>
  <c r="AD104" i="23"/>
  <c r="AC104" i="23"/>
  <c r="AI104" i="23"/>
  <c r="AK104" i="23"/>
  <c r="AE104" i="23"/>
  <c r="AL104" i="23"/>
  <c r="AN47" i="23"/>
  <c r="W47" i="23"/>
  <c r="AD47" i="23"/>
  <c r="AA47" i="23"/>
  <c r="AL47" i="23"/>
  <c r="AK47" i="23"/>
  <c r="AI111" i="23"/>
  <c r="AM111" i="23"/>
  <c r="W111" i="23"/>
  <c r="AA111" i="23"/>
  <c r="AD111" i="23"/>
  <c r="AL111" i="23"/>
  <c r="Z155" i="23"/>
  <c r="AL155" i="23"/>
  <c r="AF155" i="23"/>
  <c r="AA155" i="23"/>
  <c r="Z46" i="23"/>
  <c r="AO46" i="23"/>
  <c r="AJ46" i="23"/>
  <c r="X46" i="23"/>
  <c r="AM46" i="23"/>
  <c r="AA46" i="23"/>
  <c r="AI46" i="23"/>
  <c r="AH36" i="23"/>
  <c r="Z36" i="23"/>
  <c r="AG36" i="23"/>
  <c r="AL36" i="23"/>
  <c r="AN36" i="23"/>
  <c r="AB36" i="23"/>
  <c r="AK36" i="23"/>
  <c r="W36" i="23"/>
  <c r="AF36" i="23"/>
  <c r="AM36" i="23"/>
  <c r="AE36" i="23"/>
  <c r="AA36" i="23"/>
  <c r="AC85" i="23"/>
  <c r="Z85" i="23"/>
  <c r="AI85" i="23"/>
  <c r="AM85" i="23"/>
  <c r="AN85" i="23"/>
  <c r="AK85" i="23"/>
  <c r="W85" i="23"/>
  <c r="AB85" i="23"/>
  <c r="Y85" i="23"/>
  <c r="AA85" i="23"/>
  <c r="AG85" i="23"/>
  <c r="AF85" i="23"/>
  <c r="AH85" i="23"/>
  <c r="Y52" i="23"/>
  <c r="W52" i="23"/>
  <c r="Z52" i="23"/>
  <c r="AJ52" i="23"/>
  <c r="AI103" i="23"/>
  <c r="AB103" i="23"/>
  <c r="AJ103" i="23"/>
  <c r="X103" i="23"/>
  <c r="AB132" i="23"/>
  <c r="X132" i="23"/>
  <c r="AN132" i="23"/>
  <c r="AF132" i="23"/>
  <c r="AC132" i="23"/>
  <c r="AK132" i="23"/>
  <c r="AD132" i="23"/>
  <c r="W165" i="23"/>
  <c r="X165" i="23"/>
  <c r="AK165" i="23"/>
  <c r="AG165" i="23"/>
  <c r="AA165" i="23"/>
  <c r="AH165" i="23"/>
  <c r="Y165" i="23"/>
  <c r="AE124" i="23"/>
  <c r="AK124" i="23"/>
  <c r="AB124" i="23"/>
  <c r="X124" i="23"/>
  <c r="AF124" i="23"/>
  <c r="AD124" i="23"/>
  <c r="AH124" i="23"/>
  <c r="AO144" i="23"/>
  <c r="X144" i="23"/>
  <c r="AM71" i="23"/>
  <c r="AH71" i="23"/>
  <c r="AG71" i="23"/>
  <c r="AB71" i="23"/>
  <c r="AJ71" i="23"/>
  <c r="AI151" i="23"/>
  <c r="AH151" i="23"/>
  <c r="AA151" i="23"/>
  <c r="AM151" i="23"/>
  <c r="AD151" i="23"/>
  <c r="AL151" i="23"/>
  <c r="Y151" i="23"/>
  <c r="AJ151" i="23"/>
  <c r="X166" i="23"/>
  <c r="AM166" i="23"/>
  <c r="AB166" i="23"/>
  <c r="AN166" i="23"/>
  <c r="AF166" i="23"/>
  <c r="AM114" i="23"/>
  <c r="AI114" i="23"/>
  <c r="X114" i="23"/>
  <c r="AG114" i="23"/>
  <c r="AD114" i="23"/>
  <c r="AO114" i="23"/>
  <c r="AB114" i="23"/>
  <c r="AF114" i="23"/>
  <c r="Y94" i="23"/>
  <c r="AA94" i="23"/>
  <c r="AJ94" i="23"/>
  <c r="AC94" i="23"/>
  <c r="AE94" i="23"/>
  <c r="AF94" i="23"/>
  <c r="AO94" i="23"/>
  <c r="AD51" i="23"/>
  <c r="Z51" i="23"/>
  <c r="AJ51" i="23"/>
  <c r="AG51" i="23"/>
  <c r="AF51" i="23"/>
  <c r="AL51" i="23"/>
  <c r="AE51" i="23"/>
  <c r="W51" i="23"/>
  <c r="AI39" i="23"/>
  <c r="X39" i="23"/>
  <c r="AG39" i="23"/>
  <c r="AJ39" i="23"/>
  <c r="AL39" i="23"/>
  <c r="AK97" i="23"/>
  <c r="AE97" i="23"/>
  <c r="X97" i="23"/>
  <c r="AG97" i="23"/>
  <c r="AB97" i="23"/>
  <c r="AI97" i="23"/>
  <c r="AN97" i="23"/>
  <c r="AF97" i="23"/>
  <c r="AJ97" i="23"/>
  <c r="AD97" i="23"/>
  <c r="AC97" i="23"/>
  <c r="Y97" i="23"/>
  <c r="W97" i="23"/>
  <c r="AO11" i="23"/>
  <c r="AL11" i="23"/>
  <c r="X11" i="23"/>
  <c r="AC18" i="23"/>
  <c r="Z18" i="23"/>
  <c r="AB18" i="23"/>
  <c r="W108" i="23"/>
  <c r="AC108" i="23"/>
  <c r="AB161" i="28"/>
  <c r="Z161" i="28"/>
  <c r="AM161" i="28"/>
  <c r="X91" i="28"/>
  <c r="AC91" i="28"/>
  <c r="AI91" i="28"/>
  <c r="AC154" i="28"/>
  <c r="AJ154" i="28"/>
  <c r="AA154" i="28"/>
  <c r="Y154" i="28"/>
  <c r="AL140" i="28"/>
  <c r="AC140" i="28"/>
  <c r="Y140" i="28"/>
  <c r="AO49" i="28"/>
  <c r="AI51" i="28"/>
  <c r="AH130" i="28"/>
  <c r="AA147" i="28"/>
  <c r="Z74" i="28"/>
  <c r="AE143" i="28"/>
  <c r="AB28" i="28"/>
  <c r="AN58" i="28"/>
  <c r="Y101" i="28"/>
  <c r="AO175" i="28"/>
  <c r="AA108" i="28"/>
  <c r="W39" i="28"/>
  <c r="AL7" i="28"/>
  <c r="AO121" i="23"/>
  <c r="AA49" i="28"/>
  <c r="AO51" i="28"/>
  <c r="AD51" i="28"/>
  <c r="X130" i="28"/>
  <c r="AE130" i="28"/>
  <c r="X67" i="28"/>
  <c r="AO147" i="28"/>
  <c r="AO74" i="28"/>
  <c r="AA157" i="28"/>
  <c r="Z143" i="28"/>
  <c r="X28" i="28"/>
  <c r="AN116" i="28"/>
  <c r="AM58" i="28"/>
  <c r="AF175" i="28"/>
  <c r="AK121" i="23"/>
  <c r="AN18" i="23"/>
  <c r="AK63" i="23"/>
  <c r="Y37" i="23"/>
  <c r="AM97" i="28"/>
  <c r="AE91" i="28"/>
  <c r="AF146" i="23"/>
  <c r="Y60" i="23"/>
  <c r="AB60" i="23"/>
  <c r="AE60" i="23"/>
  <c r="AG56" i="23"/>
  <c r="AA56" i="23"/>
  <c r="AD56" i="23"/>
  <c r="AI56" i="23"/>
  <c r="AL56" i="23"/>
  <c r="AH12" i="23"/>
  <c r="AJ12" i="23"/>
  <c r="AO12" i="23"/>
  <c r="AK12" i="23"/>
  <c r="AG12" i="23"/>
  <c r="AN37" i="23"/>
  <c r="W37" i="23"/>
  <c r="AI37" i="23"/>
  <c r="AD37" i="23"/>
  <c r="AK37" i="23"/>
  <c r="AA106" i="23"/>
  <c r="AG106" i="23"/>
  <c r="AF106" i="23"/>
  <c r="AM106" i="23"/>
  <c r="AI53" i="28"/>
  <c r="AG53" i="28"/>
  <c r="AI101" i="28"/>
  <c r="AN101" i="28"/>
  <c r="AG101" i="28"/>
  <c r="AF101" i="28"/>
  <c r="W101" i="28"/>
  <c r="Z101" i="28"/>
  <c r="AE101" i="28"/>
  <c r="AD108" i="28"/>
  <c r="AF108" i="28"/>
  <c r="AL108" i="28"/>
  <c r="AO108" i="28"/>
  <c r="Z108" i="28"/>
  <c r="AC108" i="28"/>
  <c r="X145" i="28"/>
  <c r="AL145" i="28"/>
  <c r="AH33" i="28"/>
  <c r="AM33" i="28"/>
  <c r="AJ33" i="28"/>
  <c r="AL33" i="28"/>
  <c r="AF33" i="28"/>
  <c r="AA80" i="28"/>
  <c r="AM80" i="28"/>
  <c r="AL80" i="28"/>
  <c r="AG80" i="28"/>
  <c r="Z21" i="28"/>
  <c r="AJ21" i="28"/>
  <c r="AD21" i="28"/>
  <c r="AH21" i="28"/>
  <c r="AI13" i="28"/>
  <c r="W13" i="28"/>
  <c r="X13" i="28"/>
  <c r="AF13" i="28"/>
  <c r="AN12" i="28"/>
  <c r="AK12" i="28"/>
  <c r="AI12" i="28"/>
  <c r="W12" i="28"/>
  <c r="AC138" i="28"/>
  <c r="AI138" i="28"/>
  <c r="AJ138" i="28"/>
  <c r="AO96" i="28"/>
  <c r="Z96" i="28"/>
  <c r="AM96" i="28"/>
  <c r="AI96" i="28"/>
  <c r="AA47" i="28"/>
  <c r="AC47" i="28"/>
  <c r="AO47" i="28"/>
  <c r="Z47" i="28"/>
  <c r="AM147" i="28"/>
  <c r="AD74" i="28"/>
  <c r="AB143" i="28"/>
  <c r="AN28" i="28"/>
  <c r="AE58" i="28"/>
  <c r="AL101" i="28"/>
  <c r="W175" i="28"/>
  <c r="AN108" i="28"/>
  <c r="AK39" i="28"/>
  <c r="AC7" i="28"/>
  <c r="W49" i="28"/>
  <c r="AA51" i="28"/>
  <c r="AN130" i="28"/>
  <c r="Z67" i="28"/>
  <c r="AI147" i="28"/>
  <c r="AH147" i="28"/>
  <c r="AM74" i="28"/>
  <c r="Y74" i="28"/>
  <c r="Z157" i="28"/>
  <c r="AJ53" i="28"/>
  <c r="AD143" i="28"/>
  <c r="W58" i="28"/>
  <c r="AK101" i="28"/>
  <c r="AK108" i="28"/>
  <c r="AF39" i="28"/>
  <c r="AK60" i="23"/>
  <c r="AG145" i="28"/>
  <c r="AB12" i="28"/>
  <c r="AN96" i="28"/>
  <c r="AJ47" i="28"/>
  <c r="AD91" i="28"/>
  <c r="AM12" i="23"/>
  <c r="AH17" i="23"/>
  <c r="AM64" i="23"/>
  <c r="AF64" i="23"/>
  <c r="AE64" i="23"/>
  <c r="AI121" i="23"/>
  <c r="Y121" i="23"/>
  <c r="AA121" i="23"/>
  <c r="AL121" i="23"/>
  <c r="AH121" i="23"/>
  <c r="AJ146" i="23"/>
  <c r="AI146" i="23"/>
  <c r="AD146" i="23"/>
  <c r="W146" i="23"/>
  <c r="AA146" i="23"/>
  <c r="AN54" i="23"/>
  <c r="AF54" i="23"/>
  <c r="AK54" i="23"/>
  <c r="AA54" i="23"/>
  <c r="AB54" i="23"/>
  <c r="AK28" i="23"/>
  <c r="AI28" i="23"/>
  <c r="AG28" i="23"/>
  <c r="AM28" i="23"/>
  <c r="AA28" i="23"/>
  <c r="AB28" i="23"/>
  <c r="Y63" i="23"/>
  <c r="AB63" i="23"/>
  <c r="AD63" i="23"/>
  <c r="AL2" i="23"/>
  <c r="AB2" i="23"/>
  <c r="AC2" i="23"/>
  <c r="AJ2" i="23"/>
  <c r="Z2" i="23"/>
  <c r="AB17" i="23"/>
  <c r="AN17" i="23"/>
  <c r="AF17" i="23"/>
  <c r="AI17" i="23"/>
  <c r="W17" i="23"/>
  <c r="AE4" i="23"/>
  <c r="AF4" i="23"/>
  <c r="AK4" i="23"/>
  <c r="AA4" i="23"/>
  <c r="AI4" i="23"/>
  <c r="AA49" i="23"/>
  <c r="AC49" i="23"/>
  <c r="W49" i="23"/>
  <c r="AH49" i="23"/>
  <c r="AJ74" i="28"/>
  <c r="X74" i="28"/>
  <c r="W74" i="28"/>
  <c r="AA74" i="28"/>
  <c r="AB74" i="28"/>
  <c r="AL28" i="28"/>
  <c r="AD28" i="28"/>
  <c r="AH28" i="28"/>
  <c r="AL58" i="28"/>
  <c r="AI58" i="28"/>
  <c r="Y58" i="28"/>
  <c r="AD58" i="28"/>
  <c r="AG58" i="28"/>
  <c r="AC58" i="28"/>
  <c r="AN175" i="28"/>
  <c r="AK175" i="28"/>
  <c r="AB175" i="28"/>
  <c r="Y175" i="28"/>
  <c r="AJ175" i="28"/>
  <c r="AA175" i="28"/>
  <c r="AC39" i="28"/>
  <c r="AB39" i="28"/>
  <c r="AJ39" i="28"/>
  <c r="AE39" i="28"/>
  <c r="AD39" i="28"/>
  <c r="Y39" i="28"/>
  <c r="X39" i="28"/>
  <c r="AF7" i="28"/>
  <c r="AB7" i="28"/>
  <c r="AF123" i="28"/>
  <c r="AO123" i="28"/>
  <c r="AK123" i="28"/>
  <c r="Z123" i="28"/>
  <c r="AI100" i="28"/>
  <c r="AE100" i="28"/>
  <c r="Y100" i="28"/>
  <c r="AD100" i="28"/>
  <c r="AO128" i="28"/>
  <c r="Y128" i="28"/>
  <c r="X128" i="28"/>
  <c r="AK128" i="28"/>
  <c r="AJ97" i="28"/>
  <c r="AE97" i="28"/>
  <c r="AK97" i="28"/>
  <c r="Z49" i="28"/>
  <c r="AL49" i="28"/>
  <c r="AF130" i="28"/>
  <c r="AF49" i="28"/>
  <c r="AN51" i="28"/>
  <c r="AE49" i="28"/>
  <c r="W130" i="28"/>
  <c r="AN147" i="28"/>
  <c r="AN74" i="28"/>
  <c r="AK143" i="28"/>
  <c r="AK28" i="28"/>
  <c r="X58" i="28"/>
  <c r="AM101" i="28"/>
  <c r="Z175" i="28"/>
  <c r="AM108" i="28"/>
  <c r="AH39" i="28"/>
  <c r="Y7" i="28"/>
  <c r="AN121" i="23"/>
  <c r="AJ49" i="28"/>
  <c r="AK49" i="28"/>
  <c r="AE51" i="28"/>
  <c r="AE147" i="28"/>
  <c r="AF74" i="28"/>
  <c r="AO157" i="28"/>
  <c r="X53" i="28"/>
  <c r="X143" i="28"/>
  <c r="AL116" i="28"/>
  <c r="AO58" i="28"/>
  <c r="AA101" i="28"/>
  <c r="AD175" i="28"/>
  <c r="AN39" i="28"/>
  <c r="AB11" i="23"/>
  <c r="W64" i="23"/>
  <c r="AJ7" i="28"/>
  <c r="AB108" i="28"/>
  <c r="AC123" i="28"/>
  <c r="AJ13" i="28"/>
  <c r="AJ100" i="28"/>
  <c r="AN161" i="28"/>
  <c r="AN33" i="28"/>
  <c r="AF12" i="23"/>
  <c r="W104" i="26"/>
  <c r="AE144" i="28"/>
  <c r="AO128" i="23"/>
  <c r="Z65" i="23"/>
  <c r="AO141" i="28"/>
  <c r="AE36" i="28"/>
  <c r="X141" i="28"/>
  <c r="AM42" i="28"/>
  <c r="AE87" i="28"/>
  <c r="AF128" i="23"/>
  <c r="AD111" i="28"/>
  <c r="AB46" i="28"/>
  <c r="AC67" i="23"/>
  <c r="AI42" i="28"/>
  <c r="AM92" i="23"/>
  <c r="AL67" i="23"/>
  <c r="AE65" i="23"/>
  <c r="Z35" i="28"/>
  <c r="Z22" i="23"/>
  <c r="O147" i="27"/>
  <c r="AL176" i="28"/>
  <c r="AB123" i="25"/>
  <c r="AE156" i="23"/>
  <c r="AA19" i="28"/>
  <c r="AC46" i="28"/>
  <c r="AA67" i="23"/>
  <c r="Y156" i="23"/>
  <c r="U45" i="27"/>
  <c r="S45" i="27"/>
  <c r="P45" i="27"/>
  <c r="N58" i="27"/>
  <c r="O58" i="27"/>
  <c r="M58" i="27"/>
  <c r="P58" i="27"/>
  <c r="S58" i="27"/>
  <c r="U58" i="27"/>
  <c r="R58" i="27"/>
  <c r="T58" i="27"/>
  <c r="P119" i="27"/>
  <c r="O119" i="27"/>
  <c r="U119" i="27"/>
  <c r="S119" i="27"/>
  <c r="Q119" i="27"/>
  <c r="R119" i="27"/>
  <c r="N119" i="27"/>
  <c r="R2" i="27"/>
  <c r="O2" i="27"/>
  <c r="T2" i="27"/>
  <c r="N2" i="27"/>
  <c r="P2" i="27"/>
  <c r="M2" i="27"/>
  <c r="S2" i="27"/>
  <c r="AE134" i="23"/>
  <c r="AK134" i="23"/>
  <c r="AL134" i="23"/>
  <c r="AD134" i="23"/>
  <c r="Z134" i="23"/>
  <c r="W134" i="23"/>
  <c r="AF134" i="23"/>
  <c r="AF137" i="23"/>
  <c r="AL137" i="23"/>
  <c r="AC137" i="23"/>
  <c r="Y137" i="23"/>
  <c r="AE13" i="23"/>
  <c r="AN13" i="23"/>
  <c r="W13" i="23"/>
  <c r="AA13" i="23"/>
  <c r="Z13" i="23"/>
  <c r="AF13" i="23"/>
  <c r="AB13" i="23"/>
  <c r="AL13" i="23"/>
  <c r="AC175" i="23"/>
  <c r="AA175" i="23"/>
  <c r="AD175" i="23"/>
  <c r="X174" i="23"/>
  <c r="AB174" i="23"/>
  <c r="AO174" i="23"/>
  <c r="AJ174" i="23"/>
  <c r="AA174" i="23"/>
  <c r="W174" i="23"/>
  <c r="AC81" i="23"/>
  <c r="AA81" i="23"/>
  <c r="AD81" i="23"/>
  <c r="AI81" i="23"/>
  <c r="AH81" i="23"/>
  <c r="AF81" i="23"/>
  <c r="AO81" i="23"/>
  <c r="W81" i="23"/>
  <c r="X81" i="23"/>
  <c r="Z20" i="23"/>
  <c r="AJ20" i="23"/>
  <c r="AF20" i="23"/>
  <c r="AK20" i="23"/>
  <c r="AL20" i="23"/>
  <c r="AE20" i="23"/>
  <c r="AC20" i="23"/>
  <c r="AD20" i="23"/>
  <c r="AI20" i="23"/>
  <c r="X20" i="23"/>
  <c r="AB75" i="23"/>
  <c r="AM75" i="23"/>
  <c r="Y75" i="23"/>
  <c r="AC75" i="23"/>
  <c r="W75" i="23"/>
  <c r="AN130" i="23"/>
  <c r="AA130" i="23"/>
  <c r="AK130" i="23"/>
  <c r="AO130" i="23"/>
  <c r="AF130" i="23"/>
  <c r="AJ130" i="23"/>
  <c r="AG130" i="23"/>
  <c r="AC130" i="23"/>
  <c r="Y130" i="23"/>
  <c r="X130" i="23"/>
  <c r="AJ141" i="23"/>
  <c r="AH141" i="23"/>
  <c r="AL120" i="23"/>
  <c r="AM120" i="23"/>
  <c r="Z120" i="23"/>
  <c r="AI120" i="23"/>
  <c r="AC120" i="23"/>
  <c r="W120" i="23"/>
  <c r="AG120" i="23"/>
  <c r="AF120" i="23"/>
  <c r="AE120" i="23"/>
  <c r="X120" i="23"/>
  <c r="X55" i="23"/>
  <c r="AF55" i="23"/>
  <c r="AG55" i="23"/>
  <c r="AJ55" i="23"/>
  <c r="AH55" i="23"/>
  <c r="AI55" i="23"/>
  <c r="AA68" i="23"/>
  <c r="X68" i="23"/>
  <c r="AJ68" i="23"/>
  <c r="AH68" i="23"/>
  <c r="AO68" i="23"/>
  <c r="W68" i="23"/>
  <c r="AM68" i="23"/>
  <c r="AL68" i="23"/>
  <c r="AE68" i="23"/>
  <c r="AD27" i="23"/>
  <c r="Y27" i="23"/>
  <c r="AA26" i="23"/>
  <c r="AC26" i="23"/>
  <c r="AH142" i="23"/>
  <c r="AA142" i="23"/>
  <c r="AI176" i="23"/>
  <c r="AB176" i="23"/>
  <c r="X167" i="23"/>
  <c r="AF167" i="23"/>
  <c r="AA167" i="23"/>
  <c r="Z167" i="23"/>
  <c r="AM167" i="23"/>
  <c r="AD167" i="23"/>
  <c r="AL112" i="23"/>
  <c r="AD112" i="23"/>
  <c r="X112" i="23"/>
  <c r="W112" i="23"/>
  <c r="AF117" i="23"/>
  <c r="AB117" i="23"/>
  <c r="AJ117" i="23"/>
  <c r="W117" i="23"/>
  <c r="AN117" i="23"/>
  <c r="AE66" i="23"/>
  <c r="AN66" i="23"/>
  <c r="Y66" i="23"/>
  <c r="Z66" i="23"/>
  <c r="AC66" i="23"/>
  <c r="AA82" i="23"/>
  <c r="AN82" i="23"/>
  <c r="X125" i="23"/>
  <c r="AD125" i="23"/>
  <c r="Y86" i="23"/>
  <c r="AJ86" i="23"/>
  <c r="AB21" i="23"/>
  <c r="AL21" i="23"/>
  <c r="Z21" i="23"/>
  <c r="AI53" i="23"/>
  <c r="W53" i="23"/>
  <c r="Z135" i="23"/>
  <c r="AN135" i="23"/>
  <c r="AD118" i="23"/>
  <c r="Y118" i="23"/>
  <c r="AB50" i="23"/>
  <c r="AK50" i="23"/>
  <c r="AI70" i="23"/>
  <c r="Y70" i="23"/>
  <c r="AB48" i="23"/>
  <c r="AE48" i="23"/>
  <c r="W48" i="23"/>
  <c r="Y113" i="28"/>
  <c r="AE113" i="28"/>
  <c r="AK113" i="28"/>
  <c r="AN52" i="27"/>
  <c r="AB52" i="27"/>
  <c r="AK52" i="27"/>
  <c r="AM52" i="27"/>
  <c r="AG52" i="27"/>
  <c r="Y52" i="27"/>
  <c r="Z52" i="27"/>
  <c r="AI52" i="27"/>
  <c r="AC15" i="28"/>
  <c r="AN15" i="28"/>
  <c r="AB15" i="28"/>
  <c r="AI15" i="28"/>
  <c r="AA15" i="28"/>
  <c r="Y15" i="28"/>
  <c r="Z15" i="28"/>
  <c r="AL15" i="28"/>
  <c r="AG15" i="28"/>
  <c r="AM15" i="28"/>
  <c r="AF15" i="28"/>
  <c r="AD172" i="28"/>
  <c r="AF172" i="28"/>
  <c r="Z172" i="28"/>
  <c r="AJ172" i="28"/>
  <c r="X172" i="28"/>
  <c r="AI172" i="28"/>
  <c r="AJ125" i="28"/>
  <c r="AH125" i="28"/>
  <c r="AK125" i="28"/>
  <c r="AL125" i="28"/>
  <c r="X125" i="28"/>
  <c r="AD125" i="28"/>
  <c r="AO125" i="28"/>
  <c r="Z125" i="28"/>
  <c r="AM125" i="28"/>
  <c r="Z103" i="28"/>
  <c r="X103" i="28"/>
  <c r="AM103" i="28"/>
  <c r="AJ146" i="28"/>
  <c r="AA146" i="28"/>
  <c r="AM146" i="28"/>
  <c r="AF146" i="28"/>
  <c r="AD146" i="28"/>
  <c r="W75" i="28"/>
  <c r="AD75" i="28"/>
  <c r="AO75" i="28"/>
  <c r="AG75" i="28"/>
  <c r="AJ75" i="28"/>
  <c r="AN75" i="28"/>
  <c r="AI75" i="28"/>
  <c r="AM75" i="28"/>
  <c r="AK75" i="28"/>
  <c r="AO121" i="28"/>
  <c r="AN121" i="28"/>
  <c r="AJ121" i="28"/>
  <c r="Y121" i="28"/>
  <c r="AA121" i="28"/>
  <c r="AL99" i="28"/>
  <c r="AA99" i="28"/>
  <c r="AC99" i="28"/>
  <c r="AH99" i="28"/>
  <c r="AJ99" i="28"/>
  <c r="AE119" i="28"/>
  <c r="AB119" i="28"/>
  <c r="AI119" i="28"/>
  <c r="AO119" i="28"/>
  <c r="W119" i="28"/>
  <c r="AK119" i="28"/>
  <c r="Y119" i="28"/>
  <c r="AN119" i="28"/>
  <c r="AF119" i="28"/>
  <c r="AL119" i="28"/>
  <c r="AD31" i="28"/>
  <c r="X31" i="28"/>
  <c r="Z31" i="28"/>
  <c r="AB31" i="28"/>
  <c r="AF31" i="28"/>
  <c r="AI31" i="28"/>
  <c r="AF106" i="28"/>
  <c r="AG106" i="28"/>
  <c r="AO106" i="28"/>
  <c r="AM106" i="28"/>
  <c r="AM148" i="28"/>
  <c r="W148" i="28"/>
  <c r="AH148" i="28"/>
  <c r="Y148" i="28"/>
  <c r="AF148" i="28"/>
  <c r="AL40" i="28"/>
  <c r="AB40" i="28"/>
  <c r="AD40" i="28"/>
  <c r="AN40" i="28"/>
  <c r="AD150" i="28"/>
  <c r="AF150" i="28"/>
  <c r="AJ150" i="28"/>
  <c r="Z150" i="28"/>
  <c r="X30" i="28"/>
  <c r="AO30" i="28"/>
  <c r="AB30" i="28"/>
  <c r="AH30" i="28"/>
  <c r="AJ30" i="28"/>
  <c r="W30" i="28"/>
  <c r="X73" i="28"/>
  <c r="AI73" i="28"/>
  <c r="AJ159" i="28"/>
  <c r="X159" i="28"/>
  <c r="AK159" i="28"/>
  <c r="AO159" i="28"/>
  <c r="AB6" i="28"/>
  <c r="AH6" i="28"/>
  <c r="AO6" i="28"/>
  <c r="AF92" i="28"/>
  <c r="AO92" i="28"/>
  <c r="AC92" i="28"/>
  <c r="X92" i="28"/>
  <c r="AJ92" i="28"/>
  <c r="AB29" i="28"/>
  <c r="AM29" i="28"/>
  <c r="AC29" i="28"/>
  <c r="AG29" i="28"/>
  <c r="AI43" i="28"/>
  <c r="AO43" i="28"/>
  <c r="AJ43" i="28"/>
  <c r="AE43" i="28"/>
  <c r="AO38" i="28"/>
  <c r="AG38" i="28"/>
  <c r="X38" i="28"/>
  <c r="AM38" i="28"/>
  <c r="AG77" i="28"/>
  <c r="AK77" i="28"/>
  <c r="AF77" i="28"/>
  <c r="AD77" i="28"/>
  <c r="AI77" i="28"/>
  <c r="AG10" i="28"/>
  <c r="AK10" i="28"/>
  <c r="Y10" i="28"/>
  <c r="AE10" i="28"/>
  <c r="AO168" i="28"/>
  <c r="AF168" i="28"/>
  <c r="AK56" i="28"/>
  <c r="AC56" i="28"/>
  <c r="X56" i="28"/>
  <c r="AE56" i="28"/>
  <c r="X76" i="28"/>
  <c r="AM76" i="28"/>
  <c r="AH76" i="28"/>
  <c r="AA76" i="28"/>
  <c r="AD110" i="28"/>
  <c r="AJ110" i="28"/>
  <c r="AK160" i="25"/>
  <c r="AM160" i="25"/>
  <c r="P17" i="27"/>
  <c r="O17" i="27"/>
  <c r="U17" i="27"/>
  <c r="S17" i="27"/>
  <c r="Q17" i="27"/>
  <c r="R17" i="27"/>
  <c r="M17" i="27"/>
  <c r="U145" i="27"/>
  <c r="T145" i="27"/>
  <c r="R145" i="27"/>
  <c r="O145" i="27"/>
  <c r="Q145" i="27"/>
  <c r="M145" i="27"/>
  <c r="N145" i="27"/>
  <c r="P145" i="27"/>
  <c r="S145" i="27"/>
  <c r="O73" i="27"/>
  <c r="N73" i="27"/>
  <c r="P73" i="27"/>
  <c r="S73" i="27"/>
  <c r="M73" i="27"/>
  <c r="U73" i="27"/>
  <c r="R73" i="27"/>
  <c r="T73" i="27"/>
  <c r="R18" i="27"/>
  <c r="Q18" i="27"/>
  <c r="N18" i="27"/>
  <c r="S18" i="27"/>
  <c r="T18" i="27"/>
  <c r="O18" i="27"/>
  <c r="P18" i="27"/>
  <c r="M18" i="27"/>
  <c r="P72" i="27"/>
  <c r="O72" i="27"/>
  <c r="U72" i="27"/>
  <c r="M72" i="27"/>
  <c r="Q72" i="27"/>
  <c r="S72" i="27"/>
  <c r="R72" i="27"/>
  <c r="T72" i="27"/>
  <c r="S13" i="27"/>
  <c r="U13" i="27"/>
  <c r="Q13" i="27"/>
  <c r="R13" i="27"/>
  <c r="O13" i="27"/>
  <c r="N13" i="27"/>
  <c r="T13" i="27"/>
  <c r="M13" i="27"/>
  <c r="P13" i="27"/>
  <c r="AI13" i="23"/>
  <c r="AL175" i="23"/>
  <c r="AG81" i="23"/>
  <c r="M119" i="27"/>
  <c r="T124" i="27"/>
  <c r="O16" i="24"/>
  <c r="R16" i="24"/>
  <c r="T164" i="27"/>
  <c r="Q164" i="27"/>
  <c r="T59" i="27"/>
  <c r="U59" i="27"/>
  <c r="S132" i="27"/>
  <c r="Q132" i="27"/>
  <c r="R132" i="27"/>
  <c r="N132" i="27"/>
  <c r="T132" i="27"/>
  <c r="M132" i="27"/>
  <c r="P132" i="27"/>
  <c r="U132" i="27"/>
  <c r="S11" i="27"/>
  <c r="U11" i="27"/>
  <c r="S49" i="27"/>
  <c r="Q49" i="27"/>
  <c r="R49" i="27"/>
  <c r="N49" i="27"/>
  <c r="T49" i="27"/>
  <c r="P49" i="27"/>
  <c r="U49" i="27"/>
  <c r="AD137" i="23"/>
  <c r="X134" i="23"/>
  <c r="AC13" i="23"/>
  <c r="AL81" i="23"/>
  <c r="W20" i="23"/>
  <c r="AD130" i="23"/>
  <c r="AN125" i="28"/>
  <c r="AK120" i="23"/>
  <c r="AI121" i="28"/>
  <c r="AB68" i="23"/>
  <c r="AM113" i="28"/>
  <c r="AN137" i="23"/>
  <c r="AO52" i="27"/>
  <c r="AH175" i="23"/>
  <c r="AK174" i="23"/>
  <c r="AB20" i="23"/>
  <c r="AF75" i="23"/>
  <c r="AE15" i="28"/>
  <c r="Y146" i="28"/>
  <c r="AH75" i="28"/>
  <c r="AA120" i="23"/>
  <c r="AL55" i="23"/>
  <c r="AG121" i="28"/>
  <c r="Z99" i="28"/>
  <c r="AG68" i="23"/>
  <c r="AK27" i="23"/>
  <c r="AF142" i="23"/>
  <c r="AL52" i="27"/>
  <c r="AH13" i="23"/>
  <c r="AM112" i="23"/>
  <c r="AL38" i="28"/>
  <c r="AL33" i="23"/>
  <c r="O49" i="27"/>
  <c r="N72" i="27"/>
  <c r="N17" i="27"/>
  <c r="U142" i="27"/>
  <c r="M142" i="27"/>
  <c r="Q142" i="27"/>
  <c r="R142" i="27"/>
  <c r="S142" i="27"/>
  <c r="N142" i="27"/>
  <c r="T142" i="27"/>
  <c r="P142" i="27"/>
  <c r="T74" i="27"/>
  <c r="P74" i="27"/>
  <c r="O177" i="27"/>
  <c r="N177" i="27"/>
  <c r="P177" i="27"/>
  <c r="T177" i="27"/>
  <c r="R177" i="27"/>
  <c r="U177" i="27"/>
  <c r="M177" i="27"/>
  <c r="S177" i="27"/>
  <c r="O70" i="27"/>
  <c r="M70" i="27"/>
  <c r="P70" i="27"/>
  <c r="U70" i="27"/>
  <c r="Q70" i="27"/>
  <c r="R70" i="27"/>
  <c r="N70" i="27"/>
  <c r="T70" i="27"/>
  <c r="Q114" i="27"/>
  <c r="P114" i="27"/>
  <c r="O114" i="27"/>
  <c r="N114" i="27"/>
  <c r="U114" i="27"/>
  <c r="S114" i="27"/>
  <c r="M114" i="27"/>
  <c r="R114" i="27"/>
  <c r="AA134" i="23"/>
  <c r="AG13" i="23"/>
  <c r="O132" i="27"/>
  <c r="T17" i="27"/>
  <c r="AB134" i="23"/>
  <c r="AA52" i="27"/>
  <c r="AJ81" i="23"/>
  <c r="AK172" i="28"/>
  <c r="AB125" i="28"/>
  <c r="AB75" i="28"/>
  <c r="W55" i="23"/>
  <c r="AE99" i="28"/>
  <c r="AK68" i="23"/>
  <c r="AF113" i="28"/>
  <c r="AM134" i="23"/>
  <c r="Y13" i="23"/>
  <c r="AF174" i="23"/>
  <c r="Y81" i="23"/>
  <c r="AH20" i="23"/>
  <c r="AA172" i="28"/>
  <c r="AF125" i="28"/>
  <c r="AK141" i="23"/>
  <c r="AA75" i="28"/>
  <c r="Z121" i="28"/>
  <c r="W99" i="28"/>
  <c r="Z68" i="23"/>
  <c r="AK26" i="23"/>
  <c r="AM119" i="28"/>
  <c r="AH134" i="23"/>
  <c r="W52" i="27"/>
  <c r="AA20" i="23"/>
  <c r="AL130" i="23"/>
  <c r="Y125" i="28"/>
  <c r="AC68" i="23"/>
  <c r="AH40" i="28"/>
  <c r="W6" i="28"/>
  <c r="Y125" i="23"/>
  <c r="AL105" i="23"/>
  <c r="U18" i="27"/>
  <c r="T119" i="27"/>
  <c r="Q58" i="27"/>
  <c r="U2" i="27"/>
  <c r="S70" i="27"/>
  <c r="Q73" i="27"/>
  <c r="M85" i="27"/>
  <c r="R85" i="27"/>
  <c r="P147" i="27"/>
  <c r="T147" i="27"/>
  <c r="S147" i="27"/>
  <c r="U147" i="27"/>
  <c r="Q147" i="27"/>
  <c r="R147" i="27"/>
  <c r="M147" i="27"/>
  <c r="S12" i="27"/>
  <c r="O12" i="27"/>
  <c r="T12" i="27"/>
  <c r="Q12" i="27"/>
  <c r="N12" i="27"/>
  <c r="N66" i="27"/>
  <c r="Q66" i="27"/>
  <c r="R66" i="27"/>
  <c r="AG127" i="23"/>
  <c r="AE127" i="23"/>
  <c r="AC127" i="23"/>
  <c r="AJ127" i="23"/>
  <c r="AD127" i="23"/>
  <c r="AI127" i="23"/>
  <c r="W127" i="23"/>
  <c r="AI171" i="23"/>
  <c r="AE171" i="23"/>
  <c r="AK171" i="23"/>
  <c r="AG35" i="23"/>
  <c r="W35" i="23"/>
  <c r="AD35" i="23"/>
  <c r="AK24" i="23"/>
  <c r="AD24" i="23"/>
  <c r="AI24" i="23"/>
  <c r="AG24" i="23"/>
  <c r="AE24" i="23"/>
  <c r="Z24" i="23"/>
  <c r="AO154" i="23"/>
  <c r="X154" i="23"/>
  <c r="AD154" i="23"/>
  <c r="AB154" i="23"/>
  <c r="AG154" i="23"/>
  <c r="AL154" i="23"/>
  <c r="AJ154" i="23"/>
  <c r="AE154" i="23"/>
  <c r="AO89" i="23"/>
  <c r="X89" i="23"/>
  <c r="AN89" i="23"/>
  <c r="AK89" i="23"/>
  <c r="AF89" i="23"/>
  <c r="AB89" i="23"/>
  <c r="W89" i="23"/>
  <c r="Y89" i="23"/>
  <c r="AI89" i="23"/>
  <c r="AC89" i="23"/>
  <c r="AG89" i="23"/>
  <c r="AL89" i="23"/>
  <c r="AA89" i="23"/>
  <c r="AD89" i="23"/>
  <c r="AG115" i="23"/>
  <c r="AC115" i="23"/>
  <c r="AD115" i="23"/>
  <c r="X115" i="23"/>
  <c r="AJ115" i="23"/>
  <c r="Y115" i="23"/>
  <c r="Z115" i="23"/>
  <c r="X133" i="23"/>
  <c r="AI133" i="23"/>
  <c r="AF133" i="23"/>
  <c r="AD133" i="23"/>
  <c r="AL133" i="23"/>
  <c r="Y133" i="23"/>
  <c r="AB133" i="23"/>
  <c r="AK133" i="23"/>
  <c r="AN133" i="23"/>
  <c r="AO133" i="23"/>
  <c r="AB144" i="28"/>
  <c r="AL144" i="28"/>
  <c r="AO144" i="28"/>
  <c r="Y144" i="28"/>
  <c r="Z144" i="28"/>
  <c r="AC144" i="28"/>
  <c r="AI137" i="28"/>
  <c r="AJ137" i="28"/>
  <c r="AL137" i="28"/>
  <c r="Z137" i="28"/>
  <c r="AK137" i="28"/>
  <c r="AF137" i="28"/>
  <c r="AB137" i="28"/>
  <c r="W137" i="28"/>
  <c r="AG137" i="28"/>
  <c r="AJ25" i="28"/>
  <c r="X25" i="28"/>
  <c r="AE25" i="28"/>
  <c r="AF25" i="28"/>
  <c r="Y25" i="28"/>
  <c r="AB25" i="28"/>
  <c r="Z25" i="28"/>
  <c r="AI25" i="28"/>
  <c r="W25" i="28"/>
  <c r="AK25" i="28"/>
  <c r="AA25" i="28"/>
  <c r="AC25" i="28"/>
  <c r="AO25" i="28"/>
  <c r="AL25" i="28"/>
  <c r="AN25" i="28"/>
  <c r="AD25" i="28"/>
  <c r="X153" i="28"/>
  <c r="AG153" i="28"/>
  <c r="AF153" i="28"/>
  <c r="AA153" i="28"/>
  <c r="AJ153" i="28"/>
  <c r="AN153" i="28"/>
  <c r="AL153" i="28"/>
  <c r="AK153" i="28"/>
  <c r="Z42" i="28"/>
  <c r="AE42" i="28"/>
  <c r="AK42" i="28"/>
  <c r="Y42" i="28"/>
  <c r="AA42" i="28"/>
  <c r="W42" i="28"/>
  <c r="AM4" i="28"/>
  <c r="AD4" i="28"/>
  <c r="AB4" i="28"/>
  <c r="AD141" i="28"/>
  <c r="AL141" i="28"/>
  <c r="AA141" i="28"/>
  <c r="AN141" i="28"/>
  <c r="AI141" i="28"/>
  <c r="AF141" i="28"/>
  <c r="Y141" i="28"/>
  <c r="AB141" i="28"/>
  <c r="X11" i="28"/>
  <c r="AM11" i="28"/>
  <c r="AH11" i="28"/>
  <c r="X82" i="28"/>
  <c r="AI82" i="28"/>
  <c r="AN82" i="28"/>
  <c r="AD82" i="28"/>
  <c r="AM79" i="28"/>
  <c r="AN79" i="28"/>
  <c r="AK79" i="28"/>
  <c r="AG79" i="28"/>
  <c r="Z79" i="28"/>
  <c r="AF79" i="28"/>
  <c r="W79" i="28"/>
  <c r="AA79" i="28"/>
  <c r="AI79" i="28"/>
  <c r="AO131" i="28"/>
  <c r="AI131" i="28"/>
  <c r="Y131" i="28"/>
  <c r="AA131" i="28"/>
  <c r="Z131" i="28"/>
  <c r="AF131" i="28"/>
  <c r="AO118" i="28"/>
  <c r="AJ118" i="28"/>
  <c r="AL118" i="28"/>
  <c r="AH118" i="28"/>
  <c r="AL63" i="28"/>
  <c r="Y63" i="28"/>
  <c r="AC63" i="28"/>
  <c r="AI63" i="28"/>
  <c r="AK63" i="28"/>
  <c r="Z63" i="28"/>
  <c r="AE63" i="28"/>
  <c r="AH63" i="28"/>
  <c r="AG63" i="28"/>
  <c r="X63" i="28"/>
  <c r="AJ63" i="28"/>
  <c r="AB63" i="28"/>
  <c r="AA9" i="28"/>
  <c r="AF9" i="28"/>
  <c r="AJ9" i="28"/>
  <c r="AM9" i="28"/>
  <c r="AE9" i="28"/>
  <c r="AC71" i="28"/>
  <c r="AJ71" i="28"/>
  <c r="AI71" i="28"/>
  <c r="AN71" i="28"/>
  <c r="AE71" i="28"/>
  <c r="W71" i="28"/>
  <c r="AB71" i="28"/>
  <c r="AL71" i="28"/>
  <c r="AH71" i="28"/>
  <c r="AD71" i="28"/>
  <c r="X71" i="28"/>
  <c r="AM71" i="28"/>
  <c r="Z71" i="28"/>
  <c r="AG71" i="28"/>
  <c r="Y71" i="28"/>
  <c r="Y68" i="28"/>
  <c r="AC68" i="28"/>
  <c r="AA68" i="28"/>
  <c r="AL68" i="28"/>
  <c r="AG68" i="28"/>
  <c r="Z68" i="28"/>
  <c r="AK68" i="28"/>
  <c r="AN68" i="28"/>
  <c r="AF68" i="28"/>
  <c r="AH68" i="28"/>
  <c r="AN90" i="28"/>
  <c r="AO90" i="28"/>
  <c r="AG90" i="28"/>
  <c r="AF90" i="28"/>
  <c r="AN22" i="28"/>
  <c r="AL22" i="28"/>
  <c r="Z22" i="28"/>
  <c r="AG22" i="28"/>
  <c r="AI111" i="28"/>
  <c r="AN144" i="28"/>
  <c r="AB127" i="23"/>
  <c r="AH46" i="28"/>
  <c r="AH128" i="23"/>
  <c r="X67" i="23"/>
  <c r="AL156" i="23"/>
  <c r="AG65" i="23"/>
  <c r="AM153" i="28"/>
  <c r="AL42" i="28"/>
  <c r="AE141" i="28"/>
  <c r="AG19" i="28"/>
  <c r="AF87" i="28"/>
  <c r="Z111" i="28"/>
  <c r="AJ111" i="28"/>
  <c r="AD144" i="28"/>
  <c r="AF144" i="28"/>
  <c r="AL36" i="28"/>
  <c r="AF127" i="23"/>
  <c r="AH127" i="23"/>
  <c r="AO137" i="28"/>
  <c r="AO156" i="23"/>
  <c r="X65" i="23"/>
  <c r="AB65" i="23"/>
  <c r="AD171" i="23"/>
  <c r="AO153" i="28"/>
  <c r="AO42" i="28"/>
  <c r="AC169" i="28"/>
  <c r="Z141" i="28"/>
  <c r="AN57" i="28"/>
  <c r="AL11" i="28"/>
  <c r="AF35" i="23"/>
  <c r="AH82" i="28"/>
  <c r="AH22" i="23"/>
  <c r="AO79" i="28"/>
  <c r="AO71" i="28"/>
  <c r="Y22" i="28"/>
  <c r="P12" i="27"/>
  <c r="R12" i="27"/>
  <c r="U12" i="27"/>
  <c r="AB68" i="28"/>
  <c r="AB90" i="28"/>
  <c r="AH115" i="23"/>
  <c r="U120" i="24"/>
  <c r="Q120" i="24"/>
  <c r="O82" i="24"/>
  <c r="P82" i="24"/>
  <c r="U83" i="27"/>
  <c r="M83" i="27"/>
  <c r="O83" i="27"/>
  <c r="R83" i="27"/>
  <c r="S83" i="27"/>
  <c r="T83" i="27"/>
  <c r="N83" i="27"/>
  <c r="Q83" i="27"/>
  <c r="X43" i="23"/>
  <c r="W43" i="23"/>
  <c r="AB43" i="23"/>
  <c r="AD80" i="23"/>
  <c r="AK80" i="23"/>
  <c r="AB80" i="23"/>
  <c r="AM128" i="23"/>
  <c r="AL128" i="23"/>
  <c r="AA128" i="23"/>
  <c r="AE41" i="23"/>
  <c r="Y41" i="23"/>
  <c r="AL41" i="23"/>
  <c r="AB41" i="23"/>
  <c r="AF41" i="23"/>
  <c r="AO140" i="23"/>
  <c r="AH140" i="23"/>
  <c r="AA140" i="23"/>
  <c r="Z140" i="23"/>
  <c r="AG140" i="23"/>
  <c r="AI67" i="23"/>
  <c r="Y67" i="23"/>
  <c r="AG67" i="23"/>
  <c r="AO67" i="23"/>
  <c r="Z67" i="23"/>
  <c r="AD67" i="23"/>
  <c r="AN156" i="23"/>
  <c r="AB156" i="23"/>
  <c r="X156" i="23"/>
  <c r="AD156" i="23"/>
  <c r="AJ122" i="23"/>
  <c r="AD122" i="23"/>
  <c r="AB122" i="23"/>
  <c r="AL122" i="23"/>
  <c r="Y122" i="23"/>
  <c r="AH122" i="23"/>
  <c r="X122" i="23"/>
  <c r="AM91" i="23"/>
  <c r="AE91" i="23"/>
  <c r="AD91" i="23"/>
  <c r="AN83" i="23"/>
  <c r="W83" i="23"/>
  <c r="AG83" i="23"/>
  <c r="AF83" i="23"/>
  <c r="AE83" i="23"/>
  <c r="AI83" i="23"/>
  <c r="Z83" i="23"/>
  <c r="AA83" i="23"/>
  <c r="AL83" i="23"/>
  <c r="AK83" i="23"/>
  <c r="AO83" i="23"/>
  <c r="AD83" i="23"/>
  <c r="Y83" i="23"/>
  <c r="AJ83" i="23"/>
  <c r="AM87" i="23"/>
  <c r="AH87" i="23"/>
  <c r="Y87" i="23"/>
  <c r="Y92" i="23"/>
  <c r="AC92" i="23"/>
  <c r="AJ92" i="23"/>
  <c r="AF92" i="23"/>
  <c r="AI92" i="23"/>
  <c r="AK14" i="23"/>
  <c r="AN14" i="23"/>
  <c r="AI14" i="23"/>
  <c r="AD62" i="23"/>
  <c r="AL62" i="23"/>
  <c r="AG62" i="23"/>
  <c r="W62" i="23"/>
  <c r="AN62" i="23"/>
  <c r="AB62" i="23"/>
  <c r="AM162" i="23"/>
  <c r="AB162" i="23"/>
  <c r="AJ162" i="23"/>
  <c r="AF162" i="23"/>
  <c r="AK162" i="23"/>
  <c r="AL162" i="23"/>
  <c r="AE162" i="23"/>
  <c r="AD79" i="23"/>
  <c r="W79" i="23"/>
  <c r="AJ79" i="23"/>
  <c r="AB79" i="23"/>
  <c r="AH84" i="23"/>
  <c r="AB84" i="23"/>
  <c r="AI84" i="23"/>
  <c r="AJ84" i="23"/>
  <c r="AO19" i="23"/>
  <c r="AI19" i="23"/>
  <c r="Z19" i="23"/>
  <c r="W19" i="23"/>
  <c r="AH19" i="23"/>
  <c r="AG19" i="23"/>
  <c r="Y19" i="23"/>
  <c r="AD19" i="23"/>
  <c r="AK19" i="23"/>
  <c r="AM19" i="23"/>
  <c r="AL19" i="23"/>
  <c r="AE19" i="23"/>
  <c r="AF19" i="23"/>
  <c r="Y8" i="23"/>
  <c r="AG8" i="23"/>
  <c r="AJ8" i="23"/>
  <c r="AG164" i="23"/>
  <c r="X164" i="23"/>
  <c r="AK164" i="23"/>
  <c r="AH164" i="23"/>
  <c r="AI164" i="23"/>
  <c r="Y164" i="23"/>
  <c r="AO164" i="23"/>
  <c r="AM164" i="23"/>
  <c r="AD164" i="23"/>
  <c r="AL164" i="23"/>
  <c r="AA164" i="23"/>
  <c r="AB164" i="23"/>
  <c r="W164" i="23"/>
  <c r="AE164" i="23"/>
  <c r="AG157" i="23"/>
  <c r="AH157" i="23"/>
  <c r="AD157" i="23"/>
  <c r="AI157" i="23"/>
  <c r="AE157" i="23"/>
  <c r="AN157" i="23"/>
  <c r="AK157" i="23"/>
  <c r="AF157" i="23"/>
  <c r="AB157" i="23"/>
  <c r="Y157" i="23"/>
  <c r="AO157" i="23"/>
  <c r="AM157" i="23"/>
  <c r="W157" i="23"/>
  <c r="Z157" i="23"/>
  <c r="AC157" i="23"/>
  <c r="AL157" i="23"/>
  <c r="W10" i="23"/>
  <c r="AL10" i="23"/>
  <c r="AJ10" i="23"/>
  <c r="X10" i="23"/>
  <c r="AE10" i="23"/>
  <c r="AN10" i="23"/>
  <c r="AM10" i="23"/>
  <c r="AF10" i="23"/>
  <c r="AI139" i="23"/>
  <c r="AL139" i="23"/>
  <c r="W139" i="23"/>
  <c r="AC139" i="23"/>
  <c r="X9" i="23"/>
  <c r="AB9" i="23"/>
  <c r="AG9" i="23"/>
  <c r="AF9" i="23"/>
  <c r="Z9" i="23"/>
  <c r="AO9" i="23"/>
  <c r="AN9" i="23"/>
  <c r="AK9" i="23"/>
  <c r="AM9" i="23"/>
  <c r="AA9" i="23"/>
  <c r="AA73" i="23"/>
  <c r="AM73" i="23"/>
  <c r="Z73" i="23"/>
  <c r="AB73" i="23"/>
  <c r="AF73" i="23"/>
  <c r="X73" i="23"/>
  <c r="AO73" i="23"/>
  <c r="AC73" i="23"/>
  <c r="AL58" i="24"/>
  <c r="X58" i="24"/>
  <c r="AG58" i="24"/>
  <c r="AN58" i="24"/>
  <c r="AF58" i="24"/>
  <c r="AO46" i="28"/>
  <c r="AL46" i="28"/>
  <c r="AM46" i="28"/>
  <c r="X46" i="28"/>
  <c r="AD35" i="28"/>
  <c r="AH35" i="28"/>
  <c r="AF19" i="28"/>
  <c r="Z19" i="28"/>
  <c r="AE19" i="28"/>
  <c r="AJ84" i="28"/>
  <c r="W84" i="28"/>
  <c r="AC84" i="28"/>
  <c r="AG84" i="28"/>
  <c r="AL152" i="28"/>
  <c r="AM152" i="28"/>
  <c r="AG152" i="28"/>
  <c r="AO152" i="28"/>
  <c r="AB152" i="28"/>
  <c r="AI152" i="28"/>
  <c r="AC152" i="28"/>
  <c r="AA152" i="28"/>
  <c r="AF152" i="28"/>
  <c r="Z152" i="28"/>
  <c r="AD152" i="28"/>
  <c r="AH152" i="28"/>
  <c r="AJ89" i="28"/>
  <c r="AM89" i="28"/>
  <c r="AL89" i="28"/>
  <c r="AF89" i="28"/>
  <c r="AH89" i="28"/>
  <c r="AA89" i="28"/>
  <c r="AG89" i="28"/>
  <c r="X89" i="28"/>
  <c r="AM142" i="28"/>
  <c r="AB142" i="28"/>
  <c r="AL142" i="28"/>
  <c r="W142" i="28"/>
  <c r="AJ142" i="28"/>
  <c r="AF142" i="28"/>
  <c r="AG142" i="28"/>
  <c r="Y142" i="28"/>
  <c r="Y176" i="28"/>
  <c r="AH176" i="28"/>
  <c r="AG176" i="28"/>
  <c r="AC176" i="28"/>
  <c r="X176" i="28"/>
  <c r="AE176" i="28"/>
  <c r="AO176" i="28"/>
  <c r="AA176" i="28"/>
  <c r="AJ176" i="28"/>
  <c r="AK176" i="28"/>
  <c r="AD176" i="28"/>
  <c r="AI176" i="28"/>
  <c r="AM176" i="28"/>
  <c r="W176" i="28"/>
  <c r="AN176" i="28"/>
  <c r="AE83" i="28"/>
  <c r="AJ83" i="28"/>
  <c r="W83" i="28"/>
  <c r="X83" i="28"/>
  <c r="AA83" i="28"/>
  <c r="AI83" i="28"/>
  <c r="AB83" i="28"/>
  <c r="AK83" i="28"/>
  <c r="AC83" i="28"/>
  <c r="AF83" i="28"/>
  <c r="AD83" i="28"/>
  <c r="AN83" i="28"/>
  <c r="AH83" i="28"/>
  <c r="Y83" i="28"/>
  <c r="AC134" i="28"/>
  <c r="AF134" i="28"/>
  <c r="AJ134" i="28"/>
  <c r="AB134" i="28"/>
  <c r="Z165" i="28"/>
  <c r="AD165" i="28"/>
  <c r="AH165" i="28"/>
  <c r="AI165" i="28"/>
  <c r="X165" i="28"/>
  <c r="AM165" i="28"/>
  <c r="AE165" i="28"/>
  <c r="AL165" i="28"/>
  <c r="AF94" i="28"/>
  <c r="AA94" i="28"/>
  <c r="X94" i="28"/>
  <c r="AJ94" i="28"/>
  <c r="AM94" i="28"/>
  <c r="AE94" i="28"/>
  <c r="AB94" i="28"/>
  <c r="AG94" i="28"/>
  <c r="W94" i="28"/>
  <c r="AN94" i="28"/>
  <c r="AH94" i="28"/>
  <c r="AI94" i="28"/>
  <c r="AL94" i="28"/>
  <c r="AC94" i="28"/>
  <c r="Y26" i="28"/>
  <c r="AG26" i="28"/>
  <c r="AB26" i="28"/>
  <c r="AB158" i="28"/>
  <c r="AK158" i="28"/>
  <c r="Y158" i="28"/>
  <c r="AC158" i="28"/>
  <c r="AO158" i="28"/>
  <c r="X158" i="28"/>
  <c r="AB102" i="28"/>
  <c r="AI102" i="28"/>
  <c r="AD102" i="28"/>
  <c r="AK102" i="28"/>
  <c r="AO102" i="28"/>
  <c r="AO111" i="28"/>
  <c r="AK144" i="28"/>
  <c r="X127" i="23"/>
  <c r="AE46" i="28"/>
  <c r="AG128" i="23"/>
  <c r="AF67" i="23"/>
  <c r="AF156" i="23"/>
  <c r="AD65" i="23"/>
  <c r="AC153" i="28"/>
  <c r="X42" i="28"/>
  <c r="W141" i="28"/>
  <c r="Y19" i="28"/>
  <c r="AO92" i="23"/>
  <c r="AN87" i="28"/>
  <c r="AL111" i="28"/>
  <c r="X144" i="28"/>
  <c r="AJ36" i="28"/>
  <c r="AA127" i="23"/>
  <c r="AH137" i="28"/>
  <c r="Y46" i="28"/>
  <c r="Z46" i="28"/>
  <c r="AB128" i="23"/>
  <c r="AJ67" i="23"/>
  <c r="AH156" i="23"/>
  <c r="AJ65" i="23"/>
  <c r="X171" i="23"/>
  <c r="AB153" i="28"/>
  <c r="Z153" i="28"/>
  <c r="AG42" i="28"/>
  <c r="AG169" i="28"/>
  <c r="AG141" i="28"/>
  <c r="AO57" i="28"/>
  <c r="AE35" i="28"/>
  <c r="AA11" i="28"/>
  <c r="AN19" i="28"/>
  <c r="AM35" i="23"/>
  <c r="Z82" i="28"/>
  <c r="Z127" i="23"/>
  <c r="AH67" i="23"/>
  <c r="Y152" i="28"/>
  <c r="AI62" i="23"/>
  <c r="W63" i="28"/>
  <c r="AB89" i="28"/>
  <c r="AA162" i="23"/>
  <c r="AL24" i="23"/>
  <c r="AG83" i="28"/>
  <c r="AK8" i="23"/>
  <c r="AK139" i="23"/>
  <c r="AK26" i="28"/>
  <c r="X90" i="28"/>
  <c r="AJ89" i="23"/>
  <c r="AH154" i="23"/>
  <c r="Z122" i="23"/>
  <c r="AO35" i="28"/>
  <c r="Q110" i="24"/>
  <c r="M110" i="24"/>
  <c r="S46" i="27"/>
  <c r="M46" i="27"/>
  <c r="R46" i="27"/>
  <c r="N86" i="27"/>
  <c r="T86" i="27"/>
  <c r="P86" i="27"/>
  <c r="O86" i="27"/>
  <c r="U86" i="27"/>
  <c r="AF111" i="28"/>
  <c r="AG144" i="28"/>
  <c r="AN127" i="23"/>
  <c r="AD46" i="28"/>
  <c r="X128" i="23"/>
  <c r="W67" i="23"/>
  <c r="AG156" i="23"/>
  <c r="Y65" i="23"/>
  <c r="AH153" i="28"/>
  <c r="AH42" i="28"/>
  <c r="AM141" i="28"/>
  <c r="AK19" i="28"/>
  <c r="AH92" i="23"/>
  <c r="AJ144" i="28"/>
  <c r="AK36" i="28"/>
  <c r="AM127" i="23"/>
  <c r="Y137" i="28"/>
  <c r="AK46" i="28"/>
  <c r="AJ128" i="23"/>
  <c r="Z128" i="23"/>
  <c r="AM67" i="23"/>
  <c r="AA156" i="23"/>
  <c r="AC65" i="23"/>
  <c r="AO171" i="23"/>
  <c r="Y153" i="28"/>
  <c r="AD42" i="28"/>
  <c r="Y169" i="28"/>
  <c r="AC141" i="28"/>
  <c r="AM19" i="28"/>
  <c r="AO22" i="23"/>
  <c r="X83" i="23"/>
  <c r="AA142" i="28"/>
  <c r="AF84" i="23"/>
  <c r="AN19" i="23"/>
  <c r="Y165" i="28"/>
  <c r="AD68" i="28"/>
  <c r="AJ157" i="23"/>
  <c r="Y10" i="23"/>
  <c r="AK115" i="23"/>
  <c r="M12" i="27"/>
  <c r="R86" i="27"/>
  <c r="AM83" i="23"/>
  <c r="Z10" i="23"/>
  <c r="AK152" i="28"/>
  <c r="AL171" i="23"/>
  <c r="AM6" i="25"/>
  <c r="AB26" i="25"/>
  <c r="AG60" i="25"/>
  <c r="O101" i="27"/>
  <c r="AE37" i="28"/>
  <c r="Z27" i="28"/>
  <c r="P153" i="27"/>
  <c r="R172" i="27"/>
  <c r="AI107" i="23"/>
  <c r="AM107" i="23"/>
  <c r="AO59" i="23"/>
  <c r="AF59" i="23"/>
  <c r="AI98" i="23"/>
  <c r="AN98" i="23"/>
  <c r="Y3" i="23"/>
  <c r="AL3" i="23"/>
  <c r="AC96" i="23"/>
  <c r="AJ96" i="23"/>
  <c r="AB74" i="23"/>
  <c r="AA74" i="23"/>
  <c r="X23" i="23"/>
  <c r="AL23" i="23"/>
  <c r="AN40" i="23"/>
  <c r="AJ40" i="23"/>
  <c r="AK40" i="23"/>
  <c r="AE40" i="23"/>
  <c r="AL40" i="23"/>
  <c r="AB40" i="23"/>
  <c r="Y116" i="23"/>
  <c r="AI116" i="23"/>
  <c r="AL116" i="23"/>
  <c r="AO116" i="23"/>
  <c r="AC116" i="23"/>
  <c r="AC126" i="23"/>
  <c r="AJ126" i="23"/>
  <c r="AH126" i="23"/>
  <c r="AL126" i="23"/>
  <c r="AL95" i="23"/>
  <c r="AG95" i="23"/>
  <c r="AN95" i="23"/>
  <c r="AA95" i="23"/>
  <c r="W95" i="23"/>
  <c r="AK95" i="23"/>
  <c r="AN30" i="23"/>
  <c r="AG30" i="23"/>
  <c r="AC30" i="23"/>
  <c r="AA30" i="23"/>
  <c r="AD30" i="23"/>
  <c r="AM30" i="23"/>
  <c r="AH30" i="23"/>
  <c r="AL31" i="23"/>
  <c r="AD31" i="23"/>
  <c r="X31" i="23"/>
  <c r="AD159" i="23"/>
  <c r="AG159" i="23"/>
  <c r="AM159" i="23"/>
  <c r="AI159" i="23"/>
  <c r="AA159" i="23"/>
  <c r="Z119" i="23"/>
  <c r="AK119" i="23"/>
  <c r="AB119" i="23"/>
  <c r="AH16" i="23"/>
  <c r="AA16" i="23"/>
  <c r="Z16" i="23"/>
  <c r="AE16" i="23"/>
  <c r="AJ129" i="23"/>
  <c r="AC129" i="23"/>
  <c r="AF129" i="23"/>
  <c r="AO44" i="23"/>
  <c r="AC44" i="23"/>
  <c r="Y44" i="23"/>
  <c r="AH44" i="23"/>
  <c r="AM44" i="23"/>
  <c r="Z44" i="23"/>
  <c r="AD44" i="23"/>
  <c r="AI44" i="23"/>
  <c r="Z162" i="28"/>
  <c r="AI162" i="28"/>
  <c r="W162" i="28"/>
  <c r="AL69" i="28"/>
  <c r="AE69" i="28"/>
  <c r="AK93" i="28"/>
  <c r="AM93" i="28"/>
  <c r="AL93" i="28"/>
  <c r="AJ5" i="28"/>
  <c r="Z5" i="28"/>
  <c r="AC5" i="28"/>
  <c r="AE5" i="28"/>
  <c r="AL5" i="28"/>
  <c r="AI5" i="28"/>
  <c r="AD5" i="28"/>
  <c r="Y64" i="28"/>
  <c r="AM64" i="28"/>
  <c r="AD64" i="28"/>
  <c r="AA64" i="28"/>
  <c r="AO37" i="28"/>
  <c r="AA37" i="28"/>
  <c r="Y37" i="28"/>
  <c r="AB37" i="28"/>
  <c r="AJ37" i="28"/>
  <c r="W65" i="28"/>
  <c r="AO65" i="28"/>
  <c r="AH151" i="28"/>
  <c r="W151" i="28"/>
  <c r="Y151" i="28"/>
  <c r="AC151" i="28"/>
  <c r="AD151" i="28"/>
  <c r="AJ166" i="28"/>
  <c r="Z166" i="28"/>
  <c r="AG16" i="28"/>
  <c r="AN16" i="28"/>
  <c r="Y16" i="28"/>
  <c r="AJ163" i="28"/>
  <c r="AK163" i="28"/>
  <c r="AI127" i="28"/>
  <c r="AF127" i="28"/>
  <c r="AN127" i="28"/>
  <c r="AI135" i="28"/>
  <c r="AO135" i="28"/>
  <c r="AF135" i="28"/>
  <c r="AG81" i="28"/>
  <c r="AC81" i="28"/>
  <c r="AO81" i="28"/>
  <c r="AK81" i="28"/>
  <c r="AL81" i="28"/>
  <c r="W81" i="28"/>
  <c r="AO160" i="28"/>
  <c r="AE160" i="28"/>
  <c r="W160" i="28"/>
  <c r="AH160" i="28"/>
  <c r="AN160" i="28"/>
  <c r="AG160" i="28"/>
  <c r="AJ160" i="28"/>
  <c r="AB160" i="28"/>
  <c r="AO78" i="28"/>
  <c r="X78" i="28"/>
  <c r="AL78" i="28"/>
  <c r="AH78" i="28"/>
  <c r="AI78" i="28"/>
  <c r="AM78" i="28"/>
  <c r="Y78" i="28"/>
  <c r="AD78" i="28"/>
  <c r="AB78" i="28"/>
  <c r="AN78" i="28"/>
  <c r="AM170" i="28"/>
  <c r="AL170" i="28"/>
  <c r="AJ170" i="28"/>
  <c r="AA170" i="28"/>
  <c r="X170" i="28"/>
  <c r="AG170" i="28"/>
  <c r="AF170" i="28"/>
  <c r="Z170" i="28"/>
  <c r="AN170" i="28"/>
  <c r="AB41" i="28"/>
  <c r="AM41" i="28"/>
  <c r="AC41" i="28"/>
  <c r="AN41" i="28"/>
  <c r="AH27" i="28"/>
  <c r="AJ27" i="28"/>
  <c r="W27" i="28"/>
  <c r="AM27" i="28"/>
  <c r="AI27" i="28"/>
  <c r="AG27" i="28"/>
  <c r="AN27" i="28"/>
  <c r="AK27" i="28"/>
  <c r="AO20" i="28"/>
  <c r="Y20" i="28"/>
  <c r="AI23" i="28"/>
  <c r="AL23" i="28"/>
  <c r="AD23" i="28"/>
  <c r="W23" i="28"/>
  <c r="AL24" i="28"/>
  <c r="AJ24" i="28"/>
  <c r="AF24" i="28"/>
  <c r="AC24" i="28"/>
  <c r="Y24" i="28"/>
  <c r="AO24" i="28"/>
  <c r="AA24" i="28"/>
  <c r="AG48" i="28"/>
  <c r="AE48" i="28"/>
  <c r="AO48" i="28"/>
  <c r="AI48" i="28"/>
  <c r="AA2" i="28"/>
  <c r="Y2" i="28"/>
  <c r="AF2" i="28"/>
  <c r="W2" i="28"/>
  <c r="AH2" i="28"/>
  <c r="X2" i="28"/>
  <c r="AC2" i="28"/>
  <c r="AE2" i="28"/>
  <c r="AO2" i="28"/>
  <c r="AI2" i="28"/>
  <c r="Y61" i="28"/>
  <c r="AM61" i="28"/>
  <c r="AG14" i="28"/>
  <c r="AK14" i="28"/>
  <c r="AO14" i="28"/>
  <c r="AN14" i="28"/>
  <c r="AB14" i="28"/>
  <c r="W14" i="28"/>
  <c r="AE14" i="28"/>
  <c r="AF14" i="28"/>
  <c r="AC14" i="28"/>
  <c r="AG8" i="28"/>
  <c r="Z8" i="28"/>
  <c r="AH8" i="28"/>
  <c r="AK173" i="28"/>
  <c r="AH173" i="28"/>
  <c r="W173" i="28"/>
  <c r="AM173" i="28"/>
  <c r="AF126" i="28"/>
  <c r="AL126" i="28"/>
  <c r="AG126" i="28"/>
  <c r="Z126" i="28"/>
  <c r="AJ147" i="25"/>
  <c r="U66" i="24"/>
  <c r="P66" i="24"/>
  <c r="Q127" i="24"/>
  <c r="N127" i="24"/>
  <c r="M127" i="24"/>
  <c r="U127" i="24"/>
  <c r="T127" i="24"/>
  <c r="O127" i="24"/>
  <c r="R127" i="24"/>
  <c r="M45" i="24"/>
  <c r="U45" i="24"/>
  <c r="Q45" i="24"/>
  <c r="T45" i="24"/>
  <c r="O45" i="24"/>
  <c r="Q146" i="24"/>
  <c r="S146" i="24"/>
  <c r="P146" i="24"/>
  <c r="N146" i="24"/>
  <c r="U146" i="24"/>
  <c r="T146" i="24"/>
  <c r="M146" i="24"/>
  <c r="O146" i="24"/>
  <c r="N137" i="24"/>
  <c r="S137" i="24"/>
  <c r="Q137" i="24"/>
  <c r="U137" i="24"/>
  <c r="P137" i="24"/>
  <c r="T137" i="24"/>
  <c r="R137" i="24"/>
  <c r="M137" i="24"/>
  <c r="S17" i="24"/>
  <c r="U17" i="24"/>
  <c r="P17" i="24"/>
  <c r="R17" i="24"/>
  <c r="Q17" i="24"/>
  <c r="N17" i="24"/>
  <c r="O17" i="24"/>
  <c r="M162" i="24"/>
  <c r="P162" i="24"/>
  <c r="U162" i="24"/>
  <c r="Q162" i="24"/>
  <c r="T162" i="24"/>
  <c r="O162" i="24"/>
  <c r="Q171" i="24"/>
  <c r="U171" i="24"/>
  <c r="P171" i="24"/>
  <c r="T171" i="24"/>
  <c r="N145" i="24"/>
  <c r="T145" i="24"/>
  <c r="T64" i="24"/>
  <c r="N64" i="24"/>
  <c r="S80" i="27"/>
  <c r="U80" i="27"/>
  <c r="Q62" i="27"/>
  <c r="P62" i="27"/>
  <c r="O76" i="27"/>
  <c r="T76" i="27"/>
  <c r="AE160" i="25"/>
  <c r="AN166" i="25"/>
  <c r="AJ160" i="25"/>
  <c r="Q10" i="24"/>
  <c r="AJ162" i="28"/>
  <c r="AO162" i="28"/>
  <c r="AN69" i="28"/>
  <c r="AF151" i="28"/>
  <c r="AA151" i="28"/>
  <c r="AO151" i="28"/>
  <c r="AN166" i="28"/>
  <c r="AD127" i="28"/>
  <c r="AH37" i="28"/>
  <c r="AD37" i="28"/>
  <c r="AM37" i="28"/>
  <c r="AA166" i="28"/>
  <c r="AD163" i="28"/>
  <c r="AH64" i="28"/>
  <c r="AI64" i="28"/>
  <c r="AM5" i="28"/>
  <c r="AB5" i="28"/>
  <c r="AK5" i="28"/>
  <c r="AO5" i="28"/>
  <c r="AL148" i="23"/>
  <c r="Z81" i="28"/>
  <c r="AM23" i="28"/>
  <c r="AE34" i="23"/>
  <c r="AJ14" i="28"/>
  <c r="AK16" i="28"/>
  <c r="AD135" i="28"/>
  <c r="W78" i="28"/>
  <c r="AA27" i="28"/>
  <c r="AJ44" i="23"/>
  <c r="AC162" i="28"/>
  <c r="AB162" i="28"/>
  <c r="AG5" i="28"/>
  <c r="Z37" i="28"/>
  <c r="AK151" i="28"/>
  <c r="AI163" i="28"/>
  <c r="X127" i="28"/>
  <c r="AK64" i="28"/>
  <c r="AI37" i="28"/>
  <c r="AC37" i="28"/>
  <c r="AG64" i="28"/>
  <c r="AA5" i="28"/>
  <c r="X5" i="28"/>
  <c r="AF5" i="28"/>
  <c r="AN5" i="28"/>
  <c r="W5" i="28"/>
  <c r="AC3" i="23"/>
  <c r="AL27" i="28"/>
  <c r="X135" i="28"/>
  <c r="AC78" i="28"/>
  <c r="AF27" i="28"/>
  <c r="AN40" i="25"/>
  <c r="AD40" i="25"/>
  <c r="AA40" i="25"/>
  <c r="N26" i="24"/>
  <c r="R26" i="24"/>
  <c r="N31" i="24"/>
  <c r="U31" i="24"/>
  <c r="N63" i="24"/>
  <c r="U63" i="24"/>
  <c r="O46" i="24"/>
  <c r="U46" i="24"/>
  <c r="Q46" i="24"/>
  <c r="S46" i="24"/>
  <c r="S96" i="24"/>
  <c r="T96" i="24"/>
  <c r="R96" i="24"/>
  <c r="P126" i="24"/>
  <c r="M126" i="24"/>
  <c r="T98" i="24"/>
  <c r="U98" i="24"/>
  <c r="U105" i="24"/>
  <c r="P105" i="24"/>
  <c r="Q105" i="24"/>
  <c r="Q23" i="24"/>
  <c r="U23" i="24"/>
  <c r="M23" i="24"/>
  <c r="S23" i="24"/>
  <c r="AO160" i="25"/>
  <c r="AF160" i="25"/>
  <c r="X160" i="25"/>
  <c r="AB160" i="25"/>
  <c r="AN160" i="25"/>
  <c r="Y160" i="25"/>
  <c r="AL160" i="25"/>
  <c r="AA160" i="25"/>
  <c r="AD160" i="25"/>
  <c r="AH160" i="25"/>
  <c r="AI160" i="25"/>
  <c r="AG160" i="25"/>
  <c r="W160" i="25"/>
  <c r="Z160" i="25"/>
  <c r="AC160" i="25"/>
  <c r="AO166" i="25"/>
  <c r="AL166" i="25"/>
  <c r="AH166" i="25"/>
  <c r="W166" i="25"/>
  <c r="AG166" i="25"/>
  <c r="AM166" i="25"/>
  <c r="AD166" i="25"/>
  <c r="AF166" i="25"/>
  <c r="AK166" i="25"/>
  <c r="T63" i="24"/>
  <c r="AA72" i="23"/>
  <c r="Z72" i="23"/>
  <c r="Y72" i="23"/>
  <c r="AC169" i="23"/>
  <c r="X169" i="23"/>
  <c r="AE169" i="23"/>
  <c r="AG47" i="23"/>
  <c r="AB47" i="23"/>
  <c r="AA124" i="23"/>
  <c r="Z124" i="23"/>
  <c r="Z94" i="23"/>
  <c r="X94" i="23"/>
  <c r="AH146" i="23"/>
  <c r="AE146" i="23"/>
  <c r="AC146" i="23"/>
  <c r="AK146" i="23"/>
  <c r="AL146" i="23"/>
  <c r="AN146" i="23"/>
  <c r="Y146" i="23"/>
  <c r="AO146" i="23"/>
  <c r="AJ28" i="23"/>
  <c r="AL28" i="23"/>
  <c r="AN28" i="23"/>
  <c r="AD28" i="23"/>
  <c r="AO28" i="23"/>
  <c r="Z28" i="23"/>
  <c r="AE28" i="23"/>
  <c r="AL63" i="23"/>
  <c r="AN63" i="23"/>
  <c r="AC12" i="23"/>
  <c r="AI12" i="23"/>
  <c r="Y12" i="23"/>
  <c r="AG2" i="23"/>
  <c r="AE2" i="23"/>
  <c r="W2" i="23"/>
  <c r="AJ17" i="23"/>
  <c r="AD17" i="23"/>
  <c r="X17" i="23"/>
  <c r="AM4" i="23"/>
  <c r="Y4" i="23"/>
  <c r="AD4" i="23"/>
  <c r="AF37" i="23"/>
  <c r="AB37" i="23"/>
  <c r="AJ37" i="23"/>
  <c r="AJ49" i="23"/>
  <c r="AG49" i="23"/>
  <c r="AI49" i="23"/>
  <c r="AB49" i="23"/>
  <c r="AG130" i="28"/>
  <c r="AL130" i="28"/>
  <c r="AE116" i="28"/>
  <c r="AG116" i="28"/>
  <c r="AC33" i="28"/>
  <c r="AA33" i="28"/>
  <c r="AE33" i="28"/>
  <c r="AK33" i="28"/>
  <c r="AB33" i="28"/>
  <c r="AG123" i="28"/>
  <c r="AM123" i="28"/>
  <c r="X123" i="28"/>
  <c r="AK21" i="28"/>
  <c r="X21" i="28"/>
  <c r="AO138" i="28"/>
  <c r="AB138" i="28"/>
  <c r="W138" i="28"/>
  <c r="AL128" i="28"/>
  <c r="AG128" i="28"/>
  <c r="AB128" i="28"/>
  <c r="AD96" i="28"/>
  <c r="AE96" i="28"/>
  <c r="X96" i="28"/>
  <c r="AB96" i="28"/>
  <c r="AF96" i="28"/>
  <c r="AI97" i="28"/>
  <c r="AA97" i="28"/>
  <c r="W91" i="28"/>
  <c r="AB91" i="28"/>
  <c r="AH154" i="28"/>
  <c r="AI154" i="28"/>
  <c r="AI140" i="28"/>
  <c r="AO140" i="28"/>
  <c r="AE140" i="28"/>
  <c r="M105" i="24"/>
  <c r="P90" i="27"/>
  <c r="T90" i="27"/>
  <c r="U90" i="27"/>
  <c r="M90" i="27"/>
  <c r="R110" i="27"/>
  <c r="U110" i="27"/>
  <c r="O164" i="27"/>
  <c r="N164" i="27"/>
  <c r="U164" i="27"/>
  <c r="S164" i="27"/>
  <c r="M44" i="27"/>
  <c r="Q44" i="27"/>
  <c r="N44" i="27"/>
  <c r="U44" i="27"/>
  <c r="O44" i="27"/>
  <c r="Q84" i="27"/>
  <c r="U84" i="27"/>
  <c r="T84" i="27"/>
  <c r="R84" i="27"/>
  <c r="Q22" i="27"/>
  <c r="S22" i="27"/>
  <c r="U22" i="27"/>
  <c r="R22" i="27"/>
  <c r="U74" i="27"/>
  <c r="O74" i="27"/>
  <c r="M74" i="27"/>
  <c r="O64" i="27"/>
  <c r="Q64" i="27"/>
  <c r="S117" i="27"/>
  <c r="M117" i="27"/>
  <c r="T117" i="27"/>
  <c r="O117" i="27"/>
  <c r="N117" i="27"/>
  <c r="O172" i="27"/>
  <c r="Q172" i="27"/>
  <c r="P172" i="27"/>
  <c r="U163" i="27"/>
  <c r="O163" i="27"/>
  <c r="T163" i="27"/>
  <c r="M163" i="27"/>
  <c r="N163" i="27"/>
  <c r="R59" i="27"/>
  <c r="O59" i="27"/>
  <c r="M59" i="27"/>
  <c r="U126" i="27"/>
  <c r="Q126" i="27"/>
  <c r="R126" i="27"/>
  <c r="N126" i="27"/>
  <c r="O56" i="27"/>
  <c r="R56" i="27"/>
  <c r="N109" i="27"/>
  <c r="P109" i="27"/>
  <c r="S153" i="27"/>
  <c r="U153" i="27"/>
  <c r="O153" i="27"/>
  <c r="Q11" i="27"/>
  <c r="R11" i="27"/>
  <c r="N11" i="27"/>
  <c r="U127" i="27"/>
  <c r="M127" i="27"/>
  <c r="S67" i="27"/>
  <c r="R67" i="27"/>
  <c r="O67" i="27"/>
  <c r="Q67" i="27"/>
  <c r="N67" i="27"/>
  <c r="N134" i="27"/>
  <c r="P134" i="27"/>
  <c r="M134" i="27"/>
  <c r="P176" i="27"/>
  <c r="Q176" i="27"/>
  <c r="O121" i="27"/>
  <c r="R121" i="27"/>
  <c r="M121" i="27"/>
  <c r="T121" i="27"/>
  <c r="M101" i="27"/>
  <c r="Q101" i="27"/>
  <c r="R101" i="27"/>
  <c r="T4" i="27"/>
  <c r="N4" i="27"/>
  <c r="R4" i="27"/>
  <c r="Q124" i="27"/>
  <c r="N124" i="27"/>
  <c r="O124" i="27"/>
  <c r="R124" i="27"/>
  <c r="O27" i="27"/>
  <c r="U27" i="27"/>
  <c r="Q27" i="27"/>
  <c r="R27" i="27"/>
  <c r="T27" i="27"/>
  <c r="N27" i="27"/>
  <c r="Q123" i="27"/>
  <c r="M123" i="27"/>
  <c r="U123" i="27"/>
  <c r="M75" i="27"/>
  <c r="O75" i="27"/>
  <c r="T75" i="27"/>
  <c r="P75" i="27"/>
  <c r="AJ140" i="28"/>
  <c r="X166" i="25"/>
  <c r="AJ166" i="25"/>
  <c r="Z140" i="28"/>
  <c r="AL106" i="23"/>
  <c r="N59" i="19"/>
  <c r="Q175" i="19"/>
  <c r="Q22" i="21"/>
  <c r="U141" i="27"/>
  <c r="N42" i="27"/>
  <c r="O62" i="27"/>
  <c r="W38" i="28"/>
  <c r="AB58" i="25"/>
  <c r="U42" i="27"/>
  <c r="Q68" i="27"/>
  <c r="M68" i="27"/>
  <c r="S62" i="27"/>
  <c r="R141" i="27"/>
  <c r="S141" i="27"/>
  <c r="O42" i="27"/>
  <c r="Q93" i="27"/>
  <c r="N97" i="27"/>
  <c r="S73" i="24"/>
  <c r="Q73" i="24"/>
  <c r="U73" i="24"/>
  <c r="T73" i="24"/>
  <c r="P73" i="24"/>
  <c r="R73" i="24"/>
  <c r="M73" i="24"/>
  <c r="R110" i="24"/>
  <c r="U110" i="24"/>
  <c r="P110" i="24"/>
  <c r="S120" i="24"/>
  <c r="P120" i="24"/>
  <c r="N177" i="24"/>
  <c r="O177" i="24"/>
  <c r="R177" i="24"/>
  <c r="P177" i="24"/>
  <c r="T177" i="24"/>
  <c r="M177" i="24"/>
  <c r="Q177" i="24"/>
  <c r="U177" i="24"/>
  <c r="AP143" i="24"/>
  <c r="AJ143" i="24" s="1"/>
  <c r="U143" i="24"/>
  <c r="N143" i="24"/>
  <c r="S143" i="24"/>
  <c r="T143" i="24"/>
  <c r="M143" i="24"/>
  <c r="P143" i="24"/>
  <c r="R143" i="24"/>
  <c r="Q143" i="24"/>
  <c r="O143" i="24"/>
  <c r="Q8" i="24"/>
  <c r="O8" i="24"/>
  <c r="M8" i="24"/>
  <c r="U8" i="24"/>
  <c r="N8" i="24"/>
  <c r="T8" i="24"/>
  <c r="P8" i="24"/>
  <c r="S8" i="24"/>
  <c r="R8" i="24"/>
  <c r="U152" i="24"/>
  <c r="Q152" i="24"/>
  <c r="M152" i="24"/>
  <c r="S152" i="24"/>
  <c r="T152" i="24"/>
  <c r="R152" i="24"/>
  <c r="P152" i="24"/>
  <c r="O152" i="24"/>
  <c r="N152" i="24"/>
  <c r="M82" i="24"/>
  <c r="R82" i="24"/>
  <c r="S81" i="24"/>
  <c r="P81" i="24"/>
  <c r="Q81" i="24"/>
  <c r="R81" i="24"/>
  <c r="N81" i="24"/>
  <c r="O81" i="24"/>
  <c r="M81" i="24"/>
  <c r="T81" i="24"/>
  <c r="U81" i="24"/>
  <c r="O93" i="27"/>
  <c r="N93" i="27"/>
  <c r="U93" i="27"/>
  <c r="S93" i="27"/>
  <c r="R93" i="27"/>
  <c r="R95" i="27"/>
  <c r="M95" i="27"/>
  <c r="Q95" i="27"/>
  <c r="O95" i="27"/>
  <c r="S95" i="27"/>
  <c r="N95" i="27"/>
  <c r="P95" i="27"/>
  <c r="T95" i="27"/>
  <c r="U95" i="27"/>
  <c r="R97" i="27"/>
  <c r="T97" i="27"/>
  <c r="O97" i="27"/>
  <c r="Q97" i="27"/>
  <c r="S97" i="27"/>
  <c r="M97" i="27"/>
  <c r="P97" i="27"/>
  <c r="O65" i="27"/>
  <c r="P65" i="27"/>
  <c r="AP160" i="27"/>
  <c r="AD160" i="27" s="1"/>
  <c r="O160" i="27"/>
  <c r="Q160" i="27"/>
  <c r="N160" i="27"/>
  <c r="P160" i="27"/>
  <c r="T160" i="27"/>
  <c r="R160" i="27"/>
  <c r="U160" i="27"/>
  <c r="S160" i="27"/>
  <c r="S10" i="27"/>
  <c r="T10" i="27"/>
  <c r="O10" i="27"/>
  <c r="P10" i="27"/>
  <c r="N10" i="27"/>
  <c r="U10" i="27"/>
  <c r="M10" i="27"/>
  <c r="R10" i="27"/>
  <c r="AP80" i="27"/>
  <c r="W80" i="27" s="1"/>
  <c r="M48" i="27"/>
  <c r="R48" i="27"/>
  <c r="T48" i="27"/>
  <c r="Q48" i="27"/>
  <c r="P48" i="27"/>
  <c r="U48" i="27"/>
  <c r="O175" i="27"/>
  <c r="R175" i="27"/>
  <c r="N175" i="27"/>
  <c r="S175" i="27"/>
  <c r="M175" i="27"/>
  <c r="T175" i="27"/>
  <c r="P175" i="27"/>
  <c r="Q175" i="27"/>
  <c r="U175" i="27"/>
  <c r="N71" i="27"/>
  <c r="R71" i="27"/>
  <c r="M71" i="27"/>
  <c r="S71" i="27"/>
  <c r="O71" i="27"/>
  <c r="P71" i="27"/>
  <c r="T71" i="27"/>
  <c r="O138" i="27"/>
  <c r="Q138" i="27"/>
  <c r="P138" i="27"/>
  <c r="T138" i="27"/>
  <c r="S138" i="27"/>
  <c r="N138" i="27"/>
  <c r="U138" i="27"/>
  <c r="AP168" i="27"/>
  <c r="AN168" i="27" s="1"/>
  <c r="U168" i="27"/>
  <c r="R168" i="27"/>
  <c r="Q168" i="27"/>
  <c r="M168" i="27"/>
  <c r="S168" i="27"/>
  <c r="O168" i="27"/>
  <c r="T168" i="27"/>
  <c r="N168" i="27"/>
  <c r="AP105" i="27"/>
  <c r="AE105" i="27" s="1"/>
  <c r="O105" i="27"/>
  <c r="T105" i="27"/>
  <c r="M105" i="27"/>
  <c r="N105" i="27"/>
  <c r="P105" i="27"/>
  <c r="U105" i="27"/>
  <c r="S105" i="27"/>
  <c r="AP20" i="27"/>
  <c r="W20" i="27" s="1"/>
  <c r="T20" i="27"/>
  <c r="Q20" i="27"/>
  <c r="P20" i="27"/>
  <c r="AM20" i="27"/>
  <c r="N20" i="27"/>
  <c r="M20" i="27"/>
  <c r="R20" i="27"/>
  <c r="O20" i="27"/>
  <c r="S20" i="27"/>
  <c r="T68" i="27"/>
  <c r="N68" i="27"/>
  <c r="M107" i="27"/>
  <c r="N107" i="27"/>
  <c r="S107" i="27"/>
  <c r="S14" i="27"/>
  <c r="Q14" i="27"/>
  <c r="R14" i="27"/>
  <c r="T14" i="27"/>
  <c r="N14" i="27"/>
  <c r="O14" i="27"/>
  <c r="M14" i="27"/>
  <c r="P14" i="27"/>
  <c r="U14" i="27"/>
  <c r="O128" i="27"/>
  <c r="P128" i="27"/>
  <c r="Q128" i="27"/>
  <c r="S128" i="27"/>
  <c r="U128" i="27"/>
  <c r="R128" i="27"/>
  <c r="M128" i="27"/>
  <c r="T128" i="27"/>
  <c r="N128" i="27"/>
  <c r="T7" i="27"/>
  <c r="Q7" i="27"/>
  <c r="U7" i="27"/>
  <c r="T157" i="27"/>
  <c r="S157" i="27"/>
  <c r="R157" i="27"/>
  <c r="Q157" i="27"/>
  <c r="N157" i="27"/>
  <c r="P157" i="27"/>
  <c r="U157" i="27"/>
  <c r="O157" i="27"/>
  <c r="M157" i="27"/>
  <c r="U36" i="27"/>
  <c r="Q36" i="27"/>
  <c r="R36" i="27"/>
  <c r="T36" i="27"/>
  <c r="S36" i="27"/>
  <c r="N36" i="27"/>
  <c r="O36" i="27"/>
  <c r="M36" i="27"/>
  <c r="T32" i="27"/>
  <c r="N32" i="27"/>
  <c r="P32" i="27"/>
  <c r="Q32" i="27"/>
  <c r="U32" i="27"/>
  <c r="M32" i="27"/>
  <c r="R32" i="27"/>
  <c r="O32" i="27"/>
  <c r="S60" i="27"/>
  <c r="P60" i="27"/>
  <c r="T60" i="27"/>
  <c r="O60" i="27"/>
  <c r="U60" i="27"/>
  <c r="Q60" i="27"/>
  <c r="R155" i="27"/>
  <c r="P155" i="27"/>
  <c r="O155" i="27"/>
  <c r="Q155" i="27"/>
  <c r="N155" i="27"/>
  <c r="U155" i="27"/>
  <c r="M155" i="27"/>
  <c r="S155" i="27"/>
  <c r="T155" i="27"/>
  <c r="R103" i="27"/>
  <c r="M103" i="27"/>
  <c r="O103" i="27"/>
  <c r="N103" i="27"/>
  <c r="P103" i="27"/>
  <c r="T103" i="27"/>
  <c r="Q103" i="27"/>
  <c r="S103" i="27"/>
  <c r="U103" i="27"/>
  <c r="O166" i="27"/>
  <c r="U166" i="27"/>
  <c r="R166" i="27"/>
  <c r="M166" i="27"/>
  <c r="S166" i="27"/>
  <c r="Q166" i="27"/>
  <c r="T166" i="27"/>
  <c r="P166" i="27"/>
  <c r="M102" i="27"/>
  <c r="P102" i="27"/>
  <c r="U102" i="27"/>
  <c r="T102" i="27"/>
  <c r="Q102" i="27"/>
  <c r="R102" i="27"/>
  <c r="Q37" i="27"/>
  <c r="R37" i="27"/>
  <c r="S37" i="27"/>
  <c r="N37" i="27"/>
  <c r="T37" i="27"/>
  <c r="O37" i="27"/>
  <c r="P37" i="27"/>
  <c r="U37" i="27"/>
  <c r="M37" i="27"/>
  <c r="S120" i="27"/>
  <c r="U120" i="27"/>
  <c r="Q120" i="27"/>
  <c r="R120" i="27"/>
  <c r="O120" i="27"/>
  <c r="N120" i="27"/>
  <c r="T120" i="27"/>
  <c r="P120" i="27"/>
  <c r="M120" i="27"/>
  <c r="O23" i="27"/>
  <c r="S23" i="27"/>
  <c r="T23" i="27"/>
  <c r="Q23" i="27"/>
  <c r="U23" i="27"/>
  <c r="P23" i="27"/>
  <c r="N23" i="27"/>
  <c r="M149" i="27"/>
  <c r="Q149" i="27"/>
  <c r="R149" i="27"/>
  <c r="N149" i="27"/>
  <c r="T149" i="27"/>
  <c r="O149" i="27"/>
  <c r="S149" i="27"/>
  <c r="P149" i="27"/>
  <c r="U149" i="27"/>
  <c r="N53" i="27"/>
  <c r="R53" i="27"/>
  <c r="M53" i="27"/>
  <c r="P53" i="27"/>
  <c r="S53" i="27"/>
  <c r="T53" i="27"/>
  <c r="Q53" i="27"/>
  <c r="O53" i="27"/>
  <c r="U53" i="27"/>
  <c r="Q8" i="27"/>
  <c r="R8" i="27"/>
  <c r="N8" i="27"/>
  <c r="T8" i="27"/>
  <c r="S8" i="27"/>
  <c r="P8" i="27"/>
  <c r="U8" i="27"/>
  <c r="S76" i="27"/>
  <c r="P76" i="27"/>
  <c r="Q76" i="27"/>
  <c r="U76" i="27"/>
  <c r="M76" i="27"/>
  <c r="N76" i="27"/>
  <c r="R76" i="27"/>
  <c r="Q167" i="27"/>
  <c r="P167" i="27"/>
  <c r="U167" i="27"/>
  <c r="S167" i="27"/>
  <c r="M167" i="27"/>
  <c r="R167" i="27"/>
  <c r="N167" i="27"/>
  <c r="O167" i="27"/>
  <c r="T167" i="27"/>
  <c r="N99" i="27"/>
  <c r="R99" i="27"/>
  <c r="M99" i="27"/>
  <c r="O99" i="27"/>
  <c r="S99" i="27"/>
  <c r="P99" i="27"/>
  <c r="R50" i="27"/>
  <c r="O50" i="27"/>
  <c r="Q50" i="27"/>
  <c r="M50" i="27"/>
  <c r="N50" i="27"/>
  <c r="P50" i="27"/>
  <c r="U50" i="27"/>
  <c r="O146" i="27"/>
  <c r="M146" i="27"/>
  <c r="N146" i="27"/>
  <c r="S146" i="27"/>
  <c r="T146" i="27"/>
  <c r="P146" i="27"/>
  <c r="R146" i="27"/>
  <c r="U146" i="27"/>
  <c r="R82" i="27"/>
  <c r="N82" i="27"/>
  <c r="S82" i="27"/>
  <c r="T82" i="27"/>
  <c r="P82" i="27"/>
  <c r="R52" i="28"/>
  <c r="S52" i="28"/>
  <c r="N52" i="28"/>
  <c r="O52" i="28"/>
  <c r="P52" i="28"/>
  <c r="T52" i="28"/>
  <c r="M52" i="28"/>
  <c r="U52" i="28"/>
  <c r="Q52" i="28"/>
  <c r="AP9" i="27"/>
  <c r="W9" i="27" s="1"/>
  <c r="O9" i="27"/>
  <c r="N9" i="27"/>
  <c r="W90" i="23"/>
  <c r="AN90" i="23"/>
  <c r="AH109" i="23"/>
  <c r="X109" i="23"/>
  <c r="AB142" i="23"/>
  <c r="Z142" i="23"/>
  <c r="Y142" i="23"/>
  <c r="AM176" i="23"/>
  <c r="AG176" i="23"/>
  <c r="AK176" i="23"/>
  <c r="AN176" i="23"/>
  <c r="AA176" i="23"/>
  <c r="AD176" i="23"/>
  <c r="AH176" i="23"/>
  <c r="AJ176" i="23"/>
  <c r="Z176" i="23"/>
  <c r="AF176" i="23"/>
  <c r="Y176" i="23"/>
  <c r="AE176" i="23"/>
  <c r="W176" i="23"/>
  <c r="AL176" i="23"/>
  <c r="AO176" i="23"/>
  <c r="AF112" i="23"/>
  <c r="AG112" i="23"/>
  <c r="AH112" i="23"/>
  <c r="AK112" i="23"/>
  <c r="AO112" i="23"/>
  <c r="AB66" i="23"/>
  <c r="AI66" i="23"/>
  <c r="AH66" i="23"/>
  <c r="AK66" i="23"/>
  <c r="AM66" i="23"/>
  <c r="AA66" i="23"/>
  <c r="AO66" i="23"/>
  <c r="AJ66" i="23"/>
  <c r="AM82" i="23"/>
  <c r="AB82" i="23"/>
  <c r="AI82" i="23"/>
  <c r="AL125" i="23"/>
  <c r="AJ125" i="23"/>
  <c r="AN125" i="23"/>
  <c r="AE138" i="23"/>
  <c r="X138" i="23"/>
  <c r="Z105" i="23"/>
  <c r="AM105" i="23"/>
  <c r="Y105" i="23"/>
  <c r="AC105" i="23"/>
  <c r="AE86" i="23"/>
  <c r="AI86" i="23"/>
  <c r="AM86" i="23"/>
  <c r="AN86" i="23"/>
  <c r="AN21" i="23"/>
  <c r="AE21" i="23"/>
  <c r="AC21" i="23"/>
  <c r="AJ21" i="23"/>
  <c r="AN33" i="23"/>
  <c r="AM33" i="23"/>
  <c r="AA33" i="23"/>
  <c r="Y33" i="23"/>
  <c r="AC53" i="23"/>
  <c r="AJ53" i="23"/>
  <c r="AE53" i="23"/>
  <c r="X53" i="23"/>
  <c r="AB53" i="23"/>
  <c r="AN53" i="23"/>
  <c r="AO53" i="23"/>
  <c r="AL53" i="23"/>
  <c r="Z53" i="23"/>
  <c r="AI131" i="23"/>
  <c r="AM131" i="23"/>
  <c r="AF135" i="23"/>
  <c r="Y135" i="23"/>
  <c r="AM135" i="23"/>
  <c r="AC135" i="23"/>
  <c r="AH34" i="28"/>
  <c r="AG34" i="28"/>
  <c r="AJ148" i="28"/>
  <c r="AE148" i="28"/>
  <c r="Y150" i="28"/>
  <c r="AM150" i="28"/>
  <c r="AA150" i="28"/>
  <c r="W73" i="28"/>
  <c r="AC73" i="28"/>
  <c r="AD6" i="28"/>
  <c r="AK6" i="28"/>
  <c r="AE29" i="28"/>
  <c r="AD29" i="28"/>
  <c r="AB43" i="28"/>
  <c r="AD43" i="28"/>
  <c r="AN76" i="28"/>
  <c r="AF76" i="28"/>
  <c r="Y82" i="23"/>
  <c r="AK125" i="23"/>
  <c r="AH105" i="23"/>
  <c r="AG86" i="23"/>
  <c r="Y21" i="23"/>
  <c r="AH33" i="23"/>
  <c r="Y53" i="23"/>
  <c r="AG135" i="23"/>
  <c r="AJ50" i="23"/>
  <c r="AH70" i="23"/>
  <c r="AF48" i="23"/>
  <c r="N141" i="27"/>
  <c r="M141" i="27"/>
  <c r="M80" i="27"/>
  <c r="P80" i="27"/>
  <c r="P42" i="27"/>
  <c r="Q42" i="27"/>
  <c r="Q107" i="27"/>
  <c r="S65" i="27"/>
  <c r="R7" i="27"/>
  <c r="N7" i="27"/>
  <c r="R9" i="27"/>
  <c r="T82" i="24"/>
  <c r="Q82" i="24"/>
  <c r="T120" i="24"/>
  <c r="N120" i="24"/>
  <c r="T110" i="24"/>
  <c r="N110" i="24"/>
  <c r="AI143" i="24"/>
  <c r="AL148" i="28"/>
  <c r="X150" i="28"/>
  <c r="AI112" i="23"/>
  <c r="X66" i="23"/>
  <c r="AC82" i="23"/>
  <c r="AG125" i="23"/>
  <c r="AJ105" i="23"/>
  <c r="N60" i="27"/>
  <c r="M60" i="27"/>
  <c r="N48" i="27"/>
  <c r="P93" i="27"/>
  <c r="Q82" i="27"/>
  <c r="M82" i="27"/>
  <c r="O82" i="27"/>
  <c r="R138" i="27"/>
  <c r="M138" i="27"/>
  <c r="R23" i="27"/>
  <c r="Q105" i="27"/>
  <c r="T50" i="27"/>
  <c r="AG82" i="23"/>
  <c r="AF125" i="23"/>
  <c r="AN105" i="23"/>
  <c r="AD86" i="23"/>
  <c r="AG21" i="23"/>
  <c r="AC33" i="23"/>
  <c r="AD53" i="23"/>
  <c r="X135" i="23"/>
  <c r="AA70" i="23"/>
  <c r="O141" i="27"/>
  <c r="Q141" i="27"/>
  <c r="T80" i="27"/>
  <c r="N80" i="27"/>
  <c r="O80" i="27"/>
  <c r="T42" i="27"/>
  <c r="M42" i="27"/>
  <c r="O107" i="27"/>
  <c r="R107" i="27"/>
  <c r="R68" i="27"/>
  <c r="R62" i="27"/>
  <c r="N62" i="27"/>
  <c r="M62" i="27"/>
  <c r="T65" i="27"/>
  <c r="N65" i="27"/>
  <c r="O7" i="27"/>
  <c r="U9" i="27"/>
  <c r="S9" i="27"/>
  <c r="U82" i="24"/>
  <c r="S82" i="24"/>
  <c r="M120" i="24"/>
  <c r="O120" i="24"/>
  <c r="O110" i="24"/>
  <c r="S110" i="24"/>
  <c r="AG150" i="28"/>
  <c r="X6" i="28"/>
  <c r="AH29" i="28"/>
  <c r="AL66" i="23"/>
  <c r="AB125" i="23"/>
  <c r="AA105" i="23"/>
  <c r="AB77" i="28"/>
  <c r="AH86" i="23"/>
  <c r="U99" i="27"/>
  <c r="O48" i="27"/>
  <c r="U71" i="27"/>
  <c r="M160" i="27"/>
  <c r="Q146" i="27"/>
  <c r="M23" i="27"/>
  <c r="O102" i="27"/>
  <c r="S102" i="27"/>
  <c r="R105" i="27"/>
  <c r="Q10" i="27"/>
  <c r="O8" i="27"/>
  <c r="M8" i="27"/>
  <c r="P141" i="27"/>
  <c r="R80" i="27"/>
  <c r="Q80" i="27"/>
  <c r="R42" i="27"/>
  <c r="T107" i="27"/>
  <c r="U107" i="27"/>
  <c r="U68" i="27"/>
  <c r="S68" i="27"/>
  <c r="T62" i="27"/>
  <c r="U62" i="27"/>
  <c r="M65" i="27"/>
  <c r="R65" i="27"/>
  <c r="Q65" i="27"/>
  <c r="M7" i="27"/>
  <c r="S7" i="27"/>
  <c r="M9" i="27"/>
  <c r="T9" i="27"/>
  <c r="P9" i="27"/>
  <c r="N82" i="24"/>
  <c r="R120" i="24"/>
  <c r="AM73" i="28"/>
  <c r="AC112" i="23"/>
  <c r="W82" i="23"/>
  <c r="AD105" i="23"/>
  <c r="AL76" i="28"/>
  <c r="AF86" i="23"/>
  <c r="X21" i="23"/>
  <c r="Z33" i="23"/>
  <c r="AG53" i="23"/>
  <c r="T99" i="27"/>
  <c r="Q99" i="27"/>
  <c r="R60" i="27"/>
  <c r="S48" i="27"/>
  <c r="Q71" i="27"/>
  <c r="T93" i="27"/>
  <c r="U82" i="27"/>
  <c r="O73" i="24"/>
  <c r="AC176" i="23"/>
  <c r="S177" i="24"/>
  <c r="AE150" i="28"/>
  <c r="P36" i="27"/>
  <c r="AM90" i="23"/>
  <c r="Z163" i="25"/>
  <c r="AO142" i="23"/>
  <c r="AB109" i="23"/>
  <c r="AM142" i="23"/>
  <c r="X176" i="23"/>
  <c r="AJ109" i="23"/>
  <c r="AA131" i="23"/>
  <c r="AA135" i="23"/>
  <c r="AI135" i="23"/>
  <c r="AK131" i="23"/>
  <c r="AL135" i="23"/>
  <c r="AB135" i="23"/>
  <c r="AI142" i="23"/>
  <c r="AL142" i="23"/>
  <c r="Y7" i="23"/>
  <c r="Z131" i="23"/>
  <c r="AK135" i="23"/>
  <c r="AD135" i="23"/>
  <c r="AH135" i="23"/>
  <c r="AJ135" i="23"/>
  <c r="AC142" i="23"/>
  <c r="AG142" i="23"/>
  <c r="AJ131" i="23"/>
  <c r="AF131" i="23"/>
  <c r="AE135" i="23"/>
  <c r="AO135" i="23"/>
  <c r="AI72" i="23"/>
  <c r="AK72" i="23"/>
  <c r="AD72" i="23"/>
  <c r="AO72" i="23"/>
  <c r="Y169" i="23"/>
  <c r="AN104" i="23"/>
  <c r="AK46" i="23"/>
  <c r="AH169" i="23"/>
  <c r="W46" i="23"/>
  <c r="AI47" i="23"/>
  <c r="AM47" i="23"/>
  <c r="AE47" i="23"/>
  <c r="AD144" i="23"/>
  <c r="AL124" i="23"/>
  <c r="Z116" i="28"/>
  <c r="AL94" i="23"/>
  <c r="AB51" i="23"/>
  <c r="X60" i="23"/>
  <c r="AC166" i="23"/>
  <c r="AO71" i="23"/>
  <c r="AO39" i="23"/>
  <c r="X15" i="23"/>
  <c r="AF138" i="28"/>
  <c r="AH133" i="28"/>
  <c r="AK140" i="28"/>
  <c r="AB140" i="28"/>
  <c r="AD140" i="28"/>
  <c r="X106" i="23"/>
  <c r="T110" i="27"/>
  <c r="R176" i="27"/>
  <c r="M64" i="27"/>
  <c r="Q56" i="27"/>
  <c r="M56" i="27"/>
  <c r="U56" i="27"/>
  <c r="AL72" i="23"/>
  <c r="AB72" i="23"/>
  <c r="X72" i="23"/>
  <c r="AK169" i="23"/>
  <c r="AC46" i="23"/>
  <c r="AM72" i="23"/>
  <c r="AB169" i="23"/>
  <c r="Z169" i="23"/>
  <c r="Z47" i="23"/>
  <c r="AJ47" i="23"/>
  <c r="AH47" i="23"/>
  <c r="AK144" i="23"/>
  <c r="AC124" i="23"/>
  <c r="Y124" i="23"/>
  <c r="AL166" i="23"/>
  <c r="AD94" i="23"/>
  <c r="Z166" i="23"/>
  <c r="AA71" i="23"/>
  <c r="AL55" i="28"/>
  <c r="AG64" i="23"/>
  <c r="AG140" i="28"/>
  <c r="AH140" i="28"/>
  <c r="AM140" i="28"/>
  <c r="W106" i="23"/>
  <c r="AA140" i="28"/>
  <c r="R64" i="27"/>
  <c r="Q26" i="24"/>
  <c r="AN72" i="23"/>
  <c r="AG72" i="23"/>
  <c r="AD169" i="23"/>
  <c r="AG169" i="23"/>
  <c r="AB46" i="23"/>
  <c r="AN169" i="23"/>
  <c r="Y46" i="23"/>
  <c r="Y47" i="23"/>
  <c r="AF47" i="23"/>
  <c r="AG144" i="23"/>
  <c r="AG124" i="23"/>
  <c r="AH51" i="23"/>
  <c r="AD39" i="23"/>
  <c r="AA97" i="23"/>
  <c r="AK136" i="23"/>
  <c r="AH108" i="23"/>
  <c r="AJ153" i="23"/>
  <c r="X140" i="28"/>
  <c r="AN140" i="28"/>
  <c r="W140" i="28"/>
  <c r="AE106" i="23"/>
  <c r="N40" i="21"/>
  <c r="AO95" i="25"/>
  <c r="AB12" i="25"/>
  <c r="Y112" i="25"/>
  <c r="M28" i="21"/>
  <c r="P140" i="19"/>
  <c r="AM48" i="23"/>
  <c r="AA48" i="23"/>
  <c r="AC52" i="27"/>
  <c r="AJ52" i="27"/>
  <c r="AE52" i="27"/>
  <c r="AI124" i="28"/>
  <c r="AN124" i="28"/>
  <c r="AA124" i="28"/>
  <c r="AC124" i="28"/>
  <c r="AO124" i="28"/>
  <c r="AF124" i="28"/>
  <c r="Z124" i="28"/>
  <c r="AL62" i="28"/>
  <c r="AD62" i="28"/>
  <c r="W62" i="28"/>
  <c r="AK62" i="28"/>
  <c r="AC62" i="28"/>
  <c r="AN62" i="28"/>
  <c r="X62" i="28"/>
  <c r="AA125" i="28"/>
  <c r="AG125" i="28"/>
  <c r="AI125" i="28"/>
  <c r="AK146" i="28"/>
  <c r="Z146" i="28"/>
  <c r="AB146" i="28"/>
  <c r="AO146" i="28"/>
  <c r="AG146" i="28"/>
  <c r="AL146" i="28"/>
  <c r="AE146" i="28"/>
  <c r="X75" i="28"/>
  <c r="AE75" i="28"/>
  <c r="Y75" i="28"/>
  <c r="AE85" i="28"/>
  <c r="AO85" i="28"/>
  <c r="AF85" i="28"/>
  <c r="AG85" i="28"/>
  <c r="AB85" i="28"/>
  <c r="AH85" i="28"/>
  <c r="Y85" i="28"/>
  <c r="Z85" i="28"/>
  <c r="AD85" i="28"/>
  <c r="AK85" i="28"/>
  <c r="AJ85" i="28"/>
  <c r="AI85" i="28"/>
  <c r="AJ50" i="28"/>
  <c r="AF50" i="28"/>
  <c r="W50" i="28"/>
  <c r="AH50" i="28"/>
  <c r="AG50" i="28"/>
  <c r="Z50" i="28"/>
  <c r="AF174" i="28"/>
  <c r="AE174" i="28"/>
  <c r="AO174" i="28"/>
  <c r="AC174" i="28"/>
  <c r="AL31" i="28"/>
  <c r="AE31" i="28"/>
  <c r="AM31" i="28"/>
  <c r="Y31" i="28"/>
  <c r="AA31" i="28"/>
  <c r="Z106" i="28"/>
  <c r="Y106" i="28"/>
  <c r="AD106" i="28"/>
  <c r="AL106" i="28"/>
  <c r="AJ34" i="28"/>
  <c r="AL34" i="28"/>
  <c r="AK34" i="28"/>
  <c r="W34" i="28"/>
  <c r="AA34" i="28"/>
  <c r="Z34" i="28"/>
  <c r="X34" i="28"/>
  <c r="AC34" i="28"/>
  <c r="AE34" i="28"/>
  <c r="AF34" i="28"/>
  <c r="AO34" i="28"/>
  <c r="AO148" i="28"/>
  <c r="AI148" i="28"/>
  <c r="AC148" i="28"/>
  <c r="AD148" i="28"/>
  <c r="AB148" i="28"/>
  <c r="Z148" i="28"/>
  <c r="AG148" i="28"/>
  <c r="AN148" i="28"/>
  <c r="X148" i="28"/>
  <c r="AH115" i="28"/>
  <c r="AM115" i="28"/>
  <c r="AF40" i="28"/>
  <c r="AO40" i="28"/>
  <c r="Z40" i="28"/>
  <c r="AE40" i="28"/>
  <c r="AO150" i="28"/>
  <c r="AN150" i="28"/>
  <c r="AK150" i="28"/>
  <c r="W150" i="28"/>
  <c r="AH150" i="28"/>
  <c r="AI159" i="28"/>
  <c r="AF159" i="28"/>
  <c r="W159" i="28"/>
  <c r="Y159" i="28"/>
  <c r="AC6" i="28"/>
  <c r="AN6" i="28"/>
  <c r="AE6" i="28"/>
  <c r="AG6" i="28"/>
  <c r="AJ6" i="28"/>
  <c r="AF6" i="28"/>
  <c r="AL6" i="28"/>
  <c r="AI6" i="28"/>
  <c r="Y6" i="28"/>
  <c r="AL29" i="28"/>
  <c r="AN29" i="28"/>
  <c r="Y29" i="28"/>
  <c r="AO29" i="28"/>
  <c r="AF29" i="28"/>
  <c r="AJ29" i="28"/>
  <c r="Z29" i="28"/>
  <c r="AC43" i="28"/>
  <c r="AL43" i="28"/>
  <c r="AA43" i="28"/>
  <c r="Z43" i="28"/>
  <c r="AG43" i="28"/>
  <c r="AF43" i="28"/>
  <c r="AH43" i="28"/>
  <c r="AN43" i="28"/>
  <c r="AK43" i="28"/>
  <c r="AD38" i="28"/>
  <c r="AE38" i="28"/>
  <c r="AC38" i="28"/>
  <c r="Y38" i="28"/>
  <c r="AH38" i="28"/>
  <c r="Y77" i="28"/>
  <c r="W77" i="28"/>
  <c r="AN77" i="28"/>
  <c r="AH77" i="28"/>
  <c r="W10" i="28"/>
  <c r="Z10" i="28"/>
  <c r="X10" i="28"/>
  <c r="AB10" i="28"/>
  <c r="AN10" i="28"/>
  <c r="AJ10" i="28"/>
  <c r="AD76" i="28"/>
  <c r="AK76" i="28"/>
  <c r="W76" i="28"/>
  <c r="AO76" i="28"/>
  <c r="AI76" i="28"/>
  <c r="AC76" i="28"/>
  <c r="Z76" i="28"/>
  <c r="AF52" i="27"/>
  <c r="AC146" i="28"/>
  <c r="AN85" i="28"/>
  <c r="AB124" i="28"/>
  <c r="AA148" i="28"/>
  <c r="AO10" i="28"/>
  <c r="AM34" i="28"/>
  <c r="Z6" i="28"/>
  <c r="P81" i="27"/>
  <c r="O81" i="27"/>
  <c r="N30" i="27"/>
  <c r="O30" i="27"/>
  <c r="S161" i="27"/>
  <c r="P161" i="27"/>
  <c r="AA25" i="23"/>
  <c r="AK25" i="23"/>
  <c r="AL25" i="23"/>
  <c r="AF25" i="23"/>
  <c r="Z107" i="23"/>
  <c r="AE107" i="23"/>
  <c r="W107" i="23"/>
  <c r="AO107" i="23"/>
  <c r="AB107" i="23"/>
  <c r="AH107" i="23"/>
  <c r="AC107" i="23"/>
  <c r="X107" i="23"/>
  <c r="AA107" i="23"/>
  <c r="AH69" i="23"/>
  <c r="AK69" i="23"/>
  <c r="AM69" i="23"/>
  <c r="AF148" i="23"/>
  <c r="AO148" i="23"/>
  <c r="AG145" i="23"/>
  <c r="AD145" i="23"/>
  <c r="AB145" i="23"/>
  <c r="AE98" i="23"/>
  <c r="Z98" i="23"/>
  <c r="AG98" i="23"/>
  <c r="AB98" i="23"/>
  <c r="W98" i="23"/>
  <c r="AC98" i="23"/>
  <c r="AK96" i="23"/>
  <c r="X96" i="23"/>
  <c r="AE96" i="23"/>
  <c r="AD96" i="23"/>
  <c r="AG96" i="23"/>
  <c r="AD78" i="23"/>
  <c r="AA78" i="23"/>
  <c r="AG23" i="23"/>
  <c r="W23" i="23"/>
  <c r="AM23" i="23"/>
  <c r="Z23" i="23"/>
  <c r="AK23" i="23"/>
  <c r="AD23" i="23"/>
  <c r="AH23" i="23"/>
  <c r="AA23" i="23"/>
  <c r="AB23" i="23"/>
  <c r="AJ23" i="23"/>
  <c r="Y23" i="23"/>
  <c r="AE23" i="23"/>
  <c r="X40" i="23"/>
  <c r="AI40" i="23"/>
  <c r="AO40" i="23"/>
  <c r="AC40" i="23"/>
  <c r="Z40" i="23"/>
  <c r="AA116" i="23"/>
  <c r="AK116" i="23"/>
  <c r="AN116" i="23"/>
  <c r="AM116" i="23"/>
  <c r="Z116" i="23"/>
  <c r="AG126" i="23"/>
  <c r="AA126" i="23"/>
  <c r="AK126" i="23"/>
  <c r="Z126" i="23"/>
  <c r="X126" i="23"/>
  <c r="AF95" i="23"/>
  <c r="Z95" i="23"/>
  <c r="AJ95" i="23"/>
  <c r="AC95" i="23"/>
  <c r="X95" i="23"/>
  <c r="AE95" i="23"/>
  <c r="AI95" i="23"/>
  <c r="X30" i="23"/>
  <c r="AF30" i="23"/>
  <c r="AB30" i="23"/>
  <c r="AI30" i="23"/>
  <c r="Y30" i="23"/>
  <c r="AI31" i="23"/>
  <c r="AM31" i="23"/>
  <c r="AF159" i="23"/>
  <c r="AK159" i="23"/>
  <c r="Z159" i="23"/>
  <c r="AJ62" i="28"/>
  <c r="Z75" i="28"/>
  <c r="AK174" i="28"/>
  <c r="AB103" i="28"/>
  <c r="AA85" i="28"/>
  <c r="AJ77" i="28"/>
  <c r="X50" i="28"/>
  <c r="AG40" i="28"/>
  <c r="AH31" i="28"/>
  <c r="AI150" i="28"/>
  <c r="AO73" i="28"/>
  <c r="AB159" i="28"/>
  <c r="AI29" i="28"/>
  <c r="Y43" i="28"/>
  <c r="AE77" i="28"/>
  <c r="AG76" i="28"/>
  <c r="AG69" i="25"/>
  <c r="AN69" i="25"/>
  <c r="AK31" i="28"/>
  <c r="AB76" i="28"/>
  <c r="Z62" i="28"/>
  <c r="W125" i="28"/>
  <c r="AC85" i="28"/>
  <c r="AM85" i="28"/>
  <c r="W29" i="28"/>
  <c r="AD56" i="28"/>
  <c r="AA50" i="28"/>
  <c r="AD34" i="28"/>
  <c r="AC95" i="25"/>
  <c r="AO106" i="23"/>
  <c r="AM5" i="25"/>
  <c r="AI95" i="25"/>
  <c r="N140" i="19"/>
  <c r="T123" i="19"/>
  <c r="X95" i="25"/>
  <c r="AE112" i="25"/>
  <c r="AB109" i="25"/>
  <c r="AL43" i="23"/>
  <c r="AA80" i="23"/>
  <c r="Y127" i="23"/>
  <c r="AL144" i="23"/>
  <c r="AI144" i="23"/>
  <c r="AH144" i="23"/>
  <c r="AO124" i="23"/>
  <c r="W124" i="23"/>
  <c r="AK71" i="23"/>
  <c r="AI94" i="23"/>
  <c r="AN60" i="23"/>
  <c r="AM97" i="23"/>
  <c r="Y166" i="23"/>
  <c r="AJ166" i="23"/>
  <c r="AK166" i="23"/>
  <c r="X71" i="23"/>
  <c r="AE71" i="23"/>
  <c r="W71" i="23"/>
  <c r="AI71" i="23"/>
  <c r="Y39" i="23"/>
  <c r="AA136" i="23"/>
  <c r="AC15" i="23"/>
  <c r="X153" i="23"/>
  <c r="X44" i="23"/>
  <c r="P40" i="21"/>
  <c r="AD112" i="25"/>
  <c r="AH166" i="23"/>
  <c r="AE39" i="23"/>
  <c r="AA60" i="23"/>
  <c r="W166" i="23"/>
  <c r="AI166" i="23"/>
  <c r="AA166" i="23"/>
  <c r="AF71" i="23"/>
  <c r="Z71" i="23"/>
  <c r="AD71" i="23"/>
  <c r="W39" i="23"/>
  <c r="W136" i="23"/>
  <c r="AO15" i="23"/>
  <c r="AB153" i="23"/>
  <c r="AA44" i="23"/>
  <c r="AE44" i="23"/>
  <c r="AC103" i="23"/>
  <c r="S40" i="21"/>
  <c r="Q140" i="19"/>
  <c r="Q76" i="19"/>
  <c r="R123" i="19"/>
  <c r="AL95" i="25"/>
  <c r="Y163" i="25"/>
  <c r="AA163" i="25"/>
  <c r="AO112" i="25"/>
  <c r="AI80" i="23"/>
  <c r="AO127" i="23"/>
  <c r="Z144" i="23"/>
  <c r="AF144" i="23"/>
  <c r="AM144" i="23"/>
  <c r="AM124" i="23"/>
  <c r="AI124" i="23"/>
  <c r="AK94" i="23"/>
  <c r="AE166" i="23"/>
  <c r="AO166" i="23"/>
  <c r="AG166" i="23"/>
  <c r="AN71" i="23"/>
  <c r="Y71" i="23"/>
  <c r="AL71" i="23"/>
  <c r="AJ136" i="23"/>
  <c r="AF15" i="23"/>
  <c r="AL44" i="23"/>
  <c r="W154" i="24"/>
  <c r="AD69" i="25"/>
  <c r="P10" i="21"/>
  <c r="M10" i="21"/>
  <c r="AD154" i="24"/>
  <c r="AG89" i="25"/>
  <c r="AI69" i="25"/>
  <c r="AC89" i="25"/>
  <c r="AG119" i="23"/>
  <c r="AA119" i="23"/>
  <c r="AJ16" i="23"/>
  <c r="AI16" i="23"/>
  <c r="AB16" i="23"/>
  <c r="AN16" i="23"/>
  <c r="AD16" i="23"/>
  <c r="AE129" i="23"/>
  <c r="AL129" i="23"/>
  <c r="AO129" i="23"/>
  <c r="AN129" i="23"/>
  <c r="Z118" i="23"/>
  <c r="AN118" i="23"/>
  <c r="AF118" i="23"/>
  <c r="AH118" i="23"/>
  <c r="AL118" i="23"/>
  <c r="AH50" i="23"/>
  <c r="AF50" i="23"/>
  <c r="AM50" i="23"/>
  <c r="AL70" i="23"/>
  <c r="AF70" i="23"/>
  <c r="AO70" i="23"/>
  <c r="W70" i="23"/>
  <c r="AN70" i="23"/>
  <c r="AM70" i="23"/>
  <c r="AD70" i="23"/>
  <c r="AC70" i="23"/>
  <c r="AO48" i="23"/>
  <c r="AI48" i="23"/>
  <c r="Z48" i="23"/>
  <c r="AD48" i="23"/>
  <c r="AG48" i="23"/>
  <c r="AL48" i="23"/>
  <c r="AK48" i="23"/>
  <c r="AJ118" i="23"/>
  <c r="Y50" i="23"/>
  <c r="AK70" i="23"/>
  <c r="Q128" i="19"/>
  <c r="R111" i="19"/>
  <c r="U22" i="21"/>
  <c r="S22" i="21"/>
  <c r="AA50" i="23"/>
  <c r="AN48" i="23"/>
  <c r="O55" i="24"/>
  <c r="X48" i="23"/>
  <c r="AG63" i="23"/>
  <c r="Z63" i="23"/>
  <c r="X63" i="23"/>
  <c r="AI63" i="23"/>
  <c r="AE63" i="23"/>
  <c r="AF63" i="23"/>
  <c r="W63" i="23"/>
  <c r="AM56" i="23"/>
  <c r="AO56" i="23"/>
  <c r="Z56" i="23"/>
  <c r="T128" i="19"/>
  <c r="U175" i="19"/>
  <c r="S175" i="19"/>
  <c r="M90" i="19"/>
  <c r="Y16" i="23"/>
  <c r="AE50" i="23"/>
  <c r="AC61" i="23"/>
  <c r="Z61" i="23"/>
  <c r="AA35" i="23"/>
  <c r="AI35" i="23"/>
  <c r="AB35" i="23"/>
  <c r="Z35" i="23"/>
  <c r="AL35" i="23"/>
  <c r="AO35" i="23"/>
  <c r="AH35" i="23"/>
  <c r="AK35" i="23"/>
  <c r="AF100" i="23"/>
  <c r="Y100" i="23"/>
  <c r="AG100" i="23"/>
  <c r="AA100" i="23"/>
  <c r="W149" i="23"/>
  <c r="AN149" i="23"/>
  <c r="AC149" i="23"/>
  <c r="AI149" i="23"/>
  <c r="AE14" i="23"/>
  <c r="AH14" i="23"/>
  <c r="AA62" i="23"/>
  <c r="AO62" i="23"/>
  <c r="AC62" i="23"/>
  <c r="AH62" i="23"/>
  <c r="AN162" i="23"/>
  <c r="X162" i="23"/>
  <c r="W162" i="23"/>
  <c r="AD162" i="23"/>
  <c r="AH162" i="23"/>
  <c r="AO162" i="23"/>
  <c r="AI162" i="23"/>
  <c r="AG162" i="23"/>
  <c r="AC162" i="23"/>
  <c r="Y162" i="23"/>
  <c r="Z162" i="23"/>
  <c r="AB24" i="23"/>
  <c r="AH24" i="23"/>
  <c r="AN24" i="23"/>
  <c r="AF24" i="23"/>
  <c r="Y24" i="23"/>
  <c r="W24" i="23"/>
  <c r="AJ24" i="23"/>
  <c r="AC24" i="23"/>
  <c r="X79" i="23"/>
  <c r="Y79" i="23"/>
  <c r="AK79" i="23"/>
  <c r="AO79" i="23"/>
  <c r="AB51" i="28"/>
  <c r="X51" i="28"/>
  <c r="AM130" i="28"/>
  <c r="AD130" i="28"/>
  <c r="AB130" i="28"/>
  <c r="Y130" i="28"/>
  <c r="AA130" i="28"/>
  <c r="Z130" i="28"/>
  <c r="AI130" i="28"/>
  <c r="AO116" i="28"/>
  <c r="AC116" i="28"/>
  <c r="AI116" i="28"/>
  <c r="Y116" i="28"/>
  <c r="AA116" i="28"/>
  <c r="AJ116" i="28"/>
  <c r="AF116" i="28"/>
  <c r="AH101" i="28"/>
  <c r="AC101" i="28"/>
  <c r="AC145" i="28"/>
  <c r="Y145" i="28"/>
  <c r="W123" i="28"/>
  <c r="AE123" i="28"/>
  <c r="AE80" i="28"/>
  <c r="X80" i="28"/>
  <c r="AL21" i="28"/>
  <c r="AC21" i="28"/>
  <c r="AI21" i="28"/>
  <c r="AF100" i="28"/>
  <c r="W100" i="28"/>
  <c r="Z138" i="28"/>
  <c r="AH138" i="28"/>
  <c r="AA138" i="28"/>
  <c r="Y138" i="28"/>
  <c r="AH128" i="28"/>
  <c r="W128" i="28"/>
  <c r="AN128" i="28"/>
  <c r="AC128" i="28"/>
  <c r="AA128" i="28"/>
  <c r="Z128" i="28"/>
  <c r="AE128" i="28"/>
  <c r="AM128" i="28"/>
  <c r="Y96" i="28"/>
  <c r="AK96" i="28"/>
  <c r="AJ96" i="28"/>
  <c r="AC96" i="28"/>
  <c r="W96" i="28"/>
  <c r="AA96" i="28"/>
  <c r="AG96" i="28"/>
  <c r="W97" i="28"/>
  <c r="AN97" i="28"/>
  <c r="AB97" i="28"/>
  <c r="AM60" i="28"/>
  <c r="AK60" i="28"/>
  <c r="AC60" i="28"/>
  <c r="P111" i="19"/>
  <c r="T90" i="19"/>
  <c r="R36" i="21"/>
  <c r="AK16" i="23"/>
  <c r="AM118" i="23"/>
  <c r="AB70" i="23"/>
  <c r="Z129" i="23"/>
  <c r="N160" i="24"/>
  <c r="P160" i="24"/>
  <c r="S33" i="24"/>
  <c r="Q33" i="24"/>
  <c r="Q139" i="24"/>
  <c r="R139" i="24"/>
  <c r="S169" i="24"/>
  <c r="M169" i="24"/>
  <c r="N169" i="24"/>
  <c r="U169" i="24"/>
  <c r="N154" i="27"/>
  <c r="P154" i="27"/>
  <c r="S39" i="27"/>
  <c r="N39" i="27"/>
  <c r="U106" i="27"/>
  <c r="Q106" i="27"/>
  <c r="T106" i="27"/>
  <c r="U113" i="27"/>
  <c r="R113" i="27"/>
  <c r="O19" i="27"/>
  <c r="M19" i="27"/>
  <c r="S96" i="27"/>
  <c r="P96" i="27"/>
  <c r="M96" i="27"/>
  <c r="T96" i="27"/>
  <c r="S148" i="27"/>
  <c r="U148" i="27"/>
  <c r="S29" i="27"/>
  <c r="U29" i="27"/>
  <c r="AH76" i="23"/>
  <c r="AL76" i="23"/>
  <c r="AF76" i="23"/>
  <c r="AI76" i="23"/>
  <c r="AJ99" i="23"/>
  <c r="AG99" i="23"/>
  <c r="AK109" i="23"/>
  <c r="AD109" i="23"/>
  <c r="AC109" i="23"/>
  <c r="W109" i="23"/>
  <c r="AA109" i="23"/>
  <c r="AE109" i="23"/>
  <c r="AO109" i="23"/>
  <c r="Y109" i="23"/>
  <c r="AG109" i="23"/>
  <c r="AN109" i="23"/>
  <c r="Z109" i="23"/>
  <c r="AM109" i="23"/>
  <c r="AI26" i="28"/>
  <c r="Z26" i="28"/>
  <c r="AF26" i="28"/>
  <c r="W26" i="28"/>
  <c r="AI90" i="28"/>
  <c r="AA90" i="28"/>
  <c r="W90" i="28"/>
  <c r="AJ158" i="28"/>
  <c r="AI158" i="28"/>
  <c r="Z158" i="28"/>
  <c r="AA158" i="28"/>
  <c r="W158" i="28"/>
  <c r="AF158" i="28"/>
  <c r="AE158" i="28"/>
  <c r="AN158" i="28"/>
  <c r="AD158" i="28"/>
  <c r="AM158" i="28"/>
  <c r="X102" i="28"/>
  <c r="AN102" i="28"/>
  <c r="AE102" i="28"/>
  <c r="W102" i="28"/>
  <c r="AF71" i="24"/>
  <c r="Z136" i="24"/>
  <c r="AL112" i="25"/>
  <c r="AI112" i="25"/>
  <c r="AM109" i="25"/>
  <c r="Z88" i="28"/>
  <c r="AM71" i="24"/>
  <c r="AF112" i="25"/>
  <c r="AE88" i="28"/>
  <c r="AC71" i="24"/>
  <c r="AO105" i="26"/>
  <c r="AE165" i="25"/>
  <c r="AC71" i="25"/>
  <c r="X105" i="26"/>
  <c r="AN106" i="23"/>
  <c r="AG39" i="25"/>
  <c r="AI106" i="23"/>
  <c r="AG44" i="23"/>
  <c r="AI40" i="25"/>
  <c r="Z40" i="25"/>
  <c r="Y106" i="23"/>
  <c r="AC74" i="28"/>
  <c r="AC23" i="28"/>
  <c r="AG139" i="28"/>
  <c r="W40" i="25"/>
  <c r="AC40" i="25"/>
  <c r="AG40" i="25"/>
  <c r="AK40" i="25"/>
  <c r="AL103" i="25"/>
  <c r="AI103" i="25"/>
  <c r="AL41" i="40"/>
  <c r="AK106" i="23"/>
  <c r="AH113" i="28"/>
  <c r="AM39" i="25"/>
  <c r="AG139" i="25"/>
  <c r="Y50" i="26"/>
  <c r="AO39" i="25"/>
  <c r="W123" i="25"/>
  <c r="AK20" i="25"/>
  <c r="Y80" i="23"/>
  <c r="AL115" i="23"/>
  <c r="Z106" i="23"/>
  <c r="AE123" i="25"/>
  <c r="AH89" i="25"/>
  <c r="AJ103" i="25"/>
  <c r="AK172" i="23"/>
  <c r="AI174" i="28"/>
  <c r="AA70" i="25"/>
  <c r="AH41" i="40"/>
  <c r="AM174" i="23"/>
  <c r="AN23" i="23"/>
  <c r="AI115" i="23"/>
  <c r="AC119" i="23"/>
  <c r="AO119" i="23"/>
  <c r="AI119" i="23"/>
  <c r="AO113" i="28"/>
  <c r="AN172" i="28"/>
  <c r="AJ23" i="28"/>
  <c r="X177" i="28"/>
  <c r="AE173" i="28"/>
  <c r="AD117" i="24"/>
  <c r="AC6" i="24"/>
  <c r="Z77" i="28"/>
  <c r="AA14" i="28"/>
  <c r="AM41" i="40"/>
  <c r="Z57" i="23"/>
  <c r="Y119" i="23"/>
  <c r="AH119" i="23"/>
  <c r="AO77" i="28"/>
  <c r="AL158" i="28"/>
  <c r="AI14" i="28"/>
  <c r="AN39" i="25"/>
  <c r="W109" i="25"/>
  <c r="AD174" i="28"/>
  <c r="AK139" i="28"/>
  <c r="AJ26" i="28"/>
  <c r="AA77" i="28"/>
  <c r="Y40" i="25"/>
  <c r="Z166" i="25"/>
  <c r="AA166" i="25"/>
  <c r="AO50" i="26"/>
  <c r="AH39" i="25"/>
  <c r="AE117" i="25"/>
  <c r="AJ139" i="28"/>
  <c r="AH26" i="28"/>
  <c r="AE3" i="25"/>
  <c r="AB166" i="25"/>
  <c r="Y174" i="28"/>
  <c r="AC166" i="25"/>
  <c r="AE166" i="25"/>
  <c r="AA157" i="25"/>
  <c r="AE69" i="25"/>
  <c r="AF69" i="25"/>
  <c r="AE138" i="25"/>
  <c r="AO24" i="25"/>
  <c r="AI41" i="40"/>
  <c r="AE54" i="28"/>
  <c r="W104" i="28"/>
  <c r="AK77" i="24"/>
  <c r="AE105" i="26"/>
  <c r="AL69" i="25"/>
  <c r="AF24" i="25"/>
  <c r="AE41" i="40"/>
  <c r="AM34" i="25"/>
  <c r="AA54" i="28"/>
  <c r="AF66" i="28"/>
  <c r="AH174" i="28"/>
  <c r="AL77" i="24"/>
  <c r="AL174" i="28"/>
  <c r="AK168" i="24"/>
  <c r="AB113" i="28"/>
  <c r="AH88" i="28"/>
  <c r="AF29" i="24"/>
  <c r="AB29" i="24"/>
  <c r="AL87" i="24"/>
  <c r="AE87" i="24"/>
  <c r="AE127" i="25"/>
  <c r="AM127" i="25"/>
  <c r="AL127" i="25"/>
  <c r="AN154" i="25"/>
  <c r="AL154" i="25"/>
  <c r="W11" i="25"/>
  <c r="AL11" i="25"/>
  <c r="AM11" i="25"/>
  <c r="AA11" i="25"/>
  <c r="AH121" i="40"/>
  <c r="AB121" i="40"/>
  <c r="W121" i="40"/>
  <c r="Y3" i="28"/>
  <c r="AH3" i="28"/>
  <c r="AE3" i="28"/>
  <c r="AA3" i="28"/>
  <c r="AL20" i="28"/>
  <c r="AH20" i="28"/>
  <c r="W20" i="28"/>
  <c r="AI20" i="28"/>
  <c r="AE20" i="28"/>
  <c r="AC20" i="28"/>
  <c r="AM20" i="28"/>
  <c r="AL120" i="28"/>
  <c r="AC120" i="28"/>
  <c r="AG120" i="28"/>
  <c r="AJ120" i="28"/>
  <c r="AD120" i="28"/>
  <c r="AB59" i="28"/>
  <c r="AF59" i="28"/>
  <c r="Z59" i="28"/>
  <c r="AE59" i="28"/>
  <c r="Z61" i="28"/>
  <c r="AE61" i="28"/>
  <c r="AN61" i="28"/>
  <c r="AC61" i="28"/>
  <c r="AB61" i="28"/>
  <c r="AK61" i="28"/>
  <c r="AJ168" i="28"/>
  <c r="AK168" i="28"/>
  <c r="AL168" i="28"/>
  <c r="AI8" i="28"/>
  <c r="AL8" i="28"/>
  <c r="AO8" i="28"/>
  <c r="Y8" i="28"/>
  <c r="W8" i="28"/>
  <c r="AN8" i="28"/>
  <c r="AF8" i="28"/>
  <c r="AC8" i="28"/>
  <c r="AI110" i="28"/>
  <c r="AM110" i="28"/>
  <c r="AE110" i="28"/>
  <c r="Y110" i="28"/>
  <c r="AK110" i="28"/>
  <c r="AH110" i="28"/>
  <c r="AE17" i="25"/>
  <c r="Y17" i="25"/>
  <c r="AC17" i="25"/>
  <c r="AD17" i="25"/>
  <c r="AL10" i="25"/>
  <c r="AH10" i="25"/>
  <c r="AK120" i="28"/>
  <c r="AE8" i="28"/>
  <c r="AC5" i="25"/>
  <c r="AJ5" i="25"/>
  <c r="AB5" i="25"/>
  <c r="Z5" i="25"/>
  <c r="AF5" i="25"/>
  <c r="W5" i="25"/>
  <c r="AI5" i="25"/>
  <c r="AH5" i="25"/>
  <c r="AD20" i="28"/>
  <c r="AL29" i="24"/>
  <c r="AJ29" i="24"/>
  <c r="AN28" i="24"/>
  <c r="W28" i="24"/>
  <c r="AK56" i="24"/>
  <c r="AG56" i="24"/>
  <c r="AE109" i="25"/>
  <c r="AC109" i="25"/>
  <c r="AK109" i="25"/>
  <c r="AL109" i="25"/>
  <c r="AH109" i="25"/>
  <c r="AJ109" i="25"/>
  <c r="AD109" i="25"/>
  <c r="AN109" i="25"/>
  <c r="AA143" i="25"/>
  <c r="AM143" i="25"/>
  <c r="Y143" i="25"/>
  <c r="AF143" i="25"/>
  <c r="AE143" i="25"/>
  <c r="AK143" i="25"/>
  <c r="AO143" i="25"/>
  <c r="AG143" i="25"/>
  <c r="W143" i="25"/>
  <c r="AC143" i="25"/>
  <c r="Z143" i="25"/>
  <c r="AH143" i="25"/>
  <c r="AL143" i="25"/>
  <c r="AN143" i="25"/>
  <c r="AD143" i="25"/>
  <c r="AP26" i="24"/>
  <c r="AO26" i="24" s="1"/>
  <c r="O26" i="24"/>
  <c r="P26" i="24"/>
  <c r="S26" i="24"/>
  <c r="T26" i="24"/>
  <c r="O31" i="24"/>
  <c r="Q31" i="24"/>
  <c r="R31" i="24"/>
  <c r="S31" i="24"/>
  <c r="P31" i="24"/>
  <c r="S63" i="24"/>
  <c r="P63" i="24"/>
  <c r="R63" i="24"/>
  <c r="Q63" i="24"/>
  <c r="M46" i="24"/>
  <c r="P46" i="24"/>
  <c r="R46" i="24"/>
  <c r="N46" i="24"/>
  <c r="T46" i="24"/>
  <c r="O96" i="24"/>
  <c r="U96" i="24"/>
  <c r="M96" i="24"/>
  <c r="N96" i="24"/>
  <c r="Q96" i="24"/>
  <c r="P96" i="24"/>
  <c r="Q126" i="24"/>
  <c r="N126" i="24"/>
  <c r="O126" i="24"/>
  <c r="U126" i="24"/>
  <c r="R126" i="24"/>
  <c r="AP98" i="24"/>
  <c r="X98" i="24" s="1"/>
  <c r="R98" i="24"/>
  <c r="S98" i="24"/>
  <c r="P98" i="24"/>
  <c r="AN98" i="24"/>
  <c r="N98" i="24"/>
  <c r="O98" i="24"/>
  <c r="M98" i="24"/>
  <c r="S105" i="24"/>
  <c r="T105" i="24"/>
  <c r="R105" i="24"/>
  <c r="O23" i="24"/>
  <c r="P23" i="24"/>
  <c r="T23" i="24"/>
  <c r="N23" i="24"/>
  <c r="R23" i="24"/>
  <c r="AP62" i="24"/>
  <c r="AL62" i="24" s="1"/>
  <c r="M62" i="24"/>
  <c r="O62" i="24"/>
  <c r="S62" i="24"/>
  <c r="Q90" i="27"/>
  <c r="R90" i="27"/>
  <c r="O90" i="27"/>
  <c r="N90" i="27"/>
  <c r="N110" i="27"/>
  <c r="S110" i="27"/>
  <c r="M110" i="27"/>
  <c r="Q45" i="27"/>
  <c r="R45" i="27"/>
  <c r="O45" i="27"/>
  <c r="N45" i="27"/>
  <c r="T45" i="27"/>
  <c r="M45" i="27"/>
  <c r="R164" i="27"/>
  <c r="P164" i="27"/>
  <c r="M164" i="27"/>
  <c r="S44" i="27"/>
  <c r="T44" i="27"/>
  <c r="P44" i="27"/>
  <c r="O84" i="27"/>
  <c r="N84" i="27"/>
  <c r="S84" i="27"/>
  <c r="M84" i="27"/>
  <c r="P84" i="27"/>
  <c r="N22" i="27"/>
  <c r="T22" i="27"/>
  <c r="M22" i="27"/>
  <c r="P22" i="27"/>
  <c r="O22" i="27"/>
  <c r="Q74" i="27"/>
  <c r="R74" i="27"/>
  <c r="S74" i="27"/>
  <c r="N74" i="27"/>
  <c r="T64" i="27"/>
  <c r="S64" i="27"/>
  <c r="P64" i="27"/>
  <c r="N64" i="27"/>
  <c r="U117" i="27"/>
  <c r="Q117" i="27"/>
  <c r="R117" i="27"/>
  <c r="AP172" i="27"/>
  <c r="AB172" i="27" s="1"/>
  <c r="N172" i="27"/>
  <c r="M172" i="27"/>
  <c r="S172" i="27"/>
  <c r="T172" i="27"/>
  <c r="Q163" i="27"/>
  <c r="P163" i="27"/>
  <c r="R163" i="27"/>
  <c r="S163" i="27"/>
  <c r="Q59" i="27"/>
  <c r="S59" i="27"/>
  <c r="N59" i="27"/>
  <c r="P59" i="27"/>
  <c r="S126" i="27"/>
  <c r="T126" i="27"/>
  <c r="O126" i="27"/>
  <c r="P126" i="27"/>
  <c r="P56" i="27"/>
  <c r="T56" i="27"/>
  <c r="N56" i="27"/>
  <c r="S109" i="27"/>
  <c r="U109" i="27"/>
  <c r="O109" i="27"/>
  <c r="Q109" i="27"/>
  <c r="R109" i="27"/>
  <c r="M109" i="27"/>
  <c r="M153" i="27"/>
  <c r="N153" i="27"/>
  <c r="T153" i="27"/>
  <c r="Q153" i="27"/>
  <c r="M11" i="27"/>
  <c r="P11" i="27"/>
  <c r="O11" i="27"/>
  <c r="T11" i="27"/>
  <c r="Q127" i="27"/>
  <c r="R127" i="27"/>
  <c r="S127" i="27"/>
  <c r="N127" i="27"/>
  <c r="O127" i="27"/>
  <c r="T127" i="27"/>
  <c r="P67" i="27"/>
  <c r="U67" i="27"/>
  <c r="M67" i="27"/>
  <c r="O134" i="27"/>
  <c r="U134" i="27"/>
  <c r="Q134" i="27"/>
  <c r="R134" i="27"/>
  <c r="T134" i="27"/>
  <c r="O176" i="27"/>
  <c r="S176" i="27"/>
  <c r="T176" i="27"/>
  <c r="M176" i="27"/>
  <c r="N176" i="27"/>
  <c r="P121" i="27"/>
  <c r="U121" i="27"/>
  <c r="S121" i="27"/>
  <c r="N121" i="27"/>
  <c r="Q121" i="27"/>
  <c r="N101" i="27"/>
  <c r="P101" i="27"/>
  <c r="T101" i="27"/>
  <c r="U101" i="27"/>
  <c r="S4" i="27"/>
  <c r="M4" i="27"/>
  <c r="P4" i="27"/>
  <c r="U4" i="27"/>
  <c r="O4" i="27"/>
  <c r="S124" i="27"/>
  <c r="P124" i="27"/>
  <c r="U124" i="27"/>
  <c r="M27" i="27"/>
  <c r="P27" i="27"/>
  <c r="S27" i="27"/>
  <c r="S123" i="27"/>
  <c r="T123" i="27"/>
  <c r="O123" i="27"/>
  <c r="N123" i="27"/>
  <c r="P123" i="27"/>
  <c r="Q75" i="27"/>
  <c r="R75" i="27"/>
  <c r="N75" i="27"/>
  <c r="S75" i="27"/>
  <c r="X90" i="23"/>
  <c r="AG90" i="23"/>
  <c r="AI90" i="23"/>
  <c r="Z90" i="23"/>
  <c r="AE90" i="23"/>
  <c r="AO90" i="23"/>
  <c r="AB90" i="23"/>
  <c r="AF90" i="23"/>
  <c r="Y90" i="23"/>
  <c r="AD90" i="23"/>
  <c r="AO13" i="23"/>
  <c r="X13" i="23"/>
  <c r="AO45" i="23"/>
  <c r="AA45" i="23"/>
  <c r="Z45" i="23"/>
  <c r="AM45" i="23"/>
  <c r="AA99" i="23"/>
  <c r="AI99" i="23"/>
  <c r="AB99" i="23"/>
  <c r="AM99" i="23"/>
  <c r="Y99" i="23"/>
  <c r="AL99" i="23"/>
  <c r="AO99" i="23"/>
  <c r="AE99" i="23"/>
  <c r="AC99" i="23"/>
  <c r="W99" i="23"/>
  <c r="AH99" i="23"/>
  <c r="Z99" i="23"/>
  <c r="AB20" i="28"/>
  <c r="AN120" i="28"/>
  <c r="Y59" i="28"/>
  <c r="AI61" i="28"/>
  <c r="AE168" i="28"/>
  <c r="AB8" i="28"/>
  <c r="AO110" i="28"/>
  <c r="T142" i="19"/>
  <c r="W120" i="28"/>
  <c r="AD61" i="28"/>
  <c r="W110" i="28"/>
  <c r="Z71" i="24"/>
  <c r="AL71" i="24"/>
  <c r="AJ71" i="24"/>
  <c r="AH71" i="24"/>
  <c r="X71" i="24"/>
  <c r="Y5" i="25"/>
  <c r="AN5" i="25"/>
  <c r="AF147" i="25"/>
  <c r="AA147" i="25"/>
  <c r="Z147" i="25"/>
  <c r="AN147" i="25"/>
  <c r="AE32" i="25"/>
  <c r="AC32" i="25"/>
  <c r="AC164" i="26"/>
  <c r="Z164" i="26"/>
  <c r="AD164" i="26"/>
  <c r="AE11" i="25"/>
  <c r="AJ20" i="28"/>
  <c r="AI109" i="25"/>
  <c r="AA109" i="25"/>
  <c r="AE45" i="25"/>
  <c r="X54" i="25"/>
  <c r="AC54" i="25"/>
  <c r="AA20" i="28"/>
  <c r="X120" i="28"/>
  <c r="AJ59" i="28"/>
  <c r="AA61" i="28"/>
  <c r="AM168" i="28"/>
  <c r="AM8" i="28"/>
  <c r="AB110" i="28"/>
  <c r="T140" i="19"/>
  <c r="N154" i="19"/>
  <c r="P66" i="19"/>
  <c r="Q66" i="19"/>
  <c r="AL53" i="25"/>
  <c r="AG53" i="25"/>
  <c r="AO17" i="25"/>
  <c r="Z20" i="28"/>
  <c r="W61" i="28"/>
  <c r="AA8" i="28"/>
  <c r="AN110" i="28"/>
  <c r="AB37" i="25"/>
  <c r="AK71" i="24"/>
  <c r="X5" i="25"/>
  <c r="AG5" i="25"/>
  <c r="W147" i="25"/>
  <c r="AI19" i="25"/>
  <c r="AO19" i="25"/>
  <c r="AD19" i="25"/>
  <c r="AF95" i="25"/>
  <c r="AN95" i="25"/>
  <c r="Y95" i="25"/>
  <c r="AD95" i="25"/>
  <c r="AK95" i="25"/>
  <c r="O105" i="24"/>
  <c r="N105" i="24"/>
  <c r="M63" i="24"/>
  <c r="O63" i="24"/>
  <c r="AL177" i="25"/>
  <c r="AJ177" i="25"/>
  <c r="AN112" i="25"/>
  <c r="AG112" i="25"/>
  <c r="AA112" i="25"/>
  <c r="AM112" i="25"/>
  <c r="X112" i="25"/>
  <c r="AJ112" i="25"/>
  <c r="AC112" i="25"/>
  <c r="AB112" i="25"/>
  <c r="X20" i="28"/>
  <c r="T109" i="27"/>
  <c r="P110" i="27"/>
  <c r="O110" i="27"/>
  <c r="U176" i="27"/>
  <c r="S56" i="27"/>
  <c r="M26" i="24"/>
  <c r="U26" i="24"/>
  <c r="T126" i="24"/>
  <c r="S126" i="24"/>
  <c r="X109" i="25"/>
  <c r="AF109" i="25"/>
  <c r="AC32" i="28"/>
  <c r="AO32" i="28"/>
  <c r="AM32" i="28"/>
  <c r="AE32" i="28"/>
  <c r="AL32" i="28"/>
  <c r="Z32" i="28"/>
  <c r="AB32" i="28"/>
  <c r="AA35" i="28"/>
  <c r="AF35" i="28"/>
  <c r="AN35" i="28"/>
  <c r="AC35" i="28"/>
  <c r="AG35" i="28"/>
  <c r="AK35" i="28"/>
  <c r="AO11" i="28"/>
  <c r="AC11" i="28"/>
  <c r="AB11" i="28"/>
  <c r="W11" i="28"/>
  <c r="AL82" i="28"/>
  <c r="AO82" i="28"/>
  <c r="AE82" i="28"/>
  <c r="AG82" i="28"/>
  <c r="AK82" i="28"/>
  <c r="AA82" i="28"/>
  <c r="AB82" i="28"/>
  <c r="AC82" i="28"/>
  <c r="AF82" i="28"/>
  <c r="AJ82" i="28"/>
  <c r="AM82" i="28"/>
  <c r="AI7" i="28"/>
  <c r="AO7" i="28"/>
  <c r="AE7" i="28"/>
  <c r="W7" i="28"/>
  <c r="AD7" i="28"/>
  <c r="AK7" i="28"/>
  <c r="AN7" i="28"/>
  <c r="AH123" i="28"/>
  <c r="Y123" i="28"/>
  <c r="AN123" i="28"/>
  <c r="AB123" i="28"/>
  <c r="AL123" i="28"/>
  <c r="AJ123" i="28"/>
  <c r="AA123" i="28"/>
  <c r="AO80" i="28"/>
  <c r="AF80" i="28"/>
  <c r="AN80" i="28"/>
  <c r="AD107" i="28"/>
  <c r="AB107" i="28"/>
  <c r="AM100" i="28"/>
  <c r="AA100" i="28"/>
  <c r="AO100" i="28"/>
  <c r="AC100" i="28"/>
  <c r="Z100" i="28"/>
  <c r="AB100" i="28"/>
  <c r="AH100" i="28"/>
  <c r="AK100" i="28"/>
  <c r="AE159" i="28"/>
  <c r="AC159" i="28"/>
  <c r="AE47" i="28"/>
  <c r="AG47" i="28"/>
  <c r="AC95" i="28"/>
  <c r="AM95" i="28"/>
  <c r="AG95" i="28"/>
  <c r="AE95" i="28"/>
  <c r="AK95" i="28"/>
  <c r="AA95" i="28"/>
  <c r="AB95" i="28"/>
  <c r="W95" i="28"/>
  <c r="Y95" i="28"/>
  <c r="AL95" i="28"/>
  <c r="AN95" i="28"/>
  <c r="AD95" i="28"/>
  <c r="AB48" i="28"/>
  <c r="Y48" i="28"/>
  <c r="AC48" i="28"/>
  <c r="W48" i="28"/>
  <c r="AB164" i="28"/>
  <c r="AM164" i="28"/>
  <c r="X164" i="28"/>
  <c r="AH164" i="28"/>
  <c r="AB105" i="28"/>
  <c r="AM105" i="28"/>
  <c r="AJ105" i="28"/>
  <c r="AD105" i="28"/>
  <c r="AH105" i="28"/>
  <c r="AF105" i="28"/>
  <c r="AE105" i="28"/>
  <c r="AI161" i="28"/>
  <c r="AA161" i="28"/>
  <c r="AE161" i="28"/>
  <c r="AF161" i="28"/>
  <c r="AD154" i="28"/>
  <c r="AN154" i="28"/>
  <c r="AB154" i="28"/>
  <c r="W154" i="28"/>
  <c r="AG154" i="28"/>
  <c r="Z154" i="28"/>
  <c r="AK154" i="28"/>
  <c r="AK109" i="28"/>
  <c r="AO109" i="28"/>
  <c r="AD109" i="28"/>
  <c r="AC109" i="28"/>
  <c r="AI109" i="28"/>
  <c r="W109" i="28"/>
  <c r="AE109" i="28"/>
  <c r="AJ109" i="28"/>
  <c r="AC126" i="28"/>
  <c r="AM126" i="28"/>
  <c r="AJ126" i="28"/>
  <c r="AK73" i="28"/>
  <c r="Z159" i="28"/>
  <c r="AJ48" i="28"/>
  <c r="Z91" i="28"/>
  <c r="AA91" i="28"/>
  <c r="AM154" i="28"/>
  <c r="AB126" i="28"/>
  <c r="AI126" i="28"/>
  <c r="Y21" i="28"/>
  <c r="AG159" i="28"/>
  <c r="AA48" i="28"/>
  <c r="AE21" i="28"/>
  <c r="Z40" i="40"/>
  <c r="AF40" i="40"/>
  <c r="AI11" i="28"/>
  <c r="AI35" i="28"/>
  <c r="Y35" i="28"/>
  <c r="AG161" i="28"/>
  <c r="AN91" i="28"/>
  <c r="Y109" i="28"/>
  <c r="AH7" i="28"/>
  <c r="Y164" i="28"/>
  <c r="X109" i="28"/>
  <c r="W82" i="28"/>
  <c r="AD40" i="23"/>
  <c r="AH40" i="23"/>
  <c r="AL34" i="23"/>
  <c r="AD34" i="23"/>
  <c r="AI34" i="23"/>
  <c r="Y34" i="23"/>
  <c r="AO34" i="23"/>
  <c r="W34" i="23"/>
  <c r="X34" i="23"/>
  <c r="AF34" i="23"/>
  <c r="AA34" i="23"/>
  <c r="AN34" i="23"/>
  <c r="AJ34" i="23"/>
  <c r="AB34" i="23"/>
  <c r="AG34" i="23"/>
  <c r="AG116" i="23"/>
  <c r="AD116" i="23"/>
  <c r="AB116" i="23"/>
  <c r="AE116" i="23"/>
  <c r="AO138" i="23"/>
  <c r="AF138" i="23"/>
  <c r="AA138" i="23"/>
  <c r="AK48" i="28"/>
  <c r="AL91" i="28"/>
  <c r="AL154" i="28"/>
  <c r="X126" i="28"/>
  <c r="AN159" i="28"/>
  <c r="AM48" i="28"/>
  <c r="AL135" i="40"/>
  <c r="AD135" i="40"/>
  <c r="AM35" i="28"/>
  <c r="AD11" i="28"/>
  <c r="AB35" i="28"/>
  <c r="AH91" i="28"/>
  <c r="Z7" i="28"/>
  <c r="X100" i="28"/>
  <c r="X95" i="28"/>
  <c r="AD47" i="28"/>
  <c r="AH95" i="28"/>
  <c r="AK128" i="23"/>
  <c r="Y128" i="23"/>
  <c r="AE128" i="23"/>
  <c r="AI128" i="23"/>
  <c r="W128" i="23"/>
  <c r="AA41" i="23"/>
  <c r="AK41" i="23"/>
  <c r="AC41" i="23"/>
  <c r="W41" i="23"/>
  <c r="Z41" i="23"/>
  <c r="AM140" i="23"/>
  <c r="AC140" i="23"/>
  <c r="AK140" i="23"/>
  <c r="AL140" i="23"/>
  <c r="W140" i="23"/>
  <c r="AB140" i="23"/>
  <c r="AE122" i="23"/>
  <c r="AO122" i="23"/>
  <c r="AN122" i="23"/>
  <c r="AA122" i="23"/>
  <c r="W122" i="23"/>
  <c r="AG122" i="23"/>
  <c r="AF122" i="23"/>
  <c r="AK122" i="23"/>
  <c r="AA171" i="23"/>
  <c r="AH171" i="23"/>
  <c r="AG171" i="23"/>
  <c r="AB171" i="23"/>
  <c r="AM171" i="23"/>
  <c r="AM93" i="23"/>
  <c r="AL93" i="23"/>
  <c r="AK51" i="23"/>
  <c r="AM51" i="23"/>
  <c r="AK39" i="23"/>
  <c r="AF39" i="23"/>
  <c r="AN39" i="23"/>
  <c r="AC39" i="23"/>
  <c r="AM39" i="23"/>
  <c r="AD60" i="23"/>
  <c r="AF60" i="23"/>
  <c r="AC60" i="23"/>
  <c r="AJ60" i="23"/>
  <c r="AG60" i="23"/>
  <c r="X64" i="23"/>
  <c r="AB64" i="23"/>
  <c r="AN64" i="23"/>
  <c r="AA64" i="23"/>
  <c r="Y64" i="23"/>
  <c r="AO153" i="23"/>
  <c r="AK153" i="23"/>
  <c r="AE153" i="23"/>
  <c r="AC153" i="23"/>
  <c r="AG153" i="23"/>
  <c r="Z153" i="23"/>
  <c r="AN153" i="23"/>
  <c r="Y153" i="23"/>
  <c r="AD153" i="23"/>
  <c r="AF153" i="23"/>
  <c r="W153" i="23"/>
  <c r="AI153" i="23"/>
  <c r="AC113" i="23"/>
  <c r="AI113" i="23"/>
  <c r="AN113" i="23"/>
  <c r="AG113" i="23"/>
  <c r="Y113" i="23"/>
  <c r="Z117" i="23"/>
  <c r="AA117" i="23"/>
  <c r="AE117" i="23"/>
  <c r="AA19" i="23"/>
  <c r="AB19" i="23"/>
  <c r="X19" i="23"/>
  <c r="AH63" i="23"/>
  <c r="AC63" i="23"/>
  <c r="AI138" i="23"/>
  <c r="AM95" i="23"/>
  <c r="AH95" i="23"/>
  <c r="AO95" i="23"/>
  <c r="AJ30" i="23"/>
  <c r="AE30" i="23"/>
  <c r="Z30" i="23"/>
  <c r="Z31" i="23"/>
  <c r="AC31" i="23"/>
  <c r="AG31" i="23"/>
  <c r="AH31" i="23"/>
  <c r="AJ31" i="23"/>
  <c r="Y31" i="23"/>
  <c r="AI144" i="28"/>
  <c r="W144" i="28"/>
  <c r="AM144" i="28"/>
  <c r="AM69" i="28"/>
  <c r="AK69" i="28"/>
  <c r="AF69" i="28"/>
  <c r="AD69" i="28"/>
  <c r="AA69" i="28"/>
  <c r="AE124" i="28"/>
  <c r="AM124" i="28"/>
  <c r="AD124" i="28"/>
  <c r="AH124" i="28"/>
  <c r="X124" i="28"/>
  <c r="AK124" i="28"/>
  <c r="AJ124" i="28"/>
  <c r="W124" i="28"/>
  <c r="Y124" i="28"/>
  <c r="AG124" i="28"/>
  <c r="AG62" i="28"/>
  <c r="AO62" i="28"/>
  <c r="Y62" i="28"/>
  <c r="AB62" i="28"/>
  <c r="AE62" i="28"/>
  <c r="AH62" i="28"/>
  <c r="AI62" i="28"/>
  <c r="AE32" i="23"/>
  <c r="AM32" i="23"/>
  <c r="AI49" i="28"/>
  <c r="AG49" i="28"/>
  <c r="AL50" i="28"/>
  <c r="AK50" i="28"/>
  <c r="AD50" i="28"/>
  <c r="AI50" i="28"/>
  <c r="Y50" i="28"/>
  <c r="AC50" i="28"/>
  <c r="AE50" i="28"/>
  <c r="AM50" i="28"/>
  <c r="AO50" i="28"/>
  <c r="AN50" i="28"/>
  <c r="AB79" i="28"/>
  <c r="AJ79" i="28"/>
  <c r="AD79" i="28"/>
  <c r="AC79" i="28"/>
  <c r="AH79" i="28"/>
  <c r="AM104" i="28"/>
  <c r="AC104" i="28"/>
  <c r="AH104" i="28"/>
  <c r="AA134" i="28"/>
  <c r="Z134" i="28"/>
  <c r="AM134" i="28"/>
  <c r="AM55" i="28"/>
  <c r="AO55" i="28"/>
  <c r="AE133" i="28"/>
  <c r="Z133" i="28"/>
  <c r="AG133" i="28"/>
  <c r="AF60" i="28"/>
  <c r="AA60" i="28"/>
  <c r="AN60" i="28"/>
  <c r="AH60" i="28"/>
  <c r="Z60" i="28"/>
  <c r="AG60" i="28"/>
  <c r="AF170" i="23"/>
  <c r="AD170" i="23"/>
  <c r="Y170" i="23"/>
  <c r="AE148" i="23"/>
  <c r="X148" i="23"/>
  <c r="AJ148" i="23"/>
  <c r="AM148" i="23"/>
  <c r="AO3" i="23"/>
  <c r="AH3" i="23"/>
  <c r="W3" i="23"/>
  <c r="Z96" i="23"/>
  <c r="AF96" i="23"/>
  <c r="AL96" i="23"/>
  <c r="Y96" i="23"/>
  <c r="AM96" i="23"/>
  <c r="AN96" i="23"/>
  <c r="W96" i="23"/>
  <c r="Z32" i="23"/>
  <c r="AH48" i="23"/>
  <c r="AC48" i="23"/>
  <c r="AA115" i="28"/>
  <c r="Y115" i="28"/>
  <c r="AF115" i="28"/>
  <c r="X115" i="28"/>
  <c r="AB115" i="28"/>
  <c r="AK40" i="28"/>
  <c r="AC40" i="28"/>
  <c r="W40" i="28"/>
  <c r="AJ40" i="28"/>
  <c r="Y40" i="28"/>
  <c r="AA40" i="28"/>
  <c r="AE30" i="28"/>
  <c r="AG30" i="28"/>
  <c r="AK30" i="28"/>
  <c r="W129" i="23"/>
  <c r="AO169" i="23"/>
  <c r="AA129" i="23"/>
  <c r="Z174" i="28"/>
  <c r="AA174" i="28"/>
  <c r="AF112" i="28"/>
  <c r="AK115" i="28"/>
  <c r="AO115" i="28"/>
  <c r="AH46" i="26"/>
  <c r="AN161" i="25"/>
  <c r="W130" i="25"/>
  <c r="Y130" i="25"/>
  <c r="AO6" i="24"/>
  <c r="AE19" i="25"/>
  <c r="AE95" i="25"/>
  <c r="AM95" i="25"/>
  <c r="AK45" i="25"/>
  <c r="AH49" i="28"/>
  <c r="W113" i="28"/>
  <c r="AI88" i="28"/>
  <c r="AL88" i="28"/>
  <c r="AI132" i="28"/>
  <c r="AK74" i="28"/>
  <c r="W72" i="28"/>
  <c r="AI122" i="28"/>
  <c r="AN112" i="28"/>
  <c r="AN115" i="28"/>
  <c r="Z115" i="28"/>
  <c r="AH142" i="28"/>
  <c r="AA57" i="23"/>
  <c r="AG80" i="23"/>
  <c r="AG129" i="23"/>
  <c r="AG19" i="25"/>
  <c r="AE163" i="25"/>
  <c r="AI32" i="25"/>
  <c r="AA45" i="25"/>
  <c r="AD45" i="25"/>
  <c r="W142" i="23"/>
  <c r="X49" i="28"/>
  <c r="AC113" i="28"/>
  <c r="AA113" i="28"/>
  <c r="W88" i="28"/>
  <c r="X88" i="28"/>
  <c r="AJ66" i="28"/>
  <c r="AB17" i="28"/>
  <c r="AG115" i="28"/>
  <c r="W49" i="24"/>
  <c r="Y49" i="24"/>
  <c r="Z173" i="25"/>
  <c r="AE173" i="25"/>
  <c r="AA173" i="25"/>
  <c r="AF150" i="23"/>
  <c r="X150" i="23"/>
  <c r="W150" i="23"/>
  <c r="AL150" i="23"/>
  <c r="AE150" i="23"/>
  <c r="AH150" i="23"/>
  <c r="AJ77" i="23"/>
  <c r="AM77" i="23"/>
  <c r="AI141" i="23"/>
  <c r="AD141" i="23"/>
  <c r="AC141" i="23"/>
  <c r="W141" i="23"/>
  <c r="X74" i="23"/>
  <c r="Z74" i="23"/>
  <c r="AI123" i="23"/>
  <c r="AG123" i="23"/>
  <c r="AA123" i="23"/>
  <c r="Y42" i="23"/>
  <c r="W42" i="23"/>
  <c r="AF42" i="23"/>
  <c r="AB143" i="23"/>
  <c r="Z143" i="23"/>
  <c r="Y143" i="23"/>
  <c r="AE143" i="23"/>
  <c r="AJ143" i="23"/>
  <c r="AO143" i="23"/>
  <c r="AM143" i="23"/>
  <c r="AA143" i="23"/>
  <c r="AI164" i="24"/>
  <c r="AC164" i="24"/>
  <c r="AI80" i="24"/>
  <c r="Z80" i="24"/>
  <c r="AA9" i="25"/>
  <c r="AB9" i="25"/>
  <c r="AG141" i="23"/>
  <c r="AI177" i="23"/>
  <c r="AO150" i="23"/>
  <c r="AL77" i="23"/>
  <c r="AL141" i="23"/>
  <c r="Z177" i="23"/>
  <c r="AB141" i="23"/>
  <c r="AN74" i="23"/>
  <c r="AO123" i="23"/>
  <c r="AH42" i="23"/>
  <c r="AA168" i="23"/>
  <c r="W168" i="23"/>
  <c r="W152" i="23"/>
  <c r="AH143" i="23"/>
  <c r="AO108" i="23"/>
  <c r="T163" i="19"/>
  <c r="Q163" i="19"/>
  <c r="O99" i="19"/>
  <c r="AB157" i="25"/>
  <c r="AE118" i="25"/>
  <c r="AL118" i="25"/>
  <c r="Z124" i="24"/>
  <c r="W74" i="23"/>
  <c r="AO42" i="23"/>
  <c r="AL152" i="23"/>
  <c r="AC143" i="23"/>
  <c r="Y15" i="24"/>
  <c r="AN117" i="24"/>
  <c r="Y96" i="25"/>
  <c r="AB42" i="23"/>
  <c r="AH152" i="23"/>
  <c r="AF143" i="23"/>
  <c r="AO173" i="25"/>
  <c r="AI163" i="23"/>
  <c r="X163" i="23"/>
  <c r="AO134" i="23"/>
  <c r="AG134" i="23"/>
  <c r="Y134" i="23"/>
  <c r="AJ134" i="23"/>
  <c r="AB137" i="23"/>
  <c r="AK137" i="23"/>
  <c r="AJ137" i="23"/>
  <c r="AA137" i="23"/>
  <c r="X137" i="23"/>
  <c r="AG137" i="23"/>
  <c r="AN6" i="23"/>
  <c r="AH6" i="23"/>
  <c r="AD6" i="23"/>
  <c r="AL85" i="23"/>
  <c r="AJ85" i="23"/>
  <c r="AE85" i="23"/>
  <c r="X85" i="23"/>
  <c r="AE160" i="23"/>
  <c r="AO160" i="23"/>
  <c r="AL5" i="23"/>
  <c r="AC5" i="23"/>
  <c r="AM27" i="23"/>
  <c r="AA27" i="23"/>
  <c r="AF27" i="23"/>
  <c r="AC27" i="23"/>
  <c r="AL78" i="23"/>
  <c r="Y78" i="23"/>
  <c r="AB78" i="23"/>
  <c r="AO78" i="23"/>
  <c r="AF78" i="23"/>
  <c r="AJ78" i="23"/>
  <c r="Z78" i="23"/>
  <c r="AO141" i="23"/>
  <c r="AG177" i="23"/>
  <c r="AI150" i="23"/>
  <c r="AH77" i="23"/>
  <c r="Z141" i="23"/>
  <c r="AF141" i="23"/>
  <c r="AC177" i="23"/>
  <c r="X141" i="23"/>
  <c r="AE141" i="23"/>
  <c r="AM74" i="23"/>
  <c r="AH123" i="23"/>
  <c r="AD42" i="23"/>
  <c r="AD168" i="23"/>
  <c r="AG152" i="23"/>
  <c r="AG143" i="23"/>
  <c r="AK108" i="23"/>
  <c r="R99" i="19"/>
  <c r="M99" i="19"/>
  <c r="U142" i="19"/>
  <c r="U16" i="21"/>
  <c r="AI157" i="25"/>
  <c r="AB124" i="24"/>
  <c r="X44" i="24"/>
  <c r="Z130" i="25"/>
  <c r="AM148" i="25"/>
  <c r="AL74" i="23"/>
  <c r="X123" i="23"/>
  <c r="AM42" i="23"/>
  <c r="AO152" i="23"/>
  <c r="AL143" i="23"/>
  <c r="AL129" i="25"/>
  <c r="X129" i="25"/>
  <c r="W129" i="25"/>
  <c r="Z73" i="25"/>
  <c r="AK73" i="25"/>
  <c r="AE73" i="25"/>
  <c r="AF125" i="40"/>
  <c r="AB125" i="40"/>
  <c r="AJ125" i="40"/>
  <c r="S151" i="27"/>
  <c r="O151" i="27"/>
  <c r="R122" i="27"/>
  <c r="T122" i="27"/>
  <c r="P140" i="27"/>
  <c r="S140" i="27"/>
  <c r="N140" i="27"/>
  <c r="O112" i="27"/>
  <c r="S112" i="27"/>
  <c r="P112" i="27"/>
  <c r="N21" i="27"/>
  <c r="O21" i="27"/>
  <c r="Q21" i="27"/>
  <c r="R21" i="27"/>
  <c r="T104" i="27"/>
  <c r="Q104" i="27"/>
  <c r="R104" i="27"/>
  <c r="R129" i="27"/>
  <c r="M129" i="27"/>
  <c r="S129" i="27"/>
  <c r="T129" i="27"/>
  <c r="U129" i="27"/>
  <c r="Q133" i="27"/>
  <c r="P133" i="27"/>
  <c r="T133" i="27"/>
  <c r="M133" i="27"/>
  <c r="S35" i="27"/>
  <c r="O35" i="27"/>
  <c r="S143" i="27"/>
  <c r="N143" i="27"/>
  <c r="M143" i="27"/>
  <c r="Q79" i="27"/>
  <c r="P79" i="27"/>
  <c r="O150" i="27"/>
  <c r="T150" i="27"/>
  <c r="U150" i="27"/>
  <c r="S5" i="27"/>
  <c r="Q5" i="27"/>
  <c r="R5" i="27"/>
  <c r="O125" i="27"/>
  <c r="Q125" i="27"/>
  <c r="S87" i="27"/>
  <c r="N87" i="27"/>
  <c r="O87" i="27"/>
  <c r="AK6" i="23"/>
  <c r="AG147" i="23"/>
  <c r="AB147" i="23"/>
  <c r="AL147" i="23"/>
  <c r="Z147" i="23"/>
  <c r="AO147" i="23"/>
  <c r="AN151" i="23"/>
  <c r="AC151" i="23"/>
  <c r="W151" i="23"/>
  <c r="AF151" i="23"/>
  <c r="Z151" i="23"/>
  <c r="AE59" i="23"/>
  <c r="AA59" i="23"/>
  <c r="AG59" i="23"/>
  <c r="AM59" i="23"/>
  <c r="X59" i="23"/>
  <c r="Z59" i="23"/>
  <c r="AC59" i="23"/>
  <c r="AB29" i="23"/>
  <c r="AG29" i="23"/>
  <c r="W29" i="23"/>
  <c r="AN29" i="23"/>
  <c r="AB10" i="23"/>
  <c r="AA10" i="23"/>
  <c r="AC10" i="23"/>
  <c r="AH10" i="23"/>
  <c r="AG10" i="23"/>
  <c r="AC9" i="23"/>
  <c r="AD9" i="23"/>
  <c r="Y9" i="23"/>
  <c r="AH9" i="23"/>
  <c r="AL9" i="23"/>
  <c r="AI9" i="23"/>
  <c r="AJ9" i="23"/>
  <c r="AO134" i="24"/>
  <c r="Y134" i="24"/>
  <c r="AA141" i="23"/>
  <c r="X177" i="23"/>
  <c r="AD150" i="23"/>
  <c r="AD77" i="23"/>
  <c r="Y141" i="23"/>
  <c r="AO177" i="23"/>
  <c r="AN141" i="23"/>
  <c r="AI74" i="23"/>
  <c r="AD123" i="23"/>
  <c r="AC42" i="23"/>
  <c r="AI152" i="23"/>
  <c r="T16" i="21"/>
  <c r="R154" i="19"/>
  <c r="Y134" i="25"/>
  <c r="AE74" i="23"/>
  <c r="AL123" i="23"/>
  <c r="AG42" i="23"/>
  <c r="AI143" i="23"/>
  <c r="Y30" i="24"/>
  <c r="AK164" i="24"/>
  <c r="AC117" i="24"/>
  <c r="AB117" i="24"/>
  <c r="AM117" i="24"/>
  <c r="AI117" i="24"/>
  <c r="AC134" i="24"/>
  <c r="AD86" i="24"/>
  <c r="AJ86" i="24"/>
  <c r="AB86" i="24"/>
  <c r="AG86" i="24"/>
  <c r="AN175" i="25"/>
  <c r="AK175" i="25"/>
  <c r="AL104" i="24"/>
  <c r="W104" i="24"/>
  <c r="AM141" i="23"/>
  <c r="W177" i="23"/>
  <c r="X88" i="23"/>
  <c r="AB88" i="23"/>
  <c r="AD88" i="23"/>
  <c r="AJ111" i="23"/>
  <c r="AF111" i="23"/>
  <c r="AC150" i="23"/>
  <c r="AB165" i="23"/>
  <c r="AN165" i="23"/>
  <c r="AK67" i="23"/>
  <c r="AB67" i="23"/>
  <c r="AN67" i="23"/>
  <c r="AO91" i="23"/>
  <c r="AC91" i="23"/>
  <c r="AJ91" i="23"/>
  <c r="W91" i="23"/>
  <c r="AK91" i="23"/>
  <c r="Y91" i="23"/>
  <c r="AI91" i="23"/>
  <c r="AA91" i="23"/>
  <c r="AF91" i="23"/>
  <c r="AH93" i="23"/>
  <c r="AO93" i="23"/>
  <c r="AI93" i="23"/>
  <c r="W93" i="23"/>
  <c r="AG93" i="23"/>
  <c r="Z93" i="23"/>
  <c r="Y93" i="23"/>
  <c r="AD93" i="23"/>
  <c r="AJ93" i="23"/>
  <c r="AB93" i="23"/>
  <c r="AA93" i="23"/>
  <c r="AK93" i="23"/>
  <c r="AE93" i="23"/>
  <c r="AG105" i="23"/>
  <c r="X105" i="23"/>
  <c r="AK105" i="23"/>
  <c r="AO105" i="23"/>
  <c r="W105" i="23"/>
  <c r="AE105" i="23"/>
  <c r="AI105" i="23"/>
  <c r="AF105" i="23"/>
  <c r="AB58" i="24"/>
  <c r="AC58" i="24"/>
  <c r="Y58" i="24"/>
  <c r="AE58" i="24"/>
  <c r="W58" i="24"/>
  <c r="AD58" i="24"/>
  <c r="AO58" i="24"/>
  <c r="AA58" i="24"/>
  <c r="AM29" i="24"/>
  <c r="W29" i="24"/>
  <c r="AC150" i="24"/>
  <c r="AF22" i="24"/>
  <c r="Z87" i="24"/>
  <c r="AD102" i="25"/>
  <c r="Y177" i="25"/>
  <c r="AN34" i="25"/>
  <c r="AC90" i="23"/>
  <c r="AA169" i="23"/>
  <c r="AM86" i="28"/>
  <c r="AH44" i="28"/>
  <c r="AA62" i="28"/>
  <c r="AB72" i="28"/>
  <c r="AC17" i="28"/>
  <c r="AM17" i="28"/>
  <c r="AK32" i="28"/>
  <c r="AM122" i="28"/>
  <c r="AD115" i="28"/>
  <c r="AA172" i="23"/>
  <c r="AN86" i="28"/>
  <c r="AA44" i="28"/>
  <c r="AL72" i="28"/>
  <c r="AM72" i="28"/>
  <c r="AG17" i="28"/>
  <c r="AA17" i="28"/>
  <c r="AC122" i="28"/>
  <c r="AL115" i="28"/>
  <c r="Z95" i="28"/>
  <c r="AN29" i="24"/>
  <c r="AH29" i="24"/>
  <c r="AD93" i="25"/>
  <c r="AM87" i="24"/>
  <c r="AI102" i="25"/>
  <c r="W164" i="26"/>
  <c r="AC22" i="25"/>
  <c r="AK177" i="25"/>
  <c r="Y122" i="25"/>
  <c r="Y109" i="25"/>
  <c r="AO86" i="28"/>
  <c r="X44" i="28"/>
  <c r="X72" i="28"/>
  <c r="AF72" i="28"/>
  <c r="AF17" i="28"/>
  <c r="AO17" i="28"/>
  <c r="AI32" i="28"/>
  <c r="AG32" i="28"/>
  <c r="AN122" i="28"/>
  <c r="AD114" i="28"/>
  <c r="Y9" i="28"/>
  <c r="AI173" i="28"/>
  <c r="AM82" i="25"/>
  <c r="Y82" i="25"/>
  <c r="AN82" i="25"/>
  <c r="AO82" i="25"/>
  <c r="AK82" i="25"/>
  <c r="AD82" i="25"/>
  <c r="X82" i="25"/>
  <c r="AC82" i="25"/>
  <c r="W89" i="24"/>
  <c r="AF89" i="24"/>
  <c r="AK89" i="24"/>
  <c r="AI153" i="25"/>
  <c r="AG153" i="25"/>
  <c r="W100" i="25"/>
  <c r="AM100" i="25"/>
  <c r="AG100" i="25"/>
  <c r="AI100" i="25"/>
  <c r="AA100" i="25"/>
  <c r="AF156" i="28"/>
  <c r="Z156" i="28"/>
  <c r="AH156" i="28"/>
  <c r="AG156" i="28"/>
  <c r="AI156" i="28"/>
  <c r="AE156" i="28"/>
  <c r="X156" i="28"/>
  <c r="AO156" i="28"/>
  <c r="AA156" i="28"/>
  <c r="AC156" i="28"/>
  <c r="R5" i="21"/>
  <c r="P5" i="21"/>
  <c r="M5" i="21"/>
  <c r="S5" i="21"/>
  <c r="M163" i="19"/>
  <c r="P99" i="19"/>
  <c r="S99" i="19"/>
  <c r="Q142" i="19"/>
  <c r="P16" i="21"/>
  <c r="N16" i="21"/>
  <c r="S16" i="21"/>
  <c r="O16" i="21"/>
  <c r="T154" i="19"/>
  <c r="O154" i="19"/>
  <c r="S154" i="19"/>
  <c r="AM147" i="24"/>
  <c r="AJ92" i="24"/>
  <c r="AJ77" i="24"/>
  <c r="AL141" i="24"/>
  <c r="AC53" i="24"/>
  <c r="AA134" i="25"/>
  <c r="Y167" i="25"/>
  <c r="AC35" i="25"/>
  <c r="AC161" i="25"/>
  <c r="AH161" i="25"/>
  <c r="AJ50" i="26"/>
  <c r="AB50" i="26"/>
  <c r="AI132" i="25"/>
  <c r="AM132" i="25"/>
  <c r="AC117" i="25"/>
  <c r="AH83" i="26"/>
  <c r="AI83" i="26"/>
  <c r="AF97" i="24"/>
  <c r="AB168" i="24"/>
  <c r="AA168" i="24"/>
  <c r="AK134" i="24"/>
  <c r="AH154" i="24"/>
  <c r="AE82" i="25"/>
  <c r="AG82" i="25"/>
  <c r="AF82" i="25"/>
  <c r="AE68" i="25"/>
  <c r="AN68" i="25"/>
  <c r="AA12" i="25"/>
  <c r="W12" i="25"/>
  <c r="AJ12" i="25"/>
  <c r="AD12" i="25"/>
  <c r="AL12" i="25"/>
  <c r="Y12" i="25"/>
  <c r="AK42" i="24"/>
  <c r="Z42" i="24"/>
  <c r="AI49" i="26"/>
  <c r="AA49" i="26"/>
  <c r="AB111" i="25"/>
  <c r="X111" i="25"/>
  <c r="AH111" i="25"/>
  <c r="Z111" i="25"/>
  <c r="AF32" i="24"/>
  <c r="AG32" i="24"/>
  <c r="AB32" i="24"/>
  <c r="X75" i="23"/>
  <c r="AH75" i="23"/>
  <c r="AL75" i="23"/>
  <c r="AN75" i="23"/>
  <c r="AO75" i="23"/>
  <c r="AN173" i="23"/>
  <c r="AM173" i="23"/>
  <c r="AJ173" i="23"/>
  <c r="AG173" i="23"/>
  <c r="AI173" i="23"/>
  <c r="AF173" i="23"/>
  <c r="AE173" i="23"/>
  <c r="AB173" i="23"/>
  <c r="AA173" i="23"/>
  <c r="W173" i="23"/>
  <c r="Z173" i="23"/>
  <c r="AO173" i="23"/>
  <c r="AK173" i="23"/>
  <c r="AC173" i="23"/>
  <c r="AA87" i="23"/>
  <c r="AL87" i="23"/>
  <c r="Z87" i="23"/>
  <c r="AC87" i="23"/>
  <c r="AE87" i="23"/>
  <c r="AF87" i="23"/>
  <c r="AB92" i="23"/>
  <c r="AL92" i="23"/>
  <c r="W92" i="23"/>
  <c r="AE92" i="23"/>
  <c r="Z92" i="23"/>
  <c r="AN92" i="23"/>
  <c r="X92" i="23"/>
  <c r="AA92" i="23"/>
  <c r="AA177" i="23"/>
  <c r="AF177" i="23"/>
  <c r="AH177" i="23"/>
  <c r="AB177" i="23"/>
  <c r="AJ177" i="23"/>
  <c r="AL177" i="23"/>
  <c r="AN177" i="23"/>
  <c r="AD177" i="23"/>
  <c r="AH74" i="23"/>
  <c r="AF74" i="23"/>
  <c r="Y74" i="23"/>
  <c r="AJ74" i="23"/>
  <c r="AG74" i="23"/>
  <c r="AK74" i="23"/>
  <c r="AC74" i="23"/>
  <c r="AD74" i="23"/>
  <c r="AK123" i="23"/>
  <c r="AF123" i="23"/>
  <c r="W123" i="23"/>
  <c r="AB123" i="23"/>
  <c r="AE42" i="23"/>
  <c r="AN42" i="23"/>
  <c r="AI42" i="23"/>
  <c r="AB168" i="23"/>
  <c r="AG168" i="23"/>
  <c r="AE168" i="23"/>
  <c r="AD152" i="23"/>
  <c r="AN152" i="23"/>
  <c r="AE152" i="23"/>
  <c r="AJ108" i="23"/>
  <c r="AL108" i="23"/>
  <c r="AB108" i="23"/>
  <c r="AF108" i="23"/>
  <c r="AG108" i="23"/>
  <c r="AK56" i="23"/>
  <c r="AF56" i="23"/>
  <c r="AH56" i="23"/>
  <c r="X56" i="23"/>
  <c r="AE56" i="23"/>
  <c r="AB56" i="23"/>
  <c r="AB12" i="23"/>
  <c r="AL12" i="23"/>
  <c r="W12" i="23"/>
  <c r="X12" i="23"/>
  <c r="AE12" i="23"/>
  <c r="Z12" i="23"/>
  <c r="AN12" i="23"/>
  <c r="AA12" i="23"/>
  <c r="AD12" i="23"/>
  <c r="Y49" i="23"/>
  <c r="X49" i="23"/>
  <c r="AL49" i="23"/>
  <c r="Z49" i="23"/>
  <c r="AF49" i="23"/>
  <c r="AM49" i="23"/>
  <c r="AE49" i="23"/>
  <c r="AK49" i="23"/>
  <c r="AO49" i="23"/>
  <c r="AH133" i="23"/>
  <c r="AM133" i="23"/>
  <c r="AJ133" i="23"/>
  <c r="AG133" i="23"/>
  <c r="O5" i="21"/>
  <c r="N5" i="21"/>
  <c r="T5" i="21"/>
  <c r="P163" i="19"/>
  <c r="R163" i="19"/>
  <c r="T99" i="19"/>
  <c r="N99" i="19"/>
  <c r="U99" i="19"/>
  <c r="P142" i="19"/>
  <c r="N142" i="19"/>
  <c r="M142" i="19"/>
  <c r="Q16" i="21"/>
  <c r="M16" i="21"/>
  <c r="U154" i="19"/>
  <c r="P154" i="19"/>
  <c r="AK153" i="24"/>
  <c r="AN118" i="25"/>
  <c r="X134" i="25"/>
  <c r="AF152" i="25"/>
  <c r="AJ167" i="25"/>
  <c r="AI50" i="26"/>
  <c r="AK83" i="26"/>
  <c r="AC39" i="24"/>
  <c r="AE39" i="24"/>
  <c r="AD70" i="24"/>
  <c r="AK70" i="24"/>
  <c r="AL90" i="24"/>
  <c r="AK90" i="24"/>
  <c r="AB82" i="25"/>
  <c r="AH149" i="25"/>
  <c r="AC149" i="25"/>
  <c r="AK149" i="25"/>
  <c r="AL20" i="25"/>
  <c r="X165" i="25"/>
  <c r="AD165" i="25"/>
  <c r="AG18" i="25"/>
  <c r="AC102" i="25"/>
  <c r="AJ102" i="25"/>
  <c r="AO102" i="25"/>
  <c r="AG102" i="25"/>
  <c r="Z102" i="25"/>
  <c r="AE102" i="25"/>
  <c r="W102" i="25"/>
  <c r="AN102" i="25"/>
  <c r="X102" i="25"/>
  <c r="AH102" i="25"/>
  <c r="AB102" i="25"/>
  <c r="AA102" i="25"/>
  <c r="AE104" i="26"/>
  <c r="AI104" i="26"/>
  <c r="AD104" i="26"/>
  <c r="AF104" i="26"/>
  <c r="Y104" i="26"/>
  <c r="AJ72" i="25"/>
  <c r="AD72" i="25"/>
  <c r="X72" i="25"/>
  <c r="AL100" i="25"/>
  <c r="AL128" i="25"/>
  <c r="AA128" i="25"/>
  <c r="AM90" i="28"/>
  <c r="AD90" i="28"/>
  <c r="AC90" i="28"/>
  <c r="AE90" i="28"/>
  <c r="AJ102" i="28"/>
  <c r="AM102" i="28"/>
  <c r="AH102" i="28"/>
  <c r="U5" i="21"/>
  <c r="O163" i="19"/>
  <c r="U163" i="19"/>
  <c r="N163" i="19"/>
  <c r="R142" i="19"/>
  <c r="O142" i="19"/>
  <c r="M154" i="19"/>
  <c r="W118" i="25"/>
  <c r="AJ109" i="24"/>
  <c r="AN173" i="24"/>
  <c r="AF50" i="26"/>
  <c r="AD134" i="24"/>
  <c r="AH134" i="24"/>
  <c r="X134" i="24"/>
  <c r="AG134" i="24"/>
  <c r="AE134" i="24"/>
  <c r="W134" i="24"/>
  <c r="AC154" i="24"/>
  <c r="X154" i="24"/>
  <c r="AJ154" i="24"/>
  <c r="AK154" i="24"/>
  <c r="AG154" i="24"/>
  <c r="Y154" i="24"/>
  <c r="AA82" i="25"/>
  <c r="Z82" i="25"/>
  <c r="X20" i="25"/>
  <c r="Z20" i="25"/>
  <c r="Z145" i="25"/>
  <c r="AA145" i="25"/>
  <c r="AL151" i="24"/>
  <c r="AM151" i="24"/>
  <c r="AC137" i="25"/>
  <c r="AK137" i="25"/>
  <c r="X137" i="25"/>
  <c r="AD174" i="25"/>
  <c r="AL174" i="25"/>
  <c r="X174" i="25"/>
  <c r="AG174" i="25"/>
  <c r="AO29" i="40"/>
  <c r="X29" i="40"/>
  <c r="AF29" i="40"/>
  <c r="AE145" i="28"/>
  <c r="AH145" i="28"/>
  <c r="AD145" i="28"/>
  <c r="AB145" i="28"/>
  <c r="AJ145" i="28"/>
  <c r="AK145" i="28"/>
  <c r="AI145" i="28"/>
  <c r="AA84" i="28"/>
  <c r="AO84" i="28"/>
  <c r="AI84" i="28"/>
  <c r="AE84" i="28"/>
  <c r="AH84" i="28"/>
  <c r="AB84" i="28"/>
  <c r="Y84" i="28"/>
  <c r="Z84" i="28"/>
  <c r="AF84" i="28"/>
  <c r="AK84" i="28"/>
  <c r="AD84" i="28"/>
  <c r="AL84" i="28"/>
  <c r="AF21" i="28"/>
  <c r="AM21" i="28"/>
  <c r="AN21" i="28"/>
  <c r="AB21" i="28"/>
  <c r="AG107" i="28"/>
  <c r="AJ107" i="28"/>
  <c r="AO107" i="28"/>
  <c r="AE107" i="28"/>
  <c r="AM107" i="28"/>
  <c r="AA107" i="28"/>
  <c r="AK107" i="28"/>
  <c r="AH107" i="28"/>
  <c r="AF107" i="28"/>
  <c r="AL107" i="28"/>
  <c r="AN107" i="28"/>
  <c r="W107" i="28"/>
  <c r="AN89" i="28"/>
  <c r="AI89" i="28"/>
  <c r="AK89" i="28"/>
  <c r="Y89" i="28"/>
  <c r="AD89" i="28"/>
  <c r="Z89" i="28"/>
  <c r="W89" i="28"/>
  <c r="AO89" i="28"/>
  <c r="AE89" i="28"/>
  <c r="AB158" i="25"/>
  <c r="Y28" i="24"/>
  <c r="W22" i="24"/>
  <c r="W87" i="24"/>
  <c r="AD87" i="24"/>
  <c r="AC175" i="25"/>
  <c r="X164" i="26"/>
  <c r="AL55" i="25"/>
  <c r="AH104" i="24"/>
  <c r="AF104" i="24"/>
  <c r="AG104" i="24"/>
  <c r="AI104" i="24"/>
  <c r="AI51" i="23"/>
  <c r="AA51" i="23"/>
  <c r="AI7" i="23"/>
  <c r="AC7" i="23"/>
  <c r="AF7" i="23"/>
  <c r="Z125" i="23"/>
  <c r="AE125" i="23"/>
  <c r="AM125" i="23"/>
  <c r="AH125" i="23"/>
  <c r="AO125" i="23"/>
  <c r="AC125" i="23"/>
  <c r="Z164" i="23"/>
  <c r="AF164" i="23"/>
  <c r="AN169" i="28"/>
  <c r="Z169" i="28"/>
  <c r="X129" i="28"/>
  <c r="AJ129" i="28"/>
  <c r="AI129" i="28"/>
  <c r="Y129" i="28"/>
  <c r="AC129" i="28"/>
  <c r="AM129" i="28"/>
  <c r="AG129" i="28"/>
  <c r="AO129" i="28"/>
  <c r="AL129" i="28"/>
  <c r="AB129" i="28"/>
  <c r="AE129" i="28"/>
  <c r="X152" i="28"/>
  <c r="W152" i="28"/>
  <c r="AE152" i="28"/>
  <c r="AN152" i="28"/>
  <c r="AO149" i="28"/>
  <c r="AI149" i="28"/>
  <c r="W149" i="28"/>
  <c r="AC149" i="28"/>
  <c r="AB92" i="28"/>
  <c r="AL92" i="28"/>
  <c r="AG92" i="28"/>
  <c r="AE92" i="28"/>
  <c r="AD92" i="28"/>
  <c r="AI92" i="28"/>
  <c r="AN92" i="28"/>
  <c r="Y92" i="28"/>
  <c r="AA92" i="28"/>
  <c r="AM92" i="28"/>
  <c r="AG109" i="25"/>
  <c r="AO109" i="25"/>
  <c r="AI9" i="25"/>
  <c r="AN24" i="25"/>
  <c r="AA41" i="40"/>
  <c r="AD41" i="40"/>
  <c r="AO121" i="40"/>
  <c r="Y61" i="23"/>
  <c r="AE61" i="23"/>
  <c r="AA61" i="23"/>
  <c r="X61" i="23"/>
  <c r="AM61" i="23"/>
  <c r="AJ61" i="23"/>
  <c r="AO61" i="23"/>
  <c r="AF61" i="23"/>
  <c r="AE11" i="23"/>
  <c r="AI11" i="23"/>
  <c r="AN11" i="23"/>
  <c r="AK11" i="23"/>
  <c r="W11" i="23"/>
  <c r="Y11" i="23"/>
  <c r="AF11" i="23"/>
  <c r="AD64" i="23"/>
  <c r="AH64" i="23"/>
  <c r="AO64" i="23"/>
  <c r="AK64" i="23"/>
  <c r="Z64" i="23"/>
  <c r="AJ64" i="23"/>
  <c r="AI64" i="23"/>
  <c r="AC64" i="23"/>
  <c r="AD98" i="23"/>
  <c r="Y98" i="23"/>
  <c r="AC84" i="23"/>
  <c r="AO84" i="23"/>
  <c r="W111" i="28"/>
  <c r="AG111" i="28"/>
  <c r="AF129" i="28"/>
  <c r="AB150" i="28"/>
  <c r="AL150" i="28"/>
  <c r="AC150" i="28"/>
  <c r="AN134" i="28"/>
  <c r="AL134" i="28"/>
  <c r="Y134" i="28"/>
  <c r="AE134" i="28"/>
  <c r="AK134" i="28"/>
  <c r="W164" i="28"/>
  <c r="AI164" i="28"/>
  <c r="AE164" i="28"/>
  <c r="AG164" i="28"/>
  <c r="AF164" i="28"/>
  <c r="AK164" i="28"/>
  <c r="AJ164" i="28"/>
  <c r="AN164" i="28"/>
  <c r="AA164" i="28"/>
  <c r="AA87" i="24"/>
  <c r="AN87" i="24"/>
  <c r="AL164" i="26"/>
  <c r="AM22" i="25"/>
  <c r="AE55" i="25"/>
  <c r="AO13" i="24"/>
  <c r="AC13" i="24"/>
  <c r="AM104" i="24"/>
  <c r="AJ45" i="25"/>
  <c r="AF41" i="40"/>
  <c r="W41" i="40"/>
  <c r="AE121" i="40"/>
  <c r="AM135" i="40"/>
  <c r="AJ144" i="23"/>
  <c r="W144" i="23"/>
  <c r="AD50" i="23"/>
  <c r="W50" i="23"/>
  <c r="AG70" i="23"/>
  <c r="Z70" i="23"/>
  <c r="AK18" i="28"/>
  <c r="AI18" i="28"/>
  <c r="AD129" i="28"/>
  <c r="AF81" i="28"/>
  <c r="AE81" i="28"/>
  <c r="AB81" i="28"/>
  <c r="AD81" i="28"/>
  <c r="AE120" i="28"/>
  <c r="AM120" i="28"/>
  <c r="Z120" i="28"/>
  <c r="AI120" i="28"/>
  <c r="AO120" i="28"/>
  <c r="AH92" i="28"/>
  <c r="AC55" i="28"/>
  <c r="AN55" i="28"/>
  <c r="AI55" i="28"/>
  <c r="AF97" i="28"/>
  <c r="X97" i="28"/>
  <c r="AK173" i="25"/>
  <c r="X173" i="25"/>
  <c r="AL70" i="25"/>
  <c r="AF165" i="23"/>
  <c r="W170" i="23"/>
  <c r="AL160" i="23"/>
  <c r="AE35" i="23"/>
  <c r="AL172" i="23"/>
  <c r="W172" i="23"/>
  <c r="AB172" i="23"/>
  <c r="AA32" i="23"/>
  <c r="AJ19" i="23"/>
  <c r="Y147" i="28"/>
  <c r="AC28" i="28"/>
  <c r="AC66" i="28"/>
  <c r="AK99" i="28"/>
  <c r="AO114" i="28"/>
  <c r="AD123" i="28"/>
  <c r="X160" i="28"/>
  <c r="AK106" i="28"/>
  <c r="AE142" i="28"/>
  <c r="AD9" i="28"/>
  <c r="AO23" i="28"/>
  <c r="AN23" i="28"/>
  <c r="AA6" i="28"/>
  <c r="AJ95" i="28"/>
  <c r="AK165" i="28"/>
  <c r="AD133" i="28"/>
  <c r="Y76" i="28"/>
  <c r="AI173" i="25"/>
  <c r="AC173" i="25"/>
  <c r="AO165" i="23"/>
  <c r="AG170" i="23"/>
  <c r="Y171" i="23"/>
  <c r="AB121" i="23"/>
  <c r="AG172" i="23"/>
  <c r="W66" i="23"/>
  <c r="AD66" i="23"/>
  <c r="AG66" i="23"/>
  <c r="AI66" i="28"/>
  <c r="X23" i="28"/>
  <c r="AE147" i="24"/>
  <c r="AO147" i="24"/>
  <c r="AO61" i="26"/>
  <c r="AO144" i="25"/>
  <c r="AD5" i="24"/>
  <c r="AK5" i="24"/>
  <c r="AB101" i="25"/>
  <c r="Z125" i="25"/>
  <c r="AK125" i="25"/>
  <c r="X156" i="26"/>
  <c r="AJ139" i="25"/>
  <c r="AO139" i="25"/>
  <c r="AC139" i="25"/>
  <c r="AH139" i="25"/>
  <c r="AM139" i="25"/>
  <c r="AC73" i="25"/>
  <c r="Y73" i="25"/>
  <c r="AL49" i="26"/>
  <c r="AG49" i="26"/>
  <c r="Y49" i="26"/>
  <c r="AM49" i="26"/>
  <c r="AE49" i="26"/>
  <c r="AC49" i="26"/>
  <c r="AL123" i="24"/>
  <c r="AA107" i="25"/>
  <c r="AH128" i="25"/>
  <c r="W128" i="25"/>
  <c r="Y128" i="25"/>
  <c r="AK128" i="25"/>
  <c r="AG128" i="25"/>
  <c r="AC128" i="25"/>
  <c r="Z128" i="25"/>
  <c r="AB128" i="25"/>
  <c r="AN128" i="25"/>
  <c r="AD128" i="25"/>
  <c r="AF128" i="25"/>
  <c r="AI128" i="25"/>
  <c r="AE128" i="25"/>
  <c r="X128" i="25"/>
  <c r="AJ128" i="25"/>
  <c r="AB140" i="25"/>
  <c r="W44" i="40"/>
  <c r="AC44" i="40"/>
  <c r="AB44" i="40"/>
  <c r="Q40" i="21"/>
  <c r="O140" i="19"/>
  <c r="R76" i="19"/>
  <c r="U76" i="19"/>
  <c r="M123" i="19"/>
  <c r="S123" i="19"/>
  <c r="M103" i="19"/>
  <c r="AO67" i="26"/>
  <c r="AA147" i="24"/>
  <c r="AK147" i="24"/>
  <c r="W118" i="24"/>
  <c r="AN17" i="25"/>
  <c r="AM161" i="25"/>
  <c r="Y161" i="25"/>
  <c r="AB130" i="25"/>
  <c r="Y13" i="25"/>
  <c r="AA75" i="25"/>
  <c r="AC75" i="25"/>
  <c r="AI75" i="25"/>
  <c r="AO75" i="25"/>
  <c r="AC125" i="25"/>
  <c r="AG162" i="25"/>
  <c r="AJ162" i="25"/>
  <c r="Z171" i="26"/>
  <c r="AD11" i="24"/>
  <c r="Y11" i="24"/>
  <c r="AE11" i="24"/>
  <c r="AE125" i="24"/>
  <c r="AN125" i="24"/>
  <c r="Z170" i="24"/>
  <c r="AG170" i="24"/>
  <c r="AD170" i="24"/>
  <c r="AC170" i="24"/>
  <c r="AK170" i="24"/>
  <c r="AF170" i="24"/>
  <c r="AA170" i="24"/>
  <c r="AO31" i="25"/>
  <c r="AH31" i="25"/>
  <c r="AN31" i="25"/>
  <c r="Y31" i="25"/>
  <c r="AA159" i="24"/>
  <c r="AI159" i="24"/>
  <c r="AH159" i="24"/>
  <c r="AN159" i="24"/>
  <c r="AE159" i="24"/>
  <c r="AO128" i="25"/>
  <c r="AA28" i="25"/>
  <c r="AM28" i="25"/>
  <c r="AH28" i="25"/>
  <c r="AL28" i="25"/>
  <c r="AD28" i="25"/>
  <c r="S66" i="24"/>
  <c r="M66" i="24"/>
  <c r="N66" i="24"/>
  <c r="Q66" i="24"/>
  <c r="R66" i="24"/>
  <c r="T66" i="24"/>
  <c r="S45" i="24"/>
  <c r="P45" i="24"/>
  <c r="N45" i="24"/>
  <c r="S10" i="24"/>
  <c r="N10" i="24"/>
  <c r="T10" i="24"/>
  <c r="M10" i="24"/>
  <c r="R10" i="24"/>
  <c r="P10" i="24"/>
  <c r="U10" i="24"/>
  <c r="O40" i="24"/>
  <c r="U40" i="24"/>
  <c r="R40" i="24"/>
  <c r="P40" i="24"/>
  <c r="S40" i="24"/>
  <c r="N40" i="24"/>
  <c r="T40" i="24"/>
  <c r="AP162" i="24"/>
  <c r="AA162" i="24" s="1"/>
  <c r="N171" i="24"/>
  <c r="M171" i="24"/>
  <c r="O171" i="24"/>
  <c r="S171" i="24"/>
  <c r="R171" i="24"/>
  <c r="P145" i="24"/>
  <c r="O145" i="24"/>
  <c r="M145" i="24"/>
  <c r="S145" i="24"/>
  <c r="R145" i="24"/>
  <c r="U145" i="24"/>
  <c r="AP64" i="24"/>
  <c r="AL64" i="24" s="1"/>
  <c r="R64" i="24"/>
  <c r="P64" i="24"/>
  <c r="S64" i="24"/>
  <c r="Q64" i="24"/>
  <c r="O64" i="24"/>
  <c r="P57" i="27"/>
  <c r="S57" i="27"/>
  <c r="U57" i="27"/>
  <c r="T57" i="27"/>
  <c r="Q57" i="27"/>
  <c r="R57" i="27"/>
  <c r="M57" i="27"/>
  <c r="R165" i="27"/>
  <c r="U165" i="27"/>
  <c r="O165" i="27"/>
  <c r="S165" i="27"/>
  <c r="M165" i="27"/>
  <c r="Q165" i="27"/>
  <c r="P165" i="27"/>
  <c r="O78" i="27"/>
  <c r="Q78" i="27"/>
  <c r="P78" i="27"/>
  <c r="R78" i="27"/>
  <c r="M78" i="27"/>
  <c r="U78" i="27"/>
  <c r="M159" i="27"/>
  <c r="P159" i="27"/>
  <c r="R159" i="27"/>
  <c r="U159" i="27"/>
  <c r="S159" i="27"/>
  <c r="Q159" i="27"/>
  <c r="O159" i="27"/>
  <c r="N159" i="27"/>
  <c r="P40" i="27"/>
  <c r="Q40" i="27"/>
  <c r="U40" i="27"/>
  <c r="S40" i="27"/>
  <c r="N40" i="27"/>
  <c r="R40" i="27"/>
  <c r="T40" i="27"/>
  <c r="AP91" i="27"/>
  <c r="AF91" i="27" s="1"/>
  <c r="N91" i="27"/>
  <c r="P91" i="27"/>
  <c r="T91" i="27"/>
  <c r="U91" i="27"/>
  <c r="S91" i="27"/>
  <c r="R91" i="27"/>
  <c r="O116" i="27"/>
  <c r="P116" i="27"/>
  <c r="T116" i="27"/>
  <c r="U116" i="27"/>
  <c r="Q116" i="27"/>
  <c r="R116" i="27"/>
  <c r="O38" i="27"/>
  <c r="M38" i="27"/>
  <c r="P38" i="27"/>
  <c r="Q38" i="27"/>
  <c r="U38" i="27"/>
  <c r="S38" i="27"/>
  <c r="N38" i="27"/>
  <c r="N24" i="27"/>
  <c r="T24" i="27"/>
  <c r="M24" i="27"/>
  <c r="U24" i="27"/>
  <c r="M115" i="27"/>
  <c r="N115" i="27"/>
  <c r="O115" i="27"/>
  <c r="U115" i="27"/>
  <c r="O54" i="27"/>
  <c r="M54" i="27"/>
  <c r="P54" i="27"/>
  <c r="T54" i="27"/>
  <c r="S54" i="27"/>
  <c r="U54" i="27"/>
  <c r="Q54" i="27"/>
  <c r="R54" i="27"/>
  <c r="N47" i="27"/>
  <c r="P47" i="27"/>
  <c r="O47" i="27"/>
  <c r="R47" i="27"/>
  <c r="O77" i="27"/>
  <c r="R77" i="27"/>
  <c r="N77" i="27"/>
  <c r="P77" i="27"/>
  <c r="S77" i="27"/>
  <c r="Q137" i="27"/>
  <c r="R137" i="27"/>
  <c r="O137" i="27"/>
  <c r="P137" i="27"/>
  <c r="N100" i="27"/>
  <c r="O100" i="27"/>
  <c r="S100" i="27"/>
  <c r="P33" i="27"/>
  <c r="S33" i="27"/>
  <c r="N33" i="27"/>
  <c r="R33" i="27"/>
  <c r="AP25" i="27"/>
  <c r="AI25" i="27" s="1"/>
  <c r="O25" i="27"/>
  <c r="U25" i="27"/>
  <c r="N25" i="27"/>
  <c r="S25" i="27"/>
  <c r="AG77" i="23"/>
  <c r="AO77" i="23"/>
  <c r="X77" i="23"/>
  <c r="AN77" i="23"/>
  <c r="Z77" i="23"/>
  <c r="AB77" i="23"/>
  <c r="AI77" i="23"/>
  <c r="AF77" i="23"/>
  <c r="AI98" i="28"/>
  <c r="Z98" i="28"/>
  <c r="AM98" i="28"/>
  <c r="Y98" i="28"/>
  <c r="AK98" i="28"/>
  <c r="AB13" i="28"/>
  <c r="AA13" i="28"/>
  <c r="Z38" i="28"/>
  <c r="AB38" i="28"/>
  <c r="AI38" i="28"/>
  <c r="AF38" i="28"/>
  <c r="AJ38" i="28"/>
  <c r="AA38" i="28"/>
  <c r="AN38" i="28"/>
  <c r="AK38" i="28"/>
  <c r="AL2" i="28"/>
  <c r="AM2" i="28"/>
  <c r="AG2" i="28"/>
  <c r="AK2" i="28"/>
  <c r="AA47" i="25"/>
  <c r="AC47" i="25"/>
  <c r="AK47" i="25"/>
  <c r="AN107" i="24"/>
  <c r="AC107" i="24"/>
  <c r="AB107" i="24"/>
  <c r="AI34" i="24"/>
  <c r="AF34" i="24"/>
  <c r="AA64" i="26"/>
  <c r="AB64" i="26"/>
  <c r="AG64" i="26"/>
  <c r="AC64" i="26"/>
  <c r="AK64" i="26"/>
  <c r="AE64" i="26"/>
  <c r="X64" i="26"/>
  <c r="AM116" i="25"/>
  <c r="AF116" i="25"/>
  <c r="AB116" i="25"/>
  <c r="W9" i="25"/>
  <c r="AK9" i="25"/>
  <c r="X9" i="25"/>
  <c r="Y9" i="25"/>
  <c r="AL9" i="25"/>
  <c r="AF9" i="25"/>
  <c r="AJ9" i="25"/>
  <c r="AC9" i="25"/>
  <c r="AG9" i="25"/>
  <c r="AM9" i="25"/>
  <c r="AE9" i="25"/>
  <c r="AF107" i="25"/>
  <c r="AH107" i="25"/>
  <c r="AE107" i="25"/>
  <c r="AB107" i="25"/>
  <c r="AL107" i="25"/>
  <c r="AI107" i="25"/>
  <c r="Y107" i="25"/>
  <c r="AD107" i="25"/>
  <c r="AN107" i="25"/>
  <c r="AI168" i="25"/>
  <c r="Y168" i="25"/>
  <c r="AK168" i="25"/>
  <c r="AE103" i="28"/>
  <c r="AK103" i="28"/>
  <c r="AG103" i="28"/>
  <c r="AA103" i="28"/>
  <c r="Y103" i="28"/>
  <c r="AF103" i="28"/>
  <c r="AI103" i="28"/>
  <c r="AD103" i="28"/>
  <c r="AJ103" i="28"/>
  <c r="AH4" i="28"/>
  <c r="X4" i="28"/>
  <c r="AO4" i="28"/>
  <c r="AN4" i="28"/>
  <c r="W4" i="28"/>
  <c r="AF4" i="28"/>
  <c r="AJ4" i="28"/>
  <c r="AC4" i="28"/>
  <c r="AE4" i="28"/>
  <c r="AA4" i="28"/>
  <c r="AK4" i="28"/>
  <c r="AI4" i="28"/>
  <c r="AL4" i="28"/>
  <c r="Y4" i="28"/>
  <c r="AK141" i="28"/>
  <c r="AJ141" i="28"/>
  <c r="R40" i="21"/>
  <c r="Q28" i="21"/>
  <c r="O76" i="19"/>
  <c r="Q152" i="19"/>
  <c r="Q123" i="19"/>
  <c r="U60" i="19"/>
  <c r="N56" i="19"/>
  <c r="AK67" i="26"/>
  <c r="AD153" i="24"/>
  <c r="AL72" i="24"/>
  <c r="Y147" i="24"/>
  <c r="AI27" i="24"/>
  <c r="AM124" i="24"/>
  <c r="AC12" i="24"/>
  <c r="AF53" i="24"/>
  <c r="AF61" i="26"/>
  <c r="AA61" i="26"/>
  <c r="AM167" i="25"/>
  <c r="AG46" i="26"/>
  <c r="AJ17" i="25"/>
  <c r="AB17" i="25"/>
  <c r="AJ161" i="25"/>
  <c r="AE130" i="25"/>
  <c r="AE97" i="24"/>
  <c r="Y97" i="24"/>
  <c r="AJ97" i="24"/>
  <c r="AH15" i="24"/>
  <c r="AD15" i="24"/>
  <c r="AN15" i="24"/>
  <c r="AL83" i="24"/>
  <c r="AE139" i="25"/>
  <c r="AF139" i="25"/>
  <c r="AA172" i="25"/>
  <c r="AJ172" i="25"/>
  <c r="AO106" i="24"/>
  <c r="AK106" i="24"/>
  <c r="W106" i="24"/>
  <c r="AI64" i="26"/>
  <c r="X116" i="25"/>
  <c r="AH140" i="25"/>
  <c r="X140" i="25"/>
  <c r="AF140" i="25"/>
  <c r="W140" i="25"/>
  <c r="AG126" i="40"/>
  <c r="AK126" i="40"/>
  <c r="AE5" i="23"/>
  <c r="Z5" i="23"/>
  <c r="X5" i="23"/>
  <c r="AH5" i="23"/>
  <c r="AO5" i="23"/>
  <c r="AJ5" i="23"/>
  <c r="AF5" i="23"/>
  <c r="AA5" i="23"/>
  <c r="AB14" i="23"/>
  <c r="Y14" i="23"/>
  <c r="AC14" i="23"/>
  <c r="AF14" i="23"/>
  <c r="AG14" i="23"/>
  <c r="W14" i="23"/>
  <c r="AD14" i="23"/>
  <c r="AA14" i="23"/>
  <c r="Y62" i="23"/>
  <c r="X62" i="23"/>
  <c r="AE62" i="23"/>
  <c r="AM62" i="23"/>
  <c r="Z62" i="23"/>
  <c r="AJ62" i="23"/>
  <c r="AE112" i="23"/>
  <c r="Y112" i="23"/>
  <c r="AN126" i="23"/>
  <c r="AF126" i="23"/>
  <c r="AB126" i="23"/>
  <c r="AO126" i="23"/>
  <c r="AA38" i="25"/>
  <c r="AG38" i="25"/>
  <c r="W93" i="25"/>
  <c r="AK150" i="24"/>
  <c r="AK127" i="25"/>
  <c r="AJ127" i="25"/>
  <c r="AM175" i="25"/>
  <c r="W175" i="25"/>
  <c r="AE12" i="25"/>
  <c r="AI12" i="25"/>
  <c r="AN12" i="25"/>
  <c r="X12" i="25"/>
  <c r="AO88" i="25"/>
  <c r="AJ154" i="25"/>
  <c r="AG176" i="25"/>
  <c r="AO89" i="25"/>
  <c r="AM111" i="25"/>
  <c r="AI111" i="25"/>
  <c r="AF120" i="25"/>
  <c r="Z24" i="25"/>
  <c r="AE24" i="25"/>
  <c r="AH24" i="25"/>
  <c r="AB24" i="25"/>
  <c r="AE125" i="40"/>
  <c r="AC125" i="40"/>
  <c r="W139" i="40"/>
  <c r="AK135" i="40"/>
  <c r="AO135" i="40"/>
  <c r="AH40" i="40"/>
  <c r="Z122" i="40"/>
  <c r="AO41" i="23"/>
  <c r="AH41" i="23"/>
  <c r="AD41" i="23"/>
  <c r="Z148" i="23"/>
  <c r="AD148" i="23"/>
  <c r="AN148" i="23"/>
  <c r="AB148" i="23"/>
  <c r="AA148" i="23"/>
  <c r="Y148" i="23"/>
  <c r="W148" i="23"/>
  <c r="AB83" i="23"/>
  <c r="AH83" i="23"/>
  <c r="AH28" i="23"/>
  <c r="AC28" i="23"/>
  <c r="AI154" i="23"/>
  <c r="Y154" i="23"/>
  <c r="AM63" i="23"/>
  <c r="AO63" i="23"/>
  <c r="AJ33" i="23"/>
  <c r="AI33" i="23"/>
  <c r="W33" i="23"/>
  <c r="AK53" i="23"/>
  <c r="AF53" i="23"/>
  <c r="AA53" i="23"/>
  <c r="Y143" i="28"/>
  <c r="AF143" i="28"/>
  <c r="AC65" i="28"/>
  <c r="AE65" i="28"/>
  <c r="AD131" i="28"/>
  <c r="AC131" i="28"/>
  <c r="W131" i="28"/>
  <c r="AK131" i="28"/>
  <c r="AE131" i="28"/>
  <c r="AB131" i="28"/>
  <c r="AG131" i="28"/>
  <c r="AH131" i="28"/>
  <c r="AM131" i="28"/>
  <c r="AA71" i="28"/>
  <c r="AK71" i="28"/>
  <c r="AF71" i="28"/>
  <c r="AF62" i="25"/>
  <c r="AH62" i="25"/>
  <c r="Y62" i="25"/>
  <c r="AL52" i="23"/>
  <c r="AF52" i="23"/>
  <c r="AM52" i="23"/>
  <c r="AO52" i="23"/>
  <c r="AE52" i="23"/>
  <c r="AC52" i="23"/>
  <c r="X41" i="23"/>
  <c r="AN7" i="23"/>
  <c r="AA7" i="23"/>
  <c r="AJ7" i="23"/>
  <c r="AL7" i="23"/>
  <c r="AM7" i="23"/>
  <c r="Z7" i="23"/>
  <c r="AB7" i="23"/>
  <c r="AK7" i="23"/>
  <c r="W7" i="23"/>
  <c r="AE7" i="23"/>
  <c r="AO7" i="23"/>
  <c r="X7" i="23"/>
  <c r="AG7" i="23"/>
  <c r="AD7" i="23"/>
  <c r="AE84" i="23"/>
  <c r="AG84" i="23"/>
  <c r="AL84" i="23"/>
  <c r="AN84" i="23"/>
  <c r="Z84" i="23"/>
  <c r="AK84" i="23"/>
  <c r="AD84" i="23"/>
  <c r="W84" i="23"/>
  <c r="AA84" i="23"/>
  <c r="AM84" i="23"/>
  <c r="AF8" i="23"/>
  <c r="Z8" i="23"/>
  <c r="AN8" i="23"/>
  <c r="AD8" i="23"/>
  <c r="AC175" i="28"/>
  <c r="AI175" i="28"/>
  <c r="AE175" i="28"/>
  <c r="X175" i="28"/>
  <c r="X59" i="28"/>
  <c r="AA59" i="28"/>
  <c r="AL59" i="28"/>
  <c r="AI59" i="28"/>
  <c r="AM59" i="28"/>
  <c r="AK59" i="28"/>
  <c r="AH59" i="28"/>
  <c r="AN59" i="28"/>
  <c r="AD59" i="28"/>
  <c r="AO59" i="28"/>
  <c r="AF56" i="28"/>
  <c r="AI56" i="28"/>
  <c r="W56" i="28"/>
  <c r="AI38" i="25"/>
  <c r="Y6" i="25"/>
  <c r="AA8" i="25"/>
  <c r="Y175" i="25"/>
  <c r="AA175" i="25"/>
  <c r="AA42" i="25"/>
  <c r="AK12" i="25"/>
  <c r="AI88" i="25"/>
  <c r="AL36" i="25"/>
  <c r="AD111" i="25"/>
  <c r="AO111" i="25"/>
  <c r="AF111" i="25"/>
  <c r="AM24" i="25"/>
  <c r="AH125" i="40"/>
  <c r="AJ135" i="40"/>
  <c r="AN135" i="40"/>
  <c r="AG132" i="23"/>
  <c r="AM132" i="23"/>
  <c r="AJ132" i="23"/>
  <c r="AM41" i="23"/>
  <c r="AN65" i="23"/>
  <c r="AO65" i="23"/>
  <c r="AH65" i="23"/>
  <c r="W65" i="23"/>
  <c r="AL65" i="23"/>
  <c r="AF65" i="23"/>
  <c r="AE3" i="23"/>
  <c r="AK3" i="23"/>
  <c r="AJ3" i="23"/>
  <c r="AB3" i="23"/>
  <c r="Z3" i="23"/>
  <c r="AN3" i="23"/>
  <c r="AG3" i="23"/>
  <c r="AI3" i="23"/>
  <c r="AB146" i="23"/>
  <c r="X146" i="23"/>
  <c r="Y17" i="23"/>
  <c r="AO17" i="23"/>
  <c r="AE17" i="23"/>
  <c r="AK17" i="23"/>
  <c r="Z17" i="23"/>
  <c r="X50" i="23"/>
  <c r="AN50" i="23"/>
  <c r="AL50" i="23"/>
  <c r="AJ70" i="23"/>
  <c r="AE70" i="23"/>
  <c r="AH57" i="28"/>
  <c r="AG57" i="28"/>
  <c r="AM12" i="28"/>
  <c r="AE12" i="28"/>
  <c r="AL138" i="28"/>
  <c r="X138" i="28"/>
  <c r="AD138" i="28"/>
  <c r="AG138" i="28"/>
  <c r="AE138" i="28"/>
  <c r="Z83" i="28"/>
  <c r="AM83" i="28"/>
  <c r="AO83" i="28"/>
  <c r="AH47" i="28"/>
  <c r="AL47" i="28"/>
  <c r="AK47" i="28"/>
  <c r="AN47" i="28"/>
  <c r="AB47" i="28"/>
  <c r="AI47" i="28"/>
  <c r="AF47" i="28"/>
  <c r="X24" i="28"/>
  <c r="AN24" i="28"/>
  <c r="AI24" i="28"/>
  <c r="AK24" i="28"/>
  <c r="AE24" i="28"/>
  <c r="AJ68" i="28"/>
  <c r="AM68" i="28"/>
  <c r="AO68" i="28"/>
  <c r="AE68" i="28"/>
  <c r="AH61" i="28"/>
  <c r="AF61" i="28"/>
  <c r="X61" i="28"/>
  <c r="AG61" i="28"/>
  <c r="AO61" i="28"/>
  <c r="AA168" i="28"/>
  <c r="W168" i="28"/>
  <c r="AN168" i="28"/>
  <c r="AH168" i="28"/>
  <c r="X168" i="28"/>
  <c r="AB168" i="28"/>
  <c r="AC168" i="28"/>
  <c r="Z168" i="28"/>
  <c r="AI168" i="28"/>
  <c r="AL103" i="23"/>
  <c r="AA103" i="23"/>
  <c r="AH38" i="23"/>
  <c r="AE142" i="23"/>
  <c r="AK142" i="23"/>
  <c r="AE108" i="23"/>
  <c r="AN78" i="23"/>
  <c r="AI78" i="23"/>
  <c r="AC19" i="23"/>
  <c r="AF23" i="23"/>
  <c r="AA125" i="23"/>
  <c r="AF119" i="23"/>
  <c r="AM119" i="23"/>
  <c r="AD171" i="28"/>
  <c r="AI86" i="28"/>
  <c r="Z86" i="28"/>
  <c r="AG44" i="28"/>
  <c r="AF44" i="28"/>
  <c r="AA111" i="28"/>
  <c r="AL147" i="28"/>
  <c r="AO64" i="28"/>
  <c r="W153" i="28"/>
  <c r="AC75" i="28"/>
  <c r="AD122" i="28"/>
  <c r="AO122" i="28"/>
  <c r="AH122" i="28"/>
  <c r="X99" i="28"/>
  <c r="AA114" i="28"/>
  <c r="AN114" i="28"/>
  <c r="Y104" i="28"/>
  <c r="AD104" i="28"/>
  <c r="AL161" i="28"/>
  <c r="AA26" i="28"/>
  <c r="AO26" i="28"/>
  <c r="AL26" i="28"/>
  <c r="AC77" i="28"/>
  <c r="AL77" i="28"/>
  <c r="AK91" i="28"/>
  <c r="Z90" i="28"/>
  <c r="Z14" i="28"/>
  <c r="AD14" i="28"/>
  <c r="Z177" i="28"/>
  <c r="AD173" i="28"/>
  <c r="AD103" i="23"/>
  <c r="AF107" i="23"/>
  <c r="AD140" i="23"/>
  <c r="AD147" i="23"/>
  <c r="AA147" i="23"/>
  <c r="AJ171" i="23"/>
  <c r="AC78" i="23"/>
  <c r="AG78" i="23"/>
  <c r="W125" i="23"/>
  <c r="AD119" i="23"/>
  <c r="W119" i="23"/>
  <c r="AE119" i="23"/>
  <c r="AJ86" i="28"/>
  <c r="AK86" i="28"/>
  <c r="AL44" i="28"/>
  <c r="AI44" i="28"/>
  <c r="AB147" i="28"/>
  <c r="X122" i="28"/>
  <c r="AJ122" i="28"/>
  <c r="AM114" i="28"/>
  <c r="AB104" i="28"/>
  <c r="AE104" i="28"/>
  <c r="AC26" i="28"/>
  <c r="AD26" i="28"/>
  <c r="AE26" i="28"/>
  <c r="X77" i="28"/>
  <c r="AM77" i="28"/>
  <c r="AJ90" i="28"/>
  <c r="AM14" i="28"/>
  <c r="AJ177" i="28"/>
  <c r="Z173" i="28"/>
  <c r="AM60" i="24"/>
  <c r="AC60" i="24"/>
  <c r="AB60" i="24"/>
  <c r="AL156" i="24"/>
  <c r="AD176" i="24"/>
  <c r="AE176" i="24"/>
  <c r="AG24" i="24"/>
  <c r="AB118" i="25"/>
  <c r="AB155" i="25"/>
  <c r="AM155" i="25"/>
  <c r="X158" i="25"/>
  <c r="X89" i="24"/>
  <c r="AN6" i="25"/>
  <c r="AG11" i="24"/>
  <c r="Z43" i="24"/>
  <c r="AG28" i="24"/>
  <c r="Y102" i="25"/>
  <c r="Z150" i="23"/>
  <c r="AG38" i="23"/>
  <c r="AA63" i="23"/>
  <c r="AM8" i="23"/>
  <c r="AK10" i="23"/>
  <c r="AE89" i="23"/>
  <c r="X12" i="24"/>
  <c r="AJ141" i="24"/>
  <c r="AG78" i="26"/>
  <c r="AJ114" i="24"/>
  <c r="AK97" i="24"/>
  <c r="Z97" i="24"/>
  <c r="AA15" i="24"/>
  <c r="AK15" i="24"/>
  <c r="AL168" i="24"/>
  <c r="AM168" i="24"/>
  <c r="AF39" i="24"/>
  <c r="Y3" i="24"/>
  <c r="AJ68" i="24"/>
  <c r="AL164" i="24"/>
  <c r="AE20" i="24"/>
  <c r="AC5" i="24"/>
  <c r="AM75" i="25"/>
  <c r="W69" i="25"/>
  <c r="AO69" i="25"/>
  <c r="AE129" i="25"/>
  <c r="AO73" i="25"/>
  <c r="W159" i="24"/>
  <c r="AG159" i="24"/>
  <c r="Z32" i="24"/>
  <c r="AN32" i="24"/>
  <c r="AB120" i="25"/>
  <c r="AD24" i="25"/>
  <c r="AA24" i="25"/>
  <c r="AL24" i="25"/>
  <c r="AB86" i="25"/>
  <c r="W29" i="40"/>
  <c r="AI126" i="40"/>
  <c r="AL121" i="40"/>
  <c r="AD121" i="40"/>
  <c r="X40" i="40"/>
  <c r="AL40" i="40"/>
  <c r="AC122" i="40"/>
  <c r="AD15" i="25"/>
  <c r="AH11" i="23"/>
  <c r="AD10" i="23"/>
  <c r="AA31" i="23"/>
  <c r="AA98" i="28"/>
  <c r="AL114" i="28"/>
  <c r="AM112" i="28"/>
  <c r="AE139" i="28"/>
  <c r="AJ91" i="28"/>
  <c r="AN164" i="24"/>
  <c r="AM89" i="24"/>
  <c r="Z11" i="24"/>
  <c r="AC28" i="24"/>
  <c r="AF102" i="25"/>
  <c r="AL102" i="25"/>
  <c r="AL15" i="25"/>
  <c r="AC62" i="25"/>
  <c r="W163" i="23"/>
  <c r="AH170" i="23"/>
  <c r="AI170" i="23"/>
  <c r="AG107" i="23"/>
  <c r="AC144" i="23"/>
  <c r="AJ147" i="23"/>
  <c r="AE147" i="23"/>
  <c r="AO151" i="23"/>
  <c r="AI160" i="23"/>
  <c r="AA38" i="23"/>
  <c r="AO8" i="23"/>
  <c r="AE8" i="23"/>
  <c r="AF116" i="23"/>
  <c r="AO10" i="23"/>
  <c r="AB31" i="23"/>
  <c r="AH58" i="24"/>
  <c r="X33" i="23"/>
  <c r="AC106" i="23"/>
  <c r="AF171" i="28"/>
  <c r="AF173" i="28"/>
  <c r="AD156" i="28"/>
  <c r="AK12" i="24"/>
  <c r="AN141" i="24"/>
  <c r="AA53" i="24"/>
  <c r="X118" i="24"/>
  <c r="AD148" i="25"/>
  <c r="AL97" i="24"/>
  <c r="AD97" i="24"/>
  <c r="AF15" i="24"/>
  <c r="AB15" i="24"/>
  <c r="Z15" i="24"/>
  <c r="X168" i="24"/>
  <c r="AD39" i="24"/>
  <c r="AO13" i="25"/>
  <c r="Z35" i="24"/>
  <c r="AG164" i="24"/>
  <c r="AE164" i="24"/>
  <c r="AL52" i="24"/>
  <c r="AG47" i="25"/>
  <c r="AB47" i="25"/>
  <c r="AJ75" i="25"/>
  <c r="Z69" i="25"/>
  <c r="W142" i="25"/>
  <c r="X142" i="25"/>
  <c r="AM54" i="25"/>
  <c r="AK5" i="25"/>
  <c r="AA5" i="25"/>
  <c r="Z159" i="24"/>
  <c r="X159" i="24"/>
  <c r="AM159" i="24"/>
  <c r="AE32" i="24"/>
  <c r="AN120" i="25"/>
  <c r="AG120" i="25"/>
  <c r="AM103" i="24"/>
  <c r="AH9" i="25"/>
  <c r="Y24" i="25"/>
  <c r="AG24" i="25"/>
  <c r="AJ24" i="25"/>
  <c r="W24" i="25"/>
  <c r="AJ58" i="25"/>
  <c r="AJ29" i="40"/>
  <c r="Z121" i="40"/>
  <c r="AI121" i="40"/>
  <c r="AK121" i="40"/>
  <c r="AD40" i="40"/>
  <c r="AE40" i="40"/>
  <c r="AG15" i="25"/>
  <c r="AL106" i="25"/>
  <c r="AN62" i="25"/>
  <c r="AB170" i="23"/>
  <c r="AM20" i="23"/>
  <c r="AJ41" i="23"/>
  <c r="AF147" i="23"/>
  <c r="AI147" i="23"/>
  <c r="AH91" i="23"/>
  <c r="AA114" i="23"/>
  <c r="AN100" i="23"/>
  <c r="AL171" i="28"/>
  <c r="AK66" i="28"/>
  <c r="AF145" i="28"/>
  <c r="AD98" i="28"/>
  <c r="Y114" i="28"/>
  <c r="Y170" i="28"/>
  <c r="AC112" i="28"/>
  <c r="AJ136" i="28"/>
  <c r="AG100" i="28"/>
  <c r="AC165" i="28"/>
  <c r="AI68" i="28"/>
  <c r="AL139" i="28"/>
  <c r="W161" i="28"/>
  <c r="AO91" i="28"/>
  <c r="AK100" i="24"/>
  <c r="AL100" i="24"/>
  <c r="AE100" i="24"/>
  <c r="AH135" i="24"/>
  <c r="AD135" i="24"/>
  <c r="Y41" i="25"/>
  <c r="AF41" i="25"/>
  <c r="AD41" i="25"/>
  <c r="X2" i="25"/>
  <c r="AJ2" i="25"/>
  <c r="AF2" i="25"/>
  <c r="AB2" i="25"/>
  <c r="AH2" i="25"/>
  <c r="AI2" i="25"/>
  <c r="AA2" i="25"/>
  <c r="AM2" i="25"/>
  <c r="AL2" i="25"/>
  <c r="AK2" i="25"/>
  <c r="AD2" i="25"/>
  <c r="Z2" i="25"/>
  <c r="AE2" i="25"/>
  <c r="W2" i="25"/>
  <c r="S128" i="19"/>
  <c r="N128" i="19"/>
  <c r="T175" i="19"/>
  <c r="M175" i="19"/>
  <c r="N111" i="19"/>
  <c r="P22" i="21"/>
  <c r="M22" i="21"/>
  <c r="N10" i="21"/>
  <c r="T10" i="21"/>
  <c r="R90" i="19"/>
  <c r="S90" i="19"/>
  <c r="U36" i="21"/>
  <c r="AI158" i="24"/>
  <c r="W67" i="26"/>
  <c r="Z153" i="24"/>
  <c r="AE153" i="24"/>
  <c r="AL153" i="24"/>
  <c r="AN58" i="23"/>
  <c r="AI58" i="23"/>
  <c r="X58" i="23"/>
  <c r="AO33" i="25"/>
  <c r="AD33" i="25"/>
  <c r="AH113" i="25"/>
  <c r="X113" i="25"/>
  <c r="AC113" i="25"/>
  <c r="AA25" i="25"/>
  <c r="AK25" i="25"/>
  <c r="W83" i="26"/>
  <c r="AA83" i="26"/>
  <c r="AE83" i="26"/>
  <c r="Y83" i="26"/>
  <c r="AG83" i="26"/>
  <c r="AK4" i="25"/>
  <c r="AN4" i="25"/>
  <c r="W100" i="24"/>
  <c r="AF5" i="24"/>
  <c r="X5" i="24"/>
  <c r="AI5" i="24"/>
  <c r="AL5" i="24"/>
  <c r="AN5" i="24"/>
  <c r="AG5" i="24"/>
  <c r="AH83" i="24"/>
  <c r="Z83" i="24"/>
  <c r="AK83" i="24"/>
  <c r="AM83" i="24"/>
  <c r="AH96" i="25"/>
  <c r="X96" i="25"/>
  <c r="AI96" i="25"/>
  <c r="AL165" i="25"/>
  <c r="AH165" i="25"/>
  <c r="AB165" i="25"/>
  <c r="AA165" i="25"/>
  <c r="AF165" i="25"/>
  <c r="Z165" i="25"/>
  <c r="AK165" i="25"/>
  <c r="AM165" i="25"/>
  <c r="AC165" i="25"/>
  <c r="Y105" i="26"/>
  <c r="AA162" i="25"/>
  <c r="AE51" i="26"/>
  <c r="Y51" i="26"/>
  <c r="AB51" i="26"/>
  <c r="Z51" i="26"/>
  <c r="AH51" i="26"/>
  <c r="AD51" i="26"/>
  <c r="Z26" i="25"/>
  <c r="AL26" i="25"/>
  <c r="X41" i="24"/>
  <c r="AI41" i="24"/>
  <c r="AF41" i="24"/>
  <c r="AB41" i="24"/>
  <c r="AG2" i="25"/>
  <c r="AG79" i="25"/>
  <c r="AA79" i="25"/>
  <c r="AO79" i="25"/>
  <c r="AH79" i="25"/>
  <c r="AM79" i="25"/>
  <c r="Y79" i="25"/>
  <c r="AJ79" i="25"/>
  <c r="AC79" i="25"/>
  <c r="AK79" i="25"/>
  <c r="AO150" i="25"/>
  <c r="AJ150" i="25"/>
  <c r="AN150" i="25"/>
  <c r="AL159" i="26"/>
  <c r="AJ159" i="26"/>
  <c r="AA81" i="25"/>
  <c r="AM81" i="25"/>
  <c r="AL81" i="25"/>
  <c r="AN81" i="25"/>
  <c r="AD81" i="25"/>
  <c r="AJ115" i="25"/>
  <c r="AM115" i="25"/>
  <c r="AH18" i="24"/>
  <c r="AK18" i="24"/>
  <c r="AO14" i="25"/>
  <c r="AI14" i="25"/>
  <c r="X14" i="25"/>
  <c r="AA14" i="25"/>
  <c r="AK74" i="25"/>
  <c r="AG74" i="25"/>
  <c r="AE74" i="25"/>
  <c r="AF74" i="25"/>
  <c r="AO74" i="25"/>
  <c r="AI74" i="25"/>
  <c r="Y85" i="25"/>
  <c r="AB85" i="25"/>
  <c r="R128" i="19"/>
  <c r="O128" i="19"/>
  <c r="R130" i="19"/>
  <c r="R175" i="19"/>
  <c r="N175" i="19"/>
  <c r="O111" i="19"/>
  <c r="Q111" i="19"/>
  <c r="S111" i="19"/>
  <c r="N22" i="21"/>
  <c r="T22" i="21"/>
  <c r="O22" i="21"/>
  <c r="U88" i="19"/>
  <c r="R45" i="21"/>
  <c r="R10" i="21"/>
  <c r="O10" i="21"/>
  <c r="Q90" i="19"/>
  <c r="O90" i="19"/>
  <c r="U90" i="19"/>
  <c r="P36" i="21"/>
  <c r="N36" i="21"/>
  <c r="M36" i="21"/>
  <c r="Y155" i="25"/>
  <c r="AG67" i="26"/>
  <c r="AM67" i="26"/>
  <c r="W153" i="24"/>
  <c r="AF153" i="24"/>
  <c r="AO153" i="24"/>
  <c r="W24" i="24"/>
  <c r="AG157" i="25"/>
  <c r="AJ147" i="24"/>
  <c r="AC27" i="24"/>
  <c r="AK27" i="24"/>
  <c r="AB27" i="24"/>
  <c r="Y27" i="24"/>
  <c r="AK92" i="24"/>
  <c r="AM92" i="24"/>
  <c r="AD92" i="24"/>
  <c r="AO92" i="24"/>
  <c r="AE156" i="24"/>
  <c r="AJ156" i="24"/>
  <c r="AD156" i="24"/>
  <c r="AM156" i="24"/>
  <c r="AO44" i="24"/>
  <c r="W44" i="24"/>
  <c r="AD44" i="24"/>
  <c r="AE44" i="24"/>
  <c r="AE109" i="24"/>
  <c r="W109" i="24"/>
  <c r="AC109" i="24"/>
  <c r="AH109" i="24"/>
  <c r="AA173" i="24"/>
  <c r="AI173" i="24"/>
  <c r="AB173" i="24"/>
  <c r="AD173" i="24"/>
  <c r="AE54" i="24"/>
  <c r="AF54" i="24"/>
  <c r="Z138" i="24"/>
  <c r="AC138" i="24"/>
  <c r="X44" i="25"/>
  <c r="AJ44" i="25"/>
  <c r="AF44" i="25"/>
  <c r="AL134" i="25"/>
  <c r="AF134" i="25"/>
  <c r="AI134" i="25"/>
  <c r="AG134" i="25"/>
  <c r="AJ134" i="25"/>
  <c r="AI131" i="25"/>
  <c r="AK131" i="25"/>
  <c r="AK152" i="25"/>
  <c r="AD152" i="25"/>
  <c r="AG167" i="25"/>
  <c r="AE113" i="25"/>
  <c r="AJ57" i="25"/>
  <c r="AC83" i="26"/>
  <c r="AL83" i="26"/>
  <c r="AK121" i="24"/>
  <c r="AO100" i="24"/>
  <c r="AL43" i="26"/>
  <c r="AO43" i="26"/>
  <c r="AE43" i="26"/>
  <c r="W52" i="25"/>
  <c r="AD52" i="25"/>
  <c r="AG52" i="25"/>
  <c r="AF105" i="26"/>
  <c r="AK105" i="26"/>
  <c r="W105" i="26"/>
  <c r="AG105" i="26"/>
  <c r="AD105" i="26"/>
  <c r="AI41" i="25"/>
  <c r="AL162" i="25"/>
  <c r="AF162" i="25"/>
  <c r="W162" i="25"/>
  <c r="AB162" i="25"/>
  <c r="AH162" i="25"/>
  <c r="Y162" i="25"/>
  <c r="AN162" i="25"/>
  <c r="AI162" i="25"/>
  <c r="X162" i="25"/>
  <c r="AL56" i="25"/>
  <c r="Z56" i="25"/>
  <c r="AI56" i="25"/>
  <c r="AA56" i="25"/>
  <c r="AN56" i="25"/>
  <c r="Y56" i="25"/>
  <c r="AE56" i="25"/>
  <c r="AG56" i="25"/>
  <c r="AA119" i="25"/>
  <c r="AI119" i="25"/>
  <c r="AK99" i="24"/>
  <c r="AC99" i="24"/>
  <c r="AO99" i="24"/>
  <c r="AJ99" i="24"/>
  <c r="AO2" i="25"/>
  <c r="AN2" i="25"/>
  <c r="AL29" i="25"/>
  <c r="X29" i="25"/>
  <c r="AF29" i="25"/>
  <c r="AI42" i="24"/>
  <c r="AA42" i="24"/>
  <c r="X42" i="24"/>
  <c r="AC42" i="24"/>
  <c r="Y42" i="24"/>
  <c r="AG42" i="24"/>
  <c r="AM42" i="24"/>
  <c r="AH42" i="24"/>
  <c r="AL80" i="24"/>
  <c r="AG80" i="24"/>
  <c r="AN80" i="24"/>
  <c r="AH80" i="24"/>
  <c r="AJ80" i="24"/>
  <c r="AK80" i="24"/>
  <c r="Y80" i="24"/>
  <c r="AC80" i="24"/>
  <c r="AI167" i="24"/>
  <c r="AE167" i="24"/>
  <c r="AJ91" i="25"/>
  <c r="AO91" i="25"/>
  <c r="AL91" i="25"/>
  <c r="AB91" i="25"/>
  <c r="AM91" i="25"/>
  <c r="AG152" i="25"/>
  <c r="AM152" i="25"/>
  <c r="AJ152" i="25"/>
  <c r="AO152" i="25"/>
  <c r="W152" i="25"/>
  <c r="Z152" i="25"/>
  <c r="X152" i="25"/>
  <c r="Z149" i="24"/>
  <c r="AB149" i="24"/>
  <c r="AM36" i="24"/>
  <c r="AH36" i="24"/>
  <c r="M128" i="19"/>
  <c r="P128" i="19"/>
  <c r="R34" i="21"/>
  <c r="O175" i="19"/>
  <c r="T111" i="19"/>
  <c r="M111" i="19"/>
  <c r="U10" i="21"/>
  <c r="Q10" i="21"/>
  <c r="N90" i="19"/>
  <c r="R56" i="19"/>
  <c r="Q36" i="21"/>
  <c r="AN47" i="24"/>
  <c r="AC67" i="26"/>
  <c r="AI67" i="26"/>
  <c r="Y153" i="24"/>
  <c r="AI153" i="24"/>
  <c r="AN153" i="24"/>
  <c r="AC147" i="24"/>
  <c r="AL147" i="24"/>
  <c r="AG60" i="24"/>
  <c r="AO60" i="24"/>
  <c r="AK60" i="24"/>
  <c r="AJ60" i="24"/>
  <c r="AA60" i="24"/>
  <c r="AD60" i="24"/>
  <c r="AN124" i="24"/>
  <c r="AJ124" i="24"/>
  <c r="AE124" i="24"/>
  <c r="AO124" i="24"/>
  <c r="Y124" i="24"/>
  <c r="AD124" i="24"/>
  <c r="AG12" i="24"/>
  <c r="AN12" i="24"/>
  <c r="AB12" i="24"/>
  <c r="Y12" i="24"/>
  <c r="AE12" i="24"/>
  <c r="AD12" i="24"/>
  <c r="AA77" i="24"/>
  <c r="AD77" i="24"/>
  <c r="Y77" i="24"/>
  <c r="AM77" i="24"/>
  <c r="AC77" i="24"/>
  <c r="X77" i="24"/>
  <c r="AI141" i="24"/>
  <c r="AD141" i="24"/>
  <c r="Y141" i="24"/>
  <c r="AM141" i="24"/>
  <c r="AC141" i="24"/>
  <c r="AH141" i="24"/>
  <c r="AE53" i="24"/>
  <c r="AB53" i="24"/>
  <c r="AG53" i="24"/>
  <c r="AI53" i="24"/>
  <c r="AH53" i="24"/>
  <c r="AL53" i="24"/>
  <c r="W58" i="23"/>
  <c r="Z119" i="24"/>
  <c r="AB119" i="24"/>
  <c r="AC33" i="25"/>
  <c r="AD61" i="26"/>
  <c r="AN61" i="26"/>
  <c r="AK61" i="26"/>
  <c r="AG61" i="26"/>
  <c r="AC61" i="26"/>
  <c r="AI61" i="26"/>
  <c r="AE61" i="26"/>
  <c r="AB152" i="25"/>
  <c r="AB167" i="25"/>
  <c r="AL167" i="25"/>
  <c r="AK167" i="25"/>
  <c r="AN167" i="25"/>
  <c r="W167" i="25"/>
  <c r="AH167" i="25"/>
  <c r="Y113" i="25"/>
  <c r="Z113" i="25"/>
  <c r="AF46" i="26"/>
  <c r="AO46" i="26"/>
  <c r="AE46" i="26"/>
  <c r="W53" i="25"/>
  <c r="AO53" i="25"/>
  <c r="AB53" i="25"/>
  <c r="AI170" i="25"/>
  <c r="AM170" i="25"/>
  <c r="X170" i="25"/>
  <c r="AN83" i="26"/>
  <c r="AA30" i="24"/>
  <c r="AJ30" i="24"/>
  <c r="AE30" i="24"/>
  <c r="AO30" i="24"/>
  <c r="Z37" i="25"/>
  <c r="AN37" i="25"/>
  <c r="X37" i="25"/>
  <c r="Z4" i="25"/>
  <c r="AJ100" i="24"/>
  <c r="AO85" i="24"/>
  <c r="AN85" i="24"/>
  <c r="AJ149" i="24"/>
  <c r="AO5" i="24"/>
  <c r="AF18" i="24"/>
  <c r="AM135" i="24"/>
  <c r="Z96" i="25"/>
  <c r="W165" i="25"/>
  <c r="AO165" i="25"/>
  <c r="AF14" i="25"/>
  <c r="AF52" i="25"/>
  <c r="AE162" i="25"/>
  <c r="AH56" i="25"/>
  <c r="AJ21" i="24"/>
  <c r="AI21" i="24"/>
  <c r="AL21" i="24"/>
  <c r="AK21" i="24"/>
  <c r="Y2" i="25"/>
  <c r="AL124" i="25"/>
  <c r="AG124" i="25"/>
  <c r="AF124" i="25"/>
  <c r="AK84" i="25"/>
  <c r="AG84" i="25"/>
  <c r="AN74" i="25"/>
  <c r="Y21" i="25"/>
  <c r="Z21" i="25"/>
  <c r="AO21" i="25"/>
  <c r="AM21" i="25"/>
  <c r="AN21" i="25"/>
  <c r="AJ21" i="25"/>
  <c r="AE141" i="25"/>
  <c r="AK141" i="25"/>
  <c r="AD102" i="24"/>
  <c r="AC102" i="24"/>
  <c r="AC18" i="25"/>
  <c r="AO172" i="25"/>
  <c r="AN172" i="25"/>
  <c r="AH107" i="24"/>
  <c r="AH158" i="25"/>
  <c r="AD136" i="24"/>
  <c r="AE43" i="24"/>
  <c r="Z172" i="24"/>
  <c r="AJ64" i="26"/>
  <c r="AH64" i="26"/>
  <c r="AL64" i="26"/>
  <c r="Z64" i="26"/>
  <c r="W64" i="26"/>
  <c r="AM64" i="26"/>
  <c r="AJ164" i="26"/>
  <c r="Y164" i="26"/>
  <c r="AI13" i="24"/>
  <c r="AM13" i="24"/>
  <c r="AJ116" i="25"/>
  <c r="AO116" i="25"/>
  <c r="AA116" i="25"/>
  <c r="AL89" i="25"/>
  <c r="AE100" i="25"/>
  <c r="AF100" i="25"/>
  <c r="AG103" i="25"/>
  <c r="AA115" i="24"/>
  <c r="AJ86" i="25"/>
  <c r="AO86" i="25"/>
  <c r="AF86" i="25"/>
  <c r="AI86" i="25"/>
  <c r="AG103" i="24"/>
  <c r="AE103" i="24"/>
  <c r="AM87" i="25"/>
  <c r="AK87" i="25"/>
  <c r="AF87" i="25"/>
  <c r="AL33" i="40"/>
  <c r="AG33" i="40"/>
  <c r="Z33" i="40"/>
  <c r="AE33" i="40"/>
  <c r="AG25" i="40"/>
  <c r="AN25" i="40"/>
  <c r="AB25" i="40"/>
  <c r="AL25" i="40"/>
  <c r="AO18" i="25"/>
  <c r="Y172" i="25"/>
  <c r="AJ107" i="24"/>
  <c r="AG158" i="25"/>
  <c r="Z89" i="24"/>
  <c r="AE136" i="24"/>
  <c r="X86" i="24"/>
  <c r="AN150" i="24"/>
  <c r="AJ87" i="24"/>
  <c r="AK87" i="24"/>
  <c r="Y170" i="24"/>
  <c r="AJ170" i="24"/>
  <c r="Y19" i="25"/>
  <c r="AH95" i="25"/>
  <c r="AA95" i="25"/>
  <c r="Z95" i="25"/>
  <c r="AJ95" i="25"/>
  <c r="AB95" i="25"/>
  <c r="W95" i="25"/>
  <c r="Z32" i="25"/>
  <c r="AA32" i="25"/>
  <c r="X127" i="25"/>
  <c r="AI127" i="25"/>
  <c r="AA127" i="25"/>
  <c r="AJ8" i="25"/>
  <c r="X8" i="25"/>
  <c r="AF8" i="25"/>
  <c r="AD175" i="25"/>
  <c r="AI175" i="25"/>
  <c r="AD64" i="26"/>
  <c r="AN64" i="26"/>
  <c r="Y64" i="26"/>
  <c r="AF64" i="26"/>
  <c r="AG164" i="26"/>
  <c r="AK164" i="26"/>
  <c r="AF164" i="26"/>
  <c r="AN72" i="25"/>
  <c r="AF154" i="25"/>
  <c r="AM154" i="25"/>
  <c r="AE104" i="24"/>
  <c r="Y104" i="24"/>
  <c r="AC104" i="24"/>
  <c r="AH177" i="25"/>
  <c r="AK116" i="25"/>
  <c r="AE116" i="25"/>
  <c r="AK99" i="25"/>
  <c r="X100" i="25"/>
  <c r="Y100" i="25"/>
  <c r="AH100" i="25"/>
  <c r="AC159" i="24"/>
  <c r="Y159" i="24"/>
  <c r="AF159" i="24"/>
  <c r="W32" i="24"/>
  <c r="AO32" i="24"/>
  <c r="AH103" i="25"/>
  <c r="AK69" i="24"/>
  <c r="W69" i="24"/>
  <c r="AH45" i="40"/>
  <c r="W45" i="40"/>
  <c r="AK24" i="25"/>
  <c r="AC24" i="25"/>
  <c r="X24" i="25"/>
  <c r="Z58" i="25"/>
  <c r="AN125" i="40"/>
  <c r="AM125" i="40"/>
  <c r="X44" i="40"/>
  <c r="AF121" i="40"/>
  <c r="Y121" i="40"/>
  <c r="AC121" i="40"/>
  <c r="AG121" i="40"/>
  <c r="AN121" i="40"/>
  <c r="AG135" i="40"/>
  <c r="W135" i="40"/>
  <c r="X135" i="40"/>
  <c r="AB135" i="40"/>
  <c r="AC28" i="25"/>
  <c r="W28" i="25"/>
  <c r="AE28" i="25"/>
  <c r="AJ28" i="25"/>
  <c r="Y28" i="25"/>
  <c r="X15" i="25"/>
  <c r="AM106" i="25"/>
  <c r="X34" i="25"/>
  <c r="Y84" i="23"/>
  <c r="Y28" i="23"/>
  <c r="AK86" i="23"/>
  <c r="W86" i="23"/>
  <c r="AC17" i="23"/>
  <c r="AO21" i="23"/>
  <c r="AH112" i="28"/>
  <c r="AI177" i="28"/>
  <c r="W156" i="28"/>
  <c r="X28" i="25"/>
  <c r="Z28" i="25"/>
  <c r="AF28" i="25"/>
  <c r="AK28" i="25"/>
  <c r="AO28" i="25"/>
  <c r="AL169" i="23"/>
  <c r="AJ169" i="23"/>
  <c r="AG163" i="23"/>
  <c r="W88" i="23"/>
  <c r="Z174" i="23"/>
  <c r="Y36" i="23"/>
  <c r="AJ45" i="23"/>
  <c r="Y132" i="23"/>
  <c r="AI132" i="23"/>
  <c r="AE165" i="23"/>
  <c r="AD165" i="23"/>
  <c r="AL170" i="23"/>
  <c r="AO170" i="23"/>
  <c r="AN170" i="23"/>
  <c r="AA170" i="23"/>
  <c r="AG20" i="23"/>
  <c r="AI41" i="23"/>
  <c r="AG41" i="23"/>
  <c r="Y107" i="23"/>
  <c r="AJ107" i="23"/>
  <c r="X140" i="23"/>
  <c r="AF109" i="23"/>
  <c r="X100" i="23"/>
  <c r="AM121" i="23"/>
  <c r="AE121" i="23"/>
  <c r="AA86" i="23"/>
  <c r="AL86" i="23"/>
  <c r="AA17" i="23"/>
  <c r="AB106" i="23"/>
  <c r="AJ106" i="23"/>
  <c r="AL51" i="28"/>
  <c r="W147" i="28"/>
  <c r="AD147" i="28"/>
  <c r="AM132" i="28"/>
  <c r="AO132" i="28"/>
  <c r="AO143" i="28"/>
  <c r="AD153" i="28"/>
  <c r="AF42" i="28"/>
  <c r="AE155" i="28"/>
  <c r="W169" i="28"/>
  <c r="AH129" i="28"/>
  <c r="AK129" i="28"/>
  <c r="AA58" i="28"/>
  <c r="AC72" i="28"/>
  <c r="AN17" i="28"/>
  <c r="AH19" i="28"/>
  <c r="AN145" i="28"/>
  <c r="AG98" i="28"/>
  <c r="AN98" i="28"/>
  <c r="AJ98" i="28"/>
  <c r="AO98" i="28"/>
  <c r="AI123" i="28"/>
  <c r="W31" i="28"/>
  <c r="AH161" i="28"/>
  <c r="AG59" i="28"/>
  <c r="Y91" i="28"/>
  <c r="AM177" i="28"/>
  <c r="Y106" i="25"/>
  <c r="AG34" i="25"/>
  <c r="AL107" i="23"/>
  <c r="X28" i="23"/>
  <c r="AE78" i="23"/>
  <c r="W9" i="23"/>
  <c r="AI115" i="28"/>
  <c r="AI125" i="40"/>
  <c r="AO125" i="40"/>
  <c r="AH44" i="40"/>
  <c r="AM121" i="40"/>
  <c r="AA121" i="40"/>
  <c r="AJ121" i="40"/>
  <c r="X121" i="40"/>
  <c r="Z135" i="40"/>
  <c r="AA135" i="40"/>
  <c r="AH135" i="40"/>
  <c r="W40" i="40"/>
  <c r="AG28" i="25"/>
  <c r="AB28" i="25"/>
  <c r="AI28" i="25"/>
  <c r="AN28" i="25"/>
  <c r="AO15" i="25"/>
  <c r="AB15" i="25"/>
  <c r="AJ106" i="25"/>
  <c r="AM169" i="23"/>
  <c r="AO163" i="23"/>
  <c r="AN88" i="23"/>
  <c r="AO88" i="23"/>
  <c r="AL174" i="23"/>
  <c r="AC36" i="23"/>
  <c r="AC77" i="23"/>
  <c r="AE132" i="23"/>
  <c r="AA132" i="23"/>
  <c r="AI165" i="23"/>
  <c r="AJ165" i="23"/>
  <c r="AE170" i="23"/>
  <c r="AM170" i="23"/>
  <c r="AJ170" i="23"/>
  <c r="Y20" i="23"/>
  <c r="AG75" i="23"/>
  <c r="AM55" i="23"/>
  <c r="AO27" i="23"/>
  <c r="Z100" i="23"/>
  <c r="AJ142" i="23"/>
  <c r="AF115" i="23"/>
  <c r="Z86" i="23"/>
  <c r="AM17" i="23"/>
  <c r="AE37" i="23"/>
  <c r="Y129" i="23"/>
  <c r="AD106" i="23"/>
  <c r="AG50" i="23"/>
  <c r="AK162" i="28"/>
  <c r="X147" i="28"/>
  <c r="AF147" i="28"/>
  <c r="AL132" i="28"/>
  <c r="AF53" i="28"/>
  <c r="AB42" i="28"/>
  <c r="AN155" i="28"/>
  <c r="W129" i="28"/>
  <c r="Z129" i="28"/>
  <c r="AN129" i="28"/>
  <c r="X37" i="28"/>
  <c r="AH72" i="28"/>
  <c r="AE72" i="28"/>
  <c r="AH17" i="28"/>
  <c r="AE17" i="28"/>
  <c r="AF32" i="28"/>
  <c r="Z39" i="28"/>
  <c r="W145" i="28"/>
  <c r="AF98" i="28"/>
  <c r="AH98" i="28"/>
  <c r="AE98" i="28"/>
  <c r="Y81" i="28"/>
  <c r="X131" i="28"/>
  <c r="X107" i="28"/>
  <c r="Z112" i="28"/>
  <c r="AM63" i="28"/>
  <c r="AG149" i="28"/>
  <c r="AO161" i="28"/>
  <c r="AM91" i="28"/>
  <c r="Z30" i="24"/>
  <c r="AI30" i="24"/>
  <c r="AI97" i="24"/>
  <c r="Y35" i="24"/>
  <c r="AE52" i="25"/>
  <c r="AM162" i="25"/>
  <c r="Z162" i="25"/>
  <c r="AF107" i="24"/>
  <c r="AK107" i="24"/>
  <c r="AO107" i="24"/>
  <c r="AI29" i="24"/>
  <c r="Y29" i="24"/>
  <c r="AO38" i="25"/>
  <c r="AC119" i="25"/>
  <c r="AB119" i="25"/>
  <c r="AL158" i="25"/>
  <c r="Y158" i="25"/>
  <c r="AG136" i="24"/>
  <c r="AC136" i="24"/>
  <c r="AN136" i="24"/>
  <c r="AN145" i="25"/>
  <c r="AK43" i="24"/>
  <c r="AH21" i="24"/>
  <c r="AM21" i="24"/>
  <c r="AB34" i="24"/>
  <c r="X99" i="24"/>
  <c r="AH99" i="24"/>
  <c r="AG41" i="24"/>
  <c r="AC41" i="24"/>
  <c r="AN41" i="24"/>
  <c r="X32" i="25"/>
  <c r="Z127" i="25"/>
  <c r="AB127" i="25"/>
  <c r="AO124" i="25"/>
  <c r="AH137" i="25"/>
  <c r="AK8" i="25"/>
  <c r="AL84" i="25"/>
  <c r="AI150" i="25"/>
  <c r="AD74" i="25"/>
  <c r="AH21" i="25"/>
  <c r="AD21" i="25"/>
  <c r="AO72" i="25"/>
  <c r="AM72" i="25"/>
  <c r="AL141" i="25"/>
  <c r="W29" i="25"/>
  <c r="AK55" i="25"/>
  <c r="AI55" i="25"/>
  <c r="AD80" i="24"/>
  <c r="X80" i="24"/>
  <c r="AF80" i="24"/>
  <c r="AO80" i="24"/>
  <c r="AE80" i="24"/>
  <c r="Y13" i="24"/>
  <c r="AJ102" i="24"/>
  <c r="X177" i="25"/>
  <c r="AE177" i="25"/>
  <c r="Z176" i="25"/>
  <c r="AF36" i="25"/>
  <c r="X36" i="25"/>
  <c r="AK49" i="26"/>
  <c r="AD49" i="26"/>
  <c r="AO49" i="26"/>
  <c r="W49" i="26"/>
  <c r="AH49" i="26"/>
  <c r="X89" i="25"/>
  <c r="AA89" i="25"/>
  <c r="AK153" i="25"/>
  <c r="AN100" i="25"/>
  <c r="AD100" i="25"/>
  <c r="AO100" i="25"/>
  <c r="AC100" i="25"/>
  <c r="AJ100" i="25"/>
  <c r="AC111" i="25"/>
  <c r="Y111" i="25"/>
  <c r="AJ111" i="25"/>
  <c r="AE111" i="25"/>
  <c r="AA111" i="25"/>
  <c r="AN111" i="25"/>
  <c r="AL120" i="25"/>
  <c r="AO120" i="25"/>
  <c r="AC103" i="25"/>
  <c r="W103" i="25"/>
  <c r="AO56" i="24"/>
  <c r="Y115" i="24"/>
  <c r="AN69" i="24"/>
  <c r="AF103" i="24"/>
  <c r="AK103" i="24"/>
  <c r="AN129" i="24"/>
  <c r="AH155" i="25"/>
  <c r="AA24" i="24"/>
  <c r="AJ72" i="24"/>
  <c r="AG118" i="24"/>
  <c r="AM138" i="24"/>
  <c r="AB44" i="25"/>
  <c r="AB121" i="25"/>
  <c r="AA78" i="26"/>
  <c r="AK78" i="26"/>
  <c r="AK63" i="25"/>
  <c r="W63" i="25"/>
  <c r="AO10" i="25"/>
  <c r="AF17" i="25"/>
  <c r="AA17" i="25"/>
  <c r="Z17" i="25"/>
  <c r="AL17" i="25"/>
  <c r="AE161" i="25"/>
  <c r="AO115" i="25"/>
  <c r="X136" i="25"/>
  <c r="AK132" i="25"/>
  <c r="AA39" i="25"/>
  <c r="X39" i="25"/>
  <c r="AL39" i="25"/>
  <c r="AB117" i="25"/>
  <c r="AI117" i="25"/>
  <c r="AA117" i="25"/>
  <c r="Z117" i="25"/>
  <c r="AA130" i="25"/>
  <c r="AD130" i="25"/>
  <c r="AM130" i="25"/>
  <c r="AF170" i="25"/>
  <c r="AO83" i="26"/>
  <c r="AF83" i="26"/>
  <c r="AM83" i="26"/>
  <c r="AH148" i="25"/>
  <c r="AK166" i="24"/>
  <c r="AJ83" i="26"/>
  <c r="AG138" i="25"/>
  <c r="AH41" i="25"/>
  <c r="AK162" i="25"/>
  <c r="AD162" i="25"/>
  <c r="AD49" i="24"/>
  <c r="X107" i="24"/>
  <c r="Z107" i="24"/>
  <c r="AG29" i="24"/>
  <c r="AG119" i="25"/>
  <c r="AF158" i="25"/>
  <c r="AN158" i="25"/>
  <c r="X136" i="24"/>
  <c r="AM145" i="25"/>
  <c r="Y43" i="24"/>
  <c r="AF76" i="24"/>
  <c r="AN172" i="24"/>
  <c r="AG21" i="24"/>
  <c r="AC21" i="24"/>
  <c r="AF99" i="24"/>
  <c r="AI99" i="24"/>
  <c r="Y99" i="24"/>
  <c r="AN151" i="24"/>
  <c r="Y41" i="24"/>
  <c r="AE41" i="24"/>
  <c r="AF32" i="25"/>
  <c r="AB32" i="25"/>
  <c r="Y127" i="25"/>
  <c r="AG127" i="25"/>
  <c r="Y137" i="25"/>
  <c r="Z137" i="25"/>
  <c r="AO8" i="25"/>
  <c r="Y150" i="25"/>
  <c r="AA74" i="25"/>
  <c r="AB74" i="25"/>
  <c r="Z74" i="25"/>
  <c r="W21" i="25"/>
  <c r="AB21" i="25"/>
  <c r="AD42" i="25"/>
  <c r="AI72" i="25"/>
  <c r="AH72" i="25"/>
  <c r="AK29" i="25"/>
  <c r="W55" i="25"/>
  <c r="AB80" i="24"/>
  <c r="W80" i="24"/>
  <c r="AA80" i="24"/>
  <c r="AM80" i="24"/>
  <c r="X13" i="24"/>
  <c r="Z13" i="24"/>
  <c r="AA13" i="24"/>
  <c r="AL36" i="24"/>
  <c r="AC167" i="24"/>
  <c r="AA31" i="25"/>
  <c r="AI31" i="25"/>
  <c r="AL31" i="25"/>
  <c r="W177" i="25"/>
  <c r="AI177" i="25"/>
  <c r="AN176" i="25"/>
  <c r="Z99" i="25"/>
  <c r="AN49" i="26"/>
  <c r="X49" i="26"/>
  <c r="AB49" i="26"/>
  <c r="AF49" i="26"/>
  <c r="AJ49" i="26"/>
  <c r="AD89" i="25"/>
  <c r="AM89" i="25"/>
  <c r="AF89" i="25"/>
  <c r="AK100" i="25"/>
  <c r="AB100" i="25"/>
  <c r="Z100" i="25"/>
  <c r="AG111" i="25"/>
  <c r="AK111" i="25"/>
  <c r="AL111" i="25"/>
  <c r="W111" i="25"/>
  <c r="AM120" i="25"/>
  <c r="W120" i="25"/>
  <c r="AH120" i="25"/>
  <c r="Y103" i="25"/>
  <c r="AM103" i="25"/>
  <c r="AN103" i="25"/>
  <c r="AM56" i="24"/>
  <c r="AG133" i="24"/>
  <c r="W166" i="24"/>
  <c r="AI103" i="24"/>
  <c r="AH103" i="24"/>
  <c r="AD2" i="24"/>
  <c r="AC129" i="24"/>
  <c r="AA155" i="25"/>
  <c r="AC24" i="24"/>
  <c r="AM72" i="24"/>
  <c r="AD118" i="24"/>
  <c r="W163" i="24"/>
  <c r="AM44" i="25"/>
  <c r="AG44" i="25"/>
  <c r="Y121" i="25"/>
  <c r="Y78" i="26"/>
  <c r="AC10" i="25"/>
  <c r="AK17" i="25"/>
  <c r="AI17" i="25"/>
  <c r="X17" i="25"/>
  <c r="AH17" i="25"/>
  <c r="AG161" i="25"/>
  <c r="AA161" i="25"/>
  <c r="AI161" i="25"/>
  <c r="AM136" i="25"/>
  <c r="AF132" i="25"/>
  <c r="W39" i="25"/>
  <c r="AC39" i="25"/>
  <c r="W117" i="25"/>
  <c r="AI130" i="25"/>
  <c r="AO130" i="25"/>
  <c r="AG130" i="25"/>
  <c r="AJ130" i="25"/>
  <c r="AL170" i="25"/>
  <c r="AG170" i="25"/>
  <c r="AH170" i="25"/>
  <c r="AB170" i="25"/>
  <c r="AD83" i="26"/>
  <c r="AB83" i="26"/>
  <c r="X83" i="26"/>
  <c r="Y108" i="25"/>
  <c r="AA90" i="23"/>
  <c r="AF169" i="23"/>
  <c r="W169" i="23"/>
  <c r="AJ104" i="23"/>
  <c r="X47" i="23"/>
  <c r="AK88" i="23"/>
  <c r="AD13" i="23"/>
  <c r="Z103" i="23"/>
  <c r="AE144" i="23"/>
  <c r="Y144" i="23"/>
  <c r="AM147" i="23"/>
  <c r="AI130" i="23"/>
  <c r="AH94" i="23"/>
  <c r="AB61" i="23"/>
  <c r="AG11" i="23"/>
  <c r="AD11" i="23"/>
  <c r="AA11" i="23"/>
  <c r="X27" i="23"/>
  <c r="AH149" i="23"/>
  <c r="X142" i="23"/>
  <c r="AC83" i="23"/>
  <c r="AO96" i="23"/>
  <c r="AM172" i="23"/>
  <c r="AN167" i="23"/>
  <c r="AK62" i="23"/>
  <c r="AN123" i="23"/>
  <c r="AM15" i="23"/>
  <c r="AD108" i="23"/>
  <c r="W8" i="23"/>
  <c r="AC34" i="23"/>
  <c r="AI125" i="23"/>
  <c r="W133" i="23"/>
  <c r="Y162" i="28"/>
  <c r="AB132" i="28"/>
  <c r="X17" i="28"/>
  <c r="AA122" i="28"/>
  <c r="AA145" i="28"/>
  <c r="W174" i="28"/>
  <c r="AB98" i="28"/>
  <c r="AG13" i="28"/>
  <c r="AB136" i="28"/>
  <c r="AI104" i="28"/>
  <c r="AK104" i="28"/>
  <c r="AL87" i="25"/>
  <c r="W58" i="25"/>
  <c r="AL58" i="25"/>
  <c r="AA29" i="40"/>
  <c r="AH29" i="40"/>
  <c r="X45" i="40"/>
  <c r="AK44" i="40"/>
  <c r="AN44" i="40"/>
  <c r="AO126" i="40"/>
  <c r="AN173" i="25"/>
  <c r="AB173" i="25"/>
  <c r="AI70" i="25"/>
  <c r="AC70" i="25"/>
  <c r="AH106" i="25"/>
  <c r="AA106" i="25"/>
  <c r="AK106" i="25"/>
  <c r="X106" i="25"/>
  <c r="AO106" i="25"/>
  <c r="AE62" i="25"/>
  <c r="AK62" i="25"/>
  <c r="AI62" i="25"/>
  <c r="AD62" i="25"/>
  <c r="AO62" i="25"/>
  <c r="AB34" i="25"/>
  <c r="W34" i="25"/>
  <c r="Z34" i="25"/>
  <c r="AK34" i="25"/>
  <c r="AL34" i="25"/>
  <c r="AM150" i="23"/>
  <c r="AN103" i="23"/>
  <c r="AE140" i="23"/>
  <c r="AG151" i="23"/>
  <c r="AF171" i="23"/>
  <c r="AO23" i="23"/>
  <c r="W21" i="23"/>
  <c r="Z133" i="23"/>
  <c r="AA133" i="23"/>
  <c r="X162" i="28"/>
  <c r="AH132" i="28"/>
  <c r="X116" i="28"/>
  <c r="AO72" i="28"/>
  <c r="AH32" i="28"/>
  <c r="AG122" i="28"/>
  <c r="AG174" i="28"/>
  <c r="AC98" i="28"/>
  <c r="AK114" i="28"/>
  <c r="AN34" i="28"/>
  <c r="AE170" i="28"/>
  <c r="AI107" i="28"/>
  <c r="AH13" i="28"/>
  <c r="AK13" i="28"/>
  <c r="Y112" i="28"/>
  <c r="AO136" i="28"/>
  <c r="AO27" i="28"/>
  <c r="W115" i="28"/>
  <c r="AC115" i="28"/>
  <c r="AF12" i="28"/>
  <c r="AG12" i="28"/>
  <c r="AK138" i="28"/>
  <c r="AI142" i="28"/>
  <c r="AG104" i="28"/>
  <c r="Z104" i="28"/>
  <c r="AJ104" i="28"/>
  <c r="AN149" i="28"/>
  <c r="AL97" i="28"/>
  <c r="AG91" i="28"/>
  <c r="AB33" i="40"/>
  <c r="AL122" i="40"/>
  <c r="AG108" i="25"/>
  <c r="AC146" i="25"/>
  <c r="AI106" i="25"/>
  <c r="AD106" i="25"/>
  <c r="AC106" i="25"/>
  <c r="Z106" i="25"/>
  <c r="AB106" i="25"/>
  <c r="AL62" i="25"/>
  <c r="AG62" i="25"/>
  <c r="AB62" i="25"/>
  <c r="X62" i="25"/>
  <c r="Z62" i="25"/>
  <c r="AE34" i="25"/>
  <c r="AC34" i="25"/>
  <c r="AH34" i="25"/>
  <c r="AJ34" i="25"/>
  <c r="Y34" i="25"/>
  <c r="AK90" i="23"/>
  <c r="AA88" i="23"/>
  <c r="AE103" i="23"/>
  <c r="W103" i="23"/>
  <c r="AE75" i="23"/>
  <c r="AN140" i="23"/>
  <c r="AI140" i="23"/>
  <c r="AF140" i="23"/>
  <c r="AK151" i="23"/>
  <c r="AM65" i="23"/>
  <c r="AA69" i="23"/>
  <c r="W171" i="23"/>
  <c r="AN171" i="23"/>
  <c r="AK114" i="23"/>
  <c r="AG94" i="23"/>
  <c r="AL97" i="23"/>
  <c r="Z97" i="23"/>
  <c r="AJ11" i="23"/>
  <c r="AM11" i="23"/>
  <c r="AL149" i="23"/>
  <c r="AG121" i="23"/>
  <c r="AD121" i="23"/>
  <c r="W121" i="23"/>
  <c r="AF121" i="23"/>
  <c r="AF62" i="23"/>
  <c r="W15" i="23"/>
  <c r="AI108" i="23"/>
  <c r="Y108" i="23"/>
  <c r="AK78" i="23"/>
  <c r="AH34" i="23"/>
  <c r="AN164" i="23"/>
  <c r="AE126" i="23"/>
  <c r="AI10" i="23"/>
  <c r="AE133" i="23"/>
  <c r="AH143" i="28"/>
  <c r="AN42" i="28"/>
  <c r="Z72" i="28"/>
  <c r="Y17" i="28"/>
  <c r="AE122" i="28"/>
  <c r="AM145" i="28"/>
  <c r="AB174" i="28"/>
  <c r="AL13" i="28"/>
  <c r="AJ12" i="28"/>
  <c r="Y12" i="28"/>
  <c r="X149" i="28"/>
  <c r="W68" i="28"/>
  <c r="AG158" i="28"/>
  <c r="AA131" i="24"/>
  <c r="AL131" i="24"/>
  <c r="AI58" i="25"/>
  <c r="AO58" i="25"/>
  <c r="X58" i="25"/>
  <c r="Z29" i="40"/>
  <c r="AI29" i="40"/>
  <c r="AL29" i="40"/>
  <c r="AA44" i="40"/>
  <c r="AI44" i="40"/>
  <c r="AM44" i="40"/>
  <c r="AA126" i="40"/>
  <c r="AJ126" i="40"/>
  <c r="AO122" i="40"/>
  <c r="AM122" i="40"/>
  <c r="AJ15" i="25"/>
  <c r="AN108" i="25"/>
  <c r="AO146" i="25"/>
  <c r="AF173" i="25"/>
  <c r="Y173" i="25"/>
  <c r="W70" i="25"/>
  <c r="AE106" i="25"/>
  <c r="W106" i="25"/>
  <c r="AF106" i="25"/>
  <c r="AN106" i="25"/>
  <c r="AA62" i="25"/>
  <c r="W62" i="25"/>
  <c r="AM62" i="25"/>
  <c r="AJ62" i="25"/>
  <c r="AA34" i="25"/>
  <c r="AI34" i="25"/>
  <c r="AF34" i="25"/>
  <c r="AD34" i="25"/>
  <c r="AI169" i="23"/>
  <c r="AJ88" i="23"/>
  <c r="W6" i="23"/>
  <c r="AH174" i="23"/>
  <c r="X36" i="23"/>
  <c r="AB150" i="23"/>
  <c r="AL114" i="23"/>
  <c r="AH114" i="23"/>
  <c r="Z114" i="23"/>
  <c r="Y38" i="23"/>
  <c r="AD61" i="23"/>
  <c r="AK61" i="23"/>
  <c r="AC11" i="23"/>
  <c r="Y149" i="23"/>
  <c r="AH89" i="23"/>
  <c r="AB44" i="23"/>
  <c r="AJ48" i="23"/>
  <c r="AJ132" i="28"/>
  <c r="AO69" i="28"/>
  <c r="Z93" i="28"/>
  <c r="AM116" i="28"/>
  <c r="AJ72" i="28"/>
  <c r="AO145" i="28"/>
  <c r="AJ174" i="28"/>
  <c r="AC170" i="28"/>
  <c r="Y107" i="28"/>
  <c r="Z107" i="28"/>
  <c r="Y13" i="28"/>
  <c r="Z13" i="28"/>
  <c r="AE112" i="28"/>
  <c r="AM136" i="28"/>
  <c r="AJ115" i="28"/>
  <c r="AE115" i="28"/>
  <c r="AD12" i="28"/>
  <c r="AC12" i="28"/>
  <c r="AO12" i="28"/>
  <c r="AN20" i="28"/>
  <c r="AO104" i="28"/>
  <c r="AN104" i="28"/>
  <c r="AA104" i="28"/>
  <c r="X68" i="28"/>
  <c r="AF91" i="28"/>
  <c r="AM156" i="26"/>
  <c r="Y26" i="25"/>
  <c r="AA165" i="24"/>
  <c r="AM165" i="24"/>
  <c r="AH94" i="25"/>
  <c r="AN94" i="25"/>
  <c r="X94" i="25"/>
  <c r="AD94" i="25"/>
  <c r="AF94" i="25"/>
  <c r="AJ94" i="25"/>
  <c r="AE94" i="25"/>
  <c r="AA94" i="25"/>
  <c r="Y94" i="25"/>
  <c r="Y23" i="25"/>
  <c r="Z23" i="25"/>
  <c r="AG114" i="25"/>
  <c r="AF114" i="25"/>
  <c r="AI114" i="25"/>
  <c r="AB114" i="25"/>
  <c r="Y114" i="25"/>
  <c r="AM114" i="25"/>
  <c r="AA114" i="25"/>
  <c r="AC114" i="25"/>
  <c r="AN114" i="25"/>
  <c r="AF135" i="25"/>
  <c r="AB135" i="25"/>
  <c r="Z135" i="25"/>
  <c r="AN135" i="25"/>
  <c r="AO135" i="25"/>
  <c r="AA135" i="25"/>
  <c r="AI135" i="25"/>
  <c r="AH135" i="25"/>
  <c r="AL135" i="25"/>
  <c r="Q130" i="24"/>
  <c r="S130" i="24"/>
  <c r="P130" i="24"/>
  <c r="N130" i="24"/>
  <c r="M130" i="24"/>
  <c r="T130" i="24"/>
  <c r="AP91" i="24"/>
  <c r="AG91" i="24" s="1"/>
  <c r="AP33" i="24"/>
  <c r="AP14" i="24"/>
  <c r="AB14" i="24" s="1"/>
  <c r="R14" i="24"/>
  <c r="Q14" i="24"/>
  <c r="U14" i="24"/>
  <c r="S14" i="24"/>
  <c r="P14" i="24"/>
  <c r="O14" i="24"/>
  <c r="N14" i="24"/>
  <c r="M14" i="24"/>
  <c r="U88" i="24"/>
  <c r="T88" i="24"/>
  <c r="O88" i="24"/>
  <c r="M88" i="24"/>
  <c r="N88" i="24"/>
  <c r="R88" i="24"/>
  <c r="AP175" i="24"/>
  <c r="AJ175" i="24" s="1"/>
  <c r="P175" i="24"/>
  <c r="T175" i="24"/>
  <c r="M175" i="24"/>
  <c r="Q175" i="24"/>
  <c r="R175" i="24"/>
  <c r="U131" i="27"/>
  <c r="T131" i="27"/>
  <c r="M131" i="27"/>
  <c r="Q131" i="27"/>
  <c r="R131" i="27"/>
  <c r="N131" i="27"/>
  <c r="S131" i="27"/>
  <c r="O174" i="27"/>
  <c r="S174" i="27"/>
  <c r="Q174" i="27"/>
  <c r="R174" i="27"/>
  <c r="P174" i="27"/>
  <c r="Q92" i="27"/>
  <c r="R92" i="27"/>
  <c r="N92" i="27"/>
  <c r="T92" i="27"/>
  <c r="M92" i="27"/>
  <c r="O92" i="27"/>
  <c r="P92" i="27"/>
  <c r="N122" i="27"/>
  <c r="U122" i="27"/>
  <c r="M122" i="27"/>
  <c r="P122" i="27"/>
  <c r="AP106" i="27"/>
  <c r="AB106" i="27" s="1"/>
  <c r="R173" i="27"/>
  <c r="U173" i="27"/>
  <c r="N173" i="27"/>
  <c r="O173" i="27"/>
  <c r="Q113" i="27"/>
  <c r="M113" i="27"/>
  <c r="N113" i="27"/>
  <c r="O158" i="27"/>
  <c r="M158" i="27"/>
  <c r="Q158" i="27"/>
  <c r="R158" i="27"/>
  <c r="U158" i="27"/>
  <c r="R156" i="27"/>
  <c r="O156" i="27"/>
  <c r="Q156" i="27"/>
  <c r="S30" i="27"/>
  <c r="P30" i="27"/>
  <c r="U30" i="27"/>
  <c r="M30" i="27"/>
  <c r="AP161" i="27"/>
  <c r="AG161" i="27" s="1"/>
  <c r="Q161" i="27"/>
  <c r="U161" i="27"/>
  <c r="M161" i="27"/>
  <c r="N28" i="27"/>
  <c r="P28" i="27"/>
  <c r="S28" i="27"/>
  <c r="M28" i="27"/>
  <c r="R28" i="27"/>
  <c r="O28" i="27"/>
  <c r="T51" i="27"/>
  <c r="Q51" i="27"/>
  <c r="P51" i="27"/>
  <c r="N51" i="27"/>
  <c r="U51" i="27"/>
  <c r="M51" i="27"/>
  <c r="T26" i="27"/>
  <c r="S26" i="27"/>
  <c r="P26" i="27"/>
  <c r="Q26" i="27"/>
  <c r="N26" i="27"/>
  <c r="U130" i="27"/>
  <c r="Q130" i="27"/>
  <c r="S130" i="27"/>
  <c r="M130" i="27"/>
  <c r="O29" i="27"/>
  <c r="Q29" i="27"/>
  <c r="R29" i="27"/>
  <c r="N29" i="27"/>
  <c r="T29" i="27"/>
  <c r="M29" i="27"/>
  <c r="P29" i="27"/>
  <c r="AJ102" i="23"/>
  <c r="X102" i="23"/>
  <c r="AH102" i="23"/>
  <c r="AL102" i="23"/>
  <c r="Y102" i="23"/>
  <c r="AB157" i="28"/>
  <c r="AI157" i="28"/>
  <c r="AH157" i="28"/>
  <c r="X157" i="28"/>
  <c r="AE157" i="28"/>
  <c r="AK157" i="28"/>
  <c r="AM157" i="28"/>
  <c r="AF157" i="28"/>
  <c r="AD157" i="28"/>
  <c r="AJ157" i="28"/>
  <c r="Y157" i="28"/>
  <c r="AO156" i="26"/>
  <c r="T85" i="27"/>
  <c r="U85" i="27"/>
  <c r="U46" i="27"/>
  <c r="U66" i="27"/>
  <c r="O66" i="27"/>
  <c r="O34" i="21"/>
  <c r="U28" i="21"/>
  <c r="M152" i="19"/>
  <c r="R152" i="19"/>
  <c r="N45" i="21"/>
  <c r="M91" i="24"/>
  <c r="T91" i="24"/>
  <c r="N91" i="24"/>
  <c r="O60" i="19"/>
  <c r="T56" i="19"/>
  <c r="Y2" i="24"/>
  <c r="AA158" i="24"/>
  <c r="W158" i="24"/>
  <c r="X158" i="24"/>
  <c r="AF158" i="24"/>
  <c r="AK158" i="24"/>
  <c r="W129" i="24"/>
  <c r="AH129" i="24"/>
  <c r="W47" i="24"/>
  <c r="X77" i="25"/>
  <c r="P16" i="24"/>
  <c r="U16" i="24"/>
  <c r="T16" i="24"/>
  <c r="AM24" i="24"/>
  <c r="AN157" i="25"/>
  <c r="AM58" i="23"/>
  <c r="AH58" i="23"/>
  <c r="AB67" i="24"/>
  <c r="AB74" i="24"/>
  <c r="AO63" i="25"/>
  <c r="AJ61" i="26"/>
  <c r="AL61" i="26"/>
  <c r="X61" i="26"/>
  <c r="Z61" i="26"/>
  <c r="AL131" i="25"/>
  <c r="AE10" i="25"/>
  <c r="AD35" i="25"/>
  <c r="AM35" i="25"/>
  <c r="AJ113" i="25"/>
  <c r="AG113" i="25"/>
  <c r="AK113" i="25"/>
  <c r="AL46" i="26"/>
  <c r="AA46" i="26"/>
  <c r="X53" i="25"/>
  <c r="AF53" i="25"/>
  <c r="AD50" i="26"/>
  <c r="AO59" i="26"/>
  <c r="W25" i="25"/>
  <c r="Y123" i="25"/>
  <c r="AC123" i="25"/>
  <c r="AC144" i="25"/>
  <c r="N96" i="27"/>
  <c r="O96" i="27"/>
  <c r="Q154" i="27"/>
  <c r="O154" i="27"/>
  <c r="U19" i="27"/>
  <c r="N19" i="27"/>
  <c r="S19" i="27"/>
  <c r="T148" i="27"/>
  <c r="P148" i="27"/>
  <c r="P106" i="27"/>
  <c r="M33" i="24"/>
  <c r="U139" i="24"/>
  <c r="N139" i="24"/>
  <c r="Q160" i="24"/>
  <c r="R160" i="24"/>
  <c r="O169" i="24"/>
  <c r="P169" i="24"/>
  <c r="AK144" i="24"/>
  <c r="AO4" i="25"/>
  <c r="AF35" i="24"/>
  <c r="AA35" i="24"/>
  <c r="AD68" i="24"/>
  <c r="AA68" i="24"/>
  <c r="X52" i="24"/>
  <c r="AI149" i="24"/>
  <c r="AO149" i="24"/>
  <c r="W70" i="24"/>
  <c r="AE70" i="24"/>
  <c r="Z18" i="24"/>
  <c r="AL18" i="24"/>
  <c r="AH6" i="24"/>
  <c r="AN6" i="24"/>
  <c r="X135" i="24"/>
  <c r="AK135" i="24"/>
  <c r="X90" i="24"/>
  <c r="W90" i="24"/>
  <c r="AI149" i="25"/>
  <c r="AA149" i="25"/>
  <c r="AD149" i="25"/>
  <c r="AG20" i="25"/>
  <c r="AM101" i="25"/>
  <c r="Y47" i="25"/>
  <c r="AL47" i="25"/>
  <c r="Z47" i="25"/>
  <c r="AD47" i="25"/>
  <c r="AH47" i="25"/>
  <c r="AD43" i="26"/>
  <c r="X43" i="26"/>
  <c r="AL125" i="25"/>
  <c r="AM125" i="25"/>
  <c r="AB41" i="25"/>
  <c r="W41" i="25"/>
  <c r="AN41" i="25"/>
  <c r="AO41" i="25"/>
  <c r="AG41" i="25"/>
  <c r="AC156" i="26"/>
  <c r="AK156" i="26"/>
  <c r="AG171" i="26"/>
  <c r="AN171" i="26"/>
  <c r="AL171" i="26"/>
  <c r="AM142" i="25"/>
  <c r="W26" i="25"/>
  <c r="AI26" i="25"/>
  <c r="AC26" i="25"/>
  <c r="AJ26" i="25"/>
  <c r="AD26" i="25"/>
  <c r="Q140" i="27"/>
  <c r="R140" i="27"/>
  <c r="O140" i="27"/>
  <c r="M81" i="27"/>
  <c r="T81" i="27"/>
  <c r="R81" i="27"/>
  <c r="S81" i="27"/>
  <c r="M87" i="27"/>
  <c r="P87" i="27"/>
  <c r="Q87" i="27"/>
  <c r="R151" i="27"/>
  <c r="N151" i="27"/>
  <c r="M112" i="27"/>
  <c r="T112" i="27"/>
  <c r="N112" i="27"/>
  <c r="M21" i="27"/>
  <c r="U21" i="27"/>
  <c r="S21" i="27"/>
  <c r="N150" i="27"/>
  <c r="M150" i="27"/>
  <c r="R139" i="27"/>
  <c r="P139" i="27"/>
  <c r="N139" i="27"/>
  <c r="M139" i="27"/>
  <c r="T139" i="27"/>
  <c r="U35" i="27"/>
  <c r="N35" i="27"/>
  <c r="S125" i="27"/>
  <c r="T125" i="27"/>
  <c r="P129" i="27"/>
  <c r="N129" i="27"/>
  <c r="S79" i="27"/>
  <c r="O79" i="27"/>
  <c r="M79" i="27"/>
  <c r="Q143" i="27"/>
  <c r="P39" i="27"/>
  <c r="U39" i="27"/>
  <c r="Q39" i="27"/>
  <c r="M104" i="27"/>
  <c r="U104" i="27"/>
  <c r="O104" i="27"/>
  <c r="O133" i="27"/>
  <c r="M5" i="27"/>
  <c r="U5" i="27"/>
  <c r="O5" i="27"/>
  <c r="M55" i="24"/>
  <c r="R55" i="24"/>
  <c r="Q55" i="24"/>
  <c r="AL49" i="24"/>
  <c r="AE49" i="24"/>
  <c r="AJ76" i="24"/>
  <c r="AJ34" i="24"/>
  <c r="AA34" i="24"/>
  <c r="AJ22" i="24"/>
  <c r="AB22" i="24"/>
  <c r="W151" i="24"/>
  <c r="AG151" i="24"/>
  <c r="AC106" i="24"/>
  <c r="AF106" i="24"/>
  <c r="W60" i="25"/>
  <c r="AD60" i="25"/>
  <c r="Z8" i="25"/>
  <c r="AC8" i="25"/>
  <c r="AN8" i="25"/>
  <c r="AM8" i="25"/>
  <c r="W8" i="25"/>
  <c r="AM84" i="25"/>
  <c r="AC84" i="25"/>
  <c r="X84" i="25"/>
  <c r="AC88" i="25"/>
  <c r="AL88" i="25"/>
  <c r="AE88" i="25"/>
  <c r="Z88" i="25"/>
  <c r="Y29" i="25"/>
  <c r="AC29" i="25"/>
  <c r="AG29" i="25"/>
  <c r="AJ29" i="25"/>
  <c r="AN29" i="25"/>
  <c r="T156" i="27"/>
  <c r="P130" i="27"/>
  <c r="O130" i="27"/>
  <c r="Q122" i="27"/>
  <c r="S122" i="27"/>
  <c r="P113" i="27"/>
  <c r="T113" i="27"/>
  <c r="Q173" i="27"/>
  <c r="T174" i="27"/>
  <c r="O26" i="27"/>
  <c r="U26" i="27"/>
  <c r="T158" i="27"/>
  <c r="N161" i="27"/>
  <c r="Q30" i="27"/>
  <c r="AE161" i="24"/>
  <c r="AA161" i="24"/>
  <c r="AJ161" i="24"/>
  <c r="AN161" i="24"/>
  <c r="AM161" i="24"/>
  <c r="AC161" i="24"/>
  <c r="AL161" i="24"/>
  <c r="AO161" i="24"/>
  <c r="AM148" i="24"/>
  <c r="AJ148" i="24"/>
  <c r="AD50" i="24"/>
  <c r="AI50" i="24"/>
  <c r="AL50" i="24"/>
  <c r="AO50" i="24"/>
  <c r="AG122" i="25"/>
  <c r="AO122" i="25"/>
  <c r="AD122" i="25"/>
  <c r="AL122" i="25"/>
  <c r="AE122" i="25"/>
  <c r="W122" i="25"/>
  <c r="AH122" i="25"/>
  <c r="Z122" i="25"/>
  <c r="AK122" i="25"/>
  <c r="AF122" i="25"/>
  <c r="AJ122" i="25"/>
  <c r="AB122" i="25"/>
  <c r="AM122" i="25"/>
  <c r="AI122" i="25"/>
  <c r="AA122" i="25"/>
  <c r="AL151" i="25"/>
  <c r="AB151" i="25"/>
  <c r="AD151" i="25"/>
  <c r="AM151" i="25"/>
  <c r="AK151" i="25"/>
  <c r="AC99" i="25"/>
  <c r="AL99" i="25"/>
  <c r="AF99" i="25"/>
  <c r="AN99" i="25"/>
  <c r="AA99" i="25"/>
  <c r="AE99" i="25"/>
  <c r="AO99" i="25"/>
  <c r="AG99" i="25"/>
  <c r="AI99" i="25"/>
  <c r="AB99" i="25"/>
  <c r="X99" i="25"/>
  <c r="Y99" i="25"/>
  <c r="AH99" i="25"/>
  <c r="AD99" i="25"/>
  <c r="Z30" i="25"/>
  <c r="X30" i="25"/>
  <c r="AC30" i="25"/>
  <c r="AJ30" i="25"/>
  <c r="AA30" i="25"/>
  <c r="AO30" i="25"/>
  <c r="AL30" i="25"/>
  <c r="P131" i="27"/>
  <c r="S51" i="27"/>
  <c r="O51" i="27"/>
  <c r="Q28" i="27"/>
  <c r="AJ37" i="24"/>
  <c r="AM37" i="24"/>
  <c r="AO37" i="24"/>
  <c r="AH23" i="25"/>
  <c r="X114" i="25"/>
  <c r="AD135" i="25"/>
  <c r="AC157" i="28"/>
  <c r="AN26" i="25"/>
  <c r="P85" i="27"/>
  <c r="N85" i="27"/>
  <c r="O46" i="27"/>
  <c r="N46" i="27"/>
  <c r="T46" i="27"/>
  <c r="P46" i="27"/>
  <c r="P66" i="27"/>
  <c r="M66" i="27"/>
  <c r="S66" i="27"/>
  <c r="P34" i="21"/>
  <c r="U130" i="19"/>
  <c r="O130" i="19"/>
  <c r="S28" i="21"/>
  <c r="O28" i="21"/>
  <c r="T152" i="19"/>
  <c r="R88" i="19"/>
  <c r="U91" i="24"/>
  <c r="S91" i="24"/>
  <c r="T60" i="19"/>
  <c r="S60" i="19"/>
  <c r="S56" i="19"/>
  <c r="R103" i="19"/>
  <c r="O103" i="19"/>
  <c r="AJ158" i="24"/>
  <c r="AO158" i="24"/>
  <c r="Z158" i="24"/>
  <c r="AF129" i="24"/>
  <c r="AJ129" i="24"/>
  <c r="Y129" i="24"/>
  <c r="AJ47" i="24"/>
  <c r="AJ77" i="25"/>
  <c r="Q16" i="24"/>
  <c r="M16" i="24"/>
  <c r="S16" i="24"/>
  <c r="AC9" i="24"/>
  <c r="Y59" i="26"/>
  <c r="AC59" i="26"/>
  <c r="AE59" i="26"/>
  <c r="X25" i="25"/>
  <c r="AM25" i="25"/>
  <c r="AH25" i="25"/>
  <c r="AI123" i="25"/>
  <c r="AL123" i="25"/>
  <c r="X144" i="25"/>
  <c r="AG144" i="25"/>
  <c r="R96" i="27"/>
  <c r="Q96" i="27"/>
  <c r="U154" i="27"/>
  <c r="M154" i="27"/>
  <c r="S154" i="27"/>
  <c r="P19" i="27"/>
  <c r="Q19" i="27"/>
  <c r="O148" i="27"/>
  <c r="M106" i="27"/>
  <c r="T33" i="24"/>
  <c r="P33" i="24"/>
  <c r="N33" i="24"/>
  <c r="M139" i="24"/>
  <c r="S139" i="24"/>
  <c r="S160" i="24"/>
  <c r="U160" i="24"/>
  <c r="O160" i="24"/>
  <c r="T169" i="24"/>
  <c r="AF94" i="24"/>
  <c r="AG144" i="24"/>
  <c r="AO37" i="25"/>
  <c r="Y16" i="25"/>
  <c r="X4" i="25"/>
  <c r="Y4" i="25"/>
  <c r="W35" i="24"/>
  <c r="AK35" i="24"/>
  <c r="AE68" i="24"/>
  <c r="AK68" i="24"/>
  <c r="AH52" i="24"/>
  <c r="W52" i="24"/>
  <c r="AN149" i="24"/>
  <c r="AM149" i="24"/>
  <c r="Y70" i="24"/>
  <c r="Z70" i="24"/>
  <c r="AG18" i="24"/>
  <c r="AI18" i="24"/>
  <c r="AK6" i="24"/>
  <c r="Y6" i="24"/>
  <c r="AJ135" i="24"/>
  <c r="AG135" i="24"/>
  <c r="AO90" i="24"/>
  <c r="Z90" i="24"/>
  <c r="AO149" i="25"/>
  <c r="Y20" i="25"/>
  <c r="AE20" i="25"/>
  <c r="AL101" i="25"/>
  <c r="AO47" i="25"/>
  <c r="AN47" i="25"/>
  <c r="X47" i="25"/>
  <c r="AJ47" i="25"/>
  <c r="AL71" i="25"/>
  <c r="W71" i="25"/>
  <c r="AJ14" i="25"/>
  <c r="AC14" i="25"/>
  <c r="AG43" i="26"/>
  <c r="AA43" i="26"/>
  <c r="AD125" i="25"/>
  <c r="AK41" i="25"/>
  <c r="AM41" i="25"/>
  <c r="AE41" i="25"/>
  <c r="Z41" i="25"/>
  <c r="AF156" i="26"/>
  <c r="AA156" i="26"/>
  <c r="W18" i="25"/>
  <c r="AC171" i="26"/>
  <c r="X171" i="26"/>
  <c r="AA171" i="26"/>
  <c r="Z142" i="25"/>
  <c r="AC142" i="25"/>
  <c r="AE54" i="25"/>
  <c r="AD54" i="25"/>
  <c r="Z54" i="25"/>
  <c r="Y54" i="25"/>
  <c r="AA26" i="25"/>
  <c r="AG26" i="25"/>
  <c r="AF26" i="25"/>
  <c r="AK26" i="25"/>
  <c r="T140" i="27"/>
  <c r="U140" i="27"/>
  <c r="Q81" i="27"/>
  <c r="U81" i="27"/>
  <c r="U151" i="27"/>
  <c r="Q151" i="27"/>
  <c r="R112" i="27"/>
  <c r="Q112" i="27"/>
  <c r="P21" i="27"/>
  <c r="Q150" i="27"/>
  <c r="U139" i="27"/>
  <c r="Q139" i="27"/>
  <c r="O139" i="27"/>
  <c r="P35" i="27"/>
  <c r="Q35" i="27"/>
  <c r="R125" i="27"/>
  <c r="U125" i="27"/>
  <c r="P125" i="27"/>
  <c r="M125" i="27"/>
  <c r="O129" i="27"/>
  <c r="Q129" i="27"/>
  <c r="T79" i="27"/>
  <c r="R79" i="27"/>
  <c r="N79" i="27"/>
  <c r="P143" i="27"/>
  <c r="T143" i="27"/>
  <c r="O39" i="27"/>
  <c r="T39" i="27"/>
  <c r="N104" i="27"/>
  <c r="P104" i="27"/>
  <c r="S104" i="27"/>
  <c r="R133" i="27"/>
  <c r="N133" i="27"/>
  <c r="S133" i="27"/>
  <c r="P5" i="27"/>
  <c r="U55" i="24"/>
  <c r="P55" i="24"/>
  <c r="S55" i="24"/>
  <c r="AC49" i="24"/>
  <c r="AM49" i="24"/>
  <c r="Z112" i="24"/>
  <c r="AH119" i="25"/>
  <c r="AE119" i="25"/>
  <c r="AB89" i="24"/>
  <c r="AG89" i="24"/>
  <c r="AK76" i="24"/>
  <c r="AB125" i="24"/>
  <c r="AG34" i="24"/>
  <c r="AH34" i="24"/>
  <c r="X22" i="24"/>
  <c r="AI22" i="24"/>
  <c r="AJ151" i="24"/>
  <c r="AO151" i="24"/>
  <c r="AA106" i="24"/>
  <c r="AL106" i="24"/>
  <c r="AK163" i="25"/>
  <c r="AJ163" i="25"/>
  <c r="AJ110" i="25"/>
  <c r="AB60" i="25"/>
  <c r="AC60" i="25"/>
  <c r="AH104" i="26"/>
  <c r="AC104" i="26"/>
  <c r="AO68" i="25"/>
  <c r="AM68" i="25"/>
  <c r="AA68" i="25"/>
  <c r="AM137" i="25"/>
  <c r="AE137" i="25"/>
  <c r="AL137" i="25"/>
  <c r="AG8" i="25"/>
  <c r="AL8" i="25"/>
  <c r="AD8" i="25"/>
  <c r="AB84" i="25"/>
  <c r="AA84" i="25"/>
  <c r="AN84" i="25"/>
  <c r="AE42" i="25"/>
  <c r="AL72" i="25"/>
  <c r="AE72" i="25"/>
  <c r="AG12" i="25"/>
  <c r="AH12" i="25"/>
  <c r="AF12" i="25"/>
  <c r="AO12" i="25"/>
  <c r="Z12" i="25"/>
  <c r="AJ88" i="25"/>
  <c r="AN88" i="25"/>
  <c r="AB154" i="25"/>
  <c r="AE85" i="25"/>
  <c r="Z29" i="25"/>
  <c r="AD29" i="25"/>
  <c r="AH29" i="25"/>
  <c r="AM29" i="25"/>
  <c r="AG22" i="25"/>
  <c r="AD55" i="25"/>
  <c r="Z159" i="26"/>
  <c r="M156" i="27"/>
  <c r="U156" i="27"/>
  <c r="N156" i="27"/>
  <c r="N130" i="27"/>
  <c r="O122" i="27"/>
  <c r="O113" i="27"/>
  <c r="S113" i="27"/>
  <c r="P173" i="27"/>
  <c r="S173" i="27"/>
  <c r="U174" i="27"/>
  <c r="N174" i="27"/>
  <c r="M26" i="27"/>
  <c r="P158" i="27"/>
  <c r="N158" i="27"/>
  <c r="R161" i="27"/>
  <c r="T161" i="27"/>
  <c r="T30" i="27"/>
  <c r="R130" i="24"/>
  <c r="N175" i="24"/>
  <c r="U175" i="24"/>
  <c r="S175" i="24"/>
  <c r="T14" i="24"/>
  <c r="AI38" i="24"/>
  <c r="X122" i="25"/>
  <c r="AN122" i="25"/>
  <c r="AE151" i="25"/>
  <c r="AM99" i="25"/>
  <c r="AE30" i="25"/>
  <c r="AF30" i="25"/>
  <c r="AL94" i="25"/>
  <c r="AF169" i="25"/>
  <c r="AB169" i="25"/>
  <c r="AK169" i="25"/>
  <c r="AH111" i="23"/>
  <c r="AC111" i="23"/>
  <c r="AE111" i="23"/>
  <c r="Z111" i="23"/>
  <c r="Y111" i="23"/>
  <c r="AI68" i="23"/>
  <c r="AD68" i="23"/>
  <c r="AF68" i="23"/>
  <c r="Y68" i="23"/>
  <c r="AJ26" i="23"/>
  <c r="X26" i="23"/>
  <c r="AD26" i="23"/>
  <c r="AF26" i="23"/>
  <c r="AB26" i="23"/>
  <c r="AI26" i="23"/>
  <c r="AN26" i="23"/>
  <c r="Z26" i="23"/>
  <c r="AO26" i="23"/>
  <c r="W26" i="23"/>
  <c r="AI110" i="23"/>
  <c r="AC110" i="23"/>
  <c r="AJ110" i="23"/>
  <c r="W110" i="23"/>
  <c r="AO110" i="23"/>
  <c r="X110" i="23"/>
  <c r="AF110" i="23"/>
  <c r="AL110" i="23"/>
  <c r="Z110" i="23"/>
  <c r="AM110" i="23"/>
  <c r="AH110" i="23"/>
  <c r="AE110" i="23"/>
  <c r="Y110" i="23"/>
  <c r="AN110" i="23"/>
  <c r="AB110" i="23"/>
  <c r="AA110" i="23"/>
  <c r="AG110" i="23"/>
  <c r="AJ73" i="23"/>
  <c r="AI73" i="23"/>
  <c r="W73" i="23"/>
  <c r="AG73" i="23"/>
  <c r="AD73" i="23"/>
  <c r="AH73" i="23"/>
  <c r="AL73" i="23"/>
  <c r="Y73" i="23"/>
  <c r="AK73" i="23"/>
  <c r="W156" i="26"/>
  <c r="S85" i="27"/>
  <c r="Q85" i="27"/>
  <c r="Q46" i="27"/>
  <c r="T66" i="27"/>
  <c r="M88" i="19"/>
  <c r="S88" i="19"/>
  <c r="P45" i="21"/>
  <c r="O45" i="21"/>
  <c r="P91" i="24"/>
  <c r="R91" i="24"/>
  <c r="O91" i="24"/>
  <c r="Q91" i="24"/>
  <c r="N60" i="19"/>
  <c r="U56" i="19"/>
  <c r="U103" i="19"/>
  <c r="AD95" i="24"/>
  <c r="AN158" i="24"/>
  <c r="AD158" i="24"/>
  <c r="AH158" i="24"/>
  <c r="AL158" i="24"/>
  <c r="AD129" i="24"/>
  <c r="AL129" i="24"/>
  <c r="AH47" i="24"/>
  <c r="AN77" i="25"/>
  <c r="N16" i="24"/>
  <c r="AJ157" i="25"/>
  <c r="AO157" i="25"/>
  <c r="AK118" i="24"/>
  <c r="AD58" i="23"/>
  <c r="AF58" i="23"/>
  <c r="AM67" i="24"/>
  <c r="Y155" i="24"/>
  <c r="AM9" i="24"/>
  <c r="Z63" i="25"/>
  <c r="AM63" i="25"/>
  <c r="AB61" i="26"/>
  <c r="AH61" i="26"/>
  <c r="Y61" i="26"/>
  <c r="AM61" i="26"/>
  <c r="Y131" i="25"/>
  <c r="AG131" i="25"/>
  <c r="AJ131" i="25"/>
  <c r="AI10" i="25"/>
  <c r="AF10" i="25"/>
  <c r="Y35" i="25"/>
  <c r="AF35" i="25"/>
  <c r="AM113" i="25"/>
  <c r="W113" i="25"/>
  <c r="AL113" i="25"/>
  <c r="AN113" i="25"/>
  <c r="AI46" i="26"/>
  <c r="AK46" i="26"/>
  <c r="Y53" i="25"/>
  <c r="AJ53" i="25"/>
  <c r="AM53" i="25"/>
  <c r="Z53" i="25"/>
  <c r="AA50" i="26"/>
  <c r="AK59" i="26"/>
  <c r="AJ59" i="26"/>
  <c r="AH123" i="25"/>
  <c r="AA123" i="25"/>
  <c r="AH144" i="25"/>
  <c r="U96" i="27"/>
  <c r="R154" i="27"/>
  <c r="R19" i="27"/>
  <c r="T19" i="27"/>
  <c r="M148" i="27"/>
  <c r="R148" i="27"/>
  <c r="N148" i="27"/>
  <c r="R106" i="27"/>
  <c r="N106" i="27"/>
  <c r="S106" i="27"/>
  <c r="O33" i="24"/>
  <c r="U33" i="24"/>
  <c r="R33" i="24"/>
  <c r="P139" i="24"/>
  <c r="T139" i="24"/>
  <c r="T160" i="24"/>
  <c r="R169" i="24"/>
  <c r="Q169" i="24"/>
  <c r="X94" i="24"/>
  <c r="AM94" i="24"/>
  <c r="AD94" i="24"/>
  <c r="AD144" i="24"/>
  <c r="AE144" i="24"/>
  <c r="W37" i="25"/>
  <c r="AE37" i="25"/>
  <c r="AL37" i="25"/>
  <c r="AI16" i="25"/>
  <c r="AG13" i="25"/>
  <c r="AE13" i="25"/>
  <c r="AA13" i="25"/>
  <c r="AM4" i="25"/>
  <c r="AB4" i="25"/>
  <c r="AH4" i="25"/>
  <c r="AD35" i="24"/>
  <c r="AM35" i="24"/>
  <c r="AG35" i="24"/>
  <c r="AB68" i="24"/>
  <c r="AI68" i="24"/>
  <c r="AA20" i="24"/>
  <c r="AI52" i="24"/>
  <c r="AM52" i="24"/>
  <c r="AD149" i="24"/>
  <c r="AH149" i="24"/>
  <c r="AC149" i="24"/>
  <c r="AF70" i="24"/>
  <c r="X70" i="24"/>
  <c r="AO70" i="24"/>
  <c r="AO18" i="24"/>
  <c r="X18" i="24"/>
  <c r="AD18" i="24"/>
  <c r="AE6" i="24"/>
  <c r="AL6" i="24"/>
  <c r="AB6" i="24"/>
  <c r="AA135" i="24"/>
  <c r="AN135" i="24"/>
  <c r="AO135" i="24"/>
  <c r="AA90" i="24"/>
  <c r="AJ90" i="24"/>
  <c r="AD90" i="24"/>
  <c r="AJ149" i="25"/>
  <c r="W149" i="25"/>
  <c r="AF20" i="25"/>
  <c r="W20" i="25"/>
  <c r="AJ20" i="25"/>
  <c r="W47" i="25"/>
  <c r="AF47" i="25"/>
  <c r="AM47" i="25"/>
  <c r="W14" i="25"/>
  <c r="AH14" i="25"/>
  <c r="AC43" i="26"/>
  <c r="AM43" i="26"/>
  <c r="AB43" i="26"/>
  <c r="AN125" i="25"/>
  <c r="X41" i="25"/>
  <c r="AJ41" i="25"/>
  <c r="AG156" i="26"/>
  <c r="AB156" i="26"/>
  <c r="AH18" i="25"/>
  <c r="AO171" i="26"/>
  <c r="AO142" i="25"/>
  <c r="AH142" i="25"/>
  <c r="AK54" i="25"/>
  <c r="AE26" i="25"/>
  <c r="AH26" i="25"/>
  <c r="X26" i="25"/>
  <c r="AO26" i="25"/>
  <c r="M140" i="27"/>
  <c r="N81" i="27"/>
  <c r="T87" i="27"/>
  <c r="R87" i="27"/>
  <c r="M151" i="27"/>
  <c r="P151" i="27"/>
  <c r="U112" i="27"/>
  <c r="T21" i="27"/>
  <c r="P150" i="27"/>
  <c r="R150" i="27"/>
  <c r="S150" i="27"/>
  <c r="R35" i="27"/>
  <c r="T35" i="27"/>
  <c r="N125" i="27"/>
  <c r="U79" i="27"/>
  <c r="O143" i="27"/>
  <c r="U143" i="27"/>
  <c r="R39" i="27"/>
  <c r="M39" i="27"/>
  <c r="U133" i="27"/>
  <c r="T5" i="27"/>
  <c r="N5" i="27"/>
  <c r="T55" i="24"/>
  <c r="AH49" i="24"/>
  <c r="X49" i="24"/>
  <c r="AB49" i="24"/>
  <c r="AL112" i="24"/>
  <c r="AO119" i="25"/>
  <c r="AJ119" i="25"/>
  <c r="AO89" i="24"/>
  <c r="AA89" i="24"/>
  <c r="AI145" i="25"/>
  <c r="W76" i="24"/>
  <c r="AJ125" i="24"/>
  <c r="AK34" i="24"/>
  <c r="W34" i="24"/>
  <c r="AD22" i="24"/>
  <c r="AN22" i="24"/>
  <c r="AE22" i="24"/>
  <c r="AF151" i="24"/>
  <c r="AE151" i="24"/>
  <c r="Z151" i="24"/>
  <c r="AM106" i="24"/>
  <c r="Y106" i="24"/>
  <c r="AD106" i="24"/>
  <c r="AC163" i="25"/>
  <c r="AH163" i="25"/>
  <c r="AN163" i="25"/>
  <c r="X60" i="25"/>
  <c r="AO60" i="25"/>
  <c r="AE60" i="25"/>
  <c r="AB104" i="26"/>
  <c r="AG104" i="26"/>
  <c r="AC68" i="25"/>
  <c r="AB137" i="25"/>
  <c r="AI137" i="25"/>
  <c r="AE8" i="25"/>
  <c r="Y8" i="25"/>
  <c r="AI8" i="25"/>
  <c r="AO84" i="25"/>
  <c r="AJ84" i="25"/>
  <c r="AA88" i="25"/>
  <c r="AB88" i="25"/>
  <c r="AM88" i="25"/>
  <c r="AF85" i="25"/>
  <c r="AB29" i="25"/>
  <c r="AE29" i="25"/>
  <c r="AI29" i="25"/>
  <c r="AO29" i="25"/>
  <c r="AA29" i="25"/>
  <c r="AB22" i="25"/>
  <c r="AA22" i="25"/>
  <c r="AK22" i="25"/>
  <c r="AM55" i="25"/>
  <c r="AF55" i="25"/>
  <c r="Z55" i="25"/>
  <c r="AB55" i="25"/>
  <c r="P156" i="27"/>
  <c r="S156" i="27"/>
  <c r="T130" i="27"/>
  <c r="M173" i="27"/>
  <c r="T173" i="27"/>
  <c r="M174" i="27"/>
  <c r="O161" i="27"/>
  <c r="R30" i="27"/>
  <c r="O130" i="24"/>
  <c r="O175" i="24"/>
  <c r="AB161" i="24"/>
  <c r="W80" i="26"/>
  <c r="Z80" i="26"/>
  <c r="AM80" i="26"/>
  <c r="AD122" i="24"/>
  <c r="Z122" i="24"/>
  <c r="AK122" i="24"/>
  <c r="AM122" i="24"/>
  <c r="AO151" i="25"/>
  <c r="AE176" i="25"/>
  <c r="AL176" i="25"/>
  <c r="W176" i="25"/>
  <c r="X176" i="25"/>
  <c r="AJ176" i="25"/>
  <c r="AC176" i="25"/>
  <c r="AO176" i="25"/>
  <c r="AH176" i="25"/>
  <c r="AI176" i="25"/>
  <c r="AA176" i="25"/>
  <c r="Y176" i="25"/>
  <c r="AK176" i="25"/>
  <c r="AD176" i="25"/>
  <c r="AM176" i="25"/>
  <c r="AF176" i="25"/>
  <c r="W99" i="25"/>
  <c r="O131" i="27"/>
  <c r="U92" i="27"/>
  <c r="S92" i="27"/>
  <c r="R51" i="27"/>
  <c r="U28" i="27"/>
  <c r="P88" i="24"/>
  <c r="S88" i="24"/>
  <c r="AE51" i="24"/>
  <c r="AJ51" i="24"/>
  <c r="AG4" i="24"/>
  <c r="X4" i="24"/>
  <c r="AC4" i="24"/>
  <c r="AD102" i="23"/>
  <c r="AE158" i="23"/>
  <c r="AI158" i="23"/>
  <c r="X158" i="23"/>
  <c r="AL158" i="23"/>
  <c r="Y158" i="23"/>
  <c r="AA158" i="23"/>
  <c r="AG158" i="23"/>
  <c r="AB158" i="23"/>
  <c r="AD158" i="23"/>
  <c r="AK158" i="23"/>
  <c r="AJ168" i="23"/>
  <c r="AO168" i="23"/>
  <c r="AF168" i="23"/>
  <c r="AN168" i="23"/>
  <c r="AK168" i="23"/>
  <c r="Z168" i="23"/>
  <c r="X168" i="23"/>
  <c r="AC168" i="23"/>
  <c r="Y168" i="23"/>
  <c r="Z112" i="23"/>
  <c r="AA112" i="23"/>
  <c r="AD110" i="23"/>
  <c r="AG98" i="25"/>
  <c r="AH98" i="25"/>
  <c r="W98" i="25"/>
  <c r="AE98" i="25"/>
  <c r="X98" i="25"/>
  <c r="AO98" i="25"/>
  <c r="AD98" i="25"/>
  <c r="AI98" i="25"/>
  <c r="AJ98" i="25"/>
  <c r="AN98" i="25"/>
  <c r="AA98" i="25"/>
  <c r="AI137" i="23"/>
  <c r="Z137" i="23"/>
  <c r="W137" i="23"/>
  <c r="AE137" i="23"/>
  <c r="AM137" i="23"/>
  <c r="AE43" i="23"/>
  <c r="AA43" i="23"/>
  <c r="AC43" i="23"/>
  <c r="AK43" i="23"/>
  <c r="AO43" i="23"/>
  <c r="Z43" i="23"/>
  <c r="AH43" i="23"/>
  <c r="AG43" i="23"/>
  <c r="AF43" i="23"/>
  <c r="AD43" i="23"/>
  <c r="AI43" i="23"/>
  <c r="AN43" i="23"/>
  <c r="Z156" i="23"/>
  <c r="W156" i="23"/>
  <c r="AK156" i="23"/>
  <c r="AM156" i="23"/>
  <c r="AI156" i="23"/>
  <c r="AN22" i="23"/>
  <c r="AF22" i="23"/>
  <c r="X22" i="23"/>
  <c r="Y22" i="23"/>
  <c r="AI22" i="23"/>
  <c r="X152" i="23"/>
  <c r="AF152" i="23"/>
  <c r="AN139" i="23"/>
  <c r="AL16" i="23"/>
  <c r="AG16" i="23"/>
  <c r="AO16" i="23"/>
  <c r="X16" i="23"/>
  <c r="AC16" i="23"/>
  <c r="AM16" i="23"/>
  <c r="AF16" i="23"/>
  <c r="AE118" i="23"/>
  <c r="AK118" i="23"/>
  <c r="W118" i="23"/>
  <c r="AI118" i="23"/>
  <c r="AN36" i="28"/>
  <c r="X36" i="28"/>
  <c r="AH36" i="28"/>
  <c r="AI36" i="28"/>
  <c r="AD36" i="28"/>
  <c r="AA36" i="28"/>
  <c r="AE172" i="28"/>
  <c r="AO172" i="28"/>
  <c r="AC172" i="28"/>
  <c r="AG172" i="28"/>
  <c r="AH172" i="28"/>
  <c r="AL172" i="28"/>
  <c r="AB172" i="28"/>
  <c r="W172" i="28"/>
  <c r="AL96" i="28"/>
  <c r="AH96" i="28"/>
  <c r="W167" i="28"/>
  <c r="X167" i="28"/>
  <c r="AD167" i="28"/>
  <c r="AH167" i="28"/>
  <c r="AI10" i="28"/>
  <c r="AH10" i="28"/>
  <c r="AF10" i="28"/>
  <c r="AK13" i="24"/>
  <c r="W13" i="24"/>
  <c r="AL13" i="24"/>
  <c r="AE13" i="24"/>
  <c r="AG13" i="24"/>
  <c r="AB13" i="24"/>
  <c r="AD104" i="24"/>
  <c r="AN104" i="24"/>
  <c r="AA104" i="24"/>
  <c r="AJ104" i="24"/>
  <c r="AB104" i="24"/>
  <c r="AE36" i="24"/>
  <c r="Z31" i="25"/>
  <c r="AO153" i="25"/>
  <c r="AH153" i="25"/>
  <c r="AE90" i="25"/>
  <c r="Y90" i="25"/>
  <c r="AL90" i="25"/>
  <c r="AD56" i="24"/>
  <c r="AI56" i="24"/>
  <c r="AC69" i="24"/>
  <c r="Y133" i="24"/>
  <c r="AJ168" i="25"/>
  <c r="AL168" i="25"/>
  <c r="W168" i="25"/>
  <c r="AK81" i="25"/>
  <c r="AH81" i="25"/>
  <c r="Y86" i="25"/>
  <c r="AC29" i="40"/>
  <c r="AG29" i="40"/>
  <c r="AN29" i="40"/>
  <c r="AB29" i="40"/>
  <c r="AM45" i="40"/>
  <c r="AG44" i="40"/>
  <c r="AJ44" i="40"/>
  <c r="AE44" i="40"/>
  <c r="Y44" i="40"/>
  <c r="Z44" i="40"/>
  <c r="AH126" i="40"/>
  <c r="AC126" i="40"/>
  <c r="AA33" i="40"/>
  <c r="AN33" i="40"/>
  <c r="Y41" i="40"/>
  <c r="AC41" i="40"/>
  <c r="AJ41" i="40"/>
  <c r="X41" i="40"/>
  <c r="AA40" i="40"/>
  <c r="AJ40" i="40"/>
  <c r="AN40" i="40"/>
  <c r="AI40" i="40"/>
  <c r="AI25" i="40"/>
  <c r="AI122" i="40"/>
  <c r="AB122" i="40"/>
  <c r="AF98" i="25"/>
  <c r="AJ72" i="23"/>
  <c r="AC72" i="23"/>
  <c r="AH72" i="23"/>
  <c r="AM155" i="23"/>
  <c r="AC155" i="23"/>
  <c r="AI155" i="23"/>
  <c r="AN155" i="23"/>
  <c r="AD155" i="23"/>
  <c r="AB155" i="23"/>
  <c r="Y43" i="23"/>
  <c r="AJ43" i="23"/>
  <c r="AC128" i="23"/>
  <c r="AN128" i="23"/>
  <c r="AH39" i="23"/>
  <c r="Z39" i="23"/>
  <c r="AJ145" i="23"/>
  <c r="AM145" i="23"/>
  <c r="Y18" i="23"/>
  <c r="AI18" i="23"/>
  <c r="AM24" i="23"/>
  <c r="AO24" i="23"/>
  <c r="X24" i="23"/>
  <c r="AA24" i="23"/>
  <c r="AG79" i="23"/>
  <c r="AE79" i="23"/>
  <c r="AM79" i="23"/>
  <c r="AL79" i="23"/>
  <c r="AA79" i="23"/>
  <c r="AI79" i="23"/>
  <c r="AC79" i="23"/>
  <c r="AF113" i="23"/>
  <c r="X113" i="23"/>
  <c r="AH113" i="23"/>
  <c r="AI117" i="23"/>
  <c r="AL117" i="23"/>
  <c r="X117" i="23"/>
  <c r="Y117" i="23"/>
  <c r="AG117" i="23"/>
  <c r="AD117" i="23"/>
  <c r="AH117" i="23"/>
  <c r="AM117" i="23"/>
  <c r="AO4" i="23"/>
  <c r="AB4" i="23"/>
  <c r="AN4" i="23"/>
  <c r="W4" i="23"/>
  <c r="AC4" i="23"/>
  <c r="AL131" i="23"/>
  <c r="AE131" i="23"/>
  <c r="AN131" i="23"/>
  <c r="AG131" i="23"/>
  <c r="AO131" i="23"/>
  <c r="AD131" i="23"/>
  <c r="X131" i="23"/>
  <c r="AB131" i="23"/>
  <c r="AC131" i="23"/>
  <c r="W131" i="23"/>
  <c r="AH131" i="23"/>
  <c r="AG67" i="28"/>
  <c r="Y67" i="28"/>
  <c r="AJ67" i="28"/>
  <c r="AO67" i="28"/>
  <c r="AB67" i="28"/>
  <c r="AI28" i="28"/>
  <c r="Z28" i="28"/>
  <c r="AJ28" i="28"/>
  <c r="AO28" i="28"/>
  <c r="W28" i="28"/>
  <c r="Y28" i="28"/>
  <c r="AF28" i="28"/>
  <c r="AA28" i="28"/>
  <c r="AJ151" i="28"/>
  <c r="X151" i="28"/>
  <c r="Z151" i="28"/>
  <c r="AB151" i="28"/>
  <c r="AN151" i="28"/>
  <c r="AG151" i="28"/>
  <c r="AI151" i="28"/>
  <c r="AE151" i="28"/>
  <c r="AL151" i="28"/>
  <c r="AJ119" i="28"/>
  <c r="AH119" i="28"/>
  <c r="W21" i="28"/>
  <c r="AA21" i="28"/>
  <c r="AG21" i="28"/>
  <c r="W41" i="28"/>
  <c r="AF41" i="28"/>
  <c r="AH41" i="28"/>
  <c r="AK3" i="28"/>
  <c r="AD3" i="28"/>
  <c r="AN3" i="28"/>
  <c r="AJ3" i="28"/>
  <c r="Z3" i="28"/>
  <c r="AJ128" i="28"/>
  <c r="AD128" i="28"/>
  <c r="AH13" i="24"/>
  <c r="AF13" i="24"/>
  <c r="AN13" i="24"/>
  <c r="AD13" i="24"/>
  <c r="Z104" i="24"/>
  <c r="X104" i="24"/>
  <c r="AK104" i="24"/>
  <c r="AO104" i="24"/>
  <c r="AJ36" i="24"/>
  <c r="AB31" i="25"/>
  <c r="W31" i="25"/>
  <c r="AJ31" i="25"/>
  <c r="AD153" i="25"/>
  <c r="Y56" i="24"/>
  <c r="AE56" i="24"/>
  <c r="AG69" i="24"/>
  <c r="AC133" i="24"/>
  <c r="AD168" i="25"/>
  <c r="AJ81" i="25"/>
  <c r="AO81" i="25"/>
  <c r="AA86" i="25"/>
  <c r="AN86" i="25"/>
  <c r="AL86" i="25"/>
  <c r="AM29" i="40"/>
  <c r="AE29" i="40"/>
  <c r="AD29" i="40"/>
  <c r="AK29" i="40"/>
  <c r="Y29" i="40"/>
  <c r="AJ45" i="40"/>
  <c r="AD44" i="40"/>
  <c r="AF44" i="40"/>
  <c r="AO44" i="40"/>
  <c r="AL44" i="40"/>
  <c r="AB126" i="40"/>
  <c r="W126" i="40"/>
  <c r="AF33" i="40"/>
  <c r="AM33" i="40"/>
  <c r="AH33" i="40"/>
  <c r="AO41" i="40"/>
  <c r="AB41" i="40"/>
  <c r="Z41" i="40"/>
  <c r="AG41" i="40"/>
  <c r="AN41" i="40"/>
  <c r="AG40" i="40"/>
  <c r="AK40" i="40"/>
  <c r="Y40" i="40"/>
  <c r="AC40" i="40"/>
  <c r="AE122" i="40"/>
  <c r="AF122" i="40"/>
  <c r="AD122" i="40"/>
  <c r="Y98" i="25"/>
  <c r="AM175" i="23"/>
  <c r="W175" i="23"/>
  <c r="AN175" i="23"/>
  <c r="AF175" i="23"/>
  <c r="AB175" i="23"/>
  <c r="AO175" i="23"/>
  <c r="AE46" i="23"/>
  <c r="AF46" i="23"/>
  <c r="AN46" i="23"/>
  <c r="AD46" i="23"/>
  <c r="AM43" i="23"/>
  <c r="X160" i="23"/>
  <c r="AD160" i="23"/>
  <c r="W160" i="23"/>
  <c r="AB160" i="23"/>
  <c r="AK160" i="23"/>
  <c r="AN160" i="23"/>
  <c r="AM160" i="23"/>
  <c r="AA160" i="23"/>
  <c r="AC160" i="23"/>
  <c r="AF160" i="23"/>
  <c r="AJ160" i="23"/>
  <c r="AG160" i="23"/>
  <c r="Z160" i="23"/>
  <c r="Y160" i="23"/>
  <c r="AH160" i="23"/>
  <c r="AM122" i="23"/>
  <c r="AI122" i="23"/>
  <c r="AC122" i="23"/>
  <c r="AD55" i="23"/>
  <c r="AC55" i="23"/>
  <c r="AK55" i="23"/>
  <c r="Y55" i="23"/>
  <c r="AE55" i="23"/>
  <c r="AN55" i="23"/>
  <c r="AA55" i="23"/>
  <c r="AO55" i="23"/>
  <c r="AH139" i="23"/>
  <c r="AM139" i="23"/>
  <c r="AG139" i="23"/>
  <c r="AD139" i="23"/>
  <c r="AB139" i="23"/>
  <c r="Z139" i="23"/>
  <c r="AI2" i="23"/>
  <c r="AH2" i="23"/>
  <c r="AA2" i="23"/>
  <c r="AN2" i="23"/>
  <c r="AK2" i="23"/>
  <c r="AM2" i="23"/>
  <c r="AF2" i="23"/>
  <c r="AO2" i="23"/>
  <c r="X4" i="23"/>
  <c r="AL87" i="28"/>
  <c r="AA87" i="28"/>
  <c r="AJ87" i="28"/>
  <c r="AI87" i="28"/>
  <c r="AD87" i="28"/>
  <c r="AI70" i="28"/>
  <c r="AM70" i="28"/>
  <c r="AD70" i="28"/>
  <c r="AL70" i="28"/>
  <c r="AO70" i="28"/>
  <c r="AA70" i="28"/>
  <c r="AK105" i="28"/>
  <c r="AI105" i="28"/>
  <c r="AG105" i="28"/>
  <c r="AA105" i="28"/>
  <c r="AC105" i="28"/>
  <c r="AF15" i="25"/>
  <c r="AM108" i="25"/>
  <c r="AJ146" i="25"/>
  <c r="AL90" i="23"/>
  <c r="AH90" i="23"/>
  <c r="AB163" i="23"/>
  <c r="AK163" i="23"/>
  <c r="AF88" i="23"/>
  <c r="AI88" i="23"/>
  <c r="AM81" i="23"/>
  <c r="Y150" i="23"/>
  <c r="AA52" i="23"/>
  <c r="AG52" i="23"/>
  <c r="AD52" i="23"/>
  <c r="AI52" i="23"/>
  <c r="AM57" i="23"/>
  <c r="Y45" i="23"/>
  <c r="AA144" i="23"/>
  <c r="AN147" i="23"/>
  <c r="AN94" i="23"/>
  <c r="AL59" i="23"/>
  <c r="AO149" i="23"/>
  <c r="AJ172" i="23"/>
  <c r="AF172" i="23"/>
  <c r="X14" i="23"/>
  <c r="AA42" i="23"/>
  <c r="X84" i="23"/>
  <c r="AD143" i="23"/>
  <c r="AN32" i="23"/>
  <c r="X108" i="23"/>
  <c r="AA108" i="23"/>
  <c r="AM108" i="23"/>
  <c r="AK82" i="23"/>
  <c r="AL8" i="23"/>
  <c r="X8" i="23"/>
  <c r="AK34" i="23"/>
  <c r="W31" i="23"/>
  <c r="AK58" i="24"/>
  <c r="AJ58" i="24"/>
  <c r="AJ119" i="23"/>
  <c r="AB86" i="23"/>
  <c r="AI21" i="23"/>
  <c r="AA21" i="23"/>
  <c r="AD129" i="23"/>
  <c r="AC50" i="23"/>
  <c r="AD113" i="28"/>
  <c r="AI113" i="28"/>
  <c r="AJ113" i="28"/>
  <c r="AG113" i="28"/>
  <c r="AD132" i="28"/>
  <c r="Z132" i="28"/>
  <c r="AL143" i="28"/>
  <c r="AJ143" i="28"/>
  <c r="AC125" i="28"/>
  <c r="AL155" i="28"/>
  <c r="AI155" i="28"/>
  <c r="AE57" i="28"/>
  <c r="X57" i="28"/>
  <c r="AA57" i="28"/>
  <c r="Y57" i="28"/>
  <c r="AD57" i="28"/>
  <c r="AM57" i="28"/>
  <c r="W57" i="28"/>
  <c r="Z57" i="28"/>
  <c r="AJ57" i="28"/>
  <c r="AI57" i="28"/>
  <c r="AC57" i="28"/>
  <c r="AF57" i="28"/>
  <c r="AL57" i="28"/>
  <c r="X35" i="28"/>
  <c r="AJ35" i="28"/>
  <c r="W35" i="28"/>
  <c r="AE11" i="28"/>
  <c r="Y11" i="28"/>
  <c r="AN11" i="28"/>
  <c r="AH127" i="28"/>
  <c r="AM127" i="28"/>
  <c r="AO127" i="28"/>
  <c r="AG127" i="28"/>
  <c r="AJ127" i="28"/>
  <c r="AL127" i="28"/>
  <c r="AL30" i="28"/>
  <c r="Z30" i="28"/>
  <c r="AN30" i="28"/>
  <c r="AC30" i="28"/>
  <c r="AA30" i="28"/>
  <c r="AI30" i="28"/>
  <c r="AF30" i="28"/>
  <c r="Y30" i="28"/>
  <c r="AA29" i="28"/>
  <c r="AK29" i="28"/>
  <c r="X29" i="28"/>
  <c r="AJ60" i="28"/>
  <c r="AL56" i="28"/>
  <c r="Z56" i="28"/>
  <c r="AB56" i="28"/>
  <c r="AO56" i="28"/>
  <c r="AH56" i="28"/>
  <c r="Y56" i="28"/>
  <c r="AA56" i="28"/>
  <c r="AJ56" i="28"/>
  <c r="AF102" i="28"/>
  <c r="Y102" i="28"/>
  <c r="Z102" i="28"/>
  <c r="AM146" i="25"/>
  <c r="AJ90" i="23"/>
  <c r="AF163" i="23"/>
  <c r="AN163" i="23"/>
  <c r="W104" i="23"/>
  <c r="AE88" i="23"/>
  <c r="Z88" i="23"/>
  <c r="Z81" i="23"/>
  <c r="AG150" i="23"/>
  <c r="AK52" i="23"/>
  <c r="X52" i="23"/>
  <c r="AH52" i="23"/>
  <c r="AB52" i="23"/>
  <c r="AD57" i="23"/>
  <c r="AG45" i="23"/>
  <c r="Y103" i="23"/>
  <c r="AO103" i="23"/>
  <c r="W132" i="23"/>
  <c r="AH132" i="23"/>
  <c r="AO132" i="23"/>
  <c r="W161" i="23"/>
  <c r="AL165" i="23"/>
  <c r="AC165" i="23"/>
  <c r="Z170" i="23"/>
  <c r="AC170" i="23"/>
  <c r="X170" i="23"/>
  <c r="AK170" i="23"/>
  <c r="AN20" i="23"/>
  <c r="AK107" i="23"/>
  <c r="Y140" i="23"/>
  <c r="AB144" i="23"/>
  <c r="AN144" i="23"/>
  <c r="AH147" i="23"/>
  <c r="W147" i="23"/>
  <c r="Y147" i="23"/>
  <c r="AC147" i="23"/>
  <c r="AI65" i="23"/>
  <c r="AK65" i="23"/>
  <c r="AN93" i="23"/>
  <c r="AI109" i="23"/>
  <c r="AB94" i="23"/>
  <c r="AG61" i="23"/>
  <c r="W61" i="23"/>
  <c r="AI59" i="23"/>
  <c r="Y35" i="23"/>
  <c r="AC100" i="23"/>
  <c r="AF149" i="23"/>
  <c r="AE149" i="23"/>
  <c r="AE172" i="23"/>
  <c r="Z172" i="23"/>
  <c r="AI172" i="23"/>
  <c r="X172" i="23"/>
  <c r="AO172" i="23"/>
  <c r="X42" i="23"/>
  <c r="AN108" i="23"/>
  <c r="Z108" i="23"/>
  <c r="AD82" i="23"/>
  <c r="AC8" i="23"/>
  <c r="AM34" i="23"/>
  <c r="AB159" i="23"/>
  <c r="AM58" i="24"/>
  <c r="Y56" i="23"/>
  <c r="AN119" i="23"/>
  <c r="AD33" i="23"/>
  <c r="X129" i="23"/>
  <c r="AO50" i="23"/>
  <c r="AI50" i="23"/>
  <c r="Z50" i="23"/>
  <c r="AM49" i="28"/>
  <c r="AD49" i="28"/>
  <c r="Z113" i="28"/>
  <c r="X113" i="28"/>
  <c r="AN113" i="28"/>
  <c r="AL113" i="28"/>
  <c r="Y88" i="28"/>
  <c r="AG88" i="28"/>
  <c r="AC51" i="28"/>
  <c r="AK171" i="28"/>
  <c r="AJ171" i="28"/>
  <c r="AH162" i="28"/>
  <c r="Z147" i="28"/>
  <c r="AK147" i="28"/>
  <c r="AC132" i="28"/>
  <c r="AG132" i="28"/>
  <c r="X132" i="28"/>
  <c r="AF132" i="28"/>
  <c r="AL74" i="28"/>
  <c r="AE74" i="28"/>
  <c r="AM62" i="28"/>
  <c r="AA53" i="28"/>
  <c r="AD15" i="28"/>
  <c r="AC143" i="28"/>
  <c r="AM143" i="28"/>
  <c r="AI143" i="28"/>
  <c r="Z155" i="28"/>
  <c r="AM169" i="28"/>
  <c r="AH169" i="28"/>
  <c r="AB169" i="28"/>
  <c r="AE169" i="28"/>
  <c r="X169" i="28"/>
  <c r="X101" i="28"/>
  <c r="AJ101" i="28"/>
  <c r="AK121" i="28"/>
  <c r="W121" i="28"/>
  <c r="AB121" i="28"/>
  <c r="AO33" i="28"/>
  <c r="X33" i="28"/>
  <c r="W106" i="28"/>
  <c r="AI106" i="28"/>
  <c r="X106" i="28"/>
  <c r="AH106" i="28"/>
  <c r="AA106" i="28"/>
  <c r="AC106" i="28"/>
  <c r="AE106" i="28"/>
  <c r="AJ106" i="28"/>
  <c r="AB106" i="28"/>
  <c r="AC118" i="28"/>
  <c r="AN118" i="28"/>
  <c r="AF118" i="28"/>
  <c r="AK118" i="28"/>
  <c r="X118" i="28"/>
  <c r="AM30" i="28"/>
  <c r="Y73" i="28"/>
  <c r="AH73" i="28"/>
  <c r="AF133" i="28"/>
  <c r="X133" i="28"/>
  <c r="AB133" i="28"/>
  <c r="AA133" i="28"/>
  <c r="W133" i="28"/>
  <c r="AO133" i="28"/>
  <c r="AK133" i="28"/>
  <c r="AI133" i="28"/>
  <c r="AC133" i="28"/>
  <c r="AN133" i="28"/>
  <c r="AE154" i="28"/>
  <c r="AF154" i="28"/>
  <c r="AA155" i="28"/>
  <c r="AD155" i="28"/>
  <c r="AJ155" i="28"/>
  <c r="AG155" i="28"/>
  <c r="AO155" i="28"/>
  <c r="Y117" i="28"/>
  <c r="W117" i="28"/>
  <c r="AE117" i="28"/>
  <c r="AO117" i="28"/>
  <c r="Z45" i="28"/>
  <c r="Y45" i="28"/>
  <c r="AA45" i="28"/>
  <c r="AK45" i="28"/>
  <c r="AJ45" i="28"/>
  <c r="AI45" i="28"/>
  <c r="AB45" i="28"/>
  <c r="AO45" i="28"/>
  <c r="AM45" i="28"/>
  <c r="Z164" i="28"/>
  <c r="AC164" i="28"/>
  <c r="AL164" i="28"/>
  <c r="AO164" i="28"/>
  <c r="AB60" i="28"/>
  <c r="AO60" i="28"/>
  <c r="AD60" i="28"/>
  <c r="X60" i="28"/>
  <c r="W60" i="28"/>
  <c r="AL60" i="28"/>
  <c r="AE60" i="28"/>
  <c r="AI60" i="28"/>
  <c r="X8" i="28"/>
  <c r="AD8" i="28"/>
  <c r="AK8" i="28"/>
  <c r="AJ8" i="28"/>
  <c r="AN72" i="28"/>
  <c r="Z17" i="28"/>
  <c r="AA32" i="28"/>
  <c r="AB122" i="28"/>
  <c r="AN99" i="28"/>
  <c r="AM39" i="28"/>
  <c r="AD19" i="28"/>
  <c r="AM174" i="28"/>
  <c r="AL98" i="28"/>
  <c r="X98" i="28"/>
  <c r="AG114" i="28"/>
  <c r="Z114" i="28"/>
  <c r="AJ114" i="28"/>
  <c r="AC114" i="28"/>
  <c r="AB114" i="28"/>
  <c r="AG31" i="28"/>
  <c r="AJ31" i="28"/>
  <c r="AJ131" i="28"/>
  <c r="AL131" i="28"/>
  <c r="AO13" i="28"/>
  <c r="AD112" i="28"/>
  <c r="AL112" i="28"/>
  <c r="AC136" i="28"/>
  <c r="X136" i="28"/>
  <c r="Y136" i="28"/>
  <c r="AC27" i="28"/>
  <c r="AF63" i="28"/>
  <c r="AA63" i="28"/>
  <c r="AK20" i="28"/>
  <c r="X142" i="28"/>
  <c r="AO142" i="28"/>
  <c r="AD142" i="28"/>
  <c r="AB120" i="28"/>
  <c r="AC9" i="28"/>
  <c r="AL9" i="28"/>
  <c r="AF104" i="28"/>
  <c r="AA23" i="28"/>
  <c r="AJ149" i="28"/>
  <c r="AH97" i="28"/>
  <c r="Y161" i="28"/>
  <c r="AJ161" i="28"/>
  <c r="AJ61" i="28"/>
  <c r="AM109" i="28"/>
  <c r="W114" i="28"/>
  <c r="Z136" i="28"/>
  <c r="AI136" i="28"/>
  <c r="AM149" i="28"/>
  <c r="AK55" i="28"/>
  <c r="AO97" i="28"/>
  <c r="AD161" i="28"/>
  <c r="AG173" i="28"/>
  <c r="Y72" i="28"/>
  <c r="AD72" i="28"/>
  <c r="AJ17" i="28"/>
  <c r="AI17" i="28"/>
  <c r="Y32" i="28"/>
  <c r="AJ32" i="28"/>
  <c r="W122" i="28"/>
  <c r="AK122" i="28"/>
  <c r="AF99" i="28"/>
  <c r="AI19" i="28"/>
  <c r="AO19" i="28"/>
  <c r="W98" i="28"/>
  <c r="AF114" i="28"/>
  <c r="AH114" i="28"/>
  <c r="AE114" i="28"/>
  <c r="X114" i="28"/>
  <c r="AC31" i="28"/>
  <c r="AN131" i="28"/>
  <c r="AN13" i="28"/>
  <c r="AD13" i="28"/>
  <c r="X112" i="28"/>
  <c r="W112" i="28"/>
  <c r="AK136" i="28"/>
  <c r="AE136" i="28"/>
  <c r="AH136" i="28"/>
  <c r="AF136" i="28"/>
  <c r="AD63" i="28"/>
  <c r="AH12" i="28"/>
  <c r="AN138" i="28"/>
  <c r="AN142" i="28"/>
  <c r="Z142" i="28"/>
  <c r="AO9" i="28"/>
  <c r="X104" i="28"/>
  <c r="AH159" i="28"/>
  <c r="AB23" i="28"/>
  <c r="AF149" i="28"/>
  <c r="AB149" i="28"/>
  <c r="AM6" i="28"/>
  <c r="AC97" i="28"/>
  <c r="AC161" i="28"/>
  <c r="X161" i="28"/>
  <c r="AL61" i="28"/>
  <c r="AC176" i="24"/>
  <c r="AB176" i="24"/>
  <c r="AE47" i="24"/>
  <c r="AL47" i="24"/>
  <c r="Z155" i="25"/>
  <c r="AK155" i="25"/>
  <c r="AE155" i="25"/>
  <c r="AI155" i="25"/>
  <c r="AO72" i="24"/>
  <c r="X72" i="24"/>
  <c r="AH118" i="25"/>
  <c r="Y118" i="25"/>
  <c r="AG27" i="24"/>
  <c r="Z27" i="24"/>
  <c r="AA92" i="24"/>
  <c r="AF92" i="24"/>
  <c r="W156" i="24"/>
  <c r="AH156" i="24"/>
  <c r="AN44" i="24"/>
  <c r="AM44" i="24"/>
  <c r="AD109" i="24"/>
  <c r="AL109" i="24"/>
  <c r="AC173" i="24"/>
  <c r="AH173" i="24"/>
  <c r="AB118" i="24"/>
  <c r="AI118" i="24"/>
  <c r="AO58" i="23"/>
  <c r="AI155" i="24"/>
  <c r="AD119" i="24"/>
  <c r="AM74" i="24"/>
  <c r="AM163" i="24"/>
  <c r="Y44" i="25"/>
  <c r="AL44" i="25"/>
  <c r="AI44" i="25"/>
  <c r="AE44" i="25"/>
  <c r="X121" i="25"/>
  <c r="AL121" i="25"/>
  <c r="AN78" i="26"/>
  <c r="AB126" i="25"/>
  <c r="AI115" i="25"/>
  <c r="AB115" i="25"/>
  <c r="AG136" i="25"/>
  <c r="AH136" i="25"/>
  <c r="AD39" i="25"/>
  <c r="AI39" i="25"/>
  <c r="AF39" i="25"/>
  <c r="AB39" i="25"/>
  <c r="Z39" i="25"/>
  <c r="AJ39" i="25"/>
  <c r="AK117" i="25"/>
  <c r="X117" i="25"/>
  <c r="AF117" i="25"/>
  <c r="AH117" i="25"/>
  <c r="AC57" i="25"/>
  <c r="Y57" i="25"/>
  <c r="AJ148" i="25"/>
  <c r="AB148" i="25"/>
  <c r="AC148" i="25"/>
  <c r="AJ94" i="24"/>
  <c r="AB94" i="24"/>
  <c r="W144" i="24"/>
  <c r="AN144" i="24"/>
  <c r="AF16" i="25"/>
  <c r="Z16" i="25"/>
  <c r="Z121" i="24"/>
  <c r="Y121" i="24"/>
  <c r="AO168" i="24"/>
  <c r="AG168" i="24"/>
  <c r="AI168" i="24"/>
  <c r="W168" i="24"/>
  <c r="AJ39" i="24"/>
  <c r="AH39" i="24"/>
  <c r="W4" i="25"/>
  <c r="AF4" i="25"/>
  <c r="AA4" i="25"/>
  <c r="AL4" i="25"/>
  <c r="AD4" i="25"/>
  <c r="AG4" i="25"/>
  <c r="AC4" i="25"/>
  <c r="AO35" i="24"/>
  <c r="AH35" i="24"/>
  <c r="AJ35" i="24"/>
  <c r="X35" i="24"/>
  <c r="AE35" i="24"/>
  <c r="Z68" i="24"/>
  <c r="Y68" i="24"/>
  <c r="AF68" i="24"/>
  <c r="X68" i="24"/>
  <c r="AH100" i="24"/>
  <c r="Y164" i="24"/>
  <c r="AJ164" i="24"/>
  <c r="AC20" i="24"/>
  <c r="AJ20" i="24"/>
  <c r="Z52" i="24"/>
  <c r="AE52" i="24"/>
  <c r="AA85" i="24"/>
  <c r="AH85" i="24"/>
  <c r="AG117" i="24"/>
  <c r="AH117" i="24"/>
  <c r="AE2" i="24"/>
  <c r="AE95" i="24"/>
  <c r="Y158" i="24"/>
  <c r="AH176" i="24"/>
  <c r="X176" i="24"/>
  <c r="AJ176" i="24"/>
  <c r="AI47" i="24"/>
  <c r="AD47" i="24"/>
  <c r="AF155" i="25"/>
  <c r="AA153" i="24"/>
  <c r="AH153" i="24"/>
  <c r="AM153" i="24"/>
  <c r="AH24" i="24"/>
  <c r="Y24" i="24"/>
  <c r="Y72" i="24"/>
  <c r="AI72" i="24"/>
  <c r="AA118" i="25"/>
  <c r="AM118" i="25"/>
  <c r="AM27" i="24"/>
  <c r="AH27" i="24"/>
  <c r="AL92" i="24"/>
  <c r="AE92" i="24"/>
  <c r="AO156" i="24"/>
  <c r="AF156" i="24"/>
  <c r="Y44" i="24"/>
  <c r="AJ44" i="24"/>
  <c r="AN109" i="24"/>
  <c r="AI109" i="24"/>
  <c r="AJ173" i="24"/>
  <c r="W173" i="24"/>
  <c r="Y118" i="24"/>
  <c r="AL118" i="24"/>
  <c r="AA155" i="24"/>
  <c r="AH119" i="24"/>
  <c r="AH74" i="24"/>
  <c r="AK163" i="24"/>
  <c r="AO44" i="25"/>
  <c r="Z44" i="25"/>
  <c r="W44" i="25"/>
  <c r="AN44" i="25"/>
  <c r="AE121" i="25"/>
  <c r="AH121" i="25"/>
  <c r="AC78" i="26"/>
  <c r="X78" i="26"/>
  <c r="Z78" i="26"/>
  <c r="AL33" i="25"/>
  <c r="AI33" i="25"/>
  <c r="AG33" i="25"/>
  <c r="AH115" i="25"/>
  <c r="AN115" i="25"/>
  <c r="AB136" i="25"/>
  <c r="AK39" i="25"/>
  <c r="Y39" i="25"/>
  <c r="AL117" i="25"/>
  <c r="AD117" i="25"/>
  <c r="AJ117" i="25"/>
  <c r="AN117" i="25"/>
  <c r="AO117" i="25"/>
  <c r="AM59" i="26"/>
  <c r="AB57" i="25"/>
  <c r="W57" i="25"/>
  <c r="Z57" i="25"/>
  <c r="W148" i="25"/>
  <c r="X148" i="25"/>
  <c r="AO148" i="25"/>
  <c r="Z148" i="25"/>
  <c r="AN94" i="24"/>
  <c r="AH94" i="24"/>
  <c r="AL94" i="24"/>
  <c r="AL144" i="24"/>
  <c r="AA144" i="24"/>
  <c r="Y168" i="24"/>
  <c r="AD168" i="24"/>
  <c r="AJ168" i="24"/>
  <c r="AE168" i="24"/>
  <c r="X39" i="24"/>
  <c r="AK39" i="24"/>
  <c r="AJ4" i="25"/>
  <c r="AE4" i="25"/>
  <c r="AI35" i="24"/>
  <c r="AL35" i="24"/>
  <c r="AC35" i="24"/>
  <c r="AN35" i="24"/>
  <c r="AH68" i="24"/>
  <c r="W68" i="24"/>
  <c r="AM68" i="24"/>
  <c r="Y100" i="24"/>
  <c r="AI100" i="24"/>
  <c r="AF164" i="24"/>
  <c r="AM164" i="24"/>
  <c r="AA164" i="24"/>
  <c r="Z164" i="24"/>
  <c r="AH164" i="24"/>
  <c r="X164" i="24"/>
  <c r="AB164" i="24"/>
  <c r="W164" i="24"/>
  <c r="AD164" i="24"/>
  <c r="AO164" i="24"/>
  <c r="AK20" i="24"/>
  <c r="W20" i="24"/>
  <c r="AB52" i="24"/>
  <c r="AO52" i="24"/>
  <c r="AJ52" i="24"/>
  <c r="AA52" i="24"/>
  <c r="AF52" i="24"/>
  <c r="Y52" i="24"/>
  <c r="AK52" i="24"/>
  <c r="AC52" i="24"/>
  <c r="AN52" i="24"/>
  <c r="AD52" i="24"/>
  <c r="AG85" i="24"/>
  <c r="AB85" i="24"/>
  <c r="Z117" i="24"/>
  <c r="AL117" i="24"/>
  <c r="W117" i="24"/>
  <c r="X117" i="24"/>
  <c r="AE117" i="24"/>
  <c r="AF117" i="24"/>
  <c r="Y117" i="24"/>
  <c r="AK117" i="24"/>
  <c r="AA117" i="24"/>
  <c r="AJ117" i="24"/>
  <c r="AG115" i="25"/>
  <c r="AF115" i="25"/>
  <c r="Z115" i="25"/>
  <c r="AF136" i="25"/>
  <c r="AE136" i="25"/>
  <c r="AO136" i="25"/>
  <c r="X57" i="25"/>
  <c r="AG57" i="25"/>
  <c r="AK57" i="25"/>
  <c r="AI148" i="25"/>
  <c r="AK148" i="25"/>
  <c r="AL148" i="25"/>
  <c r="AC68" i="24"/>
  <c r="AO68" i="24"/>
  <c r="AL68" i="24"/>
  <c r="AG68" i="24"/>
  <c r="Z20" i="24"/>
  <c r="AN20" i="24"/>
  <c r="AC85" i="24"/>
  <c r="AI85" i="24"/>
  <c r="Z176" i="24"/>
  <c r="AN176" i="24"/>
  <c r="AO155" i="24"/>
  <c r="AI119" i="24"/>
  <c r="AI74" i="24"/>
  <c r="AF163" i="24"/>
  <c r="AG20" i="24"/>
  <c r="AB20" i="24"/>
  <c r="AF20" i="24"/>
  <c r="X20" i="24"/>
  <c r="AH20" i="24"/>
  <c r="Y20" i="24"/>
  <c r="AL20" i="24"/>
  <c r="AO20" i="24"/>
  <c r="AI20" i="24"/>
  <c r="AD20" i="24"/>
  <c r="AL85" i="24"/>
  <c r="W85" i="24"/>
  <c r="X85" i="24"/>
  <c r="AJ85" i="24"/>
  <c r="Z85" i="24"/>
  <c r="Y85" i="24"/>
  <c r="AK85" i="24"/>
  <c r="AD85" i="24"/>
  <c r="AE85" i="24"/>
  <c r="AF85" i="24"/>
  <c r="AE149" i="24"/>
  <c r="AG149" i="24"/>
  <c r="AK149" i="24"/>
  <c r="Y149" i="24"/>
  <c r="AF149" i="24"/>
  <c r="AE5" i="24"/>
  <c r="AH5" i="24"/>
  <c r="AM5" i="24"/>
  <c r="W5" i="24"/>
  <c r="AA5" i="24"/>
  <c r="AI70" i="24"/>
  <c r="AB70" i="24"/>
  <c r="AN70" i="24"/>
  <c r="AJ70" i="24"/>
  <c r="AH70" i="24"/>
  <c r="AF134" i="24"/>
  <c r="AB134" i="24"/>
  <c r="AN134" i="24"/>
  <c r="AJ134" i="24"/>
  <c r="AL134" i="24"/>
  <c r="Y18" i="24"/>
  <c r="AC18" i="24"/>
  <c r="AA18" i="24"/>
  <c r="AE18" i="24"/>
  <c r="W18" i="24"/>
  <c r="AI83" i="24"/>
  <c r="AO83" i="24"/>
  <c r="AD6" i="24"/>
  <c r="AG6" i="24"/>
  <c r="AJ6" i="24"/>
  <c r="X6" i="24"/>
  <c r="Z6" i="24"/>
  <c r="AA71" i="24"/>
  <c r="W71" i="24"/>
  <c r="AE71" i="24"/>
  <c r="Y71" i="24"/>
  <c r="AD71" i="24"/>
  <c r="AF135" i="24"/>
  <c r="W135" i="24"/>
  <c r="AE135" i="24"/>
  <c r="Y135" i="24"/>
  <c r="AC135" i="24"/>
  <c r="AK25" i="24"/>
  <c r="AB90" i="24"/>
  <c r="AN90" i="24"/>
  <c r="Y90" i="24"/>
  <c r="AF90" i="24"/>
  <c r="AH90" i="24"/>
  <c r="AE154" i="24"/>
  <c r="AM154" i="24"/>
  <c r="AO154" i="24"/>
  <c r="Z154" i="24"/>
  <c r="AL154" i="24"/>
  <c r="AD7" i="25"/>
  <c r="AH20" i="25"/>
  <c r="AB20" i="25"/>
  <c r="AC20" i="25"/>
  <c r="AM20" i="25"/>
  <c r="AD20" i="25"/>
  <c r="AA101" i="25"/>
  <c r="Z101" i="25"/>
  <c r="AC101" i="25"/>
  <c r="AK71" i="25"/>
  <c r="AB75" i="25"/>
  <c r="Y75" i="25"/>
  <c r="AE75" i="25"/>
  <c r="AG75" i="25"/>
  <c r="AH43" i="26"/>
  <c r="AK43" i="26"/>
  <c r="AF43" i="26"/>
  <c r="W43" i="26"/>
  <c r="AJ43" i="26"/>
  <c r="X125" i="25"/>
  <c r="AI125" i="25"/>
  <c r="AH125" i="25"/>
  <c r="AB69" i="25"/>
  <c r="AK69" i="25"/>
  <c r="AC69" i="25"/>
  <c r="AA69" i="25"/>
  <c r="Y69" i="25"/>
  <c r="AF138" i="25"/>
  <c r="Z139" i="25"/>
  <c r="AA139" i="25"/>
  <c r="X139" i="25"/>
  <c r="W139" i="25"/>
  <c r="AL139" i="25"/>
  <c r="AB139" i="25"/>
  <c r="W56" i="25"/>
  <c r="X56" i="25"/>
  <c r="AD56" i="25"/>
  <c r="AO56" i="25"/>
  <c r="AF56" i="25"/>
  <c r="AK171" i="26"/>
  <c r="W171" i="26"/>
  <c r="W73" i="25"/>
  <c r="AL73" i="25"/>
  <c r="AI142" i="25"/>
  <c r="Y142" i="25"/>
  <c r="AD142" i="25"/>
  <c r="AO147" i="25"/>
  <c r="AE147" i="25"/>
  <c r="AC29" i="24"/>
  <c r="AA29" i="24"/>
  <c r="X29" i="24"/>
  <c r="AO29" i="24"/>
  <c r="AO112" i="24"/>
  <c r="AD158" i="25"/>
  <c r="AA158" i="25"/>
  <c r="AM158" i="25"/>
  <c r="AJ158" i="25"/>
  <c r="AH89" i="24"/>
  <c r="Y89" i="24"/>
  <c r="AC89" i="24"/>
  <c r="AD89" i="24"/>
  <c r="AI89" i="24"/>
  <c r="AO6" i="25"/>
  <c r="Z6" i="25"/>
  <c r="X6" i="25"/>
  <c r="AN93" i="25"/>
  <c r="AO145" i="25"/>
  <c r="AC145" i="25"/>
  <c r="AJ145" i="25"/>
  <c r="AN11" i="24"/>
  <c r="AM11" i="24"/>
  <c r="AK11" i="24"/>
  <c r="AM43" i="24"/>
  <c r="AC43" i="24"/>
  <c r="AD76" i="24"/>
  <c r="AE76" i="24"/>
  <c r="AL76" i="24"/>
  <c r="AI172" i="24"/>
  <c r="Y125" i="24"/>
  <c r="AG125" i="24"/>
  <c r="AN86" i="24"/>
  <c r="AH86" i="24"/>
  <c r="AB150" i="24"/>
  <c r="AO150" i="24"/>
  <c r="AO163" i="25"/>
  <c r="W163" i="25"/>
  <c r="AM163" i="25"/>
  <c r="AL163" i="25"/>
  <c r="AO110" i="25"/>
  <c r="AO127" i="25"/>
  <c r="AN127" i="25"/>
  <c r="AF127" i="25"/>
  <c r="AN124" i="25"/>
  <c r="AI124" i="25"/>
  <c r="AN60" i="25"/>
  <c r="AL60" i="25"/>
  <c r="AA60" i="25"/>
  <c r="AF60" i="25"/>
  <c r="AJ60" i="25"/>
  <c r="Z60" i="25"/>
  <c r="W137" i="25"/>
  <c r="AJ137" i="25"/>
  <c r="AO137" i="25"/>
  <c r="AD137" i="25"/>
  <c r="AN137" i="25"/>
  <c r="W74" i="25"/>
  <c r="X74" i="25"/>
  <c r="AC74" i="25"/>
  <c r="AJ74" i="25"/>
  <c r="Y74" i="25"/>
  <c r="AG21" i="25"/>
  <c r="AA21" i="25"/>
  <c r="AC21" i="25"/>
  <c r="AI21" i="25"/>
  <c r="AA164" i="26"/>
  <c r="AN164" i="26"/>
  <c r="AB164" i="26"/>
  <c r="AM164" i="26"/>
  <c r="X141" i="25"/>
  <c r="AH141" i="25"/>
  <c r="AF88" i="25"/>
  <c r="AG88" i="25"/>
  <c r="X88" i="25"/>
  <c r="Y88" i="25"/>
  <c r="W88" i="25"/>
  <c r="AH88" i="25"/>
  <c r="Y154" i="25"/>
  <c r="AI22" i="25"/>
  <c r="W22" i="25"/>
  <c r="AN22" i="25"/>
  <c r="AE22" i="25"/>
  <c r="Y22" i="25"/>
  <c r="Z22" i="25"/>
  <c r="AJ55" i="25"/>
  <c r="Y159" i="26"/>
  <c r="AF159" i="26"/>
  <c r="AN159" i="26"/>
  <c r="AF42" i="24"/>
  <c r="W42" i="24"/>
  <c r="AE42" i="24"/>
  <c r="AD42" i="24"/>
  <c r="AO42" i="24"/>
  <c r="X161" i="24"/>
  <c r="Y161" i="24"/>
  <c r="Z161" i="24"/>
  <c r="AD161" i="24"/>
  <c r="W161" i="24"/>
  <c r="X80" i="26"/>
  <c r="AC148" i="24"/>
  <c r="AN102" i="24"/>
  <c r="AC31" i="25"/>
  <c r="AM31" i="25"/>
  <c r="AK31" i="25"/>
  <c r="AF31" i="25"/>
  <c r="AG177" i="25"/>
  <c r="AA177" i="25"/>
  <c r="AB177" i="25"/>
  <c r="AF177" i="25"/>
  <c r="Z177" i="25"/>
  <c r="AG116" i="25"/>
  <c r="Z116" i="25"/>
  <c r="W116" i="25"/>
  <c r="AL116" i="25"/>
  <c r="AI89" i="25"/>
  <c r="W89" i="25"/>
  <c r="Y89" i="25"/>
  <c r="AK89" i="25"/>
  <c r="Z89" i="25"/>
  <c r="AI30" i="25"/>
  <c r="Y30" i="25"/>
  <c r="AB30" i="25"/>
  <c r="AH30" i="25"/>
  <c r="AK30" i="25"/>
  <c r="X32" i="24"/>
  <c r="AL32" i="24"/>
  <c r="AM32" i="24"/>
  <c r="AO103" i="25"/>
  <c r="Z103" i="25"/>
  <c r="AK103" i="25"/>
  <c r="AE103" i="25"/>
  <c r="AB103" i="25"/>
  <c r="AF103" i="25"/>
  <c r="W94" i="25"/>
  <c r="AO94" i="25"/>
  <c r="Z94" i="25"/>
  <c r="AC94" i="25"/>
  <c r="AJ115" i="24"/>
  <c r="AF51" i="24"/>
  <c r="AM4" i="24"/>
  <c r="AG37" i="24"/>
  <c r="AB103" i="24"/>
  <c r="AJ103" i="24"/>
  <c r="AC103" i="24"/>
  <c r="AO103" i="24"/>
  <c r="AK131" i="24"/>
  <c r="AI131" i="24"/>
  <c r="AH131" i="24"/>
  <c r="AN131" i="24"/>
  <c r="AO23" i="25"/>
  <c r="Z168" i="25"/>
  <c r="AG168" i="25"/>
  <c r="AH168" i="25"/>
  <c r="AM168" i="25"/>
  <c r="AA168" i="25"/>
  <c r="AC135" i="25"/>
  <c r="AK135" i="25"/>
  <c r="X135" i="25"/>
  <c r="W135" i="25"/>
  <c r="AM135" i="25"/>
  <c r="X81" i="25"/>
  <c r="AC81" i="25"/>
  <c r="Y81" i="25"/>
  <c r="Z81" i="25"/>
  <c r="Y87" i="25"/>
  <c r="AE87" i="25"/>
  <c r="AA58" i="25"/>
  <c r="AE58" i="25"/>
  <c r="AK58" i="25"/>
  <c r="AD58" i="25"/>
  <c r="AF58" i="25"/>
  <c r="AN58" i="25"/>
  <c r="AD125" i="40"/>
  <c r="X125" i="40"/>
  <c r="W125" i="40"/>
  <c r="AL125" i="40"/>
  <c r="Z125" i="40"/>
  <c r="AD139" i="40"/>
  <c r="X25" i="40"/>
  <c r="W25" i="40"/>
  <c r="Y25" i="40"/>
  <c r="AC25" i="40"/>
  <c r="AD25" i="40"/>
  <c r="AJ143" i="25"/>
  <c r="AI143" i="25"/>
  <c r="AB143" i="25"/>
  <c r="X143" i="25"/>
  <c r="AP66" i="24"/>
  <c r="AB66" i="24" s="1"/>
  <c r="AP127" i="24"/>
  <c r="AF127" i="24" s="1"/>
  <c r="AP45" i="24"/>
  <c r="AI45" i="24" s="1"/>
  <c r="AP10" i="24"/>
  <c r="AM10" i="24" s="1"/>
  <c r="AP146" i="24"/>
  <c r="AK146" i="24" s="1"/>
  <c r="AP137" i="24"/>
  <c r="AG137" i="24" s="1"/>
  <c r="AP17" i="24"/>
  <c r="AD17" i="24" s="1"/>
  <c r="AP174" i="24"/>
  <c r="AG174" i="24" s="1"/>
  <c r="Q174" i="24"/>
  <c r="N174" i="24"/>
  <c r="U174" i="24"/>
  <c r="R174" i="24"/>
  <c r="O174" i="24"/>
  <c r="M174" i="24"/>
  <c r="P174" i="24"/>
  <c r="S174" i="24"/>
  <c r="T174" i="24"/>
  <c r="AP40" i="24"/>
  <c r="X40" i="24" s="1"/>
  <c r="AP171" i="24"/>
  <c r="AI171" i="24" s="1"/>
  <c r="AP145" i="24"/>
  <c r="AI145" i="24" s="1"/>
  <c r="AE15" i="25"/>
  <c r="AC15" i="25"/>
  <c r="AM15" i="25"/>
  <c r="AC108" i="25"/>
  <c r="AJ108" i="25"/>
  <c r="AD108" i="25"/>
  <c r="AH108" i="25"/>
  <c r="AL108" i="25"/>
  <c r="AH146" i="25"/>
  <c r="AA146" i="25"/>
  <c r="X146" i="25"/>
  <c r="AN146" i="25"/>
  <c r="Y146" i="25"/>
  <c r="AP90" i="27"/>
  <c r="AN90" i="27" s="1"/>
  <c r="AP110" i="27"/>
  <c r="AJ110" i="27" s="1"/>
  <c r="AP45" i="27"/>
  <c r="AL45" i="27" s="1"/>
  <c r="AP17" i="27"/>
  <c r="AJ17" i="27" s="1"/>
  <c r="AP142" i="27"/>
  <c r="X142" i="27" s="1"/>
  <c r="AP164" i="27"/>
  <c r="AK164" i="27" s="1"/>
  <c r="AP58" i="27"/>
  <c r="AO58" i="27" s="1"/>
  <c r="AP145" i="27"/>
  <c r="AL145" i="27" s="1"/>
  <c r="AP44" i="27"/>
  <c r="AK44" i="27" s="1"/>
  <c r="AP84" i="27"/>
  <c r="Z84" i="27" s="1"/>
  <c r="AP119" i="27"/>
  <c r="AI119" i="27" s="1"/>
  <c r="AP22" i="27"/>
  <c r="W22" i="27" s="1"/>
  <c r="AP74" i="27"/>
  <c r="Y74" i="27" s="1"/>
  <c r="AP64" i="27"/>
  <c r="AE64" i="27" s="1"/>
  <c r="AP117" i="27"/>
  <c r="AK117" i="27" s="1"/>
  <c r="AP163" i="27"/>
  <c r="AH163" i="27" s="1"/>
  <c r="AP59" i="27"/>
  <c r="AD59" i="27" s="1"/>
  <c r="AP126" i="27"/>
  <c r="AE126" i="27" s="1"/>
  <c r="AP177" i="27"/>
  <c r="AA177" i="27" s="1"/>
  <c r="AP56" i="27"/>
  <c r="AK56" i="27" s="1"/>
  <c r="AP73" i="27"/>
  <c r="AN73" i="27" s="1"/>
  <c r="AP109" i="27"/>
  <c r="X109" i="27" s="1"/>
  <c r="AP153" i="27"/>
  <c r="AD153" i="27" s="1"/>
  <c r="AP132" i="27"/>
  <c r="Y132" i="27" s="1"/>
  <c r="AP11" i="27"/>
  <c r="AI11" i="27" s="1"/>
  <c r="AP127" i="27"/>
  <c r="AN127" i="27" s="1"/>
  <c r="AP67" i="27"/>
  <c r="AG67" i="27" s="1"/>
  <c r="AP18" i="27"/>
  <c r="AM18" i="27" s="1"/>
  <c r="AP134" i="27"/>
  <c r="AP70" i="27"/>
  <c r="AG70" i="27" s="1"/>
  <c r="AP176" i="27"/>
  <c r="AO176" i="27" s="1"/>
  <c r="AP72" i="27"/>
  <c r="AD72" i="27" s="1"/>
  <c r="AP121" i="27"/>
  <c r="AP101" i="27"/>
  <c r="AH101" i="27" s="1"/>
  <c r="AP4" i="27"/>
  <c r="AK4" i="27" s="1"/>
  <c r="AP124" i="27"/>
  <c r="AC124" i="27" s="1"/>
  <c r="AP27" i="27"/>
  <c r="AG27" i="27" s="1"/>
  <c r="AP123" i="27"/>
  <c r="AH123" i="27" s="1"/>
  <c r="AP75" i="27"/>
  <c r="AD75" i="27" s="1"/>
  <c r="AP2" i="27"/>
  <c r="AN2" i="27" s="1"/>
  <c r="AP114" i="27"/>
  <c r="AH114" i="27" s="1"/>
  <c r="AP49" i="27"/>
  <c r="AF49" i="27" s="1"/>
  <c r="AP13" i="27"/>
  <c r="AF13" i="27" s="1"/>
  <c r="AH173" i="25"/>
  <c r="AM173" i="25"/>
  <c r="AG173" i="25"/>
  <c r="AD173" i="25"/>
  <c r="AL173" i="25"/>
  <c r="AJ173" i="25"/>
  <c r="W173" i="25"/>
  <c r="AB98" i="25"/>
  <c r="Z98" i="25"/>
  <c r="J84" i="19"/>
  <c r="F84" i="19"/>
  <c r="G84" i="19"/>
  <c r="I84" i="19"/>
  <c r="D84" i="19"/>
  <c r="C84" i="19"/>
  <c r="E84" i="19"/>
  <c r="K84" i="19"/>
  <c r="H84" i="19"/>
  <c r="C43" i="21"/>
  <c r="H43" i="21"/>
  <c r="G43" i="21"/>
  <c r="I43" i="21"/>
  <c r="K43" i="21"/>
  <c r="E43" i="21"/>
  <c r="J43" i="21"/>
  <c r="F43" i="21"/>
  <c r="D43" i="21"/>
  <c r="H145" i="19"/>
  <c r="I145" i="19"/>
  <c r="D145" i="19"/>
  <c r="F145" i="19"/>
  <c r="G145" i="19"/>
  <c r="C145" i="19"/>
  <c r="E145" i="19"/>
  <c r="J145" i="19"/>
  <c r="K145" i="19"/>
  <c r="F74" i="19"/>
  <c r="E74" i="19"/>
  <c r="H74" i="19"/>
  <c r="G74" i="19"/>
  <c r="J74" i="19"/>
  <c r="C74" i="19"/>
  <c r="K74" i="19"/>
  <c r="D74" i="19"/>
  <c r="I74" i="19"/>
  <c r="H157" i="19"/>
  <c r="D157" i="19"/>
  <c r="E157" i="19"/>
  <c r="I157" i="19"/>
  <c r="G157" i="19"/>
  <c r="C157" i="19"/>
  <c r="F157" i="19"/>
  <c r="J157" i="19"/>
  <c r="K157" i="19"/>
  <c r="D135" i="19"/>
  <c r="H135" i="19"/>
  <c r="C135" i="19"/>
  <c r="G135" i="19"/>
  <c r="J135" i="19"/>
  <c r="I135" i="19"/>
  <c r="F135" i="19"/>
  <c r="K135" i="19"/>
  <c r="E135" i="19"/>
  <c r="K39" i="21"/>
  <c r="J39" i="21"/>
  <c r="C39" i="21"/>
  <c r="H39" i="21"/>
  <c r="F39" i="21"/>
  <c r="G39" i="21"/>
  <c r="I39" i="21"/>
  <c r="E39" i="21"/>
  <c r="D39" i="21"/>
  <c r="I151" i="19"/>
  <c r="D151" i="19"/>
  <c r="H151" i="19"/>
  <c r="K151" i="19"/>
  <c r="J151" i="19"/>
  <c r="F151" i="19"/>
  <c r="C151" i="19"/>
  <c r="E151" i="19"/>
  <c r="G151" i="19"/>
  <c r="E121" i="19"/>
  <c r="C121" i="19"/>
  <c r="H121" i="19"/>
  <c r="I121" i="19"/>
  <c r="G121" i="19"/>
  <c r="F121" i="19"/>
  <c r="J121" i="19"/>
  <c r="K121" i="19"/>
  <c r="D121" i="19"/>
  <c r="D23" i="21"/>
  <c r="G23" i="21"/>
  <c r="F23" i="21"/>
  <c r="J23" i="21"/>
  <c r="E23" i="21"/>
  <c r="I23" i="21"/>
  <c r="K23" i="21"/>
  <c r="C23" i="21"/>
  <c r="H23" i="21"/>
  <c r="K3" i="21"/>
  <c r="D3" i="21"/>
  <c r="E3" i="21"/>
  <c r="I3" i="21"/>
  <c r="J3" i="21"/>
  <c r="C3" i="21"/>
  <c r="F3" i="21"/>
  <c r="G3" i="21"/>
  <c r="H3" i="21"/>
  <c r="E49" i="21"/>
  <c r="J49" i="21"/>
  <c r="D49" i="21"/>
  <c r="I49" i="21"/>
  <c r="C49" i="21"/>
  <c r="H49" i="21"/>
  <c r="F49" i="21"/>
  <c r="G49" i="21"/>
  <c r="K49" i="21"/>
  <c r="E63" i="19"/>
  <c r="C63" i="19"/>
  <c r="G63" i="19"/>
  <c r="D63" i="19"/>
  <c r="H63" i="19"/>
  <c r="J63" i="19"/>
  <c r="I63" i="19"/>
  <c r="F63" i="19"/>
  <c r="K63" i="19"/>
  <c r="I141" i="19"/>
  <c r="G141" i="19"/>
  <c r="E141" i="19"/>
  <c r="F141" i="19"/>
  <c r="K141" i="19"/>
  <c r="J141" i="19"/>
  <c r="C141" i="19"/>
  <c r="D141" i="19"/>
  <c r="H141" i="19"/>
  <c r="J177" i="19"/>
  <c r="D177" i="19"/>
  <c r="E177" i="19"/>
  <c r="C177" i="19"/>
  <c r="H177" i="19"/>
  <c r="I177" i="19"/>
  <c r="G177" i="19"/>
  <c r="K177" i="19"/>
  <c r="F177" i="19"/>
  <c r="G119" i="19"/>
  <c r="D119" i="19"/>
  <c r="H119" i="19"/>
  <c r="C119" i="19"/>
  <c r="J119" i="19"/>
  <c r="F119" i="19"/>
  <c r="K119" i="19"/>
  <c r="I119" i="19"/>
  <c r="E119" i="19"/>
  <c r="AE6" i="23"/>
  <c r="AB6" i="23"/>
  <c r="AK102" i="23"/>
  <c r="AA102" i="23"/>
  <c r="AO76" i="23"/>
  <c r="AA76" i="23"/>
  <c r="X80" i="23"/>
  <c r="AI45" i="23"/>
  <c r="AI161" i="23"/>
  <c r="AJ161" i="23"/>
  <c r="AE161" i="23"/>
  <c r="AM101" i="23"/>
  <c r="AM60" i="23"/>
  <c r="AH27" i="23"/>
  <c r="W22" i="23"/>
  <c r="AN145" i="23"/>
  <c r="AA145" i="23"/>
  <c r="AM153" i="23"/>
  <c r="AI87" i="23"/>
  <c r="AJ167" i="23"/>
  <c r="Y167" i="23"/>
  <c r="AC167" i="23"/>
  <c r="AM123" i="23"/>
  <c r="Z136" i="23"/>
  <c r="AE136" i="23"/>
  <c r="AB136" i="23"/>
  <c r="AC136" i="23"/>
  <c r="AG18" i="23"/>
  <c r="AA18" i="23"/>
  <c r="AK18" i="23"/>
  <c r="AG15" i="23"/>
  <c r="AD15" i="23"/>
  <c r="AE54" i="23"/>
  <c r="AC54" i="23"/>
  <c r="AI32" i="23"/>
  <c r="W32" i="23"/>
  <c r="Z113" i="23"/>
  <c r="AC154" i="23"/>
  <c r="AF154" i="23"/>
  <c r="AO82" i="23"/>
  <c r="AM40" i="23"/>
  <c r="AB138" i="23"/>
  <c r="AG138" i="23"/>
  <c r="Z138" i="23"/>
  <c r="AM126" i="23"/>
  <c r="AA157" i="23"/>
  <c r="AK30" i="23"/>
  <c r="AC159" i="23"/>
  <c r="AO37" i="23"/>
  <c r="AH37" i="23"/>
  <c r="AB87" i="28"/>
  <c r="AM51" i="28"/>
  <c r="Z171" i="28"/>
  <c r="AA86" i="28"/>
  <c r="X111" i="28"/>
  <c r="AE67" i="28"/>
  <c r="Y54" i="28"/>
  <c r="AH54" i="28"/>
  <c r="AC53" i="28"/>
  <c r="AH53" i="28"/>
  <c r="AG25" i="28"/>
  <c r="AN18" i="28"/>
  <c r="AN103" i="28"/>
  <c r="AG37" i="28"/>
  <c r="AE121" i="28"/>
  <c r="AM121" i="28"/>
  <c r="AE108" i="28"/>
  <c r="AI108" i="28"/>
  <c r="AK11" i="28"/>
  <c r="AC163" i="28"/>
  <c r="AA7" i="28"/>
  <c r="X84" i="28"/>
  <c r="AG33" i="28"/>
  <c r="Y33" i="28"/>
  <c r="AE79" i="28"/>
  <c r="AK160" i="28"/>
  <c r="AC80" i="28"/>
  <c r="AK80" i="28"/>
  <c r="Y80" i="28"/>
  <c r="W118" i="28"/>
  <c r="Z41" i="28"/>
  <c r="AB3" i="28"/>
  <c r="AM40" i="28"/>
  <c r="AI9" i="28"/>
  <c r="AG73" i="28"/>
  <c r="AC117" i="28"/>
  <c r="AH117" i="28"/>
  <c r="AF167" i="28"/>
  <c r="AO167" i="28"/>
  <c r="AH55" i="28"/>
  <c r="AB55" i="28"/>
  <c r="AF45" i="28"/>
  <c r="AJ165" i="28"/>
  <c r="AO165" i="28"/>
  <c r="X43" i="28"/>
  <c r="Y133" i="28"/>
  <c r="W105" i="28"/>
  <c r="AL105" i="28"/>
  <c r="Y94" i="28"/>
  <c r="Z94" i="28"/>
  <c r="AA139" i="28"/>
  <c r="AN139" i="28"/>
  <c r="Z139" i="28"/>
  <c r="AH139" i="28"/>
  <c r="X26" i="28"/>
  <c r="AH90" i="28"/>
  <c r="AL10" i="28"/>
  <c r="AD168" i="28"/>
  <c r="X14" i="28"/>
  <c r="AD177" i="28"/>
  <c r="AN177" i="28"/>
  <c r="AO177" i="28"/>
  <c r="AE177" i="28"/>
  <c r="AA22" i="28"/>
  <c r="AE22" i="28"/>
  <c r="AK22" i="28"/>
  <c r="AH22" i="28"/>
  <c r="AG56" i="28"/>
  <c r="AA109" i="28"/>
  <c r="AB109" i="28"/>
  <c r="AA102" i="28"/>
  <c r="AJ76" i="28"/>
  <c r="X173" i="28"/>
  <c r="Y173" i="28"/>
  <c r="AJ173" i="28"/>
  <c r="AL156" i="28"/>
  <c r="AB156" i="28"/>
  <c r="AM156" i="28"/>
  <c r="AL110" i="28"/>
  <c r="X110" i="28"/>
  <c r="Y126" i="28"/>
  <c r="AA126" i="28"/>
  <c r="T113" i="24"/>
  <c r="N113" i="24"/>
  <c r="U113" i="24"/>
  <c r="O113" i="24"/>
  <c r="P113" i="24"/>
  <c r="M113" i="24"/>
  <c r="R113" i="24"/>
  <c r="S113" i="24"/>
  <c r="Q113" i="24"/>
  <c r="AP113" i="24"/>
  <c r="W113" i="24" s="1"/>
  <c r="AP73" i="24"/>
  <c r="AP110" i="24"/>
  <c r="AH110" i="24" s="1"/>
  <c r="AP120" i="24"/>
  <c r="AP177" i="24"/>
  <c r="AB177" i="24" s="1"/>
  <c r="AP8" i="24"/>
  <c r="AB8" i="24" s="1"/>
  <c r="AP111" i="24"/>
  <c r="AK111" i="24" s="1"/>
  <c r="S111" i="24"/>
  <c r="O111" i="24"/>
  <c r="N111" i="24"/>
  <c r="Q111" i="24"/>
  <c r="P111" i="24"/>
  <c r="U111" i="24"/>
  <c r="T111" i="24"/>
  <c r="R111" i="24"/>
  <c r="M111" i="24"/>
  <c r="P78" i="24"/>
  <c r="T78" i="24"/>
  <c r="M78" i="24"/>
  <c r="Q78" i="24"/>
  <c r="N78" i="24"/>
  <c r="R78" i="24"/>
  <c r="U78" i="24"/>
  <c r="S78" i="24"/>
  <c r="O78" i="24"/>
  <c r="AP78" i="24"/>
  <c r="AP152" i="24"/>
  <c r="AC152" i="24" s="1"/>
  <c r="AP82" i="24"/>
  <c r="Z82" i="24" s="1"/>
  <c r="AP59" i="24"/>
  <c r="AN59" i="24" s="1"/>
  <c r="N59" i="24"/>
  <c r="Q59" i="24"/>
  <c r="S59" i="24"/>
  <c r="O59" i="24"/>
  <c r="U59" i="24"/>
  <c r="R59" i="24"/>
  <c r="M59" i="24"/>
  <c r="P59" i="24"/>
  <c r="T59" i="24"/>
  <c r="AP81" i="24"/>
  <c r="AA81" i="24" s="1"/>
  <c r="N7" i="24"/>
  <c r="M7" i="24"/>
  <c r="T7" i="24"/>
  <c r="S7" i="24"/>
  <c r="AP7" i="24"/>
  <c r="AH7" i="24" s="1"/>
  <c r="R7" i="24"/>
  <c r="P7" i="24"/>
  <c r="O7" i="24"/>
  <c r="Q7" i="24"/>
  <c r="U7" i="24"/>
  <c r="AN15" i="25"/>
  <c r="AI15" i="25"/>
  <c r="AH15" i="25"/>
  <c r="W15" i="25"/>
  <c r="W108" i="25"/>
  <c r="X108" i="25"/>
  <c r="AB108" i="25"/>
  <c r="AI108" i="25"/>
  <c r="AE108" i="25"/>
  <c r="AI146" i="25"/>
  <c r="AG146" i="25"/>
  <c r="AF146" i="25"/>
  <c r="AK146" i="25"/>
  <c r="Z146" i="25"/>
  <c r="AP34" i="27"/>
  <c r="AN34" i="27" s="1"/>
  <c r="AP57" i="27"/>
  <c r="AJ57" i="27" s="1"/>
  <c r="AP165" i="27"/>
  <c r="AP88" i="27"/>
  <c r="AH88" i="27" s="1"/>
  <c r="AP78" i="27"/>
  <c r="AK78" i="27" s="1"/>
  <c r="AP159" i="27"/>
  <c r="AA159" i="27" s="1"/>
  <c r="AP136" i="27"/>
  <c r="AI136" i="27" s="1"/>
  <c r="AP40" i="27"/>
  <c r="AB40" i="27" s="1"/>
  <c r="AP169" i="27"/>
  <c r="Z169" i="27" s="1"/>
  <c r="AP43" i="27"/>
  <c r="AP170" i="27"/>
  <c r="AP41" i="27"/>
  <c r="AP15" i="27"/>
  <c r="AI15" i="27" s="1"/>
  <c r="AP69" i="27"/>
  <c r="AB69" i="27" s="1"/>
  <c r="AP116" i="27"/>
  <c r="AH116" i="27" s="1"/>
  <c r="AP135" i="27"/>
  <c r="AP38" i="27"/>
  <c r="AK38" i="27" s="1"/>
  <c r="AP94" i="27"/>
  <c r="AC94" i="27" s="1"/>
  <c r="AP152" i="27"/>
  <c r="Y152" i="27" s="1"/>
  <c r="AP31" i="27"/>
  <c r="Z31" i="27" s="1"/>
  <c r="AP24" i="27"/>
  <c r="AD24" i="27" s="1"/>
  <c r="AP61" i="27"/>
  <c r="AH61" i="27" s="1"/>
  <c r="AP89" i="27"/>
  <c r="AG89" i="27" s="1"/>
  <c r="AP108" i="27"/>
  <c r="AN108" i="27" s="1"/>
  <c r="AP171" i="27"/>
  <c r="AD171" i="27" s="1"/>
  <c r="AP115" i="27"/>
  <c r="AP55" i="27"/>
  <c r="AH55" i="27" s="1"/>
  <c r="AP6" i="27"/>
  <c r="AP118" i="27"/>
  <c r="AL118" i="27" s="1"/>
  <c r="AP54" i="27"/>
  <c r="AJ54" i="27" s="1"/>
  <c r="AP144" i="27"/>
  <c r="AJ144" i="27" s="1"/>
  <c r="AP47" i="27"/>
  <c r="AK47" i="27" s="1"/>
  <c r="AP16" i="27"/>
  <c r="AC16" i="27" s="1"/>
  <c r="AP77" i="27"/>
  <c r="Z77" i="27" s="1"/>
  <c r="AP137" i="27"/>
  <c r="AN137" i="27" s="1"/>
  <c r="AP100" i="27"/>
  <c r="AF100" i="27" s="1"/>
  <c r="AP3" i="27"/>
  <c r="AP111" i="27"/>
  <c r="AO111" i="27" s="1"/>
  <c r="AP63" i="27"/>
  <c r="X63" i="27" s="1"/>
  <c r="AP162" i="27"/>
  <c r="AI162" i="27" s="1"/>
  <c r="AP98" i="27"/>
  <c r="AM98" i="27" s="1"/>
  <c r="AP33" i="27"/>
  <c r="X33" i="27" s="1"/>
  <c r="AC98" i="25"/>
  <c r="AK70" i="25"/>
  <c r="X70" i="25"/>
  <c r="AH70" i="25"/>
  <c r="AO70" i="25"/>
  <c r="AN70" i="25"/>
  <c r="Y70" i="25"/>
  <c r="AD70" i="25"/>
  <c r="AB70" i="25"/>
  <c r="AJ70" i="25"/>
  <c r="AE70" i="25"/>
  <c r="AG70" i="25"/>
  <c r="AM70" i="25"/>
  <c r="AF70" i="25"/>
  <c r="H77" i="19"/>
  <c r="G77" i="19"/>
  <c r="E77" i="19"/>
  <c r="K77" i="19"/>
  <c r="C77" i="19"/>
  <c r="J77" i="19"/>
  <c r="F77" i="19"/>
  <c r="D77" i="19"/>
  <c r="I77" i="19"/>
  <c r="C149" i="19"/>
  <c r="E149" i="19"/>
  <c r="G149" i="19"/>
  <c r="H149" i="19"/>
  <c r="F149" i="19"/>
  <c r="K149" i="19"/>
  <c r="J149" i="19"/>
  <c r="D149" i="19"/>
  <c r="I149" i="19"/>
  <c r="K78" i="19"/>
  <c r="H78" i="19"/>
  <c r="I78" i="19"/>
  <c r="C78" i="19"/>
  <c r="G78" i="19"/>
  <c r="J78" i="19"/>
  <c r="F78" i="19"/>
  <c r="D78" i="19"/>
  <c r="E78" i="19"/>
  <c r="J71" i="19"/>
  <c r="C71" i="19"/>
  <c r="D71" i="19"/>
  <c r="E71" i="19"/>
  <c r="I71" i="19"/>
  <c r="G71" i="19"/>
  <c r="F71" i="19"/>
  <c r="H71" i="19"/>
  <c r="K71" i="19"/>
  <c r="H17" i="21"/>
  <c r="I17" i="21"/>
  <c r="C17" i="21"/>
  <c r="K17" i="21"/>
  <c r="E17" i="21"/>
  <c r="J17" i="21"/>
  <c r="G17" i="21"/>
  <c r="D17" i="21"/>
  <c r="F17" i="21"/>
  <c r="G57" i="19"/>
  <c r="H57" i="19"/>
  <c r="J57" i="19"/>
  <c r="I57" i="19"/>
  <c r="F57" i="19"/>
  <c r="C57" i="19"/>
  <c r="D57" i="19"/>
  <c r="K57" i="19"/>
  <c r="E57" i="19"/>
  <c r="I148" i="19"/>
  <c r="D148" i="19"/>
  <c r="J148" i="19"/>
  <c r="K148" i="19"/>
  <c r="F148" i="19"/>
  <c r="G148" i="19"/>
  <c r="E148" i="19"/>
  <c r="C148" i="19"/>
  <c r="H148" i="19"/>
  <c r="K61" i="19"/>
  <c r="G61" i="19"/>
  <c r="I61" i="19"/>
  <c r="E61" i="19"/>
  <c r="J61" i="19"/>
  <c r="F61" i="19"/>
  <c r="H61" i="19"/>
  <c r="D61" i="19"/>
  <c r="C61" i="19"/>
  <c r="J164" i="19"/>
  <c r="K164" i="19"/>
  <c r="C164" i="19"/>
  <c r="F164" i="19"/>
  <c r="H164" i="19"/>
  <c r="D164" i="19"/>
  <c r="E164" i="19"/>
  <c r="G164" i="19"/>
  <c r="I164" i="19"/>
  <c r="C27" i="21"/>
  <c r="K27" i="21"/>
  <c r="I27" i="21"/>
  <c r="F27" i="21"/>
  <c r="J27" i="21"/>
  <c r="G27" i="21"/>
  <c r="D27" i="21"/>
  <c r="E27" i="21"/>
  <c r="H27" i="21"/>
  <c r="E15" i="21"/>
  <c r="F15" i="21"/>
  <c r="I15" i="21"/>
  <c r="J15" i="21"/>
  <c r="D15" i="21"/>
  <c r="K15" i="21"/>
  <c r="H15" i="21"/>
  <c r="C15" i="21"/>
  <c r="G15" i="21"/>
  <c r="C86" i="19"/>
  <c r="H86" i="19"/>
  <c r="E86" i="19"/>
  <c r="G86" i="19"/>
  <c r="F86" i="19"/>
  <c r="I86" i="19"/>
  <c r="J86" i="19"/>
  <c r="K86" i="19"/>
  <c r="D86" i="19"/>
  <c r="F100" i="19"/>
  <c r="J100" i="19"/>
  <c r="K100" i="19"/>
  <c r="D100" i="19"/>
  <c r="E100" i="19"/>
  <c r="G100" i="19"/>
  <c r="I100" i="19"/>
  <c r="C100" i="19"/>
  <c r="H100" i="19"/>
  <c r="J137" i="19"/>
  <c r="D137" i="19"/>
  <c r="C137" i="19"/>
  <c r="H137" i="19"/>
  <c r="E137" i="19"/>
  <c r="F137" i="19"/>
  <c r="I137" i="19"/>
  <c r="G137" i="19"/>
  <c r="K137" i="19"/>
  <c r="G7" i="21"/>
  <c r="C7" i="21"/>
  <c r="I7" i="21"/>
  <c r="D7" i="21"/>
  <c r="E7" i="21"/>
  <c r="J7" i="21"/>
  <c r="F7" i="21"/>
  <c r="K7" i="21"/>
  <c r="H7" i="21"/>
  <c r="F70" i="19"/>
  <c r="K70" i="19"/>
  <c r="J70" i="19"/>
  <c r="D70" i="19"/>
  <c r="E70" i="19"/>
  <c r="H70" i="19"/>
  <c r="C70" i="19"/>
  <c r="G70" i="19"/>
  <c r="I70" i="19"/>
  <c r="H33" i="21"/>
  <c r="C33" i="21"/>
  <c r="I33" i="21"/>
  <c r="J33" i="21"/>
  <c r="D33" i="21"/>
  <c r="G33" i="21"/>
  <c r="E33" i="21"/>
  <c r="K33" i="21"/>
  <c r="F33" i="21"/>
  <c r="AF72" i="23"/>
  <c r="AJ163" i="23"/>
  <c r="AM163" i="23"/>
  <c r="AL163" i="23"/>
  <c r="AE163" i="23"/>
  <c r="Y163" i="23"/>
  <c r="AC47" i="23"/>
  <c r="AM88" i="23"/>
  <c r="AG88" i="23"/>
  <c r="AC88" i="23"/>
  <c r="AL88" i="23"/>
  <c r="AJ13" i="23"/>
  <c r="AG111" i="23"/>
  <c r="Z175" i="23"/>
  <c r="Y175" i="23"/>
  <c r="X175" i="23"/>
  <c r="AK155" i="23"/>
  <c r="AG155" i="23"/>
  <c r="AJ155" i="23"/>
  <c r="AC6" i="23"/>
  <c r="AG6" i="23"/>
  <c r="AM6" i="23"/>
  <c r="AL6" i="23"/>
  <c r="Y6" i="23"/>
  <c r="AI6" i="23"/>
  <c r="AE174" i="23"/>
  <c r="AN174" i="23"/>
  <c r="AD174" i="23"/>
  <c r="AK81" i="23"/>
  <c r="AJ150" i="23"/>
  <c r="AA77" i="23"/>
  <c r="AI57" i="23"/>
  <c r="AB57" i="23"/>
  <c r="AJ57" i="23"/>
  <c r="AM102" i="23"/>
  <c r="AO102" i="23"/>
  <c r="Z102" i="23"/>
  <c r="AC102" i="23"/>
  <c r="AB76" i="23"/>
  <c r="Y76" i="23"/>
  <c r="AE76" i="23"/>
  <c r="AC76" i="23"/>
  <c r="AN80" i="23"/>
  <c r="W80" i="23"/>
  <c r="AH80" i="23"/>
  <c r="AM80" i="23"/>
  <c r="AF45" i="23"/>
  <c r="AC45" i="23"/>
  <c r="AH45" i="23"/>
  <c r="W45" i="23"/>
  <c r="AK103" i="23"/>
  <c r="AM161" i="23"/>
  <c r="X161" i="23"/>
  <c r="AH161" i="23"/>
  <c r="AF158" i="23"/>
  <c r="AC158" i="23"/>
  <c r="W158" i="23"/>
  <c r="AN158" i="23"/>
  <c r="AM158" i="23"/>
  <c r="Z75" i="23"/>
  <c r="AN107" i="23"/>
  <c r="X147" i="23"/>
  <c r="AB151" i="23"/>
  <c r="AE130" i="23"/>
  <c r="Z130" i="23"/>
  <c r="AC171" i="23"/>
  <c r="AN91" i="23"/>
  <c r="Z91" i="23"/>
  <c r="X91" i="23"/>
  <c r="AJ114" i="23"/>
  <c r="AF93" i="23"/>
  <c r="AL109" i="23"/>
  <c r="AH61" i="23"/>
  <c r="AL61" i="23"/>
  <c r="AN59" i="23"/>
  <c r="AK59" i="23"/>
  <c r="AO51" i="23"/>
  <c r="AN51" i="23"/>
  <c r="AJ35" i="23"/>
  <c r="AN35" i="23"/>
  <c r="AC35" i="23"/>
  <c r="AF101" i="23"/>
  <c r="AO60" i="23"/>
  <c r="AL60" i="23"/>
  <c r="Z60" i="23"/>
  <c r="AH60" i="23"/>
  <c r="W27" i="23"/>
  <c r="AL27" i="23"/>
  <c r="AG27" i="23"/>
  <c r="Z27" i="23"/>
  <c r="AM22" i="23"/>
  <c r="AJ22" i="23"/>
  <c r="AD22" i="23"/>
  <c r="AA22" i="23"/>
  <c r="AE100" i="23"/>
  <c r="AD100" i="23"/>
  <c r="AJ100" i="23"/>
  <c r="AI100" i="23"/>
  <c r="AC145" i="23"/>
  <c r="X145" i="23"/>
  <c r="Z145" i="23"/>
  <c r="AF145" i="23"/>
  <c r="AD149" i="23"/>
  <c r="AA149" i="23"/>
  <c r="AB149" i="23"/>
  <c r="Z149" i="23"/>
  <c r="AL26" i="23"/>
  <c r="AM26" i="23"/>
  <c r="AD3" i="23"/>
  <c r="AJ87" i="23"/>
  <c r="AD87" i="23"/>
  <c r="AB87" i="23"/>
  <c r="AN87" i="23"/>
  <c r="AN172" i="23"/>
  <c r="AC172" i="23"/>
  <c r="Y172" i="23"/>
  <c r="AJ14" i="23"/>
  <c r="AO14" i="23"/>
  <c r="AL14" i="23"/>
  <c r="AM14" i="23"/>
  <c r="W167" i="23"/>
  <c r="AK167" i="23"/>
  <c r="AH167" i="23"/>
  <c r="AE123" i="23"/>
  <c r="AJ123" i="23"/>
  <c r="AD136" i="23"/>
  <c r="AF136" i="23"/>
  <c r="AG136" i="23"/>
  <c r="AI136" i="23"/>
  <c r="AF18" i="23"/>
  <c r="AO18" i="23"/>
  <c r="AH18" i="23"/>
  <c r="AM18" i="23"/>
  <c r="AA15" i="23"/>
  <c r="AJ15" i="23"/>
  <c r="AK15" i="23"/>
  <c r="AH15" i="23"/>
  <c r="AK42" i="23"/>
  <c r="Z42" i="23"/>
  <c r="AH168" i="23"/>
  <c r="AL168" i="23"/>
  <c r="Z79" i="23"/>
  <c r="AN79" i="23"/>
  <c r="AH54" i="23"/>
  <c r="AG54" i="23"/>
  <c r="AL54" i="23"/>
  <c r="AI54" i="23"/>
  <c r="Z152" i="23"/>
  <c r="AC152" i="23"/>
  <c r="AM152" i="23"/>
  <c r="AK152" i="23"/>
  <c r="AL32" i="23"/>
  <c r="AG32" i="23"/>
  <c r="AD32" i="23"/>
  <c r="AH32" i="23"/>
  <c r="AJ112" i="23"/>
  <c r="AA113" i="23"/>
  <c r="AE113" i="23"/>
  <c r="AJ113" i="23"/>
  <c r="AO113" i="23"/>
  <c r="AO117" i="23"/>
  <c r="AK117" i="23"/>
  <c r="AF66" i="23"/>
  <c r="AA154" i="23"/>
  <c r="Z154" i="23"/>
  <c r="Z82" i="23"/>
  <c r="AJ82" i="23"/>
  <c r="Y40" i="23"/>
  <c r="AF40" i="23"/>
  <c r="AA8" i="23"/>
  <c r="AH116" i="23"/>
  <c r="AD138" i="23"/>
  <c r="AC138" i="23"/>
  <c r="AK138" i="23"/>
  <c r="AL138" i="23"/>
  <c r="AN138" i="23"/>
  <c r="AJ164" i="23"/>
  <c r="Y126" i="23"/>
  <c r="AD95" i="23"/>
  <c r="AA139" i="23"/>
  <c r="X139" i="23"/>
  <c r="AE139" i="23"/>
  <c r="AF139" i="23"/>
  <c r="AF31" i="23"/>
  <c r="AN31" i="23"/>
  <c r="AE159" i="23"/>
  <c r="AN159" i="23"/>
  <c r="AJ56" i="23"/>
  <c r="AO115" i="23"/>
  <c r="AB115" i="23"/>
  <c r="W115" i="23"/>
  <c r="AE115" i="23"/>
  <c r="X119" i="23"/>
  <c r="X86" i="23"/>
  <c r="AO86" i="23"/>
  <c r="AL17" i="23"/>
  <c r="AD21" i="23"/>
  <c r="AF21" i="23"/>
  <c r="AH21" i="23"/>
  <c r="AJ4" i="23"/>
  <c r="Z4" i="23"/>
  <c r="AB33" i="23"/>
  <c r="AG33" i="23"/>
  <c r="AE33" i="23"/>
  <c r="AM37" i="23"/>
  <c r="X37" i="23"/>
  <c r="AC37" i="23"/>
  <c r="AH53" i="23"/>
  <c r="AH129" i="23"/>
  <c r="AI129" i="23"/>
  <c r="AO118" i="23"/>
  <c r="AC118" i="23"/>
  <c r="AN44" i="23"/>
  <c r="Y48" i="23"/>
  <c r="AC87" i="28"/>
  <c r="AH87" i="28"/>
  <c r="AG87" i="28"/>
  <c r="Y87" i="28"/>
  <c r="AJ51" i="28"/>
  <c r="Z51" i="28"/>
  <c r="AE171" i="28"/>
  <c r="Y171" i="28"/>
  <c r="AA171" i="28"/>
  <c r="X171" i="28"/>
  <c r="AG171" i="28"/>
  <c r="X86" i="28"/>
  <c r="AC86" i="28"/>
  <c r="AF86" i="28"/>
  <c r="Y86" i="28"/>
  <c r="W86" i="28"/>
  <c r="Y44" i="28"/>
  <c r="Z44" i="28"/>
  <c r="W44" i="28"/>
  <c r="AJ44" i="28"/>
  <c r="Y111" i="28"/>
  <c r="AK111" i="28"/>
  <c r="AH111" i="28"/>
  <c r="AF162" i="28"/>
  <c r="AF67" i="28"/>
  <c r="AC67" i="28"/>
  <c r="AD67" i="28"/>
  <c r="AM67" i="28"/>
  <c r="AI54" i="28"/>
  <c r="AN54" i="28"/>
  <c r="AD54" i="28"/>
  <c r="X54" i="28"/>
  <c r="AO54" i="28"/>
  <c r="Y70" i="28"/>
  <c r="AB36" i="28"/>
  <c r="AC36" i="28"/>
  <c r="Y36" i="28"/>
  <c r="AA132" i="28"/>
  <c r="Y132" i="28"/>
  <c r="AN132" i="28"/>
  <c r="AD137" i="28"/>
  <c r="X137" i="28"/>
  <c r="W157" i="28"/>
  <c r="W46" i="28"/>
  <c r="AI46" i="28"/>
  <c r="AF62" i="28"/>
  <c r="AE53" i="28"/>
  <c r="AO53" i="28"/>
  <c r="AK53" i="28"/>
  <c r="AL53" i="28"/>
  <c r="AM25" i="28"/>
  <c r="X15" i="28"/>
  <c r="AA18" i="28"/>
  <c r="AM18" i="28"/>
  <c r="AJ42" i="28"/>
  <c r="AB155" i="28"/>
  <c r="AH155" i="28"/>
  <c r="AB116" i="28"/>
  <c r="AH116" i="28"/>
  <c r="AJ169" i="28"/>
  <c r="AO169" i="28"/>
  <c r="AL169" i="28"/>
  <c r="AI169" i="28"/>
  <c r="AL103" i="28"/>
  <c r="AG66" i="28"/>
  <c r="AE66" i="28"/>
  <c r="X66" i="28"/>
  <c r="AB66" i="28"/>
  <c r="AG4" i="28"/>
  <c r="AN37" i="28"/>
  <c r="AF37" i="28"/>
  <c r="AJ58" i="28"/>
  <c r="Z58" i="28"/>
  <c r="AI72" i="28"/>
  <c r="AK72" i="28"/>
  <c r="AD17" i="28"/>
  <c r="W17" i="28"/>
  <c r="AD32" i="28"/>
  <c r="X32" i="28"/>
  <c r="AF122" i="28"/>
  <c r="Y122" i="28"/>
  <c r="AL85" i="28"/>
  <c r="X121" i="28"/>
  <c r="AL121" i="28"/>
  <c r="AF121" i="28"/>
  <c r="AH108" i="28"/>
  <c r="AJ11" i="28"/>
  <c r="AF11" i="28"/>
  <c r="Y99" i="28"/>
  <c r="AM99" i="28"/>
  <c r="AG99" i="28"/>
  <c r="AI39" i="28"/>
  <c r="X19" i="28"/>
  <c r="AC19" i="28"/>
  <c r="AL19" i="28"/>
  <c r="X163" i="28"/>
  <c r="Z163" i="28"/>
  <c r="AN174" i="28"/>
  <c r="AK127" i="28"/>
  <c r="Z127" i="28"/>
  <c r="W127" i="28"/>
  <c r="Y127" i="28"/>
  <c r="AM84" i="28"/>
  <c r="AC119" i="28"/>
  <c r="AI33" i="28"/>
  <c r="W33" i="28"/>
  <c r="X79" i="28"/>
  <c r="AN31" i="28"/>
  <c r="AO31" i="28"/>
  <c r="AM160" i="28"/>
  <c r="Z80" i="28"/>
  <c r="AD80" i="28"/>
  <c r="AJ152" i="28"/>
  <c r="AI34" i="28"/>
  <c r="AH170" i="28"/>
  <c r="AB118" i="28"/>
  <c r="Y118" i="28"/>
  <c r="AI118" i="28"/>
  <c r="AE118" i="28"/>
  <c r="Y41" i="28"/>
  <c r="AL41" i="28"/>
  <c r="AD41" i="28"/>
  <c r="AE13" i="28"/>
  <c r="AC13" i="28"/>
  <c r="AG112" i="28"/>
  <c r="AI112" i="28"/>
  <c r="AO112" i="28"/>
  <c r="AA112" i="28"/>
  <c r="AL136" i="28"/>
  <c r="AG136" i="28"/>
  <c r="W136" i="28"/>
  <c r="AL100" i="28"/>
  <c r="AN63" i="28"/>
  <c r="AO63" i="28"/>
  <c r="AI3" i="28"/>
  <c r="AF3" i="28"/>
  <c r="AC3" i="28"/>
  <c r="W3" i="28"/>
  <c r="AA12" i="28"/>
  <c r="X12" i="28"/>
  <c r="AL12" i="28"/>
  <c r="Z12" i="28"/>
  <c r="X40" i="28"/>
  <c r="AK142" i="28"/>
  <c r="AF120" i="28"/>
  <c r="AF128" i="28"/>
  <c r="AN9" i="28"/>
  <c r="Z9" i="28"/>
  <c r="W9" i="28"/>
  <c r="AK9" i="28"/>
  <c r="Z176" i="28"/>
  <c r="AF73" i="28"/>
  <c r="AE73" i="28"/>
  <c r="AJ73" i="28"/>
  <c r="AM117" i="28"/>
  <c r="AL117" i="28"/>
  <c r="AN117" i="28"/>
  <c r="AB117" i="28"/>
  <c r="Z117" i="28"/>
  <c r="AE167" i="28"/>
  <c r="AB167" i="28"/>
  <c r="AK167" i="28"/>
  <c r="AI167" i="28"/>
  <c r="AC167" i="28"/>
  <c r="AD159" i="28"/>
  <c r="AM159" i="28"/>
  <c r="X47" i="28"/>
  <c r="AH149" i="28"/>
  <c r="AL149" i="28"/>
  <c r="AE149" i="28"/>
  <c r="AH24" i="28"/>
  <c r="AI95" i="28"/>
  <c r="X134" i="28"/>
  <c r="AG134" i="28"/>
  <c r="AK92" i="28"/>
  <c r="AF48" i="28"/>
  <c r="Y55" i="28"/>
  <c r="AD55" i="28"/>
  <c r="AA55" i="28"/>
  <c r="AF55" i="28"/>
  <c r="AC45" i="28"/>
  <c r="AN45" i="28"/>
  <c r="AD97" i="28"/>
  <c r="Z97" i="28"/>
  <c r="AG165" i="28"/>
  <c r="AN165" i="28"/>
  <c r="W165" i="28"/>
  <c r="AM43" i="28"/>
  <c r="AL133" i="28"/>
  <c r="AO105" i="28"/>
  <c r="AN105" i="28"/>
  <c r="AO94" i="28"/>
  <c r="X139" i="28"/>
  <c r="AD139" i="28"/>
  <c r="Y139" i="28"/>
  <c r="AI139" i="28"/>
  <c r="AJ2" i="28"/>
  <c r="AK161" i="28"/>
  <c r="AN26" i="28"/>
  <c r="AK90" i="28"/>
  <c r="AD10" i="28"/>
  <c r="Y168" i="28"/>
  <c r="AG177" i="28"/>
  <c r="W177" i="28"/>
  <c r="AC177" i="28"/>
  <c r="AL177" i="28"/>
  <c r="AI22" i="28"/>
  <c r="AO22" i="28"/>
  <c r="AM22" i="28"/>
  <c r="AG109" i="28"/>
  <c r="AH109" i="28"/>
  <c r="AC173" i="28"/>
  <c r="AK156" i="28"/>
  <c r="AC110" i="28"/>
  <c r="AO126" i="28"/>
  <c r="AA149" i="24"/>
  <c r="X149" i="24"/>
  <c r="W149" i="24"/>
  <c r="AL149" i="24"/>
  <c r="AB5" i="24"/>
  <c r="AJ5" i="24"/>
  <c r="Y5" i="24"/>
  <c r="Z5" i="24"/>
  <c r="AG70" i="24"/>
  <c r="AM70" i="24"/>
  <c r="AA70" i="24"/>
  <c r="AL70" i="24"/>
  <c r="AI134" i="24"/>
  <c r="AM134" i="24"/>
  <c r="AA134" i="24"/>
  <c r="Z134" i="24"/>
  <c r="AB18" i="24"/>
  <c r="AJ18" i="24"/>
  <c r="AN18" i="24"/>
  <c r="AM18" i="24"/>
  <c r="AB83" i="24"/>
  <c r="W83" i="24"/>
  <c r="AC83" i="24"/>
  <c r="AG83" i="24"/>
  <c r="AF6" i="24"/>
  <c r="AI6" i="24"/>
  <c r="AM6" i="24"/>
  <c r="W6" i="24"/>
  <c r="AB71" i="24"/>
  <c r="AI71" i="24"/>
  <c r="AG71" i="24"/>
  <c r="AO71" i="24"/>
  <c r="AB135" i="24"/>
  <c r="AI135" i="24"/>
  <c r="AL135" i="24"/>
  <c r="Z135" i="24"/>
  <c r="AG90" i="24"/>
  <c r="AE90" i="24"/>
  <c r="AI90" i="24"/>
  <c r="AM90" i="24"/>
  <c r="AI154" i="24"/>
  <c r="AA154" i="24"/>
  <c r="AF154" i="24"/>
  <c r="AB154" i="24"/>
  <c r="AF7" i="25"/>
  <c r="Y7" i="25"/>
  <c r="AA20" i="25"/>
  <c r="AO20" i="25"/>
  <c r="AN20" i="25"/>
  <c r="X101" i="25"/>
  <c r="AF101" i="25"/>
  <c r="AK101" i="25"/>
  <c r="AD101" i="25"/>
  <c r="AN101" i="25"/>
  <c r="AM71" i="25"/>
  <c r="AH75" i="25"/>
  <c r="AK75" i="25"/>
  <c r="Z75" i="25"/>
  <c r="Z43" i="26"/>
  <c r="Y43" i="26"/>
  <c r="AN43" i="26"/>
  <c r="AI43" i="26"/>
  <c r="AB125" i="25"/>
  <c r="AJ125" i="25"/>
  <c r="W125" i="25"/>
  <c r="X69" i="25"/>
  <c r="AJ69" i="25"/>
  <c r="AM69" i="25"/>
  <c r="AH69" i="25"/>
  <c r="AN139" i="25"/>
  <c r="AD139" i="25"/>
  <c r="AK139" i="25"/>
  <c r="Y139" i="25"/>
  <c r="AJ56" i="25"/>
  <c r="AK56" i="25"/>
  <c r="AB56" i="25"/>
  <c r="Y171" i="26"/>
  <c r="AH171" i="26"/>
  <c r="AE171" i="26"/>
  <c r="AB171" i="26"/>
  <c r="AI171" i="26"/>
  <c r="AI73" i="25"/>
  <c r="AA73" i="25"/>
  <c r="AN73" i="25"/>
  <c r="AA142" i="25"/>
  <c r="AE142" i="25"/>
  <c r="AB142" i="25"/>
  <c r="AN142" i="25"/>
  <c r="AL142" i="25"/>
  <c r="AK142" i="25"/>
  <c r="AD147" i="25"/>
  <c r="AE29" i="24"/>
  <c r="Z29" i="24"/>
  <c r="AD29" i="24"/>
  <c r="AK29" i="24"/>
  <c r="X112" i="24"/>
  <c r="AE158" i="25"/>
  <c r="Z158" i="25"/>
  <c r="AC158" i="25"/>
  <c r="W158" i="25"/>
  <c r="AO158" i="25"/>
  <c r="AI158" i="25"/>
  <c r="AN89" i="24"/>
  <c r="AL89" i="24"/>
  <c r="AJ89" i="24"/>
  <c r="AE89" i="24"/>
  <c r="AB6" i="25"/>
  <c r="AD6" i="25"/>
  <c r="AA6" i="25"/>
  <c r="AE93" i="25"/>
  <c r="AB145" i="25"/>
  <c r="X145" i="25"/>
  <c r="AL145" i="25"/>
  <c r="AI11" i="24"/>
  <c r="AC11" i="24"/>
  <c r="AG43" i="24"/>
  <c r="X43" i="24"/>
  <c r="AL43" i="24"/>
  <c r="AN76" i="24"/>
  <c r="X76" i="24"/>
  <c r="AC172" i="24"/>
  <c r="AF125" i="24"/>
  <c r="AI125" i="24"/>
  <c r="AC86" i="24"/>
  <c r="AK86" i="24"/>
  <c r="AF150" i="24"/>
  <c r="X150" i="24"/>
  <c r="AD163" i="25"/>
  <c r="X163" i="25"/>
  <c r="AG163" i="25"/>
  <c r="AI163" i="25"/>
  <c r="AF163" i="25"/>
  <c r="AC110" i="25"/>
  <c r="AH127" i="25"/>
  <c r="AC127" i="25"/>
  <c r="AD127" i="25"/>
  <c r="W127" i="25"/>
  <c r="AK60" i="25"/>
  <c r="Y60" i="25"/>
  <c r="AM60" i="25"/>
  <c r="AI60" i="25"/>
  <c r="AG137" i="25"/>
  <c r="AA137" i="25"/>
  <c r="AF137" i="25"/>
  <c r="AM74" i="25"/>
  <c r="AH74" i="25"/>
  <c r="AL74" i="25"/>
  <c r="AF21" i="25"/>
  <c r="X21" i="25"/>
  <c r="AL21" i="25"/>
  <c r="AK21" i="25"/>
  <c r="AJ42" i="25"/>
  <c r="AE164" i="26"/>
  <c r="AI164" i="26"/>
  <c r="AH164" i="26"/>
  <c r="AO164" i="26"/>
  <c r="Y141" i="25"/>
  <c r="AD88" i="25"/>
  <c r="W154" i="25"/>
  <c r="AD154" i="25"/>
  <c r="X22" i="25"/>
  <c r="AH22" i="25"/>
  <c r="AJ22" i="25"/>
  <c r="AO22" i="25"/>
  <c r="AL42" i="24"/>
  <c r="AJ42" i="24"/>
  <c r="AN42" i="24"/>
  <c r="AB42" i="24"/>
  <c r="AK161" i="24"/>
  <c r="AF161" i="24"/>
  <c r="AG161" i="24"/>
  <c r="AH161" i="24"/>
  <c r="AL80" i="26"/>
  <c r="AL84" i="24"/>
  <c r="AF148" i="24"/>
  <c r="Z102" i="24"/>
  <c r="AO167" i="24"/>
  <c r="AE31" i="25"/>
  <c r="AG31" i="25"/>
  <c r="X31" i="25"/>
  <c r="AM177" i="25"/>
  <c r="AN177" i="25"/>
  <c r="AD177" i="25"/>
  <c r="AO177" i="25"/>
  <c r="AC116" i="25"/>
  <c r="AN116" i="25"/>
  <c r="Y116" i="25"/>
  <c r="AH116" i="25"/>
  <c r="AD116" i="25"/>
  <c r="AB89" i="25"/>
  <c r="AN89" i="25"/>
  <c r="AJ89" i="25"/>
  <c r="W30" i="25"/>
  <c r="AG30" i="25"/>
  <c r="AD30" i="25"/>
  <c r="AN30" i="25"/>
  <c r="AD32" i="24"/>
  <c r="AC32" i="24"/>
  <c r="AI32" i="24"/>
  <c r="AA32" i="24"/>
  <c r="AA103" i="25"/>
  <c r="AD103" i="25"/>
  <c r="AI94" i="25"/>
  <c r="AG94" i="25"/>
  <c r="AM94" i="25"/>
  <c r="AB94" i="25"/>
  <c r="AK94" i="25"/>
  <c r="AH115" i="24"/>
  <c r="AA51" i="24"/>
  <c r="AL4" i="24"/>
  <c r="X37" i="24"/>
  <c r="W103" i="24"/>
  <c r="Z103" i="24"/>
  <c r="AN103" i="24"/>
  <c r="AF131" i="24"/>
  <c r="AM131" i="24"/>
  <c r="Z131" i="24"/>
  <c r="AC23" i="25"/>
  <c r="AC168" i="25"/>
  <c r="AN168" i="25"/>
  <c r="AO168" i="25"/>
  <c r="AE168" i="25"/>
  <c r="Y135" i="25"/>
  <c r="AG135" i="25"/>
  <c r="AE135" i="25"/>
  <c r="AE81" i="25"/>
  <c r="AG81" i="25"/>
  <c r="AF81" i="25"/>
  <c r="AD87" i="25"/>
  <c r="AC87" i="25"/>
  <c r="AI87" i="25"/>
  <c r="AD169" i="25"/>
  <c r="AI169" i="25"/>
  <c r="Y58" i="25"/>
  <c r="AG58" i="25"/>
  <c r="AC58" i="25"/>
  <c r="AH58" i="25"/>
  <c r="AG125" i="40"/>
  <c r="AA125" i="40"/>
  <c r="AK125" i="40"/>
  <c r="Y125" i="40"/>
  <c r="AB139" i="40"/>
  <c r="AO25" i="40"/>
  <c r="AH25" i="40"/>
  <c r="AA25" i="40"/>
  <c r="AE25" i="40"/>
  <c r="W122" i="40"/>
  <c r="AP130" i="24"/>
  <c r="AH130" i="24" s="1"/>
  <c r="AP160" i="24"/>
  <c r="W160" i="24" s="1"/>
  <c r="S48" i="24"/>
  <c r="T48" i="24"/>
  <c r="M48" i="24"/>
  <c r="N48" i="24"/>
  <c r="O48" i="24"/>
  <c r="AP48" i="24"/>
  <c r="U48" i="24"/>
  <c r="Q48" i="24"/>
  <c r="P48" i="24"/>
  <c r="R48" i="24"/>
  <c r="AP139" i="24"/>
  <c r="AP55" i="24"/>
  <c r="AM55" i="24" s="1"/>
  <c r="AP169" i="24"/>
  <c r="AM169" i="24" s="1"/>
  <c r="AP88" i="24"/>
  <c r="AA88" i="24" s="1"/>
  <c r="N142" i="24"/>
  <c r="S142" i="24"/>
  <c r="O142" i="24"/>
  <c r="R142" i="24"/>
  <c r="M142" i="24"/>
  <c r="U142" i="24"/>
  <c r="P142" i="24"/>
  <c r="T142" i="24"/>
  <c r="Q142" i="24"/>
  <c r="AP142" i="24"/>
  <c r="AP16" i="24"/>
  <c r="AL16" i="24" s="1"/>
  <c r="AP93" i="27"/>
  <c r="AP95" i="27"/>
  <c r="Z95" i="27" s="1"/>
  <c r="AP97" i="27"/>
  <c r="AL97" i="27" s="1"/>
  <c r="AP65" i="27"/>
  <c r="AP10" i="27"/>
  <c r="AJ10" i="27" s="1"/>
  <c r="AP141" i="27"/>
  <c r="AP48" i="27"/>
  <c r="AK48" i="27" s="1"/>
  <c r="AP175" i="27"/>
  <c r="AN175" i="27" s="1"/>
  <c r="AP71" i="27"/>
  <c r="AF71" i="27" s="1"/>
  <c r="AP138" i="27"/>
  <c r="AC138" i="27" s="1"/>
  <c r="AP68" i="27"/>
  <c r="AP107" i="27"/>
  <c r="AK107" i="27" s="1"/>
  <c r="AP14" i="27"/>
  <c r="AB14" i="27" s="1"/>
  <c r="AP62" i="27"/>
  <c r="AB62" i="27" s="1"/>
  <c r="AP128" i="27"/>
  <c r="AK128" i="27" s="1"/>
  <c r="AP7" i="27"/>
  <c r="AI7" i="27" s="1"/>
  <c r="AP157" i="27"/>
  <c r="AK157" i="27" s="1"/>
  <c r="AP36" i="27"/>
  <c r="AH36" i="27" s="1"/>
  <c r="AP32" i="27"/>
  <c r="AF32" i="27" s="1"/>
  <c r="AP60" i="27"/>
  <c r="AM60" i="27" s="1"/>
  <c r="AP155" i="27"/>
  <c r="Z155" i="27" s="1"/>
  <c r="AP103" i="27"/>
  <c r="Z103" i="27" s="1"/>
  <c r="AP42" i="27"/>
  <c r="AP166" i="27"/>
  <c r="AO166" i="27" s="1"/>
  <c r="AP102" i="27"/>
  <c r="AF102" i="27" s="1"/>
  <c r="AP37" i="27"/>
  <c r="W37" i="27" s="1"/>
  <c r="AP120" i="27"/>
  <c r="AP23" i="27"/>
  <c r="AE23" i="27" s="1"/>
  <c r="AP149" i="27"/>
  <c r="AP53" i="27"/>
  <c r="AP8" i="27"/>
  <c r="AD8" i="27" s="1"/>
  <c r="AP76" i="27"/>
  <c r="AP167" i="27"/>
  <c r="AI167" i="27" s="1"/>
  <c r="AP99" i="27"/>
  <c r="AJ99" i="27" s="1"/>
  <c r="AP50" i="27"/>
  <c r="AL50" i="27" s="1"/>
  <c r="AP146" i="27"/>
  <c r="AC146" i="27" s="1"/>
  <c r="AP82" i="27"/>
  <c r="AM82" i="27" s="1"/>
  <c r="AP52" i="28"/>
  <c r="AC52" i="28" s="1"/>
  <c r="AL98" i="25"/>
  <c r="D165" i="19"/>
  <c r="F165" i="19"/>
  <c r="I165" i="19"/>
  <c r="J165" i="19"/>
  <c r="H165" i="19"/>
  <c r="G165" i="19"/>
  <c r="C165" i="19"/>
  <c r="K165" i="19"/>
  <c r="E165" i="19"/>
  <c r="F113" i="19"/>
  <c r="C113" i="19"/>
  <c r="E113" i="19"/>
  <c r="K113" i="19"/>
  <c r="J113" i="19"/>
  <c r="D113" i="19"/>
  <c r="I113" i="19"/>
  <c r="G113" i="19"/>
  <c r="H113" i="19"/>
  <c r="F31" i="21"/>
  <c r="E31" i="21"/>
  <c r="J31" i="21"/>
  <c r="G31" i="21"/>
  <c r="D31" i="21"/>
  <c r="I31" i="21"/>
  <c r="K31" i="21"/>
  <c r="C31" i="21"/>
  <c r="H31" i="21"/>
  <c r="D153" i="19"/>
  <c r="C153" i="19"/>
  <c r="F153" i="19"/>
  <c r="J153" i="19"/>
  <c r="G153" i="19"/>
  <c r="K153" i="19"/>
  <c r="H153" i="19"/>
  <c r="E153" i="19"/>
  <c r="I153" i="19"/>
  <c r="E73" i="19"/>
  <c r="D73" i="19"/>
  <c r="C73" i="19"/>
  <c r="G73" i="19"/>
  <c r="F73" i="19"/>
  <c r="H73" i="19"/>
  <c r="K73" i="19"/>
  <c r="J73" i="19"/>
  <c r="I73" i="19"/>
  <c r="F35" i="21"/>
  <c r="D35" i="21"/>
  <c r="H35" i="21"/>
  <c r="E35" i="21"/>
  <c r="J35" i="21"/>
  <c r="I35" i="21"/>
  <c r="G35" i="21"/>
  <c r="K35" i="21"/>
  <c r="C35" i="21"/>
  <c r="C89" i="19"/>
  <c r="I89" i="19"/>
  <c r="K89" i="19"/>
  <c r="H89" i="19"/>
  <c r="J89" i="19"/>
  <c r="F89" i="19"/>
  <c r="G89" i="19"/>
  <c r="D89" i="19"/>
  <c r="E89" i="19"/>
  <c r="F19" i="21"/>
  <c r="D19" i="21"/>
  <c r="J19" i="21"/>
  <c r="K19" i="21"/>
  <c r="I19" i="21"/>
  <c r="E19" i="21"/>
  <c r="H19" i="21"/>
  <c r="C19" i="21"/>
  <c r="G19" i="21"/>
  <c r="C54" i="19"/>
  <c r="H54" i="19"/>
  <c r="G54" i="19"/>
  <c r="F54" i="19"/>
  <c r="I54" i="19"/>
  <c r="E54" i="19"/>
  <c r="J54" i="19"/>
  <c r="K54" i="19"/>
  <c r="D54" i="19"/>
  <c r="C47" i="21"/>
  <c r="G47" i="21"/>
  <c r="J47" i="21"/>
  <c r="D47" i="21"/>
  <c r="H47" i="21"/>
  <c r="I47" i="21"/>
  <c r="E47" i="21"/>
  <c r="F47" i="21"/>
  <c r="K47" i="21"/>
  <c r="J81" i="19"/>
  <c r="D81" i="19"/>
  <c r="C81" i="19"/>
  <c r="H81" i="19"/>
  <c r="I81" i="19"/>
  <c r="G81" i="19"/>
  <c r="K81" i="19"/>
  <c r="E81" i="19"/>
  <c r="F81" i="19"/>
  <c r="C166" i="19"/>
  <c r="H166" i="19"/>
  <c r="G166" i="19"/>
  <c r="I166" i="19"/>
  <c r="E166" i="19"/>
  <c r="K166" i="19"/>
  <c r="D166" i="19"/>
  <c r="F166" i="19"/>
  <c r="J166" i="19"/>
  <c r="J52" i="21"/>
  <c r="E52" i="21"/>
  <c r="K52" i="21"/>
  <c r="D52" i="21"/>
  <c r="I52" i="21"/>
  <c r="F52" i="21"/>
  <c r="H52" i="21"/>
  <c r="G52" i="21"/>
  <c r="C52" i="21"/>
  <c r="I11" i="21"/>
  <c r="J11" i="21"/>
  <c r="H11" i="21"/>
  <c r="D11" i="21"/>
  <c r="E11" i="21"/>
  <c r="F11" i="21"/>
  <c r="C11" i="21"/>
  <c r="G11" i="21"/>
  <c r="K11" i="21"/>
  <c r="F53" i="19"/>
  <c r="K53" i="19"/>
  <c r="J53" i="19"/>
  <c r="D53" i="19"/>
  <c r="I53" i="19"/>
  <c r="C53" i="19"/>
  <c r="G53" i="19"/>
  <c r="E53" i="19"/>
  <c r="H53" i="19"/>
  <c r="C102" i="19"/>
  <c r="H102" i="19"/>
  <c r="G102" i="19"/>
  <c r="F102" i="19"/>
  <c r="J102" i="19"/>
  <c r="I102" i="19"/>
  <c r="K102" i="19"/>
  <c r="D102" i="19"/>
  <c r="E102" i="19"/>
  <c r="J116" i="19"/>
  <c r="G116" i="19"/>
  <c r="K116" i="19"/>
  <c r="C116" i="19"/>
  <c r="H116" i="19"/>
  <c r="E116" i="19"/>
  <c r="F116" i="19"/>
  <c r="I116" i="19"/>
  <c r="D116" i="19"/>
  <c r="AD163" i="23"/>
  <c r="AN111" i="23"/>
  <c r="AE175" i="23"/>
  <c r="AO155" i="23"/>
  <c r="Z6" i="23"/>
  <c r="AO6" i="23"/>
  <c r="W77" i="23"/>
  <c r="AB102" i="23"/>
  <c r="AI102" i="23"/>
  <c r="Z76" i="23"/>
  <c r="W76" i="23"/>
  <c r="AJ76" i="23"/>
  <c r="AG76" i="23"/>
  <c r="AO80" i="23"/>
  <c r="AL80" i="23"/>
  <c r="AF80" i="23"/>
  <c r="AL45" i="23"/>
  <c r="X45" i="23"/>
  <c r="AG161" i="23"/>
  <c r="AG91" i="23"/>
  <c r="AL91" i="23"/>
  <c r="W59" i="23"/>
  <c r="Y120" i="23"/>
  <c r="AB120" i="23"/>
  <c r="AC51" i="23"/>
  <c r="AI60" i="23"/>
  <c r="AN27" i="23"/>
  <c r="AB22" i="23"/>
  <c r="AH100" i="23"/>
  <c r="W100" i="23"/>
  <c r="AE145" i="23"/>
  <c r="AL145" i="23"/>
  <c r="AK145" i="23"/>
  <c r="AA153" i="23"/>
  <c r="AE167" i="23"/>
  <c r="AB167" i="23"/>
  <c r="AL167" i="23"/>
  <c r="AO136" i="23"/>
  <c r="AL136" i="23"/>
  <c r="AD18" i="23"/>
  <c r="AE18" i="23"/>
  <c r="X18" i="23"/>
  <c r="AI15" i="23"/>
  <c r="Y15" i="23"/>
  <c r="Y54" i="23"/>
  <c r="Z54" i="23"/>
  <c r="W54" i="23"/>
  <c r="AJ54" i="23"/>
  <c r="AK32" i="23"/>
  <c r="AF32" i="23"/>
  <c r="AO32" i="23"/>
  <c r="AM113" i="23"/>
  <c r="AK154" i="23"/>
  <c r="AH138" i="23"/>
  <c r="AJ159" i="23"/>
  <c r="AL159" i="23"/>
  <c r="AM115" i="23"/>
  <c r="AL37" i="23"/>
  <c r="AO87" i="28"/>
  <c r="AK51" i="28"/>
  <c r="W171" i="28"/>
  <c r="AN171" i="28"/>
  <c r="AE86" i="28"/>
  <c r="AB111" i="28"/>
  <c r="AL67" i="28"/>
  <c r="AL54" i="28"/>
  <c r="AM54" i="28"/>
  <c r="AG54" i="28"/>
  <c r="W54" i="28"/>
  <c r="AC54" i="28"/>
  <c r="AF36" i="28"/>
  <c r="AN137" i="28"/>
  <c r="AM137" i="28"/>
  <c r="AN157" i="28"/>
  <c r="AF46" i="28"/>
  <c r="AA46" i="28"/>
  <c r="W53" i="28"/>
  <c r="Z53" i="28"/>
  <c r="AH25" i="28"/>
  <c r="AF18" i="28"/>
  <c r="X18" i="28"/>
  <c r="W103" i="28"/>
  <c r="AH66" i="28"/>
  <c r="Z4" i="28"/>
  <c r="AK37" i="28"/>
  <c r="AH80" i="28"/>
  <c r="AD118" i="28"/>
  <c r="AO41" i="28"/>
  <c r="AI41" i="28"/>
  <c r="AO3" i="28"/>
  <c r="AF176" i="28"/>
  <c r="AN73" i="28"/>
  <c r="AL73" i="28"/>
  <c r="AA73" i="28"/>
  <c r="AI117" i="28"/>
  <c r="AA117" i="28"/>
  <c r="AJ117" i="28"/>
  <c r="AG117" i="28"/>
  <c r="AA167" i="28"/>
  <c r="AN167" i="28"/>
  <c r="Z167" i="28"/>
  <c r="AJ167" i="28"/>
  <c r="AL159" i="28"/>
  <c r="Y47" i="28"/>
  <c r="AI134" i="28"/>
  <c r="AG55" i="28"/>
  <c r="AE55" i="28"/>
  <c r="W45" i="28"/>
  <c r="AB165" i="28"/>
  <c r="Z105" i="28"/>
  <c r="AB139" i="28"/>
  <c r="AO139" i="28"/>
  <c r="AL90" i="28"/>
  <c r="AC10" i="28"/>
  <c r="AA10" i="28"/>
  <c r="X154" i="28"/>
  <c r="AG168" i="28"/>
  <c r="AL14" i="28"/>
  <c r="Y177" i="28"/>
  <c r="AF177" i="28"/>
  <c r="AA177" i="28"/>
  <c r="AK177" i="28"/>
  <c r="AB22" i="28"/>
  <c r="AJ22" i="28"/>
  <c r="X22" i="28"/>
  <c r="AC22" i="28"/>
  <c r="AN56" i="28"/>
  <c r="Z109" i="28"/>
  <c r="AF109" i="28"/>
  <c r="AN109" i="28"/>
  <c r="AG102" i="28"/>
  <c r="AE76" i="28"/>
  <c r="AN173" i="28"/>
  <c r="AO173" i="28"/>
  <c r="AL173" i="28"/>
  <c r="Y156" i="28"/>
  <c r="AA110" i="28"/>
  <c r="AG110" i="28"/>
  <c r="AH126" i="28"/>
  <c r="AK126" i="28"/>
  <c r="AK25" i="40"/>
  <c r="AM25" i="40"/>
  <c r="AF25" i="40"/>
  <c r="AJ25" i="40"/>
  <c r="AP31" i="24"/>
  <c r="AP63" i="24"/>
  <c r="AB63" i="24" s="1"/>
  <c r="AP46" i="24"/>
  <c r="AM46" i="24" s="1"/>
  <c r="AP96" i="24"/>
  <c r="Z96" i="24" s="1"/>
  <c r="AP126" i="24"/>
  <c r="AI126" i="24" s="1"/>
  <c r="AP75" i="24"/>
  <c r="AP105" i="24"/>
  <c r="AM105" i="24" s="1"/>
  <c r="AP23" i="24"/>
  <c r="AK23" i="24" s="1"/>
  <c r="U79" i="24"/>
  <c r="S79" i="24"/>
  <c r="T79" i="24"/>
  <c r="N79" i="24"/>
  <c r="R79" i="24"/>
  <c r="O79" i="24"/>
  <c r="M79" i="24"/>
  <c r="Q79" i="24"/>
  <c r="P79" i="24"/>
  <c r="AP79" i="24"/>
  <c r="AP128" i="24"/>
  <c r="AE128" i="24" s="1"/>
  <c r="AA15" i="25"/>
  <c r="Z15" i="25"/>
  <c r="Y15" i="25"/>
  <c r="Z108" i="25"/>
  <c r="AF108" i="25"/>
  <c r="AK108" i="25"/>
  <c r="AO108" i="25"/>
  <c r="W146" i="25"/>
  <c r="AE146" i="25"/>
  <c r="AB146" i="25"/>
  <c r="AL146" i="25"/>
  <c r="AP131" i="27"/>
  <c r="AL131" i="27" s="1"/>
  <c r="AP151" i="27"/>
  <c r="AJ151" i="27" s="1"/>
  <c r="AP174" i="27"/>
  <c r="AA174" i="27" s="1"/>
  <c r="AP154" i="27"/>
  <c r="AN154" i="27" s="1"/>
  <c r="AP92" i="27"/>
  <c r="AF92" i="27" s="1"/>
  <c r="AP81" i="27"/>
  <c r="AN81" i="27" s="1"/>
  <c r="AP122" i="27"/>
  <c r="AN122" i="27" s="1"/>
  <c r="AP39" i="27"/>
  <c r="AA39" i="27" s="1"/>
  <c r="AP85" i="27"/>
  <c r="Z85" i="27" s="1"/>
  <c r="AP140" i="27"/>
  <c r="AK140" i="27" s="1"/>
  <c r="AP147" i="27"/>
  <c r="AP46" i="27"/>
  <c r="AN46" i="27" s="1"/>
  <c r="AP112" i="27"/>
  <c r="AB112" i="27" s="1"/>
  <c r="AP173" i="27"/>
  <c r="AO173" i="27" s="1"/>
  <c r="AP113" i="27"/>
  <c r="AP19" i="27"/>
  <c r="AI19" i="27" s="1"/>
  <c r="AP83" i="27"/>
  <c r="AB83" i="27" s="1"/>
  <c r="AP158" i="27"/>
  <c r="AM158" i="27" s="1"/>
  <c r="AP21" i="27"/>
  <c r="AP104" i="27"/>
  <c r="AG104" i="27" s="1"/>
  <c r="AP129" i="27"/>
  <c r="AP133" i="27"/>
  <c r="AN133" i="27" s="1"/>
  <c r="AP12" i="27"/>
  <c r="AP156" i="27"/>
  <c r="AB156" i="27" s="1"/>
  <c r="AP35" i="27"/>
  <c r="AO35" i="27" s="1"/>
  <c r="AP143" i="27"/>
  <c r="AB143" i="27" s="1"/>
  <c r="AP79" i="27"/>
  <c r="Z79" i="27" s="1"/>
  <c r="AP30" i="27"/>
  <c r="X30" i="27" s="1"/>
  <c r="AP150" i="27"/>
  <c r="AN150" i="27" s="1"/>
  <c r="AP86" i="27"/>
  <c r="AC86" i="27" s="1"/>
  <c r="AP5" i="27"/>
  <c r="AJ5" i="27" s="1"/>
  <c r="AP96" i="27"/>
  <c r="AN96" i="27" s="1"/>
  <c r="AP125" i="27"/>
  <c r="AA125" i="27" s="1"/>
  <c r="AP28" i="27"/>
  <c r="AG28" i="27" s="1"/>
  <c r="AP148" i="27"/>
  <c r="AE148" i="27" s="1"/>
  <c r="AP51" i="27"/>
  <c r="AM51" i="27" s="1"/>
  <c r="AP139" i="27"/>
  <c r="AL139" i="27" s="1"/>
  <c r="AP87" i="27"/>
  <c r="Z87" i="27" s="1"/>
  <c r="AP26" i="27"/>
  <c r="AP130" i="27"/>
  <c r="AB130" i="27" s="1"/>
  <c r="AP66" i="27"/>
  <c r="AP29" i="27"/>
  <c r="AF29" i="27" s="1"/>
  <c r="AK98" i="25"/>
  <c r="C14" i="21"/>
  <c r="K14" i="21"/>
  <c r="F14" i="21"/>
  <c r="E14" i="21"/>
  <c r="J14" i="21"/>
  <c r="D14" i="21"/>
  <c r="G14" i="21"/>
  <c r="H14" i="21"/>
  <c r="I14" i="21"/>
  <c r="C4" i="21"/>
  <c r="D4" i="21"/>
  <c r="K4" i="21"/>
  <c r="E4" i="21"/>
  <c r="H4" i="21"/>
  <c r="F4" i="21"/>
  <c r="I4" i="21"/>
  <c r="J4" i="21"/>
  <c r="G4" i="21"/>
  <c r="D93" i="19"/>
  <c r="G93" i="19"/>
  <c r="H93" i="19"/>
  <c r="I93" i="19"/>
  <c r="F93" i="19"/>
  <c r="E93" i="19"/>
  <c r="K93" i="19"/>
  <c r="J93" i="19"/>
  <c r="C93" i="19"/>
  <c r="C117" i="19"/>
  <c r="H117" i="19"/>
  <c r="F117" i="19"/>
  <c r="J117" i="19"/>
  <c r="D117" i="19"/>
  <c r="K117" i="19"/>
  <c r="G117" i="19"/>
  <c r="E117" i="19"/>
  <c r="I117" i="19"/>
  <c r="C85" i="19"/>
  <c r="E85" i="19"/>
  <c r="J85" i="19"/>
  <c r="G85" i="19"/>
  <c r="F85" i="19"/>
  <c r="K85" i="19"/>
  <c r="D85" i="19"/>
  <c r="I85" i="19"/>
  <c r="H85" i="19"/>
  <c r="D118" i="19"/>
  <c r="H118" i="19"/>
  <c r="K118" i="19"/>
  <c r="F118" i="19"/>
  <c r="G118" i="19"/>
  <c r="E118" i="19"/>
  <c r="J118" i="19"/>
  <c r="I118" i="19"/>
  <c r="C118" i="19"/>
  <c r="E133" i="19"/>
  <c r="H133" i="19"/>
  <c r="I133" i="19"/>
  <c r="C133" i="19"/>
  <c r="J133" i="19"/>
  <c r="G133" i="19"/>
  <c r="F133" i="19"/>
  <c r="D133" i="19"/>
  <c r="K133" i="19"/>
  <c r="E150" i="19"/>
  <c r="F150" i="19"/>
  <c r="J150" i="19"/>
  <c r="H150" i="19"/>
  <c r="D150" i="19"/>
  <c r="G150" i="19"/>
  <c r="C150" i="19"/>
  <c r="I150" i="19"/>
  <c r="K150" i="19"/>
  <c r="K55" i="19"/>
  <c r="F55" i="19"/>
  <c r="D55" i="19"/>
  <c r="I55" i="19"/>
  <c r="J55" i="19"/>
  <c r="G55" i="19"/>
  <c r="C55" i="19"/>
  <c r="H55" i="19"/>
  <c r="E55" i="19"/>
  <c r="J125" i="19"/>
  <c r="D125" i="19"/>
  <c r="I125" i="19"/>
  <c r="C125" i="19"/>
  <c r="H125" i="19"/>
  <c r="E125" i="19"/>
  <c r="G125" i="19"/>
  <c r="K125" i="19"/>
  <c r="F125" i="19"/>
  <c r="E161" i="19"/>
  <c r="F161" i="19"/>
  <c r="K161" i="19"/>
  <c r="I161" i="19"/>
  <c r="J161" i="19"/>
  <c r="D161" i="19"/>
  <c r="H161" i="19"/>
  <c r="C161" i="19"/>
  <c r="G161" i="19"/>
  <c r="K87" i="19"/>
  <c r="F87" i="19"/>
  <c r="D87" i="19"/>
  <c r="E87" i="19"/>
  <c r="J87" i="19"/>
  <c r="G87" i="19"/>
  <c r="H87" i="19"/>
  <c r="I87" i="19"/>
  <c r="C87" i="19"/>
  <c r="J62" i="19"/>
  <c r="D62" i="19"/>
  <c r="I62" i="19"/>
  <c r="C62" i="19"/>
  <c r="H62" i="19"/>
  <c r="E62" i="19"/>
  <c r="F62" i="19"/>
  <c r="K62" i="19"/>
  <c r="G62" i="19"/>
  <c r="I64" i="19"/>
  <c r="D64" i="19"/>
  <c r="C64" i="19"/>
  <c r="G64" i="19"/>
  <c r="J64" i="19"/>
  <c r="H64" i="19"/>
  <c r="F64" i="19"/>
  <c r="E64" i="19"/>
  <c r="K64" i="19"/>
  <c r="J97" i="19"/>
  <c r="D97" i="19"/>
  <c r="E97" i="19"/>
  <c r="C97" i="19"/>
  <c r="H97" i="19"/>
  <c r="I97" i="19"/>
  <c r="G97" i="19"/>
  <c r="K97" i="19"/>
  <c r="F97" i="19"/>
  <c r="G46" i="21"/>
  <c r="E46" i="21"/>
  <c r="F46" i="21"/>
  <c r="K46" i="21"/>
  <c r="D46" i="21"/>
  <c r="I46" i="21"/>
  <c r="H46" i="21"/>
  <c r="J46" i="21"/>
  <c r="C46" i="21"/>
  <c r="H20" i="21"/>
  <c r="I20" i="21"/>
  <c r="F20" i="21"/>
  <c r="J20" i="21"/>
  <c r="K20" i="21"/>
  <c r="D20" i="21"/>
  <c r="C20" i="21"/>
  <c r="G20" i="21"/>
  <c r="E20" i="21"/>
  <c r="AE72" i="23"/>
  <c r="Z163" i="23"/>
  <c r="AA163" i="23"/>
  <c r="AH163" i="23"/>
  <c r="AC163" i="23"/>
  <c r="AB104" i="23"/>
  <c r="Y88" i="23"/>
  <c r="AH88" i="23"/>
  <c r="X111" i="23"/>
  <c r="AG175" i="23"/>
  <c r="AJ175" i="23"/>
  <c r="AK175" i="23"/>
  <c r="AI175" i="23"/>
  <c r="AE155" i="23"/>
  <c r="X155" i="23"/>
  <c r="Y155" i="23"/>
  <c r="W155" i="23"/>
  <c r="AJ6" i="23"/>
  <c r="AF6" i="23"/>
  <c r="AA6" i="23"/>
  <c r="X6" i="23"/>
  <c r="Y174" i="23"/>
  <c r="AI174" i="23"/>
  <c r="AJ36" i="23"/>
  <c r="AE81" i="23"/>
  <c r="AN150" i="23"/>
  <c r="AA150" i="23"/>
  <c r="AK77" i="23"/>
  <c r="Y77" i="23"/>
  <c r="AF57" i="23"/>
  <c r="AK57" i="23"/>
  <c r="AE102" i="23"/>
  <c r="AF102" i="23"/>
  <c r="AN102" i="23"/>
  <c r="W102" i="23"/>
  <c r="AD76" i="23"/>
  <c r="X76" i="23"/>
  <c r="AN76" i="23"/>
  <c r="AK76" i="23"/>
  <c r="AC80" i="23"/>
  <c r="Z80" i="23"/>
  <c r="AE80" i="23"/>
  <c r="AJ80" i="23"/>
  <c r="AN45" i="23"/>
  <c r="AK45" i="23"/>
  <c r="AE45" i="23"/>
  <c r="AB45" i="23"/>
  <c r="AF103" i="23"/>
  <c r="AM103" i="23"/>
  <c r="AN161" i="23"/>
  <c r="Z158" i="23"/>
  <c r="AO158" i="23"/>
  <c r="AJ158" i="23"/>
  <c r="AH158" i="23"/>
  <c r="AD25" i="23"/>
  <c r="AJ75" i="23"/>
  <c r="AD107" i="23"/>
  <c r="AJ140" i="23"/>
  <c r="W130" i="23"/>
  <c r="AB91" i="23"/>
  <c r="Y114" i="23"/>
  <c r="AE114" i="23"/>
  <c r="AN114" i="23"/>
  <c r="X93" i="23"/>
  <c r="AN61" i="23"/>
  <c r="AI61" i="23"/>
  <c r="AD59" i="23"/>
  <c r="AN120" i="23"/>
  <c r="AO120" i="23"/>
  <c r="AA39" i="23"/>
  <c r="AA101" i="23"/>
  <c r="AO101" i="23"/>
  <c r="AE27" i="23"/>
  <c r="AI27" i="23"/>
  <c r="AB27" i="23"/>
  <c r="AC22" i="23"/>
  <c r="AE22" i="23"/>
  <c r="AK22" i="23"/>
  <c r="AG22" i="23"/>
  <c r="AB100" i="23"/>
  <c r="AO100" i="23"/>
  <c r="AL100" i="23"/>
  <c r="AM100" i="23"/>
  <c r="W145" i="23"/>
  <c r="AI145" i="23"/>
  <c r="Y145" i="23"/>
  <c r="AO145" i="23"/>
  <c r="AK149" i="23"/>
  <c r="AM149" i="23"/>
  <c r="X149" i="23"/>
  <c r="AJ149" i="23"/>
  <c r="AG26" i="23"/>
  <c r="Y26" i="23"/>
  <c r="AH26" i="23"/>
  <c r="AD142" i="23"/>
  <c r="Z121" i="23"/>
  <c r="X121" i="23"/>
  <c r="AH153" i="23"/>
  <c r="AG87" i="23"/>
  <c r="AO87" i="23"/>
  <c r="W87" i="23"/>
  <c r="AK87" i="23"/>
  <c r="AD92" i="23"/>
  <c r="AD172" i="23"/>
  <c r="AO167" i="23"/>
  <c r="AI167" i="23"/>
  <c r="AG167" i="23"/>
  <c r="AC123" i="23"/>
  <c r="AN136" i="23"/>
  <c r="AM136" i="23"/>
  <c r="Y136" i="23"/>
  <c r="X136" i="23"/>
  <c r="AJ18" i="23"/>
  <c r="W18" i="23"/>
  <c r="AN15" i="23"/>
  <c r="AL15" i="23"/>
  <c r="AB15" i="23"/>
  <c r="Z15" i="23"/>
  <c r="AJ42" i="23"/>
  <c r="AH79" i="23"/>
  <c r="AO54" i="23"/>
  <c r="AD54" i="23"/>
  <c r="X54" i="23"/>
  <c r="AK143" i="23"/>
  <c r="X32" i="23"/>
  <c r="AB32" i="23"/>
  <c r="AC32" i="23"/>
  <c r="Y32" i="23"/>
  <c r="AB112" i="23"/>
  <c r="AN112" i="23"/>
  <c r="W113" i="23"/>
  <c r="AB113" i="23"/>
  <c r="AD113" i="23"/>
  <c r="AL113" i="23"/>
  <c r="AC23" i="23"/>
  <c r="AM154" i="23"/>
  <c r="W154" i="23"/>
  <c r="AE82" i="23"/>
  <c r="X82" i="23"/>
  <c r="AL82" i="23"/>
  <c r="AH82" i="23"/>
  <c r="AH8" i="23"/>
  <c r="AI8" i="23"/>
  <c r="AB8" i="23"/>
  <c r="AJ138" i="23"/>
  <c r="Y138" i="23"/>
  <c r="W138" i="23"/>
  <c r="AM138" i="23"/>
  <c r="AI126" i="23"/>
  <c r="X157" i="23"/>
  <c r="AJ139" i="23"/>
  <c r="Y139" i="23"/>
  <c r="AO139" i="23"/>
  <c r="AL30" i="23"/>
  <c r="AO31" i="23"/>
  <c r="AK31" i="23"/>
  <c r="AN73" i="23"/>
  <c r="X159" i="23"/>
  <c r="Y159" i="23"/>
  <c r="AO159" i="23"/>
  <c r="AI58" i="24"/>
  <c r="AC56" i="23"/>
  <c r="AM89" i="23"/>
  <c r="AN115" i="23"/>
  <c r="Y2" i="23"/>
  <c r="AC86" i="23"/>
  <c r="AM21" i="23"/>
  <c r="AK21" i="23"/>
  <c r="AG4" i="23"/>
  <c r="AL4" i="23"/>
  <c r="AK33" i="23"/>
  <c r="AF33" i="23"/>
  <c r="AA37" i="23"/>
  <c r="AG37" i="23"/>
  <c r="AB129" i="23"/>
  <c r="AK129" i="23"/>
  <c r="Y131" i="23"/>
  <c r="AB118" i="23"/>
  <c r="X118" i="23"/>
  <c r="AA118" i="23"/>
  <c r="X70" i="23"/>
  <c r="AF44" i="23"/>
  <c r="X87" i="28"/>
  <c r="AM87" i="28"/>
  <c r="Z87" i="28"/>
  <c r="W87" i="28"/>
  <c r="AF51" i="28"/>
  <c r="W51" i="28"/>
  <c r="AH171" i="28"/>
  <c r="AM171" i="28"/>
  <c r="AC171" i="28"/>
  <c r="AI171" i="28"/>
  <c r="AB171" i="28"/>
  <c r="AB86" i="28"/>
  <c r="AD86" i="28"/>
  <c r="AL86" i="28"/>
  <c r="AG86" i="28"/>
  <c r="AE44" i="28"/>
  <c r="AD44" i="28"/>
  <c r="AB44" i="28"/>
  <c r="AC130" i="28"/>
  <c r="AM111" i="28"/>
  <c r="AC111" i="28"/>
  <c r="AG162" i="28"/>
  <c r="AK67" i="28"/>
  <c r="AA67" i="28"/>
  <c r="AN67" i="28"/>
  <c r="AH67" i="28"/>
  <c r="AF54" i="28"/>
  <c r="Z54" i="28"/>
  <c r="AJ54" i="28"/>
  <c r="AK54" i="28"/>
  <c r="Z70" i="28"/>
  <c r="AF70" i="28"/>
  <c r="W36" i="28"/>
  <c r="AG36" i="28"/>
  <c r="Z36" i="28"/>
  <c r="AM36" i="28"/>
  <c r="AK132" i="28"/>
  <c r="AE132" i="28"/>
  <c r="AA137" i="28"/>
  <c r="AE137" i="28"/>
  <c r="AF93" i="28"/>
  <c r="AN46" i="28"/>
  <c r="AJ46" i="28"/>
  <c r="AM53" i="28"/>
  <c r="AB53" i="28"/>
  <c r="AN53" i="28"/>
  <c r="AD53" i="28"/>
  <c r="W15" i="28"/>
  <c r="AH15" i="28"/>
  <c r="W143" i="28"/>
  <c r="AB18" i="28"/>
  <c r="AL18" i="28"/>
  <c r="AH18" i="28"/>
  <c r="W155" i="28"/>
  <c r="AF155" i="28"/>
  <c r="AK116" i="28"/>
  <c r="AA169" i="28"/>
  <c r="AK169" i="28"/>
  <c r="AD169" i="28"/>
  <c r="AH103" i="28"/>
  <c r="AA66" i="28"/>
  <c r="Y66" i="28"/>
  <c r="AO66" i="28"/>
  <c r="AM66" i="28"/>
  <c r="X146" i="28"/>
  <c r="AL37" i="28"/>
  <c r="AB58" i="28"/>
  <c r="AG72" i="28"/>
  <c r="AL17" i="28"/>
  <c r="W32" i="28"/>
  <c r="Z122" i="28"/>
  <c r="W85" i="28"/>
  <c r="AH175" i="28"/>
  <c r="AC121" i="28"/>
  <c r="AH121" i="28"/>
  <c r="Y108" i="28"/>
  <c r="AG11" i="28"/>
  <c r="AD99" i="28"/>
  <c r="AI99" i="28"/>
  <c r="AA39" i="28"/>
  <c r="AJ19" i="28"/>
  <c r="W19" i="28"/>
  <c r="AB50" i="28"/>
  <c r="W163" i="28"/>
  <c r="X174" i="28"/>
  <c r="AB127" i="28"/>
  <c r="AC127" i="28"/>
  <c r="AE127" i="28"/>
  <c r="AA127" i="28"/>
  <c r="AN84" i="28"/>
  <c r="AG119" i="28"/>
  <c r="Z33" i="28"/>
  <c r="Y79" i="28"/>
  <c r="Z160" i="28"/>
  <c r="AD160" i="28"/>
  <c r="AI80" i="28"/>
  <c r="AB80" i="28"/>
  <c r="AB34" i="28"/>
  <c r="Y34" i="28"/>
  <c r="AD170" i="28"/>
  <c r="AM118" i="28"/>
  <c r="Z118" i="28"/>
  <c r="AG118" i="28"/>
  <c r="AA118" i="28"/>
  <c r="AK148" i="28"/>
  <c r="AA41" i="28"/>
  <c r="AE41" i="28"/>
  <c r="AM13" i="28"/>
  <c r="AK112" i="28"/>
  <c r="AJ112" i="28"/>
  <c r="AA136" i="28"/>
  <c r="AN136" i="28"/>
  <c r="AN100" i="28"/>
  <c r="AM3" i="28"/>
  <c r="AG3" i="28"/>
  <c r="AL3" i="28"/>
  <c r="X3" i="28"/>
  <c r="AC89" i="28"/>
  <c r="AI40" i="28"/>
  <c r="AC142" i="28"/>
  <c r="AA120" i="28"/>
  <c r="AH120" i="28"/>
  <c r="AB9" i="28"/>
  <c r="X9" i="28"/>
  <c r="AG9" i="28"/>
  <c r="AH9" i="28"/>
  <c r="AD30" i="28"/>
  <c r="Z73" i="28"/>
  <c r="AB73" i="28"/>
  <c r="AF117" i="28"/>
  <c r="AD117" i="28"/>
  <c r="X117" i="28"/>
  <c r="AK117" i="28"/>
  <c r="AL167" i="28"/>
  <c r="AG167" i="28"/>
  <c r="AM167" i="28"/>
  <c r="Y167" i="28"/>
  <c r="AL83" i="28"/>
  <c r="AA159" i="28"/>
  <c r="AF23" i="28"/>
  <c r="W47" i="28"/>
  <c r="AA149" i="28"/>
  <c r="AK149" i="28"/>
  <c r="AD149" i="28"/>
  <c r="Y149" i="28"/>
  <c r="AB24" i="28"/>
  <c r="AF95" i="28"/>
  <c r="W134" i="28"/>
  <c r="AH134" i="28"/>
  <c r="Z92" i="28"/>
  <c r="W92" i="28"/>
  <c r="AJ55" i="28"/>
  <c r="W55" i="28"/>
  <c r="X55" i="28"/>
  <c r="AD45" i="28"/>
  <c r="AG97" i="28"/>
  <c r="AF165" i="28"/>
  <c r="AA165" i="28"/>
  <c r="W43" i="28"/>
  <c r="AJ133" i="28"/>
  <c r="Y105" i="28"/>
  <c r="AD94" i="28"/>
  <c r="W139" i="28"/>
  <c r="AM139" i="28"/>
  <c r="AF139" i="28"/>
  <c r="AB2" i="28"/>
  <c r="AM26" i="28"/>
  <c r="Y90" i="28"/>
  <c r="AM10" i="28"/>
  <c r="AH177" i="28"/>
  <c r="W22" i="28"/>
  <c r="AF22" i="28"/>
  <c r="AD22" i="28"/>
  <c r="AL109" i="28"/>
  <c r="AB173" i="28"/>
  <c r="AN156" i="28"/>
  <c r="AJ156" i="28"/>
  <c r="Z110" i="28"/>
  <c r="AF110" i="28"/>
  <c r="W126" i="28"/>
  <c r="AD126" i="28"/>
  <c r="S176" i="19"/>
  <c r="M112" i="19"/>
  <c r="N21" i="21"/>
  <c r="S21" i="21"/>
  <c r="T21" i="21"/>
  <c r="U147" i="19"/>
  <c r="M147" i="19"/>
  <c r="R83" i="19"/>
  <c r="T114" i="19"/>
  <c r="P114" i="19"/>
  <c r="Q159" i="19"/>
  <c r="R159" i="19"/>
  <c r="U95" i="19"/>
  <c r="M95" i="19"/>
  <c r="T38" i="21"/>
  <c r="P26" i="21"/>
  <c r="U26" i="21"/>
  <c r="T26" i="21"/>
  <c r="R109" i="19"/>
  <c r="W51" i="26"/>
  <c r="AF142" i="25"/>
  <c r="AG142" i="25"/>
  <c r="U131" i="19"/>
  <c r="P67" i="19"/>
  <c r="T98" i="19"/>
  <c r="M98" i="19"/>
  <c r="N48" i="21"/>
  <c r="R48" i="21"/>
  <c r="AK49" i="24"/>
  <c r="AO49" i="24"/>
  <c r="Z49" i="24"/>
  <c r="AA49" i="24"/>
  <c r="AI49" i="24"/>
  <c r="W107" i="24"/>
  <c r="AI107" i="24"/>
  <c r="AA107" i="24"/>
  <c r="AD107" i="24"/>
  <c r="AG107" i="24"/>
  <c r="AH112" i="24"/>
  <c r="AE112" i="24"/>
  <c r="AB112" i="24"/>
  <c r="AK119" i="25"/>
  <c r="AL119" i="25"/>
  <c r="AF119" i="25"/>
  <c r="AN119" i="25"/>
  <c r="X119" i="25"/>
  <c r="AI136" i="24"/>
  <c r="AK136" i="24"/>
  <c r="AF136" i="24"/>
  <c r="AA136" i="24"/>
  <c r="AM136" i="24"/>
  <c r="AB136" i="24"/>
  <c r="AF145" i="25"/>
  <c r="AH145" i="25"/>
  <c r="AG145" i="25"/>
  <c r="AK145" i="25"/>
  <c r="X11" i="24"/>
  <c r="AB11" i="24"/>
  <c r="W11" i="24"/>
  <c r="AO11" i="24"/>
  <c r="AH11" i="24"/>
  <c r="AI43" i="24"/>
  <c r="W43" i="24"/>
  <c r="AA43" i="24"/>
  <c r="AB43" i="24"/>
  <c r="AO43" i="24"/>
  <c r="AH76" i="24"/>
  <c r="AO76" i="24"/>
  <c r="AI76" i="24"/>
  <c r="Y76" i="24"/>
  <c r="AM76" i="24"/>
  <c r="AK172" i="24"/>
  <c r="AE172" i="24"/>
  <c r="AH28" i="24"/>
  <c r="AE28" i="24"/>
  <c r="AA28" i="24"/>
  <c r="AK125" i="24"/>
  <c r="AN21" i="24"/>
  <c r="AO86" i="24"/>
  <c r="AJ150" i="24"/>
  <c r="AD34" i="24"/>
  <c r="AN90" i="25"/>
  <c r="AJ122" i="40"/>
  <c r="AM95" i="24"/>
  <c r="AC155" i="25"/>
  <c r="AD155" i="25"/>
  <c r="W155" i="25"/>
  <c r="AL155" i="25"/>
  <c r="AJ155" i="25"/>
  <c r="AN155" i="25"/>
  <c r="Z67" i="26"/>
  <c r="AN67" i="26"/>
  <c r="AE67" i="26"/>
  <c r="Z24" i="24"/>
  <c r="AI24" i="24"/>
  <c r="AO24" i="24"/>
  <c r="X24" i="24"/>
  <c r="AI118" i="25"/>
  <c r="AJ118" i="25"/>
  <c r="AO118" i="25"/>
  <c r="X118" i="25"/>
  <c r="AF118" i="25"/>
  <c r="AB147" i="24"/>
  <c r="W147" i="24"/>
  <c r="AG147" i="24"/>
  <c r="AN147" i="24"/>
  <c r="Z147" i="24"/>
  <c r="AO27" i="24"/>
  <c r="W27" i="24"/>
  <c r="AA27" i="24"/>
  <c r="AD27" i="24"/>
  <c r="AL27" i="24"/>
  <c r="Z60" i="24"/>
  <c r="AN60" i="24"/>
  <c r="AL60" i="24"/>
  <c r="AE60" i="24"/>
  <c r="Y60" i="24"/>
  <c r="Z92" i="24"/>
  <c r="AC92" i="24"/>
  <c r="X92" i="24"/>
  <c r="AN92" i="24"/>
  <c r="AB92" i="24"/>
  <c r="AC124" i="24"/>
  <c r="AF124" i="24"/>
  <c r="AA124" i="24"/>
  <c r="AK124" i="24"/>
  <c r="AL124" i="24"/>
  <c r="AB156" i="24"/>
  <c r="Y156" i="24"/>
  <c r="AC156" i="24"/>
  <c r="AG156" i="24"/>
  <c r="Z156" i="24"/>
  <c r="Z12" i="24"/>
  <c r="AO12" i="24"/>
  <c r="AI12" i="24"/>
  <c r="AL12" i="24"/>
  <c r="AJ12" i="24"/>
  <c r="Z44" i="24"/>
  <c r="AA44" i="24"/>
  <c r="AC44" i="24"/>
  <c r="AL44" i="24"/>
  <c r="AB44" i="24"/>
  <c r="AN77" i="24"/>
  <c r="AO77" i="24"/>
  <c r="Z77" i="24"/>
  <c r="AI77" i="24"/>
  <c r="AE77" i="24"/>
  <c r="Z109" i="24"/>
  <c r="X109" i="24"/>
  <c r="AB109" i="24"/>
  <c r="AA109" i="24"/>
  <c r="AM109" i="24"/>
  <c r="X141" i="24"/>
  <c r="AO141" i="24"/>
  <c r="Z141" i="24"/>
  <c r="AA141" i="24"/>
  <c r="AE141" i="24"/>
  <c r="Y173" i="24"/>
  <c r="Z173" i="24"/>
  <c r="X173" i="24"/>
  <c r="AM173" i="24"/>
  <c r="AE173" i="24"/>
  <c r="Y53" i="24"/>
  <c r="AD53" i="24"/>
  <c r="AM53" i="24"/>
  <c r="X53" i="24"/>
  <c r="AJ53" i="24"/>
  <c r="AM118" i="24"/>
  <c r="AA118" i="24"/>
  <c r="AE118" i="24"/>
  <c r="AO118" i="24"/>
  <c r="Z118" i="24"/>
  <c r="AL58" i="23"/>
  <c r="AG58" i="23"/>
  <c r="AB58" i="23"/>
  <c r="AE58" i="23"/>
  <c r="AJ58" i="23"/>
  <c r="AD67" i="24"/>
  <c r="Y54" i="24"/>
  <c r="W9" i="24"/>
  <c r="AL138" i="24"/>
  <c r="AA121" i="25"/>
  <c r="AI121" i="25"/>
  <c r="AN121" i="25"/>
  <c r="AO121" i="25"/>
  <c r="AJ78" i="26"/>
  <c r="W78" i="26"/>
  <c r="AI78" i="26"/>
  <c r="AO78" i="26"/>
  <c r="AH78" i="26"/>
  <c r="AE134" i="25"/>
  <c r="AH134" i="25"/>
  <c r="Z134" i="25"/>
  <c r="W33" i="25"/>
  <c r="AA10" i="25"/>
  <c r="X10" i="25"/>
  <c r="Y10" i="25"/>
  <c r="AJ10" i="25"/>
  <c r="AN10" i="25"/>
  <c r="AO167" i="25"/>
  <c r="Z167" i="25"/>
  <c r="AE167" i="25"/>
  <c r="AI167" i="25"/>
  <c r="AA167" i="25"/>
  <c r="AF167" i="25"/>
  <c r="AA53" i="25"/>
  <c r="AK53" i="25"/>
  <c r="AD53" i="25"/>
  <c r="AN53" i="25"/>
  <c r="AH53" i="25"/>
  <c r="AA126" i="25"/>
  <c r="AA115" i="25"/>
  <c r="X115" i="25"/>
  <c r="W115" i="25"/>
  <c r="AL115" i="25"/>
  <c r="AC115" i="25"/>
  <c r="X50" i="26"/>
  <c r="Z50" i="26"/>
  <c r="AL50" i="26"/>
  <c r="AH50" i="26"/>
  <c r="W50" i="26"/>
  <c r="AE50" i="26"/>
  <c r="AJ136" i="25"/>
  <c r="AL136" i="25"/>
  <c r="W136" i="25"/>
  <c r="AG132" i="25"/>
  <c r="Y132" i="25"/>
  <c r="AL132" i="25"/>
  <c r="AH59" i="26"/>
  <c r="W59" i="26"/>
  <c r="X59" i="26"/>
  <c r="AA59" i="26"/>
  <c r="AL130" i="25"/>
  <c r="AK130" i="25"/>
  <c r="AJ170" i="25"/>
  <c r="AD170" i="25"/>
  <c r="Z170" i="25"/>
  <c r="AO170" i="25"/>
  <c r="AD123" i="25"/>
  <c r="AA148" i="25"/>
  <c r="R112" i="19"/>
  <c r="Q21" i="21"/>
  <c r="P21" i="21"/>
  <c r="N83" i="19"/>
  <c r="N114" i="19"/>
  <c r="M114" i="19"/>
  <c r="T95" i="19"/>
  <c r="R38" i="21"/>
  <c r="Q38" i="21"/>
  <c r="Q109" i="19"/>
  <c r="P109" i="19"/>
  <c r="AF30" i="24"/>
  <c r="AM30" i="24"/>
  <c r="AD30" i="24"/>
  <c r="Y37" i="25"/>
  <c r="AJ37" i="25"/>
  <c r="AG37" i="25"/>
  <c r="AH37" i="25"/>
  <c r="AK37" i="25"/>
  <c r="AD37" i="25"/>
  <c r="AG121" i="24"/>
  <c r="AB121" i="24"/>
  <c r="AI121" i="24"/>
  <c r="AM39" i="24"/>
  <c r="AN39" i="24"/>
  <c r="AG39" i="24"/>
  <c r="Z39" i="24"/>
  <c r="AJ13" i="25"/>
  <c r="AB13" i="25"/>
  <c r="T131" i="19"/>
  <c r="O98" i="19"/>
  <c r="AK102" i="25"/>
  <c r="AD22" i="25"/>
  <c r="AK159" i="24"/>
  <c r="AF56" i="24"/>
  <c r="AH166" i="24"/>
  <c r="Z45" i="40"/>
  <c r="AE45" i="40"/>
  <c r="AK45" i="40"/>
  <c r="AB40" i="40"/>
  <c r="AM40" i="40"/>
  <c r="Y122" i="40"/>
  <c r="T176" i="19"/>
  <c r="O112" i="19"/>
  <c r="U21" i="21"/>
  <c r="O147" i="19"/>
  <c r="S147" i="19"/>
  <c r="N159" i="19"/>
  <c r="O95" i="19"/>
  <c r="Q32" i="21"/>
  <c r="R26" i="21"/>
  <c r="N26" i="21"/>
  <c r="O26" i="21"/>
  <c r="AN51" i="26"/>
  <c r="AJ51" i="26"/>
  <c r="R37" i="21"/>
  <c r="S131" i="19"/>
  <c r="R67" i="19"/>
  <c r="S67" i="19"/>
  <c r="Q48" i="21"/>
  <c r="AN49" i="24"/>
  <c r="AF49" i="24"/>
  <c r="AG49" i="24"/>
  <c r="AJ49" i="24"/>
  <c r="AM107" i="24"/>
  <c r="AE107" i="24"/>
  <c r="AL107" i="24"/>
  <c r="Y107" i="24"/>
  <c r="AJ112" i="24"/>
  <c r="Y112" i="24"/>
  <c r="AD119" i="25"/>
  <c r="Y119" i="25"/>
  <c r="Z119" i="25"/>
  <c r="AM119" i="25"/>
  <c r="W119" i="25"/>
  <c r="AH136" i="24"/>
  <c r="Y136" i="24"/>
  <c r="AO136" i="24"/>
  <c r="AJ136" i="24"/>
  <c r="AL136" i="24"/>
  <c r="Y145" i="25"/>
  <c r="AE145" i="25"/>
  <c r="AD145" i="25"/>
  <c r="W145" i="25"/>
  <c r="AA11" i="24"/>
  <c r="AF11" i="24"/>
  <c r="AJ11" i="24"/>
  <c r="AL11" i="24"/>
  <c r="AF43" i="24"/>
  <c r="AJ43" i="24"/>
  <c r="AN43" i="24"/>
  <c r="AH43" i="24"/>
  <c r="Z76" i="24"/>
  <c r="AA76" i="24"/>
  <c r="AC76" i="24"/>
  <c r="AB76" i="24"/>
  <c r="AI108" i="24"/>
  <c r="AD172" i="24"/>
  <c r="AB172" i="24"/>
  <c r="AL172" i="24"/>
  <c r="AO28" i="24"/>
  <c r="AM28" i="24"/>
  <c r="AO61" i="24"/>
  <c r="AM125" i="24"/>
  <c r="AF21" i="24"/>
  <c r="Z150" i="24"/>
  <c r="AB8" i="25"/>
  <c r="AG90" i="25"/>
  <c r="AO131" i="24"/>
  <c r="AA122" i="40"/>
  <c r="AH95" i="24"/>
  <c r="Y47" i="24"/>
  <c r="AG155" i="25"/>
  <c r="AO155" i="25"/>
  <c r="AD67" i="26"/>
  <c r="Y67" i="26"/>
  <c r="AA67" i="26"/>
  <c r="AF67" i="26"/>
  <c r="AB67" i="26"/>
  <c r="AB24" i="24"/>
  <c r="AL24" i="24"/>
  <c r="AN24" i="24"/>
  <c r="Z72" i="24"/>
  <c r="AK72" i="24"/>
  <c r="AC72" i="24"/>
  <c r="W72" i="24"/>
  <c r="W157" i="25"/>
  <c r="AH157" i="25"/>
  <c r="AC157" i="25"/>
  <c r="AC118" i="25"/>
  <c r="Z118" i="25"/>
  <c r="AD118" i="25"/>
  <c r="AK118" i="25"/>
  <c r="AF147" i="24"/>
  <c r="X147" i="24"/>
  <c r="AI147" i="24"/>
  <c r="AH147" i="24"/>
  <c r="AE27" i="24"/>
  <c r="AF27" i="24"/>
  <c r="AJ27" i="24"/>
  <c r="AN27" i="24"/>
  <c r="AH60" i="24"/>
  <c r="X60" i="24"/>
  <c r="AI60" i="24"/>
  <c r="W60" i="24"/>
  <c r="AH92" i="24"/>
  <c r="Y92" i="24"/>
  <c r="AG92" i="24"/>
  <c r="W92" i="24"/>
  <c r="AH124" i="24"/>
  <c r="AG124" i="24"/>
  <c r="X124" i="24"/>
  <c r="AI124" i="24"/>
  <c r="AK156" i="24"/>
  <c r="X156" i="24"/>
  <c r="AN156" i="24"/>
  <c r="AI156" i="24"/>
  <c r="AH12" i="24"/>
  <c r="AA12" i="24"/>
  <c r="AF12" i="24"/>
  <c r="AM12" i="24"/>
  <c r="AH44" i="24"/>
  <c r="AF44" i="24"/>
  <c r="AI44" i="24"/>
  <c r="AG44" i="24"/>
  <c r="AH77" i="24"/>
  <c r="AB77" i="24"/>
  <c r="AF77" i="24"/>
  <c r="AG77" i="24"/>
  <c r="AF109" i="24"/>
  <c r="AG109" i="24"/>
  <c r="AK109" i="24"/>
  <c r="AO109" i="24"/>
  <c r="AK141" i="24"/>
  <c r="AB141" i="24"/>
  <c r="AF141" i="24"/>
  <c r="AG141" i="24"/>
  <c r="AL173" i="24"/>
  <c r="AF173" i="24"/>
  <c r="AG173" i="24"/>
  <c r="AK173" i="24"/>
  <c r="AO53" i="24"/>
  <c r="Z53" i="24"/>
  <c r="AK53" i="24"/>
  <c r="AN53" i="24"/>
  <c r="AF118" i="24"/>
  <c r="AC118" i="24"/>
  <c r="AN118" i="24"/>
  <c r="AJ118" i="24"/>
  <c r="AA58" i="23"/>
  <c r="AK58" i="23"/>
  <c r="Y58" i="23"/>
  <c r="Z58" i="23"/>
  <c r="AF67" i="24"/>
  <c r="AC67" i="24"/>
  <c r="AL67" i="24"/>
  <c r="AJ54" i="24"/>
  <c r="AK9" i="24"/>
  <c r="AH138" i="24"/>
  <c r="AM121" i="25"/>
  <c r="AG121" i="25"/>
  <c r="Z121" i="25"/>
  <c r="AF78" i="26"/>
  <c r="AL78" i="26"/>
  <c r="AM78" i="26"/>
  <c r="AE78" i="26"/>
  <c r="W134" i="25"/>
  <c r="AM134" i="25"/>
  <c r="AN134" i="25"/>
  <c r="AM33" i="25"/>
  <c r="AA33" i="25"/>
  <c r="W10" i="25"/>
  <c r="AD10" i="25"/>
  <c r="AK10" i="25"/>
  <c r="Z10" i="25"/>
  <c r="AD167" i="25"/>
  <c r="AC167" i="25"/>
  <c r="AC53" i="25"/>
  <c r="AE53" i="25"/>
  <c r="AI53" i="25"/>
  <c r="AE126" i="25"/>
  <c r="AF126" i="25"/>
  <c r="AD115" i="25"/>
  <c r="AK115" i="25"/>
  <c r="Y115" i="25"/>
  <c r="AE115" i="25"/>
  <c r="AN50" i="26"/>
  <c r="AK50" i="26"/>
  <c r="AG50" i="26"/>
  <c r="AC50" i="26"/>
  <c r="AC136" i="25"/>
  <c r="AK136" i="25"/>
  <c r="Y136" i="25"/>
  <c r="Z136" i="25"/>
  <c r="AC132" i="25"/>
  <c r="X132" i="25"/>
  <c r="AH132" i="25"/>
  <c r="AD59" i="26"/>
  <c r="AI59" i="26"/>
  <c r="AL59" i="26"/>
  <c r="AN130" i="25"/>
  <c r="X130" i="25"/>
  <c r="AC130" i="25"/>
  <c r="AH130" i="25"/>
  <c r="AK170" i="25"/>
  <c r="AA170" i="25"/>
  <c r="U176" i="19"/>
  <c r="N176" i="19"/>
  <c r="T112" i="19"/>
  <c r="T159" i="19"/>
  <c r="S159" i="19"/>
  <c r="N95" i="19"/>
  <c r="P38" i="21"/>
  <c r="W30" i="24"/>
  <c r="AL30" i="24"/>
  <c r="AN30" i="24"/>
  <c r="AH30" i="24"/>
  <c r="AM37" i="25"/>
  <c r="AA37" i="25"/>
  <c r="AF37" i="25"/>
  <c r="AC121" i="24"/>
  <c r="AN121" i="24"/>
  <c r="AO121" i="24"/>
  <c r="AM121" i="24"/>
  <c r="Y39" i="24"/>
  <c r="AI39" i="24"/>
  <c r="AO39" i="24"/>
  <c r="AH13" i="25"/>
  <c r="AN13" i="25"/>
  <c r="AC13" i="25"/>
  <c r="Q37" i="21"/>
  <c r="O37" i="21"/>
  <c r="U98" i="19"/>
  <c r="S48" i="21"/>
  <c r="W148" i="24"/>
  <c r="AL56" i="24"/>
  <c r="AG51" i="24"/>
  <c r="AN133" i="24"/>
  <c r="AO166" i="24"/>
  <c r="AJ87" i="25"/>
  <c r="AL45" i="40"/>
  <c r="AD45" i="40"/>
  <c r="AK139" i="40"/>
  <c r="AP61" i="21"/>
  <c r="AI61" i="21" s="1"/>
  <c r="T61" i="21"/>
  <c r="N61" i="21"/>
  <c r="U61" i="21"/>
  <c r="R61" i="21"/>
  <c r="S61" i="21"/>
  <c r="O61" i="21"/>
  <c r="Q61" i="21"/>
  <c r="M61" i="21"/>
  <c r="P61" i="21"/>
  <c r="AP47" i="19"/>
  <c r="X47" i="19" s="1"/>
  <c r="P47" i="19"/>
  <c r="O47" i="19"/>
  <c r="Q47" i="19"/>
  <c r="U47" i="19"/>
  <c r="M47" i="19"/>
  <c r="T47" i="19"/>
  <c r="R47" i="19"/>
  <c r="N47" i="19"/>
  <c r="S47" i="19"/>
  <c r="AP151" i="21"/>
  <c r="T151" i="21"/>
  <c r="R151" i="21"/>
  <c r="Q151" i="21"/>
  <c r="N151" i="21"/>
  <c r="U151" i="21"/>
  <c r="O151" i="21"/>
  <c r="S151" i="21"/>
  <c r="M151" i="21"/>
  <c r="P151" i="21"/>
  <c r="AP58" i="21"/>
  <c r="AD58" i="21" s="1"/>
  <c r="P58" i="21"/>
  <c r="R58" i="21"/>
  <c r="Q58" i="21"/>
  <c r="O58" i="21"/>
  <c r="U58" i="21"/>
  <c r="M58" i="21"/>
  <c r="T58" i="21"/>
  <c r="S58" i="21"/>
  <c r="N58" i="21"/>
  <c r="AP177" i="21"/>
  <c r="W177" i="21" s="1"/>
  <c r="O177" i="21"/>
  <c r="Q177" i="21"/>
  <c r="R177" i="21"/>
  <c r="M177" i="21"/>
  <c r="P177" i="21"/>
  <c r="N177" i="21"/>
  <c r="U177" i="21"/>
  <c r="S177" i="21"/>
  <c r="T177" i="21"/>
  <c r="AP92" i="21"/>
  <c r="AC92" i="21" s="1"/>
  <c r="S92" i="21"/>
  <c r="N92" i="21"/>
  <c r="O92" i="21"/>
  <c r="Q92" i="21"/>
  <c r="T92" i="21"/>
  <c r="M92" i="21"/>
  <c r="P92" i="21"/>
  <c r="R92" i="21"/>
  <c r="U92" i="21"/>
  <c r="AP10" i="19"/>
  <c r="AE10" i="19" s="1"/>
  <c r="U10" i="19"/>
  <c r="M10" i="19"/>
  <c r="R10" i="19"/>
  <c r="S10" i="19"/>
  <c r="O10" i="19"/>
  <c r="P10" i="19"/>
  <c r="N10" i="19"/>
  <c r="T10" i="19"/>
  <c r="Q10" i="19"/>
  <c r="AP147" i="21"/>
  <c r="AO147" i="21" s="1"/>
  <c r="N147" i="21"/>
  <c r="S147" i="21"/>
  <c r="P147" i="21"/>
  <c r="Q147" i="21"/>
  <c r="M147" i="21"/>
  <c r="U147" i="21"/>
  <c r="O147" i="21"/>
  <c r="T147" i="21"/>
  <c r="R147" i="21"/>
  <c r="AP155" i="21"/>
  <c r="Z155" i="21" s="1"/>
  <c r="R155" i="21"/>
  <c r="P155" i="21"/>
  <c r="S155" i="21"/>
  <c r="T155" i="21"/>
  <c r="O155" i="21"/>
  <c r="Q155" i="21"/>
  <c r="U155" i="21"/>
  <c r="M155" i="21"/>
  <c r="N155" i="21"/>
  <c r="AP30" i="19"/>
  <c r="AC30" i="19" s="1"/>
  <c r="R30" i="19"/>
  <c r="S30" i="19"/>
  <c r="M30" i="19"/>
  <c r="U30" i="19"/>
  <c r="N30" i="19"/>
  <c r="T30" i="19"/>
  <c r="Q30" i="19"/>
  <c r="O30" i="19"/>
  <c r="P30" i="19"/>
  <c r="AP15" i="19"/>
  <c r="AA15" i="19" s="1"/>
  <c r="N15" i="19"/>
  <c r="S15" i="19"/>
  <c r="P15" i="19"/>
  <c r="O15" i="19"/>
  <c r="Q15" i="19"/>
  <c r="U15" i="19"/>
  <c r="M15" i="19"/>
  <c r="T15" i="19"/>
  <c r="R15" i="19"/>
  <c r="AP70" i="21"/>
  <c r="AL70" i="21" s="1"/>
  <c r="R70" i="21"/>
  <c r="U70" i="21"/>
  <c r="S70" i="21"/>
  <c r="T70" i="21"/>
  <c r="O70" i="21"/>
  <c r="Q70" i="21"/>
  <c r="N70" i="21"/>
  <c r="M70" i="21"/>
  <c r="P70" i="21"/>
  <c r="AP128" i="21"/>
  <c r="AI128" i="21" s="1"/>
  <c r="S128" i="21"/>
  <c r="T128" i="21"/>
  <c r="M128" i="21"/>
  <c r="U128" i="21"/>
  <c r="N128" i="21"/>
  <c r="Q128" i="21"/>
  <c r="R128" i="21"/>
  <c r="P128" i="21"/>
  <c r="O128" i="21"/>
  <c r="AP57" i="21"/>
  <c r="AJ57" i="21" s="1"/>
  <c r="T57" i="21"/>
  <c r="N57" i="21"/>
  <c r="R57" i="21"/>
  <c r="Q57" i="21"/>
  <c r="P57" i="21"/>
  <c r="O57" i="21"/>
  <c r="S57" i="21"/>
  <c r="U57" i="21"/>
  <c r="M57" i="21"/>
  <c r="AP9" i="19"/>
  <c r="AB9" i="19" s="1"/>
  <c r="T9" i="19"/>
  <c r="R9" i="19"/>
  <c r="P9" i="19"/>
  <c r="N9" i="19"/>
  <c r="S9" i="19"/>
  <c r="O9" i="19"/>
  <c r="Q9" i="19"/>
  <c r="M9" i="19"/>
  <c r="U9" i="19"/>
  <c r="AP93" i="21"/>
  <c r="AI93" i="21" s="1"/>
  <c r="T93" i="21"/>
  <c r="N93" i="21"/>
  <c r="P93" i="21"/>
  <c r="R93" i="21"/>
  <c r="S93" i="21"/>
  <c r="O93" i="21"/>
  <c r="Q93" i="21"/>
  <c r="M93" i="21"/>
  <c r="U93" i="21"/>
  <c r="AP83" i="21"/>
  <c r="Z83" i="21" s="1"/>
  <c r="T83" i="21"/>
  <c r="R83" i="21"/>
  <c r="N83" i="21"/>
  <c r="S83" i="21"/>
  <c r="P83" i="21"/>
  <c r="Q83" i="21"/>
  <c r="M83" i="21"/>
  <c r="U83" i="21"/>
  <c r="O83" i="21"/>
  <c r="AP119" i="21"/>
  <c r="X119" i="21" s="1"/>
  <c r="O119" i="21"/>
  <c r="S119" i="21"/>
  <c r="M119" i="21"/>
  <c r="P119" i="21"/>
  <c r="T119" i="21"/>
  <c r="R119" i="21"/>
  <c r="Q119" i="21"/>
  <c r="N119" i="21"/>
  <c r="U119" i="21"/>
  <c r="AP14" i="19"/>
  <c r="W14" i="19" s="1"/>
  <c r="O14" i="19"/>
  <c r="Q14" i="19"/>
  <c r="M14" i="19"/>
  <c r="P14" i="19"/>
  <c r="T14" i="19"/>
  <c r="N14" i="19"/>
  <c r="U14" i="19"/>
  <c r="R14" i="19"/>
  <c r="S14" i="19"/>
  <c r="AP33" i="19"/>
  <c r="W33" i="19" s="1"/>
  <c r="S33" i="19"/>
  <c r="T33" i="19"/>
  <c r="R33" i="19"/>
  <c r="Q33" i="19"/>
  <c r="N33" i="19"/>
  <c r="P33" i="19"/>
  <c r="O33" i="19"/>
  <c r="U33" i="19"/>
  <c r="M33" i="19"/>
  <c r="AP42" i="19"/>
  <c r="P42" i="19"/>
  <c r="O42" i="19"/>
  <c r="Q42" i="19"/>
  <c r="U42" i="19"/>
  <c r="M42" i="19"/>
  <c r="T42" i="19"/>
  <c r="N42" i="19"/>
  <c r="R42" i="19"/>
  <c r="S42" i="19"/>
  <c r="AP151" i="65"/>
  <c r="AC151" i="65" s="1"/>
  <c r="AP175" i="65"/>
  <c r="AC175" i="65" s="1"/>
  <c r="AP155" i="65"/>
  <c r="AC155" i="65" s="1"/>
  <c r="AP162" i="65"/>
  <c r="AD162" i="65" s="1"/>
  <c r="AP146" i="65"/>
  <c r="AP169" i="65"/>
  <c r="AD169" i="65" s="1"/>
  <c r="AP153" i="65"/>
  <c r="AD153" i="65" s="1"/>
  <c r="AP172" i="65"/>
  <c r="AA172" i="65" s="1"/>
  <c r="AP156" i="65"/>
  <c r="AA156" i="65" s="1"/>
  <c r="AP135" i="65"/>
  <c r="AC135" i="65" s="1"/>
  <c r="AP119" i="65"/>
  <c r="AP103" i="65"/>
  <c r="AC103" i="65" s="1"/>
  <c r="AP126" i="65"/>
  <c r="AD126" i="65" s="1"/>
  <c r="AP110" i="65"/>
  <c r="AD110" i="65" s="1"/>
  <c r="AP125" i="65"/>
  <c r="AD125" i="65" s="1"/>
  <c r="AP109" i="65"/>
  <c r="AD109" i="65" s="1"/>
  <c r="AP128" i="65"/>
  <c r="AA128" i="65" s="1"/>
  <c r="AP112" i="65"/>
  <c r="AA112" i="65" s="1"/>
  <c r="AP95" i="65"/>
  <c r="AC95" i="65" s="1"/>
  <c r="AP102" i="65"/>
  <c r="AH102" i="65" s="1"/>
  <c r="AP86" i="65"/>
  <c r="AD86" i="65" s="1"/>
  <c r="AP89" i="65"/>
  <c r="AD89" i="65" s="1"/>
  <c r="AP96" i="65"/>
  <c r="AA96" i="65" s="1"/>
  <c r="AP80" i="65"/>
  <c r="AC80" i="65" s="1"/>
  <c r="AP75" i="65"/>
  <c r="AD75" i="65" s="1"/>
  <c r="AP77" i="65"/>
  <c r="AA77" i="65" s="1"/>
  <c r="AP65" i="65"/>
  <c r="AC65" i="65" s="1"/>
  <c r="AP60" i="65"/>
  <c r="AB60" i="65" s="1"/>
  <c r="AP63" i="65"/>
  <c r="AD63" i="65" s="1"/>
  <c r="AP74" i="65"/>
  <c r="AC74" i="65" s="1"/>
  <c r="AP48" i="65"/>
  <c r="AC48" i="65" s="1"/>
  <c r="AP47" i="65"/>
  <c r="AD47" i="65" s="1"/>
  <c r="AP50" i="65"/>
  <c r="AD50" i="65" s="1"/>
  <c r="AP49" i="65"/>
  <c r="AA49" i="65" s="1"/>
  <c r="AP37" i="65"/>
  <c r="AD37" i="65" s="1"/>
  <c r="AP36" i="65"/>
  <c r="AD36" i="65" s="1"/>
  <c r="AP39" i="65"/>
  <c r="AP26" i="65"/>
  <c r="AD26" i="65" s="1"/>
  <c r="AP28" i="65"/>
  <c r="AA28" i="65" s="1"/>
  <c r="AP17" i="65"/>
  <c r="AD17" i="65" s="1"/>
  <c r="AP23" i="65"/>
  <c r="AC23" i="65" s="1"/>
  <c r="AP9" i="65"/>
  <c r="AC9" i="65" s="1"/>
  <c r="AP13" i="65"/>
  <c r="AA13" i="65" s="1"/>
  <c r="AP2" i="65"/>
  <c r="Y2" i="65" s="1"/>
  <c r="V6" i="22"/>
  <c r="V8" i="22"/>
  <c r="V5" i="22"/>
  <c r="V3" i="22"/>
  <c r="V9" i="22"/>
  <c r="V10" i="22"/>
  <c r="V14" i="22"/>
  <c r="V11" i="22"/>
  <c r="V15" i="22"/>
  <c r="V12" i="22"/>
  <c r="V16" i="22"/>
  <c r="V7" i="22"/>
  <c r="V20" i="22"/>
  <c r="V13" i="22"/>
  <c r="V17" i="22"/>
  <c r="V21" i="22"/>
  <c r="V18" i="22"/>
  <c r="V22" i="22"/>
  <c r="V25" i="22"/>
  <c r="V29" i="22"/>
  <c r="V26" i="22"/>
  <c r="V30" i="22"/>
  <c r="V23" i="22"/>
  <c r="V27" i="22"/>
  <c r="V28" i="22"/>
  <c r="V32" i="22"/>
  <c r="V36" i="22"/>
  <c r="V40" i="22"/>
  <c r="V44" i="22"/>
  <c r="V33" i="22"/>
  <c r="V37" i="22"/>
  <c r="V41" i="22"/>
  <c r="V45" i="22"/>
  <c r="V19" i="22"/>
  <c r="V34" i="22"/>
  <c r="V38" i="22"/>
  <c r="V42" i="22"/>
  <c r="V46" i="22"/>
  <c r="V43" i="22"/>
  <c r="V50" i="22"/>
  <c r="V54" i="22"/>
  <c r="V58" i="22"/>
  <c r="V24" i="22"/>
  <c r="V31" i="22"/>
  <c r="V47" i="22"/>
  <c r="V51" i="22"/>
  <c r="V55" i="22"/>
  <c r="V59" i="22"/>
  <c r="V35" i="22"/>
  <c r="V48" i="22"/>
  <c r="V52" i="22"/>
  <c r="V56" i="22"/>
  <c r="V53" i="22"/>
  <c r="V60" i="22"/>
  <c r="V63" i="22"/>
  <c r="V67" i="22"/>
  <c r="V71" i="22"/>
  <c r="V39" i="22"/>
  <c r="V57" i="22"/>
  <c r="V64" i="22"/>
  <c r="V68" i="22"/>
  <c r="V72" i="22"/>
  <c r="V61" i="22"/>
  <c r="V65" i="22"/>
  <c r="V69" i="22"/>
  <c r="V73" i="22"/>
  <c r="V70" i="22"/>
  <c r="V49" i="22"/>
  <c r="V62" i="22"/>
  <c r="V66" i="22"/>
  <c r="V74" i="22"/>
  <c r="V78" i="22"/>
  <c r="V82" i="22"/>
  <c r="V75" i="22"/>
  <c r="V79" i="22"/>
  <c r="V83" i="22"/>
  <c r="V76" i="22"/>
  <c r="V80" i="22"/>
  <c r="V77" i="22"/>
  <c r="V81" i="22"/>
  <c r="V85" i="22"/>
  <c r="V89" i="22"/>
  <c r="V93" i="22"/>
  <c r="V97" i="22"/>
  <c r="V101" i="22"/>
  <c r="V105" i="22"/>
  <c r="V86" i="22"/>
  <c r="V90" i="22"/>
  <c r="V94" i="22"/>
  <c r="V98" i="22"/>
  <c r="V87" i="22"/>
  <c r="V91" i="22"/>
  <c r="V95" i="22"/>
  <c r="V99" i="22"/>
  <c r="V103" i="22"/>
  <c r="V84" i="22"/>
  <c r="V88" i="22"/>
  <c r="V92" i="22"/>
  <c r="V96" i="22"/>
  <c r="V100" i="22"/>
  <c r="V102" i="22"/>
  <c r="V109" i="22"/>
  <c r="V113" i="22"/>
  <c r="V117" i="22"/>
  <c r="V121" i="22"/>
  <c r="V125" i="22"/>
  <c r="V129" i="22"/>
  <c r="V133" i="22"/>
  <c r="V137" i="22"/>
  <c r="V104" i="22"/>
  <c r="V106" i="22"/>
  <c r="V110" i="22"/>
  <c r="V114" i="22"/>
  <c r="V118" i="22"/>
  <c r="V122" i="22"/>
  <c r="V126" i="22"/>
  <c r="V130" i="22"/>
  <c r="V134" i="22"/>
  <c r="V107" i="22"/>
  <c r="V111" i="22"/>
  <c r="V115" i="22"/>
  <c r="V119" i="22"/>
  <c r="V123" i="22"/>
  <c r="V127" i="22"/>
  <c r="V131" i="22"/>
  <c r="V135" i="22"/>
  <c r="V139" i="22"/>
  <c r="V108" i="22"/>
  <c r="V112" i="22"/>
  <c r="V116" i="22"/>
  <c r="V120" i="22"/>
  <c r="V124" i="22"/>
  <c r="V128" i="22"/>
  <c r="V132" i="22"/>
  <c r="V140" i="22"/>
  <c r="V145" i="22"/>
  <c r="V149" i="22"/>
  <c r="V153" i="22"/>
  <c r="V157" i="22"/>
  <c r="V161" i="22"/>
  <c r="V165" i="22"/>
  <c r="V169" i="22"/>
  <c r="V173" i="22"/>
  <c r="V141" i="22"/>
  <c r="V142" i="22"/>
  <c r="V146" i="22"/>
  <c r="V150" i="22"/>
  <c r="V154" i="22"/>
  <c r="V158" i="22"/>
  <c r="V162" i="22"/>
  <c r="V166" i="22"/>
  <c r="V170" i="22"/>
  <c r="V174" i="22"/>
  <c r="V136" i="22"/>
  <c r="V143" i="22"/>
  <c r="V147" i="22"/>
  <c r="V151" i="22"/>
  <c r="V155" i="22"/>
  <c r="V159" i="22"/>
  <c r="V163" i="22"/>
  <c r="V167" i="22"/>
  <c r="V171" i="22"/>
  <c r="V175" i="22"/>
  <c r="V144" i="22"/>
  <c r="V160" i="22"/>
  <c r="V148" i="22"/>
  <c r="V164" i="22"/>
  <c r="V177" i="22"/>
  <c r="V138" i="22"/>
  <c r="V152" i="22"/>
  <c r="V168" i="22"/>
  <c r="V156" i="22"/>
  <c r="V176" i="22"/>
  <c r="V172" i="22"/>
  <c r="V2" i="22"/>
  <c r="V4" i="22"/>
  <c r="M175" i="65"/>
  <c r="O175" i="65"/>
  <c r="Q175" i="65"/>
  <c r="S175" i="65"/>
  <c r="U175" i="65"/>
  <c r="N175" i="65"/>
  <c r="P175" i="65"/>
  <c r="R175" i="65"/>
  <c r="T175" i="65"/>
  <c r="H175" i="65"/>
  <c r="C175" i="65"/>
  <c r="G175" i="65"/>
  <c r="J175" i="65"/>
  <c r="F175" i="65"/>
  <c r="I175" i="65"/>
  <c r="E175" i="65"/>
  <c r="K175" i="65"/>
  <c r="D175" i="65"/>
  <c r="M155" i="65"/>
  <c r="O155" i="65"/>
  <c r="Q155" i="65"/>
  <c r="S155" i="65"/>
  <c r="U155" i="65"/>
  <c r="N155" i="65"/>
  <c r="P155" i="65"/>
  <c r="R155" i="65"/>
  <c r="T155" i="65"/>
  <c r="I155" i="65"/>
  <c r="E155" i="65"/>
  <c r="K155" i="65"/>
  <c r="D155" i="65"/>
  <c r="H155" i="65"/>
  <c r="C155" i="65"/>
  <c r="G155" i="65"/>
  <c r="J155" i="65"/>
  <c r="F155" i="65"/>
  <c r="N170" i="65"/>
  <c r="P170" i="65"/>
  <c r="R170" i="65"/>
  <c r="T170" i="65"/>
  <c r="Q170" i="65"/>
  <c r="S170" i="65"/>
  <c r="M170" i="65"/>
  <c r="U170" i="65"/>
  <c r="O170" i="65"/>
  <c r="H170" i="65"/>
  <c r="K170" i="65"/>
  <c r="G170" i="65"/>
  <c r="J170" i="65"/>
  <c r="D170" i="65"/>
  <c r="I170" i="65"/>
  <c r="C170" i="65"/>
  <c r="E170" i="65"/>
  <c r="F170" i="65"/>
  <c r="N154" i="65"/>
  <c r="P154" i="65"/>
  <c r="R154" i="65"/>
  <c r="T154" i="65"/>
  <c r="Q154" i="65"/>
  <c r="S154" i="65"/>
  <c r="M154" i="65"/>
  <c r="U154" i="65"/>
  <c r="O154" i="65"/>
  <c r="E154" i="65"/>
  <c r="F154" i="65"/>
  <c r="H154" i="65"/>
  <c r="K154" i="65"/>
  <c r="G154" i="65"/>
  <c r="J154" i="65"/>
  <c r="D154" i="65"/>
  <c r="I154" i="65"/>
  <c r="C154" i="65"/>
  <c r="N173" i="65"/>
  <c r="P173" i="65"/>
  <c r="R173" i="65"/>
  <c r="T173" i="65"/>
  <c r="M173" i="65"/>
  <c r="O173" i="65"/>
  <c r="Q173" i="65"/>
  <c r="S173" i="65"/>
  <c r="U173" i="65"/>
  <c r="G173" i="65"/>
  <c r="D173" i="65"/>
  <c r="I173" i="65"/>
  <c r="C173" i="65"/>
  <c r="H173" i="65"/>
  <c r="K173" i="65"/>
  <c r="F173" i="65"/>
  <c r="J173" i="65"/>
  <c r="E173" i="65"/>
  <c r="N157" i="65"/>
  <c r="P157" i="65"/>
  <c r="R157" i="65"/>
  <c r="T157" i="65"/>
  <c r="M157" i="65"/>
  <c r="O157" i="65"/>
  <c r="Q157" i="65"/>
  <c r="S157" i="65"/>
  <c r="U157" i="65"/>
  <c r="J157" i="65"/>
  <c r="E157" i="65"/>
  <c r="G157" i="65"/>
  <c r="D157" i="65"/>
  <c r="I157" i="65"/>
  <c r="C157" i="65"/>
  <c r="H157" i="65"/>
  <c r="K157" i="65"/>
  <c r="F157" i="65"/>
  <c r="N141" i="65"/>
  <c r="P141" i="65"/>
  <c r="R141" i="65"/>
  <c r="T141" i="65"/>
  <c r="M141" i="65"/>
  <c r="O141" i="65"/>
  <c r="Q141" i="65"/>
  <c r="S141" i="65"/>
  <c r="U141" i="65"/>
  <c r="I141" i="65"/>
  <c r="C141" i="65"/>
  <c r="H141" i="65"/>
  <c r="K141" i="65"/>
  <c r="F141" i="65"/>
  <c r="J141" i="65"/>
  <c r="E141" i="65"/>
  <c r="G141" i="65"/>
  <c r="D141" i="65"/>
  <c r="M164" i="65"/>
  <c r="O164" i="65"/>
  <c r="Q164" i="65"/>
  <c r="S164" i="65"/>
  <c r="U164" i="65"/>
  <c r="T164" i="65"/>
  <c r="N164" i="65"/>
  <c r="P164" i="65"/>
  <c r="R164" i="65"/>
  <c r="K164" i="65"/>
  <c r="C164" i="65"/>
  <c r="E164" i="65"/>
  <c r="F164" i="65"/>
  <c r="G164" i="65"/>
  <c r="D164" i="65"/>
  <c r="J164" i="65"/>
  <c r="I164" i="65"/>
  <c r="H164" i="65"/>
  <c r="M148" i="65"/>
  <c r="O148" i="65"/>
  <c r="Q148" i="65"/>
  <c r="S148" i="65"/>
  <c r="U148" i="65"/>
  <c r="T148" i="65"/>
  <c r="N148" i="65"/>
  <c r="P148" i="65"/>
  <c r="R148" i="65"/>
  <c r="G148" i="65"/>
  <c r="D148" i="65"/>
  <c r="F148" i="65"/>
  <c r="I148" i="65"/>
  <c r="H148" i="65"/>
  <c r="K148" i="65"/>
  <c r="C148" i="65"/>
  <c r="E148" i="65"/>
  <c r="J148" i="65"/>
  <c r="M131" i="65"/>
  <c r="O131" i="65"/>
  <c r="Q131" i="65"/>
  <c r="S131" i="65"/>
  <c r="U131" i="65"/>
  <c r="N131" i="65"/>
  <c r="P131" i="65"/>
  <c r="R131" i="65"/>
  <c r="T131" i="65"/>
  <c r="I131" i="65"/>
  <c r="E131" i="65"/>
  <c r="K131" i="65"/>
  <c r="D131" i="65"/>
  <c r="H131" i="65"/>
  <c r="C131" i="65"/>
  <c r="G131" i="65"/>
  <c r="J131" i="65"/>
  <c r="F131" i="65"/>
  <c r="M115" i="65"/>
  <c r="O115" i="65"/>
  <c r="Q115" i="65"/>
  <c r="S115" i="65"/>
  <c r="U115" i="65"/>
  <c r="N115" i="65"/>
  <c r="P115" i="65"/>
  <c r="R115" i="65"/>
  <c r="T115" i="65"/>
  <c r="G115" i="65"/>
  <c r="J115" i="65"/>
  <c r="F115" i="65"/>
  <c r="I115" i="65"/>
  <c r="E115" i="65"/>
  <c r="K115" i="65"/>
  <c r="D115" i="65"/>
  <c r="H115" i="65"/>
  <c r="C115" i="65"/>
  <c r="N134" i="65"/>
  <c r="P134" i="65"/>
  <c r="R134" i="65"/>
  <c r="T134" i="65"/>
  <c r="M134" i="65"/>
  <c r="O134" i="65"/>
  <c r="Q134" i="65"/>
  <c r="S134" i="65"/>
  <c r="U134" i="65"/>
  <c r="H134" i="65"/>
  <c r="K134" i="65"/>
  <c r="F134" i="65"/>
  <c r="J134" i="65"/>
  <c r="E134" i="65"/>
  <c r="G134" i="65"/>
  <c r="D134" i="65"/>
  <c r="I134" i="65"/>
  <c r="C134" i="65"/>
  <c r="N118" i="65"/>
  <c r="P118" i="65"/>
  <c r="R118" i="65"/>
  <c r="T118" i="65"/>
  <c r="M118" i="65"/>
  <c r="O118" i="65"/>
  <c r="Q118" i="65"/>
  <c r="S118" i="65"/>
  <c r="U118" i="65"/>
  <c r="I118" i="65"/>
  <c r="C118" i="65"/>
  <c r="H118" i="65"/>
  <c r="K118" i="65"/>
  <c r="F118" i="65"/>
  <c r="J118" i="65"/>
  <c r="E118" i="65"/>
  <c r="G118" i="65"/>
  <c r="D118" i="65"/>
  <c r="N137" i="65"/>
  <c r="P137" i="65"/>
  <c r="R137" i="65"/>
  <c r="T137" i="65"/>
  <c r="M137" i="65"/>
  <c r="O137" i="65"/>
  <c r="Q137" i="65"/>
  <c r="S137" i="65"/>
  <c r="U137" i="65"/>
  <c r="J137" i="65"/>
  <c r="E137" i="65"/>
  <c r="G137" i="65"/>
  <c r="D137" i="65"/>
  <c r="I137" i="65"/>
  <c r="C137" i="65"/>
  <c r="H137" i="65"/>
  <c r="K137" i="65"/>
  <c r="F137" i="65"/>
  <c r="N121" i="65"/>
  <c r="P121" i="65"/>
  <c r="R121" i="65"/>
  <c r="T121" i="65"/>
  <c r="M121" i="65"/>
  <c r="O121" i="65"/>
  <c r="Q121" i="65"/>
  <c r="S121" i="65"/>
  <c r="U121" i="65"/>
  <c r="H121" i="65"/>
  <c r="K121" i="65"/>
  <c r="F121" i="65"/>
  <c r="J121" i="65"/>
  <c r="E121" i="65"/>
  <c r="G121" i="65"/>
  <c r="D121" i="65"/>
  <c r="I121" i="65"/>
  <c r="C121" i="65"/>
  <c r="M103" i="65"/>
  <c r="O103" i="65"/>
  <c r="Q103" i="65"/>
  <c r="S103" i="65"/>
  <c r="U103" i="65"/>
  <c r="N103" i="65"/>
  <c r="P103" i="65"/>
  <c r="R103" i="65"/>
  <c r="T103" i="65"/>
  <c r="G103" i="65"/>
  <c r="J103" i="65"/>
  <c r="F103" i="65"/>
  <c r="I103" i="65"/>
  <c r="E103" i="65"/>
  <c r="K103" i="65"/>
  <c r="D103" i="65"/>
  <c r="H103" i="65"/>
  <c r="C103" i="65"/>
  <c r="M128" i="65"/>
  <c r="O128" i="65"/>
  <c r="Q128" i="65"/>
  <c r="S128" i="65"/>
  <c r="U128" i="65"/>
  <c r="N128" i="65"/>
  <c r="P128" i="65"/>
  <c r="R128" i="65"/>
  <c r="T128" i="65"/>
  <c r="K128" i="65"/>
  <c r="D128" i="65"/>
  <c r="H128" i="65"/>
  <c r="C128" i="65"/>
  <c r="G128" i="65"/>
  <c r="J128" i="65"/>
  <c r="F128" i="65"/>
  <c r="I128" i="65"/>
  <c r="E128" i="65"/>
  <c r="M112" i="65"/>
  <c r="O112" i="65"/>
  <c r="Q112" i="65"/>
  <c r="S112" i="65"/>
  <c r="U112" i="65"/>
  <c r="N112" i="65"/>
  <c r="P112" i="65"/>
  <c r="R112" i="65"/>
  <c r="T112" i="65"/>
  <c r="I112" i="65"/>
  <c r="E112" i="65"/>
  <c r="K112" i="65"/>
  <c r="D112" i="65"/>
  <c r="H112" i="65"/>
  <c r="C112" i="65"/>
  <c r="G112" i="65"/>
  <c r="J112" i="65"/>
  <c r="F112" i="65"/>
  <c r="M91" i="65"/>
  <c r="O91" i="65"/>
  <c r="Q91" i="65"/>
  <c r="S91" i="65"/>
  <c r="U91" i="65"/>
  <c r="N91" i="65"/>
  <c r="P91" i="65"/>
  <c r="R91" i="65"/>
  <c r="T91" i="65"/>
  <c r="I91" i="65"/>
  <c r="E91" i="65"/>
  <c r="K91" i="65"/>
  <c r="D91" i="65"/>
  <c r="H91" i="65"/>
  <c r="C91" i="65"/>
  <c r="G91" i="65"/>
  <c r="J91" i="65"/>
  <c r="F91" i="65"/>
  <c r="N98" i="65"/>
  <c r="P98" i="65"/>
  <c r="R98" i="65"/>
  <c r="T98" i="65"/>
  <c r="M98" i="65"/>
  <c r="O98" i="65"/>
  <c r="Q98" i="65"/>
  <c r="S98" i="65"/>
  <c r="U98" i="65"/>
  <c r="H98" i="65"/>
  <c r="K98" i="65"/>
  <c r="F98" i="65"/>
  <c r="J98" i="65"/>
  <c r="E98" i="65"/>
  <c r="G98" i="65"/>
  <c r="D98" i="65"/>
  <c r="I98" i="65"/>
  <c r="C98" i="65"/>
  <c r="N101" i="65"/>
  <c r="P101" i="65"/>
  <c r="R101" i="65"/>
  <c r="T101" i="65"/>
  <c r="M101" i="65"/>
  <c r="O101" i="65"/>
  <c r="Q101" i="65"/>
  <c r="S101" i="65"/>
  <c r="U101" i="65"/>
  <c r="I101" i="65"/>
  <c r="C101" i="65"/>
  <c r="H101" i="65"/>
  <c r="K101" i="65"/>
  <c r="F101" i="65"/>
  <c r="J101" i="65"/>
  <c r="E101" i="65"/>
  <c r="G101" i="65"/>
  <c r="D101" i="65"/>
  <c r="N85" i="65"/>
  <c r="P85" i="65"/>
  <c r="R85" i="65"/>
  <c r="T85" i="65"/>
  <c r="M85" i="65"/>
  <c r="O85" i="65"/>
  <c r="Q85" i="65"/>
  <c r="S85" i="65"/>
  <c r="U85" i="65"/>
  <c r="G85" i="65"/>
  <c r="D85" i="65"/>
  <c r="I85" i="65"/>
  <c r="C85" i="65"/>
  <c r="H85" i="65"/>
  <c r="K85" i="65"/>
  <c r="F85" i="65"/>
  <c r="J85" i="65"/>
  <c r="E85" i="65"/>
  <c r="M92" i="65"/>
  <c r="O92" i="65"/>
  <c r="Q92" i="65"/>
  <c r="S92" i="65"/>
  <c r="U92" i="65"/>
  <c r="N92" i="65"/>
  <c r="P92" i="65"/>
  <c r="R92" i="65"/>
  <c r="T92" i="65"/>
  <c r="H92" i="65"/>
  <c r="C92" i="65"/>
  <c r="G92" i="65"/>
  <c r="J92" i="65"/>
  <c r="F92" i="65"/>
  <c r="I92" i="65"/>
  <c r="E92" i="65"/>
  <c r="K92" i="65"/>
  <c r="D92" i="65"/>
  <c r="M76" i="65"/>
  <c r="O76" i="65"/>
  <c r="Q76" i="65"/>
  <c r="S76" i="65"/>
  <c r="U76" i="65"/>
  <c r="N76" i="65"/>
  <c r="P76" i="65"/>
  <c r="R76" i="65"/>
  <c r="T76" i="65"/>
  <c r="I76" i="65"/>
  <c r="E76" i="65"/>
  <c r="K76" i="65"/>
  <c r="D76" i="65"/>
  <c r="H76" i="65"/>
  <c r="C76" i="65"/>
  <c r="G76" i="65"/>
  <c r="J76" i="65"/>
  <c r="F76" i="65"/>
  <c r="N78" i="65"/>
  <c r="P78" i="65"/>
  <c r="R78" i="65"/>
  <c r="T78" i="65"/>
  <c r="M78" i="65"/>
  <c r="O78" i="65"/>
  <c r="Q78" i="65"/>
  <c r="S78" i="65"/>
  <c r="U78" i="65"/>
  <c r="G78" i="65"/>
  <c r="D78" i="65"/>
  <c r="I78" i="65"/>
  <c r="C78" i="65"/>
  <c r="H78" i="65"/>
  <c r="K78" i="65"/>
  <c r="F78" i="65"/>
  <c r="J78" i="65"/>
  <c r="E78" i="65"/>
  <c r="M56" i="65"/>
  <c r="O56" i="65"/>
  <c r="Q56" i="65"/>
  <c r="S56" i="65"/>
  <c r="U56" i="65"/>
  <c r="N56" i="65"/>
  <c r="P56" i="65"/>
  <c r="R56" i="65"/>
  <c r="T56" i="65"/>
  <c r="H56" i="65"/>
  <c r="C56" i="65"/>
  <c r="G56" i="65"/>
  <c r="J56" i="65"/>
  <c r="F56" i="65"/>
  <c r="I56" i="65"/>
  <c r="E56" i="65"/>
  <c r="K56" i="65"/>
  <c r="D56" i="65"/>
  <c r="M61" i="65"/>
  <c r="O61" i="65"/>
  <c r="Q61" i="65"/>
  <c r="S61" i="65"/>
  <c r="U61" i="65"/>
  <c r="N61" i="65"/>
  <c r="P61" i="65"/>
  <c r="R61" i="65"/>
  <c r="T61" i="65"/>
  <c r="I61" i="65"/>
  <c r="E61" i="65"/>
  <c r="K61" i="65"/>
  <c r="D61" i="65"/>
  <c r="H61" i="65"/>
  <c r="C61" i="65"/>
  <c r="G61" i="65"/>
  <c r="J61" i="65"/>
  <c r="F61" i="65"/>
  <c r="M52" i="65"/>
  <c r="O52" i="65"/>
  <c r="Q52" i="65"/>
  <c r="S52" i="65"/>
  <c r="U52" i="65"/>
  <c r="N52" i="65"/>
  <c r="P52" i="65"/>
  <c r="R52" i="65"/>
  <c r="T52" i="65"/>
  <c r="H52" i="65"/>
  <c r="C52" i="65"/>
  <c r="G52" i="65"/>
  <c r="J52" i="65"/>
  <c r="F52" i="65"/>
  <c r="I52" i="65"/>
  <c r="E52" i="65"/>
  <c r="K52" i="65"/>
  <c r="D52" i="65"/>
  <c r="N63" i="65"/>
  <c r="P63" i="65"/>
  <c r="R63" i="65"/>
  <c r="T63" i="65"/>
  <c r="M63" i="65"/>
  <c r="O63" i="65"/>
  <c r="Q63" i="65"/>
  <c r="S63" i="65"/>
  <c r="U63" i="65"/>
  <c r="H63" i="65"/>
  <c r="K63" i="65"/>
  <c r="F63" i="65"/>
  <c r="J63" i="65"/>
  <c r="E63" i="65"/>
  <c r="G63" i="65"/>
  <c r="D63" i="65"/>
  <c r="I63" i="65"/>
  <c r="C63" i="65"/>
  <c r="M66" i="65"/>
  <c r="O66" i="65"/>
  <c r="Q66" i="65"/>
  <c r="S66" i="65"/>
  <c r="U66" i="65"/>
  <c r="P66" i="65"/>
  <c r="R66" i="65"/>
  <c r="T66" i="65"/>
  <c r="N66" i="65"/>
  <c r="G66" i="65"/>
  <c r="J66" i="65"/>
  <c r="F66" i="65"/>
  <c r="I66" i="65"/>
  <c r="E66" i="65"/>
  <c r="K66" i="65"/>
  <c r="D66" i="65"/>
  <c r="H66" i="65"/>
  <c r="C66" i="65"/>
  <c r="N55" i="65"/>
  <c r="P55" i="65"/>
  <c r="R55" i="65"/>
  <c r="T55" i="65"/>
  <c r="M55" i="65"/>
  <c r="U55" i="65"/>
  <c r="O55" i="65"/>
  <c r="Q55" i="65"/>
  <c r="S55" i="65"/>
  <c r="I55" i="65"/>
  <c r="C55" i="65"/>
  <c r="H55" i="65"/>
  <c r="K55" i="65"/>
  <c r="F55" i="65"/>
  <c r="J55" i="65"/>
  <c r="E55" i="65"/>
  <c r="G55" i="65"/>
  <c r="D55" i="65"/>
  <c r="N58" i="65"/>
  <c r="P58" i="65"/>
  <c r="R58" i="65"/>
  <c r="T58" i="65"/>
  <c r="M58" i="65"/>
  <c r="O58" i="65"/>
  <c r="Q58" i="65"/>
  <c r="S58" i="65"/>
  <c r="U58" i="65"/>
  <c r="G58" i="65"/>
  <c r="D58" i="65"/>
  <c r="I58" i="65"/>
  <c r="C58" i="65"/>
  <c r="H58" i="65"/>
  <c r="K58" i="65"/>
  <c r="F58" i="65"/>
  <c r="J58" i="65"/>
  <c r="E58" i="65"/>
  <c r="M38" i="65"/>
  <c r="O38" i="65"/>
  <c r="Q38" i="65"/>
  <c r="S38" i="65"/>
  <c r="U38" i="65"/>
  <c r="N38" i="65"/>
  <c r="P38" i="65"/>
  <c r="R38" i="65"/>
  <c r="T38" i="65"/>
  <c r="I38" i="65"/>
  <c r="E38" i="65"/>
  <c r="K38" i="65"/>
  <c r="D38" i="65"/>
  <c r="H38" i="65"/>
  <c r="C38" i="65"/>
  <c r="G38" i="65"/>
  <c r="J38" i="65"/>
  <c r="F38" i="65"/>
  <c r="M34" i="65"/>
  <c r="O34" i="65"/>
  <c r="Q34" i="65"/>
  <c r="S34" i="65"/>
  <c r="U34" i="65"/>
  <c r="N34" i="65"/>
  <c r="P34" i="65"/>
  <c r="R34" i="65"/>
  <c r="T34" i="65"/>
  <c r="H34" i="65"/>
  <c r="C34" i="65"/>
  <c r="G34" i="65"/>
  <c r="J34" i="65"/>
  <c r="F34" i="65"/>
  <c r="I34" i="65"/>
  <c r="E34" i="65"/>
  <c r="K34" i="65"/>
  <c r="D34" i="65"/>
  <c r="N33" i="65"/>
  <c r="P33" i="65"/>
  <c r="R33" i="65"/>
  <c r="T33" i="65"/>
  <c r="S33" i="65"/>
  <c r="M33" i="65"/>
  <c r="U33" i="65"/>
  <c r="O33" i="65"/>
  <c r="Q33" i="65"/>
  <c r="K33" i="65"/>
  <c r="D33" i="65"/>
  <c r="G33" i="65"/>
  <c r="C33" i="65"/>
  <c r="H33" i="65"/>
  <c r="I33" i="65"/>
  <c r="F33" i="65"/>
  <c r="J33" i="65"/>
  <c r="E33" i="65"/>
  <c r="N36" i="65"/>
  <c r="P36" i="65"/>
  <c r="R36" i="65"/>
  <c r="T36" i="65"/>
  <c r="M36" i="65"/>
  <c r="O36" i="65"/>
  <c r="Q36" i="65"/>
  <c r="S36" i="65"/>
  <c r="U36" i="65"/>
  <c r="I36" i="65"/>
  <c r="C36" i="65"/>
  <c r="H36" i="65"/>
  <c r="K36" i="65"/>
  <c r="F36" i="65"/>
  <c r="J36" i="65"/>
  <c r="E36" i="65"/>
  <c r="G36" i="65"/>
  <c r="D36" i="65"/>
  <c r="M35" i="65"/>
  <c r="O35" i="65"/>
  <c r="Q35" i="65"/>
  <c r="S35" i="65"/>
  <c r="U35" i="65"/>
  <c r="R35" i="65"/>
  <c r="T35" i="65"/>
  <c r="N35" i="65"/>
  <c r="P35" i="65"/>
  <c r="G35" i="65"/>
  <c r="H35" i="65"/>
  <c r="F35" i="65"/>
  <c r="I35" i="65"/>
  <c r="E35" i="65"/>
  <c r="K35" i="65"/>
  <c r="D35" i="65"/>
  <c r="J35" i="65"/>
  <c r="C35" i="65"/>
  <c r="M22" i="65"/>
  <c r="O22" i="65"/>
  <c r="Q22" i="65"/>
  <c r="S22" i="65"/>
  <c r="U22" i="65"/>
  <c r="N22" i="65"/>
  <c r="P22" i="65"/>
  <c r="R22" i="65"/>
  <c r="T22" i="65"/>
  <c r="H22" i="65"/>
  <c r="C22" i="65"/>
  <c r="G22" i="65"/>
  <c r="J22" i="65"/>
  <c r="F22" i="65"/>
  <c r="I22" i="65"/>
  <c r="E22" i="65"/>
  <c r="K22" i="65"/>
  <c r="D22" i="65"/>
  <c r="M18" i="65"/>
  <c r="O18" i="65"/>
  <c r="Q18" i="65"/>
  <c r="S18" i="65"/>
  <c r="U18" i="65"/>
  <c r="N18" i="65"/>
  <c r="P18" i="65"/>
  <c r="R18" i="65"/>
  <c r="T18" i="65"/>
  <c r="K18" i="65"/>
  <c r="D18" i="65"/>
  <c r="H18" i="65"/>
  <c r="C18" i="65"/>
  <c r="G18" i="65"/>
  <c r="J18" i="65"/>
  <c r="F18" i="65"/>
  <c r="I18" i="65"/>
  <c r="E18" i="65"/>
  <c r="N17" i="65"/>
  <c r="P17" i="65"/>
  <c r="R17" i="65"/>
  <c r="T17" i="65"/>
  <c r="Q17" i="65"/>
  <c r="S17" i="65"/>
  <c r="M17" i="65"/>
  <c r="U17" i="65"/>
  <c r="O17" i="65"/>
  <c r="I17" i="65"/>
  <c r="D17" i="65"/>
  <c r="K17" i="65"/>
  <c r="C17" i="65"/>
  <c r="H17" i="65"/>
  <c r="G17" i="65"/>
  <c r="F17" i="65"/>
  <c r="J17" i="65"/>
  <c r="E17" i="65"/>
  <c r="M19" i="65"/>
  <c r="O19" i="65"/>
  <c r="Q19" i="65"/>
  <c r="S19" i="65"/>
  <c r="U19" i="65"/>
  <c r="P19" i="65"/>
  <c r="R19" i="65"/>
  <c r="T19" i="65"/>
  <c r="N19" i="65"/>
  <c r="G19" i="65"/>
  <c r="J19" i="65"/>
  <c r="F19" i="65"/>
  <c r="I19" i="65"/>
  <c r="E19" i="65"/>
  <c r="K19" i="65"/>
  <c r="D19" i="65"/>
  <c r="H19" i="65"/>
  <c r="C19" i="65"/>
  <c r="N10" i="65"/>
  <c r="P10" i="65"/>
  <c r="R10" i="65"/>
  <c r="T10" i="65"/>
  <c r="M10" i="65"/>
  <c r="O10" i="65"/>
  <c r="Q10" i="65"/>
  <c r="S10" i="65"/>
  <c r="U10" i="65"/>
  <c r="G10" i="65"/>
  <c r="D10" i="65"/>
  <c r="I10" i="65"/>
  <c r="C10" i="65"/>
  <c r="H10" i="65"/>
  <c r="K10" i="65"/>
  <c r="F10" i="65"/>
  <c r="J10" i="65"/>
  <c r="E10" i="65"/>
  <c r="O7" i="65"/>
  <c r="T7" i="65"/>
  <c r="P7" i="65"/>
  <c r="S7" i="65"/>
  <c r="M7" i="65"/>
  <c r="R7" i="65"/>
  <c r="N7" i="65"/>
  <c r="U7" i="65"/>
  <c r="Q7" i="65"/>
  <c r="H7" i="65"/>
  <c r="E7" i="65"/>
  <c r="K7" i="65"/>
  <c r="D7" i="65"/>
  <c r="I7" i="65"/>
  <c r="C7" i="65"/>
  <c r="G7" i="65"/>
  <c r="J7" i="65"/>
  <c r="F7" i="65"/>
  <c r="N2" i="65"/>
  <c r="P2" i="65"/>
  <c r="R2" i="65"/>
  <c r="T2" i="65"/>
  <c r="M2" i="65"/>
  <c r="U2" i="65"/>
  <c r="O2" i="65"/>
  <c r="Q2" i="65"/>
  <c r="S2" i="65"/>
  <c r="L7" i="22"/>
  <c r="L8" i="22"/>
  <c r="L6" i="22"/>
  <c r="L3" i="22"/>
  <c r="L5" i="22"/>
  <c r="L10" i="22"/>
  <c r="L14" i="22"/>
  <c r="L9" i="22"/>
  <c r="L11" i="22"/>
  <c r="L15" i="22"/>
  <c r="L12" i="22"/>
  <c r="L16" i="22"/>
  <c r="L13" i="22"/>
  <c r="L20" i="22"/>
  <c r="L17" i="22"/>
  <c r="L21" i="22"/>
  <c r="L18" i="22"/>
  <c r="L22" i="22"/>
  <c r="L25" i="22"/>
  <c r="L29" i="22"/>
  <c r="L26" i="22"/>
  <c r="L30" i="22"/>
  <c r="L19" i="22"/>
  <c r="L27" i="22"/>
  <c r="L32" i="22"/>
  <c r="L36" i="22"/>
  <c r="L40" i="22"/>
  <c r="L44" i="22"/>
  <c r="L33" i="22"/>
  <c r="L37" i="22"/>
  <c r="L41" i="22"/>
  <c r="L45" i="22"/>
  <c r="L24" i="22"/>
  <c r="L34" i="22"/>
  <c r="L38" i="22"/>
  <c r="L42" i="22"/>
  <c r="L46" i="22"/>
  <c r="L23" i="22"/>
  <c r="L31" i="22"/>
  <c r="L50" i="22"/>
  <c r="L54" i="22"/>
  <c r="L58" i="22"/>
  <c r="L35" i="22"/>
  <c r="L47" i="22"/>
  <c r="L51" i="22"/>
  <c r="L55" i="22"/>
  <c r="L59" i="22"/>
  <c r="L28" i="22"/>
  <c r="L39" i="22"/>
  <c r="L48" i="22"/>
  <c r="L52" i="22"/>
  <c r="L56" i="22"/>
  <c r="L60" i="22"/>
  <c r="L57" i="22"/>
  <c r="L63" i="22"/>
  <c r="L67" i="22"/>
  <c r="L71" i="22"/>
  <c r="L64" i="22"/>
  <c r="L68" i="22"/>
  <c r="L72" i="22"/>
  <c r="L43" i="22"/>
  <c r="L49" i="22"/>
  <c r="L61" i="22"/>
  <c r="L65" i="22"/>
  <c r="L69" i="22"/>
  <c r="L73" i="22"/>
  <c r="L62" i="22"/>
  <c r="L53" i="22"/>
  <c r="L66" i="22"/>
  <c r="L70" i="22"/>
  <c r="L74" i="22"/>
  <c r="L78" i="22"/>
  <c r="L82" i="22"/>
  <c r="L75" i="22"/>
  <c r="L79" i="22"/>
  <c r="L83" i="22"/>
  <c r="L76" i="22"/>
  <c r="L80" i="22"/>
  <c r="L77" i="22"/>
  <c r="L81" i="22"/>
  <c r="L85" i="22"/>
  <c r="L89" i="22"/>
  <c r="L93" i="22"/>
  <c r="L97" i="22"/>
  <c r="L101" i="22"/>
  <c r="L105" i="22"/>
  <c r="L86" i="22"/>
  <c r="L90" i="22"/>
  <c r="L94" i="22"/>
  <c r="L98" i="22"/>
  <c r="L87" i="22"/>
  <c r="L91" i="22"/>
  <c r="L95" i="22"/>
  <c r="L99" i="22"/>
  <c r="L103" i="22"/>
  <c r="L84" i="22"/>
  <c r="L88" i="22"/>
  <c r="L92" i="22"/>
  <c r="L96" i="22"/>
  <c r="L100" i="22"/>
  <c r="L109" i="22"/>
  <c r="L113" i="22"/>
  <c r="L117" i="22"/>
  <c r="L121" i="22"/>
  <c r="L125" i="22"/>
  <c r="L129" i="22"/>
  <c r="L133" i="22"/>
  <c r="L137" i="22"/>
  <c r="L141" i="22"/>
  <c r="L110" i="22"/>
  <c r="L114" i="22"/>
  <c r="L118" i="22"/>
  <c r="L122" i="22"/>
  <c r="L126" i="22"/>
  <c r="L130" i="22"/>
  <c r="L134" i="22"/>
  <c r="L102" i="22"/>
  <c r="L106" i="22"/>
  <c r="L107" i="22"/>
  <c r="L111" i="22"/>
  <c r="L115" i="22"/>
  <c r="L119" i="22"/>
  <c r="L123" i="22"/>
  <c r="L127" i="22"/>
  <c r="L131" i="22"/>
  <c r="L135" i="22"/>
  <c r="L139" i="22"/>
  <c r="L104" i="22"/>
  <c r="L108" i="22"/>
  <c r="L112" i="22"/>
  <c r="L116" i="22"/>
  <c r="L120" i="22"/>
  <c r="L124" i="22"/>
  <c r="L128" i="22"/>
  <c r="L132" i="22"/>
  <c r="L136" i="22"/>
  <c r="L145" i="22"/>
  <c r="L149" i="22"/>
  <c r="L153" i="22"/>
  <c r="L157" i="22"/>
  <c r="L161" i="22"/>
  <c r="L165" i="22"/>
  <c r="L169" i="22"/>
  <c r="L173" i="22"/>
  <c r="L138" i="22"/>
  <c r="L142" i="22"/>
  <c r="L146" i="22"/>
  <c r="L150" i="22"/>
  <c r="L154" i="22"/>
  <c r="L158" i="22"/>
  <c r="L162" i="22"/>
  <c r="L166" i="22"/>
  <c r="L170" i="22"/>
  <c r="L174" i="22"/>
  <c r="L140" i="22"/>
  <c r="L143" i="22"/>
  <c r="L147" i="22"/>
  <c r="L151" i="22"/>
  <c r="L155" i="22"/>
  <c r="L159" i="22"/>
  <c r="L163" i="22"/>
  <c r="L167" i="22"/>
  <c r="L171" i="22"/>
  <c r="L175" i="22"/>
  <c r="L148" i="22"/>
  <c r="L164" i="22"/>
  <c r="L152" i="22"/>
  <c r="L168" i="22"/>
  <c r="L177" i="22"/>
  <c r="L156" i="22"/>
  <c r="L172" i="22"/>
  <c r="L144" i="22"/>
  <c r="L160" i="22"/>
  <c r="L176" i="22"/>
  <c r="L2" i="22"/>
  <c r="L4" i="22"/>
  <c r="G2" i="65"/>
  <c r="J2" i="65"/>
  <c r="E2" i="65"/>
  <c r="E2" i="22" s="1"/>
  <c r="I2" i="65"/>
  <c r="D2" i="65"/>
  <c r="D2" i="22" s="1"/>
  <c r="K2" i="65"/>
  <c r="F2" i="65"/>
  <c r="F2" i="22" s="1"/>
  <c r="H2" i="65"/>
  <c r="C2" i="65"/>
  <c r="C2" i="22" s="1"/>
  <c r="AP63" i="21"/>
  <c r="AB63" i="21" s="1"/>
  <c r="P63" i="21"/>
  <c r="T63" i="21"/>
  <c r="U63" i="21"/>
  <c r="M63" i="21"/>
  <c r="S63" i="21"/>
  <c r="O63" i="21"/>
  <c r="N63" i="21"/>
  <c r="Q63" i="21"/>
  <c r="R63" i="21"/>
  <c r="AP152" i="21"/>
  <c r="W152" i="21" s="1"/>
  <c r="T152" i="21"/>
  <c r="R152" i="21"/>
  <c r="U152" i="21"/>
  <c r="N152" i="21"/>
  <c r="S152" i="21"/>
  <c r="O152" i="21"/>
  <c r="Q152" i="21"/>
  <c r="M152" i="21"/>
  <c r="P152" i="21"/>
  <c r="AP138" i="21"/>
  <c r="AH138" i="21" s="1"/>
  <c r="Q138" i="21"/>
  <c r="N138" i="21"/>
  <c r="P138" i="21"/>
  <c r="O138" i="21"/>
  <c r="U138" i="21"/>
  <c r="M138" i="21"/>
  <c r="S138" i="21"/>
  <c r="T138" i="21"/>
  <c r="R138" i="21"/>
  <c r="AP27" i="19"/>
  <c r="AF27" i="19" s="1"/>
  <c r="P27" i="19"/>
  <c r="O27" i="19"/>
  <c r="T27" i="19"/>
  <c r="S27" i="19"/>
  <c r="N27" i="19"/>
  <c r="Q27" i="19"/>
  <c r="M27" i="19"/>
  <c r="U27" i="19"/>
  <c r="R27" i="19"/>
  <c r="AP49" i="19"/>
  <c r="AJ49" i="19" s="1"/>
  <c r="P49" i="19"/>
  <c r="O49" i="19"/>
  <c r="U49" i="19"/>
  <c r="M49" i="19"/>
  <c r="S49" i="19"/>
  <c r="T49" i="19"/>
  <c r="R49" i="19"/>
  <c r="Q49" i="19"/>
  <c r="N49" i="19"/>
  <c r="AP123" i="21"/>
  <c r="AF123" i="21" s="1"/>
  <c r="S123" i="21"/>
  <c r="T123" i="21"/>
  <c r="O123" i="21"/>
  <c r="Q123" i="21"/>
  <c r="U123" i="21"/>
  <c r="M123" i="21"/>
  <c r="N123" i="21"/>
  <c r="R123" i="21"/>
  <c r="P123" i="21"/>
  <c r="AP31" i="19"/>
  <c r="AK31" i="19" s="1"/>
  <c r="T31" i="19"/>
  <c r="R31" i="19"/>
  <c r="O31" i="19"/>
  <c r="P31" i="19"/>
  <c r="M31" i="19"/>
  <c r="U31" i="19"/>
  <c r="Q31" i="19"/>
  <c r="N31" i="19"/>
  <c r="S31" i="19"/>
  <c r="AP115" i="21"/>
  <c r="AN115" i="21" s="1"/>
  <c r="N115" i="21"/>
  <c r="S115" i="21"/>
  <c r="P115" i="21"/>
  <c r="Q115" i="21"/>
  <c r="M115" i="21"/>
  <c r="U115" i="21"/>
  <c r="O115" i="21"/>
  <c r="T115" i="21"/>
  <c r="R115" i="21"/>
  <c r="AP60" i="21"/>
  <c r="AC60" i="21" s="1"/>
  <c r="S60" i="21"/>
  <c r="T60" i="21"/>
  <c r="O60" i="21"/>
  <c r="Q60" i="21"/>
  <c r="N60" i="21"/>
  <c r="M60" i="21"/>
  <c r="P60" i="21"/>
  <c r="R60" i="21"/>
  <c r="U60" i="21"/>
  <c r="AP37" i="19"/>
  <c r="N37" i="19"/>
  <c r="Q37" i="19"/>
  <c r="P37" i="19"/>
  <c r="O37" i="19"/>
  <c r="S37" i="19"/>
  <c r="U37" i="19"/>
  <c r="M37" i="19"/>
  <c r="T37" i="19"/>
  <c r="R37" i="19"/>
  <c r="AP89" i="21"/>
  <c r="AI89" i="21" s="1"/>
  <c r="T89" i="21"/>
  <c r="N89" i="21"/>
  <c r="O89" i="21"/>
  <c r="P89" i="21"/>
  <c r="M89" i="21"/>
  <c r="U89" i="21"/>
  <c r="S89" i="21"/>
  <c r="R89" i="21"/>
  <c r="Q89" i="21"/>
  <c r="AP68" i="21"/>
  <c r="X68" i="21" s="1"/>
  <c r="N68" i="21"/>
  <c r="S68" i="21"/>
  <c r="P68" i="21"/>
  <c r="O68" i="21"/>
  <c r="Q68" i="21"/>
  <c r="U68" i="21"/>
  <c r="M68" i="21"/>
  <c r="T68" i="21"/>
  <c r="R68" i="21"/>
  <c r="AP86" i="21"/>
  <c r="AI86" i="21" s="1"/>
  <c r="R86" i="21"/>
  <c r="U86" i="21"/>
  <c r="S86" i="21"/>
  <c r="N86" i="21"/>
  <c r="O86" i="21"/>
  <c r="Q86" i="21"/>
  <c r="T86" i="21"/>
  <c r="M86" i="21"/>
  <c r="P86" i="21"/>
  <c r="AP23" i="19"/>
  <c r="AL23" i="19" s="1"/>
  <c r="R23" i="19"/>
  <c r="U23" i="19"/>
  <c r="Q23" i="19"/>
  <c r="O23" i="19"/>
  <c r="P23" i="19"/>
  <c r="M23" i="19"/>
  <c r="T23" i="19"/>
  <c r="S23" i="19"/>
  <c r="N23" i="19"/>
  <c r="AP51" i="19"/>
  <c r="Y51" i="19" s="1"/>
  <c r="O51" i="19"/>
  <c r="Q51" i="19"/>
  <c r="M51" i="19"/>
  <c r="U51" i="19"/>
  <c r="R51" i="19"/>
  <c r="T51" i="19"/>
  <c r="S51" i="19"/>
  <c r="N51" i="19"/>
  <c r="P51" i="19"/>
  <c r="AP133" i="21"/>
  <c r="AD133" i="21" s="1"/>
  <c r="U133" i="21"/>
  <c r="M133" i="21"/>
  <c r="S133" i="21"/>
  <c r="T133" i="21"/>
  <c r="N133" i="21"/>
  <c r="Q133" i="21"/>
  <c r="R133" i="21"/>
  <c r="P133" i="21"/>
  <c r="O133" i="21"/>
  <c r="AP12" i="19"/>
  <c r="AO12" i="19" s="1"/>
  <c r="R12" i="19"/>
  <c r="P12" i="19"/>
  <c r="S12" i="19"/>
  <c r="T12" i="19"/>
  <c r="O12" i="19"/>
  <c r="Q12" i="19"/>
  <c r="U12" i="19"/>
  <c r="M12" i="19"/>
  <c r="N12" i="19"/>
  <c r="AP90" i="21"/>
  <c r="AO90" i="21" s="1"/>
  <c r="Q90" i="21"/>
  <c r="N90" i="21"/>
  <c r="P90" i="21"/>
  <c r="O90" i="21"/>
  <c r="U90" i="21"/>
  <c r="M90" i="21"/>
  <c r="S90" i="21"/>
  <c r="T90" i="21"/>
  <c r="R90" i="21"/>
  <c r="AP111" i="21"/>
  <c r="AC111" i="21" s="1"/>
  <c r="U111" i="21"/>
  <c r="R111" i="21"/>
  <c r="M111" i="21"/>
  <c r="S111" i="21"/>
  <c r="N111" i="21"/>
  <c r="Q111" i="21"/>
  <c r="O111" i="21"/>
  <c r="P111" i="21"/>
  <c r="T111" i="21"/>
  <c r="AP160" i="21"/>
  <c r="Z160" i="21" s="1"/>
  <c r="S160" i="21"/>
  <c r="T160" i="21"/>
  <c r="R160" i="21"/>
  <c r="Q160" i="21"/>
  <c r="N160" i="21"/>
  <c r="P160" i="21"/>
  <c r="O160" i="21"/>
  <c r="U160" i="21"/>
  <c r="M160" i="21"/>
  <c r="AP55" i="21"/>
  <c r="X55" i="21" s="1"/>
  <c r="M55" i="21"/>
  <c r="P55" i="21"/>
  <c r="T55" i="21"/>
  <c r="R55" i="21"/>
  <c r="Q55" i="21"/>
  <c r="N55" i="21"/>
  <c r="U55" i="21"/>
  <c r="O55" i="21"/>
  <c r="S55" i="21"/>
  <c r="AP34" i="19"/>
  <c r="AO34" i="19" s="1"/>
  <c r="M34" i="19"/>
  <c r="P34" i="19"/>
  <c r="N34" i="19"/>
  <c r="U34" i="19"/>
  <c r="S34" i="19"/>
  <c r="T34" i="19"/>
  <c r="O34" i="19"/>
  <c r="Q34" i="19"/>
  <c r="R34" i="19"/>
  <c r="AP32" i="19"/>
  <c r="AB32" i="19" s="1"/>
  <c r="U32" i="19"/>
  <c r="R32" i="19"/>
  <c r="S32" i="19"/>
  <c r="M32" i="19"/>
  <c r="T32" i="19"/>
  <c r="Q32" i="19"/>
  <c r="N32" i="19"/>
  <c r="P32" i="19"/>
  <c r="O32" i="19"/>
  <c r="AP79" i="21"/>
  <c r="AN79" i="21" s="1"/>
  <c r="S79" i="21"/>
  <c r="M79" i="21"/>
  <c r="T79" i="21"/>
  <c r="Q79" i="21"/>
  <c r="N79" i="21"/>
  <c r="P79" i="21"/>
  <c r="O79" i="21"/>
  <c r="U79" i="21"/>
  <c r="R79" i="21"/>
  <c r="AP174" i="21"/>
  <c r="AA174" i="21" s="1"/>
  <c r="T174" i="21"/>
  <c r="R174" i="21"/>
  <c r="N174" i="21"/>
  <c r="S174" i="21"/>
  <c r="P174" i="21"/>
  <c r="O174" i="21"/>
  <c r="Q174" i="21"/>
  <c r="U174" i="21"/>
  <c r="M174" i="21"/>
  <c r="AP143" i="21"/>
  <c r="AK143" i="21" s="1"/>
  <c r="Q143" i="21"/>
  <c r="N143" i="21"/>
  <c r="P143" i="21"/>
  <c r="O143" i="21"/>
  <c r="U143" i="21"/>
  <c r="R143" i="21"/>
  <c r="S143" i="21"/>
  <c r="M143" i="21"/>
  <c r="T143" i="21"/>
  <c r="AP175" i="21"/>
  <c r="AC175" i="21" s="1"/>
  <c r="P175" i="21"/>
  <c r="O175" i="21"/>
  <c r="U175" i="21"/>
  <c r="R175" i="21"/>
  <c r="S175" i="21"/>
  <c r="M175" i="21"/>
  <c r="T175" i="21"/>
  <c r="Q175" i="21"/>
  <c r="N175" i="21"/>
  <c r="AP146" i="21"/>
  <c r="AC146" i="21" s="1"/>
  <c r="O146" i="21"/>
  <c r="Q146" i="21"/>
  <c r="M146" i="21"/>
  <c r="P146" i="21"/>
  <c r="T146" i="21"/>
  <c r="R146" i="21"/>
  <c r="U146" i="21"/>
  <c r="N146" i="21"/>
  <c r="S146" i="21"/>
  <c r="AP124" i="21"/>
  <c r="AC124" i="21" s="1"/>
  <c r="S124" i="21"/>
  <c r="Q124" i="21"/>
  <c r="N124" i="21"/>
  <c r="O124" i="21"/>
  <c r="P124" i="21"/>
  <c r="M124" i="21"/>
  <c r="U124" i="21"/>
  <c r="R124" i="21"/>
  <c r="T124" i="21"/>
  <c r="AP56" i="21"/>
  <c r="AM56" i="21" s="1"/>
  <c r="N56" i="21"/>
  <c r="S56" i="21"/>
  <c r="O56" i="21"/>
  <c r="Q56" i="21"/>
  <c r="M56" i="21"/>
  <c r="U56" i="21"/>
  <c r="T56" i="21"/>
  <c r="R56" i="21"/>
  <c r="P56" i="21"/>
  <c r="AP62" i="21"/>
  <c r="Z62" i="21" s="1"/>
  <c r="T62" i="21"/>
  <c r="R62" i="21"/>
  <c r="N62" i="21"/>
  <c r="S62" i="21"/>
  <c r="P62" i="21"/>
  <c r="O62" i="21"/>
  <c r="Q62" i="21"/>
  <c r="U62" i="21"/>
  <c r="M62" i="21"/>
  <c r="AP161" i="21"/>
  <c r="O161" i="21"/>
  <c r="Q161" i="21"/>
  <c r="R161" i="21"/>
  <c r="M161" i="21"/>
  <c r="P161" i="21"/>
  <c r="N161" i="21"/>
  <c r="U161" i="21"/>
  <c r="S161" i="21"/>
  <c r="T161" i="21"/>
  <c r="AP67" i="21"/>
  <c r="Z67" i="21" s="1"/>
  <c r="U67" i="21"/>
  <c r="M67" i="21"/>
  <c r="T67" i="21"/>
  <c r="Q67" i="21"/>
  <c r="N67" i="21"/>
  <c r="R67" i="21"/>
  <c r="P67" i="21"/>
  <c r="S67" i="21"/>
  <c r="O67" i="21"/>
  <c r="AP76" i="21"/>
  <c r="AM76" i="21" s="1"/>
  <c r="M76" i="21"/>
  <c r="P76" i="21"/>
  <c r="R76" i="21"/>
  <c r="U76" i="21"/>
  <c r="S76" i="21"/>
  <c r="T76" i="21"/>
  <c r="O76" i="21"/>
  <c r="Q76" i="21"/>
  <c r="N76" i="21"/>
  <c r="AP137" i="21"/>
  <c r="AA137" i="21" s="1"/>
  <c r="R137" i="21"/>
  <c r="S137" i="21"/>
  <c r="P137" i="21"/>
  <c r="O137" i="21"/>
  <c r="Q137" i="21"/>
  <c r="U137" i="21"/>
  <c r="M137" i="21"/>
  <c r="T137" i="21"/>
  <c r="N137" i="21"/>
  <c r="AP35" i="19"/>
  <c r="AD35" i="19" s="1"/>
  <c r="O35" i="19"/>
  <c r="Q35" i="19"/>
  <c r="M35" i="19"/>
  <c r="P35" i="19"/>
  <c r="T35" i="19"/>
  <c r="R35" i="19"/>
  <c r="U35" i="19"/>
  <c r="N35" i="19"/>
  <c r="S35" i="19"/>
  <c r="AP163" i="21"/>
  <c r="U163" i="21"/>
  <c r="M163" i="21"/>
  <c r="T163" i="21"/>
  <c r="Q163" i="21"/>
  <c r="N163" i="21"/>
  <c r="O163" i="21"/>
  <c r="P163" i="21"/>
  <c r="S163" i="21"/>
  <c r="R163" i="21"/>
  <c r="AP72" i="21"/>
  <c r="AE72" i="21" s="1"/>
  <c r="O72" i="21"/>
  <c r="Q72" i="21"/>
  <c r="M72" i="21"/>
  <c r="P72" i="21"/>
  <c r="T72" i="21"/>
  <c r="R72" i="21"/>
  <c r="U72" i="21"/>
  <c r="N72" i="21"/>
  <c r="S72" i="21"/>
  <c r="AP176" i="21"/>
  <c r="AN176" i="21" s="1"/>
  <c r="P176" i="21"/>
  <c r="M176" i="21"/>
  <c r="U176" i="21"/>
  <c r="R176" i="21"/>
  <c r="S176" i="21"/>
  <c r="T176" i="21"/>
  <c r="O176" i="21"/>
  <c r="Q176" i="21"/>
  <c r="N176" i="21"/>
  <c r="AP43" i="19"/>
  <c r="AA43" i="19" s="1"/>
  <c r="S43" i="19"/>
  <c r="T43" i="19"/>
  <c r="R43" i="19"/>
  <c r="P43" i="19"/>
  <c r="M43" i="19"/>
  <c r="U43" i="19"/>
  <c r="N43" i="19"/>
  <c r="Q43" i="19"/>
  <c r="O43" i="19"/>
  <c r="AP154" i="21"/>
  <c r="Y154" i="21" s="1"/>
  <c r="U154" i="21"/>
  <c r="M154" i="21"/>
  <c r="S154" i="21"/>
  <c r="T154" i="21"/>
  <c r="R154" i="21"/>
  <c r="Q154" i="21"/>
  <c r="N154" i="21"/>
  <c r="P154" i="21"/>
  <c r="O154" i="21"/>
  <c r="AP156" i="21"/>
  <c r="Y156" i="21" s="1"/>
  <c r="S156" i="21"/>
  <c r="N156" i="21"/>
  <c r="O156" i="21"/>
  <c r="Q156" i="21"/>
  <c r="T156" i="21"/>
  <c r="M156" i="21"/>
  <c r="P156" i="21"/>
  <c r="R156" i="21"/>
  <c r="U156" i="21"/>
  <c r="AP107" i="21"/>
  <c r="AK107" i="21" s="1"/>
  <c r="R107" i="21"/>
  <c r="U107" i="21"/>
  <c r="S107" i="21"/>
  <c r="N107" i="21"/>
  <c r="O107" i="21"/>
  <c r="Q107" i="21"/>
  <c r="P107" i="21"/>
  <c r="M107" i="21"/>
  <c r="T107" i="21"/>
  <c r="AP153" i="21"/>
  <c r="AL153" i="21" s="1"/>
  <c r="U153" i="21"/>
  <c r="M153" i="21"/>
  <c r="T153" i="21"/>
  <c r="N153" i="21"/>
  <c r="R153" i="21"/>
  <c r="S153" i="21"/>
  <c r="P153" i="21"/>
  <c r="O153" i="21"/>
  <c r="Q153" i="21"/>
  <c r="AP20" i="19"/>
  <c r="T20" i="19"/>
  <c r="Q20" i="19"/>
  <c r="N20" i="19"/>
  <c r="R20" i="19"/>
  <c r="P20" i="19"/>
  <c r="S20" i="19"/>
  <c r="O20" i="19"/>
  <c r="U20" i="19"/>
  <c r="M20" i="19"/>
  <c r="AP157" i="21"/>
  <c r="AH157" i="21" s="1"/>
  <c r="T157" i="21"/>
  <c r="N157" i="21"/>
  <c r="P157" i="21"/>
  <c r="R157" i="21"/>
  <c r="S157" i="21"/>
  <c r="O157" i="21"/>
  <c r="Q157" i="21"/>
  <c r="M157" i="21"/>
  <c r="U157" i="21"/>
  <c r="AP26" i="19"/>
  <c r="AD26" i="19" s="1"/>
  <c r="R26" i="19"/>
  <c r="S26" i="19"/>
  <c r="P26" i="19"/>
  <c r="O26" i="19"/>
  <c r="Q26" i="19"/>
  <c r="U26" i="19"/>
  <c r="M26" i="19"/>
  <c r="T26" i="19"/>
  <c r="N26" i="19"/>
  <c r="AP65" i="21"/>
  <c r="AH65" i="21" s="1"/>
  <c r="O65" i="21"/>
  <c r="Q65" i="21"/>
  <c r="T65" i="21"/>
  <c r="M65" i="21"/>
  <c r="U65" i="21"/>
  <c r="N65" i="21"/>
  <c r="R65" i="21"/>
  <c r="S65" i="21"/>
  <c r="P65" i="21"/>
  <c r="AP103" i="21"/>
  <c r="AB103" i="21" s="1"/>
  <c r="T103" i="21"/>
  <c r="R103" i="21"/>
  <c r="S103" i="21"/>
  <c r="N103" i="21"/>
  <c r="P103" i="21"/>
  <c r="O103" i="21"/>
  <c r="Q103" i="21"/>
  <c r="M103" i="21"/>
  <c r="U103" i="21"/>
  <c r="AP101" i="21"/>
  <c r="S101" i="21"/>
  <c r="T101" i="21"/>
  <c r="M101" i="21"/>
  <c r="Q101" i="21"/>
  <c r="R101" i="21"/>
  <c r="P101" i="21"/>
  <c r="U101" i="21"/>
  <c r="N101" i="21"/>
  <c r="O101" i="21"/>
  <c r="AP126" i="21"/>
  <c r="Z126" i="21" s="1"/>
  <c r="P126" i="21"/>
  <c r="O126" i="21"/>
  <c r="Q126" i="21"/>
  <c r="M126" i="21"/>
  <c r="U126" i="21"/>
  <c r="R126" i="21"/>
  <c r="T126" i="21"/>
  <c r="S126" i="21"/>
  <c r="N126" i="21"/>
  <c r="AP164" i="21"/>
  <c r="X164" i="21" s="1"/>
  <c r="P164" i="21"/>
  <c r="O164" i="21"/>
  <c r="Q164" i="21"/>
  <c r="U164" i="21"/>
  <c r="M164" i="21"/>
  <c r="T164" i="21"/>
  <c r="R164" i="21"/>
  <c r="N164" i="21"/>
  <c r="S164" i="21"/>
  <c r="AP144" i="21"/>
  <c r="AA144" i="21" s="1"/>
  <c r="Q144" i="21"/>
  <c r="N144" i="21"/>
  <c r="P144" i="21"/>
  <c r="O144" i="21"/>
  <c r="U144" i="21"/>
  <c r="M144" i="21"/>
  <c r="S144" i="21"/>
  <c r="T144" i="21"/>
  <c r="R144" i="21"/>
  <c r="AP140" i="21"/>
  <c r="Y140" i="21" s="1"/>
  <c r="S140" i="21"/>
  <c r="T140" i="21"/>
  <c r="O140" i="21"/>
  <c r="Q140" i="21"/>
  <c r="N140" i="21"/>
  <c r="M140" i="21"/>
  <c r="P140" i="21"/>
  <c r="R140" i="21"/>
  <c r="U140" i="21"/>
  <c r="AP97" i="21"/>
  <c r="AE97" i="21" s="1"/>
  <c r="N97" i="21"/>
  <c r="U97" i="21"/>
  <c r="S97" i="21"/>
  <c r="T97" i="21"/>
  <c r="O97" i="21"/>
  <c r="Q97" i="21"/>
  <c r="R97" i="21"/>
  <c r="M97" i="21"/>
  <c r="P97" i="21"/>
  <c r="AP98" i="21"/>
  <c r="AO98" i="21" s="1"/>
  <c r="O98" i="21"/>
  <c r="Q98" i="21"/>
  <c r="M98" i="21"/>
  <c r="U98" i="21"/>
  <c r="R98" i="21"/>
  <c r="T98" i="21"/>
  <c r="S98" i="21"/>
  <c r="N98" i="21"/>
  <c r="P98" i="21"/>
  <c r="AP13" i="19"/>
  <c r="AO13" i="19" s="1"/>
  <c r="O13" i="19"/>
  <c r="Q13" i="19"/>
  <c r="N13" i="19"/>
  <c r="M13" i="19"/>
  <c r="P13" i="19"/>
  <c r="R13" i="19"/>
  <c r="U13" i="19"/>
  <c r="S13" i="19"/>
  <c r="T13" i="19"/>
  <c r="AP169" i="21"/>
  <c r="AG169" i="21" s="1"/>
  <c r="R169" i="21"/>
  <c r="S169" i="21"/>
  <c r="P169" i="21"/>
  <c r="O169" i="21"/>
  <c r="Q169" i="21"/>
  <c r="U169" i="21"/>
  <c r="M169" i="21"/>
  <c r="T169" i="21"/>
  <c r="N169" i="21"/>
  <c r="AP122" i="21"/>
  <c r="AD122" i="21" s="1"/>
  <c r="P122" i="21"/>
  <c r="R122" i="21"/>
  <c r="U122" i="21"/>
  <c r="O122" i="21"/>
  <c r="S122" i="21"/>
  <c r="T122" i="21"/>
  <c r="M122" i="21"/>
  <c r="Q122" i="21"/>
  <c r="N122" i="21"/>
  <c r="AP40" i="19"/>
  <c r="AN40" i="19" s="1"/>
  <c r="N40" i="19"/>
  <c r="U40" i="19"/>
  <c r="O40" i="19"/>
  <c r="S40" i="19"/>
  <c r="M40" i="19"/>
  <c r="P40" i="19"/>
  <c r="T40" i="19"/>
  <c r="R40" i="19"/>
  <c r="Q40" i="19"/>
  <c r="AP6" i="19"/>
  <c r="AB6" i="19" s="1"/>
  <c r="Q6" i="19"/>
  <c r="R6" i="19"/>
  <c r="P6" i="19"/>
  <c r="O6" i="19"/>
  <c r="U6" i="19"/>
  <c r="M6" i="19"/>
  <c r="S6" i="19"/>
  <c r="T6" i="19"/>
  <c r="N6" i="19"/>
  <c r="AP148" i="21"/>
  <c r="AI148" i="21" s="1"/>
  <c r="N148" i="21"/>
  <c r="Q148" i="21"/>
  <c r="P148" i="21"/>
  <c r="O148" i="21"/>
  <c r="S148" i="21"/>
  <c r="U148" i="21"/>
  <c r="M148" i="21"/>
  <c r="T148" i="21"/>
  <c r="R148" i="21"/>
  <c r="AP36" i="19"/>
  <c r="AJ36" i="19" s="1"/>
  <c r="T36" i="19"/>
  <c r="R36" i="19"/>
  <c r="N36" i="19"/>
  <c r="S36" i="19"/>
  <c r="P36" i="19"/>
  <c r="Q36" i="19"/>
  <c r="M36" i="19"/>
  <c r="U36" i="19"/>
  <c r="O36" i="19"/>
  <c r="AP91" i="21"/>
  <c r="AF91" i="21" s="1"/>
  <c r="M91" i="21"/>
  <c r="N91" i="21"/>
  <c r="R91" i="21"/>
  <c r="P91" i="21"/>
  <c r="S91" i="21"/>
  <c r="T91" i="21"/>
  <c r="O91" i="21"/>
  <c r="Q91" i="21"/>
  <c r="U91" i="21"/>
  <c r="AP168" i="21"/>
  <c r="AG168" i="21" s="1"/>
  <c r="M168" i="21"/>
  <c r="P168" i="21"/>
  <c r="T168" i="21"/>
  <c r="R168" i="21"/>
  <c r="U168" i="21"/>
  <c r="N168" i="21"/>
  <c r="S168" i="21"/>
  <c r="O168" i="21"/>
  <c r="Q168" i="21"/>
  <c r="AP46" i="19"/>
  <c r="W46" i="19" s="1"/>
  <c r="O46" i="19"/>
  <c r="Q46" i="19"/>
  <c r="M46" i="19"/>
  <c r="U46" i="19"/>
  <c r="T46" i="19"/>
  <c r="N46" i="19"/>
  <c r="P46" i="19"/>
  <c r="R46" i="19"/>
  <c r="S46" i="19"/>
  <c r="AP99" i="21"/>
  <c r="AK99" i="21" s="1"/>
  <c r="T99" i="21"/>
  <c r="Q99" i="21"/>
  <c r="P99" i="21"/>
  <c r="M99" i="21"/>
  <c r="U99" i="21"/>
  <c r="O99" i="21"/>
  <c r="N99" i="21"/>
  <c r="R99" i="21"/>
  <c r="S99" i="21"/>
  <c r="AP16" i="19"/>
  <c r="Y16" i="19" s="1"/>
  <c r="S16" i="19"/>
  <c r="O16" i="19"/>
  <c r="N16" i="19"/>
  <c r="Q16" i="19"/>
  <c r="R16" i="19"/>
  <c r="P16" i="19"/>
  <c r="T16" i="19"/>
  <c r="U16" i="19"/>
  <c r="M16" i="19"/>
  <c r="AP177" i="65"/>
  <c r="Z177" i="65" s="1"/>
  <c r="AP159" i="65"/>
  <c r="AC159" i="65" s="1"/>
  <c r="AP174" i="65"/>
  <c r="Z174" i="65" s="1"/>
  <c r="AP158" i="65"/>
  <c r="Z158" i="65" s="1"/>
  <c r="AP142" i="65"/>
  <c r="Z142" i="65" s="1"/>
  <c r="AP165" i="65"/>
  <c r="Z165" i="65" s="1"/>
  <c r="AP149" i="65"/>
  <c r="Z149" i="65" s="1"/>
  <c r="AP168" i="65"/>
  <c r="AA168" i="65" s="1"/>
  <c r="AP152" i="65"/>
  <c r="AA152" i="65" s="1"/>
  <c r="AP131" i="65"/>
  <c r="AC131" i="65" s="1"/>
  <c r="AP115" i="65"/>
  <c r="AC115" i="65" s="1"/>
  <c r="AP138" i="65"/>
  <c r="AE138" i="65" s="1"/>
  <c r="AP122" i="65"/>
  <c r="Z122" i="65" s="1"/>
  <c r="AP137" i="65"/>
  <c r="Z137" i="65" s="1"/>
  <c r="AP121" i="65"/>
  <c r="Z121" i="65" s="1"/>
  <c r="AP140" i="65"/>
  <c r="AH140" i="65" s="1"/>
  <c r="AP124" i="65"/>
  <c r="AA124" i="65" s="1"/>
  <c r="AP108" i="65"/>
  <c r="AA108" i="65" s="1"/>
  <c r="AP91" i="65"/>
  <c r="AC91" i="65" s="1"/>
  <c r="AP98" i="65"/>
  <c r="Z98" i="65" s="1"/>
  <c r="AP101" i="65"/>
  <c r="Z101" i="65" s="1"/>
  <c r="AP85" i="65"/>
  <c r="AP92" i="65"/>
  <c r="AP76" i="65"/>
  <c r="W76" i="65" s="1"/>
  <c r="AP82" i="65"/>
  <c r="AO82" i="65" s="1"/>
  <c r="AP61" i="65"/>
  <c r="AC61" i="65" s="1"/>
  <c r="AP72" i="65"/>
  <c r="AP56" i="65"/>
  <c r="AC56" i="65" s="1"/>
  <c r="AP52" i="65"/>
  <c r="AC52" i="65" s="1"/>
  <c r="AP70" i="65"/>
  <c r="AA70" i="65" s="1"/>
  <c r="AP59" i="65"/>
  <c r="Z59" i="65" s="1"/>
  <c r="AP8" i="65"/>
  <c r="Z8" i="65" s="1"/>
  <c r="AP42" i="65"/>
  <c r="AC42" i="65" s="1"/>
  <c r="AP38" i="65"/>
  <c r="AC38" i="65" s="1"/>
  <c r="AP33" i="65"/>
  <c r="Z33" i="65" s="1"/>
  <c r="AP32" i="65"/>
  <c r="Z32" i="65" s="1"/>
  <c r="AP35" i="65"/>
  <c r="AA35" i="65" s="1"/>
  <c r="AP29" i="65"/>
  <c r="Z29" i="65" s="1"/>
  <c r="AP24" i="65"/>
  <c r="AA24" i="65" s="1"/>
  <c r="AP12" i="65"/>
  <c r="AC12" i="65" s="1"/>
  <c r="AP19" i="65"/>
  <c r="AA19" i="65" s="1"/>
  <c r="AP5" i="65"/>
  <c r="AC5" i="65" s="1"/>
  <c r="AP6" i="65"/>
  <c r="AC6" i="65" s="1"/>
  <c r="AP3" i="65"/>
  <c r="AE3" i="65" s="1"/>
  <c r="M163" i="65"/>
  <c r="O163" i="65"/>
  <c r="Q163" i="65"/>
  <c r="S163" i="65"/>
  <c r="U163" i="65"/>
  <c r="N163" i="65"/>
  <c r="P163" i="65"/>
  <c r="R163" i="65"/>
  <c r="T163" i="65"/>
  <c r="G163" i="65"/>
  <c r="J163" i="65"/>
  <c r="F163" i="65"/>
  <c r="I163" i="65"/>
  <c r="E163" i="65"/>
  <c r="K163" i="65"/>
  <c r="D163" i="65"/>
  <c r="H163" i="65"/>
  <c r="C163" i="65"/>
  <c r="M159" i="65"/>
  <c r="O159" i="65"/>
  <c r="Q159" i="65"/>
  <c r="S159" i="65"/>
  <c r="U159" i="65"/>
  <c r="N159" i="65"/>
  <c r="P159" i="65"/>
  <c r="R159" i="65"/>
  <c r="T159" i="65"/>
  <c r="K159" i="65"/>
  <c r="D159" i="65"/>
  <c r="H159" i="65"/>
  <c r="C159" i="65"/>
  <c r="G159" i="65"/>
  <c r="J159" i="65"/>
  <c r="F159" i="65"/>
  <c r="I159" i="65"/>
  <c r="E159" i="65"/>
  <c r="M167" i="65"/>
  <c r="O167" i="65"/>
  <c r="Q167" i="65"/>
  <c r="S167" i="65"/>
  <c r="U167" i="65"/>
  <c r="N167" i="65"/>
  <c r="P167" i="65"/>
  <c r="R167" i="65"/>
  <c r="T167" i="65"/>
  <c r="K167" i="65"/>
  <c r="D167" i="65"/>
  <c r="H167" i="65"/>
  <c r="C167" i="65"/>
  <c r="G167" i="65"/>
  <c r="J167" i="65"/>
  <c r="F167" i="65"/>
  <c r="I167" i="65"/>
  <c r="E167" i="65"/>
  <c r="N166" i="65"/>
  <c r="P166" i="65"/>
  <c r="R166" i="65"/>
  <c r="T166" i="65"/>
  <c r="S166" i="65"/>
  <c r="M166" i="65"/>
  <c r="U166" i="65"/>
  <c r="O166" i="65"/>
  <c r="Q166" i="65"/>
  <c r="K166" i="65"/>
  <c r="C166" i="65"/>
  <c r="E166" i="65"/>
  <c r="I166" i="65"/>
  <c r="H166" i="65"/>
  <c r="D166" i="65"/>
  <c r="F166" i="65"/>
  <c r="J166" i="65"/>
  <c r="G166" i="65"/>
  <c r="N150" i="65"/>
  <c r="P150" i="65"/>
  <c r="R150" i="65"/>
  <c r="T150" i="65"/>
  <c r="S150" i="65"/>
  <c r="M150" i="65"/>
  <c r="U150" i="65"/>
  <c r="O150" i="65"/>
  <c r="Q150" i="65"/>
  <c r="J150" i="65"/>
  <c r="G150" i="65"/>
  <c r="K150" i="65"/>
  <c r="C150" i="65"/>
  <c r="E150" i="65"/>
  <c r="F150" i="65"/>
  <c r="H150" i="65"/>
  <c r="D150" i="65"/>
  <c r="I150" i="65"/>
  <c r="N169" i="65"/>
  <c r="P169" i="65"/>
  <c r="R169" i="65"/>
  <c r="T169" i="65"/>
  <c r="M169" i="65"/>
  <c r="O169" i="65"/>
  <c r="Q169" i="65"/>
  <c r="S169" i="65"/>
  <c r="U169" i="65"/>
  <c r="H169" i="65"/>
  <c r="K169" i="65"/>
  <c r="F169" i="65"/>
  <c r="J169" i="65"/>
  <c r="E169" i="65"/>
  <c r="G169" i="65"/>
  <c r="D169" i="65"/>
  <c r="I169" i="65"/>
  <c r="C169" i="65"/>
  <c r="N153" i="65"/>
  <c r="P153" i="65"/>
  <c r="R153" i="65"/>
  <c r="T153" i="65"/>
  <c r="M153" i="65"/>
  <c r="O153" i="65"/>
  <c r="Q153" i="65"/>
  <c r="S153" i="65"/>
  <c r="U153" i="65"/>
  <c r="I153" i="65"/>
  <c r="C153" i="65"/>
  <c r="H153" i="65"/>
  <c r="K153" i="65"/>
  <c r="F153" i="65"/>
  <c r="J153" i="65"/>
  <c r="E153" i="65"/>
  <c r="G153" i="65"/>
  <c r="D153" i="65"/>
  <c r="M176" i="65"/>
  <c r="O176" i="65"/>
  <c r="Q176" i="65"/>
  <c r="S176" i="65"/>
  <c r="U176" i="65"/>
  <c r="N176" i="65"/>
  <c r="P176" i="65"/>
  <c r="T176" i="65"/>
  <c r="R176" i="65"/>
  <c r="K176" i="65"/>
  <c r="J176" i="65"/>
  <c r="E176" i="65"/>
  <c r="C176" i="65"/>
  <c r="G176" i="65"/>
  <c r="H176" i="65"/>
  <c r="F176" i="65"/>
  <c r="I176" i="65"/>
  <c r="D176" i="65"/>
  <c r="M160" i="65"/>
  <c r="O160" i="65"/>
  <c r="Q160" i="65"/>
  <c r="S160" i="65"/>
  <c r="U160" i="65"/>
  <c r="N160" i="65"/>
  <c r="P160" i="65"/>
  <c r="R160" i="65"/>
  <c r="T160" i="65"/>
  <c r="E160" i="65"/>
  <c r="C160" i="65"/>
  <c r="G160" i="65"/>
  <c r="H160" i="65"/>
  <c r="F160" i="65"/>
  <c r="I160" i="65"/>
  <c r="D160" i="65"/>
  <c r="K160" i="65"/>
  <c r="J160" i="65"/>
  <c r="M144" i="65"/>
  <c r="O144" i="65"/>
  <c r="Q144" i="65"/>
  <c r="S144" i="65"/>
  <c r="U144" i="65"/>
  <c r="N144" i="65"/>
  <c r="P144" i="65"/>
  <c r="R144" i="65"/>
  <c r="T144" i="65"/>
  <c r="I144" i="65"/>
  <c r="D144" i="65"/>
  <c r="K144" i="65"/>
  <c r="J144" i="65"/>
  <c r="E144" i="65"/>
  <c r="C144" i="65"/>
  <c r="G144" i="65"/>
  <c r="H144" i="65"/>
  <c r="F144" i="65"/>
  <c r="M127" i="65"/>
  <c r="O127" i="65"/>
  <c r="Q127" i="65"/>
  <c r="S127" i="65"/>
  <c r="U127" i="65"/>
  <c r="N127" i="65"/>
  <c r="P127" i="65"/>
  <c r="R127" i="65"/>
  <c r="T127" i="65"/>
  <c r="I127" i="65"/>
  <c r="E127" i="65"/>
  <c r="K127" i="65"/>
  <c r="D127" i="65"/>
  <c r="H127" i="65"/>
  <c r="C127" i="65"/>
  <c r="G127" i="65"/>
  <c r="J127" i="65"/>
  <c r="F127" i="65"/>
  <c r="M111" i="65"/>
  <c r="O111" i="65"/>
  <c r="Q111" i="65"/>
  <c r="S111" i="65"/>
  <c r="U111" i="65"/>
  <c r="N111" i="65"/>
  <c r="P111" i="65"/>
  <c r="R111" i="65"/>
  <c r="T111" i="65"/>
  <c r="G111" i="65"/>
  <c r="J111" i="65"/>
  <c r="F111" i="65"/>
  <c r="I111" i="65"/>
  <c r="E111" i="65"/>
  <c r="K111" i="65"/>
  <c r="D111" i="65"/>
  <c r="H111" i="65"/>
  <c r="C111" i="65"/>
  <c r="N130" i="65"/>
  <c r="P130" i="65"/>
  <c r="R130" i="65"/>
  <c r="T130" i="65"/>
  <c r="M130" i="65"/>
  <c r="O130" i="65"/>
  <c r="Q130" i="65"/>
  <c r="S130" i="65"/>
  <c r="U130" i="65"/>
  <c r="I130" i="65"/>
  <c r="C130" i="65"/>
  <c r="H130" i="65"/>
  <c r="K130" i="65"/>
  <c r="F130" i="65"/>
  <c r="J130" i="65"/>
  <c r="E130" i="65"/>
  <c r="G130" i="65"/>
  <c r="D130" i="65"/>
  <c r="N114" i="65"/>
  <c r="P114" i="65"/>
  <c r="R114" i="65"/>
  <c r="T114" i="65"/>
  <c r="M114" i="65"/>
  <c r="O114" i="65"/>
  <c r="Q114" i="65"/>
  <c r="S114" i="65"/>
  <c r="U114" i="65"/>
  <c r="G114" i="65"/>
  <c r="D114" i="65"/>
  <c r="I114" i="65"/>
  <c r="C114" i="65"/>
  <c r="H114" i="65"/>
  <c r="K114" i="65"/>
  <c r="F114" i="65"/>
  <c r="J114" i="65"/>
  <c r="E114" i="65"/>
  <c r="N133" i="65"/>
  <c r="P133" i="65"/>
  <c r="R133" i="65"/>
  <c r="T133" i="65"/>
  <c r="M133" i="65"/>
  <c r="O133" i="65"/>
  <c r="Q133" i="65"/>
  <c r="S133" i="65"/>
  <c r="U133" i="65"/>
  <c r="I133" i="65"/>
  <c r="C133" i="65"/>
  <c r="H133" i="65"/>
  <c r="K133" i="65"/>
  <c r="F133" i="65"/>
  <c r="J133" i="65"/>
  <c r="E133" i="65"/>
  <c r="G133" i="65"/>
  <c r="D133" i="65"/>
  <c r="N117" i="65"/>
  <c r="P117" i="65"/>
  <c r="R117" i="65"/>
  <c r="T117" i="65"/>
  <c r="M117" i="65"/>
  <c r="O117" i="65"/>
  <c r="Q117" i="65"/>
  <c r="S117" i="65"/>
  <c r="U117" i="65"/>
  <c r="G117" i="65"/>
  <c r="D117" i="65"/>
  <c r="I117" i="65"/>
  <c r="C117" i="65"/>
  <c r="H117" i="65"/>
  <c r="K117" i="65"/>
  <c r="F117" i="65"/>
  <c r="J117" i="65"/>
  <c r="E117" i="65"/>
  <c r="N140" i="65"/>
  <c r="R140" i="65"/>
  <c r="O140" i="65"/>
  <c r="S140" i="65"/>
  <c r="P140" i="65"/>
  <c r="T140" i="65"/>
  <c r="U140" i="65"/>
  <c r="M140" i="65"/>
  <c r="Q140" i="65"/>
  <c r="J140" i="65"/>
  <c r="E140" i="65"/>
  <c r="F140" i="65"/>
  <c r="G140" i="65"/>
  <c r="I140" i="65"/>
  <c r="K140" i="65"/>
  <c r="D140" i="65"/>
  <c r="H140" i="65"/>
  <c r="C140" i="65"/>
  <c r="M124" i="65"/>
  <c r="O124" i="65"/>
  <c r="Q124" i="65"/>
  <c r="S124" i="65"/>
  <c r="U124" i="65"/>
  <c r="N124" i="65"/>
  <c r="P124" i="65"/>
  <c r="R124" i="65"/>
  <c r="T124" i="65"/>
  <c r="H124" i="65"/>
  <c r="C124" i="65"/>
  <c r="G124" i="65"/>
  <c r="J124" i="65"/>
  <c r="F124" i="65"/>
  <c r="I124" i="65"/>
  <c r="E124" i="65"/>
  <c r="K124" i="65"/>
  <c r="D124" i="65"/>
  <c r="M108" i="65"/>
  <c r="O108" i="65"/>
  <c r="Q108" i="65"/>
  <c r="S108" i="65"/>
  <c r="U108" i="65"/>
  <c r="N108" i="65"/>
  <c r="P108" i="65"/>
  <c r="R108" i="65"/>
  <c r="T108" i="65"/>
  <c r="K108" i="65"/>
  <c r="D108" i="65"/>
  <c r="H108" i="65"/>
  <c r="C108" i="65"/>
  <c r="G108" i="65"/>
  <c r="J108" i="65"/>
  <c r="F108" i="65"/>
  <c r="I108" i="65"/>
  <c r="E108" i="65"/>
  <c r="M87" i="65"/>
  <c r="O87" i="65"/>
  <c r="Q87" i="65"/>
  <c r="S87" i="65"/>
  <c r="U87" i="65"/>
  <c r="N87" i="65"/>
  <c r="P87" i="65"/>
  <c r="R87" i="65"/>
  <c r="T87" i="65"/>
  <c r="H87" i="65"/>
  <c r="C87" i="65"/>
  <c r="G87" i="65"/>
  <c r="J87" i="65"/>
  <c r="F87" i="65"/>
  <c r="I87" i="65"/>
  <c r="E87" i="65"/>
  <c r="K87" i="65"/>
  <c r="D87" i="65"/>
  <c r="N94" i="65"/>
  <c r="P94" i="65"/>
  <c r="R94" i="65"/>
  <c r="T94" i="65"/>
  <c r="M94" i="65"/>
  <c r="O94" i="65"/>
  <c r="Q94" i="65"/>
  <c r="S94" i="65"/>
  <c r="U94" i="65"/>
  <c r="H94" i="65"/>
  <c r="K94" i="65"/>
  <c r="F94" i="65"/>
  <c r="J94" i="65"/>
  <c r="E94" i="65"/>
  <c r="G94" i="65"/>
  <c r="D94" i="65"/>
  <c r="I94" i="65"/>
  <c r="C94" i="65"/>
  <c r="N97" i="65"/>
  <c r="P97" i="65"/>
  <c r="R97" i="65"/>
  <c r="T97" i="65"/>
  <c r="M97" i="65"/>
  <c r="O97" i="65"/>
  <c r="Q97" i="65"/>
  <c r="S97" i="65"/>
  <c r="U97" i="65"/>
  <c r="J97" i="65"/>
  <c r="E97" i="65"/>
  <c r="G97" i="65"/>
  <c r="D97" i="65"/>
  <c r="I97" i="65"/>
  <c r="C97" i="65"/>
  <c r="H97" i="65"/>
  <c r="K97" i="65"/>
  <c r="F97" i="65"/>
  <c r="M104" i="65"/>
  <c r="Q104" i="65"/>
  <c r="U104" i="65"/>
  <c r="N104" i="65"/>
  <c r="R104" i="65"/>
  <c r="O104" i="65"/>
  <c r="S104" i="65"/>
  <c r="P104" i="65"/>
  <c r="T104" i="65"/>
  <c r="G104" i="65"/>
  <c r="D104" i="65"/>
  <c r="K104" i="65"/>
  <c r="C104" i="65"/>
  <c r="I104" i="65"/>
  <c r="H104" i="65"/>
  <c r="F104" i="65"/>
  <c r="J104" i="65"/>
  <c r="E104" i="65"/>
  <c r="M88" i="65"/>
  <c r="O88" i="65"/>
  <c r="Q88" i="65"/>
  <c r="S88" i="65"/>
  <c r="U88" i="65"/>
  <c r="N88" i="65"/>
  <c r="P88" i="65"/>
  <c r="R88" i="65"/>
  <c r="T88" i="65"/>
  <c r="I88" i="65"/>
  <c r="E88" i="65"/>
  <c r="K88" i="65"/>
  <c r="D88" i="65"/>
  <c r="H88" i="65"/>
  <c r="C88" i="65"/>
  <c r="G88" i="65"/>
  <c r="J88" i="65"/>
  <c r="F88" i="65"/>
  <c r="N83" i="65"/>
  <c r="P83" i="65"/>
  <c r="R83" i="65"/>
  <c r="T83" i="65"/>
  <c r="M83" i="65"/>
  <c r="O83" i="65"/>
  <c r="Q83" i="65"/>
  <c r="S83" i="65"/>
  <c r="U83" i="65"/>
  <c r="J83" i="65"/>
  <c r="E83" i="65"/>
  <c r="G83" i="65"/>
  <c r="D83" i="65"/>
  <c r="I83" i="65"/>
  <c r="C83" i="65"/>
  <c r="H83" i="65"/>
  <c r="K83" i="65"/>
  <c r="F83" i="65"/>
  <c r="M81" i="65"/>
  <c r="O81" i="65"/>
  <c r="Q81" i="65"/>
  <c r="S81" i="65"/>
  <c r="U81" i="65"/>
  <c r="N81" i="65"/>
  <c r="P81" i="65"/>
  <c r="R81" i="65"/>
  <c r="T81" i="65"/>
  <c r="G81" i="65"/>
  <c r="J81" i="65"/>
  <c r="F81" i="65"/>
  <c r="I81" i="65"/>
  <c r="E81" i="65"/>
  <c r="K81" i="65"/>
  <c r="D81" i="65"/>
  <c r="H81" i="65"/>
  <c r="C81" i="65"/>
  <c r="M69" i="65"/>
  <c r="O69" i="65"/>
  <c r="Q69" i="65"/>
  <c r="S69" i="65"/>
  <c r="U69" i="65"/>
  <c r="N69" i="65"/>
  <c r="P69" i="65"/>
  <c r="R69" i="65"/>
  <c r="T69" i="65"/>
  <c r="G69" i="65"/>
  <c r="J69" i="65"/>
  <c r="F69" i="65"/>
  <c r="I69" i="65"/>
  <c r="E69" i="65"/>
  <c r="K69" i="65"/>
  <c r="D69" i="65"/>
  <c r="H69" i="65"/>
  <c r="C69" i="65"/>
  <c r="N72" i="65"/>
  <c r="P72" i="65"/>
  <c r="R72" i="65"/>
  <c r="T72" i="65"/>
  <c r="M72" i="65"/>
  <c r="U72" i="65"/>
  <c r="O72" i="65"/>
  <c r="Q72" i="65"/>
  <c r="S72" i="65"/>
  <c r="J72" i="65"/>
  <c r="E72" i="65"/>
  <c r="G72" i="65"/>
  <c r="D72" i="65"/>
  <c r="I72" i="65"/>
  <c r="C72" i="65"/>
  <c r="H72" i="65"/>
  <c r="K72" i="65"/>
  <c r="F72" i="65"/>
  <c r="M12" i="65"/>
  <c r="O12" i="65"/>
  <c r="Q12" i="65"/>
  <c r="S12" i="65"/>
  <c r="U12" i="65"/>
  <c r="N12" i="65"/>
  <c r="P12" i="65"/>
  <c r="R12" i="65"/>
  <c r="T12" i="65"/>
  <c r="K12" i="65"/>
  <c r="D12" i="65"/>
  <c r="H12" i="65"/>
  <c r="C12" i="65"/>
  <c r="G12" i="65"/>
  <c r="J12" i="65"/>
  <c r="F12" i="65"/>
  <c r="I12" i="65"/>
  <c r="E12" i="65"/>
  <c r="M48" i="65"/>
  <c r="O48" i="65"/>
  <c r="Q48" i="65"/>
  <c r="S48" i="65"/>
  <c r="U48" i="65"/>
  <c r="N48" i="65"/>
  <c r="P48" i="65"/>
  <c r="R48" i="65"/>
  <c r="T48" i="65"/>
  <c r="K48" i="65"/>
  <c r="D48" i="65"/>
  <c r="H48" i="65"/>
  <c r="C48" i="65"/>
  <c r="G48" i="65"/>
  <c r="J48" i="65"/>
  <c r="F48" i="65"/>
  <c r="I48" i="65"/>
  <c r="E48" i="65"/>
  <c r="M62" i="65"/>
  <c r="O62" i="65"/>
  <c r="Q62" i="65"/>
  <c r="S62" i="65"/>
  <c r="U62" i="65"/>
  <c r="R62" i="65"/>
  <c r="T62" i="65"/>
  <c r="N62" i="65"/>
  <c r="P62" i="65"/>
  <c r="J62" i="65"/>
  <c r="C62" i="65"/>
  <c r="G62" i="65"/>
  <c r="H62" i="65"/>
  <c r="F62" i="65"/>
  <c r="I62" i="65"/>
  <c r="E62" i="65"/>
  <c r="K62" i="65"/>
  <c r="D62" i="65"/>
  <c r="N51" i="65"/>
  <c r="P51" i="65"/>
  <c r="R51" i="65"/>
  <c r="T51" i="65"/>
  <c r="O51" i="65"/>
  <c r="Q51" i="65"/>
  <c r="S51" i="65"/>
  <c r="M51" i="65"/>
  <c r="U51" i="65"/>
  <c r="J51" i="65"/>
  <c r="E51" i="65"/>
  <c r="G51" i="65"/>
  <c r="D51" i="65"/>
  <c r="I51" i="65"/>
  <c r="C51" i="65"/>
  <c r="H51" i="65"/>
  <c r="K51" i="65"/>
  <c r="F51" i="65"/>
  <c r="N54" i="65"/>
  <c r="P54" i="65"/>
  <c r="R54" i="65"/>
  <c r="T54" i="65"/>
  <c r="M54" i="65"/>
  <c r="O54" i="65"/>
  <c r="Q54" i="65"/>
  <c r="S54" i="65"/>
  <c r="U54" i="65"/>
  <c r="H54" i="65"/>
  <c r="K54" i="65"/>
  <c r="F54" i="65"/>
  <c r="J54" i="65"/>
  <c r="E54" i="65"/>
  <c r="G54" i="65"/>
  <c r="D54" i="65"/>
  <c r="I54" i="65"/>
  <c r="C54" i="65"/>
  <c r="M57" i="65"/>
  <c r="O57" i="65"/>
  <c r="Q57" i="65"/>
  <c r="S57" i="65"/>
  <c r="U57" i="65"/>
  <c r="T57" i="65"/>
  <c r="N57" i="65"/>
  <c r="P57" i="65"/>
  <c r="R57" i="65"/>
  <c r="G57" i="65"/>
  <c r="J57" i="65"/>
  <c r="F57" i="65"/>
  <c r="I57" i="65"/>
  <c r="E57" i="65"/>
  <c r="K57" i="65"/>
  <c r="D57" i="65"/>
  <c r="H57" i="65"/>
  <c r="C57" i="65"/>
  <c r="N45" i="65"/>
  <c r="P45" i="65"/>
  <c r="R45" i="65"/>
  <c r="T45" i="65"/>
  <c r="M45" i="65"/>
  <c r="U45" i="65"/>
  <c r="O45" i="65"/>
  <c r="Q45" i="65"/>
  <c r="S45" i="65"/>
  <c r="J45" i="65"/>
  <c r="E45" i="65"/>
  <c r="G45" i="65"/>
  <c r="D45" i="65"/>
  <c r="I45" i="65"/>
  <c r="C45" i="65"/>
  <c r="H45" i="65"/>
  <c r="K45" i="65"/>
  <c r="F45" i="65"/>
  <c r="M27" i="65"/>
  <c r="O27" i="65"/>
  <c r="Q27" i="65"/>
  <c r="S27" i="65"/>
  <c r="U27" i="65"/>
  <c r="N27" i="65"/>
  <c r="P27" i="65"/>
  <c r="R27" i="65"/>
  <c r="T27" i="65"/>
  <c r="K27" i="65"/>
  <c r="D27" i="65"/>
  <c r="H27" i="65"/>
  <c r="C27" i="65"/>
  <c r="G27" i="65"/>
  <c r="J27" i="65"/>
  <c r="F27" i="65"/>
  <c r="I27" i="65"/>
  <c r="E27" i="65"/>
  <c r="N32" i="65"/>
  <c r="P32" i="65"/>
  <c r="R32" i="65"/>
  <c r="T32" i="65"/>
  <c r="M32" i="65"/>
  <c r="O32" i="65"/>
  <c r="Q32" i="65"/>
  <c r="S32" i="65"/>
  <c r="U32" i="65"/>
  <c r="J32" i="65"/>
  <c r="E32" i="65"/>
  <c r="G32" i="65"/>
  <c r="D32" i="65"/>
  <c r="I32" i="65"/>
  <c r="C32" i="65"/>
  <c r="H32" i="65"/>
  <c r="K32" i="65"/>
  <c r="F32" i="65"/>
  <c r="M31" i="65"/>
  <c r="O31" i="65"/>
  <c r="Q31" i="65"/>
  <c r="S31" i="65"/>
  <c r="U31" i="65"/>
  <c r="T31" i="65"/>
  <c r="N31" i="65"/>
  <c r="P31" i="65"/>
  <c r="R31" i="65"/>
  <c r="I31" i="65"/>
  <c r="E31" i="65"/>
  <c r="K31" i="65"/>
  <c r="D31" i="65"/>
  <c r="H31" i="65"/>
  <c r="C31" i="65"/>
  <c r="G31" i="65"/>
  <c r="J31" i="65"/>
  <c r="F31" i="65"/>
  <c r="M16" i="65"/>
  <c r="O16" i="65"/>
  <c r="Q16" i="65"/>
  <c r="S16" i="65"/>
  <c r="U16" i="65"/>
  <c r="N16" i="65"/>
  <c r="P16" i="65"/>
  <c r="R16" i="65"/>
  <c r="T16" i="65"/>
  <c r="I16" i="65"/>
  <c r="E16" i="65"/>
  <c r="K16" i="65"/>
  <c r="D16" i="65"/>
  <c r="H16" i="65"/>
  <c r="C16" i="65"/>
  <c r="G16" i="65"/>
  <c r="J16" i="65"/>
  <c r="F16" i="65"/>
  <c r="M28" i="65"/>
  <c r="O28" i="65"/>
  <c r="Q28" i="65"/>
  <c r="S28" i="65"/>
  <c r="U28" i="65"/>
  <c r="N28" i="65"/>
  <c r="P28" i="65"/>
  <c r="R28" i="65"/>
  <c r="T28" i="65"/>
  <c r="G28" i="65"/>
  <c r="J28" i="65"/>
  <c r="F28" i="65"/>
  <c r="I28" i="65"/>
  <c r="E28" i="65"/>
  <c r="K28" i="65"/>
  <c r="D28" i="65"/>
  <c r="H28" i="65"/>
  <c r="C28" i="65"/>
  <c r="N20" i="65"/>
  <c r="P20" i="65"/>
  <c r="R20" i="65"/>
  <c r="T20" i="65"/>
  <c r="M20" i="65"/>
  <c r="O20" i="65"/>
  <c r="Q20" i="65"/>
  <c r="S20" i="65"/>
  <c r="U20" i="65"/>
  <c r="I20" i="65"/>
  <c r="C20" i="65"/>
  <c r="H20" i="65"/>
  <c r="K20" i="65"/>
  <c r="F20" i="65"/>
  <c r="J20" i="65"/>
  <c r="E20" i="65"/>
  <c r="G20" i="65"/>
  <c r="D20" i="65"/>
  <c r="N15" i="65"/>
  <c r="P15" i="65"/>
  <c r="R15" i="65"/>
  <c r="T15" i="65"/>
  <c r="S15" i="65"/>
  <c r="M15" i="65"/>
  <c r="U15" i="65"/>
  <c r="O15" i="65"/>
  <c r="Q15" i="65"/>
  <c r="H15" i="65"/>
  <c r="I15" i="65"/>
  <c r="F15" i="65"/>
  <c r="J15" i="65"/>
  <c r="E15" i="65"/>
  <c r="K15" i="65"/>
  <c r="D15" i="65"/>
  <c r="G15" i="65"/>
  <c r="C15" i="65"/>
  <c r="N9" i="65"/>
  <c r="S9" i="65"/>
  <c r="Q9" i="65"/>
  <c r="T9" i="65"/>
  <c r="O9" i="65"/>
  <c r="R9" i="65"/>
  <c r="U9" i="65"/>
  <c r="M9" i="65"/>
  <c r="P9" i="65"/>
  <c r="J9" i="65"/>
  <c r="C9" i="65"/>
  <c r="K9" i="65"/>
  <c r="H9" i="65"/>
  <c r="F9" i="65"/>
  <c r="I9" i="65"/>
  <c r="E9" i="65"/>
  <c r="G9" i="65"/>
  <c r="D9" i="65"/>
  <c r="N4" i="65"/>
  <c r="P4" i="65"/>
  <c r="R4" i="65"/>
  <c r="T4" i="65"/>
  <c r="M4" i="65"/>
  <c r="O4" i="65"/>
  <c r="Q4" i="65"/>
  <c r="S4" i="65"/>
  <c r="U4" i="65"/>
  <c r="G4" i="65"/>
  <c r="D4" i="65"/>
  <c r="I4" i="65"/>
  <c r="C4" i="65"/>
  <c r="H4" i="65"/>
  <c r="K4" i="65"/>
  <c r="F4" i="65"/>
  <c r="J4" i="65"/>
  <c r="E4" i="65"/>
  <c r="AP7" i="19"/>
  <c r="AM7" i="19" s="1"/>
  <c r="S7" i="19"/>
  <c r="T7" i="19"/>
  <c r="O7" i="19"/>
  <c r="Q7" i="19"/>
  <c r="N7" i="19"/>
  <c r="M7" i="19"/>
  <c r="P7" i="19"/>
  <c r="R7" i="19"/>
  <c r="U7" i="19"/>
  <c r="AP84" i="21"/>
  <c r="AK84" i="21" s="1"/>
  <c r="P84" i="21"/>
  <c r="O84" i="21"/>
  <c r="S84" i="21"/>
  <c r="U84" i="21"/>
  <c r="M84" i="21"/>
  <c r="T84" i="21"/>
  <c r="R84" i="21"/>
  <c r="N84" i="21"/>
  <c r="Q84" i="21"/>
  <c r="AP85" i="21"/>
  <c r="AM85" i="21" s="1"/>
  <c r="P85" i="21"/>
  <c r="M85" i="21"/>
  <c r="U85" i="21"/>
  <c r="N85" i="21"/>
  <c r="S85" i="21"/>
  <c r="T85" i="21"/>
  <c r="O85" i="21"/>
  <c r="Q85" i="21"/>
  <c r="R85" i="21"/>
  <c r="AP53" i="21"/>
  <c r="W53" i="21" s="1"/>
  <c r="S53" i="21"/>
  <c r="T53" i="21"/>
  <c r="N53" i="21"/>
  <c r="Q53" i="21"/>
  <c r="R53" i="21"/>
  <c r="P53" i="21"/>
  <c r="O53" i="21"/>
  <c r="U53" i="21"/>
  <c r="M53" i="21"/>
  <c r="AP5" i="19"/>
  <c r="AN5" i="19" s="1"/>
  <c r="T5" i="19"/>
  <c r="R5" i="19"/>
  <c r="N5" i="19"/>
  <c r="S5" i="19"/>
  <c r="P5" i="19"/>
  <c r="O5" i="19"/>
  <c r="Q5" i="19"/>
  <c r="U5" i="19"/>
  <c r="M5" i="19"/>
  <c r="AP74" i="21"/>
  <c r="AC74" i="21" s="1"/>
  <c r="Q74" i="21"/>
  <c r="N74" i="21"/>
  <c r="P74" i="21"/>
  <c r="O74" i="21"/>
  <c r="U74" i="21"/>
  <c r="M74" i="21"/>
  <c r="S74" i="21"/>
  <c r="T74" i="21"/>
  <c r="R74" i="21"/>
  <c r="AP135" i="21"/>
  <c r="AG135" i="21" s="1"/>
  <c r="T135" i="21"/>
  <c r="R135" i="21"/>
  <c r="S135" i="21"/>
  <c r="N135" i="21"/>
  <c r="P135" i="21"/>
  <c r="O135" i="21"/>
  <c r="Q135" i="21"/>
  <c r="U135" i="21"/>
  <c r="M135" i="21"/>
  <c r="AP64" i="21"/>
  <c r="AI64" i="21" s="1"/>
  <c r="Q64" i="21"/>
  <c r="N64" i="21"/>
  <c r="P64" i="21"/>
  <c r="R64" i="21"/>
  <c r="U64" i="21"/>
  <c r="O64" i="21"/>
  <c r="S64" i="21"/>
  <c r="T64" i="21"/>
  <c r="M64" i="21"/>
  <c r="AP41" i="19"/>
  <c r="AG41" i="19" s="1"/>
  <c r="O41" i="19"/>
  <c r="Q41" i="19"/>
  <c r="M41" i="19"/>
  <c r="P41" i="19"/>
  <c r="T41" i="19"/>
  <c r="R41" i="19"/>
  <c r="U41" i="19"/>
  <c r="N41" i="19"/>
  <c r="S41" i="19"/>
  <c r="AP59" i="21"/>
  <c r="AG59" i="21" s="1"/>
  <c r="M59" i="21"/>
  <c r="N59" i="21"/>
  <c r="R59" i="21"/>
  <c r="P59" i="21"/>
  <c r="S59" i="21"/>
  <c r="T59" i="21"/>
  <c r="U59" i="21"/>
  <c r="O59" i="21"/>
  <c r="Q59" i="21"/>
  <c r="AP121" i="21"/>
  <c r="AI121" i="21" s="1"/>
  <c r="P121" i="21"/>
  <c r="O121" i="21"/>
  <c r="S121" i="21"/>
  <c r="U121" i="21"/>
  <c r="M121" i="21"/>
  <c r="T121" i="21"/>
  <c r="N121" i="21"/>
  <c r="R121" i="21"/>
  <c r="Q121" i="21"/>
  <c r="AP141" i="21"/>
  <c r="W141" i="21" s="1"/>
  <c r="O141" i="21"/>
  <c r="Q141" i="21"/>
  <c r="M141" i="21"/>
  <c r="P141" i="21"/>
  <c r="T141" i="21"/>
  <c r="N141" i="21"/>
  <c r="U141" i="21"/>
  <c r="R141" i="21"/>
  <c r="S141" i="21"/>
  <c r="AP96" i="21"/>
  <c r="AO96" i="21" s="1"/>
  <c r="U96" i="21"/>
  <c r="M96" i="21"/>
  <c r="S96" i="21"/>
  <c r="T96" i="21"/>
  <c r="R96" i="21"/>
  <c r="Q96" i="21"/>
  <c r="N96" i="21"/>
  <c r="P96" i="21"/>
  <c r="O96" i="21"/>
  <c r="AP112" i="21"/>
  <c r="X112" i="21" s="1"/>
  <c r="U112" i="21"/>
  <c r="R112" i="21"/>
  <c r="S112" i="21"/>
  <c r="N112" i="21"/>
  <c r="Q112" i="21"/>
  <c r="M112" i="21"/>
  <c r="P112" i="21"/>
  <c r="O112" i="21"/>
  <c r="T112" i="21"/>
  <c r="AP166" i="21"/>
  <c r="AD166" i="21" s="1"/>
  <c r="S166" i="21"/>
  <c r="T166" i="21"/>
  <c r="O166" i="21"/>
  <c r="Q166" i="21"/>
  <c r="N166" i="21"/>
  <c r="M166" i="21"/>
  <c r="P166" i="21"/>
  <c r="R166" i="21"/>
  <c r="U166" i="21"/>
  <c r="AP149" i="21"/>
  <c r="AL149" i="21" s="1"/>
  <c r="Q149" i="21"/>
  <c r="R149" i="21"/>
  <c r="P149" i="21"/>
  <c r="M149" i="21"/>
  <c r="U149" i="21"/>
  <c r="N149" i="21"/>
  <c r="S149" i="21"/>
  <c r="T149" i="21"/>
  <c r="O149" i="21"/>
  <c r="AP24" i="19"/>
  <c r="AG24" i="19" s="1"/>
  <c r="O24" i="19"/>
  <c r="Q24" i="19"/>
  <c r="M24" i="19"/>
  <c r="S24" i="19"/>
  <c r="R24" i="19"/>
  <c r="T24" i="19"/>
  <c r="P24" i="19"/>
  <c r="N24" i="19"/>
  <c r="U24" i="19"/>
  <c r="AP170" i="21"/>
  <c r="AM170" i="21" s="1"/>
  <c r="U170" i="21"/>
  <c r="R170" i="21"/>
  <c r="S170" i="21"/>
  <c r="T170" i="21"/>
  <c r="O170" i="21"/>
  <c r="Q170" i="21"/>
  <c r="N170" i="21"/>
  <c r="P170" i="21"/>
  <c r="M170" i="21"/>
  <c r="AP129" i="21"/>
  <c r="AE129" i="21" s="1"/>
  <c r="O129" i="21"/>
  <c r="Q129" i="21"/>
  <c r="T129" i="21"/>
  <c r="M129" i="21"/>
  <c r="P129" i="21"/>
  <c r="N129" i="21"/>
  <c r="U129" i="21"/>
  <c r="S129" i="21"/>
  <c r="R129" i="21"/>
  <c r="AP171" i="21"/>
  <c r="AJ171" i="21" s="1"/>
  <c r="O171" i="21"/>
  <c r="Q171" i="21"/>
  <c r="P171" i="21"/>
  <c r="M171" i="21"/>
  <c r="T171" i="21"/>
  <c r="R171" i="21"/>
  <c r="U171" i="21"/>
  <c r="S171" i="21"/>
  <c r="N171" i="21"/>
  <c r="AP100" i="21"/>
  <c r="AA100" i="21" s="1"/>
  <c r="T100" i="21"/>
  <c r="R100" i="21"/>
  <c r="N100" i="21"/>
  <c r="S100" i="21"/>
  <c r="P100" i="21"/>
  <c r="O100" i="21"/>
  <c r="Q100" i="21"/>
  <c r="U100" i="21"/>
  <c r="M100" i="21"/>
  <c r="AP106" i="21"/>
  <c r="AK106" i="21" s="1"/>
  <c r="S106" i="21"/>
  <c r="T106" i="21"/>
  <c r="O106" i="21"/>
  <c r="U106" i="21"/>
  <c r="N106" i="21"/>
  <c r="Q106" i="21"/>
  <c r="M106" i="21"/>
  <c r="P106" i="21"/>
  <c r="R106" i="21"/>
  <c r="AP102" i="21"/>
  <c r="AD102" i="21" s="1"/>
  <c r="O102" i="21"/>
  <c r="Q102" i="21"/>
  <c r="N102" i="21"/>
  <c r="M102" i="21"/>
  <c r="P102" i="21"/>
  <c r="R102" i="21"/>
  <c r="U102" i="21"/>
  <c r="S102" i="21"/>
  <c r="T102" i="21"/>
  <c r="AP50" i="19"/>
  <c r="X50" i="19" s="1"/>
  <c r="N50" i="19"/>
  <c r="U50" i="19"/>
  <c r="S50" i="19"/>
  <c r="T50" i="19"/>
  <c r="O50" i="19"/>
  <c r="Q50" i="19"/>
  <c r="R50" i="19"/>
  <c r="M50" i="19"/>
  <c r="P50" i="19"/>
  <c r="AP162" i="21"/>
  <c r="Y162" i="21" s="1"/>
  <c r="N162" i="21"/>
  <c r="S162" i="21"/>
  <c r="O162" i="21"/>
  <c r="Q162" i="21"/>
  <c r="M162" i="21"/>
  <c r="P162" i="21"/>
  <c r="T162" i="21"/>
  <c r="R162" i="21"/>
  <c r="U162" i="21"/>
  <c r="AP118" i="21"/>
  <c r="Z118" i="21" s="1"/>
  <c r="O118" i="21"/>
  <c r="Q118" i="21"/>
  <c r="N118" i="21"/>
  <c r="M118" i="21"/>
  <c r="P118" i="21"/>
  <c r="R118" i="21"/>
  <c r="U118" i="21"/>
  <c r="S118" i="21"/>
  <c r="T118" i="21"/>
  <c r="AP73" i="21"/>
  <c r="AA73" i="21" s="1"/>
  <c r="R73" i="21"/>
  <c r="S73" i="21"/>
  <c r="P73" i="21"/>
  <c r="O73" i="21"/>
  <c r="Q73" i="21"/>
  <c r="U73" i="21"/>
  <c r="M73" i="21"/>
  <c r="T73" i="21"/>
  <c r="N73" i="21"/>
  <c r="AP71" i="21"/>
  <c r="AJ71" i="21" s="1"/>
  <c r="T71" i="21"/>
  <c r="R71" i="21"/>
  <c r="S71" i="21"/>
  <c r="N71" i="21"/>
  <c r="P71" i="21"/>
  <c r="O71" i="21"/>
  <c r="Q71" i="21"/>
  <c r="M71" i="21"/>
  <c r="U71" i="21"/>
  <c r="AP132" i="21"/>
  <c r="AA132" i="21" s="1"/>
  <c r="P132" i="21"/>
  <c r="O132" i="21"/>
  <c r="Q132" i="21"/>
  <c r="U132" i="21"/>
  <c r="M132" i="21"/>
  <c r="T132" i="21"/>
  <c r="R132" i="21"/>
  <c r="N132" i="21"/>
  <c r="S132" i="21"/>
  <c r="AP134" i="21"/>
  <c r="AO134" i="21" s="1"/>
  <c r="M134" i="21"/>
  <c r="P134" i="21"/>
  <c r="R134" i="21"/>
  <c r="U134" i="21"/>
  <c r="S134" i="21"/>
  <c r="T134" i="21"/>
  <c r="O134" i="21"/>
  <c r="Q134" i="21"/>
  <c r="N134" i="21"/>
  <c r="AP44" i="19"/>
  <c r="AJ44" i="19" s="1"/>
  <c r="S44" i="19"/>
  <c r="T44" i="19"/>
  <c r="O44" i="19"/>
  <c r="Q44" i="19"/>
  <c r="U44" i="19"/>
  <c r="M44" i="19"/>
  <c r="N44" i="19"/>
  <c r="R44" i="19"/>
  <c r="P44" i="19"/>
  <c r="AP131" i="21"/>
  <c r="Y131" i="21" s="1"/>
  <c r="U131" i="21"/>
  <c r="M131" i="21"/>
  <c r="N131" i="21"/>
  <c r="R131" i="21"/>
  <c r="S131" i="21"/>
  <c r="P131" i="21"/>
  <c r="Q131" i="21"/>
  <c r="T131" i="21"/>
  <c r="O131" i="21"/>
  <c r="AP105" i="21"/>
  <c r="AO105" i="21" s="1"/>
  <c r="P105" i="21"/>
  <c r="O105" i="21"/>
  <c r="Q105" i="21"/>
  <c r="U105" i="21"/>
  <c r="M105" i="21"/>
  <c r="T105" i="21"/>
  <c r="N105" i="21"/>
  <c r="R105" i="21"/>
  <c r="S105" i="21"/>
  <c r="AP173" i="21"/>
  <c r="Z173" i="21" s="1"/>
  <c r="R173" i="21"/>
  <c r="S173" i="21"/>
  <c r="O173" i="21"/>
  <c r="Q173" i="21"/>
  <c r="M173" i="21"/>
  <c r="P173" i="21"/>
  <c r="T173" i="21"/>
  <c r="N173" i="21"/>
  <c r="U173" i="21"/>
  <c r="AP159" i="21"/>
  <c r="AG159" i="21" s="1"/>
  <c r="Q159" i="21"/>
  <c r="R159" i="21"/>
  <c r="P159" i="21"/>
  <c r="T159" i="21"/>
  <c r="U159" i="21"/>
  <c r="M159" i="21"/>
  <c r="S159" i="21"/>
  <c r="O159" i="21"/>
  <c r="N159" i="21"/>
  <c r="AP2" i="19"/>
  <c r="AF2" i="19" s="1"/>
  <c r="Q2" i="19"/>
  <c r="P2" i="19"/>
  <c r="S2" i="19"/>
  <c r="T2" i="19"/>
  <c r="N2" i="19"/>
  <c r="M2" i="19"/>
  <c r="R2" i="19"/>
  <c r="O2" i="19"/>
  <c r="U2" i="19"/>
  <c r="AP21" i="19"/>
  <c r="AJ21" i="19" s="1"/>
  <c r="T21" i="19"/>
  <c r="R21" i="19"/>
  <c r="N21" i="19"/>
  <c r="S21" i="19"/>
  <c r="P21" i="19"/>
  <c r="O21" i="19"/>
  <c r="Q21" i="19"/>
  <c r="U21" i="19"/>
  <c r="M21" i="19"/>
  <c r="AP8" i="19"/>
  <c r="AC8" i="19" s="1"/>
  <c r="M8" i="19"/>
  <c r="P8" i="19"/>
  <c r="T8" i="19"/>
  <c r="R8" i="19"/>
  <c r="Q8" i="19"/>
  <c r="N8" i="19"/>
  <c r="U8" i="19"/>
  <c r="O8" i="19"/>
  <c r="S8" i="19"/>
  <c r="AP77" i="21"/>
  <c r="AA77" i="21" s="1"/>
  <c r="O77" i="21"/>
  <c r="Q77" i="21"/>
  <c r="M77" i="21"/>
  <c r="P77" i="21"/>
  <c r="T77" i="21"/>
  <c r="N77" i="21"/>
  <c r="U77" i="21"/>
  <c r="R77" i="21"/>
  <c r="S77" i="21"/>
  <c r="AP104" i="21"/>
  <c r="AE104" i="21" s="1"/>
  <c r="N104" i="21"/>
  <c r="S104" i="21"/>
  <c r="O104" i="21"/>
  <c r="Q104" i="21"/>
  <c r="M104" i="21"/>
  <c r="P104" i="21"/>
  <c r="T104" i="21"/>
  <c r="R104" i="21"/>
  <c r="U104" i="21"/>
  <c r="AP66" i="21"/>
  <c r="AE66" i="21" s="1"/>
  <c r="M66" i="21"/>
  <c r="P66" i="21"/>
  <c r="T66" i="21"/>
  <c r="R66" i="21"/>
  <c r="U66" i="21"/>
  <c r="N66" i="21"/>
  <c r="S66" i="21"/>
  <c r="O66" i="21"/>
  <c r="Q66" i="21"/>
  <c r="AP81" i="21"/>
  <c r="AM81" i="21" s="1"/>
  <c r="S81" i="21"/>
  <c r="T81" i="21"/>
  <c r="M81" i="21"/>
  <c r="U81" i="21"/>
  <c r="N81" i="21"/>
  <c r="R81" i="21"/>
  <c r="Q81" i="21"/>
  <c r="O81" i="21"/>
  <c r="P81" i="21"/>
  <c r="AP19" i="19"/>
  <c r="Y19" i="19" s="1"/>
  <c r="N19" i="19"/>
  <c r="S19" i="19"/>
  <c r="O19" i="19"/>
  <c r="Q19" i="19"/>
  <c r="M19" i="19"/>
  <c r="P19" i="19"/>
  <c r="T19" i="19"/>
  <c r="R19" i="19"/>
  <c r="U19" i="19"/>
  <c r="AP25" i="19"/>
  <c r="Z25" i="19" s="1"/>
  <c r="O25" i="19"/>
  <c r="Q25" i="19"/>
  <c r="M25" i="19"/>
  <c r="P25" i="19"/>
  <c r="T25" i="19"/>
  <c r="R25" i="19"/>
  <c r="U25" i="19"/>
  <c r="N25" i="19"/>
  <c r="S25" i="19"/>
  <c r="AP141" i="65"/>
  <c r="AB141" i="65" s="1"/>
  <c r="AP163" i="65"/>
  <c r="AC163" i="65" s="1"/>
  <c r="AP143" i="65"/>
  <c r="AC143" i="65" s="1"/>
  <c r="AP170" i="65"/>
  <c r="Z170" i="65" s="1"/>
  <c r="AP154" i="65"/>
  <c r="Z154" i="65" s="1"/>
  <c r="AP139" i="65"/>
  <c r="AC139" i="65" s="1"/>
  <c r="AP161" i="65"/>
  <c r="Z161" i="65" s="1"/>
  <c r="AP145" i="65"/>
  <c r="Z145" i="65" s="1"/>
  <c r="AP164" i="65"/>
  <c r="AA164" i="65" s="1"/>
  <c r="AP148" i="65"/>
  <c r="AA148" i="65" s="1"/>
  <c r="AP127" i="65"/>
  <c r="AC127" i="65" s="1"/>
  <c r="AP111" i="65"/>
  <c r="AC111" i="65" s="1"/>
  <c r="AP134" i="65"/>
  <c r="Z134" i="65" s="1"/>
  <c r="AP118" i="65"/>
  <c r="Z118" i="65" s="1"/>
  <c r="AP133" i="65"/>
  <c r="Z133" i="65" s="1"/>
  <c r="AP117" i="65"/>
  <c r="Z117" i="65" s="1"/>
  <c r="AP136" i="65"/>
  <c r="AA136" i="65" s="1"/>
  <c r="AP120" i="65"/>
  <c r="AA120" i="65" s="1"/>
  <c r="AP105" i="65"/>
  <c r="AD105" i="65" s="1"/>
  <c r="AP87" i="65"/>
  <c r="AC87" i="65" s="1"/>
  <c r="AP94" i="65"/>
  <c r="Z94" i="65" s="1"/>
  <c r="AP97" i="65"/>
  <c r="Z97" i="65" s="1"/>
  <c r="AP104" i="65"/>
  <c r="AG104" i="65" s="1"/>
  <c r="AP88" i="65"/>
  <c r="AA88" i="65" s="1"/>
  <c r="AP83" i="65"/>
  <c r="W83" i="65" s="1"/>
  <c r="AP78" i="65"/>
  <c r="Z78" i="65" s="1"/>
  <c r="AP73" i="65"/>
  <c r="AC73" i="65" s="1"/>
  <c r="AP68" i="65"/>
  <c r="Z68" i="65" s="1"/>
  <c r="AP71" i="65"/>
  <c r="Z71" i="65" s="1"/>
  <c r="AP46" i="65"/>
  <c r="AD46" i="65" s="1"/>
  <c r="AP66" i="65"/>
  <c r="AA66" i="65" s="1"/>
  <c r="AP55" i="65"/>
  <c r="Z55" i="65" s="1"/>
  <c r="AP58" i="65"/>
  <c r="Z58" i="65" s="1"/>
  <c r="AP57" i="65"/>
  <c r="AA57" i="65" s="1"/>
  <c r="AP45" i="65"/>
  <c r="Z45" i="65" s="1"/>
  <c r="AP44" i="65"/>
  <c r="Z44" i="65" s="1"/>
  <c r="AP27" i="65"/>
  <c r="AC27" i="65" s="1"/>
  <c r="AP31" i="65"/>
  <c r="AA31" i="65" s="1"/>
  <c r="AP25" i="65"/>
  <c r="Z25" i="65" s="1"/>
  <c r="AP18" i="65"/>
  <c r="AC18" i="65" s="1"/>
  <c r="AP20" i="65"/>
  <c r="Z20" i="65" s="1"/>
  <c r="AP15" i="65"/>
  <c r="AD15" i="65" s="1"/>
  <c r="AP14" i="65"/>
  <c r="Z14" i="65" s="1"/>
  <c r="AP4" i="65"/>
  <c r="Z4" i="65" s="1"/>
  <c r="M147" i="65"/>
  <c r="O147" i="65"/>
  <c r="Q147" i="65"/>
  <c r="S147" i="65"/>
  <c r="U147" i="65"/>
  <c r="N147" i="65"/>
  <c r="P147" i="65"/>
  <c r="R147" i="65"/>
  <c r="T147" i="65"/>
  <c r="H147" i="65"/>
  <c r="C147" i="65"/>
  <c r="G147" i="65"/>
  <c r="J147" i="65"/>
  <c r="F147" i="65"/>
  <c r="I147" i="65"/>
  <c r="E147" i="65"/>
  <c r="K147" i="65"/>
  <c r="D147" i="65"/>
  <c r="M143" i="65"/>
  <c r="O143" i="65"/>
  <c r="Q143" i="65"/>
  <c r="S143" i="65"/>
  <c r="U143" i="65"/>
  <c r="N143" i="65"/>
  <c r="P143" i="65"/>
  <c r="R143" i="65"/>
  <c r="T143" i="65"/>
  <c r="I143" i="65"/>
  <c r="E143" i="65"/>
  <c r="K143" i="65"/>
  <c r="D143" i="65"/>
  <c r="H143" i="65"/>
  <c r="C143" i="65"/>
  <c r="G143" i="65"/>
  <c r="J143" i="65"/>
  <c r="F143" i="65"/>
  <c r="M151" i="65"/>
  <c r="O151" i="65"/>
  <c r="Q151" i="65"/>
  <c r="S151" i="65"/>
  <c r="U151" i="65"/>
  <c r="N151" i="65"/>
  <c r="P151" i="65"/>
  <c r="R151" i="65"/>
  <c r="T151" i="65"/>
  <c r="I151" i="65"/>
  <c r="E151" i="65"/>
  <c r="K151" i="65"/>
  <c r="D151" i="65"/>
  <c r="H151" i="65"/>
  <c r="C151" i="65"/>
  <c r="G151" i="65"/>
  <c r="J151" i="65"/>
  <c r="F151" i="65"/>
  <c r="N162" i="65"/>
  <c r="P162" i="65"/>
  <c r="R162" i="65"/>
  <c r="T162" i="65"/>
  <c r="M162" i="65"/>
  <c r="U162" i="65"/>
  <c r="O162" i="65"/>
  <c r="Q162" i="65"/>
  <c r="S162" i="65"/>
  <c r="H162" i="65"/>
  <c r="D162" i="65"/>
  <c r="K162" i="65"/>
  <c r="J162" i="65"/>
  <c r="I162" i="65"/>
  <c r="E162" i="65"/>
  <c r="C162" i="65"/>
  <c r="G162" i="65"/>
  <c r="F162" i="65"/>
  <c r="N146" i="65"/>
  <c r="P146" i="65"/>
  <c r="R146" i="65"/>
  <c r="T146" i="65"/>
  <c r="M146" i="65"/>
  <c r="U146" i="65"/>
  <c r="O146" i="65"/>
  <c r="Q146" i="65"/>
  <c r="S146" i="65"/>
  <c r="G146" i="65"/>
  <c r="F146" i="65"/>
  <c r="H146" i="65"/>
  <c r="D146" i="65"/>
  <c r="K146" i="65"/>
  <c r="J146" i="65"/>
  <c r="I146" i="65"/>
  <c r="E146" i="65"/>
  <c r="C146" i="65"/>
  <c r="N165" i="65"/>
  <c r="P165" i="65"/>
  <c r="R165" i="65"/>
  <c r="T165" i="65"/>
  <c r="M165" i="65"/>
  <c r="O165" i="65"/>
  <c r="Q165" i="65"/>
  <c r="S165" i="65"/>
  <c r="U165" i="65"/>
  <c r="G165" i="65"/>
  <c r="D165" i="65"/>
  <c r="I165" i="65"/>
  <c r="C165" i="65"/>
  <c r="H165" i="65"/>
  <c r="K165" i="65"/>
  <c r="F165" i="65"/>
  <c r="J165" i="65"/>
  <c r="E165" i="65"/>
  <c r="N149" i="65"/>
  <c r="P149" i="65"/>
  <c r="R149" i="65"/>
  <c r="T149" i="65"/>
  <c r="M149" i="65"/>
  <c r="O149" i="65"/>
  <c r="Q149" i="65"/>
  <c r="S149" i="65"/>
  <c r="U149" i="65"/>
  <c r="J149" i="65"/>
  <c r="E149" i="65"/>
  <c r="G149" i="65"/>
  <c r="D149" i="65"/>
  <c r="I149" i="65"/>
  <c r="C149" i="65"/>
  <c r="H149" i="65"/>
  <c r="K149" i="65"/>
  <c r="F149" i="65"/>
  <c r="M172" i="65"/>
  <c r="O172" i="65"/>
  <c r="Q172" i="65"/>
  <c r="S172" i="65"/>
  <c r="U172" i="65"/>
  <c r="P172" i="65"/>
  <c r="R172" i="65"/>
  <c r="T172" i="65"/>
  <c r="N172" i="65"/>
  <c r="G172" i="65"/>
  <c r="E172" i="65"/>
  <c r="F172" i="65"/>
  <c r="I172" i="65"/>
  <c r="J172" i="65"/>
  <c r="K172" i="65"/>
  <c r="D172" i="65"/>
  <c r="H172" i="65"/>
  <c r="C172" i="65"/>
  <c r="M156" i="65"/>
  <c r="O156" i="65"/>
  <c r="Q156" i="65"/>
  <c r="S156" i="65"/>
  <c r="U156" i="65"/>
  <c r="P156" i="65"/>
  <c r="R156" i="65"/>
  <c r="T156" i="65"/>
  <c r="N156" i="65"/>
  <c r="I156" i="65"/>
  <c r="J156" i="65"/>
  <c r="K156" i="65"/>
  <c r="D156" i="65"/>
  <c r="H156" i="65"/>
  <c r="C156" i="65"/>
  <c r="G156" i="65"/>
  <c r="E156" i="65"/>
  <c r="F156" i="65"/>
  <c r="M139" i="65"/>
  <c r="O139" i="65"/>
  <c r="Q139" i="65"/>
  <c r="S139" i="65"/>
  <c r="U139" i="65"/>
  <c r="N139" i="65"/>
  <c r="P139" i="65"/>
  <c r="R139" i="65"/>
  <c r="T139" i="65"/>
  <c r="G139" i="65"/>
  <c r="J139" i="65"/>
  <c r="F139" i="65"/>
  <c r="I139" i="65"/>
  <c r="E139" i="65"/>
  <c r="K139" i="65"/>
  <c r="D139" i="65"/>
  <c r="H139" i="65"/>
  <c r="C139" i="65"/>
  <c r="M123" i="65"/>
  <c r="O123" i="65"/>
  <c r="Q123" i="65"/>
  <c r="S123" i="65"/>
  <c r="U123" i="65"/>
  <c r="N123" i="65"/>
  <c r="P123" i="65"/>
  <c r="R123" i="65"/>
  <c r="T123" i="65"/>
  <c r="H123" i="65"/>
  <c r="C123" i="65"/>
  <c r="G123" i="65"/>
  <c r="J123" i="65"/>
  <c r="F123" i="65"/>
  <c r="I123" i="65"/>
  <c r="E123" i="65"/>
  <c r="K123" i="65"/>
  <c r="D123" i="65"/>
  <c r="M107" i="65"/>
  <c r="O107" i="65"/>
  <c r="Q107" i="65"/>
  <c r="S107" i="65"/>
  <c r="U107" i="65"/>
  <c r="N107" i="65"/>
  <c r="P107" i="65"/>
  <c r="R107" i="65"/>
  <c r="T107" i="65"/>
  <c r="K107" i="65"/>
  <c r="D107" i="65"/>
  <c r="H107" i="65"/>
  <c r="C107" i="65"/>
  <c r="G107" i="65"/>
  <c r="J107" i="65"/>
  <c r="F107" i="65"/>
  <c r="I107" i="65"/>
  <c r="E107" i="65"/>
  <c r="N126" i="65"/>
  <c r="P126" i="65"/>
  <c r="R126" i="65"/>
  <c r="T126" i="65"/>
  <c r="M126" i="65"/>
  <c r="O126" i="65"/>
  <c r="Q126" i="65"/>
  <c r="S126" i="65"/>
  <c r="U126" i="65"/>
  <c r="J126" i="65"/>
  <c r="E126" i="65"/>
  <c r="G126" i="65"/>
  <c r="D126" i="65"/>
  <c r="I126" i="65"/>
  <c r="C126" i="65"/>
  <c r="H126" i="65"/>
  <c r="K126" i="65"/>
  <c r="F126" i="65"/>
  <c r="N110" i="65"/>
  <c r="P110" i="65"/>
  <c r="R110" i="65"/>
  <c r="T110" i="65"/>
  <c r="M110" i="65"/>
  <c r="O110" i="65"/>
  <c r="Q110" i="65"/>
  <c r="S110" i="65"/>
  <c r="U110" i="65"/>
  <c r="H110" i="65"/>
  <c r="K110" i="65"/>
  <c r="F110" i="65"/>
  <c r="J110" i="65"/>
  <c r="E110" i="65"/>
  <c r="G110" i="65"/>
  <c r="D110" i="65"/>
  <c r="I110" i="65"/>
  <c r="C110" i="65"/>
  <c r="N129" i="65"/>
  <c r="P129" i="65"/>
  <c r="R129" i="65"/>
  <c r="T129" i="65"/>
  <c r="M129" i="65"/>
  <c r="O129" i="65"/>
  <c r="Q129" i="65"/>
  <c r="S129" i="65"/>
  <c r="U129" i="65"/>
  <c r="J129" i="65"/>
  <c r="E129" i="65"/>
  <c r="G129" i="65"/>
  <c r="D129" i="65"/>
  <c r="I129" i="65"/>
  <c r="C129" i="65"/>
  <c r="H129" i="65"/>
  <c r="K129" i="65"/>
  <c r="F129" i="65"/>
  <c r="N113" i="65"/>
  <c r="P113" i="65"/>
  <c r="R113" i="65"/>
  <c r="T113" i="65"/>
  <c r="M113" i="65"/>
  <c r="O113" i="65"/>
  <c r="Q113" i="65"/>
  <c r="S113" i="65"/>
  <c r="U113" i="65"/>
  <c r="H113" i="65"/>
  <c r="K113" i="65"/>
  <c r="F113" i="65"/>
  <c r="J113" i="65"/>
  <c r="E113" i="65"/>
  <c r="G113" i="65"/>
  <c r="D113" i="65"/>
  <c r="I113" i="65"/>
  <c r="C113" i="65"/>
  <c r="M136" i="65"/>
  <c r="O136" i="65"/>
  <c r="Q136" i="65"/>
  <c r="S136" i="65"/>
  <c r="U136" i="65"/>
  <c r="N136" i="65"/>
  <c r="P136" i="65"/>
  <c r="R136" i="65"/>
  <c r="T136" i="65"/>
  <c r="K136" i="65"/>
  <c r="D136" i="65"/>
  <c r="H136" i="65"/>
  <c r="C136" i="65"/>
  <c r="G136" i="65"/>
  <c r="J136" i="65"/>
  <c r="F136" i="65"/>
  <c r="I136" i="65"/>
  <c r="E136" i="65"/>
  <c r="M120" i="65"/>
  <c r="O120" i="65"/>
  <c r="Q120" i="65"/>
  <c r="S120" i="65"/>
  <c r="U120" i="65"/>
  <c r="N120" i="65"/>
  <c r="P120" i="65"/>
  <c r="R120" i="65"/>
  <c r="T120" i="65"/>
  <c r="I120" i="65"/>
  <c r="E120" i="65"/>
  <c r="K120" i="65"/>
  <c r="D120" i="65"/>
  <c r="H120" i="65"/>
  <c r="C120" i="65"/>
  <c r="G120" i="65"/>
  <c r="J120" i="65"/>
  <c r="F120" i="65"/>
  <c r="M99" i="65"/>
  <c r="O99" i="65"/>
  <c r="Q99" i="65"/>
  <c r="S99" i="65"/>
  <c r="U99" i="65"/>
  <c r="N99" i="65"/>
  <c r="P99" i="65"/>
  <c r="R99" i="65"/>
  <c r="T99" i="65"/>
  <c r="K99" i="65"/>
  <c r="D99" i="65"/>
  <c r="H99" i="65"/>
  <c r="C99" i="65"/>
  <c r="G99" i="65"/>
  <c r="J99" i="65"/>
  <c r="F99" i="65"/>
  <c r="I99" i="65"/>
  <c r="E99" i="65"/>
  <c r="N106" i="65"/>
  <c r="P106" i="65"/>
  <c r="R106" i="65"/>
  <c r="T106" i="65"/>
  <c r="M106" i="65"/>
  <c r="O106" i="65"/>
  <c r="Q106" i="65"/>
  <c r="S106" i="65"/>
  <c r="U106" i="65"/>
  <c r="H106" i="65"/>
  <c r="J106" i="65"/>
  <c r="F106" i="65"/>
  <c r="K106" i="65"/>
  <c r="E106" i="65"/>
  <c r="I106" i="65"/>
  <c r="D106" i="65"/>
  <c r="G106" i="65"/>
  <c r="C106" i="65"/>
  <c r="N90" i="65"/>
  <c r="P90" i="65"/>
  <c r="R90" i="65"/>
  <c r="T90" i="65"/>
  <c r="M90" i="65"/>
  <c r="O90" i="65"/>
  <c r="Q90" i="65"/>
  <c r="S90" i="65"/>
  <c r="U90" i="65"/>
  <c r="G90" i="65"/>
  <c r="D90" i="65"/>
  <c r="I90" i="65"/>
  <c r="C90" i="65"/>
  <c r="H90" i="65"/>
  <c r="K90" i="65"/>
  <c r="F90" i="65"/>
  <c r="J90" i="65"/>
  <c r="E90" i="65"/>
  <c r="N93" i="65"/>
  <c r="P93" i="65"/>
  <c r="R93" i="65"/>
  <c r="T93" i="65"/>
  <c r="M93" i="65"/>
  <c r="O93" i="65"/>
  <c r="Q93" i="65"/>
  <c r="S93" i="65"/>
  <c r="U93" i="65"/>
  <c r="I93" i="65"/>
  <c r="C93" i="65"/>
  <c r="H93" i="65"/>
  <c r="K93" i="65"/>
  <c r="F93" i="65"/>
  <c r="J93" i="65"/>
  <c r="E93" i="65"/>
  <c r="G93" i="65"/>
  <c r="D93" i="65"/>
  <c r="M100" i="65"/>
  <c r="O100" i="65"/>
  <c r="Q100" i="65"/>
  <c r="S100" i="65"/>
  <c r="U100" i="65"/>
  <c r="N100" i="65"/>
  <c r="P100" i="65"/>
  <c r="R100" i="65"/>
  <c r="T100" i="65"/>
  <c r="H100" i="65"/>
  <c r="C100" i="65"/>
  <c r="G100" i="65"/>
  <c r="J100" i="65"/>
  <c r="F100" i="65"/>
  <c r="I100" i="65"/>
  <c r="E100" i="65"/>
  <c r="K100" i="65"/>
  <c r="D100" i="65"/>
  <c r="M84" i="65"/>
  <c r="O84" i="65"/>
  <c r="Q84" i="65"/>
  <c r="S84" i="65"/>
  <c r="U84" i="65"/>
  <c r="N84" i="65"/>
  <c r="P84" i="65"/>
  <c r="R84" i="65"/>
  <c r="T84" i="65"/>
  <c r="K84" i="65"/>
  <c r="D84" i="65"/>
  <c r="H84" i="65"/>
  <c r="C84" i="65"/>
  <c r="G84" i="65"/>
  <c r="J84" i="65"/>
  <c r="F84" i="65"/>
  <c r="I84" i="65"/>
  <c r="E84" i="65"/>
  <c r="N79" i="65"/>
  <c r="P79" i="65"/>
  <c r="R79" i="65"/>
  <c r="T79" i="65"/>
  <c r="M79" i="65"/>
  <c r="O79" i="65"/>
  <c r="Q79" i="65"/>
  <c r="S79" i="65"/>
  <c r="U79" i="65"/>
  <c r="G79" i="65"/>
  <c r="D79" i="65"/>
  <c r="I79" i="65"/>
  <c r="C79" i="65"/>
  <c r="H79" i="65"/>
  <c r="K79" i="65"/>
  <c r="F79" i="65"/>
  <c r="J79" i="65"/>
  <c r="E79" i="65"/>
  <c r="M77" i="65"/>
  <c r="O77" i="65"/>
  <c r="Q77" i="65"/>
  <c r="S77" i="65"/>
  <c r="U77" i="65"/>
  <c r="N77" i="65"/>
  <c r="P77" i="65"/>
  <c r="R77" i="65"/>
  <c r="T77" i="65"/>
  <c r="K77" i="65"/>
  <c r="D77" i="65"/>
  <c r="H77" i="65"/>
  <c r="C77" i="65"/>
  <c r="G77" i="65"/>
  <c r="J77" i="65"/>
  <c r="F77" i="65"/>
  <c r="I77" i="65"/>
  <c r="E77" i="65"/>
  <c r="N75" i="65"/>
  <c r="P75" i="65"/>
  <c r="R75" i="65"/>
  <c r="T75" i="65"/>
  <c r="M75" i="65"/>
  <c r="O75" i="65"/>
  <c r="Q75" i="65"/>
  <c r="S75" i="65"/>
  <c r="U75" i="65"/>
  <c r="I75" i="65"/>
  <c r="C75" i="65"/>
  <c r="H75" i="65"/>
  <c r="K75" i="65"/>
  <c r="F75" i="65"/>
  <c r="J75" i="65"/>
  <c r="E75" i="65"/>
  <c r="G75" i="65"/>
  <c r="D75" i="65"/>
  <c r="N68" i="65"/>
  <c r="P68" i="65"/>
  <c r="R68" i="65"/>
  <c r="T68" i="65"/>
  <c r="O68" i="65"/>
  <c r="Q68" i="65"/>
  <c r="S68" i="65"/>
  <c r="M68" i="65"/>
  <c r="U68" i="65"/>
  <c r="I68" i="65"/>
  <c r="C68" i="65"/>
  <c r="H68" i="65"/>
  <c r="K68" i="65"/>
  <c r="F68" i="65"/>
  <c r="J68" i="65"/>
  <c r="E68" i="65"/>
  <c r="G68" i="65"/>
  <c r="D68" i="65"/>
  <c r="N71" i="65"/>
  <c r="P71" i="65"/>
  <c r="R71" i="65"/>
  <c r="T71" i="65"/>
  <c r="M71" i="65"/>
  <c r="O71" i="65"/>
  <c r="Q71" i="65"/>
  <c r="S71" i="65"/>
  <c r="U71" i="65"/>
  <c r="G71" i="65"/>
  <c r="D71" i="65"/>
  <c r="I71" i="65"/>
  <c r="C71" i="65"/>
  <c r="H71" i="65"/>
  <c r="K71" i="65"/>
  <c r="F71" i="65"/>
  <c r="J71" i="65"/>
  <c r="E71" i="65"/>
  <c r="P74" i="65"/>
  <c r="S74" i="65"/>
  <c r="U74" i="65"/>
  <c r="O74" i="65"/>
  <c r="T74" i="65"/>
  <c r="Q74" i="65"/>
  <c r="M74" i="65"/>
  <c r="R74" i="65"/>
  <c r="N74" i="65"/>
  <c r="H74" i="65"/>
  <c r="E74" i="65"/>
  <c r="I74" i="65"/>
  <c r="D74" i="65"/>
  <c r="K74" i="65"/>
  <c r="C74" i="65"/>
  <c r="J74" i="65"/>
  <c r="G74" i="65"/>
  <c r="F74" i="65"/>
  <c r="N60" i="65"/>
  <c r="S60" i="65"/>
  <c r="Q60" i="65"/>
  <c r="T60" i="65"/>
  <c r="O60" i="65"/>
  <c r="R60" i="65"/>
  <c r="P60" i="65"/>
  <c r="U60" i="65"/>
  <c r="M60" i="65"/>
  <c r="J60" i="65"/>
  <c r="E60" i="65"/>
  <c r="G60" i="65"/>
  <c r="D60" i="65"/>
  <c r="K60" i="65"/>
  <c r="C60" i="65"/>
  <c r="H60" i="65"/>
  <c r="I60" i="65"/>
  <c r="F60" i="65"/>
  <c r="N47" i="65"/>
  <c r="P47" i="65"/>
  <c r="R47" i="65"/>
  <c r="T47" i="65"/>
  <c r="Q47" i="65"/>
  <c r="S47" i="65"/>
  <c r="M47" i="65"/>
  <c r="U47" i="65"/>
  <c r="O47" i="65"/>
  <c r="K47" i="65"/>
  <c r="C47" i="65"/>
  <c r="H47" i="65"/>
  <c r="G47" i="65"/>
  <c r="F47" i="65"/>
  <c r="J47" i="65"/>
  <c r="E47" i="65"/>
  <c r="I47" i="65"/>
  <c r="D47" i="65"/>
  <c r="N50" i="65"/>
  <c r="P50" i="65"/>
  <c r="R50" i="65"/>
  <c r="T50" i="65"/>
  <c r="M50" i="65"/>
  <c r="O50" i="65"/>
  <c r="Q50" i="65"/>
  <c r="S50" i="65"/>
  <c r="U50" i="65"/>
  <c r="G50" i="65"/>
  <c r="D50" i="65"/>
  <c r="I50" i="65"/>
  <c r="C50" i="65"/>
  <c r="H50" i="65"/>
  <c r="K50" i="65"/>
  <c r="F50" i="65"/>
  <c r="J50" i="65"/>
  <c r="E50" i="65"/>
  <c r="M53" i="65"/>
  <c r="O53" i="65"/>
  <c r="Q53" i="65"/>
  <c r="S53" i="65"/>
  <c r="U53" i="65"/>
  <c r="N53" i="65"/>
  <c r="P53" i="65"/>
  <c r="R53" i="65"/>
  <c r="T53" i="65"/>
  <c r="H53" i="65"/>
  <c r="C53" i="65"/>
  <c r="G53" i="65"/>
  <c r="J53" i="65"/>
  <c r="F53" i="65"/>
  <c r="I53" i="65"/>
  <c r="E53" i="65"/>
  <c r="K53" i="65"/>
  <c r="D53" i="65"/>
  <c r="N41" i="65"/>
  <c r="P41" i="65"/>
  <c r="R41" i="65"/>
  <c r="T41" i="65"/>
  <c r="O41" i="65"/>
  <c r="Q41" i="65"/>
  <c r="S41" i="65"/>
  <c r="M41" i="65"/>
  <c r="U41" i="65"/>
  <c r="G41" i="65"/>
  <c r="D41" i="65"/>
  <c r="I41" i="65"/>
  <c r="C41" i="65"/>
  <c r="H41" i="65"/>
  <c r="K41" i="65"/>
  <c r="F41" i="65"/>
  <c r="J41" i="65"/>
  <c r="E41" i="65"/>
  <c r="N44" i="65"/>
  <c r="P44" i="65"/>
  <c r="R44" i="65"/>
  <c r="T44" i="65"/>
  <c r="M44" i="65"/>
  <c r="O44" i="65"/>
  <c r="Q44" i="65"/>
  <c r="S44" i="65"/>
  <c r="U44" i="65"/>
  <c r="J44" i="65"/>
  <c r="E44" i="65"/>
  <c r="G44" i="65"/>
  <c r="D44" i="65"/>
  <c r="I44" i="65"/>
  <c r="C44" i="65"/>
  <c r="H44" i="65"/>
  <c r="K44" i="65"/>
  <c r="F44" i="65"/>
  <c r="M43" i="65"/>
  <c r="O43" i="65"/>
  <c r="Q43" i="65"/>
  <c r="S43" i="65"/>
  <c r="U43" i="65"/>
  <c r="N43" i="65"/>
  <c r="P43" i="65"/>
  <c r="R43" i="65"/>
  <c r="T43" i="65"/>
  <c r="G43" i="65"/>
  <c r="J43" i="65"/>
  <c r="F43" i="65"/>
  <c r="I43" i="65"/>
  <c r="E43" i="65"/>
  <c r="K43" i="65"/>
  <c r="D43" i="65"/>
  <c r="H43" i="65"/>
  <c r="C43" i="65"/>
  <c r="N30" i="65"/>
  <c r="P30" i="65"/>
  <c r="R30" i="65"/>
  <c r="T30" i="65"/>
  <c r="M30" i="65"/>
  <c r="O30" i="65"/>
  <c r="U30" i="65"/>
  <c r="Q30" i="65"/>
  <c r="S30" i="65"/>
  <c r="H30" i="65"/>
  <c r="K30" i="65"/>
  <c r="F30" i="65"/>
  <c r="J30" i="65"/>
  <c r="E30" i="65"/>
  <c r="G30" i="65"/>
  <c r="D30" i="65"/>
  <c r="I30" i="65"/>
  <c r="C30" i="65"/>
  <c r="N29" i="65"/>
  <c r="P29" i="65"/>
  <c r="R29" i="65"/>
  <c r="T29" i="65"/>
  <c r="M29" i="65"/>
  <c r="O29" i="65"/>
  <c r="Q29" i="65"/>
  <c r="S29" i="65"/>
  <c r="U29" i="65"/>
  <c r="I29" i="65"/>
  <c r="C29" i="65"/>
  <c r="H29" i="65"/>
  <c r="K29" i="65"/>
  <c r="F29" i="65"/>
  <c r="J29" i="65"/>
  <c r="E29" i="65"/>
  <c r="G29" i="65"/>
  <c r="D29" i="65"/>
  <c r="M24" i="65"/>
  <c r="O24" i="65"/>
  <c r="Q24" i="65"/>
  <c r="S24" i="65"/>
  <c r="U24" i="65"/>
  <c r="P24" i="65"/>
  <c r="R24" i="65"/>
  <c r="T24" i="65"/>
  <c r="N24" i="65"/>
  <c r="G24" i="65"/>
  <c r="J24" i="65"/>
  <c r="F24" i="65"/>
  <c r="I24" i="65"/>
  <c r="E24" i="65"/>
  <c r="K24" i="65"/>
  <c r="D24" i="65"/>
  <c r="H24" i="65"/>
  <c r="C24" i="65"/>
  <c r="N8" i="65"/>
  <c r="P8" i="65"/>
  <c r="R8" i="65"/>
  <c r="T8" i="65"/>
  <c r="M8" i="65"/>
  <c r="U8" i="65"/>
  <c r="S8" i="65"/>
  <c r="Q8" i="65"/>
  <c r="O8" i="65"/>
  <c r="G8" i="65"/>
  <c r="D8" i="65"/>
  <c r="K8" i="65"/>
  <c r="C8" i="65"/>
  <c r="H8" i="65"/>
  <c r="I8" i="65"/>
  <c r="F8" i="65"/>
  <c r="J8" i="65"/>
  <c r="E8" i="65"/>
  <c r="N11" i="65"/>
  <c r="P11" i="65"/>
  <c r="R11" i="65"/>
  <c r="T11" i="65"/>
  <c r="M11" i="65"/>
  <c r="U11" i="65"/>
  <c r="O11" i="65"/>
  <c r="Q11" i="65"/>
  <c r="S11" i="65"/>
  <c r="G11" i="65"/>
  <c r="D11" i="65"/>
  <c r="I11" i="65"/>
  <c r="C11" i="65"/>
  <c r="H11" i="65"/>
  <c r="K11" i="65"/>
  <c r="F11" i="65"/>
  <c r="J11" i="65"/>
  <c r="E11" i="65"/>
  <c r="M13" i="65"/>
  <c r="O13" i="65"/>
  <c r="Q13" i="65"/>
  <c r="S13" i="65"/>
  <c r="U13" i="65"/>
  <c r="T13" i="65"/>
  <c r="N13" i="65"/>
  <c r="P13" i="65"/>
  <c r="R13" i="65"/>
  <c r="H13" i="65"/>
  <c r="C13" i="65"/>
  <c r="G13" i="65"/>
  <c r="J13" i="65"/>
  <c r="F13" i="65"/>
  <c r="I13" i="65"/>
  <c r="E13" i="65"/>
  <c r="K13" i="65"/>
  <c r="D13" i="65"/>
  <c r="M5" i="65"/>
  <c r="P5" i="65"/>
  <c r="U5" i="65"/>
  <c r="N5" i="65"/>
  <c r="S5" i="65"/>
  <c r="Q5" i="65"/>
  <c r="T5" i="65"/>
  <c r="R5" i="65"/>
  <c r="O5" i="65"/>
  <c r="H5" i="65"/>
  <c r="E5" i="65"/>
  <c r="K5" i="65"/>
  <c r="D5" i="65"/>
  <c r="I5" i="65"/>
  <c r="C5" i="65"/>
  <c r="G5" i="65"/>
  <c r="J5" i="65"/>
  <c r="F5" i="65"/>
  <c r="AP38" i="19"/>
  <c r="W38" i="19" s="1"/>
  <c r="S38" i="19"/>
  <c r="T38" i="19"/>
  <c r="O38" i="19"/>
  <c r="Q38" i="19"/>
  <c r="R38" i="19"/>
  <c r="P38" i="19"/>
  <c r="M38" i="19"/>
  <c r="U38" i="19"/>
  <c r="N38" i="19"/>
  <c r="AP69" i="21"/>
  <c r="AH69" i="21" s="1"/>
  <c r="S69" i="21"/>
  <c r="T69" i="21"/>
  <c r="N69" i="21"/>
  <c r="Q69" i="21"/>
  <c r="O69" i="21"/>
  <c r="P69" i="21"/>
  <c r="M69" i="21"/>
  <c r="U69" i="21"/>
  <c r="R69" i="21"/>
  <c r="AP82" i="21"/>
  <c r="Z82" i="21" s="1"/>
  <c r="N82" i="21"/>
  <c r="S82" i="21"/>
  <c r="O82" i="21"/>
  <c r="Q82" i="21"/>
  <c r="M82" i="21"/>
  <c r="P82" i="21"/>
  <c r="T82" i="21"/>
  <c r="R82" i="21"/>
  <c r="U82" i="21"/>
  <c r="AP113" i="21"/>
  <c r="W113" i="21" s="1"/>
  <c r="M113" i="21"/>
  <c r="P113" i="21"/>
  <c r="N113" i="21"/>
  <c r="U113" i="21"/>
  <c r="S113" i="21"/>
  <c r="T113" i="21"/>
  <c r="O113" i="21"/>
  <c r="Q113" i="21"/>
  <c r="R113" i="21"/>
  <c r="AP127" i="21"/>
  <c r="AB127" i="21" s="1"/>
  <c r="U127" i="21"/>
  <c r="M127" i="21"/>
  <c r="S127" i="21"/>
  <c r="O127" i="21"/>
  <c r="N127" i="21"/>
  <c r="Q127" i="21"/>
  <c r="R127" i="21"/>
  <c r="P127" i="21"/>
  <c r="T127" i="21"/>
  <c r="AP78" i="21"/>
  <c r="AO78" i="21" s="1"/>
  <c r="P78" i="21"/>
  <c r="O78" i="21"/>
  <c r="S78" i="21"/>
  <c r="U78" i="21"/>
  <c r="M78" i="21"/>
  <c r="T78" i="21"/>
  <c r="R78" i="21"/>
  <c r="N78" i="21"/>
  <c r="Q78" i="21"/>
  <c r="AP108" i="21"/>
  <c r="AJ108" i="21" s="1"/>
  <c r="M108" i="21"/>
  <c r="P108" i="21"/>
  <c r="Q108" i="21"/>
  <c r="O108" i="21"/>
  <c r="U108" i="21"/>
  <c r="R108" i="21"/>
  <c r="T108" i="21"/>
  <c r="S108" i="21"/>
  <c r="N108" i="21"/>
  <c r="AP120" i="21"/>
  <c r="AM120" i="21" s="1"/>
  <c r="N120" i="21"/>
  <c r="S120" i="21"/>
  <c r="O120" i="21"/>
  <c r="Q120" i="21"/>
  <c r="M120" i="21"/>
  <c r="U120" i="21"/>
  <c r="T120" i="21"/>
  <c r="R120" i="21"/>
  <c r="P120" i="21"/>
  <c r="AP45" i="19"/>
  <c r="AH45" i="19" s="1"/>
  <c r="R45" i="19"/>
  <c r="U45" i="19"/>
  <c r="S45" i="19"/>
  <c r="N45" i="19"/>
  <c r="O45" i="19"/>
  <c r="Q45" i="19"/>
  <c r="T45" i="19"/>
  <c r="M45" i="19"/>
  <c r="P45" i="19"/>
  <c r="AP4" i="19"/>
  <c r="AC4" i="19" s="1"/>
  <c r="U4" i="19"/>
  <c r="O4" i="19"/>
  <c r="T4" i="19"/>
  <c r="R4" i="19"/>
  <c r="N4" i="19"/>
  <c r="S4" i="19"/>
  <c r="P4" i="19"/>
  <c r="Q4" i="19"/>
  <c r="M4" i="19"/>
  <c r="AP125" i="21"/>
  <c r="AE125" i="21" s="1"/>
  <c r="R125" i="21"/>
  <c r="S125" i="21"/>
  <c r="O125" i="21"/>
  <c r="Q125" i="21"/>
  <c r="M125" i="21"/>
  <c r="P125" i="21"/>
  <c r="T125" i="21"/>
  <c r="N125" i="21"/>
  <c r="U125" i="21"/>
  <c r="AP94" i="21"/>
  <c r="AK94" i="21" s="1"/>
  <c r="U94" i="21"/>
  <c r="M94" i="21"/>
  <c r="T94" i="21"/>
  <c r="R94" i="21"/>
  <c r="N94" i="21"/>
  <c r="S94" i="21"/>
  <c r="P94" i="21"/>
  <c r="O94" i="21"/>
  <c r="Q94" i="21"/>
  <c r="AP165" i="21"/>
  <c r="X165" i="21" s="1"/>
  <c r="U165" i="21"/>
  <c r="O165" i="21"/>
  <c r="S165" i="21"/>
  <c r="T165" i="21"/>
  <c r="M165" i="21"/>
  <c r="Q165" i="21"/>
  <c r="R165" i="21"/>
  <c r="P165" i="21"/>
  <c r="N165" i="21"/>
  <c r="AP110" i="21"/>
  <c r="AG110" i="21" s="1"/>
  <c r="U110" i="21"/>
  <c r="M110" i="21"/>
  <c r="P110" i="21"/>
  <c r="R110" i="21"/>
  <c r="T110" i="21"/>
  <c r="S110" i="21"/>
  <c r="N110" i="21"/>
  <c r="Q110" i="21"/>
  <c r="O110" i="21"/>
  <c r="AP54" i="21"/>
  <c r="Z54" i="21" s="1"/>
  <c r="O54" i="21"/>
  <c r="Q54" i="21"/>
  <c r="N54" i="21"/>
  <c r="M54" i="21"/>
  <c r="P54" i="21"/>
  <c r="R54" i="21"/>
  <c r="U54" i="21"/>
  <c r="S54" i="21"/>
  <c r="T54" i="21"/>
  <c r="AP116" i="21"/>
  <c r="X116" i="21" s="1"/>
  <c r="T116" i="21"/>
  <c r="R116" i="21"/>
  <c r="N116" i="21"/>
  <c r="S116" i="21"/>
  <c r="P116" i="21"/>
  <c r="O116" i="21"/>
  <c r="Q116" i="21"/>
  <c r="U116" i="21"/>
  <c r="M116" i="21"/>
  <c r="AP87" i="21"/>
  <c r="X87" i="21" s="1"/>
  <c r="M87" i="21"/>
  <c r="P87" i="21"/>
  <c r="T87" i="21"/>
  <c r="R87" i="21"/>
  <c r="Q87" i="21"/>
  <c r="N87" i="21"/>
  <c r="U87" i="21"/>
  <c r="O87" i="21"/>
  <c r="S87" i="21"/>
  <c r="AP3" i="19"/>
  <c r="AD3" i="19" s="1"/>
  <c r="O3" i="19"/>
  <c r="Q3" i="19"/>
  <c r="M3" i="19"/>
  <c r="U3" i="19"/>
  <c r="T3" i="19"/>
  <c r="R3" i="19"/>
  <c r="P3" i="19"/>
  <c r="N3" i="19"/>
  <c r="S3" i="19"/>
  <c r="AP18" i="19"/>
  <c r="AH18" i="19" s="1"/>
  <c r="M18" i="19"/>
  <c r="P18" i="19"/>
  <c r="O18" i="19"/>
  <c r="U18" i="19"/>
  <c r="N18" i="19"/>
  <c r="R18" i="19"/>
  <c r="S18" i="19"/>
  <c r="T18" i="19"/>
  <c r="Q18" i="19"/>
  <c r="AP130" i="21"/>
  <c r="AG130" i="21" s="1"/>
  <c r="O130" i="21"/>
  <c r="Q130" i="21"/>
  <c r="M130" i="21"/>
  <c r="P130" i="21"/>
  <c r="T130" i="21"/>
  <c r="R130" i="21"/>
  <c r="U130" i="21"/>
  <c r="N130" i="21"/>
  <c r="S130" i="21"/>
  <c r="AP52" i="19"/>
  <c r="AE52" i="19" s="1"/>
  <c r="T52" i="19"/>
  <c r="Q52" i="19"/>
  <c r="N52" i="19"/>
  <c r="O52" i="19"/>
  <c r="P52" i="19"/>
  <c r="S52" i="19"/>
  <c r="R52" i="19"/>
  <c r="U52" i="19"/>
  <c r="M52" i="19"/>
  <c r="AP114" i="21"/>
  <c r="AK114" i="21" s="1"/>
  <c r="M114" i="21"/>
  <c r="U114" i="21"/>
  <c r="T114" i="21"/>
  <c r="R114" i="21"/>
  <c r="P114" i="21"/>
  <c r="N114" i="21"/>
  <c r="S114" i="21"/>
  <c r="O114" i="21"/>
  <c r="Q114" i="21"/>
  <c r="AP88" i="21"/>
  <c r="AJ88" i="21" s="1"/>
  <c r="O88" i="21"/>
  <c r="Q88" i="21"/>
  <c r="M88" i="21"/>
  <c r="P88" i="21"/>
  <c r="T88" i="21"/>
  <c r="R88" i="21"/>
  <c r="U88" i="21"/>
  <c r="N88" i="21"/>
  <c r="S88" i="21"/>
  <c r="AP158" i="21"/>
  <c r="AK158" i="21" s="1"/>
  <c r="N158" i="21"/>
  <c r="S158" i="21"/>
  <c r="P158" i="21"/>
  <c r="O158" i="21"/>
  <c r="Q158" i="21"/>
  <c r="U158" i="21"/>
  <c r="M158" i="21"/>
  <c r="T158" i="21"/>
  <c r="R158" i="21"/>
  <c r="AP75" i="21"/>
  <c r="X75" i="21" s="1"/>
  <c r="R75" i="21"/>
  <c r="U75" i="21"/>
  <c r="S75" i="21"/>
  <c r="N75" i="21"/>
  <c r="O75" i="21"/>
  <c r="Q75" i="21"/>
  <c r="P75" i="21"/>
  <c r="M75" i="21"/>
  <c r="T75" i="21"/>
  <c r="AP172" i="21"/>
  <c r="AJ172" i="21" s="1"/>
  <c r="M172" i="21"/>
  <c r="P172" i="21"/>
  <c r="R172" i="21"/>
  <c r="U172" i="21"/>
  <c r="S172" i="21"/>
  <c r="Q172" i="21"/>
  <c r="T172" i="21"/>
  <c r="O172" i="21"/>
  <c r="N172" i="21"/>
  <c r="AP39" i="19"/>
  <c r="O39" i="19"/>
  <c r="Q39" i="19"/>
  <c r="T39" i="19"/>
  <c r="M39" i="19"/>
  <c r="P39" i="19"/>
  <c r="R39" i="19"/>
  <c r="U39" i="19"/>
  <c r="S39" i="19"/>
  <c r="N39" i="19"/>
  <c r="AP139" i="21"/>
  <c r="AA139" i="21" s="1"/>
  <c r="R139" i="21"/>
  <c r="U139" i="21"/>
  <c r="S139" i="21"/>
  <c r="N139" i="21"/>
  <c r="O139" i="21"/>
  <c r="Q139" i="21"/>
  <c r="P139" i="21"/>
  <c r="M139" i="21"/>
  <c r="T139" i="21"/>
  <c r="AP11" i="19"/>
  <c r="U11" i="19"/>
  <c r="O11" i="19"/>
  <c r="S11" i="19"/>
  <c r="N11" i="19"/>
  <c r="Q11" i="19"/>
  <c r="R11" i="19"/>
  <c r="P11" i="19"/>
  <c r="M11" i="19"/>
  <c r="T11" i="19"/>
  <c r="AP142" i="21"/>
  <c r="AG142" i="21" s="1"/>
  <c r="N142" i="21"/>
  <c r="Q142" i="21"/>
  <c r="P142" i="21"/>
  <c r="O142" i="21"/>
  <c r="S142" i="21"/>
  <c r="U142" i="21"/>
  <c r="M142" i="21"/>
  <c r="T142" i="21"/>
  <c r="R142" i="21"/>
  <c r="AP48" i="19"/>
  <c r="AB48" i="19" s="1"/>
  <c r="P48" i="19"/>
  <c r="T48" i="19"/>
  <c r="U48" i="19"/>
  <c r="M48" i="19"/>
  <c r="S48" i="19"/>
  <c r="O48" i="19"/>
  <c r="N48" i="19"/>
  <c r="Q48" i="19"/>
  <c r="R48" i="19"/>
  <c r="AP150" i="21"/>
  <c r="AK150" i="21" s="1"/>
  <c r="O150" i="21"/>
  <c r="Q150" i="21"/>
  <c r="T150" i="21"/>
  <c r="M150" i="21"/>
  <c r="P150" i="21"/>
  <c r="R150" i="21"/>
  <c r="U150" i="21"/>
  <c r="S150" i="21"/>
  <c r="N150" i="21"/>
  <c r="AP109" i="21"/>
  <c r="Z109" i="21" s="1"/>
  <c r="M109" i="21"/>
  <c r="P109" i="21"/>
  <c r="T109" i="21"/>
  <c r="N109" i="21"/>
  <c r="U109" i="21"/>
  <c r="R109" i="21"/>
  <c r="S109" i="21"/>
  <c r="Q109" i="21"/>
  <c r="O109" i="21"/>
  <c r="AP95" i="21"/>
  <c r="AJ95" i="21" s="1"/>
  <c r="P95" i="21"/>
  <c r="T95" i="21"/>
  <c r="U95" i="21"/>
  <c r="M95" i="21"/>
  <c r="S95" i="21"/>
  <c r="O95" i="21"/>
  <c r="N95" i="21"/>
  <c r="Q95" i="21"/>
  <c r="R95" i="21"/>
  <c r="AP80" i="21"/>
  <c r="AN80" i="21" s="1"/>
  <c r="S80" i="21"/>
  <c r="T80" i="21"/>
  <c r="R80" i="21"/>
  <c r="U80" i="21"/>
  <c r="N80" i="21"/>
  <c r="Q80" i="21"/>
  <c r="O80" i="21"/>
  <c r="P80" i="21"/>
  <c r="M80" i="21"/>
  <c r="AP167" i="21"/>
  <c r="Y167" i="21" s="1"/>
  <c r="M167" i="21"/>
  <c r="U167" i="21"/>
  <c r="T167" i="21"/>
  <c r="R167" i="21"/>
  <c r="S167" i="21"/>
  <c r="N167" i="21"/>
  <c r="P167" i="21"/>
  <c r="O167" i="21"/>
  <c r="Q167" i="21"/>
  <c r="AP117" i="21"/>
  <c r="AN117" i="21" s="1"/>
  <c r="U117" i="21"/>
  <c r="M117" i="21"/>
  <c r="S117" i="21"/>
  <c r="T117" i="21"/>
  <c r="N117" i="21"/>
  <c r="Q117" i="21"/>
  <c r="R117" i="21"/>
  <c r="P117" i="21"/>
  <c r="O117" i="21"/>
  <c r="AP136" i="21"/>
  <c r="AE136" i="21" s="1"/>
  <c r="M136" i="21"/>
  <c r="P136" i="21"/>
  <c r="T136" i="21"/>
  <c r="R136" i="21"/>
  <c r="U136" i="21"/>
  <c r="N136" i="21"/>
  <c r="S136" i="21"/>
  <c r="O136" i="21"/>
  <c r="Q136" i="21"/>
  <c r="AP17" i="19"/>
  <c r="AE17" i="19" s="1"/>
  <c r="P17" i="19"/>
  <c r="R17" i="19"/>
  <c r="U17" i="19"/>
  <c r="O17" i="19"/>
  <c r="S17" i="19"/>
  <c r="T17" i="19"/>
  <c r="M17" i="19"/>
  <c r="Q17" i="19"/>
  <c r="N17" i="19"/>
  <c r="AP22" i="19"/>
  <c r="Y22" i="19" s="1"/>
  <c r="U22" i="19"/>
  <c r="M22" i="19"/>
  <c r="S22" i="19"/>
  <c r="T22" i="19"/>
  <c r="N22" i="19"/>
  <c r="Q22" i="19"/>
  <c r="R22" i="19"/>
  <c r="P22" i="19"/>
  <c r="O22" i="19"/>
  <c r="AP145" i="21"/>
  <c r="Z145" i="21" s="1"/>
  <c r="S145" i="21"/>
  <c r="T145" i="21"/>
  <c r="O145" i="21"/>
  <c r="Q145" i="21"/>
  <c r="R145" i="21"/>
  <c r="M145" i="21"/>
  <c r="P145" i="21"/>
  <c r="N145" i="21"/>
  <c r="U145" i="21"/>
  <c r="AP28" i="19"/>
  <c r="AA28" i="19" s="1"/>
  <c r="O28" i="19"/>
  <c r="Q28" i="19"/>
  <c r="P28" i="19"/>
  <c r="M28" i="19"/>
  <c r="T28" i="19"/>
  <c r="R28" i="19"/>
  <c r="U28" i="19"/>
  <c r="S28" i="19"/>
  <c r="N28" i="19"/>
  <c r="AP29" i="19"/>
  <c r="W29" i="19" s="1"/>
  <c r="S29" i="19"/>
  <c r="T29" i="19"/>
  <c r="O29" i="19"/>
  <c r="Q29" i="19"/>
  <c r="N29" i="19"/>
  <c r="M29" i="19"/>
  <c r="P29" i="19"/>
  <c r="R29" i="19"/>
  <c r="U29" i="19"/>
  <c r="AP167" i="65"/>
  <c r="W167" i="65" s="1"/>
  <c r="AP147" i="65"/>
  <c r="W147" i="65" s="1"/>
  <c r="AP171" i="65"/>
  <c r="W171" i="65" s="1"/>
  <c r="AP166" i="65"/>
  <c r="X166" i="65" s="1"/>
  <c r="AP150" i="65"/>
  <c r="X150" i="65" s="1"/>
  <c r="AP173" i="65"/>
  <c r="X173" i="65" s="1"/>
  <c r="AP157" i="65"/>
  <c r="X157" i="65" s="1"/>
  <c r="AP176" i="65"/>
  <c r="W176" i="65" s="1"/>
  <c r="AP160" i="65"/>
  <c r="Y160" i="65" s="1"/>
  <c r="AP144" i="65"/>
  <c r="Y144" i="65" s="1"/>
  <c r="AP123" i="65"/>
  <c r="W123" i="65" s="1"/>
  <c r="AP107" i="65"/>
  <c r="W107" i="65" s="1"/>
  <c r="AP130" i="65"/>
  <c r="X130" i="65" s="1"/>
  <c r="AP114" i="65"/>
  <c r="X114" i="65" s="1"/>
  <c r="AP129" i="65"/>
  <c r="X129" i="65" s="1"/>
  <c r="AP113" i="65"/>
  <c r="X113" i="65" s="1"/>
  <c r="AP132" i="65"/>
  <c r="Y132" i="65" s="1"/>
  <c r="AP116" i="65"/>
  <c r="Y116" i="65" s="1"/>
  <c r="AP99" i="65"/>
  <c r="W99" i="65" s="1"/>
  <c r="AP106" i="65"/>
  <c r="X106" i="65" s="1"/>
  <c r="AP90" i="65"/>
  <c r="X90" i="65" s="1"/>
  <c r="AP93" i="65"/>
  <c r="X93" i="65" s="1"/>
  <c r="AP100" i="65"/>
  <c r="Y100" i="65" s="1"/>
  <c r="AP84" i="65"/>
  <c r="Y84" i="65" s="1"/>
  <c r="AP79" i="65"/>
  <c r="X79" i="65" s="1"/>
  <c r="AP81" i="65"/>
  <c r="Y81" i="65" s="1"/>
  <c r="AP69" i="65"/>
  <c r="W69" i="65" s="1"/>
  <c r="AP64" i="65"/>
  <c r="X64" i="65" s="1"/>
  <c r="AP67" i="65"/>
  <c r="X67" i="65" s="1"/>
  <c r="AP34" i="65"/>
  <c r="W34" i="65" s="1"/>
  <c r="AP62" i="65"/>
  <c r="Y62" i="65" s="1"/>
  <c r="AP51" i="65"/>
  <c r="X51" i="65" s="1"/>
  <c r="AP54" i="65"/>
  <c r="X54" i="65" s="1"/>
  <c r="AP53" i="65"/>
  <c r="Y53" i="65" s="1"/>
  <c r="AP41" i="65"/>
  <c r="X41" i="65" s="1"/>
  <c r="AP40" i="65"/>
  <c r="X40" i="65" s="1"/>
  <c r="AP43" i="65"/>
  <c r="Y43" i="65" s="1"/>
  <c r="AP30" i="65"/>
  <c r="X30" i="65" s="1"/>
  <c r="AP22" i="65"/>
  <c r="W22" i="65" s="1"/>
  <c r="AP21" i="65"/>
  <c r="X21" i="65" s="1"/>
  <c r="AP16" i="65"/>
  <c r="W16" i="65" s="1"/>
  <c r="AP11" i="65"/>
  <c r="X11" i="65" s="1"/>
  <c r="AP10" i="65"/>
  <c r="X10" i="65" s="1"/>
  <c r="AP7" i="65"/>
  <c r="AB7" i="65" s="1"/>
  <c r="N177" i="65"/>
  <c r="P177" i="65"/>
  <c r="R177" i="65"/>
  <c r="T177" i="65"/>
  <c r="M177" i="65"/>
  <c r="U177" i="65"/>
  <c r="O177" i="65"/>
  <c r="Q177" i="65"/>
  <c r="S177" i="65"/>
  <c r="E177" i="65"/>
  <c r="C177" i="65"/>
  <c r="K177" i="65"/>
  <c r="H177" i="65"/>
  <c r="G177" i="65"/>
  <c r="J177" i="65"/>
  <c r="F177" i="65"/>
  <c r="D177" i="65"/>
  <c r="I177" i="65"/>
  <c r="M171" i="65"/>
  <c r="O171" i="65"/>
  <c r="Q171" i="65"/>
  <c r="S171" i="65"/>
  <c r="U171" i="65"/>
  <c r="N171" i="65"/>
  <c r="P171" i="65"/>
  <c r="R171" i="65"/>
  <c r="T171" i="65"/>
  <c r="I171" i="65"/>
  <c r="E171" i="65"/>
  <c r="K171" i="65"/>
  <c r="D171" i="65"/>
  <c r="H171" i="65"/>
  <c r="C171" i="65"/>
  <c r="G171" i="65"/>
  <c r="J171" i="65"/>
  <c r="F171" i="65"/>
  <c r="N174" i="65"/>
  <c r="P174" i="65"/>
  <c r="R174" i="65"/>
  <c r="T174" i="65"/>
  <c r="O174" i="65"/>
  <c r="Q174" i="65"/>
  <c r="S174" i="65"/>
  <c r="M174" i="65"/>
  <c r="U174" i="65"/>
  <c r="H174" i="65"/>
  <c r="I174" i="65"/>
  <c r="F174" i="65"/>
  <c r="J174" i="65"/>
  <c r="D174" i="65"/>
  <c r="G174" i="65"/>
  <c r="K174" i="65"/>
  <c r="E174" i="65"/>
  <c r="C174" i="65"/>
  <c r="N158" i="65"/>
  <c r="P158" i="65"/>
  <c r="R158" i="65"/>
  <c r="T158" i="65"/>
  <c r="O158" i="65"/>
  <c r="Q158" i="65"/>
  <c r="S158" i="65"/>
  <c r="M158" i="65"/>
  <c r="U158" i="65"/>
  <c r="H158" i="65"/>
  <c r="I158" i="65"/>
  <c r="F158" i="65"/>
  <c r="J158" i="65"/>
  <c r="D158" i="65"/>
  <c r="G158" i="65"/>
  <c r="K158" i="65"/>
  <c r="E158" i="65"/>
  <c r="C158" i="65"/>
  <c r="N142" i="65"/>
  <c r="P142" i="65"/>
  <c r="R142" i="65"/>
  <c r="T142" i="65"/>
  <c r="O142" i="65"/>
  <c r="Q142" i="65"/>
  <c r="S142" i="65"/>
  <c r="U142" i="65"/>
  <c r="M142" i="65"/>
  <c r="E142" i="65"/>
  <c r="C142" i="65"/>
  <c r="H142" i="65"/>
  <c r="I142" i="65"/>
  <c r="F142" i="65"/>
  <c r="J142" i="65"/>
  <c r="D142" i="65"/>
  <c r="G142" i="65"/>
  <c r="K142" i="65"/>
  <c r="N161" i="65"/>
  <c r="P161" i="65"/>
  <c r="R161" i="65"/>
  <c r="T161" i="65"/>
  <c r="M161" i="65"/>
  <c r="O161" i="65"/>
  <c r="Q161" i="65"/>
  <c r="S161" i="65"/>
  <c r="U161" i="65"/>
  <c r="I161" i="65"/>
  <c r="C161" i="65"/>
  <c r="H161" i="65"/>
  <c r="K161" i="65"/>
  <c r="F161" i="65"/>
  <c r="J161" i="65"/>
  <c r="E161" i="65"/>
  <c r="G161" i="65"/>
  <c r="D161" i="65"/>
  <c r="N145" i="65"/>
  <c r="P145" i="65"/>
  <c r="R145" i="65"/>
  <c r="T145" i="65"/>
  <c r="M145" i="65"/>
  <c r="O145" i="65"/>
  <c r="Q145" i="65"/>
  <c r="S145" i="65"/>
  <c r="U145" i="65"/>
  <c r="G145" i="65"/>
  <c r="D145" i="65"/>
  <c r="I145" i="65"/>
  <c r="C145" i="65"/>
  <c r="H145" i="65"/>
  <c r="K145" i="65"/>
  <c r="F145" i="65"/>
  <c r="J145" i="65"/>
  <c r="E145" i="65"/>
  <c r="M168" i="65"/>
  <c r="O168" i="65"/>
  <c r="Q168" i="65"/>
  <c r="S168" i="65"/>
  <c r="U168" i="65"/>
  <c r="R168" i="65"/>
  <c r="T168" i="65"/>
  <c r="N168" i="65"/>
  <c r="P168" i="65"/>
  <c r="J168" i="65"/>
  <c r="H168" i="65"/>
  <c r="G168" i="65"/>
  <c r="E168" i="65"/>
  <c r="F168" i="65"/>
  <c r="I168" i="65"/>
  <c r="D168" i="65"/>
  <c r="K168" i="65"/>
  <c r="C168" i="65"/>
  <c r="M152" i="65"/>
  <c r="O152" i="65"/>
  <c r="Q152" i="65"/>
  <c r="S152" i="65"/>
  <c r="U152" i="65"/>
  <c r="R152" i="65"/>
  <c r="T152" i="65"/>
  <c r="N152" i="65"/>
  <c r="P152" i="65"/>
  <c r="I152" i="65"/>
  <c r="D152" i="65"/>
  <c r="K152" i="65"/>
  <c r="C152" i="65"/>
  <c r="J152" i="65"/>
  <c r="H152" i="65"/>
  <c r="G152" i="65"/>
  <c r="E152" i="65"/>
  <c r="F152" i="65"/>
  <c r="M135" i="65"/>
  <c r="O135" i="65"/>
  <c r="Q135" i="65"/>
  <c r="S135" i="65"/>
  <c r="U135" i="65"/>
  <c r="N135" i="65"/>
  <c r="P135" i="65"/>
  <c r="R135" i="65"/>
  <c r="T135" i="65"/>
  <c r="K135" i="65"/>
  <c r="D135" i="65"/>
  <c r="H135" i="65"/>
  <c r="C135" i="65"/>
  <c r="G135" i="65"/>
  <c r="J135" i="65"/>
  <c r="F135" i="65"/>
  <c r="I135" i="65"/>
  <c r="E135" i="65"/>
  <c r="M119" i="65"/>
  <c r="O119" i="65"/>
  <c r="Q119" i="65"/>
  <c r="S119" i="65"/>
  <c r="U119" i="65"/>
  <c r="N119" i="65"/>
  <c r="P119" i="65"/>
  <c r="R119" i="65"/>
  <c r="T119" i="65"/>
  <c r="I119" i="65"/>
  <c r="E119" i="65"/>
  <c r="K119" i="65"/>
  <c r="D119" i="65"/>
  <c r="H119" i="65"/>
  <c r="C119" i="65"/>
  <c r="G119" i="65"/>
  <c r="J119" i="65"/>
  <c r="F119" i="65"/>
  <c r="O138" i="65"/>
  <c r="S138" i="65"/>
  <c r="P138" i="65"/>
  <c r="T138" i="65"/>
  <c r="M138" i="65"/>
  <c r="Q138" i="65"/>
  <c r="U138" i="65"/>
  <c r="N138" i="65"/>
  <c r="R138" i="65"/>
  <c r="H138" i="65"/>
  <c r="C138" i="65"/>
  <c r="I138" i="65"/>
  <c r="J138" i="65"/>
  <c r="G138" i="65"/>
  <c r="E138" i="65"/>
  <c r="F138" i="65"/>
  <c r="K138" i="65"/>
  <c r="D138" i="65"/>
  <c r="N122" i="65"/>
  <c r="P122" i="65"/>
  <c r="R122" i="65"/>
  <c r="T122" i="65"/>
  <c r="M122" i="65"/>
  <c r="O122" i="65"/>
  <c r="Q122" i="65"/>
  <c r="S122" i="65"/>
  <c r="U122" i="65"/>
  <c r="I122" i="65"/>
  <c r="C122" i="65"/>
  <c r="H122" i="65"/>
  <c r="K122" i="65"/>
  <c r="F122" i="65"/>
  <c r="J122" i="65"/>
  <c r="E122" i="65"/>
  <c r="G122" i="65"/>
  <c r="D122" i="65"/>
  <c r="N105" i="65"/>
  <c r="P105" i="65"/>
  <c r="R105" i="65"/>
  <c r="T105" i="65"/>
  <c r="M105" i="65"/>
  <c r="O105" i="65"/>
  <c r="Q105" i="65"/>
  <c r="S105" i="65"/>
  <c r="U105" i="65"/>
  <c r="H105" i="65"/>
  <c r="K105" i="65"/>
  <c r="F105" i="65"/>
  <c r="J105" i="65"/>
  <c r="E105" i="65"/>
  <c r="G105" i="65"/>
  <c r="D105" i="65"/>
  <c r="I105" i="65"/>
  <c r="C105" i="65"/>
  <c r="N125" i="65"/>
  <c r="P125" i="65"/>
  <c r="R125" i="65"/>
  <c r="T125" i="65"/>
  <c r="M125" i="65"/>
  <c r="O125" i="65"/>
  <c r="Q125" i="65"/>
  <c r="S125" i="65"/>
  <c r="U125" i="65"/>
  <c r="G125" i="65"/>
  <c r="D125" i="65"/>
  <c r="I125" i="65"/>
  <c r="C125" i="65"/>
  <c r="H125" i="65"/>
  <c r="K125" i="65"/>
  <c r="F125" i="65"/>
  <c r="J125" i="65"/>
  <c r="E125" i="65"/>
  <c r="N109" i="65"/>
  <c r="P109" i="65"/>
  <c r="R109" i="65"/>
  <c r="T109" i="65"/>
  <c r="M109" i="65"/>
  <c r="O109" i="65"/>
  <c r="Q109" i="65"/>
  <c r="S109" i="65"/>
  <c r="U109" i="65"/>
  <c r="G109" i="65"/>
  <c r="D109" i="65"/>
  <c r="I109" i="65"/>
  <c r="C109" i="65"/>
  <c r="H109" i="65"/>
  <c r="K109" i="65"/>
  <c r="F109" i="65"/>
  <c r="J109" i="65"/>
  <c r="E109" i="65"/>
  <c r="M132" i="65"/>
  <c r="O132" i="65"/>
  <c r="Q132" i="65"/>
  <c r="S132" i="65"/>
  <c r="U132" i="65"/>
  <c r="N132" i="65"/>
  <c r="P132" i="65"/>
  <c r="R132" i="65"/>
  <c r="T132" i="65"/>
  <c r="G132" i="65"/>
  <c r="J132" i="65"/>
  <c r="F132" i="65"/>
  <c r="I132" i="65"/>
  <c r="E132" i="65"/>
  <c r="K132" i="65"/>
  <c r="D132" i="65"/>
  <c r="H132" i="65"/>
  <c r="C132" i="65"/>
  <c r="M116" i="65"/>
  <c r="O116" i="65"/>
  <c r="Q116" i="65"/>
  <c r="S116" i="65"/>
  <c r="U116" i="65"/>
  <c r="N116" i="65"/>
  <c r="P116" i="65"/>
  <c r="R116" i="65"/>
  <c r="T116" i="65"/>
  <c r="H116" i="65"/>
  <c r="C116" i="65"/>
  <c r="G116" i="65"/>
  <c r="J116" i="65"/>
  <c r="F116" i="65"/>
  <c r="I116" i="65"/>
  <c r="E116" i="65"/>
  <c r="K116" i="65"/>
  <c r="D116" i="65"/>
  <c r="M95" i="65"/>
  <c r="O95" i="65"/>
  <c r="Q95" i="65"/>
  <c r="S95" i="65"/>
  <c r="U95" i="65"/>
  <c r="N95" i="65"/>
  <c r="P95" i="65"/>
  <c r="R95" i="65"/>
  <c r="T95" i="65"/>
  <c r="I95" i="65"/>
  <c r="E95" i="65"/>
  <c r="K95" i="65"/>
  <c r="D95" i="65"/>
  <c r="H95" i="65"/>
  <c r="C95" i="65"/>
  <c r="G95" i="65"/>
  <c r="J95" i="65"/>
  <c r="F95" i="65"/>
  <c r="N102" i="65"/>
  <c r="R102" i="65"/>
  <c r="O102" i="65"/>
  <c r="S102" i="65"/>
  <c r="P102" i="65"/>
  <c r="T102" i="65"/>
  <c r="M102" i="65"/>
  <c r="Q102" i="65"/>
  <c r="U102" i="65"/>
  <c r="J102" i="65"/>
  <c r="E102" i="65"/>
  <c r="G102" i="65"/>
  <c r="D102" i="65"/>
  <c r="I102" i="65"/>
  <c r="C102" i="65"/>
  <c r="H102" i="65"/>
  <c r="K102" i="65"/>
  <c r="F102" i="65"/>
  <c r="N86" i="65"/>
  <c r="P86" i="65"/>
  <c r="R86" i="65"/>
  <c r="T86" i="65"/>
  <c r="M86" i="65"/>
  <c r="O86" i="65"/>
  <c r="Q86" i="65"/>
  <c r="S86" i="65"/>
  <c r="U86" i="65"/>
  <c r="H86" i="65"/>
  <c r="K86" i="65"/>
  <c r="F86" i="65"/>
  <c r="J86" i="65"/>
  <c r="E86" i="65"/>
  <c r="G86" i="65"/>
  <c r="D86" i="65"/>
  <c r="I86" i="65"/>
  <c r="C86" i="65"/>
  <c r="N89" i="65"/>
  <c r="P89" i="65"/>
  <c r="R89" i="65"/>
  <c r="T89" i="65"/>
  <c r="M89" i="65"/>
  <c r="O89" i="65"/>
  <c r="Q89" i="65"/>
  <c r="S89" i="65"/>
  <c r="U89" i="65"/>
  <c r="I89" i="65"/>
  <c r="C89" i="65"/>
  <c r="H89" i="65"/>
  <c r="K89" i="65"/>
  <c r="F89" i="65"/>
  <c r="J89" i="65"/>
  <c r="E89" i="65"/>
  <c r="G89" i="65"/>
  <c r="D89" i="65"/>
  <c r="M96" i="65"/>
  <c r="O96" i="65"/>
  <c r="Q96" i="65"/>
  <c r="S96" i="65"/>
  <c r="U96" i="65"/>
  <c r="N96" i="65"/>
  <c r="P96" i="65"/>
  <c r="R96" i="65"/>
  <c r="T96" i="65"/>
  <c r="I96" i="65"/>
  <c r="E96" i="65"/>
  <c r="K96" i="65"/>
  <c r="D96" i="65"/>
  <c r="H96" i="65"/>
  <c r="C96" i="65"/>
  <c r="G96" i="65"/>
  <c r="J96" i="65"/>
  <c r="F96" i="65"/>
  <c r="M80" i="65"/>
  <c r="O80" i="65"/>
  <c r="Q80" i="65"/>
  <c r="S80" i="65"/>
  <c r="U80" i="65"/>
  <c r="N80" i="65"/>
  <c r="P80" i="65"/>
  <c r="R80" i="65"/>
  <c r="T80" i="65"/>
  <c r="H80" i="65"/>
  <c r="C80" i="65"/>
  <c r="G80" i="65"/>
  <c r="J80" i="65"/>
  <c r="F80" i="65"/>
  <c r="I80" i="65"/>
  <c r="E80" i="65"/>
  <c r="K80" i="65"/>
  <c r="D80" i="65"/>
  <c r="N82" i="65"/>
  <c r="P82" i="65"/>
  <c r="R82" i="65"/>
  <c r="T82" i="65"/>
  <c r="M82" i="65"/>
  <c r="O82" i="65"/>
  <c r="Q82" i="65"/>
  <c r="S82" i="65"/>
  <c r="U82" i="65"/>
  <c r="H82" i="65"/>
  <c r="K82" i="65"/>
  <c r="F82" i="65"/>
  <c r="J82" i="65"/>
  <c r="E82" i="65"/>
  <c r="G82" i="65"/>
  <c r="D82" i="65"/>
  <c r="I82" i="65"/>
  <c r="C82" i="65"/>
  <c r="M73" i="65"/>
  <c r="O73" i="65"/>
  <c r="Q73" i="65"/>
  <c r="S73" i="65"/>
  <c r="U73" i="65"/>
  <c r="N73" i="65"/>
  <c r="P73" i="65"/>
  <c r="R73" i="65"/>
  <c r="T73" i="65"/>
  <c r="K73" i="65"/>
  <c r="D73" i="65"/>
  <c r="H73" i="65"/>
  <c r="C73" i="65"/>
  <c r="G73" i="65"/>
  <c r="J73" i="65"/>
  <c r="F73" i="65"/>
  <c r="I73" i="65"/>
  <c r="E73" i="65"/>
  <c r="M65" i="65"/>
  <c r="O65" i="65"/>
  <c r="Q65" i="65"/>
  <c r="S65" i="65"/>
  <c r="U65" i="65"/>
  <c r="N65" i="65"/>
  <c r="P65" i="65"/>
  <c r="R65" i="65"/>
  <c r="T65" i="65"/>
  <c r="K65" i="65"/>
  <c r="D65" i="65"/>
  <c r="H65" i="65"/>
  <c r="C65" i="65"/>
  <c r="G65" i="65"/>
  <c r="J65" i="65"/>
  <c r="F65" i="65"/>
  <c r="I65" i="65"/>
  <c r="E65" i="65"/>
  <c r="N64" i="65"/>
  <c r="P64" i="65"/>
  <c r="R64" i="65"/>
  <c r="T64" i="65"/>
  <c r="Q64" i="65"/>
  <c r="S64" i="65"/>
  <c r="M64" i="65"/>
  <c r="U64" i="65"/>
  <c r="O64" i="65"/>
  <c r="J64" i="65"/>
  <c r="E64" i="65"/>
  <c r="I64" i="65"/>
  <c r="D64" i="65"/>
  <c r="K64" i="65"/>
  <c r="C64" i="65"/>
  <c r="H64" i="65"/>
  <c r="G64" i="65"/>
  <c r="F64" i="65"/>
  <c r="N67" i="65"/>
  <c r="P67" i="65"/>
  <c r="R67" i="65"/>
  <c r="T67" i="65"/>
  <c r="M67" i="65"/>
  <c r="O67" i="65"/>
  <c r="Q67" i="65"/>
  <c r="S67" i="65"/>
  <c r="U67" i="65"/>
  <c r="H67" i="65"/>
  <c r="K67" i="65"/>
  <c r="F67" i="65"/>
  <c r="J67" i="65"/>
  <c r="E67" i="65"/>
  <c r="G67" i="65"/>
  <c r="D67" i="65"/>
  <c r="I67" i="65"/>
  <c r="C67" i="65"/>
  <c r="M70" i="65"/>
  <c r="O70" i="65"/>
  <c r="Q70" i="65"/>
  <c r="S70" i="65"/>
  <c r="U70" i="65"/>
  <c r="N70" i="65"/>
  <c r="P70" i="65"/>
  <c r="R70" i="65"/>
  <c r="T70" i="65"/>
  <c r="H70" i="65"/>
  <c r="C70" i="65"/>
  <c r="G70" i="65"/>
  <c r="J70" i="65"/>
  <c r="F70" i="65"/>
  <c r="I70" i="65"/>
  <c r="E70" i="65"/>
  <c r="K70" i="65"/>
  <c r="D70" i="65"/>
  <c r="N59" i="65"/>
  <c r="P59" i="65"/>
  <c r="R59" i="65"/>
  <c r="T59" i="65"/>
  <c r="S59" i="65"/>
  <c r="M59" i="65"/>
  <c r="U59" i="65"/>
  <c r="O59" i="65"/>
  <c r="Q59" i="65"/>
  <c r="K59" i="65"/>
  <c r="D59" i="65"/>
  <c r="G59" i="65"/>
  <c r="C59" i="65"/>
  <c r="H59" i="65"/>
  <c r="I59" i="65"/>
  <c r="F59" i="65"/>
  <c r="J59" i="65"/>
  <c r="E59" i="65"/>
  <c r="M42" i="65"/>
  <c r="O42" i="65"/>
  <c r="Q42" i="65"/>
  <c r="S42" i="65"/>
  <c r="U42" i="65"/>
  <c r="N42" i="65"/>
  <c r="P42" i="65"/>
  <c r="R42" i="65"/>
  <c r="T42" i="65"/>
  <c r="H42" i="65"/>
  <c r="C42" i="65"/>
  <c r="G42" i="65"/>
  <c r="J42" i="65"/>
  <c r="F42" i="65"/>
  <c r="I42" i="65"/>
  <c r="E42" i="65"/>
  <c r="K42" i="65"/>
  <c r="D42" i="65"/>
  <c r="N46" i="65"/>
  <c r="P46" i="65"/>
  <c r="R46" i="65"/>
  <c r="T46" i="65"/>
  <c r="M46" i="65"/>
  <c r="Q46" i="65"/>
  <c r="U46" i="65"/>
  <c r="O46" i="65"/>
  <c r="S46" i="65"/>
  <c r="I46" i="65"/>
  <c r="D46" i="65"/>
  <c r="G46" i="65"/>
  <c r="C46" i="65"/>
  <c r="H46" i="65"/>
  <c r="K46" i="65"/>
  <c r="F46" i="65"/>
  <c r="J46" i="65"/>
  <c r="E46" i="65"/>
  <c r="M49" i="65"/>
  <c r="O49" i="65"/>
  <c r="Q49" i="65"/>
  <c r="S49" i="65"/>
  <c r="U49" i="65"/>
  <c r="P49" i="65"/>
  <c r="R49" i="65"/>
  <c r="T49" i="65"/>
  <c r="N49" i="65"/>
  <c r="K49" i="65"/>
  <c r="D49" i="65"/>
  <c r="H49" i="65"/>
  <c r="C49" i="65"/>
  <c r="G49" i="65"/>
  <c r="J49" i="65"/>
  <c r="F49" i="65"/>
  <c r="I49" i="65"/>
  <c r="E49" i="65"/>
  <c r="N37" i="65"/>
  <c r="P37" i="65"/>
  <c r="R37" i="65"/>
  <c r="T37" i="65"/>
  <c r="Q37" i="65"/>
  <c r="S37" i="65"/>
  <c r="M37" i="65"/>
  <c r="U37" i="65"/>
  <c r="O37" i="65"/>
  <c r="H37" i="65"/>
  <c r="G37" i="65"/>
  <c r="F37" i="65"/>
  <c r="J37" i="65"/>
  <c r="E37" i="65"/>
  <c r="I37" i="65"/>
  <c r="D37" i="65"/>
  <c r="K37" i="65"/>
  <c r="C37" i="65"/>
  <c r="N40" i="65"/>
  <c r="P40" i="65"/>
  <c r="R40" i="65"/>
  <c r="T40" i="65"/>
  <c r="M40" i="65"/>
  <c r="O40" i="65"/>
  <c r="Q40" i="65"/>
  <c r="S40" i="65"/>
  <c r="U40" i="65"/>
  <c r="J40" i="65"/>
  <c r="E40" i="65"/>
  <c r="G40" i="65"/>
  <c r="D40" i="65"/>
  <c r="I40" i="65"/>
  <c r="C40" i="65"/>
  <c r="H40" i="65"/>
  <c r="K40" i="65"/>
  <c r="F40" i="65"/>
  <c r="M39" i="65"/>
  <c r="O39" i="65"/>
  <c r="Q39" i="65"/>
  <c r="S39" i="65"/>
  <c r="U39" i="65"/>
  <c r="P39" i="65"/>
  <c r="R39" i="65"/>
  <c r="T39" i="65"/>
  <c r="N39" i="65"/>
  <c r="I39" i="65"/>
  <c r="E39" i="65"/>
  <c r="K39" i="65"/>
  <c r="D39" i="65"/>
  <c r="H39" i="65"/>
  <c r="C39" i="65"/>
  <c r="G39" i="65"/>
  <c r="J39" i="65"/>
  <c r="F39" i="65"/>
  <c r="N26" i="65"/>
  <c r="P26" i="65"/>
  <c r="R26" i="65"/>
  <c r="T26" i="65"/>
  <c r="O26" i="65"/>
  <c r="Q26" i="65"/>
  <c r="S26" i="65"/>
  <c r="M26" i="65"/>
  <c r="U26" i="65"/>
  <c r="H26" i="65"/>
  <c r="K26" i="65"/>
  <c r="F26" i="65"/>
  <c r="J26" i="65"/>
  <c r="E26" i="65"/>
  <c r="G26" i="65"/>
  <c r="D26" i="65"/>
  <c r="I26" i="65"/>
  <c r="C26" i="65"/>
  <c r="N25" i="65"/>
  <c r="P25" i="65"/>
  <c r="R25" i="65"/>
  <c r="T25" i="65"/>
  <c r="M25" i="65"/>
  <c r="O25" i="65"/>
  <c r="Q25" i="65"/>
  <c r="S25" i="65"/>
  <c r="U25" i="65"/>
  <c r="J25" i="65"/>
  <c r="E25" i="65"/>
  <c r="G25" i="65"/>
  <c r="D25" i="65"/>
  <c r="I25" i="65"/>
  <c r="C25" i="65"/>
  <c r="H25" i="65"/>
  <c r="K25" i="65"/>
  <c r="F25" i="65"/>
  <c r="N21" i="65"/>
  <c r="P21" i="65"/>
  <c r="R21" i="65"/>
  <c r="T21" i="65"/>
  <c r="O21" i="65"/>
  <c r="Q21" i="65"/>
  <c r="S21" i="65"/>
  <c r="M21" i="65"/>
  <c r="U21" i="65"/>
  <c r="H21" i="65"/>
  <c r="K21" i="65"/>
  <c r="F21" i="65"/>
  <c r="J21" i="65"/>
  <c r="E21" i="65"/>
  <c r="G21" i="65"/>
  <c r="D21" i="65"/>
  <c r="I21" i="65"/>
  <c r="C21" i="65"/>
  <c r="M23" i="65"/>
  <c r="O23" i="65"/>
  <c r="Q23" i="65"/>
  <c r="S23" i="65"/>
  <c r="U23" i="65"/>
  <c r="N23" i="65"/>
  <c r="T23" i="65"/>
  <c r="P23" i="65"/>
  <c r="R23" i="65"/>
  <c r="H23" i="65"/>
  <c r="C23" i="65"/>
  <c r="G23" i="65"/>
  <c r="J23" i="65"/>
  <c r="F23" i="65"/>
  <c r="I23" i="65"/>
  <c r="E23" i="65"/>
  <c r="K23" i="65"/>
  <c r="D23" i="65"/>
  <c r="N14" i="65"/>
  <c r="P14" i="65"/>
  <c r="R14" i="65"/>
  <c r="T14" i="65"/>
  <c r="M14" i="65"/>
  <c r="O14" i="65"/>
  <c r="Q14" i="65"/>
  <c r="S14" i="65"/>
  <c r="U14" i="65"/>
  <c r="H14" i="65"/>
  <c r="K14" i="65"/>
  <c r="F14" i="65"/>
  <c r="J14" i="65"/>
  <c r="E14" i="65"/>
  <c r="G14" i="65"/>
  <c r="D14" i="65"/>
  <c r="I14" i="65"/>
  <c r="C14" i="65"/>
  <c r="M6" i="65"/>
  <c r="O6" i="65"/>
  <c r="Q6" i="65"/>
  <c r="S6" i="65"/>
  <c r="U6" i="65"/>
  <c r="N6" i="65"/>
  <c r="T6" i="65"/>
  <c r="R6" i="65"/>
  <c r="P6" i="65"/>
  <c r="I6" i="65"/>
  <c r="E6" i="65"/>
  <c r="K6" i="65"/>
  <c r="D6" i="65"/>
  <c r="J6" i="65"/>
  <c r="C6" i="65"/>
  <c r="G6" i="65"/>
  <c r="H6" i="65"/>
  <c r="F6" i="65"/>
  <c r="O3" i="65"/>
  <c r="S3" i="65"/>
  <c r="N3" i="65"/>
  <c r="T3" i="65"/>
  <c r="P3" i="65"/>
  <c r="U3" i="65"/>
  <c r="Q3" i="65"/>
  <c r="R3" i="65"/>
  <c r="M3" i="65"/>
  <c r="J3" i="65"/>
  <c r="C3" i="65"/>
  <c r="G3" i="65"/>
  <c r="H3" i="65"/>
  <c r="F3" i="65"/>
  <c r="K3" i="65"/>
  <c r="E3" i="65"/>
  <c r="I3" i="65"/>
  <c r="D3" i="65"/>
  <c r="AG2" i="24"/>
  <c r="AP50" i="21"/>
  <c r="AD50" i="21" s="1"/>
  <c r="AP130" i="19"/>
  <c r="AC130" i="19" s="1"/>
  <c r="AP81" i="19"/>
  <c r="AF81" i="19" s="1"/>
  <c r="S81" i="19"/>
  <c r="P81" i="19"/>
  <c r="R81" i="19"/>
  <c r="M81" i="19"/>
  <c r="N81" i="19"/>
  <c r="U81" i="19"/>
  <c r="Q81" i="19"/>
  <c r="O81" i="19"/>
  <c r="T81" i="19"/>
  <c r="AP122" i="19"/>
  <c r="AH122" i="19" s="1"/>
  <c r="AP65" i="19"/>
  <c r="AO65" i="19" s="1"/>
  <c r="AP25" i="21"/>
  <c r="AE25" i="21" s="1"/>
  <c r="AP136" i="19"/>
  <c r="AD136" i="19" s="1"/>
  <c r="AP72" i="19"/>
  <c r="W72" i="19" s="1"/>
  <c r="AP8" i="21"/>
  <c r="AK8" i="21" s="1"/>
  <c r="AP119" i="19"/>
  <c r="AG119" i="19" s="1"/>
  <c r="O119" i="19"/>
  <c r="S119" i="19"/>
  <c r="U119" i="19"/>
  <c r="Q119" i="19"/>
  <c r="M119" i="19"/>
  <c r="N119" i="19"/>
  <c r="R119" i="19"/>
  <c r="T119" i="19"/>
  <c r="P119" i="19"/>
  <c r="AP55" i="19"/>
  <c r="S55" i="19"/>
  <c r="M55" i="19"/>
  <c r="R55" i="19"/>
  <c r="P55" i="19"/>
  <c r="O55" i="19"/>
  <c r="N55" i="19"/>
  <c r="U55" i="19"/>
  <c r="AG55" i="19"/>
  <c r="T55" i="19"/>
  <c r="Q55" i="19"/>
  <c r="AP78" i="19"/>
  <c r="AJ78" i="19" s="1"/>
  <c r="M78" i="19"/>
  <c r="R78" i="19"/>
  <c r="O78" i="19"/>
  <c r="P78" i="19"/>
  <c r="U78" i="19"/>
  <c r="Q78" i="19"/>
  <c r="N78" i="19"/>
  <c r="S78" i="19"/>
  <c r="T78" i="19"/>
  <c r="AP166" i="19"/>
  <c r="AI166" i="19" s="1"/>
  <c r="O166" i="19"/>
  <c r="P166" i="19"/>
  <c r="S166" i="19"/>
  <c r="M166" i="19"/>
  <c r="N166" i="19"/>
  <c r="U166" i="19"/>
  <c r="R166" i="19"/>
  <c r="T166" i="19"/>
  <c r="Q166" i="19"/>
  <c r="AP146" i="19"/>
  <c r="AK146" i="19" s="1"/>
  <c r="AP149" i="19"/>
  <c r="W149" i="19" s="1"/>
  <c r="P149" i="19"/>
  <c r="M149" i="19"/>
  <c r="R149" i="19"/>
  <c r="O149" i="19"/>
  <c r="S149" i="19"/>
  <c r="Q149" i="19"/>
  <c r="N149" i="19"/>
  <c r="T149" i="19"/>
  <c r="U149" i="19"/>
  <c r="AP85" i="19"/>
  <c r="AM85" i="19" s="1"/>
  <c r="N85" i="19"/>
  <c r="P85" i="19"/>
  <c r="Q85" i="19"/>
  <c r="S85" i="19"/>
  <c r="M85" i="19"/>
  <c r="U85" i="19"/>
  <c r="T85" i="19"/>
  <c r="R85" i="19"/>
  <c r="O85" i="19"/>
  <c r="AP29" i="21"/>
  <c r="AI29" i="21" s="1"/>
  <c r="AP140" i="19"/>
  <c r="AN140" i="19" s="1"/>
  <c r="AP76" i="19"/>
  <c r="Z76" i="19" s="1"/>
  <c r="AP155" i="19"/>
  <c r="AE155" i="19" s="1"/>
  <c r="AP91" i="19"/>
  <c r="AI91" i="19" s="1"/>
  <c r="AP59" i="19"/>
  <c r="AO59" i="19" s="1"/>
  <c r="M50" i="21"/>
  <c r="O44" i="21"/>
  <c r="R44" i="21"/>
  <c r="O9" i="21"/>
  <c r="N9" i="21"/>
  <c r="S9" i="21"/>
  <c r="T126" i="19"/>
  <c r="U126" i="19"/>
  <c r="R126" i="19"/>
  <c r="M72" i="19"/>
  <c r="N72" i="19"/>
  <c r="O171" i="19"/>
  <c r="R171" i="19"/>
  <c r="Q171" i="19"/>
  <c r="T107" i="19"/>
  <c r="S107" i="19"/>
  <c r="M107" i="19"/>
  <c r="T138" i="19"/>
  <c r="O138" i="19"/>
  <c r="Q105" i="19"/>
  <c r="U105" i="19"/>
  <c r="T65" i="19"/>
  <c r="N65" i="19"/>
  <c r="O82" i="19"/>
  <c r="S82" i="19"/>
  <c r="Q82" i="19"/>
  <c r="T167" i="19"/>
  <c r="N167" i="19"/>
  <c r="O8" i="21"/>
  <c r="R8" i="21"/>
  <c r="T8" i="21"/>
  <c r="Q162" i="19"/>
  <c r="Q172" i="19"/>
  <c r="T108" i="19"/>
  <c r="N108" i="19"/>
  <c r="U25" i="21"/>
  <c r="P79" i="19"/>
  <c r="T174" i="19"/>
  <c r="P110" i="19"/>
  <c r="N110" i="19"/>
  <c r="R120" i="19"/>
  <c r="O120" i="19"/>
  <c r="R13" i="21"/>
  <c r="T13" i="21"/>
  <c r="U155" i="19"/>
  <c r="O155" i="19"/>
  <c r="S155" i="19"/>
  <c r="U91" i="19"/>
  <c r="N91" i="19"/>
  <c r="R122" i="19"/>
  <c r="N122" i="19"/>
  <c r="O122" i="19"/>
  <c r="T173" i="19"/>
  <c r="O173" i="19"/>
  <c r="U173" i="19"/>
  <c r="M129" i="19"/>
  <c r="N134" i="19"/>
  <c r="R68" i="19"/>
  <c r="S68" i="19"/>
  <c r="AD112" i="24"/>
  <c r="AC112" i="24"/>
  <c r="AN112" i="24"/>
  <c r="AI112" i="24"/>
  <c r="AF112" i="24"/>
  <c r="AD38" i="25"/>
  <c r="AL38" i="25"/>
  <c r="AM38" i="25"/>
  <c r="AB38" i="25"/>
  <c r="AL6" i="25"/>
  <c r="AC6" i="25"/>
  <c r="AG6" i="25"/>
  <c r="AI6" i="25"/>
  <c r="AH6" i="25"/>
  <c r="AB93" i="25"/>
  <c r="AI93" i="25"/>
  <c r="AF93" i="25"/>
  <c r="AK93" i="25"/>
  <c r="AC93" i="25"/>
  <c r="AL93" i="25"/>
  <c r="AH93" i="25"/>
  <c r="AO172" i="24"/>
  <c r="AH172" i="24"/>
  <c r="AF172" i="24"/>
  <c r="X172" i="24"/>
  <c r="AA172" i="24"/>
  <c r="Z28" i="24"/>
  <c r="AJ28" i="24"/>
  <c r="AB28" i="24"/>
  <c r="X28" i="24"/>
  <c r="AK28" i="24"/>
  <c r="AK61" i="24"/>
  <c r="AD61" i="24"/>
  <c r="AI93" i="24"/>
  <c r="AL125" i="24"/>
  <c r="Z125" i="24"/>
  <c r="X125" i="24"/>
  <c r="AA125" i="24"/>
  <c r="W125" i="24"/>
  <c r="AB157" i="24"/>
  <c r="AD21" i="24"/>
  <c r="AO21" i="24"/>
  <c r="AE21" i="24"/>
  <c r="W21" i="24"/>
  <c r="X21" i="24"/>
  <c r="AE86" i="24"/>
  <c r="Y86" i="24"/>
  <c r="AM86" i="24"/>
  <c r="AL86" i="24"/>
  <c r="Z86" i="24"/>
  <c r="AE150" i="24"/>
  <c r="Y150" i="24"/>
  <c r="AM150" i="24"/>
  <c r="AL150" i="24"/>
  <c r="AH150" i="24"/>
  <c r="Z34" i="24"/>
  <c r="AN34" i="24"/>
  <c r="AO34" i="24"/>
  <c r="AM34" i="24"/>
  <c r="AE34" i="24"/>
  <c r="AB99" i="24"/>
  <c r="W99" i="24"/>
  <c r="AD99" i="24"/>
  <c r="Z99" i="24"/>
  <c r="AL99" i="24"/>
  <c r="AM22" i="24"/>
  <c r="AL22" i="24"/>
  <c r="AA22" i="24"/>
  <c r="AO22" i="24"/>
  <c r="AH22" i="24"/>
  <c r="AB87" i="24"/>
  <c r="AI87" i="24"/>
  <c r="AG87" i="24"/>
  <c r="AH87" i="24"/>
  <c r="AC87" i="24"/>
  <c r="AB151" i="24"/>
  <c r="AI151" i="24"/>
  <c r="AK151" i="24"/>
  <c r="AC151" i="24"/>
  <c r="AH151" i="24"/>
  <c r="AK41" i="24"/>
  <c r="AL41" i="24"/>
  <c r="AM41" i="24"/>
  <c r="AJ41" i="24"/>
  <c r="AA41" i="24"/>
  <c r="AG106" i="24"/>
  <c r="X106" i="24"/>
  <c r="AE106" i="24"/>
  <c r="Z106" i="24"/>
  <c r="AH106" i="24"/>
  <c r="AN170" i="24"/>
  <c r="AB170" i="24"/>
  <c r="AI170" i="24"/>
  <c r="AM170" i="24"/>
  <c r="AL170" i="24"/>
  <c r="Z19" i="25"/>
  <c r="AJ19" i="25"/>
  <c r="W19" i="25"/>
  <c r="AG32" i="25"/>
  <c r="AK32" i="25"/>
  <c r="AO32" i="25"/>
  <c r="AH32" i="25"/>
  <c r="AM32" i="25"/>
  <c r="AL32" i="25"/>
  <c r="AD110" i="25"/>
  <c r="AE110" i="25"/>
  <c r="AH110" i="25"/>
  <c r="AM110" i="25"/>
  <c r="X110" i="25"/>
  <c r="Z110" i="25"/>
  <c r="AB110" i="25"/>
  <c r="AI79" i="25"/>
  <c r="AF79" i="25"/>
  <c r="AE79" i="25"/>
  <c r="AB79" i="25"/>
  <c r="AD79" i="25"/>
  <c r="AH124" i="25"/>
  <c r="AB124" i="25"/>
  <c r="W124" i="25"/>
  <c r="AA124" i="25"/>
  <c r="AE124" i="25"/>
  <c r="AN104" i="26"/>
  <c r="AL104" i="26"/>
  <c r="AJ104" i="26"/>
  <c r="AA104" i="26"/>
  <c r="Y68" i="25"/>
  <c r="AG68" i="25"/>
  <c r="Z68" i="25"/>
  <c r="AL68" i="25"/>
  <c r="AD84" i="25"/>
  <c r="AF84" i="25"/>
  <c r="AH84" i="25"/>
  <c r="AE84" i="25"/>
  <c r="AA150" i="25"/>
  <c r="AL150" i="25"/>
  <c r="AF150" i="25"/>
  <c r="AG150" i="25"/>
  <c r="AM150" i="25"/>
  <c r="AG175" i="25"/>
  <c r="AO175" i="25"/>
  <c r="X175" i="25"/>
  <c r="AF42" i="25"/>
  <c r="AK42" i="25"/>
  <c r="Y42" i="25"/>
  <c r="AK72" i="25"/>
  <c r="Y72" i="25"/>
  <c r="AC72" i="25"/>
  <c r="AG72" i="25"/>
  <c r="AI141" i="25"/>
  <c r="W141" i="25"/>
  <c r="AD141" i="25"/>
  <c r="AC141" i="25"/>
  <c r="AC154" i="25"/>
  <c r="X154" i="25"/>
  <c r="AO154" i="25"/>
  <c r="AK154" i="25"/>
  <c r="AG154" i="25"/>
  <c r="Z154" i="25"/>
  <c r="AJ85" i="25"/>
  <c r="AM85" i="25"/>
  <c r="AC85" i="25"/>
  <c r="AH85" i="25"/>
  <c r="AN85" i="25"/>
  <c r="AN55" i="25"/>
  <c r="AO55" i="25"/>
  <c r="AC55" i="25"/>
  <c r="W159" i="26"/>
  <c r="AH159" i="26"/>
  <c r="AG159" i="26"/>
  <c r="AI159" i="26"/>
  <c r="AB159" i="26"/>
  <c r="U24" i="21"/>
  <c r="Q80" i="19"/>
  <c r="S80" i="19"/>
  <c r="T115" i="19"/>
  <c r="O115" i="19"/>
  <c r="N115" i="19"/>
  <c r="U146" i="19"/>
  <c r="R156" i="19"/>
  <c r="R41" i="21"/>
  <c r="M41" i="21"/>
  <c r="T41" i="21"/>
  <c r="R6" i="21"/>
  <c r="U94" i="19"/>
  <c r="P94" i="19"/>
  <c r="Q94" i="19"/>
  <c r="O104" i="19"/>
  <c r="O139" i="19"/>
  <c r="M139" i="19"/>
  <c r="T170" i="19"/>
  <c r="S170" i="19"/>
  <c r="T58" i="19"/>
  <c r="O58" i="19"/>
  <c r="R30" i="21"/>
  <c r="N30" i="21"/>
  <c r="AJ80" i="26"/>
  <c r="AK80" i="26"/>
  <c r="Y80" i="26"/>
  <c r="AF80" i="26"/>
  <c r="AA80" i="26"/>
  <c r="AE80" i="26"/>
  <c r="AA174" i="25"/>
  <c r="AO174" i="25"/>
  <c r="AJ174" i="25"/>
  <c r="AM174" i="25"/>
  <c r="AD19" i="24"/>
  <c r="Z84" i="24"/>
  <c r="AC84" i="24"/>
  <c r="AO84" i="24"/>
  <c r="AB84" i="24"/>
  <c r="AG84" i="24"/>
  <c r="Z148" i="24"/>
  <c r="AO148" i="24"/>
  <c r="AK148" i="24"/>
  <c r="X148" i="24"/>
  <c r="AG148" i="24"/>
  <c r="Z36" i="24"/>
  <c r="AA36" i="24"/>
  <c r="AG36" i="24"/>
  <c r="AN36" i="24"/>
  <c r="W36" i="24"/>
  <c r="AA101" i="24"/>
  <c r="AC165" i="24"/>
  <c r="AD165" i="24"/>
  <c r="AH165" i="24"/>
  <c r="AL165" i="24"/>
  <c r="AE165" i="24"/>
  <c r="AF102" i="24"/>
  <c r="AE102" i="24"/>
  <c r="AI102" i="24"/>
  <c r="AM102" i="24"/>
  <c r="AL102" i="24"/>
  <c r="AG50" i="24"/>
  <c r="AB50" i="24"/>
  <c r="AC50" i="24"/>
  <c r="AE50" i="24"/>
  <c r="AM50" i="24"/>
  <c r="AG38" i="24"/>
  <c r="AN38" i="24"/>
  <c r="AB38" i="24"/>
  <c r="AM38" i="24"/>
  <c r="AH38" i="24"/>
  <c r="AD167" i="24"/>
  <c r="Y167" i="24"/>
  <c r="AB167" i="24"/>
  <c r="W167" i="24"/>
  <c r="AM167" i="24"/>
  <c r="AB122" i="24"/>
  <c r="X122" i="24"/>
  <c r="AJ122" i="24"/>
  <c r="AE122" i="24"/>
  <c r="AH122" i="24"/>
  <c r="AG151" i="25"/>
  <c r="AF151" i="25"/>
  <c r="AJ151" i="25"/>
  <c r="Z36" i="25"/>
  <c r="AG36" i="25"/>
  <c r="AE36" i="25"/>
  <c r="AK36" i="25"/>
  <c r="Y36" i="25"/>
  <c r="AH36" i="25"/>
  <c r="AB11" i="25"/>
  <c r="AG11" i="25"/>
  <c r="AH11" i="25"/>
  <c r="AJ11" i="25"/>
  <c r="AN11" i="25"/>
  <c r="AM153" i="25"/>
  <c r="X153" i="25"/>
  <c r="AB153" i="25"/>
  <c r="AF153" i="25"/>
  <c r="W90" i="25"/>
  <c r="AH90" i="25"/>
  <c r="AB90" i="25"/>
  <c r="Z90" i="25"/>
  <c r="AF90" i="25"/>
  <c r="N144" i="19"/>
  <c r="S144" i="19"/>
  <c r="Q2" i="21"/>
  <c r="R18" i="21"/>
  <c r="O18" i="21"/>
  <c r="S18" i="21"/>
  <c r="T12" i="21"/>
  <c r="T92" i="19"/>
  <c r="P92" i="19"/>
  <c r="T127" i="19"/>
  <c r="N127" i="19"/>
  <c r="S127" i="19"/>
  <c r="T158" i="19"/>
  <c r="O158" i="19"/>
  <c r="U158" i="19"/>
  <c r="P158" i="19"/>
  <c r="Q29" i="21"/>
  <c r="R29" i="21"/>
  <c r="N29" i="21"/>
  <c r="M29" i="21"/>
  <c r="T75" i="19"/>
  <c r="P75" i="19"/>
  <c r="U75" i="19"/>
  <c r="T106" i="19"/>
  <c r="U106" i="19"/>
  <c r="P106" i="19"/>
  <c r="U101" i="19"/>
  <c r="P101" i="19"/>
  <c r="O69" i="19"/>
  <c r="T69" i="19"/>
  <c r="Q69" i="19"/>
  <c r="Q51" i="21"/>
  <c r="R51" i="21"/>
  <c r="P132" i="19"/>
  <c r="X91" i="25"/>
  <c r="AC91" i="25"/>
  <c r="AD91" i="25"/>
  <c r="AH91" i="25"/>
  <c r="AE115" i="24"/>
  <c r="AM115" i="24"/>
  <c r="AC115" i="24"/>
  <c r="AD115" i="24"/>
  <c r="AO115" i="24"/>
  <c r="AO51" i="24"/>
  <c r="W51" i="24"/>
  <c r="AC51" i="24"/>
  <c r="AN51" i="24"/>
  <c r="AB51" i="24"/>
  <c r="AN116" i="24"/>
  <c r="AF4" i="24"/>
  <c r="AJ4" i="24"/>
  <c r="AO4" i="24"/>
  <c r="AA4" i="24"/>
  <c r="AB4" i="24"/>
  <c r="Y69" i="24"/>
  <c r="AM69" i="24"/>
  <c r="AA69" i="24"/>
  <c r="AI69" i="24"/>
  <c r="AH69" i="24"/>
  <c r="AL133" i="24"/>
  <c r="AM133" i="24"/>
  <c r="AA133" i="24"/>
  <c r="AI133" i="24"/>
  <c r="AH133" i="24"/>
  <c r="AH37" i="24"/>
  <c r="AC37" i="24"/>
  <c r="AA37" i="24"/>
  <c r="AB37" i="24"/>
  <c r="AN37" i="24"/>
  <c r="X166" i="24"/>
  <c r="AB166" i="24"/>
  <c r="AF166" i="24"/>
  <c r="AJ166" i="24"/>
  <c r="AL166" i="24"/>
  <c r="X45" i="25"/>
  <c r="AM45" i="25"/>
  <c r="AL45" i="25"/>
  <c r="AL23" i="25"/>
  <c r="AD23" i="25"/>
  <c r="AG23" i="25"/>
  <c r="AI23" i="25"/>
  <c r="AK23" i="25"/>
  <c r="X23" i="25"/>
  <c r="AJ140" i="25"/>
  <c r="AK140" i="25"/>
  <c r="AO140" i="25"/>
  <c r="AM140" i="25"/>
  <c r="AD140" i="25"/>
  <c r="AE140" i="25"/>
  <c r="W169" i="25"/>
  <c r="X169" i="25"/>
  <c r="AH169" i="25"/>
  <c r="AO169" i="25"/>
  <c r="AC169" i="25"/>
  <c r="Z169" i="25"/>
  <c r="AM139" i="40"/>
  <c r="X139" i="40"/>
  <c r="AH139" i="40"/>
  <c r="AJ139" i="40"/>
  <c r="AI139" i="40"/>
  <c r="AI135" i="40"/>
  <c r="Z25" i="40"/>
  <c r="AH122" i="40"/>
  <c r="AK122" i="40"/>
  <c r="AP153" i="19"/>
  <c r="AL153" i="19" s="1"/>
  <c r="Q153" i="19"/>
  <c r="R153" i="19"/>
  <c r="M153" i="19"/>
  <c r="O153" i="19"/>
  <c r="N153" i="19"/>
  <c r="U153" i="19"/>
  <c r="T153" i="19"/>
  <c r="P153" i="19"/>
  <c r="S153" i="19"/>
  <c r="AP34" i="21"/>
  <c r="AO34" i="21" s="1"/>
  <c r="AP30" i="21"/>
  <c r="AB30" i="21" s="1"/>
  <c r="AP169" i="19"/>
  <c r="AO169" i="19" s="1"/>
  <c r="AP66" i="19"/>
  <c r="Z66" i="19" s="1"/>
  <c r="AP168" i="19"/>
  <c r="AD168" i="19" s="1"/>
  <c r="AP104" i="19"/>
  <c r="Z104" i="19" s="1"/>
  <c r="AP40" i="21"/>
  <c r="Z40" i="21" s="1"/>
  <c r="AP151" i="19"/>
  <c r="AN151" i="19" s="1"/>
  <c r="Q151" i="19"/>
  <c r="N151" i="19"/>
  <c r="M151" i="19"/>
  <c r="S151" i="19"/>
  <c r="P151" i="19"/>
  <c r="R151" i="19"/>
  <c r="O151" i="19"/>
  <c r="U151" i="19"/>
  <c r="T151" i="19"/>
  <c r="AP87" i="19"/>
  <c r="AI87" i="19" s="1"/>
  <c r="Q87" i="19"/>
  <c r="S87" i="19"/>
  <c r="U87" i="19"/>
  <c r="P87" i="19"/>
  <c r="R87" i="19"/>
  <c r="M87" i="19"/>
  <c r="O87" i="19"/>
  <c r="N87" i="19"/>
  <c r="T87" i="19"/>
  <c r="AP23" i="21"/>
  <c r="Z23" i="21" s="1"/>
  <c r="O23" i="21"/>
  <c r="S23" i="21"/>
  <c r="M23" i="21"/>
  <c r="T23" i="21"/>
  <c r="N23" i="21"/>
  <c r="Q23" i="21"/>
  <c r="U23" i="21"/>
  <c r="R23" i="21"/>
  <c r="P23" i="21"/>
  <c r="AP74" i="19"/>
  <c r="AN74" i="19" s="1"/>
  <c r="N74" i="19"/>
  <c r="O74" i="19"/>
  <c r="R74" i="19"/>
  <c r="Q74" i="19"/>
  <c r="U74" i="19"/>
  <c r="P74" i="19"/>
  <c r="S74" i="19"/>
  <c r="M74" i="19"/>
  <c r="T74" i="19"/>
  <c r="AP42" i="21"/>
  <c r="AI42" i="21" s="1"/>
  <c r="AP6" i="21"/>
  <c r="AB6" i="21" s="1"/>
  <c r="AP117" i="19"/>
  <c r="AG117" i="19" s="1"/>
  <c r="R117" i="19"/>
  <c r="Q117" i="19"/>
  <c r="S117" i="19"/>
  <c r="P117" i="19"/>
  <c r="M117" i="19"/>
  <c r="N117" i="19"/>
  <c r="U117" i="19"/>
  <c r="O117" i="19"/>
  <c r="T117" i="19"/>
  <c r="AP53" i="19"/>
  <c r="AM53" i="19" s="1"/>
  <c r="P53" i="19"/>
  <c r="Q53" i="19"/>
  <c r="U53" i="19"/>
  <c r="R53" i="19"/>
  <c r="N53" i="19"/>
  <c r="S53" i="19"/>
  <c r="O53" i="19"/>
  <c r="M53" i="19"/>
  <c r="T53" i="19"/>
  <c r="AP172" i="19"/>
  <c r="AL172" i="19" s="1"/>
  <c r="AP108" i="19"/>
  <c r="AH108" i="19" s="1"/>
  <c r="AP44" i="21"/>
  <c r="AL44" i="21" s="1"/>
  <c r="AP12" i="21"/>
  <c r="AD12" i="21" s="1"/>
  <c r="AP123" i="19"/>
  <c r="AA123" i="19" s="1"/>
  <c r="AP27" i="21"/>
  <c r="Z27" i="21" s="1"/>
  <c r="M27" i="21"/>
  <c r="S27" i="21"/>
  <c r="O27" i="21"/>
  <c r="T27" i="21"/>
  <c r="N27" i="21"/>
  <c r="Q27" i="21"/>
  <c r="U27" i="21"/>
  <c r="R27" i="21"/>
  <c r="P27" i="21"/>
  <c r="O40" i="21"/>
  <c r="T40" i="21"/>
  <c r="N34" i="21"/>
  <c r="S34" i="21"/>
  <c r="Q130" i="19"/>
  <c r="S130" i="19"/>
  <c r="T28" i="21"/>
  <c r="P28" i="21"/>
  <c r="U140" i="19"/>
  <c r="T76" i="19"/>
  <c r="M76" i="19"/>
  <c r="S152" i="19"/>
  <c r="U152" i="19"/>
  <c r="M45" i="21"/>
  <c r="S45" i="21"/>
  <c r="U123" i="19"/>
  <c r="O59" i="19"/>
  <c r="M59" i="19"/>
  <c r="R60" i="19"/>
  <c r="M56" i="19"/>
  <c r="N66" i="19"/>
  <c r="S66" i="19"/>
  <c r="Q103" i="19"/>
  <c r="AB2" i="24"/>
  <c r="AI2" i="24"/>
  <c r="AA2" i="24"/>
  <c r="AL2" i="24"/>
  <c r="AC2" i="24"/>
  <c r="AF95" i="24"/>
  <c r="X95" i="24"/>
  <c r="W95" i="24"/>
  <c r="AC95" i="24"/>
  <c r="Y95" i="24"/>
  <c r="AG129" i="24"/>
  <c r="AK129" i="24"/>
  <c r="AO129" i="24"/>
  <c r="AI129" i="24"/>
  <c r="Y176" i="24"/>
  <c r="AG176" i="24"/>
  <c r="AM176" i="24"/>
  <c r="AI176" i="24"/>
  <c r="W176" i="24"/>
  <c r="AA47" i="24"/>
  <c r="AF47" i="24"/>
  <c r="AK47" i="24"/>
  <c r="Z47" i="24"/>
  <c r="AO47" i="24"/>
  <c r="AA77" i="25"/>
  <c r="AL77" i="25"/>
  <c r="AD77" i="25"/>
  <c r="W77" i="25"/>
  <c r="Y77" i="25"/>
  <c r="AO77" i="25"/>
  <c r="AM157" i="25"/>
  <c r="X157" i="25"/>
  <c r="AE157" i="25"/>
  <c r="AL157" i="25"/>
  <c r="AP54" i="19"/>
  <c r="Z54" i="19" s="1"/>
  <c r="R54" i="19"/>
  <c r="Q54" i="19"/>
  <c r="M54" i="19"/>
  <c r="P54" i="19"/>
  <c r="U54" i="19"/>
  <c r="N54" i="19"/>
  <c r="S54" i="19"/>
  <c r="O54" i="19"/>
  <c r="T54" i="19"/>
  <c r="AP121" i="19"/>
  <c r="AE121" i="19" s="1"/>
  <c r="P121" i="19"/>
  <c r="R121" i="19"/>
  <c r="S121" i="19"/>
  <c r="Q121" i="19"/>
  <c r="N121" i="19"/>
  <c r="M121" i="19"/>
  <c r="U121" i="19"/>
  <c r="T121" i="19"/>
  <c r="O121" i="19"/>
  <c r="AP58" i="19"/>
  <c r="AD58" i="19" s="1"/>
  <c r="AP177" i="19"/>
  <c r="W177" i="19" s="1"/>
  <c r="R177" i="19"/>
  <c r="M177" i="19"/>
  <c r="Q177" i="19"/>
  <c r="P177" i="19"/>
  <c r="N177" i="19"/>
  <c r="U177" i="19"/>
  <c r="O177" i="19"/>
  <c r="S177" i="19"/>
  <c r="T177" i="19"/>
  <c r="AP118" i="19"/>
  <c r="AB118" i="19" s="1"/>
  <c r="M118" i="19"/>
  <c r="O118" i="19"/>
  <c r="S118" i="19"/>
  <c r="U118" i="19"/>
  <c r="Q118" i="19"/>
  <c r="P118" i="19"/>
  <c r="N118" i="19"/>
  <c r="R118" i="19"/>
  <c r="T118" i="19"/>
  <c r="AP137" i="19"/>
  <c r="AC137" i="19" s="1"/>
  <c r="M137" i="19"/>
  <c r="O137" i="19"/>
  <c r="R137" i="19"/>
  <c r="S137" i="19"/>
  <c r="P137" i="19"/>
  <c r="N137" i="19"/>
  <c r="T137" i="19"/>
  <c r="U137" i="19"/>
  <c r="Q137" i="19"/>
  <c r="AP174" i="19"/>
  <c r="X174" i="19" s="1"/>
  <c r="AP161" i="19"/>
  <c r="AK161" i="19" s="1"/>
  <c r="Q161" i="19"/>
  <c r="M161" i="19"/>
  <c r="N161" i="19"/>
  <c r="P161" i="19"/>
  <c r="U161" i="19"/>
  <c r="R161" i="19"/>
  <c r="T161" i="19"/>
  <c r="S161" i="19"/>
  <c r="O161" i="19"/>
  <c r="AP49" i="21"/>
  <c r="AM49" i="21" s="1"/>
  <c r="N49" i="21"/>
  <c r="S49" i="21"/>
  <c r="M49" i="21"/>
  <c r="Q49" i="21"/>
  <c r="P49" i="21"/>
  <c r="U49" i="21"/>
  <c r="O49" i="21"/>
  <c r="R49" i="21"/>
  <c r="T49" i="21"/>
  <c r="AP17" i="21"/>
  <c r="AM17" i="21" s="1"/>
  <c r="S17" i="21"/>
  <c r="O17" i="21"/>
  <c r="T17" i="21"/>
  <c r="M17" i="21"/>
  <c r="N17" i="21"/>
  <c r="U17" i="21"/>
  <c r="R17" i="21"/>
  <c r="P17" i="21"/>
  <c r="Q17" i="21"/>
  <c r="AP160" i="19"/>
  <c r="AJ160" i="19" s="1"/>
  <c r="AP128" i="19"/>
  <c r="AD128" i="19" s="1"/>
  <c r="AP96" i="19"/>
  <c r="W96" i="19" s="1"/>
  <c r="AP64" i="19"/>
  <c r="AD64" i="19" s="1"/>
  <c r="S64" i="19"/>
  <c r="P64" i="19"/>
  <c r="Q64" i="19"/>
  <c r="O64" i="19"/>
  <c r="U64" i="19"/>
  <c r="M64" i="19"/>
  <c r="R64" i="19"/>
  <c r="N64" i="19"/>
  <c r="T64" i="19"/>
  <c r="AP32" i="21"/>
  <c r="Y32" i="21" s="1"/>
  <c r="AP175" i="19"/>
  <c r="AB175" i="19" s="1"/>
  <c r="AP143" i="19"/>
  <c r="AB143" i="19" s="1"/>
  <c r="AP111" i="19"/>
  <c r="AE111" i="19" s="1"/>
  <c r="AP79" i="19"/>
  <c r="AC79" i="19" s="1"/>
  <c r="AP47" i="21"/>
  <c r="AL47" i="21" s="1"/>
  <c r="N47" i="21"/>
  <c r="S47" i="21"/>
  <c r="P47" i="21"/>
  <c r="M47" i="21"/>
  <c r="T47" i="21"/>
  <c r="R47" i="21"/>
  <c r="O47" i="21"/>
  <c r="U47" i="21"/>
  <c r="Q47" i="21"/>
  <c r="AP15" i="21"/>
  <c r="AL15" i="21" s="1"/>
  <c r="S15" i="21"/>
  <c r="O15" i="21"/>
  <c r="M15" i="21"/>
  <c r="T15" i="21"/>
  <c r="N15" i="21"/>
  <c r="Q15" i="21"/>
  <c r="U15" i="21"/>
  <c r="R15" i="21"/>
  <c r="P15" i="21"/>
  <c r="AP170" i="19"/>
  <c r="AL170" i="19" s="1"/>
  <c r="AP46" i="21"/>
  <c r="AM46" i="21" s="1"/>
  <c r="O46" i="21"/>
  <c r="M46" i="21"/>
  <c r="P46" i="21"/>
  <c r="U46" i="21"/>
  <c r="R46" i="21"/>
  <c r="S46" i="21"/>
  <c r="N46" i="21"/>
  <c r="Q46" i="21"/>
  <c r="T46" i="21"/>
  <c r="AP134" i="19"/>
  <c r="Z134" i="19" s="1"/>
  <c r="AP10" i="21"/>
  <c r="W10" i="21" s="1"/>
  <c r="AP114" i="19"/>
  <c r="AH114" i="19" s="1"/>
  <c r="AP173" i="19"/>
  <c r="AO173" i="19" s="1"/>
  <c r="AP141" i="19"/>
  <c r="AK141" i="19" s="1"/>
  <c r="Q141" i="19"/>
  <c r="R141" i="19"/>
  <c r="M141" i="19"/>
  <c r="P141" i="19"/>
  <c r="S141" i="19"/>
  <c r="U141" i="19"/>
  <c r="N141" i="19"/>
  <c r="T141" i="19"/>
  <c r="O141" i="19"/>
  <c r="AP109" i="19"/>
  <c r="Y109" i="19" s="1"/>
  <c r="AP77" i="19"/>
  <c r="AK77" i="19" s="1"/>
  <c r="M77" i="19"/>
  <c r="S77" i="19"/>
  <c r="P77" i="19"/>
  <c r="R77" i="19"/>
  <c r="Q77" i="19"/>
  <c r="N77" i="19"/>
  <c r="U77" i="19"/>
  <c r="T77" i="19"/>
  <c r="O77" i="19"/>
  <c r="AP2" i="21"/>
  <c r="AM2" i="21" s="1"/>
  <c r="AP21" i="21"/>
  <c r="AJ21" i="21" s="1"/>
  <c r="AP164" i="19"/>
  <c r="AH164" i="19" s="1"/>
  <c r="P164" i="19"/>
  <c r="M164" i="19"/>
  <c r="Q164" i="19"/>
  <c r="S164" i="19"/>
  <c r="O164" i="19"/>
  <c r="N164" i="19"/>
  <c r="U164" i="19"/>
  <c r="T164" i="19"/>
  <c r="R164" i="19"/>
  <c r="AP132" i="19"/>
  <c r="W132" i="19" s="1"/>
  <c r="AP100" i="19"/>
  <c r="AL100" i="19" s="1"/>
  <c r="S100" i="19"/>
  <c r="O100" i="19"/>
  <c r="U100" i="19"/>
  <c r="N100" i="19"/>
  <c r="M100" i="19"/>
  <c r="R100" i="19"/>
  <c r="P100" i="19"/>
  <c r="Q100" i="19"/>
  <c r="T100" i="19"/>
  <c r="AP68" i="19"/>
  <c r="AH68" i="19" s="1"/>
  <c r="AP36" i="21"/>
  <c r="X36" i="21" s="1"/>
  <c r="AP4" i="21"/>
  <c r="AH4" i="21" s="1"/>
  <c r="O4" i="21"/>
  <c r="M4" i="21"/>
  <c r="Q4" i="21"/>
  <c r="N4" i="21"/>
  <c r="T4" i="21"/>
  <c r="P4" i="21"/>
  <c r="R4" i="21"/>
  <c r="U4" i="21"/>
  <c r="S4" i="21"/>
  <c r="AP147" i="19"/>
  <c r="AC147" i="19" s="1"/>
  <c r="AP115" i="19"/>
  <c r="Y115" i="19" s="1"/>
  <c r="AP83" i="19"/>
  <c r="AG83" i="19" s="1"/>
  <c r="AP51" i="21"/>
  <c r="Z51" i="21" s="1"/>
  <c r="AP19" i="21"/>
  <c r="AA19" i="21" s="1"/>
  <c r="T19" i="21"/>
  <c r="M19" i="21"/>
  <c r="S19" i="21"/>
  <c r="O19" i="21"/>
  <c r="N19" i="21"/>
  <c r="Q19" i="21"/>
  <c r="U19" i="21"/>
  <c r="R19" i="21"/>
  <c r="P19" i="21"/>
  <c r="AA67" i="24"/>
  <c r="W67" i="24"/>
  <c r="AH67" i="24"/>
  <c r="AO67" i="24"/>
  <c r="AE155" i="24"/>
  <c r="X155" i="24"/>
  <c r="AN155" i="24"/>
  <c r="AD155" i="24"/>
  <c r="AB155" i="24"/>
  <c r="AN54" i="24"/>
  <c r="X54" i="24"/>
  <c r="AO54" i="24"/>
  <c r="AC54" i="24"/>
  <c r="AG54" i="24"/>
  <c r="AL119" i="24"/>
  <c r="AM119" i="24"/>
  <c r="AJ119" i="24"/>
  <c r="AC119" i="24"/>
  <c r="AO119" i="24"/>
  <c r="Y9" i="24"/>
  <c r="Z9" i="24"/>
  <c r="AH9" i="24"/>
  <c r="X9" i="24"/>
  <c r="AI9" i="24"/>
  <c r="AG74" i="24"/>
  <c r="AC74" i="24"/>
  <c r="Y74" i="24"/>
  <c r="AK74" i="24"/>
  <c r="Z74" i="24"/>
  <c r="AG138" i="24"/>
  <c r="AN138" i="24"/>
  <c r="Y138" i="24"/>
  <c r="AK138" i="24"/>
  <c r="AD138" i="24"/>
  <c r="AH163" i="24"/>
  <c r="AC163" i="24"/>
  <c r="X163" i="24"/>
  <c r="AB163" i="24"/>
  <c r="AN163" i="24"/>
  <c r="AA63" i="25"/>
  <c r="AL63" i="25"/>
  <c r="X63" i="25"/>
  <c r="AE63" i="25"/>
  <c r="AN33" i="25"/>
  <c r="AK33" i="25"/>
  <c r="AE33" i="25"/>
  <c r="Z33" i="25"/>
  <c r="AO131" i="25"/>
  <c r="AF131" i="25"/>
  <c r="Z131" i="25"/>
  <c r="AD131" i="25"/>
  <c r="AH131" i="25"/>
  <c r="AN152" i="25"/>
  <c r="AL152" i="25"/>
  <c r="AA152" i="25"/>
  <c r="AE152" i="25"/>
  <c r="Z35" i="25"/>
  <c r="AK35" i="25"/>
  <c r="AO35" i="25"/>
  <c r="AA35" i="25"/>
  <c r="X46" i="26"/>
  <c r="AN46" i="26"/>
  <c r="AJ46" i="26"/>
  <c r="AM46" i="26"/>
  <c r="AH126" i="25"/>
  <c r="AL126" i="25"/>
  <c r="Y126" i="25"/>
  <c r="AD126" i="25"/>
  <c r="Z126" i="25"/>
  <c r="X161" i="25"/>
  <c r="AB161" i="25"/>
  <c r="AF161" i="25"/>
  <c r="AL161" i="25"/>
  <c r="Z161" i="25"/>
  <c r="AJ132" i="25"/>
  <c r="AN132" i="25"/>
  <c r="AO132" i="25"/>
  <c r="AA132" i="25"/>
  <c r="W132" i="25"/>
  <c r="AE132" i="25"/>
  <c r="AE57" i="25"/>
  <c r="AF57" i="25"/>
  <c r="AN57" i="25"/>
  <c r="AD57" i="25"/>
  <c r="AL57" i="25"/>
  <c r="AN25" i="25"/>
  <c r="AF25" i="25"/>
  <c r="Y25" i="25"/>
  <c r="AD25" i="25"/>
  <c r="AI25" i="25"/>
  <c r="X123" i="25"/>
  <c r="AO123" i="25"/>
  <c r="AN123" i="25"/>
  <c r="AM123" i="25"/>
  <c r="AJ123" i="25"/>
  <c r="AN144" i="25"/>
  <c r="W144" i="25"/>
  <c r="AL144" i="25"/>
  <c r="Z144" i="25"/>
  <c r="AD144" i="25"/>
  <c r="Q176" i="19"/>
  <c r="M176" i="19"/>
  <c r="U112" i="19"/>
  <c r="P112" i="19"/>
  <c r="T147" i="19"/>
  <c r="N147" i="19"/>
  <c r="P147" i="19"/>
  <c r="P83" i="19"/>
  <c r="U83" i="19"/>
  <c r="T50" i="21"/>
  <c r="U50" i="21"/>
  <c r="N50" i="21"/>
  <c r="O50" i="21"/>
  <c r="Q114" i="19"/>
  <c r="T44" i="21"/>
  <c r="N44" i="21"/>
  <c r="N124" i="19"/>
  <c r="R9" i="21"/>
  <c r="U159" i="19"/>
  <c r="Q95" i="19"/>
  <c r="P95" i="19"/>
  <c r="N38" i="21"/>
  <c r="N126" i="19"/>
  <c r="P32" i="21"/>
  <c r="N32" i="21"/>
  <c r="S32" i="21"/>
  <c r="O32" i="21"/>
  <c r="Q136" i="19"/>
  <c r="M136" i="19"/>
  <c r="R136" i="19"/>
  <c r="T72" i="19"/>
  <c r="P72" i="19"/>
  <c r="N171" i="19"/>
  <c r="S26" i="21"/>
  <c r="S138" i="19"/>
  <c r="M105" i="19"/>
  <c r="O105" i="19"/>
  <c r="O109" i="19"/>
  <c r="M109" i="19"/>
  <c r="N109" i="19"/>
  <c r="Q65" i="19"/>
  <c r="T82" i="19"/>
  <c r="U82" i="19"/>
  <c r="R167" i="19"/>
  <c r="AE94" i="24"/>
  <c r="AI94" i="24"/>
  <c r="W94" i="24"/>
  <c r="AA94" i="24"/>
  <c r="AO94" i="24"/>
  <c r="AN97" i="24"/>
  <c r="AO97" i="24"/>
  <c r="AC97" i="24"/>
  <c r="AG97" i="24"/>
  <c r="AA97" i="24"/>
  <c r="Z144" i="24"/>
  <c r="AM144" i="24"/>
  <c r="AJ144" i="24"/>
  <c r="AO144" i="24"/>
  <c r="AF144" i="24"/>
  <c r="W15" i="24"/>
  <c r="X15" i="24"/>
  <c r="AL15" i="24"/>
  <c r="AG15" i="24"/>
  <c r="AO15" i="24"/>
  <c r="AN16" i="25"/>
  <c r="W16" i="25"/>
  <c r="AD16" i="25"/>
  <c r="AO16" i="25"/>
  <c r="AE16" i="25"/>
  <c r="AK13" i="25"/>
  <c r="X13" i="25"/>
  <c r="Z13" i="25"/>
  <c r="AD13" i="25"/>
  <c r="AL7" i="25"/>
  <c r="W7" i="25"/>
  <c r="AO7" i="25"/>
  <c r="AI7" i="25"/>
  <c r="AC7" i="25"/>
  <c r="AK7" i="25"/>
  <c r="AF149" i="25"/>
  <c r="AB149" i="25"/>
  <c r="X149" i="25"/>
  <c r="AN149" i="25"/>
  <c r="AG96" i="25"/>
  <c r="AN96" i="25"/>
  <c r="AO96" i="25"/>
  <c r="W96" i="25"/>
  <c r="AM96" i="25"/>
  <c r="W101" i="25"/>
  <c r="Y101" i="25"/>
  <c r="Z71" i="25"/>
  <c r="AH71" i="25"/>
  <c r="AA71" i="25"/>
  <c r="AE71" i="25"/>
  <c r="AJ71" i="25"/>
  <c r="AK14" i="25"/>
  <c r="AB14" i="25"/>
  <c r="Z14" i="25"/>
  <c r="AG14" i="25"/>
  <c r="AB52" i="25"/>
  <c r="AC52" i="25"/>
  <c r="AA52" i="25"/>
  <c r="AL52" i="25"/>
  <c r="AM52" i="25"/>
  <c r="AM105" i="26"/>
  <c r="AA105" i="26"/>
  <c r="AH105" i="26"/>
  <c r="AL105" i="26"/>
  <c r="Z105" i="26"/>
  <c r="AA138" i="25"/>
  <c r="Z138" i="25"/>
  <c r="AH138" i="25"/>
  <c r="AK138" i="25"/>
  <c r="AJ156" i="26"/>
  <c r="AN156" i="26"/>
  <c r="AI156" i="26"/>
  <c r="AL156" i="26"/>
  <c r="AE156" i="26"/>
  <c r="AF18" i="25"/>
  <c r="Z18" i="25"/>
  <c r="AI18" i="25"/>
  <c r="AM18" i="25"/>
  <c r="AD18" i="25"/>
  <c r="AO51" i="26"/>
  <c r="AK51" i="26"/>
  <c r="AI51" i="26"/>
  <c r="AF51" i="26"/>
  <c r="AL51" i="26"/>
  <c r="AB129" i="25"/>
  <c r="AA129" i="25"/>
  <c r="Y129" i="25"/>
  <c r="AC129" i="25"/>
  <c r="X73" i="25"/>
  <c r="AJ73" i="25"/>
  <c r="AG73" i="25"/>
  <c r="AD73" i="25"/>
  <c r="AH73" i="25"/>
  <c r="AA54" i="25"/>
  <c r="AF54" i="25"/>
  <c r="AN54" i="25"/>
  <c r="AL54" i="25"/>
  <c r="AB54" i="25"/>
  <c r="AG147" i="25"/>
  <c r="AM147" i="25"/>
  <c r="AL147" i="25"/>
  <c r="AI147" i="25"/>
  <c r="AF172" i="25"/>
  <c r="AG172" i="25"/>
  <c r="AK172" i="25"/>
  <c r="AM172" i="25"/>
  <c r="AI172" i="25"/>
  <c r="U8" i="21"/>
  <c r="N8" i="21"/>
  <c r="R160" i="19"/>
  <c r="U160" i="19"/>
  <c r="P160" i="19"/>
  <c r="R96" i="19"/>
  <c r="U37" i="21"/>
  <c r="M37" i="21"/>
  <c r="M131" i="19"/>
  <c r="Q131" i="19"/>
  <c r="T67" i="19"/>
  <c r="U67" i="19"/>
  <c r="N67" i="19"/>
  <c r="M67" i="19"/>
  <c r="M162" i="19"/>
  <c r="R162" i="19"/>
  <c r="N98" i="19"/>
  <c r="P98" i="19"/>
  <c r="R98" i="19"/>
  <c r="U172" i="19"/>
  <c r="N172" i="19"/>
  <c r="O172" i="19"/>
  <c r="Q108" i="19"/>
  <c r="M108" i="19"/>
  <c r="O25" i="21"/>
  <c r="O143" i="19"/>
  <c r="U143" i="19"/>
  <c r="Q143" i="19"/>
  <c r="O79" i="19"/>
  <c r="Q79" i="19"/>
  <c r="S79" i="19"/>
  <c r="S174" i="19"/>
  <c r="R174" i="19"/>
  <c r="P174" i="19"/>
  <c r="S110" i="19"/>
  <c r="U48" i="21"/>
  <c r="M48" i="21"/>
  <c r="U13" i="21"/>
  <c r="P155" i="19"/>
  <c r="M155" i="19"/>
  <c r="O91" i="19"/>
  <c r="Q91" i="19"/>
  <c r="M91" i="19"/>
  <c r="R42" i="21"/>
  <c r="N42" i="21"/>
  <c r="M122" i="19"/>
  <c r="U122" i="19"/>
  <c r="S122" i="19"/>
  <c r="S169" i="19"/>
  <c r="T169" i="19"/>
  <c r="N169" i="19"/>
  <c r="P169" i="19"/>
  <c r="M173" i="19"/>
  <c r="U129" i="19"/>
  <c r="O129" i="19"/>
  <c r="P129" i="19"/>
  <c r="M134" i="19"/>
  <c r="R134" i="19"/>
  <c r="M68" i="19"/>
  <c r="P68" i="19"/>
  <c r="U68" i="19"/>
  <c r="AH38" i="25"/>
  <c r="AN38" i="25"/>
  <c r="AF38" i="25"/>
  <c r="AC38" i="25"/>
  <c r="AJ93" i="25"/>
  <c r="AA93" i="25"/>
  <c r="AO93" i="25"/>
  <c r="Z93" i="25"/>
  <c r="X19" i="25"/>
  <c r="AN19" i="25"/>
  <c r="AC19" i="25"/>
  <c r="AB19" i="25"/>
  <c r="AK19" i="25"/>
  <c r="AM19" i="25"/>
  <c r="W110" i="25"/>
  <c r="AL110" i="25"/>
  <c r="Y110" i="25"/>
  <c r="AF110" i="25"/>
  <c r="AG110" i="25"/>
  <c r="AJ124" i="25"/>
  <c r="X124" i="25"/>
  <c r="Y124" i="25"/>
  <c r="AD124" i="25"/>
  <c r="AM124" i="25"/>
  <c r="AF68" i="25"/>
  <c r="X68" i="25"/>
  <c r="AH68" i="25"/>
  <c r="AD68" i="25"/>
  <c r="W150" i="25"/>
  <c r="Z150" i="25"/>
  <c r="AH150" i="25"/>
  <c r="AK150" i="25"/>
  <c r="X150" i="25"/>
  <c r="AB150" i="25"/>
  <c r="AI42" i="25"/>
  <c r="Z42" i="25"/>
  <c r="AH42" i="25"/>
  <c r="AN42" i="25"/>
  <c r="AL42" i="25"/>
  <c r="AG141" i="25"/>
  <c r="AM141" i="25"/>
  <c r="AA141" i="25"/>
  <c r="AF141" i="25"/>
  <c r="Z141" i="25"/>
  <c r="X85" i="25"/>
  <c r="AI85" i="25"/>
  <c r="Z85" i="25"/>
  <c r="AD85" i="25"/>
  <c r="AG85" i="25"/>
  <c r="AO159" i="26"/>
  <c r="AK159" i="26"/>
  <c r="AA159" i="26"/>
  <c r="AE159" i="26"/>
  <c r="AM159" i="26"/>
  <c r="P24" i="21"/>
  <c r="N24" i="21"/>
  <c r="U80" i="19"/>
  <c r="R80" i="19"/>
  <c r="S115" i="19"/>
  <c r="T146" i="19"/>
  <c r="R146" i="19"/>
  <c r="Q146" i="19"/>
  <c r="T156" i="19"/>
  <c r="Q156" i="19"/>
  <c r="S41" i="21"/>
  <c r="P41" i="21"/>
  <c r="U6" i="21"/>
  <c r="Q6" i="21"/>
  <c r="T94" i="19"/>
  <c r="O94" i="19"/>
  <c r="R94" i="19"/>
  <c r="Q104" i="19"/>
  <c r="N104" i="19"/>
  <c r="P139" i="19"/>
  <c r="N170" i="19"/>
  <c r="M58" i="19"/>
  <c r="N58" i="19"/>
  <c r="O30" i="21"/>
  <c r="AG80" i="26"/>
  <c r="AH80" i="26"/>
  <c r="AO80" i="26"/>
  <c r="AC80" i="26"/>
  <c r="AC174" i="25"/>
  <c r="Y174" i="25"/>
  <c r="AI174" i="25"/>
  <c r="AN174" i="25"/>
  <c r="Z174" i="25"/>
  <c r="W19" i="24"/>
  <c r="AH19" i="24"/>
  <c r="AH84" i="24"/>
  <c r="AJ84" i="24"/>
  <c r="AA84" i="24"/>
  <c r="Y84" i="24"/>
  <c r="AF84" i="24"/>
  <c r="AH148" i="24"/>
  <c r="AA148" i="24"/>
  <c r="AN148" i="24"/>
  <c r="AB148" i="24"/>
  <c r="AI148" i="24"/>
  <c r="X36" i="24"/>
  <c r="AC36" i="24"/>
  <c r="AI36" i="24"/>
  <c r="AO36" i="24"/>
  <c r="AB36" i="24"/>
  <c r="Z165" i="24"/>
  <c r="X165" i="24"/>
  <c r="AB165" i="24"/>
  <c r="W165" i="24"/>
  <c r="AI165" i="24"/>
  <c r="AG102" i="24"/>
  <c r="Y102" i="24"/>
  <c r="AK102" i="24"/>
  <c r="AH102" i="24"/>
  <c r="AO102" i="24"/>
  <c r="X50" i="24"/>
  <c r="Y50" i="24"/>
  <c r="Z50" i="24"/>
  <c r="W50" i="24"/>
  <c r="AH50" i="24"/>
  <c r="AA38" i="24"/>
  <c r="AK38" i="24"/>
  <c r="Y38" i="24"/>
  <c r="AF38" i="24"/>
  <c r="Z38" i="24"/>
  <c r="Z167" i="24"/>
  <c r="AF167" i="24"/>
  <c r="AJ167" i="24"/>
  <c r="AL167" i="24"/>
  <c r="AG167" i="24"/>
  <c r="AI122" i="24"/>
  <c r="W122" i="24"/>
  <c r="AA122" i="24"/>
  <c r="AL122" i="24"/>
  <c r="AO122" i="24"/>
  <c r="X151" i="25"/>
  <c r="Z151" i="25"/>
  <c r="AI151" i="25"/>
  <c r="AA151" i="25"/>
  <c r="AM36" i="25"/>
  <c r="AA36" i="25"/>
  <c r="AD36" i="25"/>
  <c r="AI36" i="25"/>
  <c r="AO36" i="25"/>
  <c r="Y11" i="25"/>
  <c r="AC11" i="25"/>
  <c r="AK11" i="25"/>
  <c r="AO11" i="25"/>
  <c r="AJ153" i="25"/>
  <c r="AN153" i="25"/>
  <c r="Y153" i="25"/>
  <c r="AC153" i="25"/>
  <c r="AL153" i="25"/>
  <c r="Z153" i="25"/>
  <c r="AI90" i="25"/>
  <c r="AJ90" i="25"/>
  <c r="X90" i="25"/>
  <c r="AM90" i="25"/>
  <c r="AO90" i="25"/>
  <c r="O144" i="19"/>
  <c r="U144" i="19"/>
  <c r="P144" i="19"/>
  <c r="M2" i="21"/>
  <c r="S2" i="21"/>
  <c r="R2" i="21"/>
  <c r="U18" i="21"/>
  <c r="T18" i="21"/>
  <c r="S12" i="21"/>
  <c r="M12" i="21"/>
  <c r="S92" i="19"/>
  <c r="M92" i="19"/>
  <c r="N92" i="19"/>
  <c r="O127" i="19"/>
  <c r="Q127" i="19"/>
  <c r="T168" i="19"/>
  <c r="U168" i="19"/>
  <c r="M168" i="19"/>
  <c r="O29" i="21"/>
  <c r="T29" i="21"/>
  <c r="O106" i="19"/>
  <c r="S69" i="19"/>
  <c r="M51" i="21"/>
  <c r="N51" i="21"/>
  <c r="M132" i="19"/>
  <c r="N132" i="19"/>
  <c r="R132" i="19"/>
  <c r="AD159" i="24"/>
  <c r="AB159" i="24"/>
  <c r="AL159" i="24"/>
  <c r="AO159" i="24"/>
  <c r="AH32" i="24"/>
  <c r="Y32" i="24"/>
  <c r="AK32" i="24"/>
  <c r="AJ32" i="24"/>
  <c r="AI120" i="25"/>
  <c r="X120" i="25"/>
  <c r="Y120" i="25"/>
  <c r="AC120" i="25"/>
  <c r="AA120" i="25"/>
  <c r="Z120" i="25"/>
  <c r="AH56" i="24"/>
  <c r="X56" i="24"/>
  <c r="AJ56" i="24"/>
  <c r="AC56" i="24"/>
  <c r="AA56" i="24"/>
  <c r="Y91" i="25"/>
  <c r="Z91" i="25"/>
  <c r="AF91" i="25"/>
  <c r="AI91" i="25"/>
  <c r="AA91" i="25"/>
  <c r="AB115" i="24"/>
  <c r="W115" i="24"/>
  <c r="AL115" i="24"/>
  <c r="AN115" i="24"/>
  <c r="Z115" i="24"/>
  <c r="AI51" i="24"/>
  <c r="AM51" i="24"/>
  <c r="Y51" i="24"/>
  <c r="AK51" i="24"/>
  <c r="AH51" i="24"/>
  <c r="AG116" i="24"/>
  <c r="AH4" i="24"/>
  <c r="AK4" i="24"/>
  <c r="Z4" i="24"/>
  <c r="AD4" i="24"/>
  <c r="W4" i="24"/>
  <c r="AO69" i="24"/>
  <c r="AF69" i="24"/>
  <c r="AJ69" i="24"/>
  <c r="X69" i="24"/>
  <c r="AE69" i="24"/>
  <c r="AB133" i="24"/>
  <c r="AF133" i="24"/>
  <c r="AJ133" i="24"/>
  <c r="X133" i="24"/>
  <c r="AE133" i="24"/>
  <c r="Y37" i="24"/>
  <c r="Z37" i="24"/>
  <c r="W37" i="24"/>
  <c r="AF37" i="24"/>
  <c r="AE37" i="24"/>
  <c r="AN166" i="24"/>
  <c r="Y166" i="24"/>
  <c r="AC166" i="24"/>
  <c r="AG166" i="24"/>
  <c r="AD166" i="24"/>
  <c r="AA103" i="24"/>
  <c r="X103" i="24"/>
  <c r="AD103" i="24"/>
  <c r="AL103" i="24"/>
  <c r="AK57" i="24"/>
  <c r="AF57" i="24"/>
  <c r="AG57" i="24"/>
  <c r="AM57" i="24"/>
  <c r="AE131" i="24"/>
  <c r="AB131" i="24"/>
  <c r="W131" i="24"/>
  <c r="AD131" i="24"/>
  <c r="AG131" i="24"/>
  <c r="AI45" i="25"/>
  <c r="AF45" i="25"/>
  <c r="AN45" i="25"/>
  <c r="AG45" i="25"/>
  <c r="AC45" i="25"/>
  <c r="AN9" i="25"/>
  <c r="Z9" i="25"/>
  <c r="AO9" i="25"/>
  <c r="AD9" i="25"/>
  <c r="AC107" i="25"/>
  <c r="AM107" i="25"/>
  <c r="X107" i="25"/>
  <c r="AJ107" i="25"/>
  <c r="AO107" i="25"/>
  <c r="AF23" i="25"/>
  <c r="AB23" i="25"/>
  <c r="W23" i="25"/>
  <c r="AN23" i="25"/>
  <c r="AM23" i="25"/>
  <c r="X168" i="25"/>
  <c r="AB168" i="25"/>
  <c r="W114" i="25"/>
  <c r="AK114" i="25"/>
  <c r="AO114" i="25"/>
  <c r="AG140" i="25"/>
  <c r="AI140" i="25"/>
  <c r="Z140" i="25"/>
  <c r="AL140" i="25"/>
  <c r="AB81" i="25"/>
  <c r="AI81" i="25"/>
  <c r="W81" i="25"/>
  <c r="AG87" i="25"/>
  <c r="AO87" i="25"/>
  <c r="Z87" i="25"/>
  <c r="W87" i="25"/>
  <c r="AB87" i="25"/>
  <c r="X87" i="25"/>
  <c r="AM169" i="25"/>
  <c r="AN169" i="25"/>
  <c r="AE169" i="25"/>
  <c r="AL169" i="25"/>
  <c r="W86" i="25"/>
  <c r="AE86" i="25"/>
  <c r="AM86" i="25"/>
  <c r="AC86" i="25"/>
  <c r="Z86" i="25"/>
  <c r="AD86" i="25"/>
  <c r="AG86" i="25"/>
  <c r="AF45" i="40"/>
  <c r="Y45" i="40"/>
  <c r="AC45" i="40"/>
  <c r="AG45" i="40"/>
  <c r="AN45" i="40"/>
  <c r="AC139" i="40"/>
  <c r="AN139" i="40"/>
  <c r="AE139" i="40"/>
  <c r="Y139" i="40"/>
  <c r="AF139" i="40"/>
  <c r="AD126" i="40"/>
  <c r="AN126" i="40"/>
  <c r="Y126" i="40"/>
  <c r="AF126" i="40"/>
  <c r="AM126" i="40"/>
  <c r="AD33" i="40"/>
  <c r="AK33" i="40"/>
  <c r="Y33" i="40"/>
  <c r="AC135" i="40"/>
  <c r="AF135" i="40"/>
  <c r="O66" i="19"/>
  <c r="M66" i="19"/>
  <c r="AO2" i="24"/>
  <c r="AJ2" i="24"/>
  <c r="X2" i="24"/>
  <c r="AK2" i="24"/>
  <c r="W2" i="24"/>
  <c r="AI95" i="24"/>
  <c r="AA95" i="24"/>
  <c r="AL95" i="24"/>
  <c r="AO95" i="24"/>
  <c r="Z95" i="24"/>
  <c r="AB77" i="25"/>
  <c r="AC77" i="25"/>
  <c r="AI77" i="25"/>
  <c r="AM77" i="25"/>
  <c r="AH77" i="25"/>
  <c r="Z77" i="25"/>
  <c r="AP110" i="19"/>
  <c r="AJ110" i="19" s="1"/>
  <c r="AP162" i="19"/>
  <c r="AC162" i="19" s="1"/>
  <c r="AP89" i="19"/>
  <c r="AO89" i="19" s="1"/>
  <c r="N89" i="19"/>
  <c r="Q89" i="19"/>
  <c r="R89" i="19"/>
  <c r="P89" i="19"/>
  <c r="S89" i="19"/>
  <c r="U89" i="19"/>
  <c r="O89" i="19"/>
  <c r="M89" i="19"/>
  <c r="T89" i="19"/>
  <c r="AP150" i="19"/>
  <c r="AD150" i="19" s="1"/>
  <c r="O150" i="19"/>
  <c r="P150" i="19"/>
  <c r="Q150" i="19"/>
  <c r="M150" i="19"/>
  <c r="U150" i="19"/>
  <c r="S150" i="19"/>
  <c r="N150" i="19"/>
  <c r="R150" i="19"/>
  <c r="T150" i="19"/>
  <c r="AP145" i="19"/>
  <c r="AI145" i="19" s="1"/>
  <c r="P145" i="19"/>
  <c r="M145" i="19"/>
  <c r="R145" i="19"/>
  <c r="Q145" i="19"/>
  <c r="N145" i="19"/>
  <c r="U145" i="19"/>
  <c r="S145" i="19"/>
  <c r="T145" i="19"/>
  <c r="O145" i="19"/>
  <c r="AP158" i="19"/>
  <c r="Z158" i="19" s="1"/>
  <c r="AP105" i="19"/>
  <c r="AK105" i="19" s="1"/>
  <c r="AP86" i="19"/>
  <c r="Z86" i="19" s="1"/>
  <c r="M86" i="19"/>
  <c r="O86" i="19"/>
  <c r="R86" i="19"/>
  <c r="P86" i="19"/>
  <c r="U86" i="19"/>
  <c r="N86" i="19"/>
  <c r="Q86" i="19"/>
  <c r="S86" i="19"/>
  <c r="T86" i="19"/>
  <c r="AP129" i="19"/>
  <c r="AK129" i="19" s="1"/>
  <c r="AP41" i="21"/>
  <c r="AB41" i="21" s="1"/>
  <c r="AP9" i="21"/>
  <c r="Z9" i="21" s="1"/>
  <c r="AP152" i="19"/>
  <c r="X152" i="19" s="1"/>
  <c r="AP120" i="19"/>
  <c r="AL120" i="19" s="1"/>
  <c r="AP88" i="19"/>
  <c r="AL88" i="19" s="1"/>
  <c r="AP56" i="19"/>
  <c r="AL56" i="19" s="1"/>
  <c r="AP24" i="21"/>
  <c r="Z24" i="21" s="1"/>
  <c r="AP167" i="19"/>
  <c r="AA167" i="19" s="1"/>
  <c r="AP135" i="19"/>
  <c r="AI135" i="19" s="1"/>
  <c r="R135" i="19"/>
  <c r="M135" i="19"/>
  <c r="Q135" i="19"/>
  <c r="N135" i="19"/>
  <c r="U135" i="19"/>
  <c r="S135" i="19"/>
  <c r="P135" i="19"/>
  <c r="AD135" i="19"/>
  <c r="T135" i="19"/>
  <c r="O135" i="19"/>
  <c r="AP103" i="19"/>
  <c r="AC103" i="19" s="1"/>
  <c r="AP71" i="19"/>
  <c r="AO71" i="19" s="1"/>
  <c r="P71" i="19"/>
  <c r="S71" i="19"/>
  <c r="Q71" i="19"/>
  <c r="R71" i="19"/>
  <c r="N71" i="19"/>
  <c r="O71" i="19"/>
  <c r="M71" i="19"/>
  <c r="T71" i="19"/>
  <c r="U71" i="19"/>
  <c r="AP39" i="21"/>
  <c r="AL39" i="21" s="1"/>
  <c r="T39" i="21"/>
  <c r="O39" i="21"/>
  <c r="M39" i="21"/>
  <c r="S39" i="21"/>
  <c r="N39" i="21"/>
  <c r="Q39" i="21"/>
  <c r="U39" i="21"/>
  <c r="R39" i="21"/>
  <c r="P39" i="21"/>
  <c r="AP7" i="21"/>
  <c r="AD7" i="21" s="1"/>
  <c r="P7" i="21"/>
  <c r="S7" i="21"/>
  <c r="T7" i="21"/>
  <c r="U7" i="21"/>
  <c r="R7" i="21"/>
  <c r="M7" i="21"/>
  <c r="N7" i="21"/>
  <c r="Q7" i="21"/>
  <c r="O7" i="21"/>
  <c r="AP138" i="19"/>
  <c r="Y138" i="19" s="1"/>
  <c r="AP14" i="21"/>
  <c r="AF14" i="21" s="1"/>
  <c r="S14" i="21"/>
  <c r="M14" i="21"/>
  <c r="T14" i="21"/>
  <c r="O14" i="21"/>
  <c r="Q14" i="21"/>
  <c r="N14" i="21"/>
  <c r="U14" i="21"/>
  <c r="R14" i="21"/>
  <c r="P14" i="21"/>
  <c r="AP102" i="19"/>
  <c r="AH102" i="19" s="1"/>
  <c r="M102" i="19"/>
  <c r="S102" i="19"/>
  <c r="O102" i="19"/>
  <c r="Q102" i="19"/>
  <c r="P102" i="19"/>
  <c r="U102" i="19"/>
  <c r="R102" i="19"/>
  <c r="X102" i="19"/>
  <c r="N102" i="19"/>
  <c r="T102" i="19"/>
  <c r="AP126" i="19"/>
  <c r="AB126" i="19" s="1"/>
  <c r="AP82" i="19"/>
  <c r="Z82" i="19" s="1"/>
  <c r="AP165" i="19"/>
  <c r="AK165" i="19" s="1"/>
  <c r="M165" i="19"/>
  <c r="Q165" i="19"/>
  <c r="R165" i="19"/>
  <c r="P165" i="19"/>
  <c r="S165" i="19"/>
  <c r="U165" i="19"/>
  <c r="N165" i="19"/>
  <c r="O165" i="19"/>
  <c r="T165" i="19"/>
  <c r="AP133" i="19"/>
  <c r="AI133" i="19" s="1"/>
  <c r="P133" i="19"/>
  <c r="R133" i="19"/>
  <c r="S133" i="19"/>
  <c r="M133" i="19"/>
  <c r="O133" i="19"/>
  <c r="Q133" i="19"/>
  <c r="N133" i="19"/>
  <c r="T133" i="19"/>
  <c r="U133" i="19"/>
  <c r="AP101" i="19"/>
  <c r="AG101" i="19" s="1"/>
  <c r="AP69" i="19"/>
  <c r="AC69" i="19" s="1"/>
  <c r="AP45" i="21"/>
  <c r="AF45" i="21" s="1"/>
  <c r="AP13" i="21"/>
  <c r="AA13" i="21" s="1"/>
  <c r="AP156" i="19"/>
  <c r="AJ156" i="19" s="1"/>
  <c r="AP124" i="19"/>
  <c r="W124" i="19" s="1"/>
  <c r="AP92" i="19"/>
  <c r="AL92" i="19" s="1"/>
  <c r="AP60" i="19"/>
  <c r="AH60" i="19" s="1"/>
  <c r="AP28" i="21"/>
  <c r="Z28" i="21" s="1"/>
  <c r="AP171" i="19"/>
  <c r="AE171" i="19" s="1"/>
  <c r="AP139" i="19"/>
  <c r="AE139" i="19" s="1"/>
  <c r="AP107" i="19"/>
  <c r="AG107" i="19" s="1"/>
  <c r="AP75" i="19"/>
  <c r="Y75" i="19" s="1"/>
  <c r="AP43" i="21"/>
  <c r="AN43" i="21" s="1"/>
  <c r="R43" i="21"/>
  <c r="M43" i="21"/>
  <c r="N43" i="21"/>
  <c r="O43" i="21"/>
  <c r="Q43" i="21"/>
  <c r="P43" i="21"/>
  <c r="S43" i="21"/>
  <c r="T43" i="21"/>
  <c r="U43" i="21"/>
  <c r="AP11" i="21"/>
  <c r="AG11" i="21" s="1"/>
  <c r="S11" i="21"/>
  <c r="O11" i="21"/>
  <c r="M11" i="21"/>
  <c r="T11" i="21"/>
  <c r="N11" i="21"/>
  <c r="Q11" i="21"/>
  <c r="U11" i="21"/>
  <c r="R11" i="21"/>
  <c r="P11" i="21"/>
  <c r="AJ67" i="24"/>
  <c r="Z67" i="24"/>
  <c r="AN67" i="24"/>
  <c r="AG67" i="24"/>
  <c r="AC155" i="24"/>
  <c r="AL155" i="24"/>
  <c r="Z155" i="24"/>
  <c r="AK155" i="24"/>
  <c r="AG155" i="24"/>
  <c r="AD54" i="24"/>
  <c r="Z54" i="24"/>
  <c r="AH54" i="24"/>
  <c r="AA54" i="24"/>
  <c r="AI54" i="24"/>
  <c r="AF119" i="24"/>
  <c r="W119" i="24"/>
  <c r="AE119" i="24"/>
  <c r="Y119" i="24"/>
  <c r="AN119" i="24"/>
  <c r="AO9" i="24"/>
  <c r="AG9" i="24"/>
  <c r="AB9" i="24"/>
  <c r="AF9" i="24"/>
  <c r="AA9" i="24"/>
  <c r="AE74" i="24"/>
  <c r="AN74" i="24"/>
  <c r="AJ74" i="24"/>
  <c r="AF74" i="24"/>
  <c r="AD74" i="24"/>
  <c r="AB138" i="24"/>
  <c r="X138" i="24"/>
  <c r="AJ138" i="24"/>
  <c r="AF138" i="24"/>
  <c r="AO138" i="24"/>
  <c r="AD163" i="24"/>
  <c r="AE163" i="24"/>
  <c r="Y163" i="24"/>
  <c r="AI163" i="24"/>
  <c r="AO163" i="24"/>
  <c r="AH63" i="25"/>
  <c r="AG63" i="25"/>
  <c r="AJ63" i="25"/>
  <c r="AB63" i="25"/>
  <c r="AE131" i="25"/>
  <c r="AM131" i="25"/>
  <c r="X131" i="25"/>
  <c r="AB131" i="25"/>
  <c r="W35" i="25"/>
  <c r="AH35" i="25"/>
  <c r="AL35" i="25"/>
  <c r="AN35" i="25"/>
  <c r="AE35" i="25"/>
  <c r="AB35" i="25"/>
  <c r="W126" i="25"/>
  <c r="AJ126" i="25"/>
  <c r="AO126" i="25"/>
  <c r="X126" i="25"/>
  <c r="AC126" i="25"/>
  <c r="AK126" i="25"/>
  <c r="AB25" i="25"/>
  <c r="Z25" i="25"/>
  <c r="AL25" i="25"/>
  <c r="AC25" i="25"/>
  <c r="AK144" i="25"/>
  <c r="AB144" i="25"/>
  <c r="AM144" i="25"/>
  <c r="AA144" i="25"/>
  <c r="P50" i="21"/>
  <c r="S50" i="21"/>
  <c r="U44" i="21"/>
  <c r="M44" i="21"/>
  <c r="P124" i="19"/>
  <c r="U124" i="19"/>
  <c r="S124" i="19"/>
  <c r="P9" i="21"/>
  <c r="Q9" i="21"/>
  <c r="T9" i="21"/>
  <c r="S126" i="19"/>
  <c r="Q126" i="19"/>
  <c r="U136" i="19"/>
  <c r="S136" i="19"/>
  <c r="N136" i="19"/>
  <c r="O72" i="19"/>
  <c r="S72" i="19"/>
  <c r="T171" i="19"/>
  <c r="U171" i="19"/>
  <c r="M171" i="19"/>
  <c r="P107" i="19"/>
  <c r="N107" i="19"/>
  <c r="P138" i="19"/>
  <c r="U138" i="19"/>
  <c r="R105" i="19"/>
  <c r="T105" i="19"/>
  <c r="N105" i="19"/>
  <c r="U65" i="19"/>
  <c r="R65" i="19"/>
  <c r="N82" i="19"/>
  <c r="P82" i="19"/>
  <c r="Q167" i="19"/>
  <c r="S167" i="19"/>
  <c r="AB16" i="25"/>
  <c r="AG16" i="25"/>
  <c r="AM16" i="25"/>
  <c r="X16" i="25"/>
  <c r="AL16" i="25"/>
  <c r="AJ16" i="25"/>
  <c r="X7" i="25"/>
  <c r="AH7" i="25"/>
  <c r="AN7" i="25"/>
  <c r="AG7" i="25"/>
  <c r="AA7" i="25"/>
  <c r="Z7" i="25"/>
  <c r="AD96" i="25"/>
  <c r="AK96" i="25"/>
  <c r="AF96" i="25"/>
  <c r="AL96" i="25"/>
  <c r="AE96" i="25"/>
  <c r="AG71" i="25"/>
  <c r="Y71" i="25"/>
  <c r="AI71" i="25"/>
  <c r="AB71" i="25"/>
  <c r="Y52" i="25"/>
  <c r="AI52" i="25"/>
  <c r="X52" i="25"/>
  <c r="Z52" i="25"/>
  <c r="AH52" i="25"/>
  <c r="W138" i="25"/>
  <c r="Y138" i="25"/>
  <c r="AC138" i="25"/>
  <c r="AJ138" i="25"/>
  <c r="AN138" i="25"/>
  <c r="AB138" i="25"/>
  <c r="AJ18" i="25"/>
  <c r="AL18" i="25"/>
  <c r="X18" i="25"/>
  <c r="AA18" i="25"/>
  <c r="AK18" i="25"/>
  <c r="AM129" i="25"/>
  <c r="AG129" i="25"/>
  <c r="AF129" i="25"/>
  <c r="Z129" i="25"/>
  <c r="AN129" i="25"/>
  <c r="AO129" i="25"/>
  <c r="W54" i="25"/>
  <c r="AH54" i="25"/>
  <c r="AO54" i="25"/>
  <c r="AG54" i="25"/>
  <c r="AL172" i="25"/>
  <c r="AC172" i="25"/>
  <c r="AD172" i="25"/>
  <c r="AH172" i="25"/>
  <c r="AE172" i="25"/>
  <c r="Q8" i="21"/>
  <c r="M8" i="21"/>
  <c r="O160" i="19"/>
  <c r="Q160" i="19"/>
  <c r="Q96" i="19"/>
  <c r="U96" i="19"/>
  <c r="P96" i="19"/>
  <c r="S96" i="19"/>
  <c r="O131" i="19"/>
  <c r="T162" i="19"/>
  <c r="O162" i="19"/>
  <c r="N162" i="19"/>
  <c r="P162" i="19"/>
  <c r="T172" i="19"/>
  <c r="M172" i="19"/>
  <c r="O108" i="19"/>
  <c r="S108" i="19"/>
  <c r="Q25" i="21"/>
  <c r="P25" i="21"/>
  <c r="N25" i="21"/>
  <c r="T25" i="21"/>
  <c r="T143" i="19"/>
  <c r="S143" i="19"/>
  <c r="M143" i="19"/>
  <c r="T79" i="19"/>
  <c r="R79" i="19"/>
  <c r="O174" i="19"/>
  <c r="Q174" i="19"/>
  <c r="T110" i="19"/>
  <c r="U110" i="19"/>
  <c r="R110" i="19"/>
  <c r="P48" i="21"/>
  <c r="Q120" i="19"/>
  <c r="M120" i="19"/>
  <c r="U120" i="19"/>
  <c r="Q13" i="21"/>
  <c r="S13" i="21"/>
  <c r="T155" i="19"/>
  <c r="N155" i="19"/>
  <c r="Q155" i="19"/>
  <c r="T91" i="19"/>
  <c r="S91" i="19"/>
  <c r="S42" i="21"/>
  <c r="O42" i="21"/>
  <c r="P42" i="21"/>
  <c r="T122" i="19"/>
  <c r="U169" i="19"/>
  <c r="Q169" i="19"/>
  <c r="Q173" i="19"/>
  <c r="S129" i="19"/>
  <c r="R129" i="19"/>
  <c r="O134" i="19"/>
  <c r="U134" i="19"/>
  <c r="Q68" i="19"/>
  <c r="N68" i="19"/>
  <c r="Q24" i="21"/>
  <c r="T24" i="21"/>
  <c r="O24" i="21"/>
  <c r="P115" i="19"/>
  <c r="U115" i="19"/>
  <c r="M146" i="19"/>
  <c r="N146" i="19"/>
  <c r="S146" i="19"/>
  <c r="O156" i="19"/>
  <c r="M156" i="19"/>
  <c r="U41" i="21"/>
  <c r="T6" i="21"/>
  <c r="M104" i="19"/>
  <c r="P104" i="19"/>
  <c r="T139" i="19"/>
  <c r="U139" i="19"/>
  <c r="S139" i="19"/>
  <c r="Q170" i="19"/>
  <c r="U58" i="19"/>
  <c r="P30" i="21"/>
  <c r="U30" i="21"/>
  <c r="Q30" i="21"/>
  <c r="S30" i="21"/>
  <c r="M144" i="19"/>
  <c r="T2" i="21"/>
  <c r="P18" i="21"/>
  <c r="P12" i="21"/>
  <c r="U12" i="21"/>
  <c r="Q92" i="19"/>
  <c r="O92" i="19"/>
  <c r="U127" i="19"/>
  <c r="R127" i="19"/>
  <c r="R158" i="19"/>
  <c r="O168" i="19"/>
  <c r="P168" i="19"/>
  <c r="U29" i="21"/>
  <c r="M75" i="19"/>
  <c r="N75" i="19"/>
  <c r="M106" i="19"/>
  <c r="T101" i="19"/>
  <c r="Q101" i="19"/>
  <c r="S101" i="19"/>
  <c r="U69" i="19"/>
  <c r="M69" i="19"/>
  <c r="R69" i="19"/>
  <c r="T51" i="21"/>
  <c r="U132" i="19"/>
  <c r="Q132" i="19"/>
  <c r="AO33" i="40"/>
  <c r="AG122" i="40"/>
  <c r="X122" i="40"/>
  <c r="Q59" i="19"/>
  <c r="M40" i="21"/>
  <c r="U34" i="21"/>
  <c r="Q34" i="21"/>
  <c r="T34" i="21"/>
  <c r="T130" i="19"/>
  <c r="M130" i="19"/>
  <c r="P130" i="19"/>
  <c r="R28" i="21"/>
  <c r="S140" i="19"/>
  <c r="M140" i="19"/>
  <c r="N76" i="19"/>
  <c r="P76" i="19"/>
  <c r="O152" i="19"/>
  <c r="P152" i="19"/>
  <c r="P88" i="19"/>
  <c r="T88" i="19"/>
  <c r="Q88" i="19"/>
  <c r="O88" i="19"/>
  <c r="Q45" i="21"/>
  <c r="U45" i="21"/>
  <c r="P123" i="19"/>
  <c r="O123" i="19"/>
  <c r="T59" i="19"/>
  <c r="P59" i="19"/>
  <c r="R59" i="19"/>
  <c r="S59" i="19"/>
  <c r="P60" i="19"/>
  <c r="M60" i="19"/>
  <c r="Q56" i="19"/>
  <c r="O56" i="19"/>
  <c r="U66" i="19"/>
  <c r="R66" i="19"/>
  <c r="T103" i="19"/>
  <c r="P103" i="19"/>
  <c r="N103" i="19"/>
  <c r="S36" i="21"/>
  <c r="O36" i="21"/>
  <c r="AF2" i="24"/>
  <c r="Z2" i="24"/>
  <c r="AN2" i="24"/>
  <c r="AH2" i="24"/>
  <c r="AB95" i="24"/>
  <c r="AJ95" i="24"/>
  <c r="AK95" i="24"/>
  <c r="AN95" i="24"/>
  <c r="AE158" i="24"/>
  <c r="AM158" i="24"/>
  <c r="AB158" i="24"/>
  <c r="Z129" i="24"/>
  <c r="X129" i="24"/>
  <c r="AB129" i="24"/>
  <c r="AM129" i="24"/>
  <c r="AO176" i="24"/>
  <c r="AK176" i="24"/>
  <c r="AA176" i="24"/>
  <c r="AL176" i="24"/>
  <c r="X47" i="24"/>
  <c r="AB47" i="24"/>
  <c r="AM47" i="24"/>
  <c r="AC47" i="24"/>
  <c r="AK77" i="25"/>
  <c r="AE77" i="25"/>
  <c r="AF77" i="25"/>
  <c r="AH67" i="26"/>
  <c r="AL67" i="26"/>
  <c r="X67" i="26"/>
  <c r="AB153" i="24"/>
  <c r="AC153" i="24"/>
  <c r="AG153" i="24"/>
  <c r="AJ153" i="24"/>
  <c r="AD24" i="24"/>
  <c r="AJ24" i="24"/>
  <c r="AE24" i="24"/>
  <c r="AK24" i="24"/>
  <c r="AH72" i="24"/>
  <c r="AN72" i="24"/>
  <c r="AF72" i="24"/>
  <c r="AE72" i="24"/>
  <c r="Z157" i="25"/>
  <c r="AD157" i="25"/>
  <c r="AK157" i="25"/>
  <c r="Y157" i="25"/>
  <c r="AP90" i="19"/>
  <c r="X90" i="19" s="1"/>
  <c r="AP22" i="21"/>
  <c r="AF22" i="21" s="1"/>
  <c r="AP57" i="19"/>
  <c r="AO57" i="19" s="1"/>
  <c r="Q57" i="19"/>
  <c r="O57" i="19"/>
  <c r="R57" i="19"/>
  <c r="N57" i="19"/>
  <c r="U57" i="19"/>
  <c r="M57" i="19"/>
  <c r="P57" i="19"/>
  <c r="T57" i="19"/>
  <c r="S57" i="19"/>
  <c r="AP26" i="21"/>
  <c r="AE26" i="21" s="1"/>
  <c r="AP113" i="19"/>
  <c r="AO113" i="19" s="1"/>
  <c r="S113" i="19"/>
  <c r="N113" i="19"/>
  <c r="R113" i="19"/>
  <c r="Q113" i="19"/>
  <c r="M113" i="19"/>
  <c r="O113" i="19"/>
  <c r="T113" i="19"/>
  <c r="U113" i="19"/>
  <c r="P113" i="19"/>
  <c r="AP154" i="19"/>
  <c r="AL154" i="19" s="1"/>
  <c r="AP98" i="19"/>
  <c r="AB98" i="19" s="1"/>
  <c r="AP73" i="19"/>
  <c r="AB73" i="19" s="1"/>
  <c r="M73" i="19"/>
  <c r="P73" i="19"/>
  <c r="R73" i="19"/>
  <c r="N73" i="19"/>
  <c r="S73" i="19"/>
  <c r="Q73" i="19"/>
  <c r="U73" i="19"/>
  <c r="O73" i="19"/>
  <c r="T73" i="19"/>
  <c r="AP62" i="19"/>
  <c r="AD62" i="19" s="1"/>
  <c r="R62" i="19"/>
  <c r="Q62" i="19"/>
  <c r="O62" i="19"/>
  <c r="M62" i="19"/>
  <c r="P62" i="19"/>
  <c r="U62" i="19"/>
  <c r="N62" i="19"/>
  <c r="S62" i="19"/>
  <c r="T62" i="19"/>
  <c r="AP97" i="19"/>
  <c r="AK97" i="19" s="1"/>
  <c r="S97" i="19"/>
  <c r="R97" i="19"/>
  <c r="M97" i="19"/>
  <c r="P97" i="19"/>
  <c r="Q97" i="19"/>
  <c r="U97" i="19"/>
  <c r="O97" i="19"/>
  <c r="N97" i="19"/>
  <c r="T97" i="19"/>
  <c r="AP33" i="21"/>
  <c r="AM33" i="21" s="1"/>
  <c r="T33" i="21"/>
  <c r="S33" i="21"/>
  <c r="M33" i="21"/>
  <c r="O33" i="21"/>
  <c r="N33" i="21"/>
  <c r="U33" i="21"/>
  <c r="R33" i="21"/>
  <c r="P33" i="21"/>
  <c r="Q33" i="21"/>
  <c r="AP176" i="19"/>
  <c r="AB176" i="19" s="1"/>
  <c r="AP144" i="19"/>
  <c r="AJ144" i="19" s="1"/>
  <c r="AP112" i="19"/>
  <c r="W112" i="19" s="1"/>
  <c r="AP80" i="19"/>
  <c r="Z80" i="19" s="1"/>
  <c r="AP48" i="21"/>
  <c r="AH48" i="21" s="1"/>
  <c r="AP16" i="21"/>
  <c r="AK16" i="21" s="1"/>
  <c r="AP159" i="19"/>
  <c r="AI159" i="19" s="1"/>
  <c r="AP127" i="19"/>
  <c r="AI127" i="19" s="1"/>
  <c r="AP95" i="19"/>
  <c r="Y95" i="19" s="1"/>
  <c r="AP63" i="19"/>
  <c r="W63" i="19" s="1"/>
  <c r="R63" i="19"/>
  <c r="M63" i="19"/>
  <c r="S63" i="19"/>
  <c r="P63" i="19"/>
  <c r="O63" i="19"/>
  <c r="U63" i="19"/>
  <c r="Q63" i="19"/>
  <c r="N63" i="19"/>
  <c r="T63" i="19"/>
  <c r="AP31" i="21"/>
  <c r="AO31" i="21" s="1"/>
  <c r="S31" i="21"/>
  <c r="O31" i="21"/>
  <c r="M31" i="21"/>
  <c r="T31" i="21"/>
  <c r="N31" i="21"/>
  <c r="Q31" i="21"/>
  <c r="U31" i="21"/>
  <c r="R31" i="21"/>
  <c r="P31" i="21"/>
  <c r="AP142" i="19"/>
  <c r="AD142" i="19" s="1"/>
  <c r="AP106" i="19"/>
  <c r="AP94" i="19"/>
  <c r="AF94" i="19" s="1"/>
  <c r="AP70" i="19"/>
  <c r="AD70" i="19" s="1"/>
  <c r="M70" i="19"/>
  <c r="P70" i="19"/>
  <c r="U70" i="19"/>
  <c r="N70" i="19"/>
  <c r="S70" i="19"/>
  <c r="R70" i="19"/>
  <c r="O70" i="19"/>
  <c r="Q70" i="19"/>
  <c r="T70" i="19"/>
  <c r="AP18" i="21"/>
  <c r="AB18" i="21" s="1"/>
  <c r="AP38" i="21"/>
  <c r="AO38" i="21" s="1"/>
  <c r="AP157" i="19"/>
  <c r="AO157" i="19" s="1"/>
  <c r="R157" i="19"/>
  <c r="M157" i="19"/>
  <c r="P157" i="19"/>
  <c r="O157" i="19"/>
  <c r="S157" i="19"/>
  <c r="N157" i="19"/>
  <c r="T157" i="19"/>
  <c r="Q157" i="19"/>
  <c r="U157" i="19"/>
  <c r="AP125" i="19"/>
  <c r="AO125" i="19" s="1"/>
  <c r="P125" i="19"/>
  <c r="Q125" i="19"/>
  <c r="M125" i="19"/>
  <c r="N125" i="19"/>
  <c r="R125" i="19"/>
  <c r="U125" i="19"/>
  <c r="S125" i="19"/>
  <c r="O125" i="19"/>
  <c r="T125" i="19"/>
  <c r="AP93" i="19"/>
  <c r="Y93" i="19" s="1"/>
  <c r="P93" i="19"/>
  <c r="N93" i="19"/>
  <c r="R93" i="19"/>
  <c r="M93" i="19"/>
  <c r="S93" i="19"/>
  <c r="U93" i="19"/>
  <c r="O93" i="19"/>
  <c r="T93" i="19"/>
  <c r="Q93" i="19"/>
  <c r="AP61" i="19"/>
  <c r="Y61" i="19" s="1"/>
  <c r="P61" i="19"/>
  <c r="R61" i="19"/>
  <c r="Q61" i="19"/>
  <c r="N61" i="19"/>
  <c r="M61" i="19"/>
  <c r="S61" i="19"/>
  <c r="U61" i="19"/>
  <c r="O61" i="19"/>
  <c r="T61" i="19"/>
  <c r="AP37" i="21"/>
  <c r="AG37" i="21" s="1"/>
  <c r="AP5" i="21"/>
  <c r="AA5" i="21" s="1"/>
  <c r="AP148" i="19"/>
  <c r="AK148" i="19" s="1"/>
  <c r="P148" i="19"/>
  <c r="S148" i="19"/>
  <c r="N148" i="19"/>
  <c r="O148" i="19"/>
  <c r="R148" i="19"/>
  <c r="Q148" i="19"/>
  <c r="M148" i="19"/>
  <c r="T148" i="19"/>
  <c r="U148" i="19"/>
  <c r="AP116" i="19"/>
  <c r="AD116" i="19" s="1"/>
  <c r="S116" i="19"/>
  <c r="N116" i="19"/>
  <c r="U116" i="19"/>
  <c r="M116" i="19"/>
  <c r="R116" i="19"/>
  <c r="P116" i="19"/>
  <c r="T116" i="19"/>
  <c r="O116" i="19"/>
  <c r="Q116" i="19"/>
  <c r="AP84" i="19"/>
  <c r="O84" i="19"/>
  <c r="S84" i="19"/>
  <c r="U84" i="19"/>
  <c r="P84" i="19"/>
  <c r="Q84" i="19"/>
  <c r="M84" i="19"/>
  <c r="N84" i="19"/>
  <c r="T84" i="19"/>
  <c r="R84" i="19"/>
  <c r="AP52" i="21"/>
  <c r="AH52" i="21" s="1"/>
  <c r="M52" i="21"/>
  <c r="Q52" i="21"/>
  <c r="U52" i="21"/>
  <c r="P52" i="21"/>
  <c r="T52" i="21"/>
  <c r="S52" i="21"/>
  <c r="N52" i="21"/>
  <c r="R52" i="21"/>
  <c r="O52" i="21"/>
  <c r="AP20" i="21"/>
  <c r="AH20" i="21" s="1"/>
  <c r="O20" i="21"/>
  <c r="M20" i="21"/>
  <c r="T20" i="21"/>
  <c r="S20" i="21"/>
  <c r="N20" i="21"/>
  <c r="U20" i="21"/>
  <c r="R20" i="21"/>
  <c r="Q20" i="21"/>
  <c r="P20" i="21"/>
  <c r="AP163" i="19"/>
  <c r="AI163" i="19" s="1"/>
  <c r="AP131" i="19"/>
  <c r="AI131" i="19" s="1"/>
  <c r="AP99" i="19"/>
  <c r="AK99" i="19" s="1"/>
  <c r="AP67" i="19"/>
  <c r="AA67" i="19" s="1"/>
  <c r="AP35" i="21"/>
  <c r="AI35" i="21" s="1"/>
  <c r="S35" i="21"/>
  <c r="O35" i="21"/>
  <c r="T35" i="21"/>
  <c r="M35" i="21"/>
  <c r="N35" i="21"/>
  <c r="Q35" i="21"/>
  <c r="U35" i="21"/>
  <c r="R35" i="21"/>
  <c r="P35" i="21"/>
  <c r="AP3" i="21"/>
  <c r="AA3" i="21" s="1"/>
  <c r="S3" i="21"/>
  <c r="O3" i="21"/>
  <c r="T3" i="21"/>
  <c r="P3" i="21"/>
  <c r="Q3" i="21"/>
  <c r="N3" i="21"/>
  <c r="U3" i="21"/>
  <c r="R3" i="21"/>
  <c r="M3" i="21"/>
  <c r="AE67" i="24"/>
  <c r="X67" i="24"/>
  <c r="AI67" i="24"/>
  <c r="AK67" i="24"/>
  <c r="AH155" i="24"/>
  <c r="W155" i="24"/>
  <c r="AJ155" i="24"/>
  <c r="AM155" i="24"/>
  <c r="AK54" i="24"/>
  <c r="AB54" i="24"/>
  <c r="AL54" i="24"/>
  <c r="W54" i="24"/>
  <c r="AA119" i="24"/>
  <c r="X119" i="24"/>
  <c r="AK119" i="24"/>
  <c r="AG119" i="24"/>
  <c r="AL9" i="24"/>
  <c r="AD9" i="24"/>
  <c r="AJ9" i="24"/>
  <c r="AN9" i="24"/>
  <c r="AL74" i="24"/>
  <c r="X74" i="24"/>
  <c r="W74" i="24"/>
  <c r="AA74" i="24"/>
  <c r="AE138" i="24"/>
  <c r="AI138" i="24"/>
  <c r="W138" i="24"/>
  <c r="AA138" i="24"/>
  <c r="Z163" i="24"/>
  <c r="AG163" i="24"/>
  <c r="AA163" i="24"/>
  <c r="AJ163" i="24"/>
  <c r="AD44" i="25"/>
  <c r="AA44" i="25"/>
  <c r="AC44" i="25"/>
  <c r="AH44" i="25"/>
  <c r="W121" i="25"/>
  <c r="AJ121" i="25"/>
  <c r="AF121" i="25"/>
  <c r="AC121" i="25"/>
  <c r="Y63" i="25"/>
  <c r="AC63" i="25"/>
  <c r="AD63" i="25"/>
  <c r="AI63" i="25"/>
  <c r="AN63" i="25"/>
  <c r="AK134" i="25"/>
  <c r="AC134" i="25"/>
  <c r="AB134" i="25"/>
  <c r="AB33" i="25"/>
  <c r="X33" i="25"/>
  <c r="AJ33" i="25"/>
  <c r="AF33" i="25"/>
  <c r="AH33" i="25"/>
  <c r="Y33" i="25"/>
  <c r="W131" i="25"/>
  <c r="AN131" i="25"/>
  <c r="AA131" i="25"/>
  <c r="AM10" i="25"/>
  <c r="AG10" i="25"/>
  <c r="AB10" i="25"/>
  <c r="AH152" i="25"/>
  <c r="Y152" i="25"/>
  <c r="AC152" i="25"/>
  <c r="AG35" i="25"/>
  <c r="X35" i="25"/>
  <c r="AI35" i="25"/>
  <c r="AA113" i="25"/>
  <c r="AF113" i="25"/>
  <c r="AO113" i="25"/>
  <c r="AD113" i="25"/>
  <c r="AC46" i="26"/>
  <c r="Y46" i="26"/>
  <c r="AB46" i="26"/>
  <c r="W46" i="26"/>
  <c r="AI126" i="25"/>
  <c r="AN126" i="25"/>
  <c r="AG126" i="25"/>
  <c r="W17" i="25"/>
  <c r="AM17" i="25"/>
  <c r="AG17" i="25"/>
  <c r="W161" i="25"/>
  <c r="AD161" i="25"/>
  <c r="AK161" i="25"/>
  <c r="AI136" i="25"/>
  <c r="AN136" i="25"/>
  <c r="AD136" i="25"/>
  <c r="Z132" i="25"/>
  <c r="AB132" i="25"/>
  <c r="Z59" i="26"/>
  <c r="AG59" i="26"/>
  <c r="AF59" i="26"/>
  <c r="AN59" i="26"/>
  <c r="AA57" i="25"/>
  <c r="AI57" i="25"/>
  <c r="AM57" i="25"/>
  <c r="AO57" i="25"/>
  <c r="AE25" i="25"/>
  <c r="AJ25" i="25"/>
  <c r="AG25" i="25"/>
  <c r="AO25" i="25"/>
  <c r="AN170" i="25"/>
  <c r="AC170" i="25"/>
  <c r="Y170" i="25"/>
  <c r="AE170" i="25"/>
  <c r="W170" i="25"/>
  <c r="AK123" i="25"/>
  <c r="AF123" i="25"/>
  <c r="Z123" i="25"/>
  <c r="AI144" i="25"/>
  <c r="Y144" i="25"/>
  <c r="AF144" i="25"/>
  <c r="AJ144" i="25"/>
  <c r="AG148" i="25"/>
  <c r="AN148" i="25"/>
  <c r="Y148" i="25"/>
  <c r="AF148" i="25"/>
  <c r="O176" i="19"/>
  <c r="P176" i="19"/>
  <c r="N112" i="19"/>
  <c r="S112" i="19"/>
  <c r="R21" i="21"/>
  <c r="M21" i="21"/>
  <c r="Q147" i="19"/>
  <c r="T83" i="19"/>
  <c r="O83" i="19"/>
  <c r="Q83" i="19"/>
  <c r="S83" i="19"/>
  <c r="Q50" i="21"/>
  <c r="R50" i="21"/>
  <c r="O114" i="19"/>
  <c r="U114" i="19"/>
  <c r="R114" i="19"/>
  <c r="Q44" i="21"/>
  <c r="P44" i="21"/>
  <c r="O124" i="19"/>
  <c r="T124" i="19"/>
  <c r="M124" i="19"/>
  <c r="R124" i="19"/>
  <c r="U9" i="21"/>
  <c r="P159" i="19"/>
  <c r="M159" i="19"/>
  <c r="R95" i="19"/>
  <c r="U38" i="21"/>
  <c r="S38" i="21"/>
  <c r="O38" i="21"/>
  <c r="P126" i="19"/>
  <c r="O126" i="19"/>
  <c r="R32" i="21"/>
  <c r="T32" i="21"/>
  <c r="M32" i="21"/>
  <c r="T136" i="19"/>
  <c r="P136" i="19"/>
  <c r="O136" i="19"/>
  <c r="Q72" i="19"/>
  <c r="R72" i="19"/>
  <c r="U72" i="19"/>
  <c r="S171" i="19"/>
  <c r="U107" i="19"/>
  <c r="Q107" i="19"/>
  <c r="R107" i="19"/>
  <c r="Q26" i="21"/>
  <c r="N138" i="19"/>
  <c r="M138" i="19"/>
  <c r="Q138" i="19"/>
  <c r="P105" i="19"/>
  <c r="T109" i="19"/>
  <c r="S109" i="19"/>
  <c r="S65" i="19"/>
  <c r="O65" i="19"/>
  <c r="M65" i="19"/>
  <c r="P65" i="19"/>
  <c r="R82" i="19"/>
  <c r="O167" i="19"/>
  <c r="U167" i="19"/>
  <c r="P167" i="19"/>
  <c r="Y114" i="24"/>
  <c r="AB30" i="24"/>
  <c r="AC30" i="24"/>
  <c r="AG30" i="24"/>
  <c r="AK30" i="24"/>
  <c r="AG94" i="24"/>
  <c r="AC94" i="24"/>
  <c r="Y94" i="24"/>
  <c r="AK94" i="24"/>
  <c r="AH97" i="24"/>
  <c r="AB97" i="24"/>
  <c r="AM97" i="24"/>
  <c r="W97" i="24"/>
  <c r="AH144" i="24"/>
  <c r="X144" i="24"/>
  <c r="AI144" i="24"/>
  <c r="AC144" i="24"/>
  <c r="AI15" i="24"/>
  <c r="AJ15" i="24"/>
  <c r="AE15" i="24"/>
  <c r="AC15" i="24"/>
  <c r="AC16" i="25"/>
  <c r="AA16" i="25"/>
  <c r="AK16" i="25"/>
  <c r="AF121" i="24"/>
  <c r="AD121" i="24"/>
  <c r="AH121" i="24"/>
  <c r="AL121" i="24"/>
  <c r="Z168" i="24"/>
  <c r="AH168" i="24"/>
  <c r="AF168" i="24"/>
  <c r="AN168" i="24"/>
  <c r="W39" i="24"/>
  <c r="AA39" i="24"/>
  <c r="AB39" i="24"/>
  <c r="AL39" i="24"/>
  <c r="AI13" i="25"/>
  <c r="AM13" i="25"/>
  <c r="W13" i="25"/>
  <c r="AF13" i="25"/>
  <c r="AB7" i="25"/>
  <c r="AE7" i="25"/>
  <c r="W82" i="25"/>
  <c r="AJ82" i="25"/>
  <c r="AH82" i="25"/>
  <c r="AE149" i="25"/>
  <c r="AG149" i="25"/>
  <c r="AM149" i="25"/>
  <c r="Y149" i="25"/>
  <c r="AL149" i="25"/>
  <c r="Z149" i="25"/>
  <c r="AA96" i="25"/>
  <c r="AB96" i="25"/>
  <c r="AC96" i="25"/>
  <c r="AI165" i="25"/>
  <c r="AJ165" i="25"/>
  <c r="AN165" i="25"/>
  <c r="Y165" i="25"/>
  <c r="AI101" i="25"/>
  <c r="AJ101" i="25"/>
  <c r="AE101" i="25"/>
  <c r="AH101" i="25"/>
  <c r="AO101" i="25"/>
  <c r="AD71" i="25"/>
  <c r="AO71" i="25"/>
  <c r="AF71" i="25"/>
  <c r="X71" i="25"/>
  <c r="X75" i="25"/>
  <c r="W75" i="25"/>
  <c r="AL75" i="25"/>
  <c r="AN75" i="25"/>
  <c r="AM14" i="25"/>
  <c r="AE14" i="25"/>
  <c r="AD14" i="25"/>
  <c r="AL14" i="25"/>
  <c r="AN14" i="25"/>
  <c r="AO52" i="25"/>
  <c r="AJ52" i="25"/>
  <c r="AN52" i="25"/>
  <c r="AA125" i="25"/>
  <c r="AE125" i="25"/>
  <c r="AF125" i="25"/>
  <c r="AO125" i="25"/>
  <c r="AG125" i="25"/>
  <c r="AN105" i="26"/>
  <c r="AJ105" i="26"/>
  <c r="AC105" i="26"/>
  <c r="AB105" i="26"/>
  <c r="AI138" i="25"/>
  <c r="X138" i="25"/>
  <c r="AD138" i="25"/>
  <c r="AM138" i="25"/>
  <c r="AL41" i="25"/>
  <c r="AC41" i="25"/>
  <c r="AA41" i="25"/>
  <c r="Z156" i="26"/>
  <c r="AD156" i="26"/>
  <c r="AH156" i="26"/>
  <c r="AE18" i="25"/>
  <c r="AN18" i="25"/>
  <c r="Y18" i="25"/>
  <c r="AO162" i="25"/>
  <c r="AC162" i="25"/>
  <c r="AC51" i="26"/>
  <c r="AG51" i="26"/>
  <c r="X51" i="26"/>
  <c r="AM51" i="26"/>
  <c r="AJ129" i="25"/>
  <c r="AI129" i="25"/>
  <c r="AH129" i="25"/>
  <c r="AD171" i="26"/>
  <c r="AM171" i="26"/>
  <c r="AF171" i="26"/>
  <c r="AB73" i="25"/>
  <c r="AM73" i="25"/>
  <c r="AF73" i="25"/>
  <c r="AI54" i="25"/>
  <c r="AJ54" i="25"/>
  <c r="AD5" i="25"/>
  <c r="AO5" i="25"/>
  <c r="AH147" i="25"/>
  <c r="AK147" i="25"/>
  <c r="AC147" i="25"/>
  <c r="X147" i="25"/>
  <c r="AB147" i="25"/>
  <c r="AB172" i="25"/>
  <c r="Z172" i="25"/>
  <c r="X172" i="25"/>
  <c r="W172" i="25"/>
  <c r="S8" i="21"/>
  <c r="P8" i="21"/>
  <c r="T160" i="19"/>
  <c r="S160" i="19"/>
  <c r="M160" i="19"/>
  <c r="O96" i="19"/>
  <c r="T96" i="19"/>
  <c r="N96" i="19"/>
  <c r="M96" i="19"/>
  <c r="P37" i="21"/>
  <c r="N37" i="21"/>
  <c r="S37" i="21"/>
  <c r="N131" i="19"/>
  <c r="R131" i="19"/>
  <c r="Q67" i="19"/>
  <c r="U162" i="19"/>
  <c r="S98" i="19"/>
  <c r="R172" i="19"/>
  <c r="P172" i="19"/>
  <c r="R108" i="19"/>
  <c r="P108" i="19"/>
  <c r="R25" i="21"/>
  <c r="S25" i="21"/>
  <c r="M25" i="21"/>
  <c r="N143" i="19"/>
  <c r="R143" i="19"/>
  <c r="U79" i="19"/>
  <c r="M79" i="19"/>
  <c r="U174" i="19"/>
  <c r="M174" i="19"/>
  <c r="O110" i="19"/>
  <c r="Q110" i="19"/>
  <c r="T48" i="21"/>
  <c r="P120" i="19"/>
  <c r="N120" i="19"/>
  <c r="S120" i="19"/>
  <c r="P13" i="21"/>
  <c r="N13" i="21"/>
  <c r="O13" i="21"/>
  <c r="R155" i="19"/>
  <c r="P91" i="19"/>
  <c r="R91" i="19"/>
  <c r="M42" i="21"/>
  <c r="T42" i="21"/>
  <c r="U42" i="21"/>
  <c r="Q122" i="19"/>
  <c r="P122" i="19"/>
  <c r="O169" i="19"/>
  <c r="M169" i="19"/>
  <c r="N173" i="19"/>
  <c r="S173" i="19"/>
  <c r="P173" i="19"/>
  <c r="T129" i="19"/>
  <c r="Q129" i="19"/>
  <c r="T134" i="19"/>
  <c r="Q134" i="19"/>
  <c r="S134" i="19"/>
  <c r="T68" i="19"/>
  <c r="AC65" i="24"/>
  <c r="AG112" i="24"/>
  <c r="AA112" i="24"/>
  <c r="AM112" i="24"/>
  <c r="W112" i="24"/>
  <c r="W38" i="25"/>
  <c r="AE38" i="25"/>
  <c r="AJ38" i="25"/>
  <c r="X38" i="25"/>
  <c r="Y38" i="25"/>
  <c r="AF6" i="25"/>
  <c r="AJ6" i="25"/>
  <c r="W6" i="25"/>
  <c r="AK6" i="25"/>
  <c r="Y93" i="25"/>
  <c r="X93" i="25"/>
  <c r="AM93" i="25"/>
  <c r="AF140" i="24"/>
  <c r="Y172" i="24"/>
  <c r="AG172" i="24"/>
  <c r="AM172" i="24"/>
  <c r="W172" i="24"/>
  <c r="AD28" i="24"/>
  <c r="AL28" i="24"/>
  <c r="AI28" i="24"/>
  <c r="AF28" i="24"/>
  <c r="Z61" i="24"/>
  <c r="AO93" i="24"/>
  <c r="AO125" i="24"/>
  <c r="AC125" i="24"/>
  <c r="AD125" i="24"/>
  <c r="AH125" i="24"/>
  <c r="AH157" i="24"/>
  <c r="AA21" i="24"/>
  <c r="Y21" i="24"/>
  <c r="Z21" i="24"/>
  <c r="AB21" i="24"/>
  <c r="AF86" i="24"/>
  <c r="AI86" i="24"/>
  <c r="W86" i="24"/>
  <c r="AA86" i="24"/>
  <c r="AG150" i="24"/>
  <c r="AI150" i="24"/>
  <c r="W150" i="24"/>
  <c r="AA150" i="24"/>
  <c r="AC34" i="24"/>
  <c r="X34" i="24"/>
  <c r="Y34" i="24"/>
  <c r="AL34" i="24"/>
  <c r="AE99" i="24"/>
  <c r="AM99" i="24"/>
  <c r="AN99" i="24"/>
  <c r="AG99" i="24"/>
  <c r="AC22" i="24"/>
  <c r="AG22" i="24"/>
  <c r="AK22" i="24"/>
  <c r="Y22" i="24"/>
  <c r="AF87" i="24"/>
  <c r="X87" i="24"/>
  <c r="Y87" i="24"/>
  <c r="AO87" i="24"/>
  <c r="AA151" i="24"/>
  <c r="X151" i="24"/>
  <c r="Y151" i="24"/>
  <c r="AD151" i="24"/>
  <c r="AD41" i="24"/>
  <c r="AO41" i="24"/>
  <c r="Z41" i="24"/>
  <c r="W41" i="24"/>
  <c r="AB106" i="24"/>
  <c r="AN106" i="24"/>
  <c r="AJ106" i="24"/>
  <c r="AI106" i="24"/>
  <c r="X170" i="24"/>
  <c r="AE170" i="24"/>
  <c r="AH170" i="24"/>
  <c r="W170" i="24"/>
  <c r="AL19" i="25"/>
  <c r="AA19" i="25"/>
  <c r="AF19" i="25"/>
  <c r="AJ32" i="25"/>
  <c r="AN32" i="25"/>
  <c r="Y32" i="25"/>
  <c r="W32" i="25"/>
  <c r="AD32" i="25"/>
  <c r="AA110" i="25"/>
  <c r="AI110" i="25"/>
  <c r="AK110" i="25"/>
  <c r="X79" i="25"/>
  <c r="W79" i="25"/>
  <c r="AL79" i="25"/>
  <c r="Z79" i="25"/>
  <c r="AC124" i="25"/>
  <c r="Z124" i="25"/>
  <c r="AK124" i="25"/>
  <c r="X104" i="26"/>
  <c r="AO104" i="26"/>
  <c r="Z104" i="26"/>
  <c r="AB68" i="25"/>
  <c r="AJ68" i="25"/>
  <c r="AK68" i="25"/>
  <c r="AI68" i="25"/>
  <c r="Y84" i="25"/>
  <c r="Z84" i="25"/>
  <c r="W84" i="25"/>
  <c r="AI84" i="25"/>
  <c r="AE150" i="25"/>
  <c r="AC150" i="25"/>
  <c r="AD150" i="25"/>
  <c r="AH175" i="25"/>
  <c r="Z175" i="25"/>
  <c r="AL175" i="25"/>
  <c r="AB175" i="25"/>
  <c r="W42" i="25"/>
  <c r="AC42" i="25"/>
  <c r="AM42" i="25"/>
  <c r="AB42" i="25"/>
  <c r="X42" i="25"/>
  <c r="W72" i="25"/>
  <c r="AB72" i="25"/>
  <c r="AF72" i="25"/>
  <c r="AB141" i="25"/>
  <c r="AN141" i="25"/>
  <c r="AJ141" i="25"/>
  <c r="AO141" i="25"/>
  <c r="AI154" i="25"/>
  <c r="AE154" i="25"/>
  <c r="AA154" i="25"/>
  <c r="AH154" i="25"/>
  <c r="AA85" i="25"/>
  <c r="AK85" i="25"/>
  <c r="W85" i="25"/>
  <c r="AL85" i="25"/>
  <c r="AO85" i="25"/>
  <c r="AG55" i="25"/>
  <c r="AH55" i="25"/>
  <c r="Y55" i="25"/>
  <c r="X55" i="25"/>
  <c r="AC159" i="26"/>
  <c r="AD159" i="26"/>
  <c r="X159" i="26"/>
  <c r="R24" i="21"/>
  <c r="S24" i="21"/>
  <c r="T80" i="19"/>
  <c r="M80" i="19"/>
  <c r="O80" i="19"/>
  <c r="P80" i="19"/>
  <c r="R115" i="19"/>
  <c r="M115" i="19"/>
  <c r="O146" i="19"/>
  <c r="P146" i="19"/>
  <c r="U156" i="19"/>
  <c r="N156" i="19"/>
  <c r="P156" i="19"/>
  <c r="N41" i="21"/>
  <c r="Q41" i="21"/>
  <c r="M6" i="21"/>
  <c r="P6" i="21"/>
  <c r="S6" i="21"/>
  <c r="O6" i="21"/>
  <c r="S94" i="19"/>
  <c r="M94" i="19"/>
  <c r="T104" i="19"/>
  <c r="S104" i="19"/>
  <c r="U104" i="19"/>
  <c r="N139" i="19"/>
  <c r="Q139" i="19"/>
  <c r="O170" i="19"/>
  <c r="M170" i="19"/>
  <c r="R170" i="19"/>
  <c r="P170" i="19"/>
  <c r="R58" i="19"/>
  <c r="P58" i="19"/>
  <c r="S58" i="19"/>
  <c r="T30" i="21"/>
  <c r="AI80" i="26"/>
  <c r="AN80" i="26"/>
  <c r="AB80" i="26"/>
  <c r="AE174" i="25"/>
  <c r="AF174" i="25"/>
  <c r="AB174" i="25"/>
  <c r="W174" i="25"/>
  <c r="AH174" i="25"/>
  <c r="AN19" i="24"/>
  <c r="AD84" i="24"/>
  <c r="AE84" i="24"/>
  <c r="X84" i="24"/>
  <c r="AM84" i="24"/>
  <c r="AD148" i="24"/>
  <c r="Y148" i="24"/>
  <c r="AE148" i="24"/>
  <c r="AL148" i="24"/>
  <c r="AD36" i="24"/>
  <c r="Y36" i="24"/>
  <c r="AF36" i="24"/>
  <c r="AK36" i="24"/>
  <c r="AF165" i="24"/>
  <c r="AG165" i="24"/>
  <c r="AK165" i="24"/>
  <c r="AO165" i="24"/>
  <c r="AA102" i="24"/>
  <c r="AB102" i="24"/>
  <c r="X102" i="24"/>
  <c r="W102" i="24"/>
  <c r="AJ50" i="24"/>
  <c r="AK50" i="24"/>
  <c r="AF50" i="24"/>
  <c r="AA50" i="24"/>
  <c r="AJ38" i="24"/>
  <c r="X38" i="24"/>
  <c r="AE38" i="24"/>
  <c r="AD38" i="24"/>
  <c r="AH167" i="24"/>
  <c r="AK167" i="24"/>
  <c r="AA167" i="24"/>
  <c r="AN167" i="24"/>
  <c r="AG122" i="24"/>
  <c r="AN122" i="24"/>
  <c r="Y122" i="24"/>
  <c r="AF122" i="24"/>
  <c r="AH151" i="25"/>
  <c r="AC151" i="25"/>
  <c r="Y151" i="25"/>
  <c r="W151" i="25"/>
  <c r="AN151" i="25"/>
  <c r="AC36" i="25"/>
  <c r="AJ36" i="25"/>
  <c r="AN36" i="25"/>
  <c r="X11" i="25"/>
  <c r="AF11" i="25"/>
  <c r="AI11" i="25"/>
  <c r="W153" i="25"/>
  <c r="AA153" i="25"/>
  <c r="AE153" i="25"/>
  <c r="AA90" i="25"/>
  <c r="AD90" i="25"/>
  <c r="AC90" i="25"/>
  <c r="T144" i="19"/>
  <c r="Q144" i="19"/>
  <c r="U2" i="21"/>
  <c r="O2" i="21"/>
  <c r="P2" i="21"/>
  <c r="N18" i="21"/>
  <c r="M18" i="21"/>
  <c r="Q12" i="21"/>
  <c r="N12" i="21"/>
  <c r="O12" i="21"/>
  <c r="R92" i="19"/>
  <c r="M127" i="19"/>
  <c r="N158" i="19"/>
  <c r="S158" i="19"/>
  <c r="M158" i="19"/>
  <c r="N168" i="19"/>
  <c r="S168" i="19"/>
  <c r="R168" i="19"/>
  <c r="P29" i="21"/>
  <c r="S29" i="21"/>
  <c r="Q75" i="19"/>
  <c r="O75" i="19"/>
  <c r="R75" i="19"/>
  <c r="R106" i="19"/>
  <c r="S106" i="19"/>
  <c r="N106" i="19"/>
  <c r="O101" i="19"/>
  <c r="R101" i="19"/>
  <c r="N101" i="19"/>
  <c r="P69" i="19"/>
  <c r="U51" i="21"/>
  <c r="P51" i="21"/>
  <c r="O51" i="21"/>
  <c r="S132" i="19"/>
  <c r="O132" i="19"/>
  <c r="AK120" i="25"/>
  <c r="AD120" i="25"/>
  <c r="AE120" i="25"/>
  <c r="Z56" i="24"/>
  <c r="AN56" i="24"/>
  <c r="AB56" i="24"/>
  <c r="W56" i="24"/>
  <c r="AE91" i="25"/>
  <c r="W91" i="25"/>
  <c r="AG91" i="25"/>
  <c r="AK91" i="25"/>
  <c r="AF115" i="24"/>
  <c r="X115" i="24"/>
  <c r="AI115" i="24"/>
  <c r="AK115" i="24"/>
  <c r="AD51" i="24"/>
  <c r="AL51" i="24"/>
  <c r="Z51" i="24"/>
  <c r="X51" i="24"/>
  <c r="AO116" i="24"/>
  <c r="AE4" i="24"/>
  <c r="AI4" i="24"/>
  <c r="AN4" i="24"/>
  <c r="Y4" i="24"/>
  <c r="AB69" i="24"/>
  <c r="AL69" i="24"/>
  <c r="Z69" i="24"/>
  <c r="AD69" i="24"/>
  <c r="W133" i="24"/>
  <c r="AO133" i="24"/>
  <c r="Z133" i="24"/>
  <c r="AD133" i="24"/>
  <c r="AK37" i="24"/>
  <c r="AL37" i="24"/>
  <c r="AD37" i="24"/>
  <c r="AI37" i="24"/>
  <c r="AA166" i="24"/>
  <c r="AE166" i="24"/>
  <c r="AI166" i="24"/>
  <c r="AM166" i="24"/>
  <c r="X131" i="24"/>
  <c r="AJ131" i="24"/>
  <c r="AC131" i="24"/>
  <c r="AB45" i="25"/>
  <c r="W45" i="25"/>
  <c r="Y45" i="25"/>
  <c r="Z45" i="25"/>
  <c r="Z107" i="25"/>
  <c r="AG107" i="25"/>
  <c r="AK107" i="25"/>
  <c r="AA23" i="25"/>
  <c r="AJ23" i="25"/>
  <c r="AE114" i="25"/>
  <c r="AL114" i="25"/>
  <c r="AJ114" i="25"/>
  <c r="AD114" i="25"/>
  <c r="AH114" i="25"/>
  <c r="Z114" i="25"/>
  <c r="AC140" i="25"/>
  <c r="AN140" i="25"/>
  <c r="Y140" i="25"/>
  <c r="AH87" i="25"/>
  <c r="AA87" i="25"/>
  <c r="AN87" i="25"/>
  <c r="AG169" i="25"/>
  <c r="AA169" i="25"/>
  <c r="Y169" i="25"/>
  <c r="X86" i="25"/>
  <c r="AH86" i="25"/>
  <c r="AB45" i="40"/>
  <c r="AO45" i="40"/>
  <c r="AA45" i="40"/>
  <c r="AI45" i="40"/>
  <c r="Z139" i="40"/>
  <c r="AA139" i="40"/>
  <c r="AG139" i="40"/>
  <c r="AO139" i="40"/>
  <c r="X126" i="40"/>
  <c r="AE126" i="40"/>
  <c r="AL126" i="40"/>
  <c r="Z126" i="40"/>
  <c r="W33" i="40"/>
  <c r="AJ33" i="40"/>
  <c r="X33" i="40"/>
  <c r="AI33" i="40"/>
  <c r="AE135" i="40"/>
  <c r="X5" i="42" l="1"/>
  <c r="AF132" i="42"/>
  <c r="AG61" i="42"/>
  <c r="AI37" i="40"/>
  <c r="AB104" i="40"/>
  <c r="AI79" i="40"/>
  <c r="AO21" i="40"/>
  <c r="W176" i="41"/>
  <c r="AF151" i="41"/>
  <c r="AK87" i="40"/>
  <c r="AF118" i="40"/>
  <c r="AH118" i="40"/>
  <c r="AM119" i="40"/>
  <c r="AB78" i="40"/>
  <c r="AF56" i="40"/>
  <c r="AE56" i="40"/>
  <c r="AC23" i="40"/>
  <c r="AE75" i="40"/>
  <c r="Z75" i="40"/>
  <c r="Y75" i="40"/>
  <c r="AJ75" i="40"/>
  <c r="AM75" i="40"/>
  <c r="AG75" i="40"/>
  <c r="AC75" i="40"/>
  <c r="AI75" i="40"/>
  <c r="AG32" i="42"/>
  <c r="AF32" i="42"/>
  <c r="AC5" i="42"/>
  <c r="AK21" i="40"/>
  <c r="AK176" i="41"/>
  <c r="X87" i="40"/>
  <c r="AO116" i="40"/>
  <c r="AI68" i="40"/>
  <c r="AM173" i="41"/>
  <c r="X5" i="40"/>
  <c r="AI5" i="40"/>
  <c r="Y5" i="40"/>
  <c r="AM23" i="40"/>
  <c r="AM31" i="40"/>
  <c r="AE31" i="40"/>
  <c r="AL31" i="40"/>
  <c r="AH177" i="41"/>
  <c r="AD177" i="41"/>
  <c r="AO177" i="41"/>
  <c r="AJ177" i="41"/>
  <c r="W5" i="42"/>
  <c r="AJ149" i="40"/>
  <c r="AE104" i="40"/>
  <c r="AA36" i="41"/>
  <c r="AO118" i="41"/>
  <c r="AD5" i="42"/>
  <c r="X104" i="40"/>
  <c r="AK78" i="40"/>
  <c r="AI173" i="41"/>
  <c r="AK173" i="41"/>
  <c r="AL23" i="40"/>
  <c r="AF23" i="40"/>
  <c r="X23" i="40"/>
  <c r="AG23" i="40"/>
  <c r="AI5" i="42"/>
  <c r="AA61" i="42"/>
  <c r="AE6" i="40"/>
  <c r="AJ104" i="40"/>
  <c r="AG121" i="42"/>
  <c r="AC87" i="40"/>
  <c r="W115" i="40"/>
  <c r="Y79" i="42"/>
  <c r="AM78" i="40"/>
  <c r="AF70" i="40"/>
  <c r="AM70" i="40"/>
  <c r="AC70" i="40"/>
  <c r="AO150" i="40"/>
  <c r="W150" i="40"/>
  <c r="AB100" i="42"/>
  <c r="AL176" i="40"/>
  <c r="AN176" i="40"/>
  <c r="AJ176" i="40"/>
  <c r="AF176" i="40"/>
  <c r="AF5" i="42"/>
  <c r="Y5" i="42"/>
  <c r="AD104" i="40"/>
  <c r="AN21" i="40"/>
  <c r="Y78" i="40"/>
  <c r="AO23" i="40"/>
  <c r="AL92" i="42"/>
  <c r="W92" i="42"/>
  <c r="AI27" i="21"/>
  <c r="AN53" i="19"/>
  <c r="AB5" i="42"/>
  <c r="AD37" i="40"/>
  <c r="AA55" i="40"/>
  <c r="AL55" i="40"/>
  <c r="AA104" i="40"/>
  <c r="AH79" i="40"/>
  <c r="AL21" i="40"/>
  <c r="AN120" i="42"/>
  <c r="X17" i="41"/>
  <c r="X8" i="41"/>
  <c r="AG176" i="41"/>
  <c r="AB151" i="41"/>
  <c r="AC118" i="40"/>
  <c r="AN118" i="40"/>
  <c r="AA119" i="40"/>
  <c r="AN110" i="40"/>
  <c r="Z20" i="40"/>
  <c r="Z122" i="42"/>
  <c r="AF122" i="42"/>
  <c r="AH78" i="40"/>
  <c r="Z26" i="41"/>
  <c r="W26" i="41"/>
  <c r="AC26" i="41"/>
  <c r="AA5" i="40"/>
  <c r="AF18" i="40"/>
  <c r="W18" i="40"/>
  <c r="AJ23" i="40"/>
  <c r="X154" i="40"/>
  <c r="AH154" i="40"/>
  <c r="AF51" i="40"/>
  <c r="AB2" i="42"/>
  <c r="W2" i="42"/>
  <c r="AC165" i="42"/>
  <c r="AM13" i="41"/>
  <c r="AI42" i="40"/>
  <c r="AA92" i="40"/>
  <c r="AB158" i="40"/>
  <c r="AE108" i="40"/>
  <c r="X65" i="40"/>
  <c r="AJ66" i="42"/>
  <c r="AI143" i="42"/>
  <c r="AF143" i="42"/>
  <c r="AD160" i="40"/>
  <c r="AJ153" i="40"/>
  <c r="AF21" i="42"/>
  <c r="AA88" i="41"/>
  <c r="AB47" i="41"/>
  <c r="AC146" i="40"/>
  <c r="AN136" i="40"/>
  <c r="AK77" i="40"/>
  <c r="AB10" i="40"/>
  <c r="AB64" i="42"/>
  <c r="X162" i="41"/>
  <c r="W18" i="41"/>
  <c r="Z14" i="40"/>
  <c r="AE33" i="41"/>
  <c r="AC24" i="26"/>
  <c r="AK57" i="26"/>
  <c r="AF158" i="26"/>
  <c r="AE134" i="26"/>
  <c r="X128" i="26"/>
  <c r="Z113" i="26"/>
  <c r="AI86" i="26"/>
  <c r="Y86" i="26"/>
  <c r="AL114" i="26"/>
  <c r="Y143" i="26"/>
  <c r="AJ82" i="26"/>
  <c r="AJ105" i="25"/>
  <c r="X98" i="26"/>
  <c r="AD163" i="40"/>
  <c r="AD50" i="41"/>
  <c r="AM158" i="41"/>
  <c r="AJ11" i="26"/>
  <c r="AG11" i="26"/>
  <c r="AH13" i="26"/>
  <c r="Z13" i="26"/>
  <c r="AJ93" i="26"/>
  <c r="AE115" i="26"/>
  <c r="AD165" i="26"/>
  <c r="AE165" i="26"/>
  <c r="AM87" i="26"/>
  <c r="AK159" i="25"/>
  <c r="Z159" i="25"/>
  <c r="AI103" i="26"/>
  <c r="W103" i="26"/>
  <c r="AO103" i="26"/>
  <c r="Y108" i="26"/>
  <c r="AD108" i="26"/>
  <c r="Y110" i="41"/>
  <c r="AM110" i="26"/>
  <c r="AG150" i="26"/>
  <c r="AG92" i="26"/>
  <c r="AK92" i="26"/>
  <c r="Z47" i="26"/>
  <c r="AI77" i="26"/>
  <c r="AG97" i="40"/>
  <c r="Z145" i="40"/>
  <c r="AN2" i="42"/>
  <c r="AE2" i="42"/>
  <c r="AE13" i="41"/>
  <c r="AN86" i="40"/>
  <c r="AG88" i="41"/>
  <c r="AN146" i="40"/>
  <c r="AG46" i="40"/>
  <c r="AB114" i="26"/>
  <c r="AD82" i="26"/>
  <c r="AL82" i="26"/>
  <c r="AB158" i="41"/>
  <c r="AB11" i="26"/>
  <c r="X11" i="26"/>
  <c r="AB165" i="26"/>
  <c r="AE159" i="25"/>
  <c r="Y41" i="26"/>
  <c r="AM103" i="26"/>
  <c r="AJ103" i="26"/>
  <c r="AM108" i="26"/>
  <c r="AK110" i="41"/>
  <c r="W165" i="26"/>
  <c r="AI159" i="25"/>
  <c r="AB103" i="26"/>
  <c r="AH103" i="26"/>
  <c r="AI108" i="26"/>
  <c r="W157" i="41"/>
  <c r="AF154" i="40"/>
  <c r="AA154" i="40"/>
  <c r="AC94" i="40"/>
  <c r="AM2" i="42"/>
  <c r="AN2" i="40"/>
  <c r="AF114" i="40"/>
  <c r="AK52" i="40"/>
  <c r="AM65" i="40"/>
  <c r="AL143" i="42"/>
  <c r="AL47" i="41"/>
  <c r="AJ90" i="40"/>
  <c r="Z11" i="40"/>
  <c r="AO139" i="42"/>
  <c r="AA64" i="42"/>
  <c r="AL162" i="41"/>
  <c r="AD18" i="41"/>
  <c r="AO24" i="26"/>
  <c r="AM24" i="26"/>
  <c r="AL158" i="26"/>
  <c r="AI137" i="26"/>
  <c r="AG128" i="26"/>
  <c r="AL171" i="25"/>
  <c r="AA114" i="26"/>
  <c r="AC82" i="26"/>
  <c r="Z98" i="26"/>
  <c r="AK163" i="40"/>
  <c r="AE172" i="26"/>
  <c r="AH11" i="26"/>
  <c r="AL13" i="26"/>
  <c r="AI165" i="26"/>
  <c r="AA159" i="25"/>
  <c r="Y103" i="26"/>
  <c r="Z103" i="26"/>
  <c r="AL108" i="26"/>
  <c r="AC108" i="26"/>
  <c r="AL134" i="40"/>
  <c r="AJ110" i="26"/>
  <c r="Y110" i="26"/>
  <c r="AB150" i="26"/>
  <c r="X92" i="26"/>
  <c r="AA127" i="26"/>
  <c r="AD127" i="26"/>
  <c r="AL2" i="42"/>
  <c r="W13" i="41"/>
  <c r="AF88" i="41"/>
  <c r="AB136" i="40"/>
  <c r="W114" i="26"/>
  <c r="AN143" i="26"/>
  <c r="AI82" i="26"/>
  <c r="AF11" i="26"/>
  <c r="AL165" i="26"/>
  <c r="AO165" i="26"/>
  <c r="AH159" i="25"/>
  <c r="AE103" i="26"/>
  <c r="AC103" i="26"/>
  <c r="AN108" i="26"/>
  <c r="AJ108" i="26"/>
  <c r="AJ164" i="40"/>
  <c r="AL154" i="40"/>
  <c r="AE154" i="40"/>
  <c r="Y2" i="42"/>
  <c r="AK165" i="42"/>
  <c r="AD13" i="41"/>
  <c r="AL103" i="41"/>
  <c r="AF92" i="40"/>
  <c r="Y130" i="40"/>
  <c r="AH174" i="40"/>
  <c r="AC66" i="42"/>
  <c r="X143" i="42"/>
  <c r="AH127" i="40"/>
  <c r="AC93" i="40"/>
  <c r="AC88" i="41"/>
  <c r="AC47" i="41"/>
  <c r="Y136" i="40"/>
  <c r="AJ77" i="40"/>
  <c r="AH10" i="40"/>
  <c r="AL95" i="42"/>
  <c r="AK64" i="42"/>
  <c r="AE162" i="41"/>
  <c r="AD33" i="41"/>
  <c r="AH24" i="26"/>
  <c r="AO57" i="26"/>
  <c r="AJ9" i="26"/>
  <c r="AE128" i="26"/>
  <c r="AG86" i="26"/>
  <c r="AF86" i="26"/>
  <c r="Z86" i="26"/>
  <c r="AD114" i="26"/>
  <c r="AH143" i="26"/>
  <c r="AN82" i="26"/>
  <c r="Y105" i="25"/>
  <c r="W34" i="26"/>
  <c r="W98" i="26"/>
  <c r="Y163" i="40"/>
  <c r="AK50" i="41"/>
  <c r="AA11" i="26"/>
  <c r="AD13" i="26"/>
  <c r="AF13" i="26"/>
  <c r="X165" i="26"/>
  <c r="AF165" i="26"/>
  <c r="AA87" i="26"/>
  <c r="AN159" i="25"/>
  <c r="AD103" i="26"/>
  <c r="AF103" i="26"/>
  <c r="Z108" i="26"/>
  <c r="AK108" i="26"/>
  <c r="AE110" i="26"/>
  <c r="AK121" i="26"/>
  <c r="W150" i="26"/>
  <c r="AK76" i="26"/>
  <c r="AJ76" i="26"/>
  <c r="AE65" i="26"/>
  <c r="AD28" i="26"/>
  <c r="AL92" i="26"/>
  <c r="AB92" i="26"/>
  <c r="AO47" i="26"/>
  <c r="AE77" i="26"/>
  <c r="AH10" i="26"/>
  <c r="AE70" i="26"/>
  <c r="AA100" i="26"/>
  <c r="Y154" i="40"/>
  <c r="AK2" i="42"/>
  <c r="AN42" i="40"/>
  <c r="AL92" i="40"/>
  <c r="AI65" i="40"/>
  <c r="AM66" i="42"/>
  <c r="AJ143" i="42"/>
  <c r="AC160" i="40"/>
  <c r="AC21" i="42"/>
  <c r="AE88" i="41"/>
  <c r="X47" i="41"/>
  <c r="AA136" i="40"/>
  <c r="Z10" i="40"/>
  <c r="AE64" i="42"/>
  <c r="AN162" i="41"/>
  <c r="AM33" i="41"/>
  <c r="AJ24" i="26"/>
  <c r="X57" i="26"/>
  <c r="AA158" i="26"/>
  <c r="AD134" i="26"/>
  <c r="AO128" i="26"/>
  <c r="AJ113" i="26"/>
  <c r="AJ114" i="26"/>
  <c r="AC143" i="26"/>
  <c r="Z82" i="26"/>
  <c r="AC98" i="26"/>
  <c r="AB163" i="40"/>
  <c r="AM11" i="26"/>
  <c r="AI13" i="26"/>
  <c r="Y13" i="26"/>
  <c r="AL115" i="26"/>
  <c r="AH165" i="26"/>
  <c r="AA165" i="26"/>
  <c r="AJ159" i="25"/>
  <c r="AN103" i="26"/>
  <c r="AA103" i="26"/>
  <c r="AG108" i="26"/>
  <c r="W108" i="26"/>
  <c r="AG110" i="41"/>
  <c r="AK110" i="26"/>
  <c r="AJ150" i="26"/>
  <c r="AC92" i="26"/>
  <c r="AF92" i="26"/>
  <c r="AL47" i="26"/>
  <c r="AC77" i="26"/>
  <c r="X10" i="26"/>
  <c r="AC100" i="26"/>
  <c r="AM97" i="26"/>
  <c r="AJ18" i="26"/>
  <c r="AO175" i="26"/>
  <c r="AF171" i="42"/>
  <c r="AJ140" i="26"/>
  <c r="AD120" i="26"/>
  <c r="AB120" i="26"/>
  <c r="AF130" i="26"/>
  <c r="AF59" i="25"/>
  <c r="AA7" i="26"/>
  <c r="AI3" i="26"/>
  <c r="Y53" i="26"/>
  <c r="AB61" i="25"/>
  <c r="AL98" i="40"/>
  <c r="AF115" i="42"/>
  <c r="AG16" i="26"/>
  <c r="AJ74" i="26"/>
  <c r="AD96" i="26"/>
  <c r="AC144" i="26"/>
  <c r="AK144" i="26"/>
  <c r="X35" i="41"/>
  <c r="AA124" i="26"/>
  <c r="AF116" i="26"/>
  <c r="AO45" i="26"/>
  <c r="W45" i="26"/>
  <c r="AI81" i="26"/>
  <c r="AK20" i="26"/>
  <c r="Z20" i="26"/>
  <c r="AI22" i="26"/>
  <c r="AJ26" i="26"/>
  <c r="AK123" i="26"/>
  <c r="AE123" i="26"/>
  <c r="AK168" i="26"/>
  <c r="AI17" i="26"/>
  <c r="AA19" i="26"/>
  <c r="AI19" i="26"/>
  <c r="AF88" i="26"/>
  <c r="AA88" i="26"/>
  <c r="AO126" i="26"/>
  <c r="AM67" i="25"/>
  <c r="AG85" i="26"/>
  <c r="AA169" i="26"/>
  <c r="AG169" i="26"/>
  <c r="AA73" i="26"/>
  <c r="AL73" i="26"/>
  <c r="AK79" i="26"/>
  <c r="AD14" i="26"/>
  <c r="AJ14" i="26"/>
  <c r="Z97" i="26"/>
  <c r="X97" i="26"/>
  <c r="W18" i="26"/>
  <c r="AK175" i="26"/>
  <c r="AA171" i="42"/>
  <c r="Z140" i="26"/>
  <c r="Y120" i="26"/>
  <c r="AE120" i="26"/>
  <c r="AC72" i="26"/>
  <c r="AK130" i="26"/>
  <c r="Z130" i="26"/>
  <c r="Z59" i="25"/>
  <c r="AF7" i="26"/>
  <c r="AJ3" i="26"/>
  <c r="AC53" i="26"/>
  <c r="AL61" i="25"/>
  <c r="AC98" i="40"/>
  <c r="AK115" i="42"/>
  <c r="AK75" i="41"/>
  <c r="Y136" i="41"/>
  <c r="AE16" i="26"/>
  <c r="Z109" i="26"/>
  <c r="AB74" i="26"/>
  <c r="AN96" i="26"/>
  <c r="AO173" i="26"/>
  <c r="AN173" i="26"/>
  <c r="X84" i="26"/>
  <c r="AD84" i="26"/>
  <c r="X39" i="26"/>
  <c r="AG144" i="26"/>
  <c r="X144" i="26"/>
  <c r="AI144" i="26"/>
  <c r="Z63" i="41"/>
  <c r="AD35" i="41"/>
  <c r="AK124" i="26"/>
  <c r="AJ116" i="26"/>
  <c r="AA116" i="26"/>
  <c r="AG55" i="26"/>
  <c r="AI160" i="26"/>
  <c r="AE45" i="26"/>
  <c r="AK45" i="26"/>
  <c r="Y172" i="41"/>
  <c r="AC81" i="26"/>
  <c r="AD81" i="26"/>
  <c r="AI20" i="26"/>
  <c r="W20" i="26"/>
  <c r="Z48" i="26"/>
  <c r="AJ69" i="26"/>
  <c r="AO8" i="26"/>
  <c r="AM22" i="26"/>
  <c r="AF22" i="26"/>
  <c r="AL26" i="26"/>
  <c r="W156" i="25"/>
  <c r="AJ54" i="26"/>
  <c r="AL54" i="26"/>
  <c r="Y123" i="26"/>
  <c r="AM123" i="26"/>
  <c r="AH152" i="26"/>
  <c r="AL129" i="26"/>
  <c r="AO68" i="26"/>
  <c r="AG12" i="26"/>
  <c r="AN75" i="26"/>
  <c r="AE168" i="26"/>
  <c r="AD94" i="26"/>
  <c r="AE17" i="26"/>
  <c r="AK17" i="26"/>
  <c r="Y119" i="26"/>
  <c r="AM19" i="26"/>
  <c r="AE19" i="26"/>
  <c r="AI88" i="26"/>
  <c r="AL88" i="26"/>
  <c r="AK126" i="26"/>
  <c r="AN67" i="25"/>
  <c r="Z85" i="26"/>
  <c r="AN85" i="26"/>
  <c r="AN169" i="26"/>
  <c r="AC169" i="26"/>
  <c r="AG73" i="26"/>
  <c r="AM73" i="26"/>
  <c r="AL167" i="41"/>
  <c r="AO140" i="26"/>
  <c r="AL7" i="26"/>
  <c r="AE61" i="25"/>
  <c r="AI25" i="26"/>
  <c r="Y129" i="41"/>
  <c r="AE81" i="26"/>
  <c r="AO81" i="26"/>
  <c r="AI8" i="26"/>
  <c r="AK19" i="26"/>
  <c r="AF19" i="26"/>
  <c r="X126" i="26"/>
  <c r="AO73" i="26"/>
  <c r="AH36" i="26"/>
  <c r="AK167" i="41"/>
  <c r="AD140" i="26"/>
  <c r="AN7" i="26"/>
  <c r="X61" i="25"/>
  <c r="AN25" i="26"/>
  <c r="AM129" i="41"/>
  <c r="Y81" i="26"/>
  <c r="AJ81" i="26"/>
  <c r="AB8" i="26"/>
  <c r="AD19" i="26"/>
  <c r="AG19" i="26"/>
  <c r="W126" i="26"/>
  <c r="X36" i="26"/>
  <c r="AL79" i="26"/>
  <c r="W79" i="26"/>
  <c r="AA14" i="26"/>
  <c r="Y14" i="26"/>
  <c r="AO101" i="26"/>
  <c r="AH97" i="26"/>
  <c r="AN37" i="26"/>
  <c r="AI9" i="42"/>
  <c r="AM167" i="41"/>
  <c r="AH140" i="26"/>
  <c r="AJ120" i="26"/>
  <c r="AD72" i="26"/>
  <c r="X146" i="26"/>
  <c r="AN130" i="26"/>
  <c r="AI148" i="26"/>
  <c r="AC7" i="26"/>
  <c r="AO3" i="26"/>
  <c r="W53" i="26"/>
  <c r="AM61" i="25"/>
  <c r="AE25" i="26"/>
  <c r="AE75" i="41"/>
  <c r="AG109" i="26"/>
  <c r="X74" i="26"/>
  <c r="AH96" i="26"/>
  <c r="AC64" i="25"/>
  <c r="AL153" i="26"/>
  <c r="X173" i="26"/>
  <c r="W173" i="26"/>
  <c r="AH176" i="26"/>
  <c r="AI84" i="26"/>
  <c r="W84" i="26"/>
  <c r="AL118" i="26"/>
  <c r="AN39" i="26"/>
  <c r="Y131" i="26"/>
  <c r="AI141" i="26"/>
  <c r="AD144" i="26"/>
  <c r="AH144" i="26"/>
  <c r="AL129" i="41"/>
  <c r="Z163" i="41"/>
  <c r="AE44" i="26"/>
  <c r="W116" i="26"/>
  <c r="AF55" i="26"/>
  <c r="AH160" i="26"/>
  <c r="AA40" i="26"/>
  <c r="AH45" i="26"/>
  <c r="AO172" i="41"/>
  <c r="AN81" i="26"/>
  <c r="AK81" i="26"/>
  <c r="AC20" i="26"/>
  <c r="AO48" i="26"/>
  <c r="X48" i="26"/>
  <c r="AD69" i="26"/>
  <c r="W69" i="26"/>
  <c r="AG8" i="26"/>
  <c r="AG89" i="26"/>
  <c r="AB22" i="26"/>
  <c r="AN54" i="26"/>
  <c r="Z54" i="26"/>
  <c r="AL123" i="26"/>
  <c r="AI152" i="26"/>
  <c r="AC152" i="26"/>
  <c r="AG129" i="26"/>
  <c r="AO60" i="26"/>
  <c r="AK122" i="26"/>
  <c r="AI117" i="26"/>
  <c r="AI75" i="26"/>
  <c r="AD157" i="26"/>
  <c r="X94" i="26"/>
  <c r="AJ17" i="26"/>
  <c r="AN17" i="26"/>
  <c r="Z19" i="26"/>
  <c r="AB19" i="26"/>
  <c r="AH88" i="26"/>
  <c r="Z88" i="26"/>
  <c r="AI126" i="26"/>
  <c r="Z67" i="25"/>
  <c r="AD67" i="25"/>
  <c r="AK85" i="26"/>
  <c r="AI169" i="26"/>
  <c r="Y169" i="26"/>
  <c r="AI73" i="26"/>
  <c r="AK136" i="26"/>
  <c r="AE36" i="26"/>
  <c r="AB97" i="26"/>
  <c r="AC55" i="42"/>
  <c r="AI167" i="41"/>
  <c r="AM140" i="26"/>
  <c r="AC120" i="26"/>
  <c r="AN120" i="26"/>
  <c r="W72" i="26"/>
  <c r="AI146" i="26"/>
  <c r="AC130" i="26"/>
  <c r="AB167" i="26"/>
  <c r="AG7" i="26"/>
  <c r="W3" i="26"/>
  <c r="AH53" i="26"/>
  <c r="AK61" i="25"/>
  <c r="W61" i="25"/>
  <c r="AL25" i="26"/>
  <c r="Y75" i="41"/>
  <c r="AL109" i="26"/>
  <c r="AM74" i="26"/>
  <c r="Y96" i="26"/>
  <c r="AF153" i="26"/>
  <c r="AE173" i="26"/>
  <c r="AL173" i="26"/>
  <c r="AM39" i="26"/>
  <c r="AK141" i="26"/>
  <c r="Z144" i="26"/>
  <c r="Y144" i="26"/>
  <c r="AL163" i="41"/>
  <c r="AK116" i="26"/>
  <c r="AL40" i="26"/>
  <c r="X45" i="26"/>
  <c r="AG81" i="26"/>
  <c r="AB81" i="26"/>
  <c r="AE20" i="26"/>
  <c r="AF8" i="26"/>
  <c r="AK22" i="26"/>
  <c r="AN26" i="26"/>
  <c r="AE29" i="26"/>
  <c r="AN123" i="26"/>
  <c r="AN19" i="26"/>
  <c r="Y19" i="26"/>
  <c r="AD126" i="26"/>
  <c r="X169" i="26"/>
  <c r="AJ73" i="26"/>
  <c r="Z136" i="26"/>
  <c r="AB162" i="26"/>
  <c r="AC36" i="26"/>
  <c r="AD169" i="26"/>
  <c r="AJ169" i="26"/>
  <c r="Z73" i="26"/>
  <c r="W73" i="26"/>
  <c r="AH136" i="26"/>
  <c r="AM36" i="26"/>
  <c r="Y97" i="26"/>
  <c r="AD175" i="26"/>
  <c r="Z171" i="42"/>
  <c r="Y140" i="26"/>
  <c r="AH120" i="26"/>
  <c r="AF120" i="26"/>
  <c r="AG72" i="26"/>
  <c r="AB72" i="26"/>
  <c r="Z146" i="26"/>
  <c r="W130" i="26"/>
  <c r="W167" i="26"/>
  <c r="Y59" i="25"/>
  <c r="X7" i="26"/>
  <c r="AK6" i="26"/>
  <c r="AH3" i="26"/>
  <c r="AJ53" i="26"/>
  <c r="AO61" i="25"/>
  <c r="AC115" i="42"/>
  <c r="AO75" i="41"/>
  <c r="Y16" i="26"/>
  <c r="AK109" i="26"/>
  <c r="AA74" i="26"/>
  <c r="AI96" i="26"/>
  <c r="AM153" i="26"/>
  <c r="AK173" i="26"/>
  <c r="AF173" i="26"/>
  <c r="AD39" i="26"/>
  <c r="Z141" i="26"/>
  <c r="AM144" i="26"/>
  <c r="AB144" i="26"/>
  <c r="AC35" i="41"/>
  <c r="AH116" i="26"/>
  <c r="AL45" i="26"/>
  <c r="AH81" i="26"/>
  <c r="AO20" i="26"/>
  <c r="X69" i="26"/>
  <c r="AE22" i="26"/>
  <c r="AF26" i="26"/>
  <c r="AC29" i="26"/>
  <c r="AD123" i="26"/>
  <c r="Z123" i="26"/>
  <c r="AO19" i="26"/>
  <c r="X19" i="26"/>
  <c r="AG88" i="26"/>
  <c r="AN88" i="26"/>
  <c r="AG126" i="26"/>
  <c r="X67" i="25"/>
  <c r="AO169" i="26"/>
  <c r="W169" i="26"/>
  <c r="AC73" i="26"/>
  <c r="AE73" i="26"/>
  <c r="Z162" i="26"/>
  <c r="W36" i="26"/>
  <c r="Z5" i="42"/>
  <c r="AK37" i="40"/>
  <c r="AH6" i="40"/>
  <c r="AN104" i="40"/>
  <c r="AC21" i="40"/>
  <c r="AB21" i="40"/>
  <c r="AL172" i="40"/>
  <c r="AA140" i="40"/>
  <c r="AI36" i="41"/>
  <c r="Z176" i="41"/>
  <c r="Y118" i="40"/>
  <c r="AA54" i="40"/>
  <c r="AA15" i="40"/>
  <c r="AK151" i="40"/>
  <c r="AH110" i="40"/>
  <c r="AE20" i="40"/>
  <c r="AE68" i="40"/>
  <c r="W78" i="40"/>
  <c r="AJ173" i="41"/>
  <c r="AH5" i="40"/>
  <c r="AD5" i="40"/>
  <c r="AL132" i="40"/>
  <c r="AG150" i="40"/>
  <c r="Y23" i="40"/>
  <c r="X49" i="42"/>
  <c r="Y141" i="42"/>
  <c r="AM157" i="41"/>
  <c r="AG157" i="41"/>
  <c r="AJ51" i="40"/>
  <c r="X2" i="42"/>
  <c r="X75" i="40"/>
  <c r="AC92" i="42"/>
  <c r="AH26" i="42"/>
  <c r="AG103" i="41"/>
  <c r="AL99" i="40"/>
  <c r="AD144" i="40"/>
  <c r="Z144" i="40"/>
  <c r="W123" i="40"/>
  <c r="AB114" i="40"/>
  <c r="AC158" i="40"/>
  <c r="AH158" i="40"/>
  <c r="Y100" i="40"/>
  <c r="AH32" i="42"/>
  <c r="Y66" i="42"/>
  <c r="AJ87" i="42"/>
  <c r="AC125" i="42"/>
  <c r="AH86" i="40"/>
  <c r="AH88" i="41"/>
  <c r="AO47" i="41"/>
  <c r="W90" i="40"/>
  <c r="AI32" i="40"/>
  <c r="W139" i="42"/>
  <c r="AM95" i="42"/>
  <c r="AO64" i="42"/>
  <c r="AM43" i="42"/>
  <c r="Y46" i="40"/>
  <c r="AK162" i="41"/>
  <c r="Y90" i="41"/>
  <c r="AF18" i="41"/>
  <c r="Z63" i="40"/>
  <c r="AO14" i="40"/>
  <c r="AL33" i="41"/>
  <c r="AK24" i="26"/>
  <c r="AG24" i="26"/>
  <c r="AB24" i="26"/>
  <c r="AH9" i="26"/>
  <c r="AF174" i="26"/>
  <c r="AK174" i="26"/>
  <c r="AL134" i="26"/>
  <c r="AM134" i="26"/>
  <c r="AI30" i="26"/>
  <c r="AK112" i="26"/>
  <c r="Y137" i="26"/>
  <c r="AI128" i="26"/>
  <c r="AH128" i="26"/>
  <c r="AM128" i="26"/>
  <c r="AL143" i="26"/>
  <c r="AJ145" i="26"/>
  <c r="AK105" i="25"/>
  <c r="AD105" i="25"/>
  <c r="AD42" i="26"/>
  <c r="AG34" i="26"/>
  <c r="AI34" i="26"/>
  <c r="W104" i="25"/>
  <c r="AG71" i="26"/>
  <c r="AJ71" i="26"/>
  <c r="AB98" i="26"/>
  <c r="AL90" i="26"/>
  <c r="AL163" i="40"/>
  <c r="AJ107" i="26"/>
  <c r="Z52" i="26"/>
  <c r="AN93" i="26"/>
  <c r="AI63" i="40"/>
  <c r="AO9" i="26"/>
  <c r="AE174" i="26"/>
  <c r="AK134" i="26"/>
  <c r="Y134" i="26"/>
  <c r="AG30" i="26"/>
  <c r="AK145" i="26"/>
  <c r="AA4" i="26"/>
  <c r="Z4" i="26"/>
  <c r="AI4" i="26"/>
  <c r="AD85" i="40"/>
  <c r="AO105" i="42"/>
  <c r="AO174" i="42"/>
  <c r="W139" i="41"/>
  <c r="AC110" i="40"/>
  <c r="AB157" i="41"/>
  <c r="X170" i="41"/>
  <c r="X114" i="40"/>
  <c r="X158" i="40"/>
  <c r="AC46" i="40"/>
  <c r="AD46" i="40"/>
  <c r="X90" i="41"/>
  <c r="AL63" i="40"/>
  <c r="AF134" i="26"/>
  <c r="X134" i="26"/>
  <c r="AC30" i="26"/>
  <c r="AJ98" i="26"/>
  <c r="AD98" i="26"/>
  <c r="Y98" i="26"/>
  <c r="AK98" i="26"/>
  <c r="AF98" i="26"/>
  <c r="AH98" i="26"/>
  <c r="AL99" i="26"/>
  <c r="AJ99" i="26"/>
  <c r="AN163" i="40"/>
  <c r="AG163" i="40"/>
  <c r="AO163" i="40"/>
  <c r="AM163" i="40"/>
  <c r="X93" i="26"/>
  <c r="W85" i="40"/>
  <c r="AJ21" i="40"/>
  <c r="AI105" i="42"/>
  <c r="AN174" i="42"/>
  <c r="AK139" i="41"/>
  <c r="AE110" i="40"/>
  <c r="Y109" i="40"/>
  <c r="AL133" i="40"/>
  <c r="AG5" i="40"/>
  <c r="AN82" i="40"/>
  <c r="AA18" i="40"/>
  <c r="AN150" i="40"/>
  <c r="AH100" i="42"/>
  <c r="AN157" i="41"/>
  <c r="X29" i="41"/>
  <c r="AK107" i="41"/>
  <c r="AN97" i="40"/>
  <c r="AK22" i="40"/>
  <c r="AG170" i="41"/>
  <c r="AG99" i="40"/>
  <c r="X144" i="40"/>
  <c r="AM123" i="40"/>
  <c r="Y114" i="40"/>
  <c r="AL158" i="40"/>
  <c r="AJ52" i="40"/>
  <c r="AL32" i="42"/>
  <c r="AN66" i="42"/>
  <c r="AJ86" i="40"/>
  <c r="W138" i="40"/>
  <c r="Y96" i="40"/>
  <c r="AA147" i="42"/>
  <c r="W177" i="40"/>
  <c r="AD90" i="40"/>
  <c r="AB43" i="42"/>
  <c r="AA46" i="40"/>
  <c r="Z46" i="40"/>
  <c r="W90" i="41"/>
  <c r="AE18" i="41"/>
  <c r="AC18" i="41"/>
  <c r="X63" i="40"/>
  <c r="W24" i="26"/>
  <c r="AA24" i="26"/>
  <c r="AC9" i="26"/>
  <c r="AA174" i="26"/>
  <c r="AN174" i="26"/>
  <c r="AN134" i="26"/>
  <c r="AH134" i="26"/>
  <c r="AC134" i="26"/>
  <c r="Y30" i="26"/>
  <c r="AB128" i="26"/>
  <c r="W128" i="26"/>
  <c r="AD171" i="25"/>
  <c r="AI143" i="26"/>
  <c r="AE145" i="26"/>
  <c r="W105" i="25"/>
  <c r="AC105" i="25"/>
  <c r="AC34" i="26"/>
  <c r="AN98" i="26"/>
  <c r="AC163" i="40"/>
  <c r="AG107" i="26"/>
  <c r="AE107" i="26"/>
  <c r="AL107" i="26"/>
  <c r="Y107" i="26"/>
  <c r="AF93" i="26"/>
  <c r="Z104" i="40"/>
  <c r="Z85" i="40"/>
  <c r="Z21" i="40"/>
  <c r="AF105" i="42"/>
  <c r="AG24" i="42"/>
  <c r="AK174" i="42"/>
  <c r="AI139" i="41"/>
  <c r="AL176" i="41"/>
  <c r="AK118" i="40"/>
  <c r="AH119" i="40"/>
  <c r="Z15" i="40"/>
  <c r="AK110" i="40"/>
  <c r="AL79" i="42"/>
  <c r="AE109" i="40"/>
  <c r="AA45" i="41"/>
  <c r="AD118" i="41"/>
  <c r="X133" i="40"/>
  <c r="AM5" i="40"/>
  <c r="AM18" i="40"/>
  <c r="AC150" i="40"/>
  <c r="AH23" i="40"/>
  <c r="AI100" i="42"/>
  <c r="AO157" i="41"/>
  <c r="AN107" i="41"/>
  <c r="AB41" i="41"/>
  <c r="AM97" i="40"/>
  <c r="AI31" i="40"/>
  <c r="X22" i="40"/>
  <c r="Z94" i="40"/>
  <c r="AA2" i="42"/>
  <c r="AI2" i="42"/>
  <c r="AH75" i="40"/>
  <c r="AE99" i="40"/>
  <c r="Y144" i="40"/>
  <c r="AK123" i="40"/>
  <c r="AB2" i="40"/>
  <c r="AG114" i="40"/>
  <c r="AG158" i="40"/>
  <c r="AB32" i="42"/>
  <c r="AE66" i="42"/>
  <c r="AM144" i="42"/>
  <c r="AB86" i="40"/>
  <c r="X127" i="40"/>
  <c r="AC138" i="40"/>
  <c r="Y147" i="42"/>
  <c r="AI117" i="42"/>
  <c r="X93" i="40"/>
  <c r="AF90" i="40"/>
  <c r="W10" i="40"/>
  <c r="W95" i="42"/>
  <c r="AI64" i="42"/>
  <c r="AO43" i="42"/>
  <c r="X46" i="40"/>
  <c r="AJ46" i="40"/>
  <c r="Z162" i="41"/>
  <c r="AB162" i="41"/>
  <c r="AG90" i="41"/>
  <c r="X18" i="41"/>
  <c r="Y18" i="41"/>
  <c r="AD63" i="40"/>
  <c r="X24" i="26"/>
  <c r="AN24" i="26"/>
  <c r="AD57" i="26"/>
  <c r="Y9" i="26"/>
  <c r="AH174" i="26"/>
  <c r="AG174" i="26"/>
  <c r="W134" i="26"/>
  <c r="AA134" i="26"/>
  <c r="AG134" i="26"/>
  <c r="AD30" i="26"/>
  <c r="AN128" i="26"/>
  <c r="AF128" i="26"/>
  <c r="AK171" i="25"/>
  <c r="AJ143" i="26"/>
  <c r="AH145" i="26"/>
  <c r="AE105" i="25"/>
  <c r="AI105" i="25"/>
  <c r="AL34" i="26"/>
  <c r="Y34" i="26"/>
  <c r="AD71" i="26"/>
  <c r="AL71" i="26"/>
  <c r="AO98" i="26"/>
  <c r="AF99" i="26"/>
  <c r="AE163" i="40"/>
  <c r="Y4" i="26"/>
  <c r="AK11" i="26"/>
  <c r="Y11" i="26"/>
  <c r="Z11" i="26"/>
  <c r="AN11" i="26"/>
  <c r="AC11" i="26"/>
  <c r="AO11" i="26"/>
  <c r="Z93" i="26"/>
  <c r="AN165" i="26"/>
  <c r="AM165" i="26"/>
  <c r="Y165" i="26"/>
  <c r="AG165" i="26"/>
  <c r="AK165" i="26"/>
  <c r="AJ165" i="26"/>
  <c r="AN36" i="41"/>
  <c r="AM110" i="40"/>
  <c r="AC157" i="41"/>
  <c r="AE157" i="41"/>
  <c r="W114" i="40"/>
  <c r="Y158" i="40"/>
  <c r="AJ32" i="42"/>
  <c r="AD86" i="40"/>
  <c r="AK95" i="42"/>
  <c r="AN46" i="40"/>
  <c r="AE90" i="41"/>
  <c r="AF9" i="26"/>
  <c r="AB134" i="26"/>
  <c r="AJ134" i="26"/>
  <c r="Z107" i="26"/>
  <c r="AC4" i="26"/>
  <c r="AN52" i="26"/>
  <c r="AC93" i="26"/>
  <c r="AI93" i="26"/>
  <c r="Y93" i="26"/>
  <c r="AL93" i="26"/>
  <c r="AK6" i="40"/>
  <c r="AA21" i="40"/>
  <c r="X36" i="41"/>
  <c r="Y54" i="40"/>
  <c r="AK15" i="40"/>
  <c r="Y110" i="40"/>
  <c r="AC5" i="40"/>
  <c r="AI150" i="40"/>
  <c r="AD157" i="41"/>
  <c r="X157" i="41"/>
  <c r="AD92" i="42"/>
  <c r="AB144" i="40"/>
  <c r="AN144" i="40"/>
  <c r="AH123" i="40"/>
  <c r="AL114" i="40"/>
  <c r="AD32" i="42"/>
  <c r="AK66" i="42"/>
  <c r="AD87" i="42"/>
  <c r="AI86" i="40"/>
  <c r="AH90" i="40"/>
  <c r="Y32" i="40"/>
  <c r="AM46" i="40"/>
  <c r="AM90" i="41"/>
  <c r="AM63" i="40"/>
  <c r="Z24" i="26"/>
  <c r="AE24" i="26"/>
  <c r="AK9" i="26"/>
  <c r="AI174" i="26"/>
  <c r="Z174" i="26"/>
  <c r="Z134" i="26"/>
  <c r="AO134" i="26"/>
  <c r="AM30" i="26"/>
  <c r="AO137" i="26"/>
  <c r="AD128" i="26"/>
  <c r="AL128" i="26"/>
  <c r="AJ128" i="26"/>
  <c r="AE143" i="26"/>
  <c r="Y145" i="26"/>
  <c r="AM105" i="25"/>
  <c r="AH105" i="25"/>
  <c r="AO34" i="26"/>
  <c r="AD34" i="26"/>
  <c r="AI98" i="26"/>
  <c r="AG98" i="26"/>
  <c r="AN90" i="26"/>
  <c r="AI90" i="26"/>
  <c r="Z90" i="26"/>
  <c r="AJ90" i="26"/>
  <c r="AI99" i="26"/>
  <c r="AF163" i="40"/>
  <c r="X163" i="40"/>
  <c r="AC107" i="26"/>
  <c r="AL4" i="26"/>
  <c r="AL52" i="26"/>
  <c r="AG93" i="26"/>
  <c r="AC87" i="26"/>
  <c r="Y87" i="26"/>
  <c r="AO87" i="26"/>
  <c r="AN154" i="26"/>
  <c r="AJ168" i="40"/>
  <c r="Y134" i="40"/>
  <c r="AN145" i="41"/>
  <c r="AE150" i="26"/>
  <c r="AG76" i="26"/>
  <c r="AL76" i="26"/>
  <c r="X76" i="26"/>
  <c r="AB65" i="26"/>
  <c r="AF28" i="26"/>
  <c r="AN28" i="26"/>
  <c r="AM77" i="26"/>
  <c r="AI51" i="25"/>
  <c r="W10" i="26"/>
  <c r="AG10" i="26"/>
  <c r="Z70" i="26"/>
  <c r="AL70" i="26"/>
  <c r="AI100" i="26"/>
  <c r="AF100" i="26"/>
  <c r="AN79" i="26"/>
  <c r="AD79" i="26"/>
  <c r="AL106" i="26"/>
  <c r="AH106" i="26"/>
  <c r="AI101" i="26"/>
  <c r="Y21" i="26"/>
  <c r="AE21" i="26"/>
  <c r="AN155" i="26"/>
  <c r="AH166" i="26"/>
  <c r="AI18" i="26"/>
  <c r="AM175" i="26"/>
  <c r="AI37" i="26"/>
  <c r="AF37" i="26"/>
  <c r="X7" i="40"/>
  <c r="W55" i="42"/>
  <c r="AF9" i="42"/>
  <c r="Z155" i="41"/>
  <c r="AM114" i="41"/>
  <c r="AC127" i="41"/>
  <c r="AA62" i="41"/>
  <c r="AK79" i="41"/>
  <c r="AI95" i="26"/>
  <c r="AB95" i="26"/>
  <c r="AN140" i="26"/>
  <c r="Y177" i="26"/>
  <c r="AG130" i="26"/>
  <c r="AL130" i="26"/>
  <c r="AH167" i="26"/>
  <c r="AN151" i="26"/>
  <c r="Z148" i="26"/>
  <c r="AD62" i="26"/>
  <c r="W62" i="26"/>
  <c r="AD7" i="26"/>
  <c r="AB7" i="26"/>
  <c r="AL5" i="26"/>
  <c r="AC5" i="26"/>
  <c r="AI6" i="26"/>
  <c r="Y3" i="26"/>
  <c r="AF3" i="26"/>
  <c r="AL53" i="26"/>
  <c r="AD53" i="26"/>
  <c r="Z53" i="26"/>
  <c r="X98" i="40"/>
  <c r="AM115" i="42"/>
  <c r="AF75" i="41"/>
  <c r="AE161" i="41"/>
  <c r="X125" i="26"/>
  <c r="Z16" i="26"/>
  <c r="X109" i="26"/>
  <c r="W79" i="41"/>
  <c r="AJ5" i="26"/>
  <c r="W38" i="26"/>
  <c r="AN38" i="26"/>
  <c r="AF38" i="26"/>
  <c r="AF87" i="26"/>
  <c r="Z87" i="26"/>
  <c r="AK87" i="26"/>
  <c r="AC154" i="26"/>
  <c r="AO168" i="40"/>
  <c r="AF134" i="40"/>
  <c r="W121" i="26"/>
  <c r="AF150" i="26"/>
  <c r="AH150" i="26"/>
  <c r="AG65" i="26"/>
  <c r="W28" i="26"/>
  <c r="AB10" i="26"/>
  <c r="AE10" i="26"/>
  <c r="AN70" i="26"/>
  <c r="X70" i="26"/>
  <c r="AD100" i="26"/>
  <c r="AG100" i="26"/>
  <c r="AE106" i="26"/>
  <c r="AO106" i="26"/>
  <c r="AB101" i="26"/>
  <c r="AO166" i="26"/>
  <c r="AK166" i="26"/>
  <c r="AM18" i="26"/>
  <c r="AH175" i="26"/>
  <c r="AL37" i="26"/>
  <c r="AJ7" i="40"/>
  <c r="AE114" i="41"/>
  <c r="AH79" i="41"/>
  <c r="AK140" i="26"/>
  <c r="AI140" i="26"/>
  <c r="W177" i="26"/>
  <c r="AK167" i="26"/>
  <c r="AC148" i="26"/>
  <c r="Z7" i="26"/>
  <c r="AO7" i="26"/>
  <c r="AK5" i="26"/>
  <c r="AH5" i="26"/>
  <c r="AJ6" i="26"/>
  <c r="AA3" i="26"/>
  <c r="AC3" i="26"/>
  <c r="AO53" i="26"/>
  <c r="AG53" i="26"/>
  <c r="AI98" i="40"/>
  <c r="AB125" i="26"/>
  <c r="AF125" i="26"/>
  <c r="AI16" i="26"/>
  <c r="AK49" i="25"/>
  <c r="AO49" i="25"/>
  <c r="AO154" i="26"/>
  <c r="AH168" i="40"/>
  <c r="AB121" i="26"/>
  <c r="AL28" i="26"/>
  <c r="AG70" i="26"/>
  <c r="AB70" i="26"/>
  <c r="AJ37" i="26"/>
  <c r="AK42" i="41"/>
  <c r="AC79" i="41"/>
  <c r="AB5" i="26"/>
  <c r="AM16" i="26"/>
  <c r="AN87" i="26"/>
  <c r="AD87" i="26"/>
  <c r="Z154" i="26"/>
  <c r="AM168" i="40"/>
  <c r="AC110" i="41"/>
  <c r="AD150" i="26"/>
  <c r="AO150" i="26"/>
  <c r="AC76" i="26"/>
  <c r="W76" i="26"/>
  <c r="AK65" i="26"/>
  <c r="AD65" i="26"/>
  <c r="X28" i="26"/>
  <c r="AA77" i="26"/>
  <c r="AN10" i="26"/>
  <c r="AK70" i="26"/>
  <c r="AF70" i="26"/>
  <c r="Z100" i="26"/>
  <c r="AL100" i="26"/>
  <c r="AO79" i="26"/>
  <c r="X106" i="26"/>
  <c r="AK106" i="26"/>
  <c r="AC101" i="26"/>
  <c r="AN21" i="26"/>
  <c r="AG21" i="26"/>
  <c r="AH21" i="26"/>
  <c r="X155" i="26"/>
  <c r="AO155" i="26"/>
  <c r="Y166" i="26"/>
  <c r="AE175" i="26"/>
  <c r="Z37" i="26"/>
  <c r="AG167" i="40"/>
  <c r="AN55" i="42"/>
  <c r="AK171" i="42"/>
  <c r="AL49" i="41"/>
  <c r="AL79" i="41"/>
  <c r="AC95" i="26"/>
  <c r="AN95" i="26"/>
  <c r="Y95" i="26"/>
  <c r="AG140" i="26"/>
  <c r="AC140" i="26"/>
  <c r="AM130" i="26"/>
  <c r="Z167" i="26"/>
  <c r="X59" i="25"/>
  <c r="AO151" i="26"/>
  <c r="AJ148" i="26"/>
  <c r="AO62" i="26"/>
  <c r="AG62" i="26"/>
  <c r="AK7" i="26"/>
  <c r="AN5" i="26"/>
  <c r="Y5" i="26"/>
  <c r="W5" i="26"/>
  <c r="X3" i="26"/>
  <c r="AG3" i="26"/>
  <c r="X53" i="26"/>
  <c r="AN53" i="26"/>
  <c r="AI75" i="41"/>
  <c r="AA125" i="26"/>
  <c r="X16" i="26"/>
  <c r="AO109" i="26"/>
  <c r="AL87" i="26"/>
  <c r="AF154" i="26"/>
  <c r="X168" i="40"/>
  <c r="AI145" i="41"/>
  <c r="AN150" i="26"/>
  <c r="Y150" i="26"/>
  <c r="AM65" i="26"/>
  <c r="AC65" i="26"/>
  <c r="AE28" i="26"/>
  <c r="AI28" i="26"/>
  <c r="AA10" i="26"/>
  <c r="Y10" i="26"/>
  <c r="AD70" i="26"/>
  <c r="AH100" i="26"/>
  <c r="AK100" i="26"/>
  <c r="AN100" i="26"/>
  <c r="AB106" i="26"/>
  <c r="AC106" i="26"/>
  <c r="AA106" i="26"/>
  <c r="AG101" i="26"/>
  <c r="W166" i="26"/>
  <c r="AN175" i="26"/>
  <c r="AA37" i="26"/>
  <c r="Y55" i="42"/>
  <c r="AG49" i="41"/>
  <c r="AE140" i="26"/>
  <c r="AB140" i="26"/>
  <c r="AE167" i="26"/>
  <c r="AB148" i="26"/>
  <c r="AE7" i="26"/>
  <c r="AH7" i="26"/>
  <c r="AF5" i="26"/>
  <c r="Z5" i="26"/>
  <c r="AB3" i="26"/>
  <c r="AN3" i="26"/>
  <c r="AD3" i="26"/>
  <c r="AK53" i="26"/>
  <c r="AB53" i="26"/>
  <c r="AB98" i="40"/>
  <c r="AI83" i="25"/>
  <c r="AJ109" i="26"/>
  <c r="AD109" i="26"/>
  <c r="AC109" i="26"/>
  <c r="AB109" i="26"/>
  <c r="AN109" i="26"/>
  <c r="AG154" i="26"/>
  <c r="AN168" i="40"/>
  <c r="AD145" i="41"/>
  <c r="AM28" i="26"/>
  <c r="Z28" i="26"/>
  <c r="AC70" i="26"/>
  <c r="AI70" i="26"/>
  <c r="Y37" i="26"/>
  <c r="AI79" i="41"/>
  <c r="AD5" i="26"/>
  <c r="AA53" i="26"/>
  <c r="AK96" i="26"/>
  <c r="AG102" i="26"/>
  <c r="AG153" i="26"/>
  <c r="AB153" i="26"/>
  <c r="Y173" i="26"/>
  <c r="AL176" i="26"/>
  <c r="AD176" i="26"/>
  <c r="AF50" i="25"/>
  <c r="AA135" i="26"/>
  <c r="AE118" i="26"/>
  <c r="AL39" i="26"/>
  <c r="W131" i="26"/>
  <c r="AI131" i="26"/>
  <c r="AJ141" i="26"/>
  <c r="AE35" i="26"/>
  <c r="AM35" i="26"/>
  <c r="AL108" i="42"/>
  <c r="AA108" i="42"/>
  <c r="AH63" i="41"/>
  <c r="AB106" i="41"/>
  <c r="AJ163" i="41"/>
  <c r="AK35" i="41"/>
  <c r="AL124" i="26"/>
  <c r="AM124" i="26"/>
  <c r="AM44" i="26"/>
  <c r="AK44" i="26"/>
  <c r="AO55" i="26"/>
  <c r="AI55" i="26"/>
  <c r="AO160" i="26"/>
  <c r="AG91" i="26"/>
  <c r="AE142" i="26"/>
  <c r="AL156" i="42"/>
  <c r="AD172" i="41"/>
  <c r="AM147" i="41"/>
  <c r="AF27" i="26"/>
  <c r="AL20" i="26"/>
  <c r="X20" i="26"/>
  <c r="AL48" i="26"/>
  <c r="AA48" i="26"/>
  <c r="AB33" i="26"/>
  <c r="AN69" i="26"/>
  <c r="AH69" i="26"/>
  <c r="AA8" i="26"/>
  <c r="Y80" i="25"/>
  <c r="AO80" i="25"/>
  <c r="AC89" i="26"/>
  <c r="Z89" i="26"/>
  <c r="AI26" i="26"/>
  <c r="Y29" i="26"/>
  <c r="AF29" i="26"/>
  <c r="AJ156" i="25"/>
  <c r="AF123" i="26"/>
  <c r="AO123" i="26"/>
  <c r="AA163" i="26"/>
  <c r="AC68" i="26"/>
  <c r="AI68" i="26"/>
  <c r="AA23" i="26"/>
  <c r="AB23" i="26"/>
  <c r="AF156" i="41"/>
  <c r="AN122" i="26"/>
  <c r="AJ63" i="26"/>
  <c r="AL75" i="26"/>
  <c r="AH75" i="26"/>
  <c r="AL168" i="26"/>
  <c r="AK157" i="26"/>
  <c r="AC17" i="26"/>
  <c r="AM17" i="26"/>
  <c r="W19" i="26"/>
  <c r="AE88" i="26"/>
  <c r="AM126" i="26"/>
  <c r="AB126" i="26"/>
  <c r="AA67" i="25"/>
  <c r="W15" i="26"/>
  <c r="W149" i="26"/>
  <c r="AF132" i="26"/>
  <c r="AK132" i="26"/>
  <c r="Y2" i="26"/>
  <c r="AB169" i="26"/>
  <c r="AE31" i="26"/>
  <c r="AJ32" i="26"/>
  <c r="AE176" i="26"/>
  <c r="AF44" i="26"/>
  <c r="AE156" i="42"/>
  <c r="AK89" i="26"/>
  <c r="AL29" i="26"/>
  <c r="AL63" i="26"/>
  <c r="Z157" i="26"/>
  <c r="AJ132" i="26"/>
  <c r="AO132" i="26"/>
  <c r="AD2" i="26"/>
  <c r="AE169" i="26"/>
  <c r="AF31" i="26"/>
  <c r="Z119" i="28"/>
  <c r="AH161" i="26"/>
  <c r="AK153" i="26"/>
  <c r="AA153" i="26"/>
  <c r="X176" i="26"/>
  <c r="AI176" i="26"/>
  <c r="AC135" i="26"/>
  <c r="AO131" i="26"/>
  <c r="AD131" i="26"/>
  <c r="Z35" i="26"/>
  <c r="AO35" i="26"/>
  <c r="AB63" i="41"/>
  <c r="AA35" i="41"/>
  <c r="AJ124" i="26"/>
  <c r="X44" i="26"/>
  <c r="W44" i="26"/>
  <c r="AE55" i="26"/>
  <c r="AL55" i="26"/>
  <c r="AI91" i="26"/>
  <c r="AO58" i="26"/>
  <c r="X139" i="26"/>
  <c r="AJ124" i="40"/>
  <c r="AA156" i="42"/>
  <c r="AJ147" i="41"/>
  <c r="Y48" i="26"/>
  <c r="AJ48" i="26"/>
  <c r="AG33" i="26"/>
  <c r="AD80" i="25"/>
  <c r="AJ89" i="26"/>
  <c r="AI89" i="26"/>
  <c r="AO29" i="26"/>
  <c r="AA29" i="26"/>
  <c r="Y156" i="25"/>
  <c r="AA123" i="26"/>
  <c r="X123" i="26"/>
  <c r="AB163" i="26"/>
  <c r="AH68" i="26"/>
  <c r="AB68" i="26"/>
  <c r="AM23" i="26"/>
  <c r="AL23" i="26"/>
  <c r="AO122" i="26"/>
  <c r="AK63" i="26"/>
  <c r="AD75" i="26"/>
  <c r="Y75" i="26"/>
  <c r="AC168" i="26"/>
  <c r="AI157" i="26"/>
  <c r="AD17" i="26"/>
  <c r="AF126" i="26"/>
  <c r="AH126" i="26"/>
  <c r="AK67" i="25"/>
  <c r="AG132" i="26"/>
  <c r="Z132" i="26"/>
  <c r="AB2" i="26"/>
  <c r="AI161" i="26"/>
  <c r="AJ176" i="26"/>
  <c r="AB176" i="26"/>
  <c r="AO135" i="26"/>
  <c r="AH131" i="26"/>
  <c r="X131" i="26"/>
  <c r="AF35" i="26"/>
  <c r="W35" i="26"/>
  <c r="AN63" i="41"/>
  <c r="Z124" i="26"/>
  <c r="AN44" i="26"/>
  <c r="AG44" i="26"/>
  <c r="AL44" i="26"/>
  <c r="AG124" i="40"/>
  <c r="AF156" i="42"/>
  <c r="AD89" i="26"/>
  <c r="Y89" i="26"/>
  <c r="W89" i="26"/>
  <c r="AN29" i="26"/>
  <c r="AI29" i="26"/>
  <c r="AK156" i="25"/>
  <c r="AM68" i="26"/>
  <c r="W68" i="26"/>
  <c r="Z68" i="26"/>
  <c r="AH63" i="26"/>
  <c r="AJ157" i="26"/>
  <c r="AE126" i="26"/>
  <c r="Z126" i="26"/>
  <c r="AH31" i="26"/>
  <c r="AI136" i="26"/>
  <c r="AM146" i="23"/>
  <c r="W96" i="26"/>
  <c r="AH64" i="25"/>
  <c r="Z102" i="26"/>
  <c r="AE161" i="26"/>
  <c r="AO153" i="26"/>
  <c r="AC176" i="26"/>
  <c r="AA176" i="26"/>
  <c r="AI135" i="26"/>
  <c r="AM135" i="26"/>
  <c r="W39" i="26"/>
  <c r="AA131" i="26"/>
  <c r="AK131" i="26"/>
  <c r="X141" i="26"/>
  <c r="AI35" i="26"/>
  <c r="AB35" i="26"/>
  <c r="AO108" i="42"/>
  <c r="AK63" i="41"/>
  <c r="AM63" i="41"/>
  <c r="AO35" i="41"/>
  <c r="AO124" i="26"/>
  <c r="AD44" i="26"/>
  <c r="AI44" i="26"/>
  <c r="AA44" i="26"/>
  <c r="AC55" i="26"/>
  <c r="AM160" i="26"/>
  <c r="AB160" i="26"/>
  <c r="Y91" i="26"/>
  <c r="AB58" i="26"/>
  <c r="AI142" i="26"/>
  <c r="AE124" i="40"/>
  <c r="AF147" i="41"/>
  <c r="AG20" i="26"/>
  <c r="AH20" i="26"/>
  <c r="AH48" i="26"/>
  <c r="AI48" i="26"/>
  <c r="AL33" i="26"/>
  <c r="AC69" i="26"/>
  <c r="AK69" i="26"/>
  <c r="X8" i="26"/>
  <c r="AA80" i="25"/>
  <c r="AJ80" i="25"/>
  <c r="AL89" i="26"/>
  <c r="AA89" i="26"/>
  <c r="AN89" i="26"/>
  <c r="X29" i="26"/>
  <c r="AG29" i="26"/>
  <c r="Z29" i="26"/>
  <c r="AO156" i="25"/>
  <c r="AG123" i="26"/>
  <c r="AE68" i="26"/>
  <c r="AA68" i="26"/>
  <c r="AG68" i="26"/>
  <c r="AK23" i="26"/>
  <c r="AJ122" i="26"/>
  <c r="AN63" i="26"/>
  <c r="X63" i="26"/>
  <c r="AM75" i="26"/>
  <c r="AF168" i="26"/>
  <c r="AN157" i="26"/>
  <c r="AF157" i="26"/>
  <c r="Y17" i="26"/>
  <c r="AC126" i="26"/>
  <c r="AJ126" i="26"/>
  <c r="AB67" i="25"/>
  <c r="AC31" i="26"/>
  <c r="AJ136" i="26"/>
  <c r="AM136" i="26"/>
  <c r="AJ15" i="28"/>
  <c r="AE153" i="26"/>
  <c r="AD153" i="26"/>
  <c r="Y176" i="26"/>
  <c r="AB135" i="26"/>
  <c r="AA118" i="26"/>
  <c r="AC131" i="26"/>
  <c r="X35" i="26"/>
  <c r="AJ63" i="41"/>
  <c r="AM35" i="41"/>
  <c r="AB124" i="26"/>
  <c r="Z44" i="26"/>
  <c r="AB44" i="26"/>
  <c r="AA55" i="26"/>
  <c r="AJ91" i="26"/>
  <c r="AF58" i="26"/>
  <c r="Y147" i="41"/>
  <c r="AF80" i="25"/>
  <c r="AO89" i="26"/>
  <c r="AE89" i="26"/>
  <c r="AH29" i="26"/>
  <c r="AB29" i="26"/>
  <c r="AA156" i="25"/>
  <c r="AH123" i="26"/>
  <c r="AJ68" i="26"/>
  <c r="AK68" i="26"/>
  <c r="AJ23" i="26"/>
  <c r="AC122" i="26"/>
  <c r="AM63" i="26"/>
  <c r="AM12" i="26"/>
  <c r="AE75" i="26"/>
  <c r="AA75" i="26"/>
  <c r="AN168" i="26"/>
  <c r="W157" i="26"/>
  <c r="AE119" i="26"/>
  <c r="Y67" i="25"/>
  <c r="Y132" i="26"/>
  <c r="AI132" i="26"/>
  <c r="AG2" i="26"/>
  <c r="W176" i="26"/>
  <c r="AK176" i="26"/>
  <c r="AG50" i="25"/>
  <c r="AN135" i="26"/>
  <c r="AM118" i="26"/>
  <c r="AG131" i="26"/>
  <c r="AA35" i="26"/>
  <c r="Y35" i="26"/>
  <c r="AL63" i="41"/>
  <c r="W124" i="26"/>
  <c r="AJ44" i="26"/>
  <c r="AC44" i="26"/>
  <c r="AH147" i="41"/>
  <c r="AC48" i="26"/>
  <c r="AD33" i="26"/>
  <c r="Z80" i="25"/>
  <c r="AH89" i="26"/>
  <c r="AM89" i="26"/>
  <c r="AM29" i="26"/>
  <c r="W29" i="26"/>
  <c r="AI156" i="25"/>
  <c r="AF68" i="26"/>
  <c r="AD68" i="26"/>
  <c r="Z63" i="26"/>
  <c r="AE157" i="26"/>
  <c r="AI67" i="25"/>
  <c r="Z15" i="26"/>
  <c r="AJ149" i="26"/>
  <c r="AM132" i="26"/>
  <c r="AA132" i="26"/>
  <c r="AO2" i="26"/>
  <c r="X136" i="26"/>
  <c r="AE88" i="42"/>
  <c r="Y60" i="42"/>
  <c r="AO60" i="42"/>
  <c r="AA37" i="40"/>
  <c r="AM37" i="40"/>
  <c r="AG55" i="40"/>
  <c r="AI55" i="40"/>
  <c r="AN149" i="40"/>
  <c r="Z149" i="40"/>
  <c r="AC39" i="40"/>
  <c r="AA111" i="40"/>
  <c r="AI36" i="40"/>
  <c r="AI104" i="40"/>
  <c r="AL104" i="40"/>
  <c r="AN85" i="40"/>
  <c r="AE165" i="40"/>
  <c r="AK105" i="42"/>
  <c r="AF120" i="42"/>
  <c r="AB120" i="42"/>
  <c r="AG22" i="42"/>
  <c r="AK24" i="42"/>
  <c r="AG42" i="42"/>
  <c r="AF121" i="42"/>
  <c r="AJ61" i="41"/>
  <c r="AO36" i="41"/>
  <c r="Z36" i="41"/>
  <c r="AD17" i="41"/>
  <c r="AA17" i="41"/>
  <c r="AA8" i="41"/>
  <c r="AJ151" i="41"/>
  <c r="AK151" i="41"/>
  <c r="AM87" i="40"/>
  <c r="AN87" i="40"/>
  <c r="AC115" i="40"/>
  <c r="X119" i="40"/>
  <c r="AC119" i="40"/>
  <c r="AD102" i="40"/>
  <c r="AF102" i="40"/>
  <c r="AB84" i="40"/>
  <c r="AO15" i="40"/>
  <c r="AH15" i="40"/>
  <c r="AF110" i="40"/>
  <c r="Z68" i="40"/>
  <c r="W122" i="42"/>
  <c r="AK122" i="42"/>
  <c r="AB54" i="42"/>
  <c r="AJ54" i="42"/>
  <c r="AM79" i="42"/>
  <c r="AO79" i="42"/>
  <c r="AM131" i="42"/>
  <c r="AJ78" i="40"/>
  <c r="Z78" i="40"/>
  <c r="AC78" i="40"/>
  <c r="AK152" i="42"/>
  <c r="AA173" i="41"/>
  <c r="AJ45" i="41"/>
  <c r="AM45" i="41"/>
  <c r="AI123" i="41"/>
  <c r="AO70" i="40"/>
  <c r="AE69" i="40"/>
  <c r="AO69" i="40"/>
  <c r="AD106" i="40"/>
  <c r="AB67" i="40"/>
  <c r="Y35" i="40"/>
  <c r="AD150" i="40"/>
  <c r="AF150" i="40"/>
  <c r="AB161" i="40"/>
  <c r="AL96" i="42"/>
  <c r="AA141" i="42"/>
  <c r="AB141" i="42"/>
  <c r="AO100" i="42"/>
  <c r="Y157" i="41"/>
  <c r="AK157" i="41"/>
  <c r="W107" i="41"/>
  <c r="AD2" i="41"/>
  <c r="W97" i="40"/>
  <c r="AB176" i="40"/>
  <c r="Z176" i="40"/>
  <c r="AM83" i="40"/>
  <c r="AA22" i="40"/>
  <c r="AM22" i="40"/>
  <c r="AF169" i="40"/>
  <c r="AG104" i="42"/>
  <c r="W75" i="40"/>
  <c r="AA75" i="40"/>
  <c r="X92" i="42"/>
  <c r="AH141" i="41"/>
  <c r="AK143" i="41"/>
  <c r="AA99" i="40"/>
  <c r="AF144" i="40"/>
  <c r="AJ144" i="40"/>
  <c r="X123" i="40"/>
  <c r="AE123" i="40"/>
  <c r="X92" i="40"/>
  <c r="AC114" i="40"/>
  <c r="AA65" i="40"/>
  <c r="AN174" i="40"/>
  <c r="Y32" i="42"/>
  <c r="AH52" i="42"/>
  <c r="AI66" i="42"/>
  <c r="AH66" i="42"/>
  <c r="AG87" i="42"/>
  <c r="AF87" i="42"/>
  <c r="AJ144" i="42"/>
  <c r="AH144" i="42"/>
  <c r="W154" i="41"/>
  <c r="AJ154" i="41"/>
  <c r="AK86" i="40"/>
  <c r="AM86" i="40"/>
  <c r="AL86" i="40"/>
  <c r="AO160" i="40"/>
  <c r="AH160" i="40"/>
  <c r="AK89" i="40"/>
  <c r="AM153" i="40"/>
  <c r="AA127" i="40"/>
  <c r="AB127" i="40"/>
  <c r="X138" i="40"/>
  <c r="Z138" i="40"/>
  <c r="AI155" i="40"/>
  <c r="AJ147" i="42"/>
  <c r="W117" i="42"/>
  <c r="AG117" i="42"/>
  <c r="AA84" i="42"/>
  <c r="W93" i="40"/>
  <c r="Y153" i="42"/>
  <c r="AM88" i="41"/>
  <c r="AK88" i="41"/>
  <c r="Z47" i="41"/>
  <c r="W47" i="41"/>
  <c r="AN47" i="41"/>
  <c r="AB90" i="40"/>
  <c r="AG90" i="40"/>
  <c r="AG9" i="40"/>
  <c r="AE32" i="40"/>
  <c r="AA32" i="40"/>
  <c r="X77" i="40"/>
  <c r="Y77" i="40"/>
  <c r="AC10" i="40"/>
  <c r="AC50" i="40"/>
  <c r="X11" i="40"/>
  <c r="AE63" i="42"/>
  <c r="AK139" i="42"/>
  <c r="AI139" i="42"/>
  <c r="AL64" i="42"/>
  <c r="AC64" i="42"/>
  <c r="AJ43" i="42"/>
  <c r="AE149" i="42"/>
  <c r="AH46" i="40"/>
  <c r="AE46" i="40"/>
  <c r="W81" i="41"/>
  <c r="W162" i="41"/>
  <c r="AI90" i="41"/>
  <c r="AK90" i="41"/>
  <c r="AE63" i="40"/>
  <c r="AH63" i="40"/>
  <c r="AL14" i="40"/>
  <c r="Y33" i="41"/>
  <c r="AO33" i="41"/>
  <c r="AG57" i="26"/>
  <c r="AI57" i="26"/>
  <c r="AA57" i="26"/>
  <c r="W9" i="26"/>
  <c r="AL9" i="26"/>
  <c r="Z43" i="25"/>
  <c r="AL43" i="25"/>
  <c r="AE158" i="26"/>
  <c r="Z158" i="26"/>
  <c r="AC158" i="26"/>
  <c r="AM174" i="26"/>
  <c r="AD174" i="26"/>
  <c r="AC111" i="26"/>
  <c r="AI111" i="26"/>
  <c r="AL30" i="26"/>
  <c r="AF30" i="26"/>
  <c r="X30" i="26"/>
  <c r="AN112" i="26"/>
  <c r="AC137" i="26"/>
  <c r="AF113" i="26"/>
  <c r="W113" i="26"/>
  <c r="W171" i="25"/>
  <c r="Z171" i="25"/>
  <c r="Z114" i="26"/>
  <c r="AG143" i="26"/>
  <c r="Y82" i="26"/>
  <c r="AE82" i="26"/>
  <c r="AC145" i="26"/>
  <c r="AL42" i="26"/>
  <c r="Z104" i="25"/>
  <c r="AN99" i="26"/>
  <c r="Y99" i="26"/>
  <c r="AK99" i="26"/>
  <c r="AA99" i="26"/>
  <c r="AH99" i="26"/>
  <c r="AB99" i="26"/>
  <c r="AD99" i="26"/>
  <c r="AG99" i="26"/>
  <c r="AO99" i="26"/>
  <c r="AM99" i="26"/>
  <c r="X161" i="42"/>
  <c r="AG161" i="42"/>
  <c r="W161" i="42"/>
  <c r="AJ166" i="41"/>
  <c r="Y147" i="26"/>
  <c r="AC159" i="41"/>
  <c r="X159" i="41"/>
  <c r="AO159" i="41"/>
  <c r="AK159" i="41"/>
  <c r="Y101" i="42"/>
  <c r="W149" i="40"/>
  <c r="AO149" i="40"/>
  <c r="AD39" i="40"/>
  <c r="AI111" i="40"/>
  <c r="AN36" i="40"/>
  <c r="AK165" i="40"/>
  <c r="AN105" i="42"/>
  <c r="Y120" i="42"/>
  <c r="AH22" i="42"/>
  <c r="W24" i="42"/>
  <c r="AE24" i="42"/>
  <c r="AA121" i="42"/>
  <c r="AE151" i="41"/>
  <c r="AA151" i="41"/>
  <c r="AK115" i="40"/>
  <c r="AJ119" i="40"/>
  <c r="AN119" i="40"/>
  <c r="AE102" i="40"/>
  <c r="Y102" i="40"/>
  <c r="AO68" i="40"/>
  <c r="AL54" i="42"/>
  <c r="AE54" i="42"/>
  <c r="AI131" i="42"/>
  <c r="AI78" i="40"/>
  <c r="AB152" i="42"/>
  <c r="AG123" i="41"/>
  <c r="AA69" i="40"/>
  <c r="AN69" i="40"/>
  <c r="AO106" i="40"/>
  <c r="AN161" i="40"/>
  <c r="AH98" i="42"/>
  <c r="AM141" i="42"/>
  <c r="AL141" i="42"/>
  <c r="X2" i="41"/>
  <c r="Y97" i="40"/>
  <c r="AK83" i="40"/>
  <c r="AI22" i="40"/>
  <c r="AO169" i="40"/>
  <c r="AO104" i="42"/>
  <c r="AD104" i="42"/>
  <c r="AH92" i="42"/>
  <c r="AJ143" i="41"/>
  <c r="AO174" i="40"/>
  <c r="AD52" i="42"/>
  <c r="Y87" i="42"/>
  <c r="AI154" i="41"/>
  <c r="AO154" i="41"/>
  <c r="AA89" i="40"/>
  <c r="AJ138" i="40"/>
  <c r="AE155" i="40"/>
  <c r="AC117" i="42"/>
  <c r="AM84" i="42"/>
  <c r="AM9" i="40"/>
  <c r="AA50" i="40"/>
  <c r="AB11" i="40"/>
  <c r="AN139" i="42"/>
  <c r="AH81" i="41"/>
  <c r="AB63" i="40"/>
  <c r="AM57" i="26"/>
  <c r="AO43" i="25"/>
  <c r="AH43" i="25"/>
  <c r="AG112" i="26"/>
  <c r="AB112" i="26"/>
  <c r="AH112" i="26"/>
  <c r="W112" i="26"/>
  <c r="AN137" i="26"/>
  <c r="Z137" i="26"/>
  <c r="AB137" i="26"/>
  <c r="AD137" i="26"/>
  <c r="AL137" i="26"/>
  <c r="X137" i="26"/>
  <c r="AH113" i="26"/>
  <c r="AN42" i="26"/>
  <c r="W172" i="26"/>
  <c r="AF115" i="26"/>
  <c r="AC149" i="40"/>
  <c r="AL149" i="40"/>
  <c r="AJ111" i="40"/>
  <c r="AD165" i="40"/>
  <c r="Z24" i="42"/>
  <c r="AN24" i="42"/>
  <c r="AC121" i="42"/>
  <c r="W121" i="42"/>
  <c r="AJ102" i="40"/>
  <c r="X102" i="40"/>
  <c r="AG54" i="42"/>
  <c r="AC54" i="42"/>
  <c r="W60" i="42"/>
  <c r="X152" i="42"/>
  <c r="AF106" i="40"/>
  <c r="Z161" i="40"/>
  <c r="AG161" i="40"/>
  <c r="AD98" i="42"/>
  <c r="AC141" i="42"/>
  <c r="AH141" i="42"/>
  <c r="AC2" i="41"/>
  <c r="AG2" i="41"/>
  <c r="AI119" i="41"/>
  <c r="AI83" i="40"/>
  <c r="AI104" i="42"/>
  <c r="Y104" i="42"/>
  <c r="Z143" i="41"/>
  <c r="W143" i="41"/>
  <c r="AI73" i="42"/>
  <c r="X84" i="42"/>
  <c r="Y90" i="42"/>
  <c r="AG71" i="41"/>
  <c r="AJ112" i="40"/>
  <c r="AM11" i="40"/>
  <c r="AG43" i="25"/>
  <c r="AM43" i="25"/>
  <c r="AI43" i="25"/>
  <c r="AC113" i="26"/>
  <c r="Y113" i="26"/>
  <c r="AB113" i="26"/>
  <c r="AI113" i="26"/>
  <c r="AG113" i="26"/>
  <c r="X113" i="26"/>
  <c r="AN171" i="25"/>
  <c r="AE171" i="25"/>
  <c r="AF171" i="25"/>
  <c r="AG171" i="25"/>
  <c r="AC171" i="25"/>
  <c r="AM42" i="26"/>
  <c r="Z42" i="26"/>
  <c r="AB42" i="26"/>
  <c r="AG42" i="26"/>
  <c r="AF42" i="26"/>
  <c r="AJ42" i="26"/>
  <c r="W42" i="26"/>
  <c r="AO42" i="26"/>
  <c r="X42" i="26"/>
  <c r="AC42" i="26"/>
  <c r="AH147" i="26"/>
  <c r="AC147" i="26"/>
  <c r="AK147" i="26"/>
  <c r="AF147" i="26"/>
  <c r="AB147" i="26"/>
  <c r="Z147" i="26"/>
  <c r="AL147" i="26"/>
  <c r="AO147" i="26"/>
  <c r="AA147" i="26"/>
  <c r="AI147" i="26"/>
  <c r="AD147" i="26"/>
  <c r="AM147" i="26"/>
  <c r="AN147" i="26"/>
  <c r="AJ147" i="26"/>
  <c r="X147" i="26"/>
  <c r="AH101" i="42"/>
  <c r="Z37" i="40"/>
  <c r="W37" i="40"/>
  <c r="AD6" i="40"/>
  <c r="AB149" i="40"/>
  <c r="AK149" i="40"/>
  <c r="Y111" i="40"/>
  <c r="AM111" i="40"/>
  <c r="W171" i="40"/>
  <c r="AC85" i="40"/>
  <c r="AA105" i="42"/>
  <c r="AA120" i="42"/>
  <c r="AB101" i="42"/>
  <c r="AL24" i="42"/>
  <c r="AJ24" i="42"/>
  <c r="W174" i="42"/>
  <c r="AN121" i="42"/>
  <c r="AB121" i="42"/>
  <c r="AM36" i="41"/>
  <c r="AE139" i="41"/>
  <c r="Z17" i="41"/>
  <c r="AH151" i="41"/>
  <c r="AL87" i="40"/>
  <c r="AO87" i="40"/>
  <c r="AF115" i="40"/>
  <c r="AK119" i="40"/>
  <c r="AG119" i="40"/>
  <c r="AK102" i="40"/>
  <c r="AN102" i="40"/>
  <c r="AK54" i="40"/>
  <c r="X15" i="40"/>
  <c r="AI15" i="40"/>
  <c r="AD110" i="40"/>
  <c r="AB110" i="40"/>
  <c r="X68" i="40"/>
  <c r="AN122" i="42"/>
  <c r="AD122" i="42"/>
  <c r="W54" i="42"/>
  <c r="Y54" i="42"/>
  <c r="AI79" i="42"/>
  <c r="AC60" i="42"/>
  <c r="AN61" i="42"/>
  <c r="AE78" i="40"/>
  <c r="AG78" i="40"/>
  <c r="AC173" i="41"/>
  <c r="AF45" i="41"/>
  <c r="W118" i="41"/>
  <c r="AK69" i="40"/>
  <c r="Y106" i="40"/>
  <c r="AE106" i="40"/>
  <c r="AC67" i="40"/>
  <c r="AJ133" i="40"/>
  <c r="AD161" i="40"/>
  <c r="AE161" i="40"/>
  <c r="AK141" i="42"/>
  <c r="AG141" i="42"/>
  <c r="W2" i="41"/>
  <c r="AO2" i="41"/>
  <c r="AK41" i="41"/>
  <c r="AD164" i="40"/>
  <c r="Z97" i="40"/>
  <c r="AI176" i="40"/>
  <c r="AC83" i="40"/>
  <c r="AH83" i="40"/>
  <c r="X31" i="40"/>
  <c r="AN22" i="40"/>
  <c r="AH22" i="40"/>
  <c r="AG145" i="40"/>
  <c r="AM104" i="42"/>
  <c r="X104" i="42"/>
  <c r="AL75" i="40"/>
  <c r="AN75" i="40"/>
  <c r="AO92" i="42"/>
  <c r="AO143" i="41"/>
  <c r="AE143" i="41"/>
  <c r="AG2" i="40"/>
  <c r="AK92" i="40"/>
  <c r="X52" i="42"/>
  <c r="AB66" i="42"/>
  <c r="AL66" i="42"/>
  <c r="AO87" i="42"/>
  <c r="AL124" i="42"/>
  <c r="W144" i="42"/>
  <c r="AE154" i="41"/>
  <c r="Y86" i="40"/>
  <c r="X86" i="40"/>
  <c r="AE152" i="40"/>
  <c r="AB160" i="40"/>
  <c r="AG127" i="40"/>
  <c r="AI30" i="40"/>
  <c r="AO138" i="40"/>
  <c r="AD147" i="42"/>
  <c r="AB117" i="42"/>
  <c r="AJ93" i="40"/>
  <c r="Z88" i="41"/>
  <c r="AD88" i="41"/>
  <c r="AI47" i="41"/>
  <c r="AK47" i="41"/>
  <c r="AM90" i="40"/>
  <c r="AL90" i="40"/>
  <c r="AF32" i="40"/>
  <c r="AN10" i="40"/>
  <c r="AA11" i="40"/>
  <c r="W11" i="40"/>
  <c r="X139" i="42"/>
  <c r="AH139" i="42"/>
  <c r="Z43" i="42"/>
  <c r="AB46" i="40"/>
  <c r="AK43" i="41"/>
  <c r="AG63" i="40"/>
  <c r="AJ63" i="40"/>
  <c r="AJ14" i="40"/>
  <c r="AD14" i="40"/>
  <c r="AJ33" i="41"/>
  <c r="AA33" i="41"/>
  <c r="AC57" i="26"/>
  <c r="Y57" i="26"/>
  <c r="X9" i="26"/>
  <c r="AM9" i="26"/>
  <c r="Y43" i="25"/>
  <c r="AB43" i="25"/>
  <c r="AF43" i="25"/>
  <c r="AH158" i="26"/>
  <c r="Y158" i="26"/>
  <c r="AO30" i="26"/>
  <c r="AB30" i="26"/>
  <c r="AJ112" i="26"/>
  <c r="AD112" i="26"/>
  <c r="AA137" i="26"/>
  <c r="AM113" i="26"/>
  <c r="X171" i="25"/>
  <c r="AK114" i="26"/>
  <c r="AE114" i="26"/>
  <c r="W143" i="26"/>
  <c r="Z143" i="26"/>
  <c r="AK82" i="26"/>
  <c r="AA82" i="26"/>
  <c r="AG145" i="26"/>
  <c r="AB145" i="26"/>
  <c r="AM145" i="26"/>
  <c r="W145" i="26"/>
  <c r="AA145" i="26"/>
  <c r="AF145" i="26"/>
  <c r="AI145" i="26"/>
  <c r="AD145" i="26"/>
  <c r="AI42" i="26"/>
  <c r="AA104" i="25"/>
  <c r="AG172" i="26"/>
  <c r="AD138" i="26"/>
  <c r="AN41" i="26"/>
  <c r="AC51" i="25"/>
  <c r="AL51" i="25"/>
  <c r="AE51" i="25"/>
  <c r="AN51" i="25"/>
  <c r="W51" i="25"/>
  <c r="AB51" i="25"/>
  <c r="AM51" i="25"/>
  <c r="X51" i="25"/>
  <c r="AH51" i="25"/>
  <c r="Z51" i="25"/>
  <c r="AO51" i="25"/>
  <c r="AA51" i="25"/>
  <c r="AG51" i="25"/>
  <c r="AD51" i="25"/>
  <c r="AK51" i="25"/>
  <c r="AE138" i="26"/>
  <c r="AO41" i="26"/>
  <c r="AI39" i="21"/>
  <c r="AF101" i="42"/>
  <c r="AG101" i="42"/>
  <c r="Z38" i="40"/>
  <c r="Y37" i="40"/>
  <c r="AM149" i="40"/>
  <c r="AB39" i="40"/>
  <c r="AL111" i="40"/>
  <c r="AE36" i="40"/>
  <c r="Z171" i="40"/>
  <c r="AE85" i="40"/>
  <c r="Y105" i="42"/>
  <c r="AO120" i="42"/>
  <c r="AF24" i="42"/>
  <c r="AD121" i="42"/>
  <c r="AH36" i="41"/>
  <c r="AE36" i="41"/>
  <c r="W17" i="41"/>
  <c r="W151" i="41"/>
  <c r="AA87" i="40"/>
  <c r="Y87" i="40"/>
  <c r="AG115" i="40"/>
  <c r="Z119" i="40"/>
  <c r="AO119" i="40"/>
  <c r="AO102" i="40"/>
  <c r="AJ15" i="40"/>
  <c r="AA110" i="40"/>
  <c r="Y68" i="40"/>
  <c r="AC122" i="42"/>
  <c r="AM122" i="42"/>
  <c r="X54" i="42"/>
  <c r="AB79" i="42"/>
  <c r="AD131" i="42"/>
  <c r="AL78" i="40"/>
  <c r="AF78" i="40"/>
  <c r="AG173" i="41"/>
  <c r="AF173" i="41"/>
  <c r="AK45" i="41"/>
  <c r="AN118" i="41"/>
  <c r="AF69" i="40"/>
  <c r="AG69" i="40"/>
  <c r="W106" i="40"/>
  <c r="X67" i="40"/>
  <c r="AA161" i="40"/>
  <c r="X141" i="42"/>
  <c r="Z157" i="41"/>
  <c r="AB2" i="41"/>
  <c r="AN41" i="41"/>
  <c r="AO97" i="40"/>
  <c r="W176" i="40"/>
  <c r="AD83" i="40"/>
  <c r="AA31" i="40"/>
  <c r="AF22" i="40"/>
  <c r="AJ22" i="40"/>
  <c r="AB145" i="40"/>
  <c r="Z104" i="42"/>
  <c r="AB75" i="40"/>
  <c r="AE92" i="42"/>
  <c r="AM141" i="41"/>
  <c r="X143" i="41"/>
  <c r="AL144" i="40"/>
  <c r="AM92" i="40"/>
  <c r="AM174" i="40"/>
  <c r="AK52" i="42"/>
  <c r="Z66" i="42"/>
  <c r="AF66" i="42"/>
  <c r="AB87" i="42"/>
  <c r="AD144" i="42"/>
  <c r="Z154" i="41"/>
  <c r="AF86" i="40"/>
  <c r="Z86" i="40"/>
  <c r="Y160" i="40"/>
  <c r="AI89" i="40"/>
  <c r="AB153" i="40"/>
  <c r="AM127" i="40"/>
  <c r="AE30" i="40"/>
  <c r="AE138" i="40"/>
  <c r="AI147" i="42"/>
  <c r="AN117" i="42"/>
  <c r="X40" i="42"/>
  <c r="AO93" i="40"/>
  <c r="AK93" i="40"/>
  <c r="AF153" i="42"/>
  <c r="AL88" i="41"/>
  <c r="AO88" i="41"/>
  <c r="AA47" i="41"/>
  <c r="AG47" i="41"/>
  <c r="AE90" i="40"/>
  <c r="AK90" i="40"/>
  <c r="AJ32" i="40"/>
  <c r="AH77" i="40"/>
  <c r="AI10" i="40"/>
  <c r="AJ11" i="40"/>
  <c r="AI27" i="40"/>
  <c r="AK63" i="42"/>
  <c r="AF135" i="42"/>
  <c r="Y139" i="42"/>
  <c r="AM139" i="42"/>
  <c r="W43" i="42"/>
  <c r="AF46" i="40"/>
  <c r="AE43" i="41"/>
  <c r="W63" i="40"/>
  <c r="AC63" i="40"/>
  <c r="AM14" i="40"/>
  <c r="AG33" i="41"/>
  <c r="AF33" i="41"/>
  <c r="AJ57" i="26"/>
  <c r="AE57" i="26"/>
  <c r="AB9" i="26"/>
  <c r="Z9" i="26"/>
  <c r="AE9" i="26"/>
  <c r="AE43" i="25"/>
  <c r="X43" i="25"/>
  <c r="AN158" i="26"/>
  <c r="AD158" i="26"/>
  <c r="AE111" i="26"/>
  <c r="AJ111" i="26"/>
  <c r="AJ30" i="26"/>
  <c r="AN30" i="26"/>
  <c r="AC112" i="26"/>
  <c r="AF112" i="26"/>
  <c r="AM137" i="26"/>
  <c r="AK137" i="26"/>
  <c r="AD113" i="26"/>
  <c r="AN113" i="26"/>
  <c r="AA171" i="25"/>
  <c r="AB171" i="25"/>
  <c r="AI114" i="26"/>
  <c r="Y114" i="26"/>
  <c r="AA143" i="26"/>
  <c r="AB82" i="26"/>
  <c r="AL145" i="26"/>
  <c r="AA42" i="26"/>
  <c r="AM104" i="25"/>
  <c r="W99" i="26"/>
  <c r="AI172" i="26"/>
  <c r="AB172" i="26"/>
  <c r="AF172" i="26"/>
  <c r="AM172" i="26"/>
  <c r="AJ172" i="26"/>
  <c r="AA172" i="26"/>
  <c r="AN172" i="26"/>
  <c r="Y172" i="26"/>
  <c r="Z172" i="26"/>
  <c r="AH172" i="26"/>
  <c r="AL172" i="26"/>
  <c r="AD172" i="26"/>
  <c r="X172" i="26"/>
  <c r="AO172" i="26"/>
  <c r="AK172" i="26"/>
  <c r="AB115" i="26"/>
  <c r="AM115" i="26"/>
  <c r="AO115" i="26"/>
  <c r="Y115" i="26"/>
  <c r="AD115" i="26"/>
  <c r="AN115" i="26"/>
  <c r="AK115" i="26"/>
  <c r="AG115" i="26"/>
  <c r="W115" i="26"/>
  <c r="AC115" i="26"/>
  <c r="X115" i="26"/>
  <c r="AI115" i="26"/>
  <c r="AJ115" i="26"/>
  <c r="Z115" i="26"/>
  <c r="AA115" i="26"/>
  <c r="AN138" i="26"/>
  <c r="AO133" i="26"/>
  <c r="AE133" i="26"/>
  <c r="AI133" i="26"/>
  <c r="AL133" i="26"/>
  <c r="AN133" i="26"/>
  <c r="W133" i="26"/>
  <c r="AJ133" i="26"/>
  <c r="Z133" i="26"/>
  <c r="AD133" i="26"/>
  <c r="AM133" i="26"/>
  <c r="AC133" i="26"/>
  <c r="AF133" i="26"/>
  <c r="X133" i="26"/>
  <c r="AB133" i="26"/>
  <c r="AK133" i="26"/>
  <c r="Z57" i="42"/>
  <c r="AN57" i="42"/>
  <c r="AF121" i="26"/>
  <c r="AH121" i="26"/>
  <c r="AC121" i="26"/>
  <c r="AD121" i="26"/>
  <c r="AM121" i="26"/>
  <c r="AI121" i="26"/>
  <c r="AE121" i="26"/>
  <c r="AO121" i="26"/>
  <c r="AJ121" i="26"/>
  <c r="X121" i="26"/>
  <c r="AL121" i="26"/>
  <c r="AG121" i="26"/>
  <c r="Z121" i="26"/>
  <c r="Y121" i="26"/>
  <c r="AN121" i="26"/>
  <c r="AO56" i="26"/>
  <c r="Z56" i="26"/>
  <c r="X56" i="26"/>
  <c r="AE56" i="26"/>
  <c r="AN56" i="26"/>
  <c r="AD56" i="26"/>
  <c r="AH56" i="26"/>
  <c r="AG56" i="26"/>
  <c r="AK56" i="26"/>
  <c r="AL56" i="26"/>
  <c r="Y56" i="26"/>
  <c r="AJ56" i="26"/>
  <c r="AC56" i="26"/>
  <c r="AB56" i="26"/>
  <c r="AA56" i="26"/>
  <c r="W56" i="26"/>
  <c r="AF56" i="26"/>
  <c r="AI3" i="21"/>
  <c r="AH175" i="24"/>
  <c r="AA149" i="40"/>
  <c r="AG149" i="40"/>
  <c r="AK39" i="40"/>
  <c r="AH111" i="40"/>
  <c r="AO36" i="40"/>
  <c r="AJ105" i="42"/>
  <c r="W120" i="42"/>
  <c r="AN22" i="42"/>
  <c r="AH24" i="42"/>
  <c r="AH121" i="42"/>
  <c r="W36" i="41"/>
  <c r="AB36" i="41"/>
  <c r="AM17" i="41"/>
  <c r="AL151" i="41"/>
  <c r="AE87" i="40"/>
  <c r="AB87" i="40"/>
  <c r="AB115" i="40"/>
  <c r="AL119" i="40"/>
  <c r="AF119" i="40"/>
  <c r="AL102" i="40"/>
  <c r="Z102" i="40"/>
  <c r="AN68" i="40"/>
  <c r="AM54" i="42"/>
  <c r="AD79" i="42"/>
  <c r="AC131" i="42"/>
  <c r="AN78" i="40"/>
  <c r="AO78" i="40"/>
  <c r="AC45" i="41"/>
  <c r="AF123" i="41"/>
  <c r="AD69" i="40"/>
  <c r="Z69" i="40"/>
  <c r="AG106" i="40"/>
  <c r="Y161" i="40"/>
  <c r="AF141" i="42"/>
  <c r="AL2" i="41"/>
  <c r="AA97" i="40"/>
  <c r="AE176" i="40"/>
  <c r="Y83" i="40"/>
  <c r="Z22" i="40"/>
  <c r="AE22" i="40"/>
  <c r="W169" i="40"/>
  <c r="AF104" i="42"/>
  <c r="AI92" i="42"/>
  <c r="AF141" i="41"/>
  <c r="AI143" i="41"/>
  <c r="Y174" i="40"/>
  <c r="Y52" i="42"/>
  <c r="Z87" i="42"/>
  <c r="Y144" i="42"/>
  <c r="AB144" i="42"/>
  <c r="AL154" i="41"/>
  <c r="AA86" i="40"/>
  <c r="AE86" i="40"/>
  <c r="AG86" i="40"/>
  <c r="AA160" i="40"/>
  <c r="AJ89" i="40"/>
  <c r="AO153" i="40"/>
  <c r="AK127" i="40"/>
  <c r="AO127" i="40"/>
  <c r="AM138" i="40"/>
  <c r="AG155" i="40"/>
  <c r="Z117" i="42"/>
  <c r="AH153" i="42"/>
  <c r="W88" i="41"/>
  <c r="AE47" i="41"/>
  <c r="Z90" i="40"/>
  <c r="Y90" i="40"/>
  <c r="AE9" i="40"/>
  <c r="X32" i="40"/>
  <c r="AN32" i="40"/>
  <c r="AG11" i="40"/>
  <c r="AL63" i="42"/>
  <c r="AF139" i="42"/>
  <c r="AC139" i="42"/>
  <c r="AO149" i="42"/>
  <c r="AD81" i="41"/>
  <c r="AK63" i="40"/>
  <c r="AO63" i="40"/>
  <c r="X33" i="41"/>
  <c r="AC33" i="41"/>
  <c r="AF57" i="26"/>
  <c r="AL57" i="26"/>
  <c r="AN9" i="26"/>
  <c r="AD9" i="26"/>
  <c r="AA9" i="26"/>
  <c r="AD43" i="25"/>
  <c r="AC43" i="25"/>
  <c r="AB158" i="26"/>
  <c r="AK158" i="26"/>
  <c r="AE30" i="26"/>
  <c r="AK30" i="26"/>
  <c r="AH30" i="26"/>
  <c r="AM112" i="26"/>
  <c r="X112" i="26"/>
  <c r="W137" i="26"/>
  <c r="AG137" i="26"/>
  <c r="AE113" i="26"/>
  <c r="AK113" i="26"/>
  <c r="Y171" i="25"/>
  <c r="AJ171" i="25"/>
  <c r="AO114" i="26"/>
  <c r="X143" i="26"/>
  <c r="AD143" i="26"/>
  <c r="AO143" i="26"/>
  <c r="AK143" i="26"/>
  <c r="AF143" i="26"/>
  <c r="AB143" i="26"/>
  <c r="AG82" i="26"/>
  <c r="X82" i="26"/>
  <c r="AH82" i="26"/>
  <c r="W82" i="26"/>
  <c r="Y42" i="26"/>
  <c r="AC104" i="25"/>
  <c r="AB104" i="25"/>
  <c r="AN104" i="25"/>
  <c r="X104" i="25"/>
  <c r="AO104" i="25"/>
  <c r="AE104" i="25"/>
  <c r="AL104" i="25"/>
  <c r="AG104" i="25"/>
  <c r="AF104" i="25"/>
  <c r="AI104" i="25"/>
  <c r="AK124" i="41"/>
  <c r="AC124" i="41"/>
  <c r="AJ52" i="26"/>
  <c r="AI52" i="26"/>
  <c r="AF52" i="26"/>
  <c r="AA52" i="26"/>
  <c r="AM52" i="26"/>
  <c r="AH52" i="26"/>
  <c r="AG52" i="26"/>
  <c r="AD52" i="26"/>
  <c r="AK52" i="26"/>
  <c r="Y52" i="26"/>
  <c r="AE52" i="26"/>
  <c r="AO52" i="26"/>
  <c r="X52" i="26"/>
  <c r="W52" i="26"/>
  <c r="AC52" i="26"/>
  <c r="AF41" i="26"/>
  <c r="AH41" i="26"/>
  <c r="Z41" i="26"/>
  <c r="W41" i="26"/>
  <c r="AM41" i="26"/>
  <c r="AI41" i="26"/>
  <c r="AD41" i="26"/>
  <c r="AL41" i="26"/>
  <c r="AG41" i="26"/>
  <c r="AA41" i="26"/>
  <c r="AJ41" i="26"/>
  <c r="X41" i="26"/>
  <c r="AB41" i="26"/>
  <c r="AC41" i="26"/>
  <c r="AK41" i="26"/>
  <c r="AE147" i="26"/>
  <c r="AB127" i="26"/>
  <c r="Z127" i="26"/>
  <c r="AC127" i="26"/>
  <c r="AG127" i="26"/>
  <c r="AJ127" i="26"/>
  <c r="X127" i="26"/>
  <c r="AH127" i="26"/>
  <c r="AK127" i="26"/>
  <c r="AM127" i="26"/>
  <c r="AF127" i="26"/>
  <c r="AI127" i="26"/>
  <c r="Y127" i="26"/>
  <c r="AO127" i="26"/>
  <c r="W127" i="26"/>
  <c r="AJ14" i="21"/>
  <c r="AK101" i="42"/>
  <c r="AH149" i="40"/>
  <c r="AG36" i="41"/>
  <c r="AE17" i="41"/>
  <c r="AJ87" i="40"/>
  <c r="AB119" i="40"/>
  <c r="AH102" i="40"/>
  <c r="AJ79" i="42"/>
  <c r="AD78" i="40"/>
  <c r="W69" i="40"/>
  <c r="AG176" i="40"/>
  <c r="Y22" i="40"/>
  <c r="Z144" i="42"/>
  <c r="AC86" i="40"/>
  <c r="W86" i="40"/>
  <c r="Z160" i="40"/>
  <c r="AC127" i="40"/>
  <c r="W32" i="40"/>
  <c r="AL139" i="42"/>
  <c r="Y63" i="40"/>
  <c r="AH33" i="41"/>
  <c r="AB57" i="26"/>
  <c r="AH57" i="26"/>
  <c r="AN43" i="25"/>
  <c r="AJ43" i="25"/>
  <c r="AI158" i="26"/>
  <c r="W158" i="26"/>
  <c r="AJ158" i="26"/>
  <c r="AA30" i="26"/>
  <c r="Z30" i="26"/>
  <c r="AO112" i="26"/>
  <c r="AI112" i="26"/>
  <c r="AH137" i="26"/>
  <c r="AE137" i="26"/>
  <c r="AL113" i="26"/>
  <c r="AO113" i="26"/>
  <c r="AH171" i="25"/>
  <c r="AM171" i="25"/>
  <c r="AM114" i="26"/>
  <c r="AF114" i="26"/>
  <c r="AH114" i="26"/>
  <c r="AN114" i="26"/>
  <c r="AG114" i="26"/>
  <c r="AF138" i="26"/>
  <c r="AL138" i="26"/>
  <c r="AK138" i="26"/>
  <c r="Z138" i="26"/>
  <c r="AJ138" i="26"/>
  <c r="W138" i="26"/>
  <c r="Y138" i="26"/>
  <c r="AH138" i="26"/>
  <c r="AM138" i="26"/>
  <c r="AA138" i="26"/>
  <c r="AI138" i="26"/>
  <c r="AO138" i="26"/>
  <c r="X138" i="26"/>
  <c r="AC138" i="26"/>
  <c r="AG138" i="26"/>
  <c r="W147" i="26"/>
  <c r="AK66" i="41"/>
  <c r="AH66" i="41"/>
  <c r="AM117" i="41"/>
  <c r="AC117" i="41"/>
  <c r="AH86" i="26"/>
  <c r="AA105" i="25"/>
  <c r="AH34" i="26"/>
  <c r="AF34" i="26"/>
  <c r="AO90" i="26"/>
  <c r="AF90" i="26"/>
  <c r="AH107" i="26"/>
  <c r="AF107" i="26"/>
  <c r="AM107" i="26"/>
  <c r="AE4" i="26"/>
  <c r="AG4" i="26"/>
  <c r="W11" i="26"/>
  <c r="X13" i="26"/>
  <c r="AG13" i="26"/>
  <c r="AH93" i="26"/>
  <c r="AM93" i="26"/>
  <c r="AM159" i="25"/>
  <c r="AC159" i="25"/>
  <c r="AG103" i="26"/>
  <c r="AF108" i="26"/>
  <c r="AE108" i="26"/>
  <c r="Y154" i="26"/>
  <c r="AM154" i="26"/>
  <c r="AB154" i="26"/>
  <c r="AI168" i="40"/>
  <c r="AK168" i="40"/>
  <c r="AA145" i="41"/>
  <c r="AC108" i="41"/>
  <c r="AG110" i="26"/>
  <c r="AA110" i="26"/>
  <c r="X150" i="26"/>
  <c r="AL150" i="26"/>
  <c r="AF65" i="26"/>
  <c r="AJ65" i="26"/>
  <c r="AA28" i="26"/>
  <c r="AJ28" i="26"/>
  <c r="AK47" i="26"/>
  <c r="AF47" i="26"/>
  <c r="Y47" i="26"/>
  <c r="X77" i="26"/>
  <c r="AJ77" i="26"/>
  <c r="AK10" i="26"/>
  <c r="AJ10" i="26"/>
  <c r="AM70" i="26"/>
  <c r="AA70" i="26"/>
  <c r="AB100" i="26"/>
  <c r="X79" i="26"/>
  <c r="Z79" i="26"/>
  <c r="AO14" i="26"/>
  <c r="Z14" i="26"/>
  <c r="AK101" i="26"/>
  <c r="Z101" i="26"/>
  <c r="AE101" i="26"/>
  <c r="AL155" i="26"/>
  <c r="AK155" i="26"/>
  <c r="AA97" i="26"/>
  <c r="AO97" i="26"/>
  <c r="AM166" i="26"/>
  <c r="AC166" i="26"/>
  <c r="AC18" i="26"/>
  <c r="AF18" i="26"/>
  <c r="AN18" i="26"/>
  <c r="AI175" i="26"/>
  <c r="Y175" i="26"/>
  <c r="AG175" i="26"/>
  <c r="X37" i="26"/>
  <c r="W37" i="26"/>
  <c r="AK167" i="40"/>
  <c r="AM167" i="40"/>
  <c r="AL171" i="42"/>
  <c r="AL9" i="42"/>
  <c r="X49" i="41"/>
  <c r="AJ114" i="41"/>
  <c r="AH114" i="41"/>
  <c r="AH167" i="41"/>
  <c r="AG167" i="41"/>
  <c r="AI127" i="41"/>
  <c r="AO79" i="41"/>
  <c r="W140" i="26"/>
  <c r="AL140" i="26"/>
  <c r="Z120" i="26"/>
  <c r="AI120" i="26"/>
  <c r="AE177" i="26"/>
  <c r="AD177" i="26"/>
  <c r="AB177" i="26"/>
  <c r="AM72" i="26"/>
  <c r="AI72" i="26"/>
  <c r="AF146" i="26"/>
  <c r="AD146" i="26"/>
  <c r="AN146" i="26"/>
  <c r="AD130" i="26"/>
  <c r="AI130" i="26"/>
  <c r="AD167" i="26"/>
  <c r="AI167" i="26"/>
  <c r="AF167" i="26"/>
  <c r="AI59" i="25"/>
  <c r="AL59" i="25"/>
  <c r="AM59" i="25"/>
  <c r="AD151" i="26"/>
  <c r="AE151" i="26"/>
  <c r="AF151" i="26"/>
  <c r="AL148" i="26"/>
  <c r="AH148" i="26"/>
  <c r="AN148" i="26"/>
  <c r="AC62" i="26"/>
  <c r="AI7" i="26"/>
  <c r="AM7" i="26"/>
  <c r="AG5" i="26"/>
  <c r="AH6" i="26"/>
  <c r="AN6" i="26"/>
  <c r="Y6" i="26"/>
  <c r="AG61" i="25"/>
  <c r="Y61" i="25"/>
  <c r="W25" i="26"/>
  <c r="AO25" i="26"/>
  <c r="Y25" i="26"/>
  <c r="AG98" i="40"/>
  <c r="AD83" i="25"/>
  <c r="W83" i="25"/>
  <c r="AK125" i="26"/>
  <c r="AE125" i="26"/>
  <c r="AN16" i="26"/>
  <c r="AC16" i="26"/>
  <c r="AJ16" i="26"/>
  <c r="AG49" i="25"/>
  <c r="Y49" i="25"/>
  <c r="AA109" i="26"/>
  <c r="AE109" i="26"/>
  <c r="Y74" i="26"/>
  <c r="AI74" i="26"/>
  <c r="AD74" i="26"/>
  <c r="AG96" i="26"/>
  <c r="AB96" i="26"/>
  <c r="AI38" i="26"/>
  <c r="AK38" i="26"/>
  <c r="AB64" i="25"/>
  <c r="AA64" i="25"/>
  <c r="AO64" i="25"/>
  <c r="AD102" i="26"/>
  <c r="AN102" i="26"/>
  <c r="AJ102" i="26"/>
  <c r="W161" i="26"/>
  <c r="AB161" i="26"/>
  <c r="AJ161" i="26"/>
  <c r="AH153" i="26"/>
  <c r="AJ153" i="26"/>
  <c r="AO176" i="26"/>
  <c r="AN176" i="26"/>
  <c r="AA50" i="25"/>
  <c r="AI50" i="25"/>
  <c r="AF135" i="26"/>
  <c r="W135" i="26"/>
  <c r="AN84" i="26"/>
  <c r="AK84" i="26"/>
  <c r="AG118" i="26"/>
  <c r="AN118" i="26"/>
  <c r="AC118" i="26"/>
  <c r="AF39" i="26"/>
  <c r="AK39" i="26"/>
  <c r="Y39" i="26"/>
  <c r="AE131" i="26"/>
  <c r="AM131" i="26"/>
  <c r="W141" i="26"/>
  <c r="AM141" i="26"/>
  <c r="AK35" i="26"/>
  <c r="AJ35" i="26"/>
  <c r="AE108" i="42"/>
  <c r="AK108" i="42"/>
  <c r="X82" i="41"/>
  <c r="AE106" i="41"/>
  <c r="W106" i="41"/>
  <c r="Y163" i="41"/>
  <c r="AH35" i="41"/>
  <c r="AI35" i="41"/>
  <c r="AC124" i="26"/>
  <c r="Y124" i="26"/>
  <c r="AL116" i="26"/>
  <c r="AB116" i="26"/>
  <c r="AN55" i="26"/>
  <c r="AK55" i="26"/>
  <c r="AD160" i="26"/>
  <c r="W160" i="26"/>
  <c r="W91" i="26"/>
  <c r="AL91" i="26"/>
  <c r="AN91" i="26"/>
  <c r="Z66" i="26"/>
  <c r="AD66" i="26"/>
  <c r="X66" i="26"/>
  <c r="AN58" i="26"/>
  <c r="W58" i="26"/>
  <c r="Y58" i="26"/>
  <c r="AM40" i="26"/>
  <c r="W40" i="26"/>
  <c r="AB45" i="26"/>
  <c r="AG45" i="26"/>
  <c r="AD139" i="26"/>
  <c r="AJ139" i="26"/>
  <c r="AK142" i="26"/>
  <c r="AL142" i="26"/>
  <c r="AD142" i="26"/>
  <c r="AM15" i="41"/>
  <c r="AE15" i="41"/>
  <c r="AI147" i="41"/>
  <c r="AL81" i="26"/>
  <c r="Z81" i="26"/>
  <c r="AK27" i="26"/>
  <c r="AJ27" i="26"/>
  <c r="Y20" i="26"/>
  <c r="AF20" i="26"/>
  <c r="AJ20" i="26"/>
  <c r="AK48" i="26"/>
  <c r="AN48" i="26"/>
  <c r="AF33" i="26"/>
  <c r="AJ33" i="26"/>
  <c r="AM33" i="26"/>
  <c r="Z69" i="26"/>
  <c r="AG69" i="26"/>
  <c r="AN8" i="26"/>
  <c r="AM8" i="26"/>
  <c r="Y8" i="26"/>
  <c r="Y22" i="26"/>
  <c r="AJ22" i="26"/>
  <c r="AO26" i="26"/>
  <c r="AK26" i="26"/>
  <c r="AM26" i="26"/>
  <c r="AL156" i="25"/>
  <c r="AD156" i="25"/>
  <c r="X156" i="25"/>
  <c r="AJ152" i="26"/>
  <c r="Z129" i="26"/>
  <c r="AA129" i="26"/>
  <c r="AE129" i="26"/>
  <c r="AE163" i="26"/>
  <c r="AH163" i="26"/>
  <c r="AC163" i="26"/>
  <c r="AL60" i="26"/>
  <c r="AE60" i="26"/>
  <c r="AN57" i="40"/>
  <c r="AL156" i="41"/>
  <c r="AO131" i="41"/>
  <c r="AH122" i="26"/>
  <c r="Y122" i="26"/>
  <c r="W122" i="26"/>
  <c r="W63" i="26"/>
  <c r="AC63" i="26"/>
  <c r="W12" i="26"/>
  <c r="AH12" i="26"/>
  <c r="AN117" i="26"/>
  <c r="AB117" i="26"/>
  <c r="AH117" i="26"/>
  <c r="AB168" i="26"/>
  <c r="AO168" i="26"/>
  <c r="AJ168" i="26"/>
  <c r="Y157" i="26"/>
  <c r="AM157" i="26"/>
  <c r="AL119" i="26"/>
  <c r="AG119" i="26"/>
  <c r="AL85" i="26"/>
  <c r="AD85" i="26"/>
  <c r="AN15" i="26"/>
  <c r="AD15" i="26"/>
  <c r="AH149" i="26"/>
  <c r="Y149" i="26"/>
  <c r="W132" i="26"/>
  <c r="AF2" i="26"/>
  <c r="AI2" i="26"/>
  <c r="Z2" i="26"/>
  <c r="AN73" i="26"/>
  <c r="AK73" i="26"/>
  <c r="AL136" i="26"/>
  <c r="AB136" i="26"/>
  <c r="AD162" i="26"/>
  <c r="AC162" i="26"/>
  <c r="AF36" i="26"/>
  <c r="AB88" i="28"/>
  <c r="AF4" i="26"/>
  <c r="AB4" i="26"/>
  <c r="AD18" i="26"/>
  <c r="Z18" i="26"/>
  <c r="X18" i="26"/>
  <c r="AB167" i="40"/>
  <c r="AD167" i="40"/>
  <c r="AF114" i="41"/>
  <c r="X114" i="41"/>
  <c r="AJ127" i="41"/>
  <c r="AH127" i="41"/>
  <c r="AN177" i="26"/>
  <c r="AL177" i="26"/>
  <c r="AK177" i="26"/>
  <c r="AH146" i="26"/>
  <c r="AB146" i="26"/>
  <c r="W146" i="26"/>
  <c r="AH59" i="25"/>
  <c r="AJ59" i="25"/>
  <c r="AA59" i="25"/>
  <c r="AF6" i="26"/>
  <c r="W6" i="26"/>
  <c r="X6" i="26"/>
  <c r="AH25" i="26"/>
  <c r="AC25" i="26"/>
  <c r="AB25" i="26"/>
  <c r="AC83" i="25"/>
  <c r="AF83" i="25"/>
  <c r="AL49" i="25"/>
  <c r="W49" i="25"/>
  <c r="AM38" i="26"/>
  <c r="AE38" i="26"/>
  <c r="AJ64" i="25"/>
  <c r="AM64" i="25"/>
  <c r="AN64" i="25"/>
  <c r="AA161" i="26"/>
  <c r="X161" i="26"/>
  <c r="AN161" i="26"/>
  <c r="AN50" i="25"/>
  <c r="Y50" i="25"/>
  <c r="AB118" i="26"/>
  <c r="AJ118" i="26"/>
  <c r="AD118" i="26"/>
  <c r="AF141" i="26"/>
  <c r="AK58" i="26"/>
  <c r="AL58" i="26"/>
  <c r="AG58" i="26"/>
  <c r="AN40" i="26"/>
  <c r="AO40" i="26"/>
  <c r="AA139" i="26"/>
  <c r="AI139" i="26"/>
  <c r="W15" i="41"/>
  <c r="AK15" i="41"/>
  <c r="W27" i="26"/>
  <c r="X27" i="26"/>
  <c r="AI163" i="26"/>
  <c r="AM163" i="26"/>
  <c r="AK163" i="26"/>
  <c r="AJ60" i="26"/>
  <c r="AD60" i="26"/>
  <c r="Z4" i="40"/>
  <c r="AI131" i="41"/>
  <c r="Z12" i="26"/>
  <c r="Y12" i="26"/>
  <c r="AM117" i="26"/>
  <c r="AE117" i="26"/>
  <c r="W117" i="26"/>
  <c r="AJ119" i="26"/>
  <c r="AB119" i="26"/>
  <c r="AG15" i="26"/>
  <c r="AL15" i="26"/>
  <c r="Z149" i="26"/>
  <c r="AL149" i="26"/>
  <c r="AI31" i="26"/>
  <c r="AH73" i="26"/>
  <c r="AO136" i="26"/>
  <c r="AA136" i="26"/>
  <c r="AN162" i="26"/>
  <c r="AA120" i="41"/>
  <c r="AO83" i="25"/>
  <c r="Y83" i="25"/>
  <c r="AA49" i="25"/>
  <c r="Z49" i="25"/>
  <c r="AL38" i="26"/>
  <c r="AH38" i="26"/>
  <c r="AH50" i="25"/>
  <c r="AO50" i="25"/>
  <c r="X40" i="26"/>
  <c r="AB40" i="26"/>
  <c r="AM139" i="26"/>
  <c r="AK139" i="26"/>
  <c r="AE27" i="26"/>
  <c r="AB27" i="26"/>
  <c r="AC60" i="26"/>
  <c r="X60" i="26"/>
  <c r="AL4" i="40"/>
  <c r="AC131" i="41"/>
  <c r="AL12" i="26"/>
  <c r="AF12" i="26"/>
  <c r="X119" i="26"/>
  <c r="AD119" i="26"/>
  <c r="AJ15" i="26"/>
  <c r="AB15" i="26"/>
  <c r="AO149" i="26"/>
  <c r="AF149" i="26"/>
  <c r="AC2" i="26"/>
  <c r="X2" i="26"/>
  <c r="AN34" i="26"/>
  <c r="W90" i="26"/>
  <c r="AA107" i="26"/>
  <c r="X107" i="26"/>
  <c r="AK4" i="26"/>
  <c r="AM4" i="26"/>
  <c r="X4" i="26"/>
  <c r="AJ13" i="26"/>
  <c r="W13" i="26"/>
  <c r="W93" i="26"/>
  <c r="AG159" i="25"/>
  <c r="AL159" i="25"/>
  <c r="AD159" i="25"/>
  <c r="AA108" i="26"/>
  <c r="AL154" i="26"/>
  <c r="AH154" i="26"/>
  <c r="Z168" i="40"/>
  <c r="AB168" i="40"/>
  <c r="AG145" i="41"/>
  <c r="AC110" i="26"/>
  <c r="AD110" i="26"/>
  <c r="AF110" i="26"/>
  <c r="AG47" i="26"/>
  <c r="AE47" i="26"/>
  <c r="AG77" i="26"/>
  <c r="Z77" i="26"/>
  <c r="AF77" i="26"/>
  <c r="Z10" i="26"/>
  <c r="Y79" i="26"/>
  <c r="AF101" i="26"/>
  <c r="AA101" i="26"/>
  <c r="AF155" i="26"/>
  <c r="AG97" i="26"/>
  <c r="W97" i="26"/>
  <c r="AL97" i="26"/>
  <c r="Z166" i="26"/>
  <c r="AL166" i="26"/>
  <c r="AF166" i="26"/>
  <c r="Y18" i="26"/>
  <c r="AH18" i="26"/>
  <c r="W175" i="26"/>
  <c r="AJ175" i="26"/>
  <c r="AD37" i="26"/>
  <c r="AB37" i="26"/>
  <c r="AK37" i="26"/>
  <c r="AN167" i="40"/>
  <c r="AK9" i="42"/>
  <c r="AB49" i="41"/>
  <c r="W114" i="41"/>
  <c r="AC167" i="41"/>
  <c r="W167" i="41"/>
  <c r="AO127" i="41"/>
  <c r="AN79" i="41"/>
  <c r="AA120" i="26"/>
  <c r="AM177" i="26"/>
  <c r="AI177" i="26"/>
  <c r="Z72" i="26"/>
  <c r="X72" i="26"/>
  <c r="AK72" i="26"/>
  <c r="AA146" i="26"/>
  <c r="AL146" i="26"/>
  <c r="AE130" i="26"/>
  <c r="AL167" i="26"/>
  <c r="Y167" i="26"/>
  <c r="AE59" i="25"/>
  <c r="AC59" i="25"/>
  <c r="Y151" i="26"/>
  <c r="AC151" i="26"/>
  <c r="Y148" i="26"/>
  <c r="AE148" i="26"/>
  <c r="AM6" i="26"/>
  <c r="AB6" i="26"/>
  <c r="AC61" i="25"/>
  <c r="AF61" i="25"/>
  <c r="AN61" i="25"/>
  <c r="AD25" i="26"/>
  <c r="AJ25" i="26"/>
  <c r="W98" i="40"/>
  <c r="W120" i="41"/>
  <c r="AN83" i="25"/>
  <c r="Z83" i="25"/>
  <c r="AN125" i="26"/>
  <c r="AL125" i="26"/>
  <c r="AJ125" i="26"/>
  <c r="AL16" i="26"/>
  <c r="AA16" i="26"/>
  <c r="AJ49" i="25"/>
  <c r="AN49" i="25"/>
  <c r="AN74" i="26"/>
  <c r="Z74" i="26"/>
  <c r="AO96" i="26"/>
  <c r="Z96" i="26"/>
  <c r="X96" i="26"/>
  <c r="AC38" i="26"/>
  <c r="X38" i="26"/>
  <c r="AI64" i="25"/>
  <c r="Y64" i="25"/>
  <c r="AA102" i="26"/>
  <c r="AF102" i="26"/>
  <c r="AG161" i="26"/>
  <c r="AL161" i="26"/>
  <c r="AC153" i="26"/>
  <c r="W50" i="25"/>
  <c r="AJ50" i="25"/>
  <c r="AL135" i="26"/>
  <c r="Y135" i="26"/>
  <c r="AG135" i="26"/>
  <c r="AK118" i="26"/>
  <c r="Z118" i="26"/>
  <c r="Z39" i="26"/>
  <c r="AC39" i="26"/>
  <c r="Z131" i="26"/>
  <c r="AD141" i="26"/>
  <c r="AC141" i="26"/>
  <c r="AB141" i="26"/>
  <c r="Y108" i="42"/>
  <c r="Z106" i="41"/>
  <c r="AJ35" i="41"/>
  <c r="AN35" i="41"/>
  <c r="AH124" i="26"/>
  <c r="AF124" i="26"/>
  <c r="AE124" i="26"/>
  <c r="AC116" i="26"/>
  <c r="AD116" i="26"/>
  <c r="AI116" i="26"/>
  <c r="Z55" i="26"/>
  <c r="Y55" i="26"/>
  <c r="AN160" i="26"/>
  <c r="AH91" i="26"/>
  <c r="X91" i="26"/>
  <c r="W66" i="26"/>
  <c r="AE66" i="26"/>
  <c r="AC58" i="26"/>
  <c r="X58" i="26"/>
  <c r="AI40" i="26"/>
  <c r="AD40" i="26"/>
  <c r="AA45" i="26"/>
  <c r="AF45" i="26"/>
  <c r="AD45" i="26"/>
  <c r="Z139" i="26"/>
  <c r="AF139" i="26"/>
  <c r="AM142" i="26"/>
  <c r="X142" i="26"/>
  <c r="AD15" i="41"/>
  <c r="AO15" i="41"/>
  <c r="AF81" i="26"/>
  <c r="AD27" i="26"/>
  <c r="AA27" i="26"/>
  <c r="AE33" i="26"/>
  <c r="AH33" i="26"/>
  <c r="AH8" i="26"/>
  <c r="AJ8" i="26"/>
  <c r="AG22" i="26"/>
  <c r="X22" i="26"/>
  <c r="AN22" i="26"/>
  <c r="AE26" i="26"/>
  <c r="X26" i="26"/>
  <c r="AD29" i="26"/>
  <c r="AM156" i="25"/>
  <c r="Z156" i="25"/>
  <c r="AB54" i="26"/>
  <c r="AE54" i="26"/>
  <c r="Y152" i="26"/>
  <c r="AN152" i="26"/>
  <c r="W129" i="26"/>
  <c r="AF129" i="26"/>
  <c r="Z163" i="26"/>
  <c r="AD163" i="26"/>
  <c r="AB60" i="26"/>
  <c r="AF60" i="26"/>
  <c r="W23" i="26"/>
  <c r="AE23" i="26"/>
  <c r="X4" i="40"/>
  <c r="AM156" i="41"/>
  <c r="AN131" i="41"/>
  <c r="AA131" i="41"/>
  <c r="AE122" i="26"/>
  <c r="Z122" i="26"/>
  <c r="AE63" i="26"/>
  <c r="AI63" i="26"/>
  <c r="AO63" i="26"/>
  <c r="AO12" i="26"/>
  <c r="AE12" i="26"/>
  <c r="Z117" i="26"/>
  <c r="AC117" i="26"/>
  <c r="AO75" i="26"/>
  <c r="AG75" i="26"/>
  <c r="AD168" i="26"/>
  <c r="AM168" i="26"/>
  <c r="AG157" i="26"/>
  <c r="AO157" i="26"/>
  <c r="AH157" i="26"/>
  <c r="AF46" i="25"/>
  <c r="AL46" i="25"/>
  <c r="AB94" i="26"/>
  <c r="AO170" i="26"/>
  <c r="AM119" i="26"/>
  <c r="AC119" i="26"/>
  <c r="AJ19" i="26"/>
  <c r="AN126" i="26"/>
  <c r="AH67" i="25"/>
  <c r="AC85" i="26"/>
  <c r="W85" i="26"/>
  <c r="AH85" i="26"/>
  <c r="AO15" i="26"/>
  <c r="AK15" i="26"/>
  <c r="AD149" i="26"/>
  <c r="AI149" i="26"/>
  <c r="AJ2" i="26"/>
  <c r="AL2" i="26"/>
  <c r="W136" i="26"/>
  <c r="AK162" i="26"/>
  <c r="X154" i="26"/>
  <c r="AA154" i="26"/>
  <c r="W145" i="41"/>
  <c r="AM47" i="26"/>
  <c r="AH47" i="26"/>
  <c r="AN101" i="26"/>
  <c r="X101" i="26"/>
  <c r="AG18" i="26"/>
  <c r="AB18" i="26"/>
  <c r="AC175" i="26"/>
  <c r="AL175" i="26"/>
  <c r="AL167" i="40"/>
  <c r="AO114" i="41"/>
  <c r="AF167" i="41"/>
  <c r="AJ167" i="41"/>
  <c r="AK127" i="41"/>
  <c r="AF177" i="26"/>
  <c r="AA177" i="26"/>
  <c r="AJ146" i="26"/>
  <c r="AC146" i="26"/>
  <c r="AA167" i="26"/>
  <c r="X167" i="26"/>
  <c r="AK59" i="25"/>
  <c r="AN59" i="25"/>
  <c r="X151" i="26"/>
  <c r="AL151" i="26"/>
  <c r="X148" i="26"/>
  <c r="AD148" i="26"/>
  <c r="AE6" i="26"/>
  <c r="AL6" i="26"/>
  <c r="AA25" i="26"/>
  <c r="X25" i="26"/>
  <c r="AC120" i="41"/>
  <c r="AH83" i="25"/>
  <c r="AJ83" i="25"/>
  <c r="AD16" i="26"/>
  <c r="AF16" i="26"/>
  <c r="AM49" i="25"/>
  <c r="AE49" i="25"/>
  <c r="AG74" i="26"/>
  <c r="AK74" i="26"/>
  <c r="AG38" i="26"/>
  <c r="Z38" i="26"/>
  <c r="Z64" i="25"/>
  <c r="AD64" i="25"/>
  <c r="AC102" i="26"/>
  <c r="Y102" i="26"/>
  <c r="AD161" i="26"/>
  <c r="AM161" i="26"/>
  <c r="X50" i="25"/>
  <c r="AC50" i="25"/>
  <c r="AO118" i="26"/>
  <c r="Y118" i="26"/>
  <c r="AO106" i="41"/>
  <c r="AF91" i="26"/>
  <c r="AE91" i="26"/>
  <c r="AM66" i="26"/>
  <c r="AC66" i="26"/>
  <c r="AD58" i="26"/>
  <c r="AJ58" i="26"/>
  <c r="Y40" i="26"/>
  <c r="AF40" i="26"/>
  <c r="AL139" i="26"/>
  <c r="W139" i="26"/>
  <c r="AA142" i="26"/>
  <c r="AH142" i="26"/>
  <c r="AI15" i="41"/>
  <c r="AB15" i="41"/>
  <c r="AO27" i="26"/>
  <c r="AI27" i="26"/>
  <c r="AA33" i="26"/>
  <c r="W33" i="26"/>
  <c r="W8" i="26"/>
  <c r="AK8" i="26"/>
  <c r="AA26" i="26"/>
  <c r="AG26" i="26"/>
  <c r="AH156" i="25"/>
  <c r="AB156" i="25"/>
  <c r="AM129" i="26"/>
  <c r="AB129" i="26"/>
  <c r="AJ163" i="26"/>
  <c r="Y163" i="26"/>
  <c r="AH60" i="26"/>
  <c r="AI60" i="26"/>
  <c r="AN4" i="40"/>
  <c r="AH156" i="41"/>
  <c r="AE131" i="41"/>
  <c r="Y131" i="41"/>
  <c r="AA122" i="26"/>
  <c r="AB122" i="26"/>
  <c r="AD12" i="26"/>
  <c r="AI12" i="26"/>
  <c r="AK12" i="26"/>
  <c r="AK117" i="26"/>
  <c r="X117" i="26"/>
  <c r="AG168" i="26"/>
  <c r="AI168" i="26"/>
  <c r="AA119" i="26"/>
  <c r="AN119" i="26"/>
  <c r="AH15" i="26"/>
  <c r="AE15" i="26"/>
  <c r="AC149" i="26"/>
  <c r="X149" i="26"/>
  <c r="AM2" i="26"/>
  <c r="AN2" i="26"/>
  <c r="AC136" i="26"/>
  <c r="Y136" i="26"/>
  <c r="AF136" i="26"/>
  <c r="AE162" i="26"/>
  <c r="W107" i="26"/>
  <c r="AN107" i="26"/>
  <c r="AD4" i="26"/>
  <c r="AO4" i="26"/>
  <c r="AF159" i="25"/>
  <c r="W159" i="25"/>
  <c r="AE154" i="26"/>
  <c r="AI154" i="26"/>
  <c r="AL168" i="40"/>
  <c r="AO145" i="41"/>
  <c r="AN110" i="26"/>
  <c r="X110" i="26"/>
  <c r="AH65" i="26"/>
  <c r="AL65" i="26"/>
  <c r="Y28" i="26"/>
  <c r="AC28" i="26"/>
  <c r="AC47" i="26"/>
  <c r="AJ47" i="26"/>
  <c r="AL77" i="26"/>
  <c r="AK77" i="26"/>
  <c r="AH101" i="26"/>
  <c r="AM101" i="26"/>
  <c r="AJ97" i="26"/>
  <c r="AI97" i="26"/>
  <c r="AB166" i="26"/>
  <c r="X166" i="26"/>
  <c r="AA18" i="26"/>
  <c r="AK18" i="26"/>
  <c r="X175" i="26"/>
  <c r="AA175" i="26"/>
  <c r="AH37" i="26"/>
  <c r="AM37" i="26"/>
  <c r="AE167" i="40"/>
  <c r="AL114" i="41"/>
  <c r="AO167" i="41"/>
  <c r="X167" i="41"/>
  <c r="Z127" i="41"/>
  <c r="Z177" i="26"/>
  <c r="AH177" i="26"/>
  <c r="Y72" i="26"/>
  <c r="AF72" i="26"/>
  <c r="AM146" i="26"/>
  <c r="AO146" i="26"/>
  <c r="AJ167" i="26"/>
  <c r="AO167" i="26"/>
  <c r="AB59" i="25"/>
  <c r="AG59" i="25"/>
  <c r="W151" i="26"/>
  <c r="AG151" i="26"/>
  <c r="AO148" i="26"/>
  <c r="AA148" i="26"/>
  <c r="AG6" i="26"/>
  <c r="AO6" i="26"/>
  <c r="AA61" i="25"/>
  <c r="AH61" i="25"/>
  <c r="AG25" i="26"/>
  <c r="AM25" i="26"/>
  <c r="AF120" i="41"/>
  <c r="AB83" i="25"/>
  <c r="AA83" i="25"/>
  <c r="AG83" i="25"/>
  <c r="Y125" i="26"/>
  <c r="AC125" i="26"/>
  <c r="AB16" i="26"/>
  <c r="AH16" i="26"/>
  <c r="X49" i="25"/>
  <c r="AB49" i="25"/>
  <c r="AC49" i="25"/>
  <c r="AO74" i="26"/>
  <c r="AL74" i="26"/>
  <c r="AF96" i="26"/>
  <c r="AA96" i="26"/>
  <c r="AB38" i="26"/>
  <c r="AO38" i="26"/>
  <c r="AJ38" i="26"/>
  <c r="AK64" i="25"/>
  <c r="AL64" i="25"/>
  <c r="AO102" i="26"/>
  <c r="AM102" i="26"/>
  <c r="AF161" i="26"/>
  <c r="AO161" i="26"/>
  <c r="AE50" i="25"/>
  <c r="AD50" i="25"/>
  <c r="AB50" i="25"/>
  <c r="AE135" i="26"/>
  <c r="X135" i="26"/>
  <c r="W118" i="26"/>
  <c r="AI118" i="26"/>
  <c r="AE39" i="26"/>
  <c r="AH39" i="26"/>
  <c r="AN141" i="26"/>
  <c r="AL141" i="26"/>
  <c r="AC82" i="41"/>
  <c r="AH106" i="41"/>
  <c r="AL35" i="41"/>
  <c r="AF35" i="41"/>
  <c r="X124" i="26"/>
  <c r="AD124" i="26"/>
  <c r="X116" i="26"/>
  <c r="Y116" i="26"/>
  <c r="AB91" i="26"/>
  <c r="AA91" i="26"/>
  <c r="AG66" i="26"/>
  <c r="AK66" i="26"/>
  <c r="AM58" i="26"/>
  <c r="AA58" i="26"/>
  <c r="AC40" i="26"/>
  <c r="AK40" i="26"/>
  <c r="Z40" i="26"/>
  <c r="AM45" i="26"/>
  <c r="Y45" i="26"/>
  <c r="AH139" i="26"/>
  <c r="AO139" i="26"/>
  <c r="Y139" i="26"/>
  <c r="AO142" i="26"/>
  <c r="AF142" i="26"/>
  <c r="AG15" i="41"/>
  <c r="X15" i="41"/>
  <c r="Z27" i="26"/>
  <c r="AC27" i="26"/>
  <c r="AL27" i="26"/>
  <c r="AK33" i="26"/>
  <c r="AN33" i="26"/>
  <c r="AL8" i="26"/>
  <c r="AC8" i="26"/>
  <c r="AA22" i="26"/>
  <c r="AD22" i="26"/>
  <c r="AC26" i="26"/>
  <c r="Y26" i="26"/>
  <c r="AC156" i="25"/>
  <c r="AG156" i="25"/>
  <c r="W54" i="26"/>
  <c r="AC54" i="26"/>
  <c r="X152" i="26"/>
  <c r="AK152" i="26"/>
  <c r="AB152" i="26"/>
  <c r="AC129" i="26"/>
  <c r="AI129" i="26"/>
  <c r="AL163" i="26"/>
  <c r="W163" i="26"/>
  <c r="W60" i="26"/>
  <c r="AM60" i="26"/>
  <c r="Y60" i="26"/>
  <c r="AI23" i="26"/>
  <c r="AH23" i="26"/>
  <c r="AI4" i="40"/>
  <c r="AE6" i="41"/>
  <c r="AE156" i="41"/>
  <c r="AK131" i="41"/>
  <c r="AD131" i="41"/>
  <c r="AM122" i="26"/>
  <c r="AD122" i="26"/>
  <c r="AD63" i="26"/>
  <c r="Y63" i="26"/>
  <c r="AN12" i="26"/>
  <c r="AJ12" i="26"/>
  <c r="AC12" i="26"/>
  <c r="AD117" i="26"/>
  <c r="AJ117" i="26"/>
  <c r="AF75" i="26"/>
  <c r="AK75" i="26"/>
  <c r="AJ75" i="26"/>
  <c r="W168" i="26"/>
  <c r="X168" i="26"/>
  <c r="AC157" i="26"/>
  <c r="X157" i="26"/>
  <c r="AA46" i="25"/>
  <c r="AM46" i="25"/>
  <c r="AG170" i="26"/>
  <c r="Z119" i="26"/>
  <c r="AH119" i="26"/>
  <c r="W119" i="26"/>
  <c r="AL126" i="26"/>
  <c r="AO67" i="25"/>
  <c r="AM85" i="26"/>
  <c r="AO85" i="26"/>
  <c r="AC15" i="26"/>
  <c r="AA15" i="26"/>
  <c r="Y15" i="26"/>
  <c r="AN149" i="26"/>
  <c r="AB149" i="26"/>
  <c r="AG149" i="26"/>
  <c r="AE2" i="26"/>
  <c r="W2" i="26"/>
  <c r="AL78" i="25"/>
  <c r="AJ36" i="26"/>
  <c r="AI146" i="28"/>
  <c r="AB34" i="26"/>
  <c r="AA34" i="26"/>
  <c r="AM90" i="26"/>
  <c r="AA90" i="26"/>
  <c r="AO107" i="26"/>
  <c r="AI107" i="26"/>
  <c r="W4" i="26"/>
  <c r="AJ4" i="26"/>
  <c r="AA13" i="26"/>
  <c r="AK13" i="26"/>
  <c r="AO93" i="26"/>
  <c r="AK93" i="26"/>
  <c r="X159" i="25"/>
  <c r="AO159" i="25"/>
  <c r="X108" i="26"/>
  <c r="AB108" i="26"/>
  <c r="AJ154" i="26"/>
  <c r="W154" i="26"/>
  <c r="AD168" i="40"/>
  <c r="AL110" i="26"/>
  <c r="AI110" i="26"/>
  <c r="AC150" i="26"/>
  <c r="AK150" i="26"/>
  <c r="Z65" i="26"/>
  <c r="Y65" i="26"/>
  <c r="AK28" i="26"/>
  <c r="AG28" i="26"/>
  <c r="X47" i="26"/>
  <c r="AN47" i="26"/>
  <c r="AH77" i="26"/>
  <c r="W77" i="26"/>
  <c r="AF10" i="26"/>
  <c r="AO10" i="26"/>
  <c r="AJ70" i="26"/>
  <c r="W70" i="26"/>
  <c r="AB79" i="26"/>
  <c r="AA79" i="26"/>
  <c r="AG14" i="26"/>
  <c r="AH14" i="26"/>
  <c r="AJ101" i="26"/>
  <c r="W101" i="26"/>
  <c r="Z155" i="26"/>
  <c r="AD155" i="26"/>
  <c r="AE97" i="26"/>
  <c r="AK97" i="26"/>
  <c r="AN166" i="26"/>
  <c r="AE18" i="26"/>
  <c r="AO18" i="26"/>
  <c r="AF175" i="26"/>
  <c r="Z175" i="26"/>
  <c r="AC37" i="26"/>
  <c r="AO37" i="26"/>
  <c r="AA114" i="41"/>
  <c r="Y167" i="41"/>
  <c r="AA140" i="26"/>
  <c r="X140" i="26"/>
  <c r="X120" i="26"/>
  <c r="AL120" i="26"/>
  <c r="AO177" i="26"/>
  <c r="AC177" i="26"/>
  <c r="AA72" i="26"/>
  <c r="AJ72" i="26"/>
  <c r="Y146" i="26"/>
  <c r="AH130" i="26"/>
  <c r="AO130" i="26"/>
  <c r="AM167" i="26"/>
  <c r="AN167" i="26"/>
  <c r="AD59" i="25"/>
  <c r="AA151" i="26"/>
  <c r="AJ151" i="26"/>
  <c r="AK148" i="26"/>
  <c r="AM148" i="26"/>
  <c r="AJ7" i="26"/>
  <c r="W7" i="26"/>
  <c r="AD6" i="26"/>
  <c r="AA6" i="26"/>
  <c r="AI61" i="25"/>
  <c r="AD61" i="25"/>
  <c r="Z25" i="26"/>
  <c r="AF25" i="26"/>
  <c r="AK83" i="25"/>
  <c r="X83" i="25"/>
  <c r="AM83" i="25"/>
  <c r="AG125" i="26"/>
  <c r="W16" i="26"/>
  <c r="AO16" i="26"/>
  <c r="AF49" i="25"/>
  <c r="AD49" i="25"/>
  <c r="AH49" i="25"/>
  <c r="AF109" i="26"/>
  <c r="AI109" i="26"/>
  <c r="AF74" i="26"/>
  <c r="W74" i="26"/>
  <c r="AE96" i="26"/>
  <c r="AL96" i="26"/>
  <c r="AD38" i="26"/>
  <c r="AA38" i="26"/>
  <c r="Y38" i="26"/>
  <c r="AG64" i="25"/>
  <c r="W64" i="25"/>
  <c r="X102" i="26"/>
  <c r="AB102" i="26"/>
  <c r="AK161" i="26"/>
  <c r="Z161" i="26"/>
  <c r="W153" i="26"/>
  <c r="X153" i="26"/>
  <c r="AG176" i="26"/>
  <c r="AF176" i="26"/>
  <c r="AM50" i="25"/>
  <c r="AL50" i="25"/>
  <c r="AK50" i="25"/>
  <c r="Z135" i="26"/>
  <c r="AH135" i="26"/>
  <c r="AH84" i="26"/>
  <c r="AG84" i="26"/>
  <c r="AH118" i="26"/>
  <c r="AF118" i="26"/>
  <c r="AI39" i="26"/>
  <c r="AJ39" i="26"/>
  <c r="AB131" i="26"/>
  <c r="AF131" i="26"/>
  <c r="AO141" i="26"/>
  <c r="AA141" i="26"/>
  <c r="AD35" i="26"/>
  <c r="AG35" i="26"/>
  <c r="AG108" i="42"/>
  <c r="Y35" i="41"/>
  <c r="AN124" i="26"/>
  <c r="AI124" i="26"/>
  <c r="Z116" i="26"/>
  <c r="AG116" i="26"/>
  <c r="AD55" i="26"/>
  <c r="X55" i="26"/>
  <c r="AK160" i="26"/>
  <c r="AC160" i="26"/>
  <c r="AM91" i="26"/>
  <c r="AD91" i="26"/>
  <c r="AF66" i="26"/>
  <c r="AO66" i="26"/>
  <c r="AI58" i="26"/>
  <c r="AJ40" i="26"/>
  <c r="AG40" i="26"/>
  <c r="AH40" i="26"/>
  <c r="AN45" i="26"/>
  <c r="AN139" i="26"/>
  <c r="AC139" i="26"/>
  <c r="AG139" i="26"/>
  <c r="Z142" i="26"/>
  <c r="Y142" i="26"/>
  <c r="AC15" i="41"/>
  <c r="AA81" i="26"/>
  <c r="X81" i="26"/>
  <c r="Y27" i="26"/>
  <c r="AH27" i="26"/>
  <c r="AM27" i="26"/>
  <c r="AO33" i="26"/>
  <c r="Z33" i="26"/>
  <c r="Z8" i="26"/>
  <c r="AE8" i="26"/>
  <c r="AL22" i="26"/>
  <c r="Z22" i="26"/>
  <c r="W26" i="26"/>
  <c r="AH26" i="26"/>
  <c r="AN156" i="25"/>
  <c r="AE156" i="25"/>
  <c r="Y129" i="26"/>
  <c r="AJ129" i="26"/>
  <c r="AF163" i="26"/>
  <c r="AO163" i="26"/>
  <c r="AG60" i="26"/>
  <c r="AK60" i="26"/>
  <c r="AA60" i="26"/>
  <c r="Z23" i="26"/>
  <c r="W131" i="41"/>
  <c r="AF122" i="26"/>
  <c r="AI122" i="26"/>
  <c r="AG63" i="26"/>
  <c r="AF63" i="26"/>
  <c r="AA12" i="26"/>
  <c r="AB12" i="26"/>
  <c r="AG117" i="26"/>
  <c r="AO117" i="26"/>
  <c r="Z168" i="26"/>
  <c r="Y168" i="26"/>
  <c r="AA157" i="26"/>
  <c r="AL157" i="26"/>
  <c r="AG46" i="25"/>
  <c r="X170" i="26"/>
  <c r="AO119" i="26"/>
  <c r="AK119" i="26"/>
  <c r="AI119" i="26"/>
  <c r="AF85" i="26"/>
  <c r="AF15" i="26"/>
  <c r="AM15" i="26"/>
  <c r="X15" i="26"/>
  <c r="AA149" i="26"/>
  <c r="AK149" i="26"/>
  <c r="AE149" i="26"/>
  <c r="AA2" i="26"/>
  <c r="AH2" i="26"/>
  <c r="AB73" i="26"/>
  <c r="AD73" i="26"/>
  <c r="AG136" i="26"/>
  <c r="AG162" i="26"/>
  <c r="AI162" i="26"/>
  <c r="AL36" i="26"/>
  <c r="AD120" i="23"/>
  <c r="AH103" i="23"/>
  <c r="AK93" i="24"/>
  <c r="AB65" i="24"/>
  <c r="AF114" i="24"/>
  <c r="AE101" i="24"/>
  <c r="AH93" i="24"/>
  <c r="AE65" i="24"/>
  <c r="AD101" i="24"/>
  <c r="AG93" i="24"/>
  <c r="AK65" i="24"/>
  <c r="AD114" i="24"/>
  <c r="AG123" i="24"/>
  <c r="AN101" i="24"/>
  <c r="AD93" i="24"/>
  <c r="W65" i="24"/>
  <c r="AI65" i="24"/>
  <c r="Z93" i="24"/>
  <c r="AG65" i="24"/>
  <c r="AK114" i="24"/>
  <c r="AK123" i="24"/>
  <c r="AJ101" i="24"/>
  <c r="Z101" i="24"/>
  <c r="AC140" i="24"/>
  <c r="AO65" i="24"/>
  <c r="AE114" i="24"/>
  <c r="X140" i="24"/>
  <c r="AO101" i="24"/>
  <c r="AK140" i="24"/>
  <c r="X101" i="24"/>
  <c r="AJ140" i="24"/>
  <c r="Y65" i="24"/>
  <c r="AK101" i="24"/>
  <c r="AN140" i="24"/>
  <c r="AG140" i="24"/>
  <c r="X93" i="24"/>
  <c r="Y101" i="24"/>
  <c r="AI3" i="24"/>
  <c r="AI123" i="24"/>
  <c r="X114" i="24"/>
  <c r="Z65" i="24"/>
  <c r="AG114" i="24"/>
  <c r="AC3" i="24"/>
  <c r="AC93" i="24"/>
  <c r="AL140" i="24"/>
  <c r="AA3" i="24"/>
  <c r="X3" i="24"/>
  <c r="X123" i="24"/>
  <c r="AB3" i="24"/>
  <c r="AM114" i="24"/>
  <c r="AH3" i="24"/>
  <c r="AM93" i="24"/>
  <c r="AD3" i="24"/>
  <c r="AF123" i="24"/>
  <c r="AA114" i="24"/>
  <c r="AJ3" i="24"/>
  <c r="AF93" i="24"/>
  <c r="AC123" i="24"/>
  <c r="AH101" i="24"/>
  <c r="AB140" i="24"/>
  <c r="AD140" i="24"/>
  <c r="AE123" i="24"/>
  <c r="AM101" i="24"/>
  <c r="AL101" i="24"/>
  <c r="AA93" i="24"/>
  <c r="W140" i="24"/>
  <c r="Z140" i="24"/>
  <c r="AH65" i="24"/>
  <c r="AL65" i="24"/>
  <c r="Y93" i="24"/>
  <c r="AO140" i="24"/>
  <c r="AJ65" i="24"/>
  <c r="AB93" i="24"/>
  <c r="X83" i="24"/>
  <c r="AD100" i="24"/>
  <c r="AA100" i="24"/>
  <c r="AK3" i="24"/>
  <c r="AE121" i="24"/>
  <c r="AM100" i="24"/>
  <c r="AO3" i="24"/>
  <c r="AM3" i="24"/>
  <c r="AN93" i="24"/>
  <c r="AF65" i="24"/>
  <c r="AA65" i="24"/>
  <c r="AN165" i="24"/>
  <c r="AD72" i="24"/>
  <c r="AH123" i="24"/>
  <c r="AI84" i="24"/>
  <c r="AG101" i="24"/>
  <c r="AI114" i="24"/>
  <c r="AA123" i="24"/>
  <c r="AB57" i="24"/>
  <c r="Z100" i="24"/>
  <c r="AC114" i="24"/>
  <c r="Z114" i="24"/>
  <c r="W121" i="24"/>
  <c r="AE83" i="24"/>
  <c r="AC100" i="24"/>
  <c r="AA83" i="24"/>
  <c r="AB144" i="24"/>
  <c r="W123" i="24"/>
  <c r="Y123" i="24"/>
  <c r="AN84" i="24"/>
  <c r="W3" i="24"/>
  <c r="AI101" i="24"/>
  <c r="AE140" i="24"/>
  <c r="AB123" i="24"/>
  <c r="AB101" i="24"/>
  <c r="W101" i="24"/>
  <c r="AL93" i="24"/>
  <c r="AI140" i="24"/>
  <c r="AD65" i="24"/>
  <c r="AA57" i="24"/>
  <c r="AN65" i="24"/>
  <c r="AF101" i="24"/>
  <c r="AM108" i="24"/>
  <c r="AE93" i="24"/>
  <c r="AK84" i="24"/>
  <c r="AN83" i="24"/>
  <c r="AF83" i="24"/>
  <c r="AA121" i="24"/>
  <c r="X100" i="24"/>
  <c r="AN3" i="24"/>
  <c r="AJ121" i="24"/>
  <c r="AB72" i="24"/>
  <c r="AB100" i="24"/>
  <c r="Z3" i="24"/>
  <c r="AJ165" i="24"/>
  <c r="AJ93" i="24"/>
  <c r="X65" i="24"/>
  <c r="AN57" i="24"/>
  <c r="AJ123" i="24"/>
  <c r="AA72" i="24"/>
  <c r="Z123" i="24"/>
  <c r="AH114" i="24"/>
  <c r="AN123" i="24"/>
  <c r="AD83" i="24"/>
  <c r="AN114" i="24"/>
  <c r="AL114" i="24"/>
  <c r="W114" i="24"/>
  <c r="Y140" i="24"/>
  <c r="Y83" i="24"/>
  <c r="AO114" i="24"/>
  <c r="AN100" i="24"/>
  <c r="AF100" i="24"/>
  <c r="AD123" i="24"/>
  <c r="AF3" i="24"/>
  <c r="AO123" i="24"/>
  <c r="AL3" i="24"/>
  <c r="AE3" i="24"/>
  <c r="AD116" i="24"/>
  <c r="AM157" i="24"/>
  <c r="AL61" i="24"/>
  <c r="AA116" i="24"/>
  <c r="AC116" i="24"/>
  <c r="Z116" i="24"/>
  <c r="AK157" i="24"/>
  <c r="AC157" i="24"/>
  <c r="AB61" i="24"/>
  <c r="AC61" i="24"/>
  <c r="AO25" i="24"/>
  <c r="AI116" i="24"/>
  <c r="W157" i="24"/>
  <c r="W61" i="24"/>
  <c r="AF116" i="24"/>
  <c r="AL116" i="24"/>
  <c r="AJ157" i="24"/>
  <c r="AE61" i="24"/>
  <c r="AH61" i="24"/>
  <c r="W25" i="24"/>
  <c r="Y61" i="24"/>
  <c r="X116" i="24"/>
  <c r="AD157" i="24"/>
  <c r="AI61" i="24"/>
  <c r="AM116" i="24"/>
  <c r="AH116" i="24"/>
  <c r="W116" i="24"/>
  <c r="AF157" i="24"/>
  <c r="AF61" i="24"/>
  <c r="AA61" i="24"/>
  <c r="AO132" i="24"/>
  <c r="AH25" i="24"/>
  <c r="X61" i="24"/>
  <c r="AM25" i="24"/>
  <c r="AA25" i="24"/>
  <c r="Z25" i="24"/>
  <c r="AN157" i="24"/>
  <c r="AK116" i="24"/>
  <c r="AL157" i="24"/>
  <c r="AC25" i="24"/>
  <c r="AF25" i="24"/>
  <c r="AJ61" i="24"/>
  <c r="AD25" i="24"/>
  <c r="Y25" i="24"/>
  <c r="AN25" i="24"/>
  <c r="AN61" i="24"/>
  <c r="AB25" i="24"/>
  <c r="X25" i="24"/>
  <c r="AI25" i="24"/>
  <c r="AM61" i="24"/>
  <c r="AJ25" i="24"/>
  <c r="AG25" i="24"/>
  <c r="AL25" i="24"/>
  <c r="AI132" i="24"/>
  <c r="AJ116" i="24"/>
  <c r="Y116" i="24"/>
  <c r="AL132" i="24"/>
  <c r="Y157" i="24"/>
  <c r="AE157" i="24"/>
  <c r="AD132" i="24"/>
  <c r="X132" i="24"/>
  <c r="AC132" i="24"/>
  <c r="Y132" i="24"/>
  <c r="AA157" i="24"/>
  <c r="AO157" i="24"/>
  <c r="AH132" i="24"/>
  <c r="W132" i="24"/>
  <c r="AK132" i="24"/>
  <c r="AA132" i="24"/>
  <c r="AF132" i="24"/>
  <c r="AI157" i="24"/>
  <c r="AB132" i="24"/>
  <c r="AB116" i="24"/>
  <c r="AN132" i="24"/>
  <c r="Z132" i="24"/>
  <c r="AJ132" i="24"/>
  <c r="AM132" i="24"/>
  <c r="AG157" i="24"/>
  <c r="Z157" i="24"/>
  <c r="AG132" i="24"/>
  <c r="AJ19" i="24"/>
  <c r="AG19" i="24"/>
  <c r="Y19" i="24"/>
  <c r="AK108" i="24"/>
  <c r="AD57" i="24"/>
  <c r="AG108" i="24"/>
  <c r="X57" i="24"/>
  <c r="W57" i="24"/>
  <c r="AB19" i="24"/>
  <c r="AA19" i="24"/>
  <c r="Z19" i="24"/>
  <c r="AL19" i="24"/>
  <c r="AI19" i="24"/>
  <c r="AE108" i="24"/>
  <c r="AC108" i="24"/>
  <c r="Z57" i="24"/>
  <c r="AJ108" i="24"/>
  <c r="Y57" i="24"/>
  <c r="AM19" i="24"/>
  <c r="AC19" i="24"/>
  <c r="AO19" i="24"/>
  <c r="AK19" i="24"/>
  <c r="AJ57" i="24"/>
  <c r="AA108" i="24"/>
  <c r="AE57" i="24"/>
  <c r="AB108" i="24"/>
  <c r="AL57" i="24"/>
  <c r="AI57" i="24"/>
  <c r="AO57" i="24"/>
  <c r="AH57" i="24"/>
  <c r="AL108" i="24"/>
  <c r="X108" i="24"/>
  <c r="AF108" i="24"/>
  <c r="Z108" i="24"/>
  <c r="X19" i="24"/>
  <c r="AD108" i="24"/>
  <c r="AH108" i="24"/>
  <c r="W108" i="24"/>
  <c r="Y108" i="24"/>
  <c r="AE19" i="24"/>
  <c r="AN108" i="24"/>
  <c r="X148" i="19"/>
  <c r="AM140" i="24"/>
  <c r="AE87" i="19"/>
  <c r="AE161" i="19"/>
  <c r="AO38" i="24"/>
  <c r="AL38" i="24"/>
  <c r="AC38" i="24"/>
  <c r="AA140" i="24"/>
  <c r="AF78" i="19"/>
  <c r="AA151" i="19"/>
  <c r="AO160" i="27"/>
  <c r="AJ160" i="27"/>
  <c r="AE143" i="24"/>
  <c r="Y89" i="19"/>
  <c r="AF143" i="24"/>
  <c r="AJ172" i="27"/>
  <c r="AH143" i="24"/>
  <c r="AN143" i="24"/>
  <c r="AG143" i="24"/>
  <c r="AD143" i="24"/>
  <c r="AO143" i="24"/>
  <c r="W143" i="24"/>
  <c r="AM143" i="24"/>
  <c r="AA143" i="24"/>
  <c r="AB160" i="27"/>
  <c r="AN160" i="27"/>
  <c r="Y20" i="27"/>
  <c r="Y160" i="27"/>
  <c r="AK20" i="27"/>
  <c r="W160" i="27"/>
  <c r="AJ20" i="27"/>
  <c r="AO80" i="27"/>
  <c r="Y80" i="27"/>
  <c r="AF80" i="27"/>
  <c r="AJ80" i="27"/>
  <c r="AH160" i="27"/>
  <c r="AE9" i="27"/>
  <c r="AC160" i="27"/>
  <c r="AG160" i="27"/>
  <c r="AG105" i="27"/>
  <c r="AA160" i="27"/>
  <c r="Z20" i="27"/>
  <c r="AK160" i="27"/>
  <c r="Z160" i="27"/>
  <c r="AI160" i="27"/>
  <c r="AJ168" i="27"/>
  <c r="W168" i="27"/>
  <c r="AE168" i="27"/>
  <c r="AC57" i="19"/>
  <c r="AK57" i="19"/>
  <c r="Z175" i="24"/>
  <c r="Z14" i="24"/>
  <c r="AH14" i="24"/>
  <c r="AL105" i="27"/>
  <c r="AG20" i="27"/>
  <c r="AN80" i="27"/>
  <c r="AH20" i="27"/>
  <c r="AK80" i="27"/>
  <c r="AB80" i="27"/>
  <c r="AC20" i="27"/>
  <c r="AM80" i="27"/>
  <c r="AE160" i="27"/>
  <c r="AE20" i="27"/>
  <c r="AE80" i="27"/>
  <c r="AO20" i="27"/>
  <c r="AC80" i="27"/>
  <c r="X80" i="27"/>
  <c r="AI20" i="27"/>
  <c r="AH80" i="27"/>
  <c r="AN20" i="27"/>
  <c r="AB20" i="27"/>
  <c r="AF160" i="27"/>
  <c r="AA20" i="27"/>
  <c r="Z80" i="27"/>
  <c r="Z105" i="27"/>
  <c r="AD20" i="27"/>
  <c r="AG80" i="27"/>
  <c r="AD105" i="27"/>
  <c r="AL20" i="27"/>
  <c r="AA80" i="27"/>
  <c r="AI80" i="27"/>
  <c r="AH91" i="24"/>
  <c r="X91" i="24"/>
  <c r="AF168" i="27"/>
  <c r="Z9" i="27"/>
  <c r="AI168" i="27"/>
  <c r="AG9" i="27"/>
  <c r="AK168" i="27"/>
  <c r="AK9" i="27"/>
  <c r="AD168" i="27"/>
  <c r="AL168" i="27"/>
  <c r="AO168" i="27"/>
  <c r="AB168" i="27"/>
  <c r="X168" i="27"/>
  <c r="AA168" i="27"/>
  <c r="Z168" i="27"/>
  <c r="Y168" i="27"/>
  <c r="AM168" i="27"/>
  <c r="Z143" i="24"/>
  <c r="X160" i="27"/>
  <c r="AM160" i="27"/>
  <c r="Y14" i="24"/>
  <c r="W62" i="24"/>
  <c r="AI172" i="27"/>
  <c r="AC105" i="27"/>
  <c r="AM9" i="27"/>
  <c r="AB9" i="27"/>
  <c r="X105" i="27"/>
  <c r="AO9" i="27"/>
  <c r="AO105" i="27"/>
  <c r="AA9" i="27"/>
  <c r="AH168" i="27"/>
  <c r="AN62" i="24"/>
  <c r="AK172" i="27"/>
  <c r="AM172" i="27"/>
  <c r="Y105" i="27"/>
  <c r="AL9" i="27"/>
  <c r="AM105" i="27"/>
  <c r="X9" i="27"/>
  <c r="AI105" i="27"/>
  <c r="AJ9" i="27"/>
  <c r="AN9" i="27"/>
  <c r="AK105" i="27"/>
  <c r="AD80" i="27"/>
  <c r="AL160" i="27"/>
  <c r="AB143" i="24"/>
  <c r="AC172" i="27"/>
  <c r="W172" i="27"/>
  <c r="AJ105" i="27"/>
  <c r="AF9" i="27"/>
  <c r="AH105" i="27"/>
  <c r="W105" i="27"/>
  <c r="Y9" i="27"/>
  <c r="AF105" i="27"/>
  <c r="AB105" i="27"/>
  <c r="AI9" i="27"/>
  <c r="AH9" i="27"/>
  <c r="AA105" i="27"/>
  <c r="AL80" i="27"/>
  <c r="AC143" i="24"/>
  <c r="AG133" i="19"/>
  <c r="AC9" i="27"/>
  <c r="AN105" i="27"/>
  <c r="AG168" i="27"/>
  <c r="AC168" i="27"/>
  <c r="Y143" i="24"/>
  <c r="AD9" i="27"/>
  <c r="AF20" i="27"/>
  <c r="X20" i="27"/>
  <c r="AK143" i="24"/>
  <c r="X143" i="24"/>
  <c r="AL143" i="24"/>
  <c r="AL175" i="24"/>
  <c r="AK91" i="24"/>
  <c r="AA172" i="27"/>
  <c r="AN175" i="24"/>
  <c r="Y175" i="24"/>
  <c r="AM91" i="24"/>
  <c r="Y172" i="27"/>
  <c r="AA91" i="27"/>
  <c r="AG128" i="24"/>
  <c r="AF98" i="24"/>
  <c r="AE154" i="27"/>
  <c r="Y128" i="24"/>
  <c r="W58" i="27"/>
  <c r="AF26" i="24"/>
  <c r="Y44" i="27"/>
  <c r="AH45" i="27"/>
  <c r="AD164" i="21"/>
  <c r="AK26" i="24"/>
  <c r="AI142" i="27"/>
  <c r="AD26" i="24"/>
  <c r="AM164" i="21"/>
  <c r="Y176" i="27"/>
  <c r="AG44" i="27"/>
  <c r="W44" i="27"/>
  <c r="AH91" i="19"/>
  <c r="Z73" i="27"/>
  <c r="AA44" i="27"/>
  <c r="AC63" i="19"/>
  <c r="AF141" i="19"/>
  <c r="AD177" i="19"/>
  <c r="AB121" i="19"/>
  <c r="Y144" i="21"/>
  <c r="AE164" i="21"/>
  <c r="Z164" i="21"/>
  <c r="AN164" i="21"/>
  <c r="W92" i="27"/>
  <c r="AM174" i="27"/>
  <c r="AE131" i="27"/>
  <c r="Y100" i="27"/>
  <c r="AC171" i="27"/>
  <c r="AB159" i="27"/>
  <c r="AK75" i="27"/>
  <c r="AD119" i="27"/>
  <c r="AN145" i="27"/>
  <c r="AK27" i="21"/>
  <c r="AG144" i="21"/>
  <c r="AI164" i="21"/>
  <c r="Y164" i="21"/>
  <c r="X161" i="27"/>
  <c r="AO63" i="19"/>
  <c r="AI144" i="21"/>
  <c r="AC164" i="21"/>
  <c r="AF164" i="21"/>
  <c r="AH164" i="21"/>
  <c r="AC131" i="27"/>
  <c r="AK127" i="27"/>
  <c r="Z17" i="27"/>
  <c r="X14" i="24"/>
  <c r="AL25" i="27"/>
  <c r="AO141" i="21"/>
  <c r="AD74" i="27"/>
  <c r="AJ145" i="24"/>
  <c r="AN106" i="27"/>
  <c r="AG25" i="27"/>
  <c r="AN91" i="27"/>
  <c r="AK91" i="27"/>
  <c r="Y64" i="24"/>
  <c r="W59" i="24"/>
  <c r="W101" i="27"/>
  <c r="W106" i="27"/>
  <c r="AM161" i="27"/>
  <c r="AA161" i="27"/>
  <c r="AN25" i="27"/>
  <c r="AD91" i="27"/>
  <c r="AJ62" i="24"/>
  <c r="AI62" i="24"/>
  <c r="Y27" i="21"/>
  <c r="Z8" i="24"/>
  <c r="AN101" i="27"/>
  <c r="AF176" i="27"/>
  <c r="AM44" i="27"/>
  <c r="AJ44" i="27"/>
  <c r="AL142" i="27"/>
  <c r="AE171" i="24"/>
  <c r="AJ161" i="27"/>
  <c r="AD161" i="27"/>
  <c r="X25" i="27"/>
  <c r="AN172" i="27"/>
  <c r="Z62" i="24"/>
  <c r="AM122" i="27"/>
  <c r="AM61" i="27"/>
  <c r="X13" i="27"/>
  <c r="AF27" i="27"/>
  <c r="AE73" i="27"/>
  <c r="AE59" i="27"/>
  <c r="AC110" i="27"/>
  <c r="AH106" i="27"/>
  <c r="AD172" i="27"/>
  <c r="AO172" i="27"/>
  <c r="Z172" i="27"/>
  <c r="AD62" i="24"/>
  <c r="AC62" i="24"/>
  <c r="AB62" i="24"/>
  <c r="Y26" i="24"/>
  <c r="AL49" i="21"/>
  <c r="AI49" i="21"/>
  <c r="Y72" i="21"/>
  <c r="AH62" i="24"/>
  <c r="AK40" i="19"/>
  <c r="AD96" i="27"/>
  <c r="AI89" i="27"/>
  <c r="Z159" i="27"/>
  <c r="X176" i="27"/>
  <c r="Z109" i="27"/>
  <c r="AO73" i="27"/>
  <c r="AH126" i="27"/>
  <c r="AM74" i="27"/>
  <c r="AE45" i="27"/>
  <c r="Z90" i="27"/>
  <c r="AF172" i="27"/>
  <c r="AE172" i="27"/>
  <c r="AG172" i="27"/>
  <c r="AG62" i="24"/>
  <c r="AA62" i="24"/>
  <c r="AK62" i="24"/>
  <c r="AA26" i="24"/>
  <c r="AJ26" i="24"/>
  <c r="AC26" i="24"/>
  <c r="AB57" i="19"/>
  <c r="AO4" i="21"/>
  <c r="AJ151" i="19"/>
  <c r="AI28" i="19"/>
  <c r="AM6" i="19"/>
  <c r="Y40" i="19"/>
  <c r="AN146" i="19"/>
  <c r="AG3" i="19"/>
  <c r="W13" i="27"/>
  <c r="X75" i="27"/>
  <c r="AA123" i="27"/>
  <c r="AE98" i="24"/>
  <c r="Z98" i="24"/>
  <c r="AG98" i="24"/>
  <c r="AE106" i="21"/>
  <c r="AC76" i="21"/>
  <c r="AD172" i="65"/>
  <c r="AI35" i="27"/>
  <c r="X92" i="27"/>
  <c r="Y154" i="27"/>
  <c r="AJ174" i="27"/>
  <c r="AB151" i="27"/>
  <c r="AJ171" i="27"/>
  <c r="W38" i="27"/>
  <c r="AO82" i="24"/>
  <c r="AA8" i="24"/>
  <c r="AN13" i="27"/>
  <c r="AJ75" i="27"/>
  <c r="AB123" i="27"/>
  <c r="AC27" i="27"/>
  <c r="AN4" i="27"/>
  <c r="AA101" i="27"/>
  <c r="AC176" i="27"/>
  <c r="AE127" i="27"/>
  <c r="AK73" i="27"/>
  <c r="AD73" i="27"/>
  <c r="AA119" i="27"/>
  <c r="AK84" i="27"/>
  <c r="X45" i="27"/>
  <c r="AN110" i="27"/>
  <c r="AD90" i="27"/>
  <c r="AL98" i="24"/>
  <c r="AE29" i="27"/>
  <c r="Z35" i="27"/>
  <c r="AG110" i="27"/>
  <c r="AB98" i="24"/>
  <c r="W98" i="24"/>
  <c r="AJ89" i="19"/>
  <c r="AC10" i="21"/>
  <c r="AB17" i="21"/>
  <c r="AJ118" i="19"/>
  <c r="AA158" i="21"/>
  <c r="AK16" i="19"/>
  <c r="AM83" i="21"/>
  <c r="AE35" i="27"/>
  <c r="AM92" i="27"/>
  <c r="AC154" i="27"/>
  <c r="AF174" i="27"/>
  <c r="AH94" i="27"/>
  <c r="AB13" i="27"/>
  <c r="AO75" i="27"/>
  <c r="AJ123" i="27"/>
  <c r="AB27" i="27"/>
  <c r="AN124" i="27"/>
  <c r="AC101" i="27"/>
  <c r="AB101" i="27"/>
  <c r="AA73" i="27"/>
  <c r="AF56" i="27"/>
  <c r="AF119" i="27"/>
  <c r="Z110" i="27"/>
  <c r="AA90" i="27"/>
  <c r="AN57" i="19"/>
  <c r="AM43" i="21"/>
  <c r="AM86" i="19"/>
  <c r="AH86" i="19"/>
  <c r="AE4" i="21"/>
  <c r="X46" i="21"/>
  <c r="AI46" i="21"/>
  <c r="AO172" i="65"/>
  <c r="AD28" i="27"/>
  <c r="AB122" i="27"/>
  <c r="AM151" i="27"/>
  <c r="Y171" i="27"/>
  <c r="AN159" i="27"/>
  <c r="AM8" i="24"/>
  <c r="AC8" i="24"/>
  <c r="AO13" i="27"/>
  <c r="Y13" i="27"/>
  <c r="W75" i="27"/>
  <c r="AE75" i="27"/>
  <c r="AN123" i="27"/>
  <c r="AI123" i="27"/>
  <c r="AA27" i="27"/>
  <c r="AJ27" i="27"/>
  <c r="AB124" i="27"/>
  <c r="AO4" i="27"/>
  <c r="AI101" i="27"/>
  <c r="X101" i="27"/>
  <c r="AO101" i="27"/>
  <c r="AL132" i="27"/>
  <c r="AL109" i="27"/>
  <c r="AC56" i="27"/>
  <c r="AO119" i="27"/>
  <c r="AH119" i="27"/>
  <c r="X119" i="27"/>
  <c r="AD84" i="27"/>
  <c r="AN84" i="27"/>
  <c r="AM58" i="27"/>
  <c r="AI164" i="27"/>
  <c r="Y110" i="27"/>
  <c r="AH90" i="27"/>
  <c r="AE90" i="27"/>
  <c r="AO14" i="24"/>
  <c r="AD14" i="24"/>
  <c r="AN14" i="24"/>
  <c r="AG14" i="24"/>
  <c r="AJ64" i="24"/>
  <c r="AM64" i="24"/>
  <c r="AH64" i="24"/>
  <c r="AF26" i="21"/>
  <c r="AF57" i="19"/>
  <c r="AG57" i="19"/>
  <c r="AI90" i="19"/>
  <c r="AD11" i="21"/>
  <c r="W43" i="21"/>
  <c r="AH107" i="19"/>
  <c r="AH39" i="21"/>
  <c r="AK68" i="19"/>
  <c r="AB109" i="19"/>
  <c r="AO158" i="21"/>
  <c r="AM133" i="65"/>
  <c r="AD146" i="21"/>
  <c r="AI111" i="21"/>
  <c r="AF28" i="27"/>
  <c r="AE151" i="27"/>
  <c r="AG62" i="27"/>
  <c r="W57" i="27"/>
  <c r="AH11" i="27"/>
  <c r="W109" i="27"/>
  <c r="AE119" i="27"/>
  <c r="AG119" i="27"/>
  <c r="AN119" i="27"/>
  <c r="AI84" i="27"/>
  <c r="AO84" i="27"/>
  <c r="AN58" i="27"/>
  <c r="AC58" i="27"/>
  <c r="AJ164" i="27"/>
  <c r="AL14" i="24"/>
  <c r="AK14" i="24"/>
  <c r="AM14" i="24"/>
  <c r="AF14" i="24"/>
  <c r="X172" i="27"/>
  <c r="AH172" i="27"/>
  <c r="AL172" i="27"/>
  <c r="AO62" i="24"/>
  <c r="AE62" i="24"/>
  <c r="X62" i="24"/>
  <c r="AF62" i="24"/>
  <c r="AM62" i="24"/>
  <c r="AD98" i="24"/>
  <c r="AI98" i="24"/>
  <c r="AO98" i="24"/>
  <c r="AK98" i="24"/>
  <c r="AC98" i="24"/>
  <c r="AM98" i="24"/>
  <c r="AJ98" i="24"/>
  <c r="AA98" i="24"/>
  <c r="Y98" i="24"/>
  <c r="AH98" i="24"/>
  <c r="W26" i="24"/>
  <c r="AM26" i="24"/>
  <c r="AB26" i="24"/>
  <c r="Z26" i="24"/>
  <c r="AN26" i="24"/>
  <c r="AI26" i="24"/>
  <c r="AL26" i="24"/>
  <c r="X26" i="24"/>
  <c r="AH26" i="24"/>
  <c r="AI26" i="21"/>
  <c r="AK90" i="19"/>
  <c r="AK107" i="19"/>
  <c r="AN28" i="21"/>
  <c r="AO124" i="19"/>
  <c r="AC4" i="21"/>
  <c r="AL4" i="21"/>
  <c r="AE68" i="19"/>
  <c r="AN109" i="19"/>
  <c r="AC117" i="19"/>
  <c r="AH75" i="21"/>
  <c r="Z158" i="21"/>
  <c r="AL106" i="21"/>
  <c r="AO72" i="21"/>
  <c r="AM146" i="21"/>
  <c r="AH83" i="21"/>
  <c r="AD92" i="21"/>
  <c r="AJ28" i="27"/>
  <c r="AO122" i="27"/>
  <c r="AK151" i="27"/>
  <c r="AI62" i="27"/>
  <c r="AD98" i="27"/>
  <c r="AI111" i="27"/>
  <c r="AG171" i="27"/>
  <c r="W159" i="27"/>
  <c r="AM57" i="27"/>
  <c r="AK8" i="24"/>
  <c r="AA13" i="27"/>
  <c r="AL13" i="27"/>
  <c r="AG75" i="27"/>
  <c r="AB75" i="27"/>
  <c r="W123" i="27"/>
  <c r="AG123" i="27"/>
  <c r="X27" i="27"/>
  <c r="AL27" i="27"/>
  <c r="AA124" i="27"/>
  <c r="AL4" i="27"/>
  <c r="AF101" i="27"/>
  <c r="AJ101" i="27"/>
  <c r="AL101" i="27"/>
  <c r="AG11" i="27"/>
  <c r="AB109" i="27"/>
  <c r="AB119" i="27"/>
  <c r="AC119" i="27"/>
  <c r="AL119" i="27"/>
  <c r="AK119" i="27"/>
  <c r="AJ84" i="27"/>
  <c r="AC84" i="27"/>
  <c r="AD58" i="27"/>
  <c r="Y58" i="27"/>
  <c r="AC164" i="27"/>
  <c r="AG90" i="27"/>
  <c r="AA14" i="24"/>
  <c r="AC14" i="24"/>
  <c r="Y62" i="24"/>
  <c r="AE26" i="24"/>
  <c r="AG26" i="24"/>
  <c r="AM3" i="21"/>
  <c r="AL89" i="19"/>
  <c r="AM118" i="19"/>
  <c r="AF118" i="19"/>
  <c r="AD118" i="19"/>
  <c r="AH118" i="19"/>
  <c r="X149" i="19"/>
  <c r="W3" i="19"/>
  <c r="X25" i="19"/>
  <c r="AE40" i="19"/>
  <c r="X76" i="21"/>
  <c r="AB76" i="21"/>
  <c r="AG31" i="19"/>
  <c r="AL14" i="19"/>
  <c r="AG87" i="27"/>
  <c r="Y51" i="27"/>
  <c r="X131" i="27"/>
  <c r="Y89" i="27"/>
  <c r="AG94" i="27"/>
  <c r="AC40" i="27"/>
  <c r="AE57" i="27"/>
  <c r="Y81" i="24"/>
  <c r="AB4" i="27"/>
  <c r="W176" i="27"/>
  <c r="AD176" i="27"/>
  <c r="AJ56" i="27"/>
  <c r="AO126" i="27"/>
  <c r="Z59" i="27"/>
  <c r="AB84" i="27"/>
  <c r="AL84" i="27"/>
  <c r="AM84" i="27"/>
  <c r="AL44" i="27"/>
  <c r="AC44" i="27"/>
  <c r="AD44" i="27"/>
  <c r="X44" i="27"/>
  <c r="AG145" i="27"/>
  <c r="AM164" i="27"/>
  <c r="AO142" i="27"/>
  <c r="AJ142" i="27"/>
  <c r="AJ45" i="27"/>
  <c r="AF174" i="24"/>
  <c r="Y161" i="27"/>
  <c r="Z25" i="27"/>
  <c r="Z91" i="27"/>
  <c r="AK162" i="24"/>
  <c r="X5" i="21"/>
  <c r="AF173" i="19"/>
  <c r="AD111" i="19"/>
  <c r="AG66" i="19"/>
  <c r="AG149" i="19"/>
  <c r="AM75" i="21"/>
  <c r="AJ3" i="19"/>
  <c r="AI25" i="19"/>
  <c r="AE170" i="21"/>
  <c r="AH40" i="19"/>
  <c r="AF156" i="21"/>
  <c r="AN76" i="21"/>
  <c r="AK76" i="21"/>
  <c r="X14" i="19"/>
  <c r="X10" i="19"/>
  <c r="AN47" i="19"/>
  <c r="AF87" i="27"/>
  <c r="AJ51" i="27"/>
  <c r="AC28" i="27"/>
  <c r="AB125" i="27"/>
  <c r="AI79" i="27"/>
  <c r="AC35" i="27"/>
  <c r="AF156" i="27"/>
  <c r="AD122" i="27"/>
  <c r="Y81" i="27"/>
  <c r="AB92" i="27"/>
  <c r="AM131" i="27"/>
  <c r="AA103" i="27"/>
  <c r="AL55" i="24"/>
  <c r="AO33" i="27"/>
  <c r="AB89" i="27"/>
  <c r="AA94" i="27"/>
  <c r="Y169" i="27"/>
  <c r="AJ40" i="27"/>
  <c r="AO78" i="27"/>
  <c r="AI57" i="27"/>
  <c r="AB57" i="27"/>
  <c r="W81" i="24"/>
  <c r="AE152" i="24"/>
  <c r="AF4" i="27"/>
  <c r="AG101" i="27"/>
  <c r="AK176" i="27"/>
  <c r="AB176" i="27"/>
  <c r="AB127" i="27"/>
  <c r="AO11" i="27"/>
  <c r="W132" i="27"/>
  <c r="AH56" i="27"/>
  <c r="AM56" i="27"/>
  <c r="Z126" i="27"/>
  <c r="AC59" i="27"/>
  <c r="X84" i="27"/>
  <c r="AH84" i="27"/>
  <c r="AA84" i="27"/>
  <c r="AF84" i="27"/>
  <c r="Z44" i="27"/>
  <c r="AF44" i="27"/>
  <c r="AI44" i="27"/>
  <c r="AN44" i="27"/>
  <c r="AF145" i="27"/>
  <c r="AB164" i="27"/>
  <c r="Z142" i="27"/>
  <c r="W142" i="27"/>
  <c r="AF45" i="27"/>
  <c r="AG45" i="27"/>
  <c r="AK174" i="24"/>
  <c r="AJ25" i="27"/>
  <c r="AH50" i="19"/>
  <c r="AD149" i="21"/>
  <c r="Y169" i="21"/>
  <c r="AE126" i="21"/>
  <c r="AH76" i="21"/>
  <c r="Z76" i="21"/>
  <c r="AI47" i="65"/>
  <c r="AM153" i="65"/>
  <c r="AA162" i="65"/>
  <c r="X30" i="19"/>
  <c r="AK47" i="19"/>
  <c r="W46" i="27"/>
  <c r="AC81" i="27"/>
  <c r="AB107" i="27"/>
  <c r="Z10" i="27"/>
  <c r="AB33" i="27"/>
  <c r="AG77" i="27"/>
  <c r="AA55" i="27"/>
  <c r="AJ89" i="27"/>
  <c r="AO94" i="27"/>
  <c r="X169" i="27"/>
  <c r="Y164" i="19"/>
  <c r="W21" i="21"/>
  <c r="AA141" i="19"/>
  <c r="AF158" i="21"/>
  <c r="AJ158" i="21"/>
  <c r="AM3" i="19"/>
  <c r="AE133" i="65"/>
  <c r="X141" i="21"/>
  <c r="AO40" i="19"/>
  <c r="AG40" i="19"/>
  <c r="AL103" i="19"/>
  <c r="AL147" i="19"/>
  <c r="AD164" i="19"/>
  <c r="X21" i="21"/>
  <c r="AJ141" i="19"/>
  <c r="AC141" i="19"/>
  <c r="AM170" i="19"/>
  <c r="AD54" i="19"/>
  <c r="AJ23" i="21"/>
  <c r="AI151" i="19"/>
  <c r="AN158" i="21"/>
  <c r="AI158" i="21"/>
  <c r="AF3" i="19"/>
  <c r="AG87" i="21"/>
  <c r="AK25" i="65"/>
  <c r="AC133" i="65"/>
  <c r="AF81" i="21"/>
  <c r="AN170" i="21"/>
  <c r="AE141" i="21"/>
  <c r="AI101" i="65"/>
  <c r="AL40" i="19"/>
  <c r="AD40" i="19"/>
  <c r="AM157" i="21"/>
  <c r="AK133" i="65"/>
  <c r="AN133" i="65"/>
  <c r="X23" i="19"/>
  <c r="AI60" i="65"/>
  <c r="AI16" i="24"/>
  <c r="AJ100" i="27"/>
  <c r="AI169" i="27"/>
  <c r="AF82" i="24"/>
  <c r="AH8" i="24"/>
  <c r="AJ8" i="24"/>
  <c r="AI2" i="27"/>
  <c r="AD2" i="27"/>
  <c r="AG18" i="27"/>
  <c r="AM91" i="27"/>
  <c r="AJ162" i="24"/>
  <c r="Y146" i="21"/>
  <c r="AH60" i="65"/>
  <c r="AL9" i="19"/>
  <c r="AJ147" i="21"/>
  <c r="Z10" i="19"/>
  <c r="AH92" i="21"/>
  <c r="AB47" i="19"/>
  <c r="Y79" i="27"/>
  <c r="AK158" i="27"/>
  <c r="AF81" i="27"/>
  <c r="AD154" i="27"/>
  <c r="X174" i="27"/>
  <c r="AC174" i="27"/>
  <c r="Y151" i="27"/>
  <c r="AO151" i="27"/>
  <c r="X151" i="27"/>
  <c r="AJ131" i="27"/>
  <c r="AK131" i="27"/>
  <c r="Z128" i="24"/>
  <c r="Z105" i="24"/>
  <c r="Y103" i="27"/>
  <c r="AM32" i="27"/>
  <c r="Z7" i="27"/>
  <c r="AL62" i="27"/>
  <c r="AG48" i="27"/>
  <c r="AF10" i="27"/>
  <c r="AE16" i="24"/>
  <c r="AL88" i="24"/>
  <c r="AI55" i="24"/>
  <c r="AF88" i="27"/>
  <c r="AJ2" i="27"/>
  <c r="W124" i="27"/>
  <c r="W4" i="27"/>
  <c r="AM4" i="27"/>
  <c r="AG4" i="27"/>
  <c r="AD101" i="27"/>
  <c r="AO18" i="27"/>
  <c r="AC11" i="27"/>
  <c r="AD109" i="27"/>
  <c r="Y109" i="27"/>
  <c r="AC73" i="27"/>
  <c r="AF73" i="27"/>
  <c r="AL73" i="27"/>
  <c r="X56" i="27"/>
  <c r="Z56" i="27"/>
  <c r="AG59" i="27"/>
  <c r="AI74" i="27"/>
  <c r="AE22" i="27"/>
  <c r="Y119" i="27"/>
  <c r="Z119" i="27"/>
  <c r="AJ119" i="27"/>
  <c r="AM119" i="27"/>
  <c r="W119" i="27"/>
  <c r="Y84" i="27"/>
  <c r="W84" i="27"/>
  <c r="AG84" i="27"/>
  <c r="AE84" i="27"/>
  <c r="AH44" i="27"/>
  <c r="AE44" i="27"/>
  <c r="AB44" i="27"/>
  <c r="AO44" i="27"/>
  <c r="AA145" i="27"/>
  <c r="AJ58" i="27"/>
  <c r="AH58" i="27"/>
  <c r="AK58" i="27"/>
  <c r="X164" i="27"/>
  <c r="AO164" i="27"/>
  <c r="AH142" i="27"/>
  <c r="AD142" i="27"/>
  <c r="AE142" i="27"/>
  <c r="AK45" i="27"/>
  <c r="AN45" i="27"/>
  <c r="AB45" i="27"/>
  <c r="AK110" i="27"/>
  <c r="AF110" i="27"/>
  <c r="AL90" i="27"/>
  <c r="W90" i="27"/>
  <c r="AC90" i="27"/>
  <c r="Y145" i="24"/>
  <c r="AC174" i="24"/>
  <c r="AG162" i="24"/>
  <c r="AD34" i="19"/>
  <c r="AE152" i="21"/>
  <c r="AI100" i="27"/>
  <c r="AJ116" i="27"/>
  <c r="AN169" i="27"/>
  <c r="AB88" i="27"/>
  <c r="AN8" i="24"/>
  <c r="AM2" i="27"/>
  <c r="AF124" i="27"/>
  <c r="AD124" i="27"/>
  <c r="AJ4" i="27"/>
  <c r="X4" i="27"/>
  <c r="Y4" i="27"/>
  <c r="AA18" i="27"/>
  <c r="AE153" i="27"/>
  <c r="AC109" i="27"/>
  <c r="AO109" i="27"/>
  <c r="AE56" i="27"/>
  <c r="AO56" i="27"/>
  <c r="AK59" i="27"/>
  <c r="AO59" i="27"/>
  <c r="AA74" i="27"/>
  <c r="AD22" i="27"/>
  <c r="AH145" i="27"/>
  <c r="AL164" i="27"/>
  <c r="Y164" i="27"/>
  <c r="AB110" i="27"/>
  <c r="AI110" i="27"/>
  <c r="AE91" i="24"/>
  <c r="X60" i="65"/>
  <c r="AK125" i="65"/>
  <c r="AM162" i="65"/>
  <c r="Y47" i="19"/>
  <c r="AH143" i="27"/>
  <c r="Z140" i="27"/>
  <c r="AD81" i="27"/>
  <c r="AM154" i="27"/>
  <c r="AH154" i="27"/>
  <c r="W174" i="27"/>
  <c r="AB174" i="27"/>
  <c r="AC151" i="27"/>
  <c r="AG151" i="27"/>
  <c r="AB131" i="27"/>
  <c r="AH131" i="27"/>
  <c r="Z131" i="27"/>
  <c r="AK128" i="24"/>
  <c r="W23" i="24"/>
  <c r="AF63" i="24"/>
  <c r="AD62" i="27"/>
  <c r="W107" i="27"/>
  <c r="AN16" i="24"/>
  <c r="AG55" i="24"/>
  <c r="Y91" i="27"/>
  <c r="AF162" i="24"/>
  <c r="W47" i="65"/>
  <c r="AK60" i="65"/>
  <c r="AD60" i="65"/>
  <c r="AE86" i="65"/>
  <c r="AE125" i="65"/>
  <c r="AG162" i="65"/>
  <c r="AG14" i="19"/>
  <c r="AL83" i="21"/>
  <c r="AB87" i="27"/>
  <c r="AC139" i="27"/>
  <c r="Z96" i="27"/>
  <c r="AJ158" i="27"/>
  <c r="AD19" i="27"/>
  <c r="AE122" i="27"/>
  <c r="AH122" i="27"/>
  <c r="AO81" i="27"/>
  <c r="AK81" i="27"/>
  <c r="AL81" i="27"/>
  <c r="AE92" i="27"/>
  <c r="AK92" i="27"/>
  <c r="AJ154" i="27"/>
  <c r="AI154" i="27"/>
  <c r="AL174" i="27"/>
  <c r="AC64" i="27"/>
  <c r="AC162" i="24"/>
  <c r="AC64" i="19"/>
  <c r="AK91" i="19"/>
  <c r="AE149" i="19"/>
  <c r="AA95" i="21"/>
  <c r="AN38" i="19"/>
  <c r="AN46" i="19"/>
  <c r="AD126" i="21"/>
  <c r="AA76" i="21"/>
  <c r="AO76" i="21"/>
  <c r="W76" i="21"/>
  <c r="AO143" i="21"/>
  <c r="AH23" i="19"/>
  <c r="AN102" i="27"/>
  <c r="AD103" i="27"/>
  <c r="AH7" i="27"/>
  <c r="Y62" i="27"/>
  <c r="AH62" i="27"/>
  <c r="AC62" i="27"/>
  <c r="Y107" i="27"/>
  <c r="AM97" i="27"/>
  <c r="AN100" i="27"/>
  <c r="AH100" i="27"/>
  <c r="AM77" i="27"/>
  <c r="AC38" i="27"/>
  <c r="AK40" i="27"/>
  <c r="Z88" i="27"/>
  <c r="AG57" i="27"/>
  <c r="X57" i="27"/>
  <c r="AO27" i="27"/>
  <c r="AD66" i="24"/>
  <c r="Z91" i="24"/>
  <c r="W162" i="24"/>
  <c r="AC116" i="19"/>
  <c r="AE157" i="19"/>
  <c r="AB16" i="21"/>
  <c r="AL62" i="19"/>
  <c r="AM82" i="19"/>
  <c r="AK19" i="21"/>
  <c r="AJ15" i="21"/>
  <c r="AG64" i="19"/>
  <c r="AG91" i="19"/>
  <c r="AF149" i="19"/>
  <c r="AH100" i="65"/>
  <c r="X132" i="65"/>
  <c r="AF38" i="19"/>
  <c r="AL101" i="65"/>
  <c r="AI46" i="19"/>
  <c r="AC143" i="21"/>
  <c r="AO47" i="65"/>
  <c r="AN60" i="65"/>
  <c r="W162" i="65"/>
  <c r="AC33" i="19"/>
  <c r="AJ14" i="19"/>
  <c r="X83" i="21"/>
  <c r="AB15" i="19"/>
  <c r="AI30" i="19"/>
  <c r="AB61" i="21"/>
  <c r="AM29" i="27"/>
  <c r="AM87" i="27"/>
  <c r="AM96" i="27"/>
  <c r="AN143" i="27"/>
  <c r="AH156" i="27"/>
  <c r="AO158" i="27"/>
  <c r="AJ46" i="27"/>
  <c r="W140" i="27"/>
  <c r="AI122" i="27"/>
  <c r="Z122" i="27"/>
  <c r="X122" i="27"/>
  <c r="AG81" i="27"/>
  <c r="AB81" i="27"/>
  <c r="AO92" i="27"/>
  <c r="AH92" i="27"/>
  <c r="AC92" i="27"/>
  <c r="W154" i="27"/>
  <c r="AG174" i="27"/>
  <c r="AO38" i="27"/>
  <c r="AF64" i="24"/>
  <c r="AG64" i="24"/>
  <c r="AN162" i="24"/>
  <c r="AO162" i="24"/>
  <c r="Z3" i="21"/>
  <c r="Z125" i="19"/>
  <c r="AC157" i="19"/>
  <c r="AA16" i="21"/>
  <c r="AK62" i="19"/>
  <c r="AB165" i="19"/>
  <c r="Y82" i="19"/>
  <c r="AM150" i="19"/>
  <c r="AN162" i="19"/>
  <c r="AC91" i="19"/>
  <c r="AN149" i="19"/>
  <c r="AB149" i="19"/>
  <c r="AA149" i="19"/>
  <c r="AC149" i="19"/>
  <c r="Z43" i="65"/>
  <c r="X100" i="65"/>
  <c r="AM132" i="65"/>
  <c r="W114" i="21"/>
  <c r="AB38" i="19"/>
  <c r="AA118" i="21"/>
  <c r="AK101" i="65"/>
  <c r="AC46" i="19"/>
  <c r="AG137" i="21"/>
  <c r="AE76" i="21"/>
  <c r="AD76" i="21"/>
  <c r="AG143" i="21"/>
  <c r="AL133" i="21"/>
  <c r="AM123" i="21"/>
  <c r="AF96" i="27"/>
  <c r="W158" i="27"/>
  <c r="AH19" i="27"/>
  <c r="AD52" i="28"/>
  <c r="AH166" i="27"/>
  <c r="AB103" i="27"/>
  <c r="X155" i="27"/>
  <c r="AL32" i="27"/>
  <c r="AM7" i="27"/>
  <c r="AA128" i="27"/>
  <c r="W62" i="27"/>
  <c r="AE62" i="27"/>
  <c r="AH107" i="27"/>
  <c r="AD71" i="27"/>
  <c r="AO16" i="24"/>
  <c r="AK100" i="27"/>
  <c r="AA100" i="27"/>
  <c r="AK16" i="27"/>
  <c r="AA38" i="27"/>
  <c r="AH40" i="27"/>
  <c r="X136" i="27"/>
  <c r="X88" i="27"/>
  <c r="AN57" i="27"/>
  <c r="AH34" i="27"/>
  <c r="AD27" i="27"/>
  <c r="AL124" i="27"/>
  <c r="AG156" i="27"/>
  <c r="AN16" i="21"/>
  <c r="AO13" i="21"/>
  <c r="AB101" i="19"/>
  <c r="AE162" i="19"/>
  <c r="AM164" i="19"/>
  <c r="AK15" i="21"/>
  <c r="Z15" i="21"/>
  <c r="AL111" i="19"/>
  <c r="Z42" i="21"/>
  <c r="AH84" i="65"/>
  <c r="AD147" i="65"/>
  <c r="Z95" i="21"/>
  <c r="AF75" i="21"/>
  <c r="Y158" i="21"/>
  <c r="AM158" i="21"/>
  <c r="X158" i="21"/>
  <c r="AG114" i="21"/>
  <c r="AO110" i="21"/>
  <c r="AO14" i="65"/>
  <c r="AO58" i="65"/>
  <c r="AE170" i="65"/>
  <c r="AB50" i="19"/>
  <c r="AC106" i="21"/>
  <c r="AC170" i="21"/>
  <c r="AJ141" i="21"/>
  <c r="AN141" i="21"/>
  <c r="AJ5" i="65"/>
  <c r="AM46" i="19"/>
  <c r="AH46" i="19"/>
  <c r="AE169" i="21"/>
  <c r="AB157" i="21"/>
  <c r="AI146" i="21"/>
  <c r="AK146" i="21"/>
  <c r="AL146" i="21"/>
  <c r="AI143" i="21"/>
  <c r="AM143" i="21"/>
  <c r="AA143" i="21"/>
  <c r="X135" i="65"/>
  <c r="AG83" i="21"/>
  <c r="AK83" i="21"/>
  <c r="AF83" i="21"/>
  <c r="AO47" i="19"/>
  <c r="AE47" i="19"/>
  <c r="AD51" i="27"/>
  <c r="W96" i="27"/>
  <c r="AA96" i="27"/>
  <c r="AG143" i="27"/>
  <c r="AJ35" i="27"/>
  <c r="AA35" i="27"/>
  <c r="Y35" i="27"/>
  <c r="AO156" i="27"/>
  <c r="AB127" i="19"/>
  <c r="AC98" i="19"/>
  <c r="AD113" i="19"/>
  <c r="AE146" i="21"/>
  <c r="AF146" i="21"/>
  <c r="W146" i="21"/>
  <c r="AL175" i="21"/>
  <c r="AB143" i="21"/>
  <c r="Z143" i="21"/>
  <c r="AL143" i="21"/>
  <c r="X143" i="21"/>
  <c r="AJ23" i="19"/>
  <c r="AL156" i="27"/>
  <c r="Y156" i="27"/>
  <c r="AD156" i="27"/>
  <c r="AI156" i="27"/>
  <c r="AK156" i="27"/>
  <c r="AH127" i="19"/>
  <c r="AI16" i="21"/>
  <c r="AH98" i="19"/>
  <c r="AD165" i="19"/>
  <c r="AA165" i="19"/>
  <c r="AB164" i="19"/>
  <c r="W173" i="19"/>
  <c r="AG10" i="21"/>
  <c r="Y64" i="19"/>
  <c r="AB96" i="19"/>
  <c r="AN121" i="19"/>
  <c r="X6" i="21"/>
  <c r="AA74" i="19"/>
  <c r="X74" i="19"/>
  <c r="AE23" i="21"/>
  <c r="AK78" i="19"/>
  <c r="AD78" i="19"/>
  <c r="AK43" i="65"/>
  <c r="AH22" i="19"/>
  <c r="AE75" i="21"/>
  <c r="AL158" i="21"/>
  <c r="AC158" i="21"/>
  <c r="AG158" i="21"/>
  <c r="AH158" i="21"/>
  <c r="AB58" i="65"/>
  <c r="AM19" i="19"/>
  <c r="AN81" i="21"/>
  <c r="AC50" i="19"/>
  <c r="AB106" i="21"/>
  <c r="AB170" i="21"/>
  <c r="Y141" i="21"/>
  <c r="Z141" i="21"/>
  <c r="AK46" i="19"/>
  <c r="AA46" i="19"/>
  <c r="W65" i="21"/>
  <c r="X43" i="19"/>
  <c r="AG146" i="21"/>
  <c r="AB146" i="21"/>
  <c r="AJ146" i="21"/>
  <c r="Z146" i="21"/>
  <c r="AI175" i="21"/>
  <c r="Y143" i="21"/>
  <c r="AF143" i="21"/>
  <c r="AJ143" i="21"/>
  <c r="AN143" i="21"/>
  <c r="AG133" i="21"/>
  <c r="Z89" i="21"/>
  <c r="W123" i="21"/>
  <c r="AE153" i="65"/>
  <c r="AI83" i="21"/>
  <c r="Y83" i="21"/>
  <c r="W128" i="21"/>
  <c r="X58" i="21"/>
  <c r="AI47" i="19"/>
  <c r="AF47" i="19"/>
  <c r="AC51" i="27"/>
  <c r="AG148" i="27"/>
  <c r="AO96" i="27"/>
  <c r="AK96" i="27"/>
  <c r="AO143" i="27"/>
  <c r="W35" i="27"/>
  <c r="AG35" i="27"/>
  <c r="X156" i="27"/>
  <c r="AE156" i="27"/>
  <c r="AG63" i="24"/>
  <c r="AB155" i="27"/>
  <c r="AC32" i="27"/>
  <c r="AI36" i="27"/>
  <c r="AL7" i="27"/>
  <c r="Y7" i="27"/>
  <c r="AB128" i="27"/>
  <c r="Z62" i="27"/>
  <c r="AA62" i="27"/>
  <c r="AM62" i="27"/>
  <c r="AO62" i="27"/>
  <c r="AK62" i="27"/>
  <c r="AG71" i="27"/>
  <c r="AJ48" i="27"/>
  <c r="AN10" i="27"/>
  <c r="AB97" i="27"/>
  <c r="W16" i="24"/>
  <c r="X16" i="24"/>
  <c r="AF88" i="24"/>
  <c r="AL100" i="27"/>
  <c r="AD100" i="27"/>
  <c r="AB100" i="27"/>
  <c r="AD77" i="27"/>
  <c r="AB16" i="27"/>
  <c r="AO55" i="27"/>
  <c r="AE171" i="27"/>
  <c r="W171" i="27"/>
  <c r="AG108" i="27"/>
  <c r="X94" i="27"/>
  <c r="AN94" i="27"/>
  <c r="AL38" i="27"/>
  <c r="Y38" i="27"/>
  <c r="AG38" i="27"/>
  <c r="AE116" i="27"/>
  <c r="AB169" i="27"/>
  <c r="AL169" i="27"/>
  <c r="X34" i="27"/>
  <c r="AB82" i="24"/>
  <c r="W8" i="24"/>
  <c r="AO8" i="24"/>
  <c r="AL8" i="24"/>
  <c r="AE8" i="24"/>
  <c r="AL72" i="27"/>
  <c r="AH127" i="27"/>
  <c r="AG127" i="27"/>
  <c r="X11" i="27"/>
  <c r="AM11" i="27"/>
  <c r="AH109" i="27"/>
  <c r="AF109" i="27"/>
  <c r="AK109" i="27"/>
  <c r="AG109" i="27"/>
  <c r="X73" i="27"/>
  <c r="AH73" i="27"/>
  <c r="AM73" i="27"/>
  <c r="AB73" i="27"/>
  <c r="AJ73" i="27"/>
  <c r="W56" i="27"/>
  <c r="AN56" i="27"/>
  <c r="AA56" i="27"/>
  <c r="AD56" i="27"/>
  <c r="AL56" i="27"/>
  <c r="Y126" i="27"/>
  <c r="AA126" i="27"/>
  <c r="AH22" i="27"/>
  <c r="AH146" i="24"/>
  <c r="Y66" i="24"/>
  <c r="AK161" i="27"/>
  <c r="AC175" i="24"/>
  <c r="W91" i="24"/>
  <c r="AL91" i="24"/>
  <c r="AB25" i="27"/>
  <c r="W25" i="27"/>
  <c r="AE25" i="27"/>
  <c r="AG91" i="27"/>
  <c r="AO91" i="27"/>
  <c r="AI64" i="24"/>
  <c r="AC64" i="24"/>
  <c r="AD64" i="24"/>
  <c r="AK97" i="27"/>
  <c r="AB91" i="27"/>
  <c r="AC91" i="27"/>
  <c r="AI91" i="27"/>
  <c r="AL91" i="27"/>
  <c r="AH91" i="27"/>
  <c r="AE64" i="24"/>
  <c r="AO64" i="24"/>
  <c r="Z64" i="24"/>
  <c r="AA64" i="24"/>
  <c r="AO52" i="28"/>
  <c r="AO32" i="27"/>
  <c r="AK7" i="27"/>
  <c r="AF62" i="27"/>
  <c r="AJ62" i="27"/>
  <c r="AN62" i="27"/>
  <c r="X62" i="27"/>
  <c r="AL175" i="27"/>
  <c r="AI48" i="27"/>
  <c r="AG10" i="27"/>
  <c r="AH97" i="27"/>
  <c r="AH16" i="24"/>
  <c r="AC16" i="24"/>
  <c r="AB16" i="24"/>
  <c r="AO88" i="24"/>
  <c r="AN169" i="24"/>
  <c r="AL111" i="27"/>
  <c r="W100" i="27"/>
  <c r="X100" i="27"/>
  <c r="AO100" i="27"/>
  <c r="AM100" i="27"/>
  <c r="Y77" i="27"/>
  <c r="X16" i="27"/>
  <c r="AM55" i="27"/>
  <c r="AN171" i="27"/>
  <c r="AL171" i="27"/>
  <c r="AF94" i="27"/>
  <c r="Z94" i="27"/>
  <c r="AE94" i="27"/>
  <c r="AF38" i="27"/>
  <c r="AE38" i="27"/>
  <c r="AA169" i="27"/>
  <c r="AD169" i="27"/>
  <c r="AD78" i="27"/>
  <c r="AE82" i="24"/>
  <c r="AI8" i="24"/>
  <c r="X8" i="24"/>
  <c r="AD8" i="24"/>
  <c r="AF8" i="24"/>
  <c r="AF177" i="24"/>
  <c r="AJ127" i="27"/>
  <c r="AJ11" i="27"/>
  <c r="AE11" i="27"/>
  <c r="AD11" i="27"/>
  <c r="AJ109" i="27"/>
  <c r="AE109" i="27"/>
  <c r="AA109" i="27"/>
  <c r="AM109" i="27"/>
  <c r="W73" i="27"/>
  <c r="AI73" i="27"/>
  <c r="AG73" i="27"/>
  <c r="Y73" i="27"/>
  <c r="AG56" i="27"/>
  <c r="Y56" i="27"/>
  <c r="AI56" i="27"/>
  <c r="AB56" i="27"/>
  <c r="AD126" i="27"/>
  <c r="AA117" i="27"/>
  <c r="AK22" i="27"/>
  <c r="AC66" i="24"/>
  <c r="Z161" i="27"/>
  <c r="AH161" i="27"/>
  <c r="AL161" i="27"/>
  <c r="AN91" i="24"/>
  <c r="Y25" i="27"/>
  <c r="AF25" i="27"/>
  <c r="AH25" i="27"/>
  <c r="X91" i="27"/>
  <c r="W91" i="27"/>
  <c r="AJ91" i="27"/>
  <c r="AE91" i="27"/>
  <c r="AB64" i="24"/>
  <c r="X64" i="24"/>
  <c r="AN64" i="24"/>
  <c r="W64" i="24"/>
  <c r="AH162" i="24"/>
  <c r="AL162" i="24"/>
  <c r="X162" i="24"/>
  <c r="AI162" i="24"/>
  <c r="Z162" i="24"/>
  <c r="AD162" i="24"/>
  <c r="AB162" i="24"/>
  <c r="Y162" i="24"/>
  <c r="AM162" i="24"/>
  <c r="AE162" i="24"/>
  <c r="AM25" i="27"/>
  <c r="AC25" i="27"/>
  <c r="AD25" i="27"/>
  <c r="AK25" i="27"/>
  <c r="AO25" i="27"/>
  <c r="AA25" i="27"/>
  <c r="AK64" i="24"/>
  <c r="AD20" i="21"/>
  <c r="AC16" i="21"/>
  <c r="AN62" i="19"/>
  <c r="AC82" i="19"/>
  <c r="AF68" i="19"/>
  <c r="AK164" i="19"/>
  <c r="AE64" i="19"/>
  <c r="AE117" i="19"/>
  <c r="W6" i="21"/>
  <c r="AM168" i="19"/>
  <c r="AA169" i="21"/>
  <c r="AM169" i="21"/>
  <c r="AO169" i="21"/>
  <c r="Z169" i="21"/>
  <c r="AL169" i="21"/>
  <c r="AC119" i="65"/>
  <c r="AN119" i="65"/>
  <c r="AD146" i="65"/>
  <c r="AE146" i="65"/>
  <c r="Y146" i="65"/>
  <c r="AO146" i="65"/>
  <c r="AA42" i="19"/>
  <c r="AC42" i="19"/>
  <c r="AM42" i="19"/>
  <c r="AF42" i="19"/>
  <c r="AO42" i="19"/>
  <c r="AI42" i="19"/>
  <c r="W42" i="19"/>
  <c r="AM76" i="27"/>
  <c r="W76" i="27"/>
  <c r="AH65" i="27"/>
  <c r="AB65" i="27"/>
  <c r="AH3" i="27"/>
  <c r="AO3" i="27"/>
  <c r="Z3" i="27"/>
  <c r="AC3" i="27"/>
  <c r="AG3" i="27"/>
  <c r="AA3" i="27"/>
  <c r="AA43" i="27"/>
  <c r="AD43" i="27"/>
  <c r="AI43" i="27"/>
  <c r="Z43" i="27"/>
  <c r="AE43" i="27"/>
  <c r="AO43" i="27"/>
  <c r="AF165" i="27"/>
  <c r="W165" i="27"/>
  <c r="AC165" i="27"/>
  <c r="AM165" i="27"/>
  <c r="AH67" i="27"/>
  <c r="AD67" i="27"/>
  <c r="AO67" i="27"/>
  <c r="X67" i="27"/>
  <c r="AJ67" i="27"/>
  <c r="Z67" i="27"/>
  <c r="AM67" i="27"/>
  <c r="Y67" i="27"/>
  <c r="AC67" i="27"/>
  <c r="W67" i="27"/>
  <c r="AI67" i="27"/>
  <c r="AF67" i="27"/>
  <c r="AL67" i="27"/>
  <c r="AA67" i="27"/>
  <c r="AK67" i="27"/>
  <c r="AN116" i="19"/>
  <c r="AL116" i="19"/>
  <c r="AD16" i="21"/>
  <c r="X62" i="19"/>
  <c r="AF82" i="19"/>
  <c r="Y19" i="21"/>
  <c r="AO164" i="19"/>
  <c r="Z64" i="19"/>
  <c r="AL64" i="19"/>
  <c r="AK49" i="21"/>
  <c r="AG177" i="19"/>
  <c r="AI58" i="19"/>
  <c r="AC6" i="21"/>
  <c r="AK31" i="21"/>
  <c r="Y127" i="19"/>
  <c r="AM16" i="21"/>
  <c r="AG16" i="21"/>
  <c r="AJ33" i="21"/>
  <c r="AA62" i="19"/>
  <c r="X154" i="19"/>
  <c r="AK113" i="19"/>
  <c r="AM133" i="19"/>
  <c r="AE82" i="19"/>
  <c r="X82" i="19"/>
  <c r="AM102" i="19"/>
  <c r="W14" i="21"/>
  <c r="Z39" i="21"/>
  <c r="AK110" i="19"/>
  <c r="AF4" i="21"/>
  <c r="Z4" i="21"/>
  <c r="Z68" i="19"/>
  <c r="AF164" i="19"/>
  <c r="X141" i="19"/>
  <c r="AM141" i="19"/>
  <c r="AN173" i="19"/>
  <c r="AA134" i="19"/>
  <c r="AM15" i="21"/>
  <c r="AE143" i="19"/>
  <c r="AM64" i="19"/>
  <c r="AI64" i="19"/>
  <c r="AO118" i="19"/>
  <c r="AH177" i="19"/>
  <c r="AA58" i="19"/>
  <c r="AK121" i="19"/>
  <c r="AO121" i="19"/>
  <c r="AF54" i="19"/>
  <c r="AJ117" i="19"/>
  <c r="Z6" i="21"/>
  <c r="Y6" i="21"/>
  <c r="AD42" i="21"/>
  <c r="AI23" i="21"/>
  <c r="AN87" i="19"/>
  <c r="AK168" i="19"/>
  <c r="AF91" i="19"/>
  <c r="AE91" i="19"/>
  <c r="Z149" i="19"/>
  <c r="AM149" i="19"/>
  <c r="AO149" i="19"/>
  <c r="AF146" i="19"/>
  <c r="Z119" i="19"/>
  <c r="X119" i="19"/>
  <c r="AI8" i="21"/>
  <c r="AI50" i="21"/>
  <c r="AK54" i="65"/>
  <c r="X81" i="65"/>
  <c r="AK100" i="65"/>
  <c r="AH132" i="65"/>
  <c r="AE132" i="65"/>
  <c r="AN28" i="19"/>
  <c r="AH28" i="19"/>
  <c r="AM136" i="21"/>
  <c r="AD95" i="21"/>
  <c r="AJ114" i="21"/>
  <c r="AC114" i="21"/>
  <c r="X114" i="21"/>
  <c r="AE110" i="21"/>
  <c r="X38" i="19"/>
  <c r="AJ15" i="65"/>
  <c r="X44" i="65"/>
  <c r="AG58" i="65"/>
  <c r="AI133" i="65"/>
  <c r="AA133" i="65"/>
  <c r="AL133" i="65"/>
  <c r="AI170" i="65"/>
  <c r="AG25" i="19"/>
  <c r="AJ118" i="21"/>
  <c r="AA149" i="21"/>
  <c r="AH149" i="21"/>
  <c r="Y29" i="65"/>
  <c r="Y33" i="65"/>
  <c r="X38" i="65"/>
  <c r="AK137" i="65"/>
  <c r="AL168" i="65"/>
  <c r="X165" i="65"/>
  <c r="W40" i="19"/>
  <c r="AF40" i="19"/>
  <c r="AA40" i="19"/>
  <c r="AB169" i="21"/>
  <c r="AJ169" i="21"/>
  <c r="W169" i="21"/>
  <c r="AD101" i="21"/>
  <c r="AN101" i="21"/>
  <c r="AI34" i="19"/>
  <c r="AH34" i="19"/>
  <c r="AG34" i="19"/>
  <c r="W34" i="19"/>
  <c r="AC23" i="19"/>
  <c r="AE23" i="19"/>
  <c r="Y23" i="19"/>
  <c r="AF23" i="19"/>
  <c r="AK23" i="19"/>
  <c r="AB23" i="19"/>
  <c r="Z138" i="21"/>
  <c r="AE138" i="21"/>
  <c r="AO138" i="21"/>
  <c r="AO155" i="21"/>
  <c r="AM155" i="21"/>
  <c r="X155" i="21"/>
  <c r="AJ155" i="21"/>
  <c r="Y66" i="27"/>
  <c r="AI66" i="27"/>
  <c r="Z66" i="27"/>
  <c r="X129" i="27"/>
  <c r="AG129" i="27"/>
  <c r="Z129" i="27"/>
  <c r="AL75" i="24"/>
  <c r="AJ75" i="24"/>
  <c r="AC50" i="27"/>
  <c r="AH50" i="27"/>
  <c r="X50" i="27"/>
  <c r="Y50" i="27"/>
  <c r="W120" i="27"/>
  <c r="AK120" i="27"/>
  <c r="AH120" i="27"/>
  <c r="AN14" i="27"/>
  <c r="AD14" i="27"/>
  <c r="AJ14" i="27"/>
  <c r="W14" i="27"/>
  <c r="X14" i="27"/>
  <c r="AC14" i="27"/>
  <c r="AO144" i="27"/>
  <c r="AL144" i="27"/>
  <c r="W144" i="27"/>
  <c r="AA144" i="27"/>
  <c r="AB144" i="27"/>
  <c r="AC144" i="27"/>
  <c r="AE144" i="27"/>
  <c r="W31" i="27"/>
  <c r="AK31" i="27"/>
  <c r="AJ31" i="27"/>
  <c r="AD31" i="27"/>
  <c r="AF31" i="27"/>
  <c r="AB31" i="27"/>
  <c r="AH136" i="27"/>
  <c r="AM136" i="27"/>
  <c r="AD136" i="27"/>
  <c r="Y136" i="27"/>
  <c r="AL136" i="27"/>
  <c r="AE136" i="27"/>
  <c r="AK136" i="27"/>
  <c r="AN136" i="27"/>
  <c r="AK59" i="24"/>
  <c r="AC59" i="24"/>
  <c r="AB59" i="24"/>
  <c r="AM59" i="24"/>
  <c r="AL59" i="24"/>
  <c r="AF59" i="24"/>
  <c r="X59" i="24"/>
  <c r="AJ59" i="24"/>
  <c r="AH59" i="24"/>
  <c r="AO59" i="24"/>
  <c r="AF152" i="24"/>
  <c r="AB152" i="24"/>
  <c r="W152" i="24"/>
  <c r="AI152" i="24"/>
  <c r="AL152" i="24"/>
  <c r="Y152" i="24"/>
  <c r="AA152" i="24"/>
  <c r="AM152" i="24"/>
  <c r="AB120" i="24"/>
  <c r="AE120" i="24"/>
  <c r="Y120" i="24"/>
  <c r="AO120" i="24"/>
  <c r="AE67" i="27"/>
  <c r="AA40" i="24"/>
  <c r="W40" i="24"/>
  <c r="AG40" i="24"/>
  <c r="AD40" i="24"/>
  <c r="W17" i="24"/>
  <c r="AN17" i="24"/>
  <c r="AA17" i="24"/>
  <c r="AO17" i="24"/>
  <c r="X17" i="24"/>
  <c r="AH17" i="24"/>
  <c r="AF17" i="24"/>
  <c r="AL33" i="24"/>
  <c r="AG33" i="24"/>
  <c r="AA33" i="24"/>
  <c r="X33" i="24"/>
  <c r="AJ33" i="24"/>
  <c r="AH33" i="24"/>
  <c r="AO82" i="19"/>
  <c r="AK82" i="19"/>
  <c r="AJ82" i="19"/>
  <c r="AL71" i="19"/>
  <c r="AH19" i="21"/>
  <c r="Y2" i="21"/>
  <c r="AN177" i="19"/>
  <c r="Y177" i="19"/>
  <c r="AD6" i="21"/>
  <c r="AJ6" i="21"/>
  <c r="AB23" i="21"/>
  <c r="AL168" i="19"/>
  <c r="AD169" i="19"/>
  <c r="AC140" i="19"/>
  <c r="AL149" i="19"/>
  <c r="AI149" i="19"/>
  <c r="Y149" i="19"/>
  <c r="AK149" i="19"/>
  <c r="AN8" i="21"/>
  <c r="AJ100" i="65"/>
  <c r="W100" i="65"/>
  <c r="AF132" i="65"/>
  <c r="AC132" i="65"/>
  <c r="AL144" i="65"/>
  <c r="Z28" i="19"/>
  <c r="AE28" i="19"/>
  <c r="Z167" i="21"/>
  <c r="Z150" i="21"/>
  <c r="AO114" i="21"/>
  <c r="Z114" i="21"/>
  <c r="AM114" i="21"/>
  <c r="AB4" i="19"/>
  <c r="AM15" i="65"/>
  <c r="AO133" i="65"/>
  <c r="AG133" i="65"/>
  <c r="Y133" i="65"/>
  <c r="AF104" i="21"/>
  <c r="AK149" i="21"/>
  <c r="Y149" i="21"/>
  <c r="AH166" i="21"/>
  <c r="AE112" i="21"/>
  <c r="AJ96" i="21"/>
  <c r="X74" i="21"/>
  <c r="AA33" i="65"/>
  <c r="AC137" i="65"/>
  <c r="AH169" i="21"/>
  <c r="AN169" i="21"/>
  <c r="AI169" i="21"/>
  <c r="AF169" i="21"/>
  <c r="AM140" i="21"/>
  <c r="AK140" i="21"/>
  <c r="AK20" i="19"/>
  <c r="Z20" i="19"/>
  <c r="AE156" i="21"/>
  <c r="AN156" i="21"/>
  <c r="Z156" i="21"/>
  <c r="AH161" i="21"/>
  <c r="W161" i="21"/>
  <c r="AI160" i="21"/>
  <c r="X160" i="21"/>
  <c r="AK37" i="19"/>
  <c r="X37" i="19"/>
  <c r="AA39" i="65"/>
  <c r="AB39" i="65"/>
  <c r="Y42" i="19"/>
  <c r="AD15" i="19"/>
  <c r="AE15" i="19"/>
  <c r="AO15" i="19"/>
  <c r="W15" i="19"/>
  <c r="AJ15" i="19"/>
  <c r="X15" i="19"/>
  <c r="AH15" i="19"/>
  <c r="AF15" i="19"/>
  <c r="AB53" i="27"/>
  <c r="AD53" i="27"/>
  <c r="W53" i="27"/>
  <c r="AH139" i="24"/>
  <c r="AM139" i="24"/>
  <c r="AC162" i="27"/>
  <c r="AG162" i="27"/>
  <c r="AB162" i="27"/>
  <c r="AO162" i="27"/>
  <c r="AK108" i="27"/>
  <c r="AC108" i="27"/>
  <c r="AI108" i="27"/>
  <c r="AO108" i="27"/>
  <c r="AF108" i="27"/>
  <c r="AH108" i="27"/>
  <c r="AM108" i="27"/>
  <c r="AE108" i="27"/>
  <c r="AA34" i="27"/>
  <c r="AI34" i="27"/>
  <c r="AE34" i="27"/>
  <c r="AG34" i="27"/>
  <c r="AC34" i="27"/>
  <c r="AK34" i="27"/>
  <c r="AL34" i="27"/>
  <c r="AJ34" i="27"/>
  <c r="AO34" i="27"/>
  <c r="AB34" i="27"/>
  <c r="Z34" i="27"/>
  <c r="AM34" i="27"/>
  <c r="AF34" i="27"/>
  <c r="AD34" i="27"/>
  <c r="Y34" i="27"/>
  <c r="AH134" i="27"/>
  <c r="AO134" i="27"/>
  <c r="AB67" i="27"/>
  <c r="AE10" i="24"/>
  <c r="AB10" i="24"/>
  <c r="W10" i="24"/>
  <c r="AA10" i="24"/>
  <c r="AA106" i="27"/>
  <c r="X106" i="27"/>
  <c r="AC106" i="27"/>
  <c r="Z106" i="27"/>
  <c r="AJ106" i="27"/>
  <c r="AF106" i="27"/>
  <c r="AM106" i="27"/>
  <c r="AO106" i="27"/>
  <c r="Y106" i="27"/>
  <c r="AI106" i="27"/>
  <c r="AE106" i="27"/>
  <c r="AK106" i="27"/>
  <c r="AH155" i="19"/>
  <c r="AN65" i="19"/>
  <c r="AM28" i="19"/>
  <c r="AB28" i="19"/>
  <c r="AF114" i="21"/>
  <c r="AE114" i="21"/>
  <c r="AH114" i="21"/>
  <c r="W116" i="21"/>
  <c r="AN78" i="21"/>
  <c r="W15" i="65"/>
  <c r="AN83" i="65"/>
  <c r="AB66" i="21"/>
  <c r="AG131" i="21"/>
  <c r="AB149" i="21"/>
  <c r="AI149" i="21"/>
  <c r="AN166" i="21"/>
  <c r="W112" i="21"/>
  <c r="AG96" i="21"/>
  <c r="Z121" i="21"/>
  <c r="AM8" i="65"/>
  <c r="AO99" i="21"/>
  <c r="AK168" i="21"/>
  <c r="AK169" i="21"/>
  <c r="AC169" i="21"/>
  <c r="X169" i="21"/>
  <c r="AD169" i="21"/>
  <c r="AN13" i="19"/>
  <c r="Z13" i="19"/>
  <c r="AH163" i="21"/>
  <c r="W163" i="21"/>
  <c r="AH115" i="21"/>
  <c r="AB115" i="21"/>
  <c r="AA146" i="65"/>
  <c r="AH42" i="19"/>
  <c r="AF151" i="21"/>
  <c r="AJ151" i="21"/>
  <c r="AA26" i="27"/>
  <c r="AM26" i="27"/>
  <c r="AI26" i="27"/>
  <c r="AD139" i="27"/>
  <c r="AM139" i="27"/>
  <c r="AE139" i="27"/>
  <c r="Y139" i="27"/>
  <c r="AK139" i="27"/>
  <c r="AG139" i="27"/>
  <c r="X139" i="27"/>
  <c r="W139" i="27"/>
  <c r="AD148" i="27"/>
  <c r="AH148" i="27"/>
  <c r="AJ148" i="27"/>
  <c r="AA148" i="27"/>
  <c r="Y148" i="27"/>
  <c r="W148" i="27"/>
  <c r="AC148" i="27"/>
  <c r="AF148" i="27"/>
  <c r="AL125" i="27"/>
  <c r="AG125" i="27"/>
  <c r="Y125" i="27"/>
  <c r="Z125" i="27"/>
  <c r="AM125" i="27"/>
  <c r="X125" i="27"/>
  <c r="AC125" i="27"/>
  <c r="AH125" i="27"/>
  <c r="AI12" i="27"/>
  <c r="AM12" i="27"/>
  <c r="AD147" i="27"/>
  <c r="AF147" i="27"/>
  <c r="X147" i="27"/>
  <c r="AJ149" i="27"/>
  <c r="W149" i="27"/>
  <c r="AE149" i="27"/>
  <c r="Z149" i="27"/>
  <c r="AF42" i="27"/>
  <c r="AN42" i="27"/>
  <c r="Y68" i="27"/>
  <c r="AM68" i="27"/>
  <c r="W3" i="27"/>
  <c r="W47" i="27"/>
  <c r="AD47" i="27"/>
  <c r="AC47" i="27"/>
  <c r="AN47" i="27"/>
  <c r="Z47" i="27"/>
  <c r="AB47" i="27"/>
  <c r="AE54" i="27"/>
  <c r="AG54" i="27"/>
  <c r="AF54" i="27"/>
  <c r="Y54" i="27"/>
  <c r="AM54" i="27"/>
  <c r="AK54" i="27"/>
  <c r="AA54" i="27"/>
  <c r="AN24" i="27"/>
  <c r="AE24" i="27"/>
  <c r="AM24" i="27"/>
  <c r="AJ24" i="27"/>
  <c r="AI24" i="27"/>
  <c r="AF43" i="27"/>
  <c r="AD165" i="27"/>
  <c r="W34" i="27"/>
  <c r="AI73" i="24"/>
  <c r="W73" i="24"/>
  <c r="AM72" i="27"/>
  <c r="W72" i="27"/>
  <c r="X72" i="27"/>
  <c r="Z72" i="27"/>
  <c r="AI72" i="27"/>
  <c r="AH72" i="27"/>
  <c r="AK72" i="27"/>
  <c r="Y72" i="27"/>
  <c r="AJ18" i="27"/>
  <c r="AL18" i="27"/>
  <c r="AN18" i="27"/>
  <c r="AC18" i="27"/>
  <c r="AK18" i="27"/>
  <c r="AI18" i="27"/>
  <c r="X18" i="27"/>
  <c r="AB18" i="27"/>
  <c r="AH18" i="27"/>
  <c r="Z18" i="27"/>
  <c r="AE18" i="27"/>
  <c r="AF18" i="27"/>
  <c r="Y18" i="27"/>
  <c r="W18" i="27"/>
  <c r="AD18" i="27"/>
  <c r="AN67" i="27"/>
  <c r="AO153" i="27"/>
  <c r="AK153" i="27"/>
  <c r="X153" i="27"/>
  <c r="AH153" i="27"/>
  <c r="AJ153" i="27"/>
  <c r="Y153" i="27"/>
  <c r="AG153" i="27"/>
  <c r="AL153" i="27"/>
  <c r="AH174" i="24"/>
  <c r="AD174" i="24"/>
  <c r="AN174" i="24"/>
  <c r="AJ174" i="24"/>
  <c r="AI174" i="24"/>
  <c r="AO174" i="24"/>
  <c r="AL174" i="24"/>
  <c r="X174" i="24"/>
  <c r="AM174" i="24"/>
  <c r="Y174" i="24"/>
  <c r="AB174" i="24"/>
  <c r="Z174" i="24"/>
  <c r="AA174" i="24"/>
  <c r="W174" i="24"/>
  <c r="AE174" i="24"/>
  <c r="AD106" i="27"/>
  <c r="AE36" i="65"/>
  <c r="AD156" i="65"/>
  <c r="AA153" i="65"/>
  <c r="AI162" i="65"/>
  <c r="Y162" i="65"/>
  <c r="AC162" i="65"/>
  <c r="AC14" i="19"/>
  <c r="AH14" i="19"/>
  <c r="AM14" i="19"/>
  <c r="AM9" i="19"/>
  <c r="AE30" i="19"/>
  <c r="AA177" i="21"/>
  <c r="AA47" i="19"/>
  <c r="AH47" i="19"/>
  <c r="AD47" i="19"/>
  <c r="W47" i="19"/>
  <c r="AE87" i="27"/>
  <c r="Y87" i="27"/>
  <c r="X87" i="27"/>
  <c r="Z51" i="27"/>
  <c r="X51" i="27"/>
  <c r="AI51" i="27"/>
  <c r="AI28" i="27"/>
  <c r="X28" i="27"/>
  <c r="AH28" i="27"/>
  <c r="AJ79" i="27"/>
  <c r="AK35" i="27"/>
  <c r="X35" i="27"/>
  <c r="AM35" i="27"/>
  <c r="AH35" i="27"/>
  <c r="AL35" i="27"/>
  <c r="AB105" i="24"/>
  <c r="Z126" i="24"/>
  <c r="AK103" i="27"/>
  <c r="AG103" i="27"/>
  <c r="AO103" i="27"/>
  <c r="AL138" i="27"/>
  <c r="AJ33" i="27"/>
  <c r="AI98" i="27"/>
  <c r="AB63" i="27"/>
  <c r="AE118" i="27"/>
  <c r="AF171" i="27"/>
  <c r="AM171" i="27"/>
  <c r="AK171" i="27"/>
  <c r="AB171" i="27"/>
  <c r="AH171" i="27"/>
  <c r="AK89" i="27"/>
  <c r="AN89" i="27"/>
  <c r="Z89" i="27"/>
  <c r="Y61" i="27"/>
  <c r="AG40" i="27"/>
  <c r="AE40" i="27"/>
  <c r="AL78" i="27"/>
  <c r="Y82" i="24"/>
  <c r="AH82" i="24"/>
  <c r="W82" i="24"/>
  <c r="X111" i="24"/>
  <c r="AG113" i="24"/>
  <c r="X2" i="27"/>
  <c r="AK2" i="27"/>
  <c r="Y127" i="27"/>
  <c r="AI127" i="27"/>
  <c r="AD127" i="27"/>
  <c r="X127" i="27"/>
  <c r="AC132" i="27"/>
  <c r="AB59" i="27"/>
  <c r="Y59" i="27"/>
  <c r="AN59" i="27"/>
  <c r="X117" i="27"/>
  <c r="Z22" i="27"/>
  <c r="AJ22" i="27"/>
  <c r="AB91" i="24"/>
  <c r="AJ103" i="65"/>
  <c r="AN135" i="65"/>
  <c r="AI153" i="65"/>
  <c r="AO162" i="65"/>
  <c r="AE162" i="65"/>
  <c r="AJ162" i="65"/>
  <c r="Y14" i="19"/>
  <c r="AA14" i="19"/>
  <c r="AN9" i="19"/>
  <c r="AM30" i="19"/>
  <c r="AM47" i="19"/>
  <c r="AJ47" i="19"/>
  <c r="AL47" i="19"/>
  <c r="AG47" i="19"/>
  <c r="AC87" i="27"/>
  <c r="AL87" i="27"/>
  <c r="W51" i="27"/>
  <c r="AL51" i="27"/>
  <c r="AA28" i="27"/>
  <c r="W28" i="27"/>
  <c r="AG79" i="27"/>
  <c r="AN35" i="27"/>
  <c r="AD35" i="27"/>
  <c r="AF35" i="27"/>
  <c r="AB35" i="27"/>
  <c r="W103" i="27"/>
  <c r="AM103" i="27"/>
  <c r="AM33" i="27"/>
  <c r="AC33" i="27"/>
  <c r="AH98" i="27"/>
  <c r="Z171" i="27"/>
  <c r="X171" i="27"/>
  <c r="AI171" i="27"/>
  <c r="AO171" i="27"/>
  <c r="AD89" i="27"/>
  <c r="W89" i="27"/>
  <c r="X61" i="27"/>
  <c r="AB61" i="27"/>
  <c r="AM40" i="27"/>
  <c r="X40" i="27"/>
  <c r="Z78" i="27"/>
  <c r="AD82" i="24"/>
  <c r="AI82" i="24"/>
  <c r="AM111" i="24"/>
  <c r="Y2" i="27"/>
  <c r="AA2" i="27"/>
  <c r="Z127" i="27"/>
  <c r="AM127" i="27"/>
  <c r="AC127" i="27"/>
  <c r="AA127" i="27"/>
  <c r="AJ132" i="27"/>
  <c r="W59" i="27"/>
  <c r="AL59" i="27"/>
  <c r="AJ59" i="27"/>
  <c r="AA22" i="27"/>
  <c r="AC22" i="27"/>
  <c r="Z99" i="19"/>
  <c r="AO93" i="19"/>
  <c r="AH157" i="19"/>
  <c r="AI157" i="19"/>
  <c r="AG157" i="19"/>
  <c r="AL38" i="21"/>
  <c r="AJ31" i="21"/>
  <c r="AJ102" i="19"/>
  <c r="AM14" i="21"/>
  <c r="AK39" i="21"/>
  <c r="AO110" i="19"/>
  <c r="AF110" i="19"/>
  <c r="AF2" i="21"/>
  <c r="AH151" i="19"/>
  <c r="AJ104" i="19"/>
  <c r="AB91" i="19"/>
  <c r="Z91" i="19"/>
  <c r="AA91" i="19"/>
  <c r="W91" i="19"/>
  <c r="Z29" i="21"/>
  <c r="Y146" i="19"/>
  <c r="AJ8" i="21"/>
  <c r="Z8" i="21"/>
  <c r="AA72" i="19"/>
  <c r="AJ72" i="19"/>
  <c r="AO136" i="19"/>
  <c r="AK25" i="21"/>
  <c r="AJ43" i="65"/>
  <c r="AL43" i="65"/>
  <c r="AE43" i="65"/>
  <c r="AE84" i="65"/>
  <c r="AC173" i="65"/>
  <c r="AF136" i="21"/>
  <c r="AN136" i="21"/>
  <c r="AC117" i="21"/>
  <c r="AB142" i="21"/>
  <c r="AH110" i="21"/>
  <c r="AM110" i="21"/>
  <c r="AL4" i="19"/>
  <c r="AK78" i="21"/>
  <c r="Y15" i="65"/>
  <c r="AC15" i="65"/>
  <c r="AF31" i="65"/>
  <c r="AK44" i="65"/>
  <c r="Y45" i="65"/>
  <c r="AH83" i="65"/>
  <c r="AM83" i="65"/>
  <c r="AC117" i="65"/>
  <c r="AI81" i="21"/>
  <c r="AA104" i="21"/>
  <c r="AA159" i="21"/>
  <c r="AN173" i="21"/>
  <c r="Y71" i="21"/>
  <c r="AO118" i="21"/>
  <c r="AA74" i="21"/>
  <c r="AD85" i="21"/>
  <c r="W84" i="21"/>
  <c r="AF19" i="65"/>
  <c r="AB24" i="65"/>
  <c r="AO33" i="65"/>
  <c r="AO8" i="65"/>
  <c r="AA101" i="65"/>
  <c r="AL152" i="65"/>
  <c r="AE177" i="65"/>
  <c r="AC16" i="19"/>
  <c r="AH99" i="21"/>
  <c r="AO46" i="19"/>
  <c r="AG46" i="19"/>
  <c r="X46" i="19"/>
  <c r="Y97" i="21"/>
  <c r="AE140" i="21"/>
  <c r="AM101" i="21"/>
  <c r="AL157" i="21"/>
  <c r="W153" i="21"/>
  <c r="W156" i="21"/>
  <c r="AB156" i="21"/>
  <c r="AL72" i="21"/>
  <c r="X35" i="19"/>
  <c r="AL67" i="21"/>
  <c r="AG124" i="21"/>
  <c r="AF55" i="21"/>
  <c r="AA160" i="21"/>
  <c r="AM90" i="21"/>
  <c r="AH133" i="21"/>
  <c r="AB133" i="21"/>
  <c r="W60" i="21"/>
  <c r="AI115" i="21"/>
  <c r="AD138" i="21"/>
  <c r="AJ138" i="21"/>
  <c r="AK36" i="65"/>
  <c r="AI37" i="65"/>
  <c r="AE50" i="65"/>
  <c r="AK47" i="65"/>
  <c r="Y47" i="65"/>
  <c r="AG172" i="65"/>
  <c r="Y33" i="19"/>
  <c r="AL93" i="21"/>
  <c r="X57" i="21"/>
  <c r="AC147" i="21"/>
  <c r="AL10" i="19"/>
  <c r="W92" i="21"/>
  <c r="Z47" i="19"/>
  <c r="Z61" i="21"/>
  <c r="AA66" i="27"/>
  <c r="AJ130" i="27"/>
  <c r="X96" i="27"/>
  <c r="AA79" i="27"/>
  <c r="AF79" i="27"/>
  <c r="AD79" i="27"/>
  <c r="Z143" i="27"/>
  <c r="Z156" i="27"/>
  <c r="AC156" i="27"/>
  <c r="AE129" i="27"/>
  <c r="Z158" i="27"/>
  <c r="AF158" i="27"/>
  <c r="AE158" i="27"/>
  <c r="AK19" i="27"/>
  <c r="X46" i="27"/>
  <c r="Z46" i="27"/>
  <c r="AF140" i="27"/>
  <c r="AI39" i="27"/>
  <c r="AD23" i="24"/>
  <c r="AN126" i="24"/>
  <c r="AH126" i="24"/>
  <c r="AI63" i="24"/>
  <c r="X63" i="24"/>
  <c r="AH52" i="28"/>
  <c r="AF53" i="27"/>
  <c r="AK149" i="27"/>
  <c r="Y149" i="27"/>
  <c r="Z120" i="27"/>
  <c r="AF103" i="27"/>
  <c r="AN103" i="27"/>
  <c r="AL103" i="27"/>
  <c r="AH103" i="27"/>
  <c r="AJ103" i="27"/>
  <c r="AG155" i="27"/>
  <c r="AA14" i="27"/>
  <c r="AE14" i="27"/>
  <c r="AH14" i="27"/>
  <c r="AA107" i="27"/>
  <c r="AN107" i="27"/>
  <c r="AC68" i="27"/>
  <c r="AA68" i="27"/>
  <c r="AE68" i="27"/>
  <c r="AO68" i="27"/>
  <c r="AD48" i="27"/>
  <c r="AL48" i="27"/>
  <c r="AL141" i="27"/>
  <c r="W141" i="27"/>
  <c r="AA65" i="27"/>
  <c r="AK65" i="27"/>
  <c r="AG65" i="27"/>
  <c r="AK88" i="24"/>
  <c r="AN72" i="19"/>
  <c r="X99" i="19"/>
  <c r="AK20" i="21"/>
  <c r="AD157" i="19"/>
  <c r="AI38" i="21"/>
  <c r="AN31" i="21"/>
  <c r="Z31" i="21"/>
  <c r="AC144" i="19"/>
  <c r="AN33" i="21"/>
  <c r="AK98" i="19"/>
  <c r="AH154" i="19"/>
  <c r="AD26" i="21"/>
  <c r="AJ133" i="19"/>
  <c r="AO102" i="19"/>
  <c r="X14" i="21"/>
  <c r="AD39" i="21"/>
  <c r="AN89" i="19"/>
  <c r="AB89" i="19"/>
  <c r="AC110" i="19"/>
  <c r="X110" i="19"/>
  <c r="Z83" i="19"/>
  <c r="AD21" i="21"/>
  <c r="X2" i="21"/>
  <c r="AA2" i="21"/>
  <c r="AF15" i="21"/>
  <c r="AA128" i="19"/>
  <c r="W17" i="21"/>
  <c r="AC118" i="19"/>
  <c r="AK118" i="19"/>
  <c r="X118" i="19"/>
  <c r="AJ177" i="19"/>
  <c r="AB177" i="19"/>
  <c r="AM177" i="19"/>
  <c r="AK177" i="19"/>
  <c r="X151" i="19"/>
  <c r="AH59" i="19"/>
  <c r="AB8" i="21"/>
  <c r="X8" i="21"/>
  <c r="AG8" i="21"/>
  <c r="AB72" i="19"/>
  <c r="AL72" i="19"/>
  <c r="X136" i="19"/>
  <c r="AB122" i="19"/>
  <c r="AH43" i="65"/>
  <c r="AD43" i="65"/>
  <c r="W43" i="65"/>
  <c r="AD53" i="65"/>
  <c r="AI176" i="65"/>
  <c r="AD136" i="21"/>
  <c r="AK136" i="21"/>
  <c r="X139" i="21"/>
  <c r="Y94" i="21"/>
  <c r="AB120" i="21"/>
  <c r="AK69" i="21"/>
  <c r="AJ31" i="65"/>
  <c r="AM45" i="65"/>
  <c r="AI68" i="65"/>
  <c r="AF83" i="65"/>
  <c r="Z83" i="65"/>
  <c r="AO8" i="19"/>
  <c r="AK173" i="21"/>
  <c r="X64" i="21"/>
  <c r="AO53" i="21"/>
  <c r="AN85" i="21"/>
  <c r="AC19" i="65"/>
  <c r="AF24" i="65"/>
  <c r="AK33" i="65"/>
  <c r="AK174" i="65"/>
  <c r="AL46" i="27"/>
  <c r="AJ63" i="24"/>
  <c r="AJ107" i="27"/>
  <c r="AG107" i="27"/>
  <c r="Z107" i="27"/>
  <c r="AL107" i="27"/>
  <c r="AC107" i="27"/>
  <c r="AI107" i="27"/>
  <c r="AD107" i="27"/>
  <c r="AE107" i="27"/>
  <c r="AM107" i="27"/>
  <c r="AO107" i="27"/>
  <c r="W175" i="27"/>
  <c r="Y175" i="27"/>
  <c r="AC175" i="27"/>
  <c r="AO48" i="27"/>
  <c r="AJ139" i="24"/>
  <c r="AB139" i="24"/>
  <c r="AI139" i="24"/>
  <c r="W139" i="24"/>
  <c r="AK160" i="24"/>
  <c r="AJ160" i="24"/>
  <c r="AH160" i="24"/>
  <c r="AL148" i="21"/>
  <c r="AJ6" i="19"/>
  <c r="AB122" i="21"/>
  <c r="Z140" i="21"/>
  <c r="AH101" i="21"/>
  <c r="Z157" i="21"/>
  <c r="AG157" i="21"/>
  <c r="AO156" i="21"/>
  <c r="AH156" i="21"/>
  <c r="AE43" i="19"/>
  <c r="AN72" i="21"/>
  <c r="AK124" i="21"/>
  <c r="AI174" i="21"/>
  <c r="AF160" i="21"/>
  <c r="AN133" i="21"/>
  <c r="AO133" i="21"/>
  <c r="Z68" i="21"/>
  <c r="AC89" i="21"/>
  <c r="AF115" i="21"/>
  <c r="AF138" i="21"/>
  <c r="AC138" i="21"/>
  <c r="AJ2" i="65"/>
  <c r="AJ2" i="22" s="1"/>
  <c r="AK39" i="65"/>
  <c r="AA36" i="65"/>
  <c r="AB49" i="65"/>
  <c r="AE47" i="65"/>
  <c r="AA47" i="65"/>
  <c r="AN47" i="65"/>
  <c r="AE126" i="65"/>
  <c r="Z172" i="65"/>
  <c r="AJ33" i="19"/>
  <c r="AI119" i="21"/>
  <c r="AC70" i="21"/>
  <c r="X147" i="21"/>
  <c r="AJ10" i="19"/>
  <c r="AG92" i="21"/>
  <c r="AK177" i="21"/>
  <c r="AL58" i="21"/>
  <c r="W151" i="21"/>
  <c r="AL66" i="27"/>
  <c r="AM79" i="27"/>
  <c r="AB79" i="27"/>
  <c r="AB12" i="27"/>
  <c r="Y129" i="27"/>
  <c r="AG158" i="27"/>
  <c r="AB158" i="27"/>
  <c r="AL19" i="27"/>
  <c r="AD46" i="27"/>
  <c r="AH140" i="27"/>
  <c r="Y85" i="27"/>
  <c r="AG39" i="27"/>
  <c r="AN75" i="24"/>
  <c r="W126" i="24"/>
  <c r="AD63" i="24"/>
  <c r="AM52" i="28"/>
  <c r="AA52" i="28"/>
  <c r="Y76" i="27"/>
  <c r="AG53" i="27"/>
  <c r="AD149" i="27"/>
  <c r="AC149" i="27"/>
  <c r="AD120" i="27"/>
  <c r="AH102" i="27"/>
  <c r="AE103" i="27"/>
  <c r="AC103" i="27"/>
  <c r="AI103" i="27"/>
  <c r="X103" i="27"/>
  <c r="AM155" i="27"/>
  <c r="AL60" i="27"/>
  <c r="AF14" i="27"/>
  <c r="AM14" i="27"/>
  <c r="AF107" i="27"/>
  <c r="X107" i="27"/>
  <c r="AA48" i="27"/>
  <c r="W48" i="27"/>
  <c r="AH88" i="24"/>
  <c r="AD169" i="24"/>
  <c r="AA169" i="24"/>
  <c r="AI169" i="24"/>
  <c r="AK169" i="24"/>
  <c r="AE3" i="21"/>
  <c r="AE93" i="19"/>
  <c r="AJ157" i="19"/>
  <c r="AN18" i="21"/>
  <c r="AC94" i="19"/>
  <c r="AA31" i="21"/>
  <c r="AO176" i="19"/>
  <c r="AN98" i="19"/>
  <c r="AI124" i="19"/>
  <c r="AA102" i="19"/>
  <c r="AF102" i="19"/>
  <c r="AN102" i="19"/>
  <c r="AB102" i="19"/>
  <c r="AN14" i="21"/>
  <c r="AL14" i="21"/>
  <c r="AG39" i="21"/>
  <c r="AF39" i="21"/>
  <c r="AG103" i="19"/>
  <c r="AL41" i="21"/>
  <c r="W89" i="19"/>
  <c r="W110" i="19"/>
  <c r="AI21" i="21"/>
  <c r="AC2" i="21"/>
  <c r="W15" i="21"/>
  <c r="AI15" i="21"/>
  <c r="AA79" i="19"/>
  <c r="AE96" i="19"/>
  <c r="Z17" i="21"/>
  <c r="AA118" i="19"/>
  <c r="Z118" i="19"/>
  <c r="X177" i="19"/>
  <c r="AC151" i="19"/>
  <c r="Z151" i="19"/>
  <c r="AD91" i="19"/>
  <c r="AJ91" i="19"/>
  <c r="Y91" i="19"/>
  <c r="X91" i="19"/>
  <c r="AJ155" i="19"/>
  <c r="AJ149" i="19"/>
  <c r="AH149" i="19"/>
  <c r="AD149" i="19"/>
  <c r="W146" i="19"/>
  <c r="AL78" i="19"/>
  <c r="AM8" i="21"/>
  <c r="AC8" i="21"/>
  <c r="AF72" i="19"/>
  <c r="X72" i="19"/>
  <c r="AA136" i="19"/>
  <c r="Z25" i="21"/>
  <c r="AK65" i="19"/>
  <c r="X43" i="65"/>
  <c r="AI43" i="65"/>
  <c r="X84" i="65"/>
  <c r="AO147" i="65"/>
  <c r="AC136" i="21"/>
  <c r="AJ110" i="21"/>
  <c r="AB110" i="21"/>
  <c r="Z4" i="19"/>
  <c r="AD78" i="21"/>
  <c r="AK15" i="65"/>
  <c r="AB15" i="65"/>
  <c r="AO45" i="65"/>
  <c r="AJ45" i="65"/>
  <c r="AL83" i="65"/>
  <c r="AO83" i="65"/>
  <c r="AM97" i="65"/>
  <c r="AM87" i="65"/>
  <c r="AK117" i="65"/>
  <c r="W133" i="65"/>
  <c r="AJ133" i="65"/>
  <c r="AJ81" i="21"/>
  <c r="AM104" i="21"/>
  <c r="AE173" i="21"/>
  <c r="AI71" i="21"/>
  <c r="AF118" i="21"/>
  <c r="AJ74" i="21"/>
  <c r="AH124" i="21"/>
  <c r="AJ133" i="21"/>
  <c r="AM133" i="21"/>
  <c r="AK52" i="28"/>
  <c r="AI14" i="27"/>
  <c r="AG14" i="27"/>
  <c r="Y14" i="27"/>
  <c r="AO14" i="27"/>
  <c r="AL14" i="27"/>
  <c r="AK14" i="27"/>
  <c r="Z14" i="27"/>
  <c r="AF138" i="27"/>
  <c r="AN138" i="27"/>
  <c r="W138" i="27"/>
  <c r="Z48" i="27"/>
  <c r="AM48" i="27"/>
  <c r="AC48" i="27"/>
  <c r="AB48" i="27"/>
  <c r="Y48" i="27"/>
  <c r="AE48" i="27"/>
  <c r="AF48" i="27"/>
  <c r="AN48" i="27"/>
  <c r="X48" i="27"/>
  <c r="AH48" i="27"/>
  <c r="AJ95" i="27"/>
  <c r="AN95" i="27"/>
  <c r="AE88" i="24"/>
  <c r="AN88" i="24"/>
  <c r="Z88" i="24"/>
  <c r="X88" i="24"/>
  <c r="AC88" i="24"/>
  <c r="AI88" i="24"/>
  <c r="AD88" i="24"/>
  <c r="AK162" i="27"/>
  <c r="AJ162" i="27"/>
  <c r="AN162" i="27"/>
  <c r="AL63" i="27"/>
  <c r="AC111" i="27"/>
  <c r="AL3" i="27"/>
  <c r="AK3" i="27"/>
  <c r="AJ3" i="27"/>
  <c r="AD3" i="27"/>
  <c r="AK77" i="27"/>
  <c r="AC77" i="27"/>
  <c r="AM16" i="27"/>
  <c r="AN16" i="27"/>
  <c r="Z54" i="27"/>
  <c r="AO54" i="27"/>
  <c r="AD54" i="27"/>
  <c r="AN54" i="27"/>
  <c r="AD55" i="27"/>
  <c r="AN55" i="27"/>
  <c r="AL31" i="27"/>
  <c r="Y31" i="27"/>
  <c r="AC31" i="27"/>
  <c r="AE31" i="27"/>
  <c r="AL94" i="27"/>
  <c r="W94" i="27"/>
  <c r="AJ94" i="27"/>
  <c r="AK94" i="27"/>
  <c r="AM94" i="27"/>
  <c r="AN38" i="27"/>
  <c r="AJ38" i="27"/>
  <c r="AI38" i="27"/>
  <c r="AH38" i="27"/>
  <c r="Z38" i="27"/>
  <c r="X116" i="27"/>
  <c r="AF169" i="27"/>
  <c r="AG169" i="27"/>
  <c r="AM169" i="27"/>
  <c r="AC169" i="27"/>
  <c r="AA136" i="27"/>
  <c r="AG136" i="27"/>
  <c r="AO136" i="27"/>
  <c r="AB136" i="27"/>
  <c r="AJ136" i="27"/>
  <c r="AL159" i="27"/>
  <c r="AE159" i="27"/>
  <c r="AH78" i="27"/>
  <c r="AA78" i="27"/>
  <c r="AC78" i="27"/>
  <c r="AA88" i="27"/>
  <c r="AD88" i="27"/>
  <c r="AK165" i="27"/>
  <c r="AG165" i="27"/>
  <c r="AA165" i="27"/>
  <c r="AO57" i="27"/>
  <c r="AA57" i="27"/>
  <c r="AC57" i="27"/>
  <c r="AH57" i="27"/>
  <c r="AC81" i="24"/>
  <c r="AC111" i="24"/>
  <c r="W162" i="27"/>
  <c r="AE162" i="27"/>
  <c r="AG63" i="27"/>
  <c r="X111" i="27"/>
  <c r="AJ111" i="27"/>
  <c r="AF3" i="27"/>
  <c r="AN3" i="27"/>
  <c r="AB3" i="27"/>
  <c r="AC137" i="27"/>
  <c r="AF77" i="27"/>
  <c r="AH77" i="27"/>
  <c r="AJ16" i="27"/>
  <c r="AF16" i="27"/>
  <c r="AC54" i="27"/>
  <c r="W54" i="27"/>
  <c r="AB54" i="27"/>
  <c r="AL54" i="27"/>
  <c r="AE55" i="27"/>
  <c r="AI55" i="27"/>
  <c r="AG31" i="27"/>
  <c r="AO31" i="27"/>
  <c r="X31" i="27"/>
  <c r="AJ152" i="27"/>
  <c r="AB94" i="27"/>
  <c r="AD94" i="27"/>
  <c r="Y94" i="27"/>
  <c r="AI94" i="27"/>
  <c r="AB38" i="27"/>
  <c r="AM38" i="27"/>
  <c r="X38" i="27"/>
  <c r="AD38" i="27"/>
  <c r="Z116" i="27"/>
  <c r="W169" i="27"/>
  <c r="AK169" i="27"/>
  <c r="AH169" i="27"/>
  <c r="AJ169" i="27"/>
  <c r="AC136" i="27"/>
  <c r="Z136" i="27"/>
  <c r="AF136" i="27"/>
  <c r="W136" i="27"/>
  <c r="AM159" i="27"/>
  <c r="AJ159" i="27"/>
  <c r="AI159" i="27"/>
  <c r="X78" i="27"/>
  <c r="Y78" i="27"/>
  <c r="W88" i="27"/>
  <c r="AO88" i="27"/>
  <c r="AK88" i="27"/>
  <c r="Z165" i="27"/>
  <c r="X165" i="27"/>
  <c r="AK57" i="27"/>
  <c r="Y57" i="27"/>
  <c r="AL57" i="27"/>
  <c r="AF57" i="27"/>
  <c r="Z57" i="27"/>
  <c r="AN81" i="24"/>
  <c r="AL120" i="24"/>
  <c r="AC120" i="24"/>
  <c r="AM120" i="24"/>
  <c r="AJ120" i="24"/>
  <c r="AJ13" i="27"/>
  <c r="AM13" i="27"/>
  <c r="AD13" i="27"/>
  <c r="AG13" i="27"/>
  <c r="AB72" i="27"/>
  <c r="AJ72" i="27"/>
  <c r="AN72" i="27"/>
  <c r="AE72" i="27"/>
  <c r="AC72" i="27"/>
  <c r="AL176" i="27"/>
  <c r="AA176" i="27"/>
  <c r="AJ176" i="27"/>
  <c r="AH176" i="27"/>
  <c r="AK11" i="27"/>
  <c r="Y11" i="27"/>
  <c r="AB11" i="27"/>
  <c r="AF11" i="27"/>
  <c r="AA11" i="27"/>
  <c r="AC153" i="27"/>
  <c r="AA153" i="27"/>
  <c r="AB153" i="27"/>
  <c r="AI153" i="27"/>
  <c r="AN153" i="27"/>
  <c r="AK177" i="27"/>
  <c r="W126" i="27"/>
  <c r="AF126" i="27"/>
  <c r="AN126" i="27"/>
  <c r="AH117" i="27"/>
  <c r="AM22" i="27"/>
  <c r="AG22" i="27"/>
  <c r="X22" i="27"/>
  <c r="AN22" i="27"/>
  <c r="AO145" i="27"/>
  <c r="AK145" i="27"/>
  <c r="AL58" i="27"/>
  <c r="AA58" i="27"/>
  <c r="X58" i="27"/>
  <c r="AE58" i="27"/>
  <c r="AG58" i="27"/>
  <c r="AF164" i="27"/>
  <c r="AA164" i="27"/>
  <c r="AH164" i="27"/>
  <c r="AD164" i="27"/>
  <c r="Z164" i="27"/>
  <c r="AK142" i="27"/>
  <c r="AC142" i="27"/>
  <c r="AG142" i="27"/>
  <c r="AA142" i="27"/>
  <c r="AN142" i="27"/>
  <c r="AG17" i="27"/>
  <c r="AD45" i="27"/>
  <c r="Z45" i="27"/>
  <c r="AO45" i="27"/>
  <c r="AM45" i="27"/>
  <c r="W45" i="27"/>
  <c r="AL110" i="27"/>
  <c r="W110" i="27"/>
  <c r="AD110" i="27"/>
  <c r="AO110" i="27"/>
  <c r="AE110" i="27"/>
  <c r="AF90" i="27"/>
  <c r="AB90" i="27"/>
  <c r="AI90" i="27"/>
  <c r="AM90" i="27"/>
  <c r="AK90" i="27"/>
  <c r="AC145" i="24"/>
  <c r="AM171" i="24"/>
  <c r="AC17" i="24"/>
  <c r="AG17" i="24"/>
  <c r="Y17" i="24"/>
  <c r="AM17" i="24"/>
  <c r="AD10" i="24"/>
  <c r="AH10" i="24"/>
  <c r="AK10" i="24"/>
  <c r="AH66" i="24"/>
  <c r="AD175" i="24"/>
  <c r="AK33" i="24"/>
  <c r="AJ91" i="24"/>
  <c r="AI91" i="24"/>
  <c r="AI17" i="24"/>
  <c r="AH13" i="27"/>
  <c r="Z13" i="27"/>
  <c r="AE13" i="27"/>
  <c r="AK13" i="27"/>
  <c r="AC2" i="27"/>
  <c r="AG72" i="27"/>
  <c r="AA72" i="27"/>
  <c r="AF72" i="27"/>
  <c r="AO72" i="27"/>
  <c r="AI176" i="27"/>
  <c r="AM176" i="27"/>
  <c r="AN176" i="27"/>
  <c r="AE176" i="27"/>
  <c r="AG176" i="27"/>
  <c r="AF127" i="27"/>
  <c r="W11" i="27"/>
  <c r="AN11" i="27"/>
  <c r="AL11" i="27"/>
  <c r="Z11" i="27"/>
  <c r="Z153" i="27"/>
  <c r="W153" i="27"/>
  <c r="AF153" i="27"/>
  <c r="AM153" i="27"/>
  <c r="AL126" i="27"/>
  <c r="AB126" i="27"/>
  <c r="X126" i="27"/>
  <c r="AO117" i="27"/>
  <c r="AI22" i="27"/>
  <c r="Y22" i="27"/>
  <c r="AO22" i="27"/>
  <c r="AL22" i="27"/>
  <c r="AB145" i="27"/>
  <c r="Z145" i="27"/>
  <c r="AC145" i="27"/>
  <c r="Z58" i="27"/>
  <c r="AB58" i="27"/>
  <c r="AF58" i="27"/>
  <c r="AI58" i="27"/>
  <c r="W164" i="27"/>
  <c r="AN164" i="27"/>
  <c r="AE164" i="27"/>
  <c r="AG164" i="27"/>
  <c r="AM142" i="27"/>
  <c r="Y142" i="27"/>
  <c r="AF142" i="27"/>
  <c r="AB142" i="27"/>
  <c r="X17" i="27"/>
  <c r="Y45" i="27"/>
  <c r="AC45" i="27"/>
  <c r="AA45" i="27"/>
  <c r="AI45" i="27"/>
  <c r="AM110" i="27"/>
  <c r="AA110" i="27"/>
  <c r="X110" i="27"/>
  <c r="AH110" i="27"/>
  <c r="X90" i="27"/>
  <c r="AJ90" i="27"/>
  <c r="AO90" i="27"/>
  <c r="Y90" i="27"/>
  <c r="W145" i="24"/>
  <c r="X171" i="24"/>
  <c r="Z17" i="24"/>
  <c r="AK17" i="24"/>
  <c r="AL17" i="24"/>
  <c r="AE17" i="24"/>
  <c r="Z146" i="24"/>
  <c r="X10" i="24"/>
  <c r="AN10" i="24"/>
  <c r="AA66" i="24"/>
  <c r="AE66" i="24"/>
  <c r="AI161" i="27"/>
  <c r="AB175" i="24"/>
  <c r="AE175" i="24"/>
  <c r="AF33" i="24"/>
  <c r="AC91" i="24"/>
  <c r="AO91" i="24"/>
  <c r="AG175" i="24"/>
  <c r="W175" i="24"/>
  <c r="AI33" i="24"/>
  <c r="AF91" i="24"/>
  <c r="AN99" i="19"/>
  <c r="AM99" i="19"/>
  <c r="AC99" i="19"/>
  <c r="AA163" i="19"/>
  <c r="AC5" i="21"/>
  <c r="AA38" i="21"/>
  <c r="AB38" i="21"/>
  <c r="Z38" i="21"/>
  <c r="AJ38" i="21"/>
  <c r="AM38" i="21"/>
  <c r="AI31" i="21"/>
  <c r="AL31" i="21"/>
  <c r="AD31" i="21"/>
  <c r="AB31" i="21"/>
  <c r="AG31" i="21"/>
  <c r="AF31" i="21"/>
  <c r="Y31" i="21"/>
  <c r="X31" i="21"/>
  <c r="AM31" i="21"/>
  <c r="AM37" i="21"/>
  <c r="AB37" i="21"/>
  <c r="AO37" i="21"/>
  <c r="X67" i="19"/>
  <c r="AD99" i="19"/>
  <c r="AE99" i="19"/>
  <c r="AF52" i="21"/>
  <c r="AL84" i="19"/>
  <c r="AD84" i="19"/>
  <c r="AJ84" i="19"/>
  <c r="AF38" i="21"/>
  <c r="AD35" i="21"/>
  <c r="AH99" i="19"/>
  <c r="W99" i="19"/>
  <c r="AL163" i="19"/>
  <c r="AD148" i="19"/>
  <c r="AB148" i="19"/>
  <c r="AC148" i="19"/>
  <c r="AM148" i="19"/>
  <c r="AL5" i="21"/>
  <c r="AJ5" i="21"/>
  <c r="AI5" i="21"/>
  <c r="AE5" i="21"/>
  <c r="AH5" i="21"/>
  <c r="AB106" i="19"/>
  <c r="AN106" i="19"/>
  <c r="AF63" i="19"/>
  <c r="AF127" i="19"/>
  <c r="AB159" i="19"/>
  <c r="AO16" i="21"/>
  <c r="AF48" i="21"/>
  <c r="AO112" i="19"/>
  <c r="AF144" i="19"/>
  <c r="Y33" i="21"/>
  <c r="AF33" i="21"/>
  <c r="AA33" i="21"/>
  <c r="AG62" i="19"/>
  <c r="AH75" i="19"/>
  <c r="AD171" i="19"/>
  <c r="AN60" i="19"/>
  <c r="AK156" i="19"/>
  <c r="AM69" i="19"/>
  <c r="AJ165" i="19"/>
  <c r="Y126" i="19"/>
  <c r="AB138" i="19"/>
  <c r="AE39" i="21"/>
  <c r="AO39" i="21"/>
  <c r="AD103" i="19"/>
  <c r="AK103" i="19"/>
  <c r="AB24" i="21"/>
  <c r="AA88" i="19"/>
  <c r="AO152" i="19"/>
  <c r="AM41" i="21"/>
  <c r="AO86" i="19"/>
  <c r="AI110" i="19"/>
  <c r="AL110" i="19"/>
  <c r="Y110" i="19"/>
  <c r="AM51" i="21"/>
  <c r="AK21" i="21"/>
  <c r="AO21" i="21"/>
  <c r="AM21" i="21"/>
  <c r="Y10" i="21"/>
  <c r="AA10" i="21"/>
  <c r="AD134" i="19"/>
  <c r="Y111" i="19"/>
  <c r="AM96" i="19"/>
  <c r="AD96" i="19"/>
  <c r="AI160" i="19"/>
  <c r="AI17" i="21"/>
  <c r="AH49" i="21"/>
  <c r="W49" i="21"/>
  <c r="AD137" i="19"/>
  <c r="Z137" i="19"/>
  <c r="AO137" i="19"/>
  <c r="Y137" i="19"/>
  <c r="AO58" i="19"/>
  <c r="Y58" i="19"/>
  <c r="Z12" i="21"/>
  <c r="Z108" i="19"/>
  <c r="AM42" i="21"/>
  <c r="AB42" i="21"/>
  <c r="AO168" i="19"/>
  <c r="X168" i="19"/>
  <c r="W168" i="19"/>
  <c r="AM169" i="19"/>
  <c r="Z30" i="21"/>
  <c r="AA59" i="19"/>
  <c r="AJ29" i="21"/>
  <c r="AN29" i="21"/>
  <c r="AN85" i="19"/>
  <c r="AH146" i="19"/>
  <c r="X146" i="19"/>
  <c r="AB146" i="19"/>
  <c r="AI146" i="19"/>
  <c r="AD146" i="19"/>
  <c r="AA166" i="19"/>
  <c r="AH78" i="19"/>
  <c r="Z65" i="19"/>
  <c r="AG65" i="19"/>
  <c r="AI122" i="19"/>
  <c r="X122" i="19"/>
  <c r="AC40" i="65"/>
  <c r="Z53" i="65"/>
  <c r="AE53" i="65"/>
  <c r="AH81" i="65"/>
  <c r="AE81" i="65"/>
  <c r="AN84" i="65"/>
  <c r="AB84" i="65"/>
  <c r="AK84" i="65"/>
  <c r="AA84" i="65"/>
  <c r="AK106" i="65"/>
  <c r="AK113" i="65"/>
  <c r="AH144" i="65"/>
  <c r="AI144" i="65"/>
  <c r="AD160" i="65"/>
  <c r="AO22" i="19"/>
  <c r="X22" i="19"/>
  <c r="W17" i="19"/>
  <c r="Z136" i="21"/>
  <c r="W136" i="21"/>
  <c r="AA136" i="21"/>
  <c r="AB136" i="21"/>
  <c r="AM167" i="21"/>
  <c r="AI95" i="21"/>
  <c r="AG95" i="21"/>
  <c r="AK109" i="21"/>
  <c r="W150" i="21"/>
  <c r="AJ150" i="21"/>
  <c r="AK142" i="21"/>
  <c r="X130" i="21"/>
  <c r="AD116" i="21"/>
  <c r="AH54" i="21"/>
  <c r="AK110" i="21"/>
  <c r="Y110" i="21"/>
  <c r="AC110" i="21"/>
  <c r="AD110" i="21"/>
  <c r="AJ94" i="21"/>
  <c r="W4" i="19"/>
  <c r="AF4" i="19"/>
  <c r="AJ45" i="19"/>
  <c r="AA120" i="21"/>
  <c r="AH120" i="21"/>
  <c r="AG78" i="21"/>
  <c r="AL78" i="21"/>
  <c r="AE69" i="21"/>
  <c r="AN4" i="65"/>
  <c r="AG45" i="65"/>
  <c r="AC45" i="65"/>
  <c r="W58" i="65"/>
  <c r="Y68" i="65"/>
  <c r="AH88" i="65"/>
  <c r="AK104" i="65"/>
  <c r="AE97" i="65"/>
  <c r="AK94" i="65"/>
  <c r="X117" i="65"/>
  <c r="AK118" i="65"/>
  <c r="AC134" i="65"/>
  <c r="AC161" i="65"/>
  <c r="AA154" i="65"/>
  <c r="AA19" i="19"/>
  <c r="AD81" i="21"/>
  <c r="AK81" i="21"/>
  <c r="W81" i="21"/>
  <c r="W104" i="21"/>
  <c r="AB104" i="21"/>
  <c r="AK77" i="21"/>
  <c r="AD159" i="21"/>
  <c r="W71" i="21"/>
  <c r="AL71" i="21"/>
  <c r="AG73" i="21"/>
  <c r="Y171" i="21"/>
  <c r="AJ129" i="21"/>
  <c r="AC121" i="21"/>
  <c r="AK59" i="21"/>
  <c r="AD41" i="19"/>
  <c r="AO84" i="21"/>
  <c r="AB19" i="65"/>
  <c r="AO29" i="65"/>
  <c r="AK32" i="65"/>
  <c r="W33" i="65"/>
  <c r="AJ33" i="65"/>
  <c r="AM42" i="65"/>
  <c r="Z72" i="65"/>
  <c r="AO72" i="65"/>
  <c r="AC76" i="65"/>
  <c r="AM76" i="65"/>
  <c r="AL139" i="19"/>
  <c r="AI60" i="19"/>
  <c r="AD45" i="21"/>
  <c r="AF138" i="19"/>
  <c r="AH103" i="19"/>
  <c r="X103" i="19"/>
  <c r="AM103" i="19"/>
  <c r="AG24" i="21"/>
  <c r="AH88" i="19"/>
  <c r="AJ152" i="19"/>
  <c r="AN110" i="19"/>
  <c r="AI36" i="21"/>
  <c r="AK114" i="19"/>
  <c r="AC49" i="21"/>
  <c r="AL40" i="21"/>
  <c r="AH168" i="19"/>
  <c r="AE168" i="19"/>
  <c r="Z168" i="19"/>
  <c r="AN168" i="19"/>
  <c r="AF169" i="19"/>
  <c r="AC169" i="19"/>
  <c r="AG30" i="21"/>
  <c r="AO29" i="21"/>
  <c r="AL29" i="21"/>
  <c r="AJ146" i="19"/>
  <c r="AG146" i="19"/>
  <c r="AM146" i="19"/>
  <c r="AO146" i="19"/>
  <c r="AL146" i="19"/>
  <c r="AC78" i="19"/>
  <c r="Y78" i="19"/>
  <c r="AN78" i="19"/>
  <c r="AB78" i="19"/>
  <c r="AD65" i="19"/>
  <c r="AL65" i="19"/>
  <c r="Y65" i="19"/>
  <c r="AM122" i="19"/>
  <c r="AF122" i="19"/>
  <c r="Y21" i="65"/>
  <c r="AL53" i="65"/>
  <c r="W53" i="65"/>
  <c r="Z81" i="65"/>
  <c r="W81" i="65"/>
  <c r="AJ84" i="65"/>
  <c r="Z84" i="65"/>
  <c r="AI84" i="65"/>
  <c r="W84" i="65"/>
  <c r="AC93" i="65"/>
  <c r="AC106" i="65"/>
  <c r="AN144" i="65"/>
  <c r="AA144" i="65"/>
  <c r="AE160" i="65"/>
  <c r="AK166" i="65"/>
  <c r="AO29" i="19"/>
  <c r="AD145" i="21"/>
  <c r="AI22" i="19"/>
  <c r="AB22" i="19"/>
  <c r="AC150" i="21"/>
  <c r="AH150" i="21"/>
  <c r="W142" i="21"/>
  <c r="Z88" i="21"/>
  <c r="Z116" i="21"/>
  <c r="AO116" i="21"/>
  <c r="AE120" i="21"/>
  <c r="AJ120" i="21"/>
  <c r="X113" i="21"/>
  <c r="AC68" i="65"/>
  <c r="W68" i="65"/>
  <c r="AC78" i="65"/>
  <c r="AC88" i="65"/>
  <c r="W97" i="65"/>
  <c r="AC94" i="65"/>
  <c r="W118" i="65"/>
  <c r="AC19" i="19"/>
  <c r="AC159" i="21"/>
  <c r="AC162" i="21"/>
  <c r="AA171" i="21"/>
  <c r="AO129" i="21"/>
  <c r="AL121" i="21"/>
  <c r="Z59" i="21"/>
  <c r="AA92" i="65"/>
  <c r="AC92" i="65"/>
  <c r="AB63" i="19"/>
  <c r="AM63" i="19"/>
  <c r="AK112" i="19"/>
  <c r="AI144" i="19"/>
  <c r="AE97" i="19"/>
  <c r="AL171" i="19"/>
  <c r="AN92" i="19"/>
  <c r="AD13" i="21"/>
  <c r="AB69" i="19"/>
  <c r="X101" i="19"/>
  <c r="AB133" i="19"/>
  <c r="X165" i="19"/>
  <c r="W39" i="21"/>
  <c r="AB39" i="21"/>
  <c r="Z103" i="19"/>
  <c r="AI103" i="19"/>
  <c r="AK135" i="19"/>
  <c r="Y86" i="19"/>
  <c r="AA162" i="19"/>
  <c r="AE110" i="19"/>
  <c r="AB110" i="19"/>
  <c r="Z110" i="19"/>
  <c r="AJ83" i="19"/>
  <c r="AI147" i="19"/>
  <c r="Z21" i="21"/>
  <c r="AB21" i="21"/>
  <c r="AF10" i="21"/>
  <c r="AJ10" i="21"/>
  <c r="W134" i="19"/>
  <c r="AA111" i="19"/>
  <c r="AG96" i="19"/>
  <c r="AH17" i="21"/>
  <c r="Y17" i="21"/>
  <c r="AO49" i="21"/>
  <c r="AH137" i="19"/>
  <c r="AK137" i="19"/>
  <c r="AJ58" i="19"/>
  <c r="Y12" i="21"/>
  <c r="AB108" i="19"/>
  <c r="AO53" i="19"/>
  <c r="AK42" i="21"/>
  <c r="AA168" i="19"/>
  <c r="AI168" i="19"/>
  <c r="AB168" i="19"/>
  <c r="X169" i="19"/>
  <c r="AF30" i="21"/>
  <c r="Y34" i="21"/>
  <c r="AK59" i="19"/>
  <c r="W29" i="21"/>
  <c r="AL85" i="19"/>
  <c r="AA146" i="19"/>
  <c r="Z146" i="19"/>
  <c r="AC146" i="19"/>
  <c r="AE146" i="19"/>
  <c r="AK166" i="19"/>
  <c r="W78" i="19"/>
  <c r="Z136" i="19"/>
  <c r="AA25" i="21"/>
  <c r="W65" i="19"/>
  <c r="AH65" i="19"/>
  <c r="AC122" i="19"/>
  <c r="Y122" i="19"/>
  <c r="AH53" i="65"/>
  <c r="AI53" i="65"/>
  <c r="AJ81" i="65"/>
  <c r="AI81" i="65"/>
  <c r="AF84" i="65"/>
  <c r="AM84" i="65"/>
  <c r="AC84" i="65"/>
  <c r="AO123" i="65"/>
  <c r="AM144" i="65"/>
  <c r="Z160" i="65"/>
  <c r="AG22" i="19"/>
  <c r="AO136" i="21"/>
  <c r="AL136" i="21"/>
  <c r="Y136" i="21"/>
  <c r="AG136" i="21"/>
  <c r="AG167" i="21"/>
  <c r="AB80" i="21"/>
  <c r="X95" i="21"/>
  <c r="W95" i="21"/>
  <c r="X109" i="21"/>
  <c r="AO150" i="21"/>
  <c r="AG150" i="21"/>
  <c r="AO130" i="21"/>
  <c r="X18" i="19"/>
  <c r="X110" i="21"/>
  <c r="AF110" i="21"/>
  <c r="AN110" i="21"/>
  <c r="AA110" i="21"/>
  <c r="AB165" i="21"/>
  <c r="Z94" i="21"/>
  <c r="AC125" i="21"/>
  <c r="AE4" i="19"/>
  <c r="AI4" i="19"/>
  <c r="AD45" i="19"/>
  <c r="Y120" i="21"/>
  <c r="AI120" i="21"/>
  <c r="AC78" i="21"/>
  <c r="W78" i="21"/>
  <c r="AB69" i="21"/>
  <c r="AE14" i="65"/>
  <c r="AL15" i="65"/>
  <c r="AA15" i="65"/>
  <c r="AG20" i="65"/>
  <c r="AC25" i="65"/>
  <c r="AC31" i="65"/>
  <c r="AC44" i="65"/>
  <c r="AI45" i="65"/>
  <c r="W45" i="65"/>
  <c r="AB45" i="65"/>
  <c r="AE58" i="65"/>
  <c r="AO55" i="65"/>
  <c r="AK71" i="65"/>
  <c r="AG68" i="65"/>
  <c r="AB68" i="65"/>
  <c r="AG83" i="65"/>
  <c r="AH104" i="65"/>
  <c r="AK97" i="65"/>
  <c r="AJ97" i="65"/>
  <c r="AD94" i="65"/>
  <c r="AM118" i="65"/>
  <c r="AK134" i="65"/>
  <c r="AK161" i="65"/>
  <c r="AI139" i="65"/>
  <c r="AE19" i="19"/>
  <c r="AH81" i="21"/>
  <c r="AG81" i="21"/>
  <c r="AD104" i="21"/>
  <c r="AN104" i="21"/>
  <c r="AH77" i="21"/>
  <c r="AM159" i="21"/>
  <c r="AE71" i="21"/>
  <c r="AK73" i="21"/>
  <c r="AI171" i="21"/>
  <c r="AD121" i="21"/>
  <c r="AC84" i="21"/>
  <c r="Z82" i="65"/>
  <c r="AJ82" i="65"/>
  <c r="AK82" i="65"/>
  <c r="Z85" i="65"/>
  <c r="AK85" i="65"/>
  <c r="AA23" i="65"/>
  <c r="AO169" i="27"/>
  <c r="AO113" i="24"/>
  <c r="AI13" i="27"/>
  <c r="AN75" i="27"/>
  <c r="AO123" i="27"/>
  <c r="AO124" i="27"/>
  <c r="AE132" i="27"/>
  <c r="AB33" i="24"/>
  <c r="AD91" i="24"/>
  <c r="AC101" i="65"/>
  <c r="AL140" i="65"/>
  <c r="AI137" i="65"/>
  <c r="AL137" i="65"/>
  <c r="AG142" i="65"/>
  <c r="AC174" i="65"/>
  <c r="AA16" i="19"/>
  <c r="AB16" i="19"/>
  <c r="AF99" i="21"/>
  <c r="AE46" i="19"/>
  <c r="Y46" i="19"/>
  <c r="AN91" i="21"/>
  <c r="X6" i="19"/>
  <c r="Z40" i="19"/>
  <c r="X40" i="19"/>
  <c r="W122" i="21"/>
  <c r="Z98" i="21"/>
  <c r="AC140" i="21"/>
  <c r="AD140" i="21"/>
  <c r="AG101" i="21"/>
  <c r="AA101" i="21"/>
  <c r="AE157" i="21"/>
  <c r="AA153" i="21"/>
  <c r="W35" i="19"/>
  <c r="AC56" i="21"/>
  <c r="AF39" i="65"/>
  <c r="AM36" i="65"/>
  <c r="AC36" i="65"/>
  <c r="AN36" i="65"/>
  <c r="AK63" i="65"/>
  <c r="AE89" i="65"/>
  <c r="AA86" i="65"/>
  <c r="AN95" i="65"/>
  <c r="AK126" i="65"/>
  <c r="AF172" i="65"/>
  <c r="AC172" i="65"/>
  <c r="AK153" i="65"/>
  <c r="AC153" i="65"/>
  <c r="AN153" i="65"/>
  <c r="AI146" i="65"/>
  <c r="AM146" i="65"/>
  <c r="AN146" i="65"/>
  <c r="AF33" i="19"/>
  <c r="AO33" i="19"/>
  <c r="AI14" i="19"/>
  <c r="AF14" i="19"/>
  <c r="AO14" i="19"/>
  <c r="AD14" i="19"/>
  <c r="Z14" i="19"/>
  <c r="AL119" i="21"/>
  <c r="AB93" i="21"/>
  <c r="Z9" i="19"/>
  <c r="AG9" i="19"/>
  <c r="W155" i="21"/>
  <c r="AK155" i="21"/>
  <c r="AK92" i="21"/>
  <c r="AJ92" i="21"/>
  <c r="AE92" i="21"/>
  <c r="AN177" i="21"/>
  <c r="Z58" i="21"/>
  <c r="AA151" i="21"/>
  <c r="AC66" i="27"/>
  <c r="AN66" i="27"/>
  <c r="AE66" i="27"/>
  <c r="AF143" i="27"/>
  <c r="Y143" i="27"/>
  <c r="AD143" i="27"/>
  <c r="AD12" i="27"/>
  <c r="AE112" i="27"/>
  <c r="AI147" i="27"/>
  <c r="AC39" i="27"/>
  <c r="W128" i="24"/>
  <c r="AF128" i="24"/>
  <c r="AO128" i="24"/>
  <c r="X105" i="24"/>
  <c r="AB96" i="24"/>
  <c r="AI96" i="24"/>
  <c r="AL63" i="24"/>
  <c r="AF82" i="27"/>
  <c r="AE146" i="27"/>
  <c r="AN50" i="27"/>
  <c r="AK50" i="27"/>
  <c r="AE76" i="27"/>
  <c r="AN120" i="27"/>
  <c r="AF120" i="27"/>
  <c r="AL102" i="27"/>
  <c r="AN157" i="27"/>
  <c r="AN7" i="27"/>
  <c r="X7" i="27"/>
  <c r="AB7" i="27"/>
  <c r="AE7" i="27"/>
  <c r="AA71" i="27"/>
  <c r="AN141" i="27"/>
  <c r="AD10" i="27"/>
  <c r="AI10" i="27"/>
  <c r="AE65" i="27"/>
  <c r="AF65" i="27"/>
  <c r="AO65" i="27"/>
  <c r="AN97" i="27"/>
  <c r="AF97" i="27"/>
  <c r="AG16" i="24"/>
  <c r="AF16" i="24"/>
  <c r="AA16" i="24"/>
  <c r="AM16" i="24"/>
  <c r="Y16" i="24"/>
  <c r="AB88" i="24"/>
  <c r="AG88" i="24"/>
  <c r="AM88" i="24"/>
  <c r="W88" i="24"/>
  <c r="AL169" i="24"/>
  <c r="AC169" i="24"/>
  <c r="AC55" i="24"/>
  <c r="Z160" i="24"/>
  <c r="AF33" i="27"/>
  <c r="AI33" i="27"/>
  <c r="AG33" i="27"/>
  <c r="W111" i="27"/>
  <c r="AD111" i="27"/>
  <c r="AN111" i="27"/>
  <c r="X3" i="27"/>
  <c r="Y3" i="27"/>
  <c r="AM3" i="27"/>
  <c r="AE100" i="27"/>
  <c r="AK137" i="27"/>
  <c r="AM47" i="27"/>
  <c r="AJ118" i="27"/>
  <c r="AA171" i="27"/>
  <c r="W108" i="27"/>
  <c r="AL108" i="27"/>
  <c r="Z108" i="27"/>
  <c r="AA31" i="27"/>
  <c r="AH31" i="27"/>
  <c r="AD152" i="27"/>
  <c r="AF152" i="27"/>
  <c r="AB43" i="27"/>
  <c r="Z176" i="27"/>
  <c r="AJ134" i="27"/>
  <c r="AC10" i="24"/>
  <c r="AJ66" i="24"/>
  <c r="AN153" i="21"/>
  <c r="AI35" i="19"/>
  <c r="AN137" i="21"/>
  <c r="AD56" i="21"/>
  <c r="AA34" i="19"/>
  <c r="AM34" i="19"/>
  <c r="AB89" i="21"/>
  <c r="AE37" i="19"/>
  <c r="AJ36" i="65"/>
  <c r="AF153" i="65"/>
  <c r="AF9" i="19"/>
  <c r="AA104" i="27"/>
  <c r="AH96" i="24"/>
  <c r="AK96" i="24"/>
  <c r="AK111" i="27"/>
  <c r="AM118" i="27"/>
  <c r="AE169" i="27"/>
  <c r="X110" i="24"/>
  <c r="Y113" i="24"/>
  <c r="AC13" i="27"/>
  <c r="AL123" i="27"/>
  <c r="AH124" i="27"/>
  <c r="AA91" i="24"/>
  <c r="AA137" i="65"/>
  <c r="AI158" i="65"/>
  <c r="AG174" i="65"/>
  <c r="AD16" i="19"/>
  <c r="AE99" i="21"/>
  <c r="AB46" i="19"/>
  <c r="Z46" i="19"/>
  <c r="AG148" i="21"/>
  <c r="AI6" i="19"/>
  <c r="AC40" i="19"/>
  <c r="X140" i="21"/>
  <c r="AO140" i="21"/>
  <c r="AJ140" i="21"/>
  <c r="AL101" i="21"/>
  <c r="Z101" i="21"/>
  <c r="X157" i="21"/>
  <c r="X153" i="21"/>
  <c r="AK153" i="21"/>
  <c r="AG156" i="21"/>
  <c r="AJ154" i="21"/>
  <c r="AK43" i="19"/>
  <c r="AK176" i="21"/>
  <c r="AC35" i="19"/>
  <c r="AG35" i="19"/>
  <c r="AJ137" i="21"/>
  <c r="AO56" i="21"/>
  <c r="W124" i="21"/>
  <c r="AA146" i="21"/>
  <c r="AI79" i="21"/>
  <c r="Y34" i="19"/>
  <c r="AK34" i="19"/>
  <c r="AB55" i="21"/>
  <c r="AD12" i="19"/>
  <c r="AG68" i="21"/>
  <c r="X89" i="21"/>
  <c r="AL89" i="21"/>
  <c r="Z37" i="19"/>
  <c r="AF60" i="21"/>
  <c r="AF13" i="65"/>
  <c r="AN23" i="65"/>
  <c r="AC39" i="65"/>
  <c r="AI36" i="65"/>
  <c r="W36" i="65"/>
  <c r="AF36" i="65"/>
  <c r="AJ65" i="65"/>
  <c r="AH96" i="65"/>
  <c r="AK86" i="65"/>
  <c r="AA126" i="65"/>
  <c r="AB172" i="65"/>
  <c r="AK172" i="65"/>
  <c r="AO153" i="65"/>
  <c r="AG153" i="65"/>
  <c r="W153" i="65"/>
  <c r="AG146" i="65"/>
  <c r="W146" i="65"/>
  <c r="AI33" i="19"/>
  <c r="AG33" i="19"/>
  <c r="AN14" i="19"/>
  <c r="AE14" i="19"/>
  <c r="AB14" i="19"/>
  <c r="AK14" i="19"/>
  <c r="Y93" i="21"/>
  <c r="AD9" i="19"/>
  <c r="AH9" i="19"/>
  <c r="AF57" i="21"/>
  <c r="AN128" i="21"/>
  <c r="AJ70" i="21"/>
  <c r="AC155" i="21"/>
  <c r="AI155" i="21"/>
  <c r="Y155" i="21"/>
  <c r="AL92" i="21"/>
  <c r="X92" i="21"/>
  <c r="AI177" i="21"/>
  <c r="AF58" i="21"/>
  <c r="AO151" i="21"/>
  <c r="AJ66" i="27"/>
  <c r="AM66" i="27"/>
  <c r="AN130" i="27"/>
  <c r="AI86" i="27"/>
  <c r="AC30" i="27"/>
  <c r="AL143" i="27"/>
  <c r="AC143" i="27"/>
  <c r="AK143" i="27"/>
  <c r="AE143" i="27"/>
  <c r="X12" i="27"/>
  <c r="AL133" i="27"/>
  <c r="AO104" i="27"/>
  <c r="AI173" i="27"/>
  <c r="Y147" i="27"/>
  <c r="AJ39" i="27"/>
  <c r="AO39" i="27"/>
  <c r="AM128" i="24"/>
  <c r="AB128" i="24"/>
  <c r="AI105" i="24"/>
  <c r="W46" i="24"/>
  <c r="Z63" i="24"/>
  <c r="AF52" i="28"/>
  <c r="AG146" i="27"/>
  <c r="AI50" i="27"/>
  <c r="W50" i="27"/>
  <c r="Z76" i="27"/>
  <c r="AA8" i="27"/>
  <c r="X120" i="27"/>
  <c r="AG120" i="27"/>
  <c r="AM120" i="27"/>
  <c r="AJ102" i="27"/>
  <c r="AI42" i="27"/>
  <c r="AH60" i="27"/>
  <c r="AK36" i="27"/>
  <c r="AJ7" i="27"/>
  <c r="AG7" i="27"/>
  <c r="W7" i="27"/>
  <c r="AA7" i="27"/>
  <c r="AC71" i="27"/>
  <c r="AH10" i="27"/>
  <c r="AA10" i="27"/>
  <c r="AL10" i="27"/>
  <c r="AL65" i="27"/>
  <c r="Y65" i="27"/>
  <c r="AG97" i="27"/>
  <c r="AO97" i="27"/>
  <c r="AD97" i="27"/>
  <c r="AD16" i="24"/>
  <c r="Z16" i="24"/>
  <c r="AJ16" i="24"/>
  <c r="AK16" i="24"/>
  <c r="Y88" i="24"/>
  <c r="AJ88" i="24"/>
  <c r="AB169" i="24"/>
  <c r="AG169" i="24"/>
  <c r="AC160" i="24"/>
  <c r="AA160" i="24"/>
  <c r="W33" i="27"/>
  <c r="Y33" i="27"/>
  <c r="AL33" i="27"/>
  <c r="AG98" i="27"/>
  <c r="AM111" i="27"/>
  <c r="AG111" i="27"/>
  <c r="AA111" i="27"/>
  <c r="AI3" i="27"/>
  <c r="AE3" i="27"/>
  <c r="AG100" i="27"/>
  <c r="AC100" i="27"/>
  <c r="X137" i="27"/>
  <c r="AJ47" i="27"/>
  <c r="AK118" i="27"/>
  <c r="Z118" i="27"/>
  <c r="X108" i="27"/>
  <c r="AA108" i="27"/>
  <c r="AN31" i="27"/>
  <c r="AM31" i="27"/>
  <c r="AC152" i="27"/>
  <c r="X43" i="27"/>
  <c r="AD57" i="27"/>
  <c r="AN113" i="24"/>
  <c r="AD134" i="27"/>
  <c r="AA171" i="24"/>
  <c r="AL66" i="24"/>
  <c r="Y33" i="24"/>
  <c r="Y91" i="24"/>
  <c r="AN136" i="19"/>
  <c r="AO142" i="21"/>
  <c r="Y142" i="21"/>
  <c r="AI142" i="21"/>
  <c r="AA142" i="21"/>
  <c r="AC142" i="21"/>
  <c r="AG39" i="19"/>
  <c r="AC39" i="19"/>
  <c r="AD87" i="21"/>
  <c r="Z87" i="21"/>
  <c r="AI87" i="21"/>
  <c r="AI116" i="21"/>
  <c r="AF116" i="21"/>
  <c r="AE116" i="21"/>
  <c r="AA116" i="21"/>
  <c r="AJ116" i="21"/>
  <c r="AK116" i="21"/>
  <c r="AC116" i="21"/>
  <c r="AH116" i="21"/>
  <c r="AM116" i="21"/>
  <c r="AE176" i="19"/>
  <c r="Z75" i="19"/>
  <c r="AH139" i="19"/>
  <c r="AK28" i="21"/>
  <c r="AE92" i="19"/>
  <c r="Y156" i="19"/>
  <c r="W45" i="21"/>
  <c r="W64" i="19"/>
  <c r="AG169" i="19"/>
  <c r="AH145" i="21"/>
  <c r="AM172" i="21"/>
  <c r="AD172" i="21"/>
  <c r="AA172" i="21"/>
  <c r="AK172" i="21"/>
  <c r="AH172" i="21"/>
  <c r="AL52" i="19"/>
  <c r="AG116" i="21"/>
  <c r="AH163" i="19"/>
  <c r="W20" i="21"/>
  <c r="Z20" i="21"/>
  <c r="AC84" i="19"/>
  <c r="AB5" i="21"/>
  <c r="Z5" i="21"/>
  <c r="W5" i="21"/>
  <c r="AD37" i="21"/>
  <c r="AN37" i="21"/>
  <c r="AM70" i="19"/>
  <c r="AJ63" i="19"/>
  <c r="AI63" i="19"/>
  <c r="AA80" i="19"/>
  <c r="AD176" i="19"/>
  <c r="AC62" i="19"/>
  <c r="W62" i="19"/>
  <c r="Y62" i="19"/>
  <c r="AI154" i="19"/>
  <c r="Z113" i="19"/>
  <c r="AA75" i="19"/>
  <c r="AD139" i="19"/>
  <c r="AI28" i="21"/>
  <c r="AI92" i="19"/>
  <c r="AF156" i="19"/>
  <c r="AG45" i="21"/>
  <c r="AM101" i="19"/>
  <c r="AL165" i="19"/>
  <c r="AM165" i="19"/>
  <c r="AC165" i="19"/>
  <c r="AM138" i="19"/>
  <c r="AK71" i="19"/>
  <c r="Y71" i="19"/>
  <c r="AM135" i="19"/>
  <c r="Z167" i="19"/>
  <c r="AM24" i="21"/>
  <c r="AA56" i="19"/>
  <c r="AD88" i="19"/>
  <c r="AA120" i="19"/>
  <c r="AH152" i="19"/>
  <c r="AI9" i="21"/>
  <c r="Y41" i="21"/>
  <c r="X129" i="19"/>
  <c r="AO145" i="19"/>
  <c r="AA89" i="19"/>
  <c r="Z89" i="19"/>
  <c r="AE89" i="19"/>
  <c r="AC89" i="19"/>
  <c r="AJ162" i="19"/>
  <c r="AM162" i="19"/>
  <c r="AD110" i="19"/>
  <c r="AC19" i="21"/>
  <c r="AG132" i="19"/>
  <c r="AG164" i="19"/>
  <c r="AJ164" i="19"/>
  <c r="AO2" i="21"/>
  <c r="AG2" i="21"/>
  <c r="AA77" i="19"/>
  <c r="AM173" i="19"/>
  <c r="AB15" i="21"/>
  <c r="AA15" i="21"/>
  <c r="AH15" i="21"/>
  <c r="AD15" i="21"/>
  <c r="AD47" i="21"/>
  <c r="AA64" i="19"/>
  <c r="AK64" i="19"/>
  <c r="AJ64" i="19"/>
  <c r="AF96" i="19"/>
  <c r="AK96" i="19"/>
  <c r="Z96" i="19"/>
  <c r="AI128" i="19"/>
  <c r="AE17" i="21"/>
  <c r="AG58" i="19"/>
  <c r="X58" i="19"/>
  <c r="AA54" i="19"/>
  <c r="AH27" i="21"/>
  <c r="AF27" i="21"/>
  <c r="AH123" i="19"/>
  <c r="AI12" i="21"/>
  <c r="AE44" i="21"/>
  <c r="AN108" i="19"/>
  <c r="AN172" i="19"/>
  <c r="X53" i="19"/>
  <c r="AM6" i="21"/>
  <c r="AK6" i="21"/>
  <c r="AO6" i="21"/>
  <c r="Y42" i="21"/>
  <c r="AA42" i="21"/>
  <c r="AN42" i="21"/>
  <c r="AO74" i="19"/>
  <c r="AB74" i="19"/>
  <c r="AF23" i="21"/>
  <c r="W23" i="21"/>
  <c r="AD23" i="21"/>
  <c r="Y151" i="19"/>
  <c r="AD151" i="19"/>
  <c r="X40" i="21"/>
  <c r="AA104" i="19"/>
  <c r="AL169" i="19"/>
  <c r="AK169" i="19"/>
  <c r="W169" i="19"/>
  <c r="AI169" i="19"/>
  <c r="W30" i="21"/>
  <c r="AI30" i="21"/>
  <c r="AF140" i="19"/>
  <c r="AJ85" i="19"/>
  <c r="AM119" i="19"/>
  <c r="AE136" i="19"/>
  <c r="AB136" i="19"/>
  <c r="AJ25" i="21"/>
  <c r="AH25" i="21"/>
  <c r="Y130" i="19"/>
  <c r="AC50" i="21"/>
  <c r="AD7" i="65"/>
  <c r="AN53" i="65"/>
  <c r="AM53" i="65"/>
  <c r="AC53" i="65"/>
  <c r="AB100" i="65"/>
  <c r="AI100" i="65"/>
  <c r="AN132" i="65"/>
  <c r="AB132" i="65"/>
  <c r="AK132" i="65"/>
  <c r="AA132" i="65"/>
  <c r="AK157" i="65"/>
  <c r="AJ145" i="21"/>
  <c r="AL22" i="19"/>
  <c r="AK22" i="19"/>
  <c r="AF22" i="19"/>
  <c r="AA22" i="19"/>
  <c r="AJ109" i="21"/>
  <c r="AL150" i="21"/>
  <c r="AM150" i="21"/>
  <c r="X150" i="21"/>
  <c r="AE142" i="21"/>
  <c r="AD142" i="21"/>
  <c r="AF142" i="21"/>
  <c r="AA11" i="19"/>
  <c r="W11" i="19"/>
  <c r="AJ139" i="21"/>
  <c r="Y139" i="21"/>
  <c r="AC172" i="21"/>
  <c r="Z67" i="19"/>
  <c r="AO163" i="19"/>
  <c r="Y20" i="21"/>
  <c r="Y84" i="19"/>
  <c r="AF148" i="19"/>
  <c r="AF5" i="21"/>
  <c r="AD5" i="21"/>
  <c r="AO5" i="21"/>
  <c r="AM5" i="21"/>
  <c r="AF37" i="21"/>
  <c r="Y37" i="21"/>
  <c r="AG38" i="21"/>
  <c r="W38" i="21"/>
  <c r="AC18" i="21"/>
  <c r="AC106" i="19"/>
  <c r="Z63" i="19"/>
  <c r="AG63" i="19"/>
  <c r="AI80" i="19"/>
  <c r="AN176" i="19"/>
  <c r="AO62" i="19"/>
  <c r="AE62" i="19"/>
  <c r="AM62" i="19"/>
  <c r="Y154" i="19"/>
  <c r="X26" i="21"/>
  <c r="AL22" i="21"/>
  <c r="AG75" i="19"/>
  <c r="AI139" i="19"/>
  <c r="AD28" i="21"/>
  <c r="Z92" i="19"/>
  <c r="Z156" i="19"/>
  <c r="Y45" i="21"/>
  <c r="AO101" i="19"/>
  <c r="AN165" i="19"/>
  <c r="AF165" i="19"/>
  <c r="AE165" i="19"/>
  <c r="AO165" i="19"/>
  <c r="AC126" i="19"/>
  <c r="AO138" i="19"/>
  <c r="AG71" i="19"/>
  <c r="AB135" i="19"/>
  <c r="X167" i="19"/>
  <c r="AN24" i="21"/>
  <c r="X56" i="19"/>
  <c r="X88" i="19"/>
  <c r="AI120" i="19"/>
  <c r="AF152" i="19"/>
  <c r="AJ9" i="21"/>
  <c r="AG41" i="21"/>
  <c r="AI129" i="19"/>
  <c r="X105" i="19"/>
  <c r="Y150" i="19"/>
  <c r="AD89" i="19"/>
  <c r="AF89" i="19"/>
  <c r="AK89" i="19"/>
  <c r="AG89" i="19"/>
  <c r="AF162" i="19"/>
  <c r="AL162" i="19"/>
  <c r="Z115" i="19"/>
  <c r="AM100" i="19"/>
  <c r="AJ132" i="19"/>
  <c r="AE164" i="19"/>
  <c r="Z164" i="19"/>
  <c r="AN2" i="21"/>
  <c r="AJ2" i="21"/>
  <c r="AI173" i="19"/>
  <c r="AK170" i="19"/>
  <c r="AO15" i="21"/>
  <c r="AE15" i="21"/>
  <c r="X15" i="21"/>
  <c r="AO64" i="19"/>
  <c r="AN64" i="19"/>
  <c r="AH64" i="19"/>
  <c r="AA96" i="19"/>
  <c r="AI96" i="19"/>
  <c r="AL96" i="19"/>
  <c r="AF128" i="19"/>
  <c r="AD17" i="21"/>
  <c r="AL17" i="21"/>
  <c r="AK58" i="19"/>
  <c r="AH58" i="19"/>
  <c r="W27" i="21"/>
  <c r="AK123" i="19"/>
  <c r="AM12" i="21"/>
  <c r="AO44" i="21"/>
  <c r="AJ108" i="19"/>
  <c r="AJ172" i="19"/>
  <c r="AE6" i="21"/>
  <c r="AG6" i="21"/>
  <c r="AH6" i="21"/>
  <c r="AL6" i="21"/>
  <c r="AL42" i="21"/>
  <c r="AF42" i="21"/>
  <c r="X42" i="21"/>
  <c r="AG74" i="19"/>
  <c r="AD74" i="19"/>
  <c r="AC23" i="21"/>
  <c r="X23" i="21"/>
  <c r="AE151" i="19"/>
  <c r="AL151" i="19"/>
  <c r="AA40" i="21"/>
  <c r="AK104" i="19"/>
  <c r="AH169" i="19"/>
  <c r="AN169" i="19"/>
  <c r="AA169" i="19"/>
  <c r="Y169" i="19"/>
  <c r="AN30" i="21"/>
  <c r="AH30" i="21"/>
  <c r="AC76" i="19"/>
  <c r="Z140" i="19"/>
  <c r="AK85" i="19"/>
  <c r="AB119" i="19"/>
  <c r="AC119" i="19"/>
  <c r="W119" i="19"/>
  <c r="AK136" i="19"/>
  <c r="W136" i="19"/>
  <c r="AM25" i="21"/>
  <c r="Y25" i="21"/>
  <c r="W130" i="19"/>
  <c r="AG50" i="21"/>
  <c r="AA7" i="65"/>
  <c r="AN30" i="65"/>
  <c r="AJ53" i="65"/>
  <c r="X53" i="65"/>
  <c r="AK53" i="65"/>
  <c r="AA53" i="65"/>
  <c r="AO34" i="65"/>
  <c r="AN100" i="65"/>
  <c r="Z100" i="65"/>
  <c r="AE100" i="65"/>
  <c r="AJ132" i="65"/>
  <c r="Z132" i="65"/>
  <c r="AI132" i="65"/>
  <c r="W132" i="65"/>
  <c r="AC157" i="65"/>
  <c r="AG145" i="21"/>
  <c r="W22" i="19"/>
  <c r="AJ22" i="19"/>
  <c r="AE22" i="19"/>
  <c r="Z22" i="19"/>
  <c r="AN109" i="21"/>
  <c r="AF150" i="21"/>
  <c r="AN150" i="21"/>
  <c r="AA150" i="21"/>
  <c r="AI150" i="21"/>
  <c r="AL48" i="19"/>
  <c r="AN142" i="21"/>
  <c r="X142" i="21"/>
  <c r="AL142" i="21"/>
  <c r="AO172" i="21"/>
  <c r="AF45" i="19"/>
  <c r="X120" i="21"/>
  <c r="AD120" i="21"/>
  <c r="AL120" i="21"/>
  <c r="Z78" i="21"/>
  <c r="AB78" i="21"/>
  <c r="X78" i="21"/>
  <c r="AF78" i="21"/>
  <c r="AA113" i="21"/>
  <c r="AO69" i="21"/>
  <c r="X69" i="21"/>
  <c r="AK4" i="65"/>
  <c r="AK14" i="65"/>
  <c r="Y14" i="65"/>
  <c r="AJ14" i="65"/>
  <c r="AO20" i="65"/>
  <c r="AC20" i="65"/>
  <c r="AB20" i="65"/>
  <c r="AF57" i="65"/>
  <c r="AM58" i="65"/>
  <c r="AC58" i="65"/>
  <c r="AL58" i="65"/>
  <c r="AA68" i="65"/>
  <c r="AM68" i="65"/>
  <c r="AN68" i="65"/>
  <c r="X73" i="65"/>
  <c r="AN87" i="65"/>
  <c r="AE118" i="65"/>
  <c r="AJ118" i="65"/>
  <c r="AJ111" i="65"/>
  <c r="AK145" i="65"/>
  <c r="AO161" i="65"/>
  <c r="AG161" i="65"/>
  <c r="Y161" i="65"/>
  <c r="AL161" i="65"/>
  <c r="AK170" i="65"/>
  <c r="AG170" i="65"/>
  <c r="AJ170" i="65"/>
  <c r="AB25" i="19"/>
  <c r="AL25" i="19"/>
  <c r="AD19" i="19"/>
  <c r="AJ19" i="19"/>
  <c r="AK8" i="19"/>
  <c r="AA2" i="19"/>
  <c r="AB159" i="21"/>
  <c r="AH159" i="21"/>
  <c r="Z131" i="21"/>
  <c r="AN131" i="21"/>
  <c r="AC73" i="21"/>
  <c r="W73" i="21"/>
  <c r="AI118" i="21"/>
  <c r="AE118" i="21"/>
  <c r="AO50" i="19"/>
  <c r="AG50" i="19"/>
  <c r="X102" i="21"/>
  <c r="X129" i="21"/>
  <c r="AA129" i="21"/>
  <c r="X121" i="21"/>
  <c r="AB121" i="21"/>
  <c r="AB59" i="21"/>
  <c r="W59" i="21"/>
  <c r="AL64" i="21"/>
  <c r="Z64" i="21"/>
  <c r="X135" i="21"/>
  <c r="AA53" i="21"/>
  <c r="AH85" i="21"/>
  <c r="AK85" i="21"/>
  <c r="AK5" i="65"/>
  <c r="AK24" i="65"/>
  <c r="AK29" i="65"/>
  <c r="AJ29" i="65"/>
  <c r="AM33" i="65"/>
  <c r="AC33" i="65"/>
  <c r="AN33" i="65"/>
  <c r="X33" i="65"/>
  <c r="AJ42" i="65"/>
  <c r="W8" i="65"/>
  <c r="AG8" i="65"/>
  <c r="AA8" i="65"/>
  <c r="AB8" i="65"/>
  <c r="AF52" i="65"/>
  <c r="AE82" i="65"/>
  <c r="AO101" i="65"/>
  <c r="AG101" i="65"/>
  <c r="Y101" i="65"/>
  <c r="AJ101" i="65"/>
  <c r="AH108" i="65"/>
  <c r="AO137" i="65"/>
  <c r="AG137" i="65"/>
  <c r="Y137" i="65"/>
  <c r="AJ137" i="65"/>
  <c r="AH152" i="65"/>
  <c r="AK165" i="65"/>
  <c r="AC142" i="65"/>
  <c r="Y142" i="65"/>
  <c r="AN142" i="65"/>
  <c r="AG158" i="65"/>
  <c r="AJ158" i="65"/>
  <c r="AI174" i="65"/>
  <c r="Y174" i="65"/>
  <c r="AN174" i="65"/>
  <c r="AJ159" i="65"/>
  <c r="AG16" i="19"/>
  <c r="AE16" i="19"/>
  <c r="AJ148" i="21"/>
  <c r="AD148" i="21"/>
  <c r="AD98" i="21"/>
  <c r="AI126" i="21"/>
  <c r="Y101" i="21"/>
  <c r="AO101" i="21"/>
  <c r="AB101" i="21"/>
  <c r="AO20" i="19"/>
  <c r="AM153" i="21"/>
  <c r="AO153" i="21"/>
  <c r="AB153" i="21"/>
  <c r="AJ153" i="21"/>
  <c r="AB107" i="21"/>
  <c r="AI156" i="21"/>
  <c r="AK156" i="21"/>
  <c r="AM156" i="21"/>
  <c r="AA156" i="21"/>
  <c r="AC156" i="21"/>
  <c r="W72" i="21"/>
  <c r="AK72" i="21"/>
  <c r="AE163" i="21"/>
  <c r="AN35" i="19"/>
  <c r="AM35" i="19"/>
  <c r="AF137" i="21"/>
  <c r="AI76" i="21"/>
  <c r="AJ76" i="21"/>
  <c r="AN56" i="21"/>
  <c r="AH56" i="21"/>
  <c r="AE143" i="21"/>
  <c r="AD143" i="21"/>
  <c r="AH143" i="21"/>
  <c r="W143" i="21"/>
  <c r="AM174" i="21"/>
  <c r="AC79" i="21"/>
  <c r="AO32" i="19"/>
  <c r="AA55" i="21"/>
  <c r="W160" i="21"/>
  <c r="AE160" i="21"/>
  <c r="AI133" i="21"/>
  <c r="AE133" i="21"/>
  <c r="AK133" i="21"/>
  <c r="X133" i="21"/>
  <c r="AJ51" i="19"/>
  <c r="AA23" i="19"/>
  <c r="AN23" i="19"/>
  <c r="AI23" i="19"/>
  <c r="AG23" i="19"/>
  <c r="Z23" i="19"/>
  <c r="AF89" i="21"/>
  <c r="AE89" i="21"/>
  <c r="AH60" i="21"/>
  <c r="AE115" i="21"/>
  <c r="AK115" i="21"/>
  <c r="Y115" i="21"/>
  <c r="AA115" i="21"/>
  <c r="AJ123" i="21"/>
  <c r="X123" i="21"/>
  <c r="AL123" i="21"/>
  <c r="AL114" i="21"/>
  <c r="AI114" i="21"/>
  <c r="AB114" i="21"/>
  <c r="AH130" i="21"/>
  <c r="AC3" i="19"/>
  <c r="AB3" i="19"/>
  <c r="AN45" i="19"/>
  <c r="AN120" i="21"/>
  <c r="AG120" i="21"/>
  <c r="AO120" i="21"/>
  <c r="W120" i="21"/>
  <c r="AL108" i="21"/>
  <c r="AE78" i="21"/>
  <c r="AA78" i="21"/>
  <c r="AI78" i="21"/>
  <c r="Y78" i="21"/>
  <c r="AI127" i="21"/>
  <c r="AE113" i="21"/>
  <c r="AE82" i="21"/>
  <c r="AI69" i="21"/>
  <c r="AG69" i="21"/>
  <c r="AD4" i="65"/>
  <c r="AG14" i="65"/>
  <c r="W14" i="65"/>
  <c r="AB14" i="65"/>
  <c r="AM20" i="65"/>
  <c r="W20" i="65"/>
  <c r="AD25" i="65"/>
  <c r="AA45" i="65"/>
  <c r="AE45" i="65"/>
  <c r="AN45" i="65"/>
  <c r="AK57" i="65"/>
  <c r="AK58" i="65"/>
  <c r="Y58" i="65"/>
  <c r="AJ58" i="65"/>
  <c r="AK68" i="65"/>
  <c r="AO68" i="65"/>
  <c r="AE68" i="65"/>
  <c r="AJ68" i="65"/>
  <c r="AK78" i="65"/>
  <c r="X83" i="65"/>
  <c r="AB104" i="65"/>
  <c r="AF87" i="65"/>
  <c r="AB133" i="65"/>
  <c r="AC118" i="65"/>
  <c r="X118" i="65"/>
  <c r="AD134" i="65"/>
  <c r="AF111" i="65"/>
  <c r="AI127" i="65"/>
  <c r="AC145" i="65"/>
  <c r="AM161" i="65"/>
  <c r="AE161" i="65"/>
  <c r="W161" i="65"/>
  <c r="AJ161" i="65"/>
  <c r="AJ139" i="65"/>
  <c r="AM170" i="65"/>
  <c r="AC170" i="65"/>
  <c r="Y170" i="65"/>
  <c r="AB170" i="65"/>
  <c r="AI163" i="65"/>
  <c r="W25" i="19"/>
  <c r="AD25" i="19"/>
  <c r="AB19" i="19"/>
  <c r="AF19" i="19"/>
  <c r="AO19" i="19"/>
  <c r="AH8" i="19"/>
  <c r="AL21" i="19"/>
  <c r="X2" i="19"/>
  <c r="AE159" i="21"/>
  <c r="AO159" i="21"/>
  <c r="AJ159" i="21"/>
  <c r="AJ173" i="21"/>
  <c r="AF131" i="21"/>
  <c r="AD131" i="21"/>
  <c r="AK44" i="19"/>
  <c r="Z134" i="21"/>
  <c r="AB132" i="21"/>
  <c r="AA71" i="21"/>
  <c r="AD71" i="21"/>
  <c r="AJ73" i="21"/>
  <c r="AF73" i="21"/>
  <c r="AB118" i="21"/>
  <c r="AH118" i="21"/>
  <c r="AC118" i="21"/>
  <c r="AI50" i="19"/>
  <c r="Z50" i="19"/>
  <c r="AN102" i="21"/>
  <c r="Z129" i="21"/>
  <c r="AN129" i="21"/>
  <c r="AF121" i="21"/>
  <c r="AE121" i="21"/>
  <c r="AN59" i="21"/>
  <c r="AO59" i="21"/>
  <c r="AJ59" i="21"/>
  <c r="AA64" i="21"/>
  <c r="AF64" i="21"/>
  <c r="AD135" i="21"/>
  <c r="AM74" i="21"/>
  <c r="AE53" i="21"/>
  <c r="AB85" i="21"/>
  <c r="Y85" i="21"/>
  <c r="W85" i="21"/>
  <c r="AA84" i="21"/>
  <c r="W5" i="65"/>
  <c r="AC24" i="65"/>
  <c r="AE29" i="65"/>
  <c r="AK35" i="65"/>
  <c r="AG33" i="65"/>
  <c r="AE33" i="65"/>
  <c r="AI33" i="65"/>
  <c r="AL33" i="65"/>
  <c r="AF42" i="65"/>
  <c r="AE8" i="65"/>
  <c r="Y8" i="65"/>
  <c r="AK8" i="65"/>
  <c r="AF61" i="65"/>
  <c r="Y82" i="65"/>
  <c r="AJ76" i="65"/>
  <c r="AM101" i="65"/>
  <c r="AE101" i="65"/>
  <c r="W101" i="65"/>
  <c r="AB101" i="65"/>
  <c r="AK108" i="65"/>
  <c r="AM137" i="65"/>
  <c r="AE137" i="65"/>
  <c r="W137" i="65"/>
  <c r="AB137" i="65"/>
  <c r="AF115" i="65"/>
  <c r="AC152" i="65"/>
  <c r="AK149" i="65"/>
  <c r="AC165" i="65"/>
  <c r="AI142" i="65"/>
  <c r="AM142" i="65"/>
  <c r="AD142" i="65"/>
  <c r="Y158" i="65"/>
  <c r="X158" i="65"/>
  <c r="AA174" i="65"/>
  <c r="AM174" i="65"/>
  <c r="AL174" i="65"/>
  <c r="W159" i="65"/>
  <c r="X16" i="19"/>
  <c r="AJ16" i="19"/>
  <c r="AI16" i="19"/>
  <c r="AH148" i="21"/>
  <c r="AF148" i="21"/>
  <c r="AN98" i="21"/>
  <c r="AF126" i="21"/>
  <c r="AJ101" i="21"/>
  <c r="AE101" i="21"/>
  <c r="AK101" i="21"/>
  <c r="X101" i="21"/>
  <c r="AI103" i="21"/>
  <c r="W20" i="19"/>
  <c r="Z153" i="21"/>
  <c r="AD153" i="21"/>
  <c r="AH153" i="21"/>
  <c r="AI153" i="21"/>
  <c r="AH107" i="21"/>
  <c r="AD156" i="21"/>
  <c r="AL156" i="21"/>
  <c r="AJ156" i="21"/>
  <c r="X156" i="21"/>
  <c r="Z154" i="21"/>
  <c r="AD72" i="21"/>
  <c r="AC72" i="21"/>
  <c r="AB72" i="21"/>
  <c r="AB163" i="21"/>
  <c r="Z35" i="19"/>
  <c r="AO35" i="19"/>
  <c r="AL35" i="19"/>
  <c r="AG56" i="21"/>
  <c r="AJ56" i="21"/>
  <c r="W79" i="21"/>
  <c r="AM160" i="21"/>
  <c r="AH160" i="21"/>
  <c r="AM111" i="21"/>
  <c r="AA90" i="21"/>
  <c r="X12" i="19"/>
  <c r="AF133" i="21"/>
  <c r="Y133" i="21"/>
  <c r="AC133" i="21"/>
  <c r="Z133" i="21"/>
  <c r="AA133" i="21"/>
  <c r="AO23" i="19"/>
  <c r="W23" i="19"/>
  <c r="AM23" i="19"/>
  <c r="AD23" i="19"/>
  <c r="AD89" i="21"/>
  <c r="Y89" i="21"/>
  <c r="AG60" i="21"/>
  <c r="X115" i="21"/>
  <c r="AD115" i="21"/>
  <c r="AL115" i="21"/>
  <c r="W115" i="21"/>
  <c r="AA123" i="21"/>
  <c r="AK123" i="21"/>
  <c r="AM111" i="65"/>
  <c r="AB161" i="65"/>
  <c r="AD8" i="19"/>
  <c r="Z2" i="19"/>
  <c r="AJ131" i="21"/>
  <c r="AO131" i="21"/>
  <c r="Y44" i="19"/>
  <c r="AI134" i="21"/>
  <c r="W132" i="21"/>
  <c r="AB73" i="21"/>
  <c r="AI73" i="21"/>
  <c r="AD73" i="21"/>
  <c r="AG100" i="21"/>
  <c r="AK129" i="21"/>
  <c r="AM129" i="21"/>
  <c r="AH129" i="21"/>
  <c r="AJ8" i="65"/>
  <c r="AK121" i="65"/>
  <c r="AC149" i="65"/>
  <c r="AA142" i="65"/>
  <c r="W142" i="65"/>
  <c r="AC158" i="65"/>
  <c r="W158" i="65"/>
  <c r="AO174" i="65"/>
  <c r="AE174" i="65"/>
  <c r="AD174" i="65"/>
  <c r="AM115" i="21"/>
  <c r="Z115" i="21"/>
  <c r="AC123" i="21"/>
  <c r="AO123" i="21"/>
  <c r="AD123" i="21"/>
  <c r="AE123" i="21"/>
  <c r="AG123" i="21"/>
  <c r="Z123" i="21"/>
  <c r="AB123" i="21"/>
  <c r="AN123" i="21"/>
  <c r="AH123" i="21"/>
  <c r="AM14" i="65"/>
  <c r="AC14" i="65"/>
  <c r="AL14" i="65"/>
  <c r="AE20" i="65"/>
  <c r="AL20" i="65"/>
  <c r="AA87" i="65"/>
  <c r="AN111" i="65"/>
  <c r="AA111" i="65"/>
  <c r="X145" i="65"/>
  <c r="AI161" i="65"/>
  <c r="AA161" i="65"/>
  <c r="AN161" i="65"/>
  <c r="X161" i="65"/>
  <c r="W170" i="65"/>
  <c r="AA170" i="65"/>
  <c r="AL170" i="65"/>
  <c r="AI143" i="65"/>
  <c r="AD59" i="21"/>
  <c r="AC59" i="21"/>
  <c r="AJ64" i="21"/>
  <c r="AE64" i="21"/>
  <c r="AJ85" i="21"/>
  <c r="AI85" i="21"/>
  <c r="AB33" i="65"/>
  <c r="W42" i="65"/>
  <c r="AI8" i="65"/>
  <c r="AF8" i="65"/>
  <c r="AC148" i="21"/>
  <c r="AC20" i="19"/>
  <c r="Y153" i="21"/>
  <c r="AJ115" i="21"/>
  <c r="AG115" i="21"/>
  <c r="AC115" i="21"/>
  <c r="AO115" i="21"/>
  <c r="AI123" i="21"/>
  <c r="Y123" i="21"/>
  <c r="AL27" i="19"/>
  <c r="Z27" i="19"/>
  <c r="AA125" i="65"/>
  <c r="AF125" i="65"/>
  <c r="AK86" i="27"/>
  <c r="AD63" i="27"/>
  <c r="AE110" i="24"/>
  <c r="AM73" i="24"/>
  <c r="Z113" i="24"/>
  <c r="AD70" i="27"/>
  <c r="AI109" i="27"/>
  <c r="AN109" i="27"/>
  <c r="AJ17" i="24"/>
  <c r="AD137" i="24"/>
  <c r="AM146" i="24"/>
  <c r="W146" i="24"/>
  <c r="AM45" i="24"/>
  <c r="AB161" i="27"/>
  <c r="AN161" i="27"/>
  <c r="AK175" i="24"/>
  <c r="AO175" i="24"/>
  <c r="AF175" i="24"/>
  <c r="AI14" i="24"/>
  <c r="AJ14" i="24"/>
  <c r="W14" i="24"/>
  <c r="AE14" i="24"/>
  <c r="AM33" i="24"/>
  <c r="AC33" i="24"/>
  <c r="AO33" i="24"/>
  <c r="AL152" i="21"/>
  <c r="AK13" i="65"/>
  <c r="AI17" i="65"/>
  <c r="AK26" i="65"/>
  <c r="AO37" i="65"/>
  <c r="AK49" i="65"/>
  <c r="AA50" i="65"/>
  <c r="AJ47" i="65"/>
  <c r="AE63" i="65"/>
  <c r="AM60" i="65"/>
  <c r="W60" i="65"/>
  <c r="AF60" i="65"/>
  <c r="AA60" i="65"/>
  <c r="AH77" i="65"/>
  <c r="AK89" i="65"/>
  <c r="AM86" i="65"/>
  <c r="AC86" i="65"/>
  <c r="AC102" i="65"/>
  <c r="AH112" i="65"/>
  <c r="AE109" i="65"/>
  <c r="AI125" i="65"/>
  <c r="W125" i="65"/>
  <c r="AI110" i="65"/>
  <c r="AI126" i="65"/>
  <c r="W126" i="65"/>
  <c r="AN103" i="65"/>
  <c r="AO156" i="65"/>
  <c r="AM169" i="65"/>
  <c r="X146" i="65"/>
  <c r="AJ151" i="65"/>
  <c r="X42" i="19"/>
  <c r="AN42" i="19"/>
  <c r="AJ42" i="19"/>
  <c r="AE42" i="19"/>
  <c r="W83" i="21"/>
  <c r="AE83" i="21"/>
  <c r="AD83" i="21"/>
  <c r="AO83" i="21"/>
  <c r="AC83" i="21"/>
  <c r="AM93" i="21"/>
  <c r="AF93" i="21"/>
  <c r="X9" i="19"/>
  <c r="AO9" i="19"/>
  <c r="W9" i="19"/>
  <c r="AI9" i="19"/>
  <c r="AB57" i="21"/>
  <c r="AC128" i="21"/>
  <c r="AH70" i="21"/>
  <c r="AO30" i="19"/>
  <c r="AH30" i="19"/>
  <c r="Z147" i="21"/>
  <c r="AI147" i="21"/>
  <c r="AM10" i="19"/>
  <c r="AO10" i="19"/>
  <c r="AG151" i="21"/>
  <c r="AB151" i="21"/>
  <c r="AK61" i="21"/>
  <c r="AE61" i="21"/>
  <c r="AH29" i="27"/>
  <c r="AC130" i="27"/>
  <c r="X130" i="27"/>
  <c r="AC26" i="27"/>
  <c r="AF86" i="27"/>
  <c r="AJ86" i="27"/>
  <c r="X86" i="27"/>
  <c r="AA86" i="27"/>
  <c r="AO30" i="27"/>
  <c r="AA143" i="27"/>
  <c r="AJ12" i="27"/>
  <c r="AL12" i="27"/>
  <c r="AF12" i="27"/>
  <c r="AA133" i="27"/>
  <c r="AH104" i="27"/>
  <c r="W104" i="27"/>
  <c r="AI104" i="27"/>
  <c r="AD158" i="27"/>
  <c r="Y158" i="27"/>
  <c r="AI158" i="27"/>
  <c r="AA158" i="27"/>
  <c r="X158" i="27"/>
  <c r="W19" i="27"/>
  <c r="X19" i="27"/>
  <c r="AE19" i="27"/>
  <c r="Z173" i="27"/>
  <c r="Z112" i="27"/>
  <c r="AB140" i="27"/>
  <c r="AM140" i="27"/>
  <c r="AA140" i="27"/>
  <c r="AC140" i="27"/>
  <c r="AM85" i="27"/>
  <c r="Y122" i="27"/>
  <c r="AG122" i="27"/>
  <c r="AA122" i="27"/>
  <c r="AJ122" i="27"/>
  <c r="AF122" i="27"/>
  <c r="X81" i="27"/>
  <c r="W81" i="27"/>
  <c r="AE81" i="27"/>
  <c r="AH81" i="27"/>
  <c r="AJ81" i="27"/>
  <c r="AA92" i="27"/>
  <c r="AI92" i="27"/>
  <c r="Y92" i="27"/>
  <c r="AL92" i="27"/>
  <c r="Z92" i="27"/>
  <c r="AO154" i="27"/>
  <c r="AG154" i="27"/>
  <c r="AB154" i="27"/>
  <c r="AK154" i="27"/>
  <c r="AF154" i="27"/>
  <c r="AI174" i="27"/>
  <c r="AO174" i="27"/>
  <c r="Z174" i="27"/>
  <c r="AE174" i="27"/>
  <c r="AD174" i="27"/>
  <c r="AH151" i="27"/>
  <c r="AD151" i="27"/>
  <c r="AI151" i="27"/>
  <c r="AL151" i="27"/>
  <c r="AN151" i="27"/>
  <c r="Y131" i="27"/>
  <c r="AG131" i="27"/>
  <c r="AF131" i="27"/>
  <c r="W131" i="27"/>
  <c r="AD131" i="27"/>
  <c r="Z23" i="24"/>
  <c r="Y75" i="24"/>
  <c r="Y63" i="24"/>
  <c r="AH63" i="24"/>
  <c r="AG52" i="28"/>
  <c r="AE82" i="27"/>
  <c r="AI82" i="27"/>
  <c r="AD146" i="27"/>
  <c r="AM50" i="27"/>
  <c r="AG50" i="27"/>
  <c r="AE50" i="27"/>
  <c r="AB50" i="27"/>
  <c r="AL8" i="27"/>
  <c r="AH149" i="27"/>
  <c r="AM149" i="27"/>
  <c r="AO149" i="27"/>
  <c r="AF149" i="27"/>
  <c r="AB120" i="27"/>
  <c r="AC120" i="27"/>
  <c r="AL120" i="27"/>
  <c r="Y120" i="27"/>
  <c r="AJ120" i="27"/>
  <c r="AF37" i="27"/>
  <c r="Y102" i="27"/>
  <c r="W102" i="27"/>
  <c r="AD42" i="27"/>
  <c r="AI60" i="27"/>
  <c r="AC36" i="27"/>
  <c r="Y157" i="27"/>
  <c r="AO7" i="27"/>
  <c r="AF7" i="27"/>
  <c r="Y138" i="27"/>
  <c r="AD138" i="27"/>
  <c r="AJ138" i="27"/>
  <c r="AK71" i="27"/>
  <c r="Z71" i="27"/>
  <c r="AI141" i="27"/>
  <c r="AK10" i="27"/>
  <c r="Y10" i="27"/>
  <c r="AM10" i="27"/>
  <c r="X10" i="27"/>
  <c r="AB10" i="27"/>
  <c r="Z65" i="27"/>
  <c r="AD65" i="27"/>
  <c r="AJ65" i="27"/>
  <c r="AM65" i="27"/>
  <c r="X65" i="27"/>
  <c r="W97" i="27"/>
  <c r="AE97" i="27"/>
  <c r="X97" i="27"/>
  <c r="AC97" i="27"/>
  <c r="Z97" i="27"/>
  <c r="AL95" i="27"/>
  <c r="AH169" i="24"/>
  <c r="X169" i="24"/>
  <c r="AO169" i="24"/>
  <c r="Z169" i="24"/>
  <c r="AE169" i="24"/>
  <c r="AO55" i="24"/>
  <c r="Y139" i="24"/>
  <c r="AN139" i="24"/>
  <c r="AL160" i="24"/>
  <c r="AB160" i="24"/>
  <c r="AF160" i="24"/>
  <c r="AG160" i="24"/>
  <c r="AA33" i="27"/>
  <c r="AF98" i="27"/>
  <c r="AF162" i="27"/>
  <c r="X162" i="27"/>
  <c r="AD162" i="27"/>
  <c r="AM162" i="27"/>
  <c r="Z162" i="27"/>
  <c r="Z63" i="27"/>
  <c r="AH63" i="27"/>
  <c r="AC63" i="27"/>
  <c r="AB137" i="27"/>
  <c r="W77" i="27"/>
  <c r="AO77" i="27"/>
  <c r="AE77" i="27"/>
  <c r="AB77" i="27"/>
  <c r="AG16" i="27"/>
  <c r="W16" i="27"/>
  <c r="AA16" i="27"/>
  <c r="AO16" i="27"/>
  <c r="Y47" i="27"/>
  <c r="AF47" i="27"/>
  <c r="AH47" i="27"/>
  <c r="AG47" i="27"/>
  <c r="AA47" i="27"/>
  <c r="AK144" i="27"/>
  <c r="AM144" i="27"/>
  <c r="AI144" i="27"/>
  <c r="AH144" i="27"/>
  <c r="AG55" i="27"/>
  <c r="AJ55" i="27"/>
  <c r="Y55" i="27"/>
  <c r="W55" i="27"/>
  <c r="AF89" i="27"/>
  <c r="X89" i="27"/>
  <c r="AA89" i="27"/>
  <c r="AM89" i="27"/>
  <c r="AH89" i="27"/>
  <c r="AL61" i="27"/>
  <c r="AE61" i="27"/>
  <c r="Y24" i="27"/>
  <c r="Z24" i="27"/>
  <c r="AF24" i="27"/>
  <c r="AB24" i="27"/>
  <c r="AI152" i="27"/>
  <c r="AK152" i="27"/>
  <c r="AN152" i="27"/>
  <c r="AM15" i="27"/>
  <c r="AG43" i="27"/>
  <c r="Y43" i="27"/>
  <c r="AC43" i="27"/>
  <c r="AK43" i="27"/>
  <c r="AL40" i="27"/>
  <c r="AD40" i="27"/>
  <c r="AA40" i="27"/>
  <c r="Z40" i="27"/>
  <c r="AO159" i="27"/>
  <c r="Y159" i="27"/>
  <c r="AH159" i="27"/>
  <c r="AC159" i="27"/>
  <c r="AK159" i="27"/>
  <c r="W78" i="27"/>
  <c r="AE78" i="27"/>
  <c r="AB78" i="27"/>
  <c r="AF78" i="27"/>
  <c r="AJ78" i="27"/>
  <c r="AG88" i="27"/>
  <c r="AJ88" i="27"/>
  <c r="AM88" i="27"/>
  <c r="AC88" i="27"/>
  <c r="AN88" i="27"/>
  <c r="AN165" i="27"/>
  <c r="AH165" i="27"/>
  <c r="AE165" i="27"/>
  <c r="AB165" i="27"/>
  <c r="AO165" i="27"/>
  <c r="AA59" i="24"/>
  <c r="AG59" i="24"/>
  <c r="AD59" i="24"/>
  <c r="Z59" i="24"/>
  <c r="AA82" i="24"/>
  <c r="AJ82" i="24"/>
  <c r="AG82" i="24"/>
  <c r="AC82" i="24"/>
  <c r="AM82" i="24"/>
  <c r="AH152" i="24"/>
  <c r="AJ152" i="24"/>
  <c r="AG152" i="24"/>
  <c r="AK152" i="24"/>
  <c r="X152" i="24"/>
  <c r="AB111" i="24"/>
  <c r="X177" i="24"/>
  <c r="W110" i="24"/>
  <c r="AF73" i="24"/>
  <c r="AN73" i="24"/>
  <c r="AC113" i="24"/>
  <c r="AD113" i="24"/>
  <c r="AM113" i="24"/>
  <c r="AF2" i="27"/>
  <c r="AM75" i="27"/>
  <c r="Z75" i="27"/>
  <c r="Y75" i="27"/>
  <c r="AF75" i="27"/>
  <c r="AI75" i="27"/>
  <c r="AC123" i="27"/>
  <c r="AK123" i="27"/>
  <c r="AE123" i="27"/>
  <c r="AD123" i="27"/>
  <c r="Z123" i="27"/>
  <c r="Y27" i="27"/>
  <c r="AM27" i="27"/>
  <c r="AI27" i="27"/>
  <c r="W27" i="27"/>
  <c r="AE27" i="27"/>
  <c r="AM124" i="27"/>
  <c r="Y124" i="27"/>
  <c r="AE124" i="27"/>
  <c r="Z124" i="27"/>
  <c r="AG124" i="27"/>
  <c r="AA4" i="27"/>
  <c r="AI4" i="27"/>
  <c r="AC4" i="27"/>
  <c r="AH4" i="27"/>
  <c r="AM101" i="27"/>
  <c r="Y101" i="27"/>
  <c r="Z101" i="27"/>
  <c r="AO177" i="27"/>
  <c r="AB22" i="27"/>
  <c r="AB17" i="24"/>
  <c r="AF161" i="27"/>
  <c r="AE161" i="27"/>
  <c r="Z33" i="24"/>
  <c r="AF151" i="65"/>
  <c r="X5" i="27"/>
  <c r="Y86" i="27"/>
  <c r="AD86" i="27"/>
  <c r="W86" i="27"/>
  <c r="AM30" i="27"/>
  <c r="Z104" i="27"/>
  <c r="AM104" i="27"/>
  <c r="AN112" i="27"/>
  <c r="AE140" i="27"/>
  <c r="AJ140" i="27"/>
  <c r="X140" i="27"/>
  <c r="Y140" i="27"/>
  <c r="AA85" i="27"/>
  <c r="AA82" i="27"/>
  <c r="AF8" i="27"/>
  <c r="AA149" i="27"/>
  <c r="AG149" i="27"/>
  <c r="AG37" i="27"/>
  <c r="AN160" i="24"/>
  <c r="AN63" i="27"/>
  <c r="AG49" i="27"/>
  <c r="Y177" i="27"/>
  <c r="AG177" i="27"/>
  <c r="AO66" i="24"/>
  <c r="AO161" i="27"/>
  <c r="AC161" i="27"/>
  <c r="W161" i="27"/>
  <c r="AL106" i="27"/>
  <c r="AG106" i="27"/>
  <c r="AA175" i="24"/>
  <c r="X175" i="24"/>
  <c r="AI175" i="24"/>
  <c r="AM175" i="24"/>
  <c r="AN33" i="24"/>
  <c r="AD33" i="24"/>
  <c r="W33" i="24"/>
  <c r="AE33" i="24"/>
  <c r="AM138" i="21"/>
  <c r="AA138" i="21"/>
  <c r="Y152" i="21"/>
  <c r="AG2" i="65"/>
  <c r="AG2" i="22" s="1"/>
  <c r="AL9" i="65"/>
  <c r="AD23" i="65"/>
  <c r="Z28" i="65"/>
  <c r="W37" i="65"/>
  <c r="AJ37" i="65"/>
  <c r="AK50" i="65"/>
  <c r="AJ50" i="65"/>
  <c r="AG60" i="65"/>
  <c r="AC60" i="65"/>
  <c r="AL60" i="65"/>
  <c r="Y60" i="65"/>
  <c r="AN65" i="65"/>
  <c r="AE75" i="65"/>
  <c r="AK96" i="65"/>
  <c r="AA89" i="65"/>
  <c r="AI86" i="65"/>
  <c r="W86" i="65"/>
  <c r="Z128" i="65"/>
  <c r="AM125" i="65"/>
  <c r="AC125" i="65"/>
  <c r="AN125" i="65"/>
  <c r="AM126" i="65"/>
  <c r="AC126" i="65"/>
  <c r="AN126" i="65"/>
  <c r="AJ153" i="65"/>
  <c r="AJ175" i="65"/>
  <c r="AL42" i="19"/>
  <c r="AK42" i="19"/>
  <c r="AG42" i="19"/>
  <c r="Z42" i="19"/>
  <c r="AA83" i="21"/>
  <c r="AJ83" i="21"/>
  <c r="AN83" i="21"/>
  <c r="AB83" i="21"/>
  <c r="AK93" i="21"/>
  <c r="AA9" i="19"/>
  <c r="AJ9" i="19"/>
  <c r="AK9" i="19"/>
  <c r="AE9" i="19"/>
  <c r="AG57" i="21"/>
  <c r="AB128" i="21"/>
  <c r="AM70" i="21"/>
  <c r="Y30" i="19"/>
  <c r="AK30" i="19"/>
  <c r="AB30" i="19"/>
  <c r="W147" i="21"/>
  <c r="AM147" i="21"/>
  <c r="AC10" i="19"/>
  <c r="AN10" i="19"/>
  <c r="AH151" i="21"/>
  <c r="AN151" i="21"/>
  <c r="AD151" i="21"/>
  <c r="AM61" i="21"/>
  <c r="AA29" i="27"/>
  <c r="AM130" i="27"/>
  <c r="AF26" i="27"/>
  <c r="AO86" i="27"/>
  <c r="AM86" i="27"/>
  <c r="AB30" i="27"/>
  <c r="AA12" i="27"/>
  <c r="AO12" i="27"/>
  <c r="AD104" i="27"/>
  <c r="AE104" i="27"/>
  <c r="AC158" i="27"/>
  <c r="AH158" i="27"/>
  <c r="AL158" i="27"/>
  <c r="AN158" i="27"/>
  <c r="AL83" i="27"/>
  <c r="AN19" i="27"/>
  <c r="Y19" i="27"/>
  <c r="AE173" i="27"/>
  <c r="AF112" i="27"/>
  <c r="AK46" i="27"/>
  <c r="AL140" i="27"/>
  <c r="AI140" i="27"/>
  <c r="AD140" i="27"/>
  <c r="AN140" i="27"/>
  <c r="AG140" i="27"/>
  <c r="AL85" i="27"/>
  <c r="AL122" i="27"/>
  <c r="AC122" i="27"/>
  <c r="W122" i="27"/>
  <c r="AK122" i="27"/>
  <c r="AM81" i="27"/>
  <c r="AA81" i="27"/>
  <c r="AI81" i="27"/>
  <c r="Z81" i="27"/>
  <c r="AN92" i="27"/>
  <c r="AD92" i="27"/>
  <c r="AG92" i="27"/>
  <c r="AJ92" i="27"/>
  <c r="AL154" i="27"/>
  <c r="Z154" i="27"/>
  <c r="AA154" i="27"/>
  <c r="X154" i="27"/>
  <c r="AK174" i="27"/>
  <c r="AH174" i="27"/>
  <c r="AN174" i="27"/>
  <c r="Y174" i="27"/>
  <c r="Z151" i="27"/>
  <c r="AA151" i="27"/>
  <c r="AF151" i="27"/>
  <c r="W151" i="27"/>
  <c r="AO131" i="27"/>
  <c r="AA131" i="27"/>
  <c r="AI131" i="27"/>
  <c r="AN131" i="27"/>
  <c r="AA23" i="24"/>
  <c r="AG75" i="24"/>
  <c r="AB126" i="24"/>
  <c r="Y126" i="24"/>
  <c r="AH46" i="24"/>
  <c r="AK63" i="24"/>
  <c r="W63" i="24"/>
  <c r="W82" i="27"/>
  <c r="AO50" i="27"/>
  <c r="AA50" i="27"/>
  <c r="AJ50" i="27"/>
  <c r="AJ8" i="27"/>
  <c r="AB149" i="27"/>
  <c r="X149" i="27"/>
  <c r="AL149" i="27"/>
  <c r="AN149" i="27"/>
  <c r="AI149" i="27"/>
  <c r="AO120" i="27"/>
  <c r="AA120" i="27"/>
  <c r="AE120" i="27"/>
  <c r="AI120" i="27"/>
  <c r="AN37" i="27"/>
  <c r="X102" i="27"/>
  <c r="AC102" i="27"/>
  <c r="AK102" i="27"/>
  <c r="AE42" i="27"/>
  <c r="AD60" i="27"/>
  <c r="AG36" i="27"/>
  <c r="AH157" i="27"/>
  <c r="Z138" i="27"/>
  <c r="AH138" i="27"/>
  <c r="AL71" i="27"/>
  <c r="AM71" i="27"/>
  <c r="AH71" i="27"/>
  <c r="AA141" i="27"/>
  <c r="AO10" i="27"/>
  <c r="AC10" i="27"/>
  <c r="W10" i="27"/>
  <c r="AE10" i="27"/>
  <c r="AI65" i="27"/>
  <c r="AN65" i="27"/>
  <c r="AC65" i="27"/>
  <c r="W65" i="27"/>
  <c r="AJ97" i="27"/>
  <c r="AA97" i="27"/>
  <c r="Y97" i="27"/>
  <c r="AI97" i="27"/>
  <c r="AM95" i="27"/>
  <c r="W169" i="24"/>
  <c r="Y169" i="24"/>
  <c r="AF169" i="24"/>
  <c r="AJ169" i="24"/>
  <c r="W55" i="24"/>
  <c r="AC139" i="24"/>
  <c r="AO139" i="24"/>
  <c r="Y160" i="24"/>
  <c r="AO160" i="24"/>
  <c r="AM160" i="24"/>
  <c r="AE160" i="24"/>
  <c r="AF130" i="24"/>
  <c r="Y162" i="27"/>
  <c r="AL162" i="27"/>
  <c r="AH162" i="27"/>
  <c r="AA162" i="27"/>
  <c r="AA63" i="27"/>
  <c r="AE63" i="27"/>
  <c r="AI77" i="27"/>
  <c r="AA77" i="27"/>
  <c r="AL77" i="27"/>
  <c r="X77" i="27"/>
  <c r="AN77" i="27"/>
  <c r="AD16" i="27"/>
  <c r="AL16" i="27"/>
  <c r="AE16" i="27"/>
  <c r="AH16" i="27"/>
  <c r="X47" i="27"/>
  <c r="AL47" i="27"/>
  <c r="AO47" i="27"/>
  <c r="AI47" i="27"/>
  <c r="Y144" i="27"/>
  <c r="AF144" i="27"/>
  <c r="AD144" i="27"/>
  <c r="AN144" i="27"/>
  <c r="AI54" i="27"/>
  <c r="AC55" i="27"/>
  <c r="AK55" i="27"/>
  <c r="Z55" i="27"/>
  <c r="X55" i="27"/>
  <c r="AE89" i="27"/>
  <c r="AO89" i="27"/>
  <c r="AL89" i="27"/>
  <c r="AC89" i="27"/>
  <c r="AN61" i="27"/>
  <c r="W61" i="27"/>
  <c r="AO61" i="27"/>
  <c r="AG24" i="27"/>
  <c r="X24" i="27"/>
  <c r="AO24" i="27"/>
  <c r="W152" i="27"/>
  <c r="W43" i="27"/>
  <c r="AL43" i="27"/>
  <c r="AJ43" i="27"/>
  <c r="AM43" i="27"/>
  <c r="AI40" i="27"/>
  <c r="AF40" i="27"/>
  <c r="W40" i="27"/>
  <c r="AN40" i="27"/>
  <c r="Y40" i="27"/>
  <c r="AD159" i="27"/>
  <c r="AF159" i="27"/>
  <c r="AG159" i="27"/>
  <c r="X159" i="27"/>
  <c r="AN78" i="27"/>
  <c r="AM78" i="27"/>
  <c r="AG78" i="27"/>
  <c r="AI78" i="27"/>
  <c r="AL88" i="27"/>
  <c r="Y88" i="27"/>
  <c r="AE88" i="27"/>
  <c r="AI88" i="27"/>
  <c r="AI165" i="27"/>
  <c r="AJ165" i="27"/>
  <c r="Y165" i="27"/>
  <c r="AL165" i="27"/>
  <c r="X7" i="24"/>
  <c r="Y59" i="24"/>
  <c r="AE59" i="24"/>
  <c r="AI59" i="24"/>
  <c r="AN82" i="24"/>
  <c r="X82" i="24"/>
  <c r="AK82" i="24"/>
  <c r="AL82" i="24"/>
  <c r="AO152" i="24"/>
  <c r="AN152" i="24"/>
  <c r="Z152" i="24"/>
  <c r="AD152" i="24"/>
  <c r="AF111" i="24"/>
  <c r="Z111" i="24"/>
  <c r="AF110" i="24"/>
  <c r="AI110" i="24"/>
  <c r="AB73" i="24"/>
  <c r="AD73" i="24"/>
  <c r="AA113" i="24"/>
  <c r="AJ113" i="24"/>
  <c r="AB113" i="24"/>
  <c r="W2" i="27"/>
  <c r="AL75" i="27"/>
  <c r="AC75" i="27"/>
  <c r="AH75" i="27"/>
  <c r="AA75" i="27"/>
  <c r="AF123" i="27"/>
  <c r="X123" i="27"/>
  <c r="AM123" i="27"/>
  <c r="Y123" i="27"/>
  <c r="Z27" i="27"/>
  <c r="AH27" i="27"/>
  <c r="AK27" i="27"/>
  <c r="AN27" i="27"/>
  <c r="AI124" i="27"/>
  <c r="X124" i="27"/>
  <c r="AJ124" i="27"/>
  <c r="AK124" i="27"/>
  <c r="AD4" i="27"/>
  <c r="AE4" i="27"/>
  <c r="Z4" i="27"/>
  <c r="AK101" i="27"/>
  <c r="AE101" i="27"/>
  <c r="Z177" i="27"/>
  <c r="AF22" i="27"/>
  <c r="AN146" i="24"/>
  <c r="AB146" i="24"/>
  <c r="AN66" i="24"/>
  <c r="W73" i="65"/>
  <c r="W5" i="19"/>
  <c r="AO3" i="21"/>
  <c r="AL35" i="21"/>
  <c r="AB35" i="21"/>
  <c r="AL131" i="19"/>
  <c r="AG148" i="19"/>
  <c r="AO18" i="21"/>
  <c r="AF18" i="21"/>
  <c r="AM142" i="19"/>
  <c r="W80" i="19"/>
  <c r="AN73" i="19"/>
  <c r="AE11" i="21"/>
  <c r="AC11" i="21"/>
  <c r="W11" i="21"/>
  <c r="Y43" i="21"/>
  <c r="Z43" i="21"/>
  <c r="Z107" i="19"/>
  <c r="AM171" i="19"/>
  <c r="AE60" i="19"/>
  <c r="Z60" i="19"/>
  <c r="AK13" i="21"/>
  <c r="AE13" i="21"/>
  <c r="X69" i="19"/>
  <c r="AO69" i="19"/>
  <c r="Z14" i="21"/>
  <c r="AK14" i="21"/>
  <c r="Y14" i="21"/>
  <c r="AB14" i="21"/>
  <c r="AH138" i="19"/>
  <c r="AA138" i="19"/>
  <c r="AD138" i="19"/>
  <c r="AC167" i="19"/>
  <c r="AD167" i="19"/>
  <c r="AD56" i="19"/>
  <c r="Z56" i="19"/>
  <c r="AE9" i="21"/>
  <c r="AF129" i="19"/>
  <c r="Y132" i="19"/>
  <c r="AL77" i="19"/>
  <c r="AK134" i="19"/>
  <c r="AI134" i="19"/>
  <c r="AG46" i="21"/>
  <c r="W46" i="21"/>
  <c r="AO160" i="19"/>
  <c r="AL161" i="19"/>
  <c r="AI54" i="19"/>
  <c r="AC44" i="21"/>
  <c r="AG172" i="19"/>
  <c r="Y66" i="19"/>
  <c r="W34" i="21"/>
  <c r="AJ59" i="19"/>
  <c r="AC59" i="19"/>
  <c r="AG140" i="19"/>
  <c r="Y140" i="19"/>
  <c r="AI7" i="65"/>
  <c r="AE7" i="65"/>
  <c r="Z62" i="65"/>
  <c r="AK130" i="65"/>
  <c r="Y17" i="19"/>
  <c r="Z48" i="19"/>
  <c r="AL88" i="21"/>
  <c r="AE54" i="21"/>
  <c r="Z108" i="21"/>
  <c r="Y4" i="65"/>
  <c r="AO25" i="65"/>
  <c r="Y25" i="65"/>
  <c r="X25" i="65"/>
  <c r="AC71" i="65"/>
  <c r="Y94" i="65"/>
  <c r="X94" i="65"/>
  <c r="AH120" i="65"/>
  <c r="AG134" i="65"/>
  <c r="AL134" i="65"/>
  <c r="AF148" i="65"/>
  <c r="W139" i="65"/>
  <c r="AO21" i="19"/>
  <c r="AO2" i="19"/>
  <c r="AK2" i="19"/>
  <c r="AC2" i="19"/>
  <c r="AI2" i="19"/>
  <c r="Y173" i="21"/>
  <c r="AB173" i="21"/>
  <c r="AG173" i="21"/>
  <c r="AI173" i="21"/>
  <c r="W173" i="21"/>
  <c r="AE105" i="21"/>
  <c r="AG134" i="21"/>
  <c r="AF134" i="21"/>
  <c r="W100" i="21"/>
  <c r="AE171" i="21"/>
  <c r="AM171" i="21"/>
  <c r="Z171" i="21"/>
  <c r="AH171" i="21"/>
  <c r="Y170" i="21"/>
  <c r="AA170" i="21"/>
  <c r="X170" i="21"/>
  <c r="AD170" i="21"/>
  <c r="Y24" i="19"/>
  <c r="AI112" i="21"/>
  <c r="Y112" i="21"/>
  <c r="Y5" i="19"/>
  <c r="X53" i="21"/>
  <c r="AF53" i="21"/>
  <c r="AN53" i="21"/>
  <c r="Z53" i="21"/>
  <c r="AJ84" i="21"/>
  <c r="Y84" i="21"/>
  <c r="AN84" i="21"/>
  <c r="AB84" i="21"/>
  <c r="AI84" i="21"/>
  <c r="AN7" i="19"/>
  <c r="AJ3" i="65"/>
  <c r="Z5" i="65"/>
  <c r="AM5" i="65"/>
  <c r="AB5" i="65"/>
  <c r="AI5" i="65"/>
  <c r="X5" i="65"/>
  <c r="X29" i="65"/>
  <c r="AC32" i="65"/>
  <c r="X32" i="65"/>
  <c r="AJ38" i="65"/>
  <c r="AI38" i="65"/>
  <c r="AG59" i="65"/>
  <c r="AE72" i="65"/>
  <c r="X72" i="65"/>
  <c r="X82" i="65"/>
  <c r="AK98" i="65"/>
  <c r="AK122" i="65"/>
  <c r="AO149" i="65"/>
  <c r="AG149" i="65"/>
  <c r="Y149" i="65"/>
  <c r="AL149" i="65"/>
  <c r="AM159" i="65"/>
  <c r="AH91" i="21"/>
  <c r="AO91" i="21"/>
  <c r="AL36" i="19"/>
  <c r="Y122" i="21"/>
  <c r="AI122" i="21"/>
  <c r="AJ65" i="21"/>
  <c r="AC65" i="21"/>
  <c r="AC26" i="19"/>
  <c r="AF107" i="21"/>
  <c r="AE107" i="21"/>
  <c r="AK161" i="21"/>
  <c r="AC161" i="21"/>
  <c r="AM62" i="21"/>
  <c r="X175" i="21"/>
  <c r="Z175" i="21"/>
  <c r="AG90" i="21"/>
  <c r="AJ90" i="21"/>
  <c r="Z51" i="19"/>
  <c r="AN31" i="19"/>
  <c r="X63" i="21"/>
  <c r="W17" i="65"/>
  <c r="AO17" i="65"/>
  <c r="AK77" i="65"/>
  <c r="AK75" i="65"/>
  <c r="AA75" i="65"/>
  <c r="AJ75" i="65"/>
  <c r="AI102" i="65"/>
  <c r="AK112" i="65"/>
  <c r="AH128" i="65"/>
  <c r="AK128" i="65"/>
  <c r="AK109" i="65"/>
  <c r="AA109" i="65"/>
  <c r="AM110" i="65"/>
  <c r="AC110" i="65"/>
  <c r="Z156" i="65"/>
  <c r="AG156" i="65"/>
  <c r="X175" i="65"/>
  <c r="AF119" i="21"/>
  <c r="AA119" i="21"/>
  <c r="Z128" i="21"/>
  <c r="AA128" i="21"/>
  <c r="AG128" i="21"/>
  <c r="AD128" i="21"/>
  <c r="AO177" i="21"/>
  <c r="AH177" i="21"/>
  <c r="AJ177" i="21"/>
  <c r="AG177" i="21"/>
  <c r="AF5" i="27"/>
  <c r="AM5" i="27"/>
  <c r="W5" i="27"/>
  <c r="AH5" i="27"/>
  <c r="AA5" i="27"/>
  <c r="AL5" i="27"/>
  <c r="Z5" i="27"/>
  <c r="AG5" i="27"/>
  <c r="AO5" i="27"/>
  <c r="AD5" i="27"/>
  <c r="AA150" i="27"/>
  <c r="AL150" i="27"/>
  <c r="W150" i="27"/>
  <c r="Z150" i="27"/>
  <c r="AJ150" i="27"/>
  <c r="AH150" i="27"/>
  <c r="X150" i="27"/>
  <c r="AC150" i="27"/>
  <c r="AB150" i="27"/>
  <c r="Y150" i="27"/>
  <c r="AK150" i="27"/>
  <c r="AM150" i="27"/>
  <c r="AE150" i="27"/>
  <c r="AF150" i="27"/>
  <c r="AH133" i="27"/>
  <c r="AM133" i="27"/>
  <c r="AJ133" i="27"/>
  <c r="Z133" i="27"/>
  <c r="AK133" i="27"/>
  <c r="AO133" i="27"/>
  <c r="AC21" i="27"/>
  <c r="AN21" i="27"/>
  <c r="AG21" i="27"/>
  <c r="X21" i="27"/>
  <c r="AD21" i="27"/>
  <c r="AE21" i="27"/>
  <c r="AF21" i="27"/>
  <c r="AM21" i="27"/>
  <c r="AL21" i="27"/>
  <c r="AK21" i="27"/>
  <c r="AN113" i="27"/>
  <c r="AI113" i="27"/>
  <c r="AE113" i="27"/>
  <c r="Y113" i="27"/>
  <c r="AO113" i="27"/>
  <c r="AF113" i="27"/>
  <c r="AK113" i="27"/>
  <c r="AG113" i="27"/>
  <c r="AL113" i="27"/>
  <c r="AC113" i="27"/>
  <c r="AM113" i="27"/>
  <c r="AA113" i="27"/>
  <c r="AH113" i="27"/>
  <c r="AB113" i="27"/>
  <c r="X113" i="27"/>
  <c r="AD113" i="27"/>
  <c r="Z113" i="27"/>
  <c r="AJ113" i="27"/>
  <c r="AK31" i="24"/>
  <c r="AE31" i="24"/>
  <c r="Y31" i="24"/>
  <c r="AH31" i="24"/>
  <c r="AD31" i="24"/>
  <c r="AN31" i="24"/>
  <c r="AM31" i="24"/>
  <c r="X31" i="24"/>
  <c r="W31" i="24"/>
  <c r="AC31" i="24"/>
  <c r="AF31" i="24"/>
  <c r="AL31" i="24"/>
  <c r="AB31" i="24"/>
  <c r="AM99" i="27"/>
  <c r="AC99" i="27"/>
  <c r="X99" i="27"/>
  <c r="AF99" i="27"/>
  <c r="Z99" i="27"/>
  <c r="W99" i="27"/>
  <c r="AI99" i="27"/>
  <c r="AN99" i="27"/>
  <c r="AG99" i="27"/>
  <c r="AL99" i="27"/>
  <c r="Y99" i="27"/>
  <c r="AE99" i="27"/>
  <c r="AK99" i="27"/>
  <c r="AA99" i="27"/>
  <c r="AI166" i="27"/>
  <c r="AJ166" i="27"/>
  <c r="AB166" i="27"/>
  <c r="AG166" i="27"/>
  <c r="AE166" i="27"/>
  <c r="W166" i="27"/>
  <c r="AC166" i="27"/>
  <c r="AE157" i="27"/>
  <c r="W128" i="27"/>
  <c r="AJ128" i="27"/>
  <c r="AI128" i="27"/>
  <c r="Y128" i="27"/>
  <c r="X93" i="27"/>
  <c r="AG93" i="27"/>
  <c r="AF93" i="27"/>
  <c r="AB93" i="27"/>
  <c r="AA93" i="27"/>
  <c r="AJ93" i="27"/>
  <c r="AC93" i="27"/>
  <c r="AE93" i="27"/>
  <c r="AK93" i="27"/>
  <c r="AI93" i="27"/>
  <c r="AM93" i="27"/>
  <c r="AO93" i="27"/>
  <c r="AN93" i="27"/>
  <c r="AL93" i="27"/>
  <c r="W93" i="27"/>
  <c r="Y93" i="27"/>
  <c r="AL142" i="24"/>
  <c r="AB142" i="24"/>
  <c r="AF142" i="24"/>
  <c r="W142" i="24"/>
  <c r="AG142" i="24"/>
  <c r="AD142" i="24"/>
  <c r="AK142" i="24"/>
  <c r="Y142" i="24"/>
  <c r="AJ142" i="24"/>
  <c r="AN142" i="24"/>
  <c r="AO142" i="24"/>
  <c r="AH142" i="24"/>
  <c r="Z142" i="24"/>
  <c r="AC142" i="24"/>
  <c r="AI142" i="24"/>
  <c r="AE142" i="24"/>
  <c r="AA142" i="24"/>
  <c r="AM142" i="24"/>
  <c r="X142" i="24"/>
  <c r="AL48" i="24"/>
  <c r="AI48" i="24"/>
  <c r="AE48" i="24"/>
  <c r="AN48" i="24"/>
  <c r="W48" i="24"/>
  <c r="AK48" i="24"/>
  <c r="AA48" i="24"/>
  <c r="AG48" i="24"/>
  <c r="AD48" i="24"/>
  <c r="AB48" i="24"/>
  <c r="AH48" i="24"/>
  <c r="Y48" i="24"/>
  <c r="Z48" i="24"/>
  <c r="AC48" i="24"/>
  <c r="AO48" i="24"/>
  <c r="AM48" i="24"/>
  <c r="AJ6" i="27"/>
  <c r="AB6" i="27"/>
  <c r="AC6" i="27"/>
  <c r="AD6" i="27"/>
  <c r="X6" i="27"/>
  <c r="AG6" i="27"/>
  <c r="AE6" i="27"/>
  <c r="W6" i="27"/>
  <c r="Z6" i="27"/>
  <c r="AK6" i="27"/>
  <c r="Y6" i="27"/>
  <c r="AA6" i="27"/>
  <c r="AM6" i="27"/>
  <c r="AO6" i="27"/>
  <c r="AL6" i="27"/>
  <c r="AF115" i="27"/>
  <c r="AK115" i="27"/>
  <c r="AD115" i="27"/>
  <c r="AB115" i="27"/>
  <c r="AJ115" i="27"/>
  <c r="AE115" i="27"/>
  <c r="AL115" i="27"/>
  <c r="AO115" i="27"/>
  <c r="AA115" i="27"/>
  <c r="AG115" i="27"/>
  <c r="AH115" i="27"/>
  <c r="AM115" i="27"/>
  <c r="Z115" i="27"/>
  <c r="Y115" i="27"/>
  <c r="AI115" i="27"/>
  <c r="X115" i="27"/>
  <c r="AE135" i="27"/>
  <c r="AA135" i="27"/>
  <c r="AB135" i="27"/>
  <c r="X135" i="27"/>
  <c r="AJ135" i="27"/>
  <c r="W135" i="27"/>
  <c r="AD135" i="27"/>
  <c r="AL135" i="27"/>
  <c r="AG135" i="27"/>
  <c r="AO135" i="27"/>
  <c r="AK135" i="27"/>
  <c r="AC135" i="27"/>
  <c r="AF135" i="27"/>
  <c r="AI135" i="27"/>
  <c r="Y135" i="27"/>
  <c r="AN135" i="27"/>
  <c r="Z135" i="27"/>
  <c r="AJ41" i="27"/>
  <c r="AL41" i="27"/>
  <c r="AI41" i="27"/>
  <c r="AD41" i="27"/>
  <c r="AF41" i="27"/>
  <c r="AN41" i="27"/>
  <c r="AM41" i="27"/>
  <c r="Z41" i="27"/>
  <c r="AA41" i="27"/>
  <c r="AK41" i="27"/>
  <c r="AC41" i="27"/>
  <c r="X41" i="27"/>
  <c r="Y41" i="27"/>
  <c r="W41" i="27"/>
  <c r="AG41" i="27"/>
  <c r="AB41" i="27"/>
  <c r="AH41" i="27"/>
  <c r="AA49" i="27"/>
  <c r="W49" i="27"/>
  <c r="X49" i="27"/>
  <c r="AC49" i="27"/>
  <c r="AM49" i="27"/>
  <c r="AB114" i="27"/>
  <c r="X114" i="27"/>
  <c r="AD114" i="27"/>
  <c r="Z114" i="27"/>
  <c r="AO114" i="27"/>
  <c r="AC114" i="27"/>
  <c r="Y114" i="27"/>
  <c r="AI114" i="27"/>
  <c r="AA114" i="27"/>
  <c r="AF70" i="27"/>
  <c r="AB70" i="27"/>
  <c r="AC70" i="27"/>
  <c r="X70" i="27"/>
  <c r="W70" i="27"/>
  <c r="AO70" i="27"/>
  <c r="AN70" i="27"/>
  <c r="Y70" i="27"/>
  <c r="AL70" i="27"/>
  <c r="AJ70" i="27"/>
  <c r="AK70" i="27"/>
  <c r="AE137" i="24"/>
  <c r="AJ137" i="24"/>
  <c r="AK137" i="24"/>
  <c r="X137" i="24"/>
  <c r="AN137" i="24"/>
  <c r="AB137" i="24"/>
  <c r="AC137" i="24"/>
  <c r="AA137" i="24"/>
  <c r="Y137" i="24"/>
  <c r="AN45" i="24"/>
  <c r="AK45" i="24"/>
  <c r="AH45" i="24"/>
  <c r="AA127" i="24"/>
  <c r="X127" i="24"/>
  <c r="AD127" i="24"/>
  <c r="Z127" i="24"/>
  <c r="AO127" i="24"/>
  <c r="AH3" i="21"/>
  <c r="AK3" i="21"/>
  <c r="AC3" i="21"/>
  <c r="W35" i="21"/>
  <c r="AO148" i="19"/>
  <c r="AN148" i="19"/>
  <c r="Z148" i="19"/>
  <c r="AD18" i="21"/>
  <c r="AJ18" i="21"/>
  <c r="AB95" i="19"/>
  <c r="AE80" i="19"/>
  <c r="AK22" i="21"/>
  <c r="AO11" i="21"/>
  <c r="AE43" i="21"/>
  <c r="Y107" i="19"/>
  <c r="AG171" i="19"/>
  <c r="X124" i="19"/>
  <c r="AH124" i="19"/>
  <c r="AG14" i="21"/>
  <c r="AK138" i="19"/>
  <c r="AC138" i="19"/>
  <c r="AE120" i="19"/>
  <c r="W120" i="19"/>
  <c r="AB9" i="21"/>
  <c r="AO129" i="19"/>
  <c r="AK51" i="21"/>
  <c r="AN132" i="19"/>
  <c r="Y77" i="19"/>
  <c r="AJ134" i="19"/>
  <c r="X134" i="19"/>
  <c r="AC46" i="21"/>
  <c r="X32" i="21"/>
  <c r="AL160" i="19"/>
  <c r="AH54" i="19"/>
  <c r="AE54" i="19"/>
  <c r="AJ123" i="19"/>
  <c r="X123" i="19"/>
  <c r="W44" i="21"/>
  <c r="AH172" i="19"/>
  <c r="AL66" i="19"/>
  <c r="AN59" i="19"/>
  <c r="Y59" i="19"/>
  <c r="AI140" i="19"/>
  <c r="AJ140" i="19"/>
  <c r="AN7" i="65"/>
  <c r="AO22" i="65"/>
  <c r="X116" i="65"/>
  <c r="AL176" i="65"/>
  <c r="AN17" i="19"/>
  <c r="AA48" i="19"/>
  <c r="AC88" i="21"/>
  <c r="AB54" i="21"/>
  <c r="AN108" i="21"/>
  <c r="AF18" i="65"/>
  <c r="AG25" i="65"/>
  <c r="AL25" i="65"/>
  <c r="X71" i="65"/>
  <c r="AJ73" i="65"/>
  <c r="AI73" i="65"/>
  <c r="AO94" i="65"/>
  <c r="AG94" i="65"/>
  <c r="AL94" i="65"/>
  <c r="AG105" i="65"/>
  <c r="AK136" i="65"/>
  <c r="AO134" i="65"/>
  <c r="Y134" i="65"/>
  <c r="X134" i="65"/>
  <c r="AF127" i="65"/>
  <c r="AK164" i="65"/>
  <c r="X139" i="65"/>
  <c r="AF143" i="65"/>
  <c r="AK170" i="21"/>
  <c r="AG3" i="21"/>
  <c r="AD3" i="21"/>
  <c r="AG35" i="21"/>
  <c r="AO35" i="21"/>
  <c r="AF131" i="19"/>
  <c r="X163" i="19"/>
  <c r="AF163" i="19"/>
  <c r="AL20" i="21"/>
  <c r="AN20" i="21"/>
  <c r="AF20" i="21"/>
  <c r="AE52" i="21"/>
  <c r="AK84" i="19"/>
  <c r="AE84" i="19"/>
  <c r="Z84" i="19"/>
  <c r="AL148" i="19"/>
  <c r="Z37" i="21"/>
  <c r="X37" i="21"/>
  <c r="AC37" i="21"/>
  <c r="AA61" i="19"/>
  <c r="AD93" i="19"/>
  <c r="AC125" i="19"/>
  <c r="X157" i="19"/>
  <c r="AF157" i="19"/>
  <c r="AK157" i="19"/>
  <c r="X38" i="21"/>
  <c r="AN38" i="21"/>
  <c r="AK38" i="21"/>
  <c r="AE38" i="21"/>
  <c r="AL18" i="21"/>
  <c r="AK18" i="21"/>
  <c r="X18" i="21"/>
  <c r="AE18" i="21"/>
  <c r="AH106" i="19"/>
  <c r="AO142" i="19"/>
  <c r="AH31" i="21"/>
  <c r="AE63" i="19"/>
  <c r="AK95" i="19"/>
  <c r="AM127" i="19"/>
  <c r="AN127" i="19"/>
  <c r="AO159" i="19"/>
  <c r="AM80" i="19"/>
  <c r="AN80" i="19"/>
  <c r="AL80" i="19"/>
  <c r="AH144" i="19"/>
  <c r="AF97" i="19"/>
  <c r="AB62" i="19"/>
  <c r="AL73" i="19"/>
  <c r="AG98" i="19"/>
  <c r="Z98" i="19"/>
  <c r="AG113" i="19"/>
  <c r="AN22" i="21"/>
  <c r="X11" i="21"/>
  <c r="AJ11" i="21"/>
  <c r="AH43" i="21"/>
  <c r="AI43" i="21"/>
  <c r="AF75" i="19"/>
  <c r="AM75" i="19"/>
  <c r="AN107" i="19"/>
  <c r="W107" i="19"/>
  <c r="AI107" i="19"/>
  <c r="AN139" i="19"/>
  <c r="AF139" i="19"/>
  <c r="AB171" i="19"/>
  <c r="AH171" i="19"/>
  <c r="AC171" i="19"/>
  <c r="AA28" i="21"/>
  <c r="AF28" i="21"/>
  <c r="X60" i="19"/>
  <c r="AC60" i="19"/>
  <c r="W60" i="19"/>
  <c r="AA92" i="19"/>
  <c r="AO92" i="19"/>
  <c r="Y124" i="19"/>
  <c r="AE124" i="19"/>
  <c r="Z124" i="19"/>
  <c r="AE156" i="19"/>
  <c r="W156" i="19"/>
  <c r="AF13" i="21"/>
  <c r="AN13" i="21"/>
  <c r="W13" i="21"/>
  <c r="AA45" i="21"/>
  <c r="AH45" i="21"/>
  <c r="AI69" i="19"/>
  <c r="AA69" i="19"/>
  <c r="AG69" i="19"/>
  <c r="AE101" i="19"/>
  <c r="W101" i="19"/>
  <c r="Y133" i="19"/>
  <c r="AG165" i="19"/>
  <c r="W165" i="19"/>
  <c r="AI82" i="19"/>
  <c r="AH82" i="19"/>
  <c r="W126" i="19"/>
  <c r="AE14" i="21"/>
  <c r="AD14" i="21"/>
  <c r="AH14" i="21"/>
  <c r="AO14" i="21"/>
  <c r="AE138" i="19"/>
  <c r="X138" i="19"/>
  <c r="AG138" i="19"/>
  <c r="AI138" i="19"/>
  <c r="AL138" i="19"/>
  <c r="AE135" i="19"/>
  <c r="X135" i="19"/>
  <c r="AK167" i="19"/>
  <c r="AO167" i="19"/>
  <c r="AF167" i="19"/>
  <c r="AI24" i="21"/>
  <c r="AK24" i="21"/>
  <c r="AC56" i="19"/>
  <c r="AE56" i="19"/>
  <c r="AH56" i="19"/>
  <c r="AO88" i="19"/>
  <c r="AI88" i="19"/>
  <c r="AC120" i="19"/>
  <c r="AK120" i="19"/>
  <c r="AH120" i="19"/>
  <c r="Y152" i="19"/>
  <c r="AB152" i="19"/>
  <c r="AH9" i="21"/>
  <c r="AO9" i="21"/>
  <c r="AN9" i="21"/>
  <c r="Z41" i="21"/>
  <c r="AD41" i="21"/>
  <c r="AB129" i="19"/>
  <c r="AH129" i="19"/>
  <c r="AE129" i="19"/>
  <c r="AB158" i="19"/>
  <c r="AI162" i="19"/>
  <c r="AK162" i="19"/>
  <c r="W162" i="19"/>
  <c r="AH51" i="21"/>
  <c r="AF147" i="19"/>
  <c r="AK4" i="21"/>
  <c r="AA4" i="21"/>
  <c r="AE36" i="21"/>
  <c r="AD68" i="19"/>
  <c r="AB68" i="19"/>
  <c r="AE100" i="19"/>
  <c r="W100" i="19"/>
  <c r="AO132" i="19"/>
  <c r="AK132" i="19"/>
  <c r="AF132" i="19"/>
  <c r="AE77" i="19"/>
  <c r="AL141" i="19"/>
  <c r="AB141" i="19"/>
  <c r="AI141" i="19"/>
  <c r="Y141" i="19"/>
  <c r="X173" i="19"/>
  <c r="AH173" i="19"/>
  <c r="Y173" i="19"/>
  <c r="AC114" i="19"/>
  <c r="AB134" i="19"/>
  <c r="AM134" i="19"/>
  <c r="AO134" i="19"/>
  <c r="AL134" i="19"/>
  <c r="AK46" i="21"/>
  <c r="AJ46" i="21"/>
  <c r="AD79" i="19"/>
  <c r="AE175" i="19"/>
  <c r="AK32" i="21"/>
  <c r="Y160" i="19"/>
  <c r="Z160" i="19"/>
  <c r="Y49" i="21"/>
  <c r="AB161" i="19"/>
  <c r="AB137" i="19"/>
  <c r="X137" i="19"/>
  <c r="AK54" i="19"/>
  <c r="W54" i="19"/>
  <c r="AJ54" i="19"/>
  <c r="AJ27" i="21"/>
  <c r="AD27" i="21"/>
  <c r="AC27" i="21"/>
  <c r="AN123" i="19"/>
  <c r="Z123" i="19"/>
  <c r="Y123" i="19"/>
  <c r="AE12" i="21"/>
  <c r="AJ12" i="21"/>
  <c r="AA44" i="21"/>
  <c r="AM44" i="21"/>
  <c r="AH44" i="21"/>
  <c r="AD108" i="19"/>
  <c r="AI108" i="19"/>
  <c r="AM172" i="19"/>
  <c r="AD172" i="19"/>
  <c r="X172" i="19"/>
  <c r="AB117" i="19"/>
  <c r="AK117" i="19"/>
  <c r="Y117" i="19"/>
  <c r="AC74" i="19"/>
  <c r="AL74" i="19"/>
  <c r="Y74" i="19"/>
  <c r="AF87" i="19"/>
  <c r="X104" i="19"/>
  <c r="AJ168" i="19"/>
  <c r="AO66" i="19"/>
  <c r="X66" i="19"/>
  <c r="AL30" i="21"/>
  <c r="AA30" i="21"/>
  <c r="AK30" i="21"/>
  <c r="AD34" i="21"/>
  <c r="AJ34" i="21"/>
  <c r="AB59" i="19"/>
  <c r="Z59" i="19"/>
  <c r="AG59" i="19"/>
  <c r="AE59" i="19"/>
  <c r="AA140" i="19"/>
  <c r="AK140" i="19"/>
  <c r="AH140" i="19"/>
  <c r="AD140" i="19"/>
  <c r="AD29" i="21"/>
  <c r="AK29" i="21"/>
  <c r="AA29" i="21"/>
  <c r="AF85" i="19"/>
  <c r="AA85" i="19"/>
  <c r="Y85" i="19"/>
  <c r="AH119" i="19"/>
  <c r="AE119" i="19"/>
  <c r="Y119" i="19"/>
  <c r="AD72" i="19"/>
  <c r="Z72" i="19"/>
  <c r="AI25" i="21"/>
  <c r="AO25" i="21"/>
  <c r="AK122" i="19"/>
  <c r="AJ122" i="19"/>
  <c r="Z7" i="65"/>
  <c r="AC7" i="65"/>
  <c r="W7" i="65"/>
  <c r="AA30" i="65"/>
  <c r="AK30" i="65"/>
  <c r="AN43" i="65"/>
  <c r="AM43" i="65"/>
  <c r="AA43" i="65"/>
  <c r="Y51" i="65"/>
  <c r="AE62" i="65"/>
  <c r="AC67" i="65"/>
  <c r="AO69" i="65"/>
  <c r="AF100" i="65"/>
  <c r="AM100" i="65"/>
  <c r="AA100" i="65"/>
  <c r="AE116" i="65"/>
  <c r="AC129" i="65"/>
  <c r="AC130" i="65"/>
  <c r="AD123" i="65"/>
  <c r="Z144" i="65"/>
  <c r="AD144" i="65"/>
  <c r="AE144" i="65"/>
  <c r="AH160" i="65"/>
  <c r="AI160" i="65"/>
  <c r="AK176" i="65"/>
  <c r="AD176" i="65"/>
  <c r="AO166" i="65"/>
  <c r="AL28" i="19"/>
  <c r="AD28" i="19"/>
  <c r="AJ17" i="19"/>
  <c r="AB17" i="19"/>
  <c r="AI136" i="21"/>
  <c r="AH136" i="21"/>
  <c r="AJ136" i="21"/>
  <c r="X136" i="21"/>
  <c r="AG117" i="21"/>
  <c r="AC167" i="21"/>
  <c r="AN167" i="21"/>
  <c r="AB95" i="21"/>
  <c r="AH95" i="21"/>
  <c r="AH48" i="19"/>
  <c r="W48" i="19"/>
  <c r="Z142" i="21"/>
  <c r="AM142" i="21"/>
  <c r="AJ142" i="21"/>
  <c r="AH142" i="21"/>
  <c r="AL11" i="19"/>
  <c r="AE139" i="21"/>
  <c r="AF139" i="21"/>
  <c r="AE172" i="21"/>
  <c r="Z172" i="21"/>
  <c r="AE88" i="21"/>
  <c r="AM88" i="21"/>
  <c r="Y114" i="21"/>
  <c r="AA114" i="21"/>
  <c r="AN114" i="21"/>
  <c r="AD114" i="21"/>
  <c r="Z52" i="19"/>
  <c r="AF130" i="21"/>
  <c r="AC130" i="21"/>
  <c r="AL3" i="19"/>
  <c r="AE3" i="19"/>
  <c r="AI54" i="21"/>
  <c r="AC54" i="21"/>
  <c r="AI110" i="21"/>
  <c r="W110" i="21"/>
  <c r="AL110" i="21"/>
  <c r="Z110" i="21"/>
  <c r="AH165" i="21"/>
  <c r="AF94" i="21"/>
  <c r="AG94" i="21"/>
  <c r="AK4" i="19"/>
  <c r="AM4" i="19"/>
  <c r="AE108" i="21"/>
  <c r="AM108" i="21"/>
  <c r="AM78" i="21"/>
  <c r="AJ78" i="21"/>
  <c r="AH78" i="21"/>
  <c r="Z127" i="21"/>
  <c r="AF113" i="21"/>
  <c r="AL113" i="21"/>
  <c r="Z69" i="21"/>
  <c r="AJ69" i="21"/>
  <c r="AM4" i="65"/>
  <c r="AF4" i="65"/>
  <c r="X20" i="65"/>
  <c r="AM18" i="65"/>
  <c r="AM25" i="65"/>
  <c r="AE25" i="65"/>
  <c r="W25" i="65"/>
  <c r="AJ25" i="65"/>
  <c r="AE44" i="65"/>
  <c r="AJ44" i="65"/>
  <c r="AD45" i="65"/>
  <c r="AJ57" i="65"/>
  <c r="X58" i="65"/>
  <c r="AB66" i="65"/>
  <c r="AM71" i="65"/>
  <c r="W71" i="65"/>
  <c r="AL68" i="65"/>
  <c r="X68" i="65"/>
  <c r="AF73" i="65"/>
  <c r="AA73" i="65"/>
  <c r="AM94" i="65"/>
  <c r="AE94" i="65"/>
  <c r="W94" i="65"/>
  <c r="AJ94" i="65"/>
  <c r="X87" i="65"/>
  <c r="W87" i="65"/>
  <c r="AN105" i="65"/>
  <c r="AC120" i="65"/>
  <c r="AC136" i="65"/>
  <c r="AE117" i="65"/>
  <c r="AJ117" i="65"/>
  <c r="AD133" i="65"/>
  <c r="AM134" i="65"/>
  <c r="AE134" i="65"/>
  <c r="W134" i="65"/>
  <c r="AJ134" i="65"/>
  <c r="X111" i="65"/>
  <c r="W111" i="65"/>
  <c r="AM127" i="65"/>
  <c r="AC148" i="65"/>
  <c r="AC164" i="65"/>
  <c r="AE145" i="65"/>
  <c r="AJ145" i="65"/>
  <c r="AD161" i="65"/>
  <c r="AN139" i="65"/>
  <c r="AM139" i="65"/>
  <c r="AE154" i="65"/>
  <c r="X170" i="65"/>
  <c r="AM143" i="65"/>
  <c r="AF163" i="65"/>
  <c r="AC25" i="19"/>
  <c r="AN25" i="19"/>
  <c r="AH25" i="19"/>
  <c r="AO81" i="21"/>
  <c r="AC81" i="21"/>
  <c r="AE81" i="21"/>
  <c r="AL81" i="21"/>
  <c r="Z81" i="21"/>
  <c r="AA8" i="19"/>
  <c r="W8" i="19"/>
  <c r="AK21" i="19"/>
  <c r="AE2" i="19"/>
  <c r="AN2" i="19"/>
  <c r="AJ2" i="19"/>
  <c r="AL2" i="19"/>
  <c r="AF173" i="21"/>
  <c r="AD173" i="21"/>
  <c r="AC173" i="21"/>
  <c r="AO173" i="21"/>
  <c r="AM173" i="21"/>
  <c r="AF105" i="21"/>
  <c r="AC134" i="21"/>
  <c r="X134" i="21"/>
  <c r="AL134" i="21"/>
  <c r="AI132" i="21"/>
  <c r="AK71" i="21"/>
  <c r="Z71" i="21"/>
  <c r="AH71" i="21"/>
  <c r="AD118" i="21"/>
  <c r="AG118" i="21"/>
  <c r="AK118" i="21"/>
  <c r="Y118" i="21"/>
  <c r="AN118" i="21"/>
  <c r="W106" i="21"/>
  <c r="AF106" i="21"/>
  <c r="AH100" i="21"/>
  <c r="AN171" i="21"/>
  <c r="AB171" i="21"/>
  <c r="AF171" i="21"/>
  <c r="AG171" i="21"/>
  <c r="AO170" i="21"/>
  <c r="W170" i="21"/>
  <c r="AI170" i="21"/>
  <c r="AF170" i="21"/>
  <c r="AH170" i="21"/>
  <c r="AH24" i="19"/>
  <c r="AG112" i="21"/>
  <c r="AL112" i="21"/>
  <c r="AN112" i="21"/>
  <c r="AA96" i="21"/>
  <c r="AA141" i="21"/>
  <c r="AC141" i="21"/>
  <c r="AK141" i="21"/>
  <c r="Y121" i="21"/>
  <c r="X59" i="21"/>
  <c r="AE59" i="21"/>
  <c r="Y59" i="21"/>
  <c r="AF59" i="21"/>
  <c r="AH59" i="21"/>
  <c r="AB74" i="21"/>
  <c r="AL74" i="21"/>
  <c r="Z5" i="19"/>
  <c r="AB53" i="21"/>
  <c r="AH53" i="21"/>
  <c r="AL53" i="21"/>
  <c r="AM53" i="21"/>
  <c r="Z84" i="21"/>
  <c r="AH84" i="21"/>
  <c r="AG84" i="21"/>
  <c r="AD84" i="21"/>
  <c r="AF84" i="21"/>
  <c r="AA7" i="19"/>
  <c r="AI3" i="65"/>
  <c r="AH5" i="65"/>
  <c r="AO5" i="65"/>
  <c r="Y5" i="65"/>
  <c r="AD5" i="65"/>
  <c r="AM29" i="65"/>
  <c r="AC29" i="65"/>
  <c r="AL29" i="65"/>
  <c r="AL35" i="65"/>
  <c r="AM32" i="65"/>
  <c r="W32" i="65"/>
  <c r="AF38" i="65"/>
  <c r="AA38" i="65"/>
  <c r="AK59" i="65"/>
  <c r="AA72" i="65"/>
  <c r="AC72" i="65"/>
  <c r="AM82" i="65"/>
  <c r="AC82" i="65"/>
  <c r="AL82" i="65"/>
  <c r="AI76" i="65"/>
  <c r="AC98" i="65"/>
  <c r="Z108" i="65"/>
  <c r="AH124" i="65"/>
  <c r="AC122" i="65"/>
  <c r="AM149" i="65"/>
  <c r="AE149" i="65"/>
  <c r="W149" i="65"/>
  <c r="AD149" i="65"/>
  <c r="AE165" i="65"/>
  <c r="AJ165" i="65"/>
  <c r="AB142" i="65"/>
  <c r="AN159" i="65"/>
  <c r="AA159" i="65"/>
  <c r="AL99" i="21"/>
  <c r="AG99" i="21"/>
  <c r="X91" i="21"/>
  <c r="AC91" i="21"/>
  <c r="AA36" i="19"/>
  <c r="AN122" i="21"/>
  <c r="AL122" i="21"/>
  <c r="AG122" i="21"/>
  <c r="AC98" i="21"/>
  <c r="AK98" i="21"/>
  <c r="AJ126" i="21"/>
  <c r="AO126" i="21"/>
  <c r="Z65" i="21"/>
  <c r="AE65" i="21"/>
  <c r="AM26" i="19"/>
  <c r="AO107" i="21"/>
  <c r="AA107" i="21"/>
  <c r="AN107" i="21"/>
  <c r="Y43" i="19"/>
  <c r="AF43" i="19"/>
  <c r="AC137" i="21"/>
  <c r="W137" i="21"/>
  <c r="Z161" i="21"/>
  <c r="AE161" i="21"/>
  <c r="AF62" i="21"/>
  <c r="AG175" i="21"/>
  <c r="AK175" i="21"/>
  <c r="AF175" i="21"/>
  <c r="AO79" i="21"/>
  <c r="AJ79" i="21"/>
  <c r="Z90" i="21"/>
  <c r="AB90" i="21"/>
  <c r="AL90" i="21"/>
  <c r="AG12" i="19"/>
  <c r="AI51" i="19"/>
  <c r="AO51" i="19"/>
  <c r="AL86" i="21"/>
  <c r="AK68" i="21"/>
  <c r="AB31" i="19"/>
  <c r="AH31" i="19"/>
  <c r="AL49" i="19"/>
  <c r="AD27" i="19"/>
  <c r="AI63" i="21"/>
  <c r="X2" i="65"/>
  <c r="X2" i="22" s="1"/>
  <c r="AJ13" i="65"/>
  <c r="Z9" i="65"/>
  <c r="AM23" i="65"/>
  <c r="AK17" i="65"/>
  <c r="Y17" i="65"/>
  <c r="AE37" i="65"/>
  <c r="AA37" i="65"/>
  <c r="AN37" i="65"/>
  <c r="AF49" i="65"/>
  <c r="AM50" i="65"/>
  <c r="AC50" i="65"/>
  <c r="AN50" i="65"/>
  <c r="AC77" i="65"/>
  <c r="AI75" i="65"/>
  <c r="W75" i="65"/>
  <c r="AF75" i="65"/>
  <c r="Z96" i="65"/>
  <c r="AM89" i="65"/>
  <c r="AC89" i="65"/>
  <c r="AN89" i="65"/>
  <c r="AL102" i="65"/>
  <c r="AL112" i="65"/>
  <c r="AC112" i="65"/>
  <c r="AD128" i="65"/>
  <c r="AC128" i="65"/>
  <c r="AI109" i="65"/>
  <c r="W109" i="65"/>
  <c r="AJ125" i="65"/>
  <c r="AK110" i="65"/>
  <c r="AA110" i="65"/>
  <c r="AF156" i="65"/>
  <c r="AC156" i="65"/>
  <c r="AO169" i="65"/>
  <c r="AN175" i="65"/>
  <c r="AA33" i="19"/>
  <c r="W119" i="21"/>
  <c r="AE119" i="21"/>
  <c r="AN119" i="21"/>
  <c r="AL128" i="21"/>
  <c r="AJ128" i="21"/>
  <c r="X128" i="21"/>
  <c r="AE128" i="21"/>
  <c r="AF128" i="21"/>
  <c r="AE70" i="21"/>
  <c r="AI70" i="21"/>
  <c r="AC15" i="19"/>
  <c r="AL15" i="19"/>
  <c r="AM15" i="19"/>
  <c r="AN15" i="19"/>
  <c r="AF155" i="21"/>
  <c r="AA155" i="21"/>
  <c r="AG155" i="21"/>
  <c r="AN155" i="21"/>
  <c r="AB155" i="21"/>
  <c r="AA10" i="19"/>
  <c r="Y10" i="19"/>
  <c r="AB10" i="19"/>
  <c r="AK10" i="19"/>
  <c r="AD177" i="21"/>
  <c r="AC177" i="21"/>
  <c r="AE177" i="21"/>
  <c r="AL177" i="21"/>
  <c r="AM177" i="21"/>
  <c r="AM58" i="21"/>
  <c r="W58" i="21"/>
  <c r="AE151" i="21"/>
  <c r="X151" i="21"/>
  <c r="AI151" i="21"/>
  <c r="Z151" i="21"/>
  <c r="AO61" i="21"/>
  <c r="Z29" i="27"/>
  <c r="AD29" i="27"/>
  <c r="AN29" i="27"/>
  <c r="AI29" i="27"/>
  <c r="Y29" i="27"/>
  <c r="AO66" i="27"/>
  <c r="AF66" i="27"/>
  <c r="AG66" i="27"/>
  <c r="AK66" i="27"/>
  <c r="AH66" i="27"/>
  <c r="W66" i="27"/>
  <c r="AB66" i="27"/>
  <c r="AD66" i="27"/>
  <c r="Z130" i="27"/>
  <c r="AF130" i="27"/>
  <c r="W26" i="27"/>
  <c r="AL26" i="27"/>
  <c r="AJ26" i="27"/>
  <c r="Z26" i="27"/>
  <c r="Y26" i="27"/>
  <c r="AE26" i="27"/>
  <c r="AK26" i="27"/>
  <c r="AH26" i="27"/>
  <c r="AO26" i="27"/>
  <c r="AN26" i="27"/>
  <c r="AB26" i="27"/>
  <c r="AD26" i="27"/>
  <c r="X26" i="27"/>
  <c r="AG26" i="27"/>
  <c r="AA87" i="27"/>
  <c r="AH87" i="27"/>
  <c r="AD87" i="27"/>
  <c r="AO87" i="27"/>
  <c r="AJ87" i="27"/>
  <c r="AO139" i="27"/>
  <c r="AJ139" i="27"/>
  <c r="Z139" i="27"/>
  <c r="AN139" i="27"/>
  <c r="AH139" i="27"/>
  <c r="AK51" i="27"/>
  <c r="AF51" i="27"/>
  <c r="AH51" i="27"/>
  <c r="AB51" i="27"/>
  <c r="AN51" i="27"/>
  <c r="X148" i="27"/>
  <c r="AB148" i="27"/>
  <c r="AK148" i="27"/>
  <c r="Z148" i="27"/>
  <c r="AO148" i="27"/>
  <c r="AN28" i="27"/>
  <c r="AB28" i="27"/>
  <c r="AE28" i="27"/>
  <c r="AM28" i="27"/>
  <c r="AL28" i="27"/>
  <c r="AN125" i="27"/>
  <c r="AJ125" i="27"/>
  <c r="AI125" i="27"/>
  <c r="AK125" i="27"/>
  <c r="W125" i="27"/>
  <c r="AC96" i="27"/>
  <c r="AJ96" i="27"/>
  <c r="AL96" i="27"/>
  <c r="AI96" i="27"/>
  <c r="AH96" i="27"/>
  <c r="AI5" i="27"/>
  <c r="AC5" i="27"/>
  <c r="Z86" i="27"/>
  <c r="AB86" i="27"/>
  <c r="AG86" i="27"/>
  <c r="AN86" i="27"/>
  <c r="AO150" i="27"/>
  <c r="AG30" i="27"/>
  <c r="AD30" i="27"/>
  <c r="AK30" i="27"/>
  <c r="W30" i="27"/>
  <c r="AI30" i="27"/>
  <c r="AK79" i="27"/>
  <c r="AO79" i="27"/>
  <c r="X79" i="27"/>
  <c r="AL79" i="27"/>
  <c r="AN79" i="27"/>
  <c r="AI143" i="27"/>
  <c r="W143" i="27"/>
  <c r="X143" i="27"/>
  <c r="AJ143" i="27"/>
  <c r="AM143" i="27"/>
  <c r="AN12" i="27"/>
  <c r="AH12" i="27"/>
  <c r="AE12" i="27"/>
  <c r="Z12" i="27"/>
  <c r="AC12" i="27"/>
  <c r="AC133" i="27"/>
  <c r="Y133" i="27"/>
  <c r="AG133" i="27"/>
  <c r="AH129" i="27"/>
  <c r="AD129" i="27"/>
  <c r="AB129" i="27"/>
  <c r="AF129" i="27"/>
  <c r="AO129" i="27"/>
  <c r="AN104" i="27"/>
  <c r="AF104" i="27"/>
  <c r="AL104" i="27"/>
  <c r="AK104" i="27"/>
  <c r="AC104" i="27"/>
  <c r="AH21" i="27"/>
  <c r="Y21" i="27"/>
  <c r="W21" i="27"/>
  <c r="AF19" i="27"/>
  <c r="Z19" i="27"/>
  <c r="AC19" i="27"/>
  <c r="AO19" i="27"/>
  <c r="AA19" i="27"/>
  <c r="AM173" i="27"/>
  <c r="AM112" i="27"/>
  <c r="AI112" i="27"/>
  <c r="X112" i="27"/>
  <c r="AK112" i="27"/>
  <c r="AO112" i="27"/>
  <c r="AA46" i="27"/>
  <c r="AE46" i="27"/>
  <c r="AG46" i="27"/>
  <c r="AH46" i="27"/>
  <c r="AF46" i="27"/>
  <c r="AJ147" i="27"/>
  <c r="AK147" i="27"/>
  <c r="AO147" i="27"/>
  <c r="AC147" i="27"/>
  <c r="AH147" i="27"/>
  <c r="AO140" i="27"/>
  <c r="AJ85" i="27"/>
  <c r="W85" i="27"/>
  <c r="AE85" i="27"/>
  <c r="X85" i="27"/>
  <c r="AH85" i="27"/>
  <c r="W39" i="27"/>
  <c r="Z39" i="27"/>
  <c r="AD39" i="27"/>
  <c r="AH39" i="27"/>
  <c r="AL39" i="27"/>
  <c r="AI128" i="24"/>
  <c r="AD128" i="24"/>
  <c r="AC128" i="24"/>
  <c r="AJ128" i="24"/>
  <c r="AA128" i="24"/>
  <c r="AI23" i="24"/>
  <c r="AJ23" i="24"/>
  <c r="X23" i="24"/>
  <c r="AE23" i="24"/>
  <c r="AC23" i="24"/>
  <c r="AC105" i="24"/>
  <c r="AJ105" i="24"/>
  <c r="AN105" i="24"/>
  <c r="Y105" i="24"/>
  <c r="W105" i="24"/>
  <c r="AA75" i="24"/>
  <c r="AM75" i="24"/>
  <c r="AB75" i="24"/>
  <c r="AO75" i="24"/>
  <c r="AH75" i="24"/>
  <c r="AG126" i="24"/>
  <c r="AD126" i="24"/>
  <c r="AK126" i="24"/>
  <c r="AO126" i="24"/>
  <c r="AL126" i="24"/>
  <c r="AM63" i="24"/>
  <c r="AE63" i="24"/>
  <c r="AC63" i="24"/>
  <c r="AA63" i="24"/>
  <c r="AA31" i="24"/>
  <c r="AJ31" i="24"/>
  <c r="AI52" i="28"/>
  <c r="AE52" i="28"/>
  <c r="X52" i="28"/>
  <c r="Y52" i="28"/>
  <c r="AB52" i="28"/>
  <c r="AL52" i="28"/>
  <c r="Z52" i="28"/>
  <c r="AC82" i="27"/>
  <c r="AG82" i="27"/>
  <c r="AJ82" i="27"/>
  <c r="AB82" i="27"/>
  <c r="AO82" i="27"/>
  <c r="AD82" i="27"/>
  <c r="AN82" i="27"/>
  <c r="AL82" i="27"/>
  <c r="X82" i="27"/>
  <c r="AH82" i="27"/>
  <c r="AK82" i="27"/>
  <c r="Z82" i="27"/>
  <c r="AN146" i="27"/>
  <c r="AM146" i="27"/>
  <c r="AO99" i="27"/>
  <c r="AH99" i="27"/>
  <c r="AB76" i="27"/>
  <c r="AJ76" i="27"/>
  <c r="X76" i="27"/>
  <c r="AC76" i="27"/>
  <c r="AO76" i="27"/>
  <c r="AG8" i="27"/>
  <c r="AN8" i="27"/>
  <c r="Y8" i="27"/>
  <c r="AC8" i="27"/>
  <c r="Z8" i="27"/>
  <c r="AA53" i="27"/>
  <c r="AM53" i="27"/>
  <c r="AC53" i="27"/>
  <c r="AN53" i="27"/>
  <c r="Z53" i="27"/>
  <c r="AA23" i="27"/>
  <c r="AB23" i="27"/>
  <c r="AK23" i="27"/>
  <c r="AD23" i="27"/>
  <c r="AM23" i="27"/>
  <c r="AL23" i="27"/>
  <c r="Z23" i="27"/>
  <c r="AJ23" i="27"/>
  <c r="X23" i="27"/>
  <c r="AI23" i="27"/>
  <c r="AO23" i="27"/>
  <c r="AN23" i="27"/>
  <c r="AG23" i="27"/>
  <c r="AC23" i="27"/>
  <c r="W23" i="27"/>
  <c r="Y23" i="27"/>
  <c r="AF23" i="27"/>
  <c r="AH23" i="27"/>
  <c r="AB102" i="27"/>
  <c r="AE102" i="27"/>
  <c r="AI102" i="27"/>
  <c r="AA102" i="27"/>
  <c r="AO102" i="27"/>
  <c r="AD166" i="27"/>
  <c r="Z166" i="27"/>
  <c r="AA166" i="27"/>
  <c r="Z42" i="27"/>
  <c r="AH42" i="27"/>
  <c r="AG42" i="27"/>
  <c r="X42" i="27"/>
  <c r="AB42" i="27"/>
  <c r="AE155" i="27"/>
  <c r="AI155" i="27"/>
  <c r="AF155" i="27"/>
  <c r="AO155" i="27"/>
  <c r="AA155" i="27"/>
  <c r="AE60" i="27"/>
  <c r="AJ60" i="27"/>
  <c r="AG60" i="27"/>
  <c r="Y60" i="27"/>
  <c r="AA60" i="27"/>
  <c r="W32" i="27"/>
  <c r="AA32" i="27"/>
  <c r="AG32" i="27"/>
  <c r="Y32" i="27"/>
  <c r="X32" i="27"/>
  <c r="AD36" i="27"/>
  <c r="X36" i="27"/>
  <c r="Y36" i="27"/>
  <c r="W36" i="27"/>
  <c r="Z36" i="27"/>
  <c r="X157" i="27"/>
  <c r="AL157" i="27"/>
  <c r="W157" i="27"/>
  <c r="AO157" i="27"/>
  <c r="AD157" i="27"/>
  <c r="AD7" i="27"/>
  <c r="AF128" i="27"/>
  <c r="AE128" i="27"/>
  <c r="Z128" i="27"/>
  <c r="AO128" i="27"/>
  <c r="AK68" i="27"/>
  <c r="AB68" i="27"/>
  <c r="AJ68" i="27"/>
  <c r="AI68" i="27"/>
  <c r="AD68" i="27"/>
  <c r="AL68" i="27"/>
  <c r="AH68" i="27"/>
  <c r="AG68" i="27"/>
  <c r="AF68" i="27"/>
  <c r="X68" i="27"/>
  <c r="W68" i="27"/>
  <c r="Z68" i="27"/>
  <c r="AN68" i="27"/>
  <c r="AO138" i="27"/>
  <c r="AA138" i="27"/>
  <c r="AI138" i="27"/>
  <c r="X138" i="27"/>
  <c r="AB138" i="27"/>
  <c r="AN71" i="27"/>
  <c r="AE71" i="27"/>
  <c r="X71" i="27"/>
  <c r="Y71" i="27"/>
  <c r="AO71" i="27"/>
  <c r="AE175" i="27"/>
  <c r="AA175" i="27"/>
  <c r="AK175" i="27"/>
  <c r="AO175" i="27"/>
  <c r="AI175" i="27"/>
  <c r="Y141" i="27"/>
  <c r="AH141" i="27"/>
  <c r="AK141" i="27"/>
  <c r="AF141" i="27"/>
  <c r="AC141" i="27"/>
  <c r="AD93" i="27"/>
  <c r="X55" i="24"/>
  <c r="AJ55" i="24"/>
  <c r="AD55" i="24"/>
  <c r="AE55" i="24"/>
  <c r="AJ48" i="24"/>
  <c r="AH33" i="27"/>
  <c r="AD33" i="27"/>
  <c r="Z33" i="27"/>
  <c r="AK33" i="27"/>
  <c r="W98" i="27"/>
  <c r="Y98" i="27"/>
  <c r="AL98" i="27"/>
  <c r="AA98" i="27"/>
  <c r="X98" i="27"/>
  <c r="AC98" i="27"/>
  <c r="AB98" i="27"/>
  <c r="AN98" i="27"/>
  <c r="AE98" i="27"/>
  <c r="Z98" i="27"/>
  <c r="AJ98" i="27"/>
  <c r="Z100" i="27"/>
  <c r="AE137" i="27"/>
  <c r="AA137" i="27"/>
  <c r="AL137" i="27"/>
  <c r="AJ77" i="27"/>
  <c r="AI16" i="27"/>
  <c r="Z16" i="27"/>
  <c r="AE47" i="27"/>
  <c r="AG144" i="27"/>
  <c r="Z144" i="27"/>
  <c r="X54" i="27"/>
  <c r="AO118" i="27"/>
  <c r="AH6" i="27"/>
  <c r="AF55" i="27"/>
  <c r="AL55" i="27"/>
  <c r="AN115" i="27"/>
  <c r="Y108" i="27"/>
  <c r="AD108" i="27"/>
  <c r="AK61" i="27"/>
  <c r="AC61" i="27"/>
  <c r="AI61" i="27"/>
  <c r="AJ61" i="27"/>
  <c r="AC24" i="27"/>
  <c r="AK24" i="27"/>
  <c r="AI31" i="27"/>
  <c r="AH152" i="27"/>
  <c r="AG152" i="27"/>
  <c r="AM152" i="27"/>
  <c r="AL152" i="27"/>
  <c r="AA152" i="27"/>
  <c r="X152" i="27"/>
  <c r="Z152" i="27"/>
  <c r="AK116" i="27"/>
  <c r="AG116" i="27"/>
  <c r="AN116" i="27"/>
  <c r="Y116" i="27"/>
  <c r="AF116" i="27"/>
  <c r="AA15" i="27"/>
  <c r="AN15" i="27"/>
  <c r="AJ15" i="27"/>
  <c r="AF15" i="27"/>
  <c r="Y15" i="27"/>
  <c r="AE15" i="27"/>
  <c r="X15" i="27"/>
  <c r="AC15" i="27"/>
  <c r="AB15" i="27"/>
  <c r="AH15" i="27"/>
  <c r="W15" i="27"/>
  <c r="AL15" i="27"/>
  <c r="AD15" i="27"/>
  <c r="AK15" i="27"/>
  <c r="AO15" i="27"/>
  <c r="AG15" i="27"/>
  <c r="Z15" i="27"/>
  <c r="AO41" i="27"/>
  <c r="AH43" i="27"/>
  <c r="AO40" i="27"/>
  <c r="AB81" i="24"/>
  <c r="AL81" i="24"/>
  <c r="AJ81" i="24"/>
  <c r="AE81" i="24"/>
  <c r="AK81" i="24"/>
  <c r="W111" i="24"/>
  <c r="AE111" i="24"/>
  <c r="AA111" i="24"/>
  <c r="AG111" i="24"/>
  <c r="AL111" i="24"/>
  <c r="Y8" i="24"/>
  <c r="AI120" i="24"/>
  <c r="AF120" i="24"/>
  <c r="AD120" i="24"/>
  <c r="AK120" i="24"/>
  <c r="AG120" i="24"/>
  <c r="AA120" i="24"/>
  <c r="AN120" i="24"/>
  <c r="X120" i="24"/>
  <c r="Z120" i="24"/>
  <c r="Z110" i="24"/>
  <c r="AG110" i="24"/>
  <c r="AC110" i="24"/>
  <c r="AM110" i="24"/>
  <c r="AK110" i="24"/>
  <c r="AJ73" i="24"/>
  <c r="Y73" i="24"/>
  <c r="AE113" i="24"/>
  <c r="AL113" i="24"/>
  <c r="Y49" i="27"/>
  <c r="AB49" i="27"/>
  <c r="AJ49" i="27"/>
  <c r="Z49" i="27"/>
  <c r="AJ114" i="27"/>
  <c r="AE114" i="27"/>
  <c r="W114" i="27"/>
  <c r="AL2" i="27"/>
  <c r="AH2" i="27"/>
  <c r="AH70" i="27"/>
  <c r="AA70" i="27"/>
  <c r="AB132" i="27"/>
  <c r="AH132" i="27"/>
  <c r="AH177" i="27"/>
  <c r="AG126" i="27"/>
  <c r="AK126" i="27"/>
  <c r="AM126" i="27"/>
  <c r="AJ126" i="27"/>
  <c r="AM59" i="27"/>
  <c r="X59" i="27"/>
  <c r="AF59" i="27"/>
  <c r="AI59" i="27"/>
  <c r="AJ117" i="27"/>
  <c r="AG117" i="27"/>
  <c r="AC117" i="27"/>
  <c r="AM117" i="27"/>
  <c r="W117" i="27"/>
  <c r="X74" i="27"/>
  <c r="W74" i="27"/>
  <c r="AB74" i="27"/>
  <c r="AK74" i="27"/>
  <c r="AG74" i="27"/>
  <c r="AM145" i="27"/>
  <c r="AI145" i="27"/>
  <c r="AE145" i="27"/>
  <c r="X145" i="27"/>
  <c r="AI17" i="27"/>
  <c r="AM145" i="24"/>
  <c r="AD145" i="24"/>
  <c r="AN145" i="24"/>
  <c r="AO145" i="24"/>
  <c r="Z145" i="24"/>
  <c r="AD171" i="24"/>
  <c r="AF171" i="24"/>
  <c r="AL171" i="24"/>
  <c r="AK171" i="24"/>
  <c r="AG171" i="24"/>
  <c r="AO40" i="24"/>
  <c r="Z40" i="24"/>
  <c r="Y40" i="24"/>
  <c r="AJ40" i="24"/>
  <c r="AK40" i="24"/>
  <c r="AI137" i="24"/>
  <c r="AM137" i="24"/>
  <c r="AF146" i="24"/>
  <c r="AI146" i="24"/>
  <c r="X146" i="24"/>
  <c r="AA146" i="24"/>
  <c r="AF10" i="24"/>
  <c r="AG10" i="24"/>
  <c r="AJ45" i="24"/>
  <c r="X45" i="24"/>
  <c r="AB45" i="24"/>
  <c r="AC45" i="24"/>
  <c r="AL45" i="24"/>
  <c r="AI127" i="24"/>
  <c r="AM127" i="24"/>
  <c r="AL127" i="24"/>
  <c r="AB127" i="24"/>
  <c r="W66" i="24"/>
  <c r="AI66" i="24"/>
  <c r="AG66" i="24"/>
  <c r="AF66" i="24"/>
  <c r="AI18" i="21"/>
  <c r="AB149" i="65"/>
  <c r="AC29" i="27"/>
  <c r="X29" i="27"/>
  <c r="AK29" i="27"/>
  <c r="AL29" i="27"/>
  <c r="AB29" i="27"/>
  <c r="AE130" i="27"/>
  <c r="AH130" i="27"/>
  <c r="AL130" i="27"/>
  <c r="AI130" i="27"/>
  <c r="AK130" i="27"/>
  <c r="Y130" i="27"/>
  <c r="W130" i="27"/>
  <c r="AO130" i="27"/>
  <c r="Y5" i="27"/>
  <c r="AB5" i="27"/>
  <c r="AI150" i="27"/>
  <c r="AF30" i="27"/>
  <c r="Y30" i="27"/>
  <c r="AJ30" i="27"/>
  <c r="AL30" i="27"/>
  <c r="AA30" i="27"/>
  <c r="AI133" i="27"/>
  <c r="X133" i="27"/>
  <c r="AF133" i="27"/>
  <c r="AM129" i="27"/>
  <c r="AL129" i="27"/>
  <c r="AC129" i="27"/>
  <c r="W129" i="27"/>
  <c r="AI129" i="27"/>
  <c r="Z21" i="27"/>
  <c r="AJ21" i="27"/>
  <c r="AO21" i="27"/>
  <c r="AH83" i="27"/>
  <c r="Z83" i="27"/>
  <c r="AE83" i="27"/>
  <c r="W83" i="27"/>
  <c r="AN83" i="27"/>
  <c r="AJ83" i="27"/>
  <c r="AM83" i="27"/>
  <c r="AG83" i="27"/>
  <c r="X83" i="27"/>
  <c r="AD83" i="27"/>
  <c r="AO83" i="27"/>
  <c r="AI83" i="27"/>
  <c r="AA83" i="27"/>
  <c r="AF83" i="27"/>
  <c r="AC83" i="27"/>
  <c r="AK83" i="27"/>
  <c r="Y83" i="27"/>
  <c r="AD173" i="27"/>
  <c r="AC173" i="27"/>
  <c r="AK173" i="27"/>
  <c r="AA173" i="27"/>
  <c r="AH173" i="27"/>
  <c r="AL173" i="27"/>
  <c r="W173" i="27"/>
  <c r="AN173" i="27"/>
  <c r="X173" i="27"/>
  <c r="AB173" i="27"/>
  <c r="AF173" i="27"/>
  <c r="AJ173" i="27"/>
  <c r="W112" i="27"/>
  <c r="AJ112" i="27"/>
  <c r="AL112" i="27"/>
  <c r="Y112" i="27"/>
  <c r="AG112" i="27"/>
  <c r="Y46" i="27"/>
  <c r="AI46" i="27"/>
  <c r="AG147" i="27"/>
  <c r="AE147" i="27"/>
  <c r="W147" i="27"/>
  <c r="AA147" i="27"/>
  <c r="AM147" i="27"/>
  <c r="AI85" i="27"/>
  <c r="AB85" i="27"/>
  <c r="AF85" i="27"/>
  <c r="AN85" i="27"/>
  <c r="AD85" i="27"/>
  <c r="AN39" i="27"/>
  <c r="AB39" i="27"/>
  <c r="AE39" i="27"/>
  <c r="AM23" i="24"/>
  <c r="AL23" i="24"/>
  <c r="AN23" i="24"/>
  <c r="AB23" i="24"/>
  <c r="AH23" i="24"/>
  <c r="AG105" i="24"/>
  <c r="AD105" i="24"/>
  <c r="AK105" i="24"/>
  <c r="AO105" i="24"/>
  <c r="AE105" i="24"/>
  <c r="W75" i="24"/>
  <c r="AF75" i="24"/>
  <c r="AE75" i="24"/>
  <c r="AD75" i="24"/>
  <c r="AC75" i="24"/>
  <c r="AJ126" i="24"/>
  <c r="AE126" i="24"/>
  <c r="AB46" i="24"/>
  <c r="X46" i="24"/>
  <c r="AA46" i="24"/>
  <c r="AL46" i="24"/>
  <c r="AD46" i="24"/>
  <c r="AC46" i="24"/>
  <c r="AF46" i="24"/>
  <c r="AK46" i="24"/>
  <c r="Y46" i="24"/>
  <c r="AO46" i="24"/>
  <c r="Z46" i="24"/>
  <c r="AE46" i="24"/>
  <c r="AI46" i="24"/>
  <c r="AJ46" i="24"/>
  <c r="AG46" i="24"/>
  <c r="AI31" i="24"/>
  <c r="AG31" i="24"/>
  <c r="AL146" i="27"/>
  <c r="AH146" i="27"/>
  <c r="Y146" i="27"/>
  <c r="AI146" i="27"/>
  <c r="AK146" i="27"/>
  <c r="W146" i="27"/>
  <c r="AO146" i="27"/>
  <c r="X146" i="27"/>
  <c r="AF146" i="27"/>
  <c r="Z146" i="27"/>
  <c r="AB146" i="27"/>
  <c r="AB99" i="27"/>
  <c r="AG167" i="27"/>
  <c r="X167" i="27"/>
  <c r="AM167" i="27"/>
  <c r="AD167" i="27"/>
  <c r="AC167" i="27"/>
  <c r="AF167" i="27"/>
  <c r="AO167" i="27"/>
  <c r="AA167" i="27"/>
  <c r="AE167" i="27"/>
  <c r="Z167" i="27"/>
  <c r="AH167" i="27"/>
  <c r="AL167" i="27"/>
  <c r="AK167" i="27"/>
  <c r="AJ167" i="27"/>
  <c r="W167" i="27"/>
  <c r="AN167" i="27"/>
  <c r="AB167" i="27"/>
  <c r="AD76" i="27"/>
  <c r="AA76" i="27"/>
  <c r="AN76" i="27"/>
  <c r="AG76" i="27"/>
  <c r="AI76" i="27"/>
  <c r="X8" i="27"/>
  <c r="AO8" i="27"/>
  <c r="AK8" i="27"/>
  <c r="W8" i="27"/>
  <c r="AH8" i="27"/>
  <c r="AE53" i="27"/>
  <c r="Y53" i="27"/>
  <c r="AJ53" i="27"/>
  <c r="AO53" i="27"/>
  <c r="AK53" i="27"/>
  <c r="AF166" i="27"/>
  <c r="AM166" i="27"/>
  <c r="X166" i="27"/>
  <c r="AC42" i="27"/>
  <c r="AO42" i="27"/>
  <c r="AK42" i="27"/>
  <c r="AJ42" i="27"/>
  <c r="AA42" i="27"/>
  <c r="AN155" i="27"/>
  <c r="AH155" i="27"/>
  <c r="AC155" i="27"/>
  <c r="AD155" i="27"/>
  <c r="W155" i="27"/>
  <c r="W60" i="27"/>
  <c r="AK60" i="27"/>
  <c r="AN60" i="27"/>
  <c r="AB60" i="27"/>
  <c r="AO60" i="27"/>
  <c r="AJ32" i="27"/>
  <c r="AD32" i="27"/>
  <c r="Z32" i="27"/>
  <c r="AE32" i="27"/>
  <c r="AB32" i="27"/>
  <c r="AN36" i="27"/>
  <c r="AA36" i="27"/>
  <c r="AE36" i="27"/>
  <c r="AM36" i="27"/>
  <c r="AL36" i="27"/>
  <c r="Z157" i="27"/>
  <c r="AF157" i="27"/>
  <c r="AB157" i="27"/>
  <c r="AI157" i="27"/>
  <c r="AG157" i="27"/>
  <c r="AM128" i="27"/>
  <c r="AD128" i="27"/>
  <c r="AN128" i="27"/>
  <c r="AC128" i="27"/>
  <c r="AM175" i="27"/>
  <c r="AG175" i="27"/>
  <c r="AJ175" i="27"/>
  <c r="AD175" i="27"/>
  <c r="AE141" i="27"/>
  <c r="AO141" i="27"/>
  <c r="AD141" i="27"/>
  <c r="X141" i="27"/>
  <c r="AG141" i="27"/>
  <c r="AH93" i="27"/>
  <c r="AN55" i="24"/>
  <c r="AH55" i="24"/>
  <c r="Z55" i="24"/>
  <c r="X48" i="24"/>
  <c r="AF48" i="24"/>
  <c r="AB130" i="24"/>
  <c r="W130" i="24"/>
  <c r="AC130" i="24"/>
  <c r="AI130" i="24"/>
  <c r="Y130" i="24"/>
  <c r="X130" i="24"/>
  <c r="AL130" i="24"/>
  <c r="AJ130" i="24"/>
  <c r="AE130" i="24"/>
  <c r="AA130" i="24"/>
  <c r="AK130" i="24"/>
  <c r="AD130" i="24"/>
  <c r="AO130" i="24"/>
  <c r="AN130" i="24"/>
  <c r="AM130" i="24"/>
  <c r="Z130" i="24"/>
  <c r="AO137" i="27"/>
  <c r="AH137" i="27"/>
  <c r="W137" i="27"/>
  <c r="AF137" i="27"/>
  <c r="AG137" i="27"/>
  <c r="AM137" i="27"/>
  <c r="AJ137" i="27"/>
  <c r="AH118" i="27"/>
  <c r="AA118" i="27"/>
  <c r="AC118" i="27"/>
  <c r="AN118" i="27"/>
  <c r="AD118" i="27"/>
  <c r="AI118" i="27"/>
  <c r="W118" i="27"/>
  <c r="AG118" i="27"/>
  <c r="AF118" i="27"/>
  <c r="AB118" i="27"/>
  <c r="Y118" i="27"/>
  <c r="AN6" i="27"/>
  <c r="AC115" i="27"/>
  <c r="AJ108" i="27"/>
  <c r="AG61" i="27"/>
  <c r="Z61" i="27"/>
  <c r="W24" i="27"/>
  <c r="AH24" i="27"/>
  <c r="AB152" i="27"/>
  <c r="AH135" i="27"/>
  <c r="AD116" i="27"/>
  <c r="AO116" i="27"/>
  <c r="AL116" i="27"/>
  <c r="W116" i="27"/>
  <c r="AB116" i="27"/>
  <c r="AH69" i="27"/>
  <c r="AL69" i="27"/>
  <c r="AA69" i="27"/>
  <c r="Y69" i="27"/>
  <c r="W69" i="27"/>
  <c r="AG69" i="27"/>
  <c r="X69" i="27"/>
  <c r="AO69" i="27"/>
  <c r="Z69" i="27"/>
  <c r="AI69" i="27"/>
  <c r="AC69" i="27"/>
  <c r="AD69" i="27"/>
  <c r="AK69" i="27"/>
  <c r="AJ69" i="27"/>
  <c r="AF69" i="27"/>
  <c r="AE69" i="27"/>
  <c r="AM69" i="27"/>
  <c r="AF170" i="27"/>
  <c r="AD170" i="27"/>
  <c r="AC170" i="27"/>
  <c r="Y170" i="27"/>
  <c r="AK170" i="27"/>
  <c r="AN170" i="27"/>
  <c r="AG170" i="27"/>
  <c r="W170" i="27"/>
  <c r="AH170" i="27"/>
  <c r="AO170" i="27"/>
  <c r="X170" i="27"/>
  <c r="AE170" i="27"/>
  <c r="AA170" i="27"/>
  <c r="AM170" i="27"/>
  <c r="AI170" i="27"/>
  <c r="Z170" i="27"/>
  <c r="AL170" i="27"/>
  <c r="AJ170" i="27"/>
  <c r="Z7" i="24"/>
  <c r="AM7" i="24"/>
  <c r="AE7" i="24"/>
  <c r="AI7" i="24"/>
  <c r="AA7" i="24"/>
  <c r="AC7" i="24"/>
  <c r="AD7" i="24"/>
  <c r="W7" i="24"/>
  <c r="AN7" i="24"/>
  <c r="AO7" i="24"/>
  <c r="AG7" i="24"/>
  <c r="Y7" i="24"/>
  <c r="AL7" i="24"/>
  <c r="AJ7" i="24"/>
  <c r="AB7" i="24"/>
  <c r="AF7" i="24"/>
  <c r="AK7" i="24"/>
  <c r="AO81" i="24"/>
  <c r="Z81" i="24"/>
  <c r="AG81" i="24"/>
  <c r="AI81" i="24"/>
  <c r="AH81" i="24"/>
  <c r="Z78" i="24"/>
  <c r="AH78" i="24"/>
  <c r="AM78" i="24"/>
  <c r="AN78" i="24"/>
  <c r="AO78" i="24"/>
  <c r="AE78" i="24"/>
  <c r="AA78" i="24"/>
  <c r="W78" i="24"/>
  <c r="AG78" i="24"/>
  <c r="AD78" i="24"/>
  <c r="AB78" i="24"/>
  <c r="AF78" i="24"/>
  <c r="AJ78" i="24"/>
  <c r="AI78" i="24"/>
  <c r="AL78" i="24"/>
  <c r="AK78" i="24"/>
  <c r="Y78" i="24"/>
  <c r="AC78" i="24"/>
  <c r="X78" i="24"/>
  <c r="AJ111" i="24"/>
  <c r="AH111" i="24"/>
  <c r="AN111" i="24"/>
  <c r="AG8" i="24"/>
  <c r="AN177" i="24"/>
  <c r="AG177" i="24"/>
  <c r="AA177" i="24"/>
  <c r="AO177" i="24"/>
  <c r="AL177" i="24"/>
  <c r="Y177" i="24"/>
  <c r="AE177" i="24"/>
  <c r="AK177" i="24"/>
  <c r="AD177" i="24"/>
  <c r="AI177" i="24"/>
  <c r="AM177" i="24"/>
  <c r="Z177" i="24"/>
  <c r="AC177" i="24"/>
  <c r="AH177" i="24"/>
  <c r="AJ177" i="24"/>
  <c r="W177" i="24"/>
  <c r="W120" i="24"/>
  <c r="AH120" i="24"/>
  <c r="AN110" i="24"/>
  <c r="AA110" i="24"/>
  <c r="AB110" i="24"/>
  <c r="AJ110" i="24"/>
  <c r="AD110" i="24"/>
  <c r="AA73" i="24"/>
  <c r="AO73" i="24"/>
  <c r="AL73" i="24"/>
  <c r="AE73" i="24"/>
  <c r="Z73" i="24"/>
  <c r="X73" i="24"/>
  <c r="AC73" i="24"/>
  <c r="AG73" i="24"/>
  <c r="AH73" i="24"/>
  <c r="AF113" i="24"/>
  <c r="AK113" i="24"/>
  <c r="AH113" i="24"/>
  <c r="AI113" i="24"/>
  <c r="AK49" i="27"/>
  <c r="AH49" i="27"/>
  <c r="AN49" i="27"/>
  <c r="AE49" i="27"/>
  <c r="AG114" i="27"/>
  <c r="AF114" i="27"/>
  <c r="AN114" i="27"/>
  <c r="AI121" i="27"/>
  <c r="AJ121" i="27"/>
  <c r="AC121" i="27"/>
  <c r="Z121" i="27"/>
  <c r="AM121" i="27"/>
  <c r="AF121" i="27"/>
  <c r="AO121" i="27"/>
  <c r="AE121" i="27"/>
  <c r="AH121" i="27"/>
  <c r="AB121" i="27"/>
  <c r="W121" i="27"/>
  <c r="AA121" i="27"/>
  <c r="AD121" i="27"/>
  <c r="X121" i="27"/>
  <c r="AN121" i="27"/>
  <c r="Y121" i="27"/>
  <c r="AL121" i="27"/>
  <c r="AK121" i="27"/>
  <c r="AI70" i="27"/>
  <c r="Z70" i="27"/>
  <c r="AN132" i="27"/>
  <c r="AD132" i="27"/>
  <c r="AG132" i="27"/>
  <c r="AO132" i="27"/>
  <c r="AI132" i="27"/>
  <c r="AA132" i="27"/>
  <c r="AK132" i="27"/>
  <c r="Z132" i="27"/>
  <c r="AN117" i="27"/>
  <c r="Z117" i="27"/>
  <c r="AD117" i="27"/>
  <c r="AB117" i="27"/>
  <c r="AE117" i="27"/>
  <c r="AG64" i="27"/>
  <c r="AJ64" i="27"/>
  <c r="X64" i="27"/>
  <c r="AF64" i="27"/>
  <c r="AM64" i="27"/>
  <c r="Z64" i="27"/>
  <c r="AO64" i="27"/>
  <c r="AD64" i="27"/>
  <c r="W64" i="27"/>
  <c r="AB64" i="27"/>
  <c r="AL64" i="27"/>
  <c r="AA64" i="27"/>
  <c r="AI64" i="27"/>
  <c r="AH64" i="27"/>
  <c r="AN64" i="27"/>
  <c r="Y64" i="27"/>
  <c r="AN74" i="27"/>
  <c r="AH74" i="27"/>
  <c r="AL74" i="27"/>
  <c r="AO74" i="27"/>
  <c r="AE74" i="27"/>
  <c r="AC17" i="27"/>
  <c r="AM17" i="27"/>
  <c r="Y17" i="27"/>
  <c r="AD17" i="27"/>
  <c r="AO17" i="27"/>
  <c r="AL17" i="27"/>
  <c r="AK17" i="27"/>
  <c r="AA17" i="27"/>
  <c r="AE17" i="27"/>
  <c r="AB17" i="27"/>
  <c r="W17" i="27"/>
  <c r="AH17" i="27"/>
  <c r="AG145" i="24"/>
  <c r="AE145" i="24"/>
  <c r="AH145" i="24"/>
  <c r="AL145" i="24"/>
  <c r="AA145" i="24"/>
  <c r="Z171" i="24"/>
  <c r="AH171" i="24"/>
  <c r="AC171" i="24"/>
  <c r="AN171" i="24"/>
  <c r="AJ171" i="24"/>
  <c r="AC40" i="24"/>
  <c r="AB40" i="24"/>
  <c r="AM40" i="24"/>
  <c r="AI40" i="24"/>
  <c r="AN40" i="24"/>
  <c r="Z137" i="24"/>
  <c r="AL137" i="24"/>
  <c r="AH137" i="24"/>
  <c r="AE146" i="24"/>
  <c r="AJ146" i="24"/>
  <c r="AO146" i="24"/>
  <c r="AL146" i="24"/>
  <c r="AL10" i="24"/>
  <c r="Y10" i="24"/>
  <c r="Z10" i="24"/>
  <c r="AO10" i="24"/>
  <c r="W45" i="24"/>
  <c r="AF45" i="24"/>
  <c r="AD45" i="24"/>
  <c r="AO45" i="24"/>
  <c r="Z45" i="24"/>
  <c r="AH127" i="24"/>
  <c r="AC127" i="24"/>
  <c r="Y127" i="24"/>
  <c r="AK127" i="24"/>
  <c r="AM66" i="24"/>
  <c r="Z66" i="24"/>
  <c r="X66" i="24"/>
  <c r="AI18" i="65"/>
  <c r="AJ105" i="65"/>
  <c r="W38" i="65"/>
  <c r="W3" i="21"/>
  <c r="X3" i="21"/>
  <c r="Y3" i="21"/>
  <c r="AF3" i="21"/>
  <c r="AF35" i="21"/>
  <c r="AN35" i="21"/>
  <c r="AA35" i="21"/>
  <c r="AE35" i="21"/>
  <c r="AB163" i="19"/>
  <c r="AK163" i="19"/>
  <c r="AM163" i="19"/>
  <c r="AC20" i="21"/>
  <c r="AB20" i="21"/>
  <c r="X84" i="19"/>
  <c r="AO84" i="19"/>
  <c r="W84" i="19"/>
  <c r="AA148" i="19"/>
  <c r="AI148" i="19"/>
  <c r="W148" i="19"/>
  <c r="AH148" i="19"/>
  <c r="AJ37" i="21"/>
  <c r="AA37" i="21"/>
  <c r="AH37" i="21"/>
  <c r="AK37" i="21"/>
  <c r="AN157" i="19"/>
  <c r="Y157" i="19"/>
  <c r="AM157" i="19"/>
  <c r="W157" i="19"/>
  <c r="AG18" i="21"/>
  <c r="AA18" i="21"/>
  <c r="W18" i="21"/>
  <c r="W127" i="19"/>
  <c r="AO127" i="19"/>
  <c r="AA127" i="19"/>
  <c r="X48" i="21"/>
  <c r="Y80" i="19"/>
  <c r="AJ80" i="19"/>
  <c r="AE144" i="19"/>
  <c r="AL144" i="19"/>
  <c r="Y73" i="19"/>
  <c r="AK73" i="19"/>
  <c r="AC73" i="19"/>
  <c r="AO98" i="19"/>
  <c r="AF98" i="19"/>
  <c r="AJ98" i="19"/>
  <c r="AC113" i="19"/>
  <c r="Z22" i="21"/>
  <c r="AK11" i="21"/>
  <c r="AB11" i="21"/>
  <c r="Z11" i="21"/>
  <c r="AB43" i="21"/>
  <c r="AA43" i="21"/>
  <c r="AK43" i="21"/>
  <c r="AN75" i="19"/>
  <c r="AE75" i="19"/>
  <c r="W75" i="19"/>
  <c r="AF107" i="19"/>
  <c r="AM107" i="19"/>
  <c r="AB139" i="19"/>
  <c r="AJ139" i="19"/>
  <c r="W139" i="19"/>
  <c r="AN171" i="19"/>
  <c r="AF171" i="19"/>
  <c r="W28" i="21"/>
  <c r="AE28" i="21"/>
  <c r="AO28" i="21"/>
  <c r="AA60" i="19"/>
  <c r="AO60" i="19"/>
  <c r="X92" i="19"/>
  <c r="AC92" i="19"/>
  <c r="W92" i="19"/>
  <c r="AA124" i="19"/>
  <c r="AC124" i="19"/>
  <c r="AO156" i="19"/>
  <c r="AN156" i="19"/>
  <c r="AL156" i="19"/>
  <c r="Y13" i="21"/>
  <c r="AG13" i="21"/>
  <c r="X45" i="21"/>
  <c r="AN45" i="21"/>
  <c r="AM45" i="21"/>
  <c r="AE69" i="19"/>
  <c r="W69" i="19"/>
  <c r="AI101" i="19"/>
  <c r="AA101" i="19"/>
  <c r="AC101" i="19"/>
  <c r="AC14" i="21"/>
  <c r="AA14" i="21"/>
  <c r="AI14" i="21"/>
  <c r="AN138" i="19"/>
  <c r="AJ138" i="19"/>
  <c r="Z138" i="19"/>
  <c r="W138" i="19"/>
  <c r="W135" i="19"/>
  <c r="AG135" i="19"/>
  <c r="Y135" i="19"/>
  <c r="AM167" i="19"/>
  <c r="AH167" i="19"/>
  <c r="AA24" i="21"/>
  <c r="AJ24" i="21"/>
  <c r="AL24" i="21"/>
  <c r="AO56" i="19"/>
  <c r="AI56" i="19"/>
  <c r="AC88" i="19"/>
  <c r="AE88" i="19"/>
  <c r="Z88" i="19"/>
  <c r="AO120" i="19"/>
  <c r="AG120" i="19"/>
  <c r="AC152" i="19"/>
  <c r="AI152" i="19"/>
  <c r="Z152" i="19"/>
  <c r="AK9" i="21"/>
  <c r="AD9" i="21"/>
  <c r="AI41" i="21"/>
  <c r="AN41" i="21"/>
  <c r="AH41" i="21"/>
  <c r="Z129" i="19"/>
  <c r="Y129" i="19"/>
  <c r="AD86" i="19"/>
  <c r="Z105" i="19"/>
  <c r="Y162" i="19"/>
  <c r="Z162" i="19"/>
  <c r="AB162" i="19"/>
  <c r="AD162" i="19"/>
  <c r="AJ51" i="21"/>
  <c r="AJ4" i="21"/>
  <c r="AB4" i="21"/>
  <c r="AD4" i="21"/>
  <c r="AC36" i="21"/>
  <c r="AC132" i="19"/>
  <c r="AH132" i="19"/>
  <c r="W77" i="19"/>
  <c r="Z141" i="19"/>
  <c r="AE141" i="19"/>
  <c r="AO141" i="19"/>
  <c r="AJ173" i="19"/>
  <c r="AC173" i="19"/>
  <c r="AG173" i="19"/>
  <c r="AD114" i="19"/>
  <c r="AG134" i="19"/>
  <c r="AN134" i="19"/>
  <c r="AH134" i="19"/>
  <c r="AD46" i="21"/>
  <c r="AO46" i="21"/>
  <c r="AE46" i="21"/>
  <c r="AM79" i="19"/>
  <c r="AL143" i="19"/>
  <c r="AD32" i="21"/>
  <c r="AN160" i="19"/>
  <c r="AD49" i="21"/>
  <c r="Y161" i="19"/>
  <c r="AA174" i="19"/>
  <c r="AF137" i="19"/>
  <c r="AG137" i="19"/>
  <c r="AN54" i="19"/>
  <c r="AM54" i="19"/>
  <c r="AE27" i="21"/>
  <c r="AO27" i="21"/>
  <c r="W123" i="19"/>
  <c r="AE123" i="19"/>
  <c r="AA12" i="21"/>
  <c r="AF12" i="21"/>
  <c r="AL12" i="21"/>
  <c r="AB44" i="21"/>
  <c r="Z44" i="21"/>
  <c r="AO108" i="19"/>
  <c r="X108" i="19"/>
  <c r="W108" i="19"/>
  <c r="AE172" i="19"/>
  <c r="AB172" i="19"/>
  <c r="AA117" i="19"/>
  <c r="AM74" i="19"/>
  <c r="AJ74" i="19"/>
  <c r="AO104" i="19"/>
  <c r="AH104" i="19"/>
  <c r="AE66" i="19"/>
  <c r="AO30" i="21"/>
  <c r="AC30" i="21"/>
  <c r="AD30" i="21"/>
  <c r="AJ30" i="21"/>
  <c r="AF59" i="19"/>
  <c r="X59" i="19"/>
  <c r="AM59" i="19"/>
  <c r="AE140" i="19"/>
  <c r="AO140" i="19"/>
  <c r="AL140" i="19"/>
  <c r="AH29" i="21"/>
  <c r="AF29" i="21"/>
  <c r="AG29" i="21"/>
  <c r="AE29" i="21"/>
  <c r="AE85" i="19"/>
  <c r="W85" i="19"/>
  <c r="AC85" i="19"/>
  <c r="AF7" i="65"/>
  <c r="Y7" i="65"/>
  <c r="AM7" i="65"/>
  <c r="AC10" i="65"/>
  <c r="AJ16" i="65"/>
  <c r="AD22" i="65"/>
  <c r="AF30" i="65"/>
  <c r="AC54" i="65"/>
  <c r="AL62" i="65"/>
  <c r="AH116" i="65"/>
  <c r="AC113" i="65"/>
  <c r="AJ144" i="65"/>
  <c r="X144" i="65"/>
  <c r="AK144" i="65"/>
  <c r="W144" i="65"/>
  <c r="AL160" i="65"/>
  <c r="W160" i="65"/>
  <c r="X176" i="65"/>
  <c r="AC29" i="19"/>
  <c r="AA17" i="19"/>
  <c r="AK17" i="19"/>
  <c r="AJ167" i="21"/>
  <c r="AO167" i="21"/>
  <c r="W80" i="21"/>
  <c r="AM48" i="19"/>
  <c r="AD48" i="19"/>
  <c r="AB139" i="21"/>
  <c r="AG139" i="21"/>
  <c r="W39" i="19"/>
  <c r="AA88" i="21"/>
  <c r="AO88" i="21"/>
  <c r="Y130" i="21"/>
  <c r="AD130" i="21"/>
  <c r="AN18" i="19"/>
  <c r="AA54" i="21"/>
  <c r="AF54" i="21"/>
  <c r="AC94" i="21"/>
  <c r="AH94" i="21"/>
  <c r="X125" i="21"/>
  <c r="X108" i="21"/>
  <c r="AK108" i="21"/>
  <c r="AH113" i="21"/>
  <c r="AM113" i="21"/>
  <c r="AJ82" i="21"/>
  <c r="AL4" i="65"/>
  <c r="AC4" i="65"/>
  <c r="X14" i="65"/>
  <c r="AE15" i="65"/>
  <c r="AN15" i="65"/>
  <c r="AF15" i="65"/>
  <c r="AK20" i="65"/>
  <c r="Y20" i="65"/>
  <c r="AJ20" i="65"/>
  <c r="AJ18" i="65"/>
  <c r="W18" i="65"/>
  <c r="AI25" i="65"/>
  <c r="AA25" i="65"/>
  <c r="AN25" i="65"/>
  <c r="AB25" i="65"/>
  <c r="AK31" i="65"/>
  <c r="AM44" i="65"/>
  <c r="W44" i="65"/>
  <c r="AK45" i="65"/>
  <c r="AL45" i="65"/>
  <c r="X45" i="65"/>
  <c r="AC57" i="65"/>
  <c r="AE55" i="65"/>
  <c r="AK46" i="65"/>
  <c r="AE71" i="65"/>
  <c r="AJ71" i="65"/>
  <c r="AD68" i="65"/>
  <c r="AN73" i="65"/>
  <c r="AM73" i="65"/>
  <c r="AC83" i="65"/>
  <c r="AC97" i="65"/>
  <c r="X97" i="65"/>
  <c r="AI94" i="65"/>
  <c r="AA94" i="65"/>
  <c r="AN94" i="65"/>
  <c r="AB94" i="65"/>
  <c r="AJ87" i="65"/>
  <c r="AI87" i="65"/>
  <c r="AK105" i="65"/>
  <c r="X105" i="65"/>
  <c r="AL136" i="65"/>
  <c r="AM117" i="65"/>
  <c r="W117" i="65"/>
  <c r="X133" i="65"/>
  <c r="AI134" i="65"/>
  <c r="AA134" i="65"/>
  <c r="AN134" i="65"/>
  <c r="AB134" i="65"/>
  <c r="AI111" i="65"/>
  <c r="AJ127" i="65"/>
  <c r="W127" i="65"/>
  <c r="AF164" i="65"/>
  <c r="AM145" i="65"/>
  <c r="W145" i="65"/>
  <c r="AF139" i="65"/>
  <c r="AA139" i="65"/>
  <c r="AJ143" i="65"/>
  <c r="W143" i="65"/>
  <c r="AM141" i="65"/>
  <c r="Y25" i="19"/>
  <c r="AK25" i="19"/>
  <c r="AF25" i="19"/>
  <c r="AA25" i="19"/>
  <c r="AA81" i="21"/>
  <c r="AB81" i="21"/>
  <c r="Y81" i="21"/>
  <c r="X81" i="21"/>
  <c r="AI66" i="21"/>
  <c r="AI8" i="19"/>
  <c r="AL8" i="19"/>
  <c r="AF8" i="19"/>
  <c r="Y21" i="19"/>
  <c r="AB2" i="19"/>
  <c r="Y2" i="19"/>
  <c r="AM2" i="19"/>
  <c r="X173" i="21"/>
  <c r="AA173" i="21"/>
  <c r="AH173" i="21"/>
  <c r="AL173" i="21"/>
  <c r="AA134" i="21"/>
  <c r="W134" i="21"/>
  <c r="AH132" i="21"/>
  <c r="AN71" i="21"/>
  <c r="AB71" i="21"/>
  <c r="AF71" i="21"/>
  <c r="AG71" i="21"/>
  <c r="AM118" i="21"/>
  <c r="X118" i="21"/>
  <c r="W118" i="21"/>
  <c r="AL118" i="21"/>
  <c r="AJ162" i="21"/>
  <c r="AN106" i="21"/>
  <c r="AI106" i="21"/>
  <c r="AH106" i="21"/>
  <c r="AI100" i="21"/>
  <c r="AK171" i="21"/>
  <c r="AL171" i="21"/>
  <c r="W171" i="21"/>
  <c r="AJ170" i="21"/>
  <c r="AL170" i="21"/>
  <c r="Z170" i="21"/>
  <c r="AG170" i="21"/>
  <c r="AO112" i="21"/>
  <c r="AC112" i="21"/>
  <c r="AD96" i="21"/>
  <c r="AB141" i="21"/>
  <c r="AF141" i="21"/>
  <c r="AL141" i="21"/>
  <c r="AM141" i="21"/>
  <c r="AI59" i="21"/>
  <c r="AM59" i="21"/>
  <c r="AL59" i="21"/>
  <c r="AA59" i="21"/>
  <c r="AH41" i="19"/>
  <c r="AG74" i="21"/>
  <c r="AN74" i="21"/>
  <c r="Z74" i="21"/>
  <c r="AF5" i="19"/>
  <c r="Y53" i="21"/>
  <c r="AC53" i="21"/>
  <c r="AK53" i="21"/>
  <c r="AL84" i="21"/>
  <c r="AM84" i="21"/>
  <c r="X84" i="21"/>
  <c r="AE84" i="21"/>
  <c r="AN3" i="65"/>
  <c r="AE5" i="65"/>
  <c r="AG5" i="65"/>
  <c r="AL5" i="65"/>
  <c r="AF5" i="65"/>
  <c r="AK19" i="65"/>
  <c r="AG29" i="65"/>
  <c r="W29" i="65"/>
  <c r="AB29" i="65"/>
  <c r="AC35" i="65"/>
  <c r="AE32" i="65"/>
  <c r="AJ32" i="65"/>
  <c r="AD33" i="65"/>
  <c r="AN38" i="65"/>
  <c r="AM38" i="65"/>
  <c r="AI42" i="65"/>
  <c r="AL8" i="65"/>
  <c r="X8" i="65"/>
  <c r="Z70" i="65"/>
  <c r="AI52" i="65"/>
  <c r="AM72" i="65"/>
  <c r="AJ72" i="65"/>
  <c r="AI61" i="65"/>
  <c r="AG82" i="65"/>
  <c r="W82" i="65"/>
  <c r="AB82" i="65"/>
  <c r="AF76" i="65"/>
  <c r="AH92" i="65"/>
  <c r="AC85" i="65"/>
  <c r="X101" i="65"/>
  <c r="AC108" i="65"/>
  <c r="Y140" i="65"/>
  <c r="AC121" i="65"/>
  <c r="X137" i="65"/>
  <c r="AD138" i="65"/>
  <c r="AI115" i="65"/>
  <c r="AK152" i="65"/>
  <c r="AI149" i="65"/>
  <c r="AA149" i="65"/>
  <c r="AN149" i="65"/>
  <c r="AM165" i="65"/>
  <c r="W165" i="65"/>
  <c r="AK142" i="65"/>
  <c r="AO142" i="65"/>
  <c r="AE142" i="65"/>
  <c r="AL142" i="65"/>
  <c r="AB174" i="65"/>
  <c r="X159" i="65"/>
  <c r="AO177" i="65"/>
  <c r="AN16" i="19"/>
  <c r="AH16" i="19"/>
  <c r="Z16" i="19"/>
  <c r="AO16" i="19"/>
  <c r="Y99" i="21"/>
  <c r="AI99" i="21"/>
  <c r="AN99" i="21"/>
  <c r="AL46" i="19"/>
  <c r="AJ46" i="19"/>
  <c r="AF46" i="19"/>
  <c r="AD46" i="19"/>
  <c r="Z168" i="21"/>
  <c r="AG91" i="21"/>
  <c r="AB91" i="21"/>
  <c r="AA148" i="21"/>
  <c r="AO148" i="21"/>
  <c r="X122" i="21"/>
  <c r="Z122" i="21"/>
  <c r="AG98" i="21"/>
  <c r="AL98" i="21"/>
  <c r="AO97" i="21"/>
  <c r="W144" i="21"/>
  <c r="AB164" i="21"/>
  <c r="AK164" i="21"/>
  <c r="W164" i="21"/>
  <c r="AA164" i="21"/>
  <c r="AG126" i="21"/>
  <c r="AH126" i="21"/>
  <c r="AC126" i="21"/>
  <c r="AC101" i="21"/>
  <c r="AF101" i="21"/>
  <c r="AI101" i="21"/>
  <c r="W101" i="21"/>
  <c r="AD103" i="21"/>
  <c r="Y65" i="21"/>
  <c r="AD65" i="21"/>
  <c r="AI157" i="21"/>
  <c r="AJ157" i="21"/>
  <c r="AL107" i="21"/>
  <c r="AG107" i="21"/>
  <c r="AL43" i="19"/>
  <c r="AC43" i="19"/>
  <c r="W176" i="21"/>
  <c r="Z163" i="21"/>
  <c r="AF35" i="19"/>
  <c r="AA35" i="19"/>
  <c r="AJ35" i="19"/>
  <c r="AE35" i="19"/>
  <c r="AK137" i="21"/>
  <c r="AI137" i="21"/>
  <c r="AD137" i="21"/>
  <c r="Y76" i="21"/>
  <c r="AG76" i="21"/>
  <c r="AL76" i="21"/>
  <c r="AF76" i="21"/>
  <c r="AH67" i="21"/>
  <c r="AL161" i="21"/>
  <c r="AD161" i="21"/>
  <c r="AE56" i="21"/>
  <c r="AL56" i="21"/>
  <c r="W175" i="21"/>
  <c r="Y175" i="21"/>
  <c r="AF79" i="21"/>
  <c r="AK79" i="21"/>
  <c r="AD32" i="19"/>
  <c r="AL55" i="21"/>
  <c r="AE90" i="21"/>
  <c r="X90" i="21"/>
  <c r="AE12" i="19"/>
  <c r="AM51" i="19"/>
  <c r="Y68" i="21"/>
  <c r="AB37" i="19"/>
  <c r="AC31" i="19"/>
  <c r="Y27" i="19"/>
  <c r="AO152" i="21"/>
  <c r="AD63" i="21"/>
  <c r="W2" i="65"/>
  <c r="AC13" i="65"/>
  <c r="AM9" i="65"/>
  <c r="AJ23" i="65"/>
  <c r="AE17" i="65"/>
  <c r="AA17" i="65"/>
  <c r="AJ17" i="65"/>
  <c r="AG26" i="65"/>
  <c r="AK37" i="65"/>
  <c r="Y37" i="65"/>
  <c r="X37" i="65"/>
  <c r="AC49" i="65"/>
  <c r="AI50" i="65"/>
  <c r="W50" i="65"/>
  <c r="AF50" i="65"/>
  <c r="AL74" i="65"/>
  <c r="Z77" i="65"/>
  <c r="AM75" i="65"/>
  <c r="AC75" i="65"/>
  <c r="AN75" i="65"/>
  <c r="AN80" i="65"/>
  <c r="AC96" i="65"/>
  <c r="AI89" i="65"/>
  <c r="W89" i="65"/>
  <c r="AF102" i="65"/>
  <c r="Z112" i="65"/>
  <c r="AL128" i="65"/>
  <c r="AO128" i="65"/>
  <c r="AM109" i="65"/>
  <c r="AC109" i="65"/>
  <c r="AJ109" i="65"/>
  <c r="X125" i="65"/>
  <c r="AE110" i="65"/>
  <c r="AN110" i="65"/>
  <c r="AL103" i="65"/>
  <c r="AB156" i="65"/>
  <c r="AK156" i="65"/>
  <c r="AE169" i="65"/>
  <c r="AF175" i="65"/>
  <c r="Z119" i="21"/>
  <c r="AG119" i="21"/>
  <c r="AM128" i="21"/>
  <c r="Y128" i="21"/>
  <c r="AK128" i="21"/>
  <c r="AH128" i="21"/>
  <c r="AG70" i="21"/>
  <c r="AF70" i="21"/>
  <c r="Z15" i="19"/>
  <c r="AI15" i="19"/>
  <c r="Y15" i="19"/>
  <c r="AK15" i="19"/>
  <c r="AG15" i="19"/>
  <c r="AL155" i="21"/>
  <c r="AH155" i="21"/>
  <c r="AE155" i="21"/>
  <c r="AD155" i="21"/>
  <c r="AG10" i="19"/>
  <c r="AD10" i="19"/>
  <c r="W10" i="19"/>
  <c r="AI10" i="19"/>
  <c r="AH10" i="19"/>
  <c r="AF177" i="21"/>
  <c r="AB177" i="21"/>
  <c r="Y177" i="21"/>
  <c r="X177" i="21"/>
  <c r="Y58" i="21"/>
  <c r="AI58" i="21"/>
  <c r="AL151" i="21"/>
  <c r="AM151" i="21"/>
  <c r="AK151" i="21"/>
  <c r="Y151" i="21"/>
  <c r="AC151" i="21"/>
  <c r="W29" i="27"/>
  <c r="AG29" i="27"/>
  <c r="AJ29" i="27"/>
  <c r="AO29" i="27"/>
  <c r="X66" i="27"/>
  <c r="AD130" i="27"/>
  <c r="AG130" i="27"/>
  <c r="AA130" i="27"/>
  <c r="AK87" i="27"/>
  <c r="W87" i="27"/>
  <c r="AI87" i="27"/>
  <c r="AN87" i="27"/>
  <c r="AB139" i="27"/>
  <c r="AF139" i="27"/>
  <c r="AI139" i="27"/>
  <c r="AA139" i="27"/>
  <c r="AG51" i="27"/>
  <c r="AO51" i="27"/>
  <c r="AE51" i="27"/>
  <c r="AA51" i="27"/>
  <c r="AN148" i="27"/>
  <c r="AI148" i="27"/>
  <c r="AM148" i="27"/>
  <c r="AL148" i="27"/>
  <c r="AO28" i="27"/>
  <c r="Y28" i="27"/>
  <c r="Z28" i="27"/>
  <c r="AK28" i="27"/>
  <c r="AD125" i="27"/>
  <c r="AF125" i="27"/>
  <c r="AE125" i="27"/>
  <c r="AO125" i="27"/>
  <c r="AB96" i="27"/>
  <c r="AG96" i="27"/>
  <c r="AE96" i="27"/>
  <c r="Y96" i="27"/>
  <c r="AN5" i="27"/>
  <c r="AK5" i="27"/>
  <c r="AE5" i="27"/>
  <c r="AE86" i="27"/>
  <c r="AH86" i="27"/>
  <c r="AL86" i="27"/>
  <c r="AG150" i="27"/>
  <c r="AD150" i="27"/>
  <c r="AH30" i="27"/>
  <c r="Z30" i="27"/>
  <c r="AN30" i="27"/>
  <c r="AE30" i="27"/>
  <c r="AC79" i="27"/>
  <c r="W79" i="27"/>
  <c r="AE79" i="27"/>
  <c r="AH79" i="27"/>
  <c r="AM156" i="27"/>
  <c r="AJ156" i="27"/>
  <c r="AA156" i="27"/>
  <c r="AN156" i="27"/>
  <c r="W156" i="27"/>
  <c r="W12" i="27"/>
  <c r="AG12" i="27"/>
  <c r="AK12" i="27"/>
  <c r="Y12" i="27"/>
  <c r="AD133" i="27"/>
  <c r="AB133" i="27"/>
  <c r="AE133" i="27"/>
  <c r="W133" i="27"/>
  <c r="AK129" i="27"/>
  <c r="AJ129" i="27"/>
  <c r="AA129" i="27"/>
  <c r="AN129" i="27"/>
  <c r="AJ104" i="27"/>
  <c r="AB104" i="27"/>
  <c r="X104" i="27"/>
  <c r="Y104" i="27"/>
  <c r="AB21" i="27"/>
  <c r="AA21" i="27"/>
  <c r="AI21" i="27"/>
  <c r="AG19" i="27"/>
  <c r="AJ19" i="27"/>
  <c r="AM19" i="27"/>
  <c r="AB19" i="27"/>
  <c r="W113" i="27"/>
  <c r="Y173" i="27"/>
  <c r="AG173" i="27"/>
  <c r="AA112" i="27"/>
  <c r="AC112" i="27"/>
  <c r="AD112" i="27"/>
  <c r="AH112" i="27"/>
  <c r="AB46" i="27"/>
  <c r="AO46" i="27"/>
  <c r="AC46" i="27"/>
  <c r="AM46" i="27"/>
  <c r="Z147" i="27"/>
  <c r="AB147" i="27"/>
  <c r="AN147" i="27"/>
  <c r="AL147" i="27"/>
  <c r="AO85" i="27"/>
  <c r="AC85" i="27"/>
  <c r="AG85" i="27"/>
  <c r="AK85" i="27"/>
  <c r="AK39" i="27"/>
  <c r="X39" i="27"/>
  <c r="AF39" i="27"/>
  <c r="Y39" i="27"/>
  <c r="AM39" i="27"/>
  <c r="AN128" i="24"/>
  <c r="AH128" i="24"/>
  <c r="AL128" i="24"/>
  <c r="X128" i="24"/>
  <c r="AN79" i="24"/>
  <c r="AL79" i="24"/>
  <c r="W79" i="24"/>
  <c r="X79" i="24"/>
  <c r="AF79" i="24"/>
  <c r="Z79" i="24"/>
  <c r="AO79" i="24"/>
  <c r="AM79" i="24"/>
  <c r="Y79" i="24"/>
  <c r="AI79" i="24"/>
  <c r="AD79" i="24"/>
  <c r="AC79" i="24"/>
  <c r="AJ79" i="24"/>
  <c r="AE79" i="24"/>
  <c r="AH79" i="24"/>
  <c r="AG79" i="24"/>
  <c r="AK79" i="24"/>
  <c r="AA79" i="24"/>
  <c r="AB79" i="24"/>
  <c r="AF23" i="24"/>
  <c r="AO23" i="24"/>
  <c r="AG23" i="24"/>
  <c r="Y23" i="24"/>
  <c r="AF105" i="24"/>
  <c r="AA105" i="24"/>
  <c r="AH105" i="24"/>
  <c r="AL105" i="24"/>
  <c r="X75" i="24"/>
  <c r="AI75" i="24"/>
  <c r="AK75" i="24"/>
  <c r="Z75" i="24"/>
  <c r="AF126" i="24"/>
  <c r="AM126" i="24"/>
  <c r="AA126" i="24"/>
  <c r="AC126" i="24"/>
  <c r="X126" i="24"/>
  <c r="AJ96" i="24"/>
  <c r="Y96" i="24"/>
  <c r="AA96" i="24"/>
  <c r="AE96" i="24"/>
  <c r="AG96" i="24"/>
  <c r="W96" i="24"/>
  <c r="AO96" i="24"/>
  <c r="X96" i="24"/>
  <c r="AC96" i="24"/>
  <c r="AL96" i="24"/>
  <c r="AD96" i="24"/>
  <c r="AM96" i="24"/>
  <c r="AN96" i="24"/>
  <c r="AF96" i="24"/>
  <c r="AN46" i="24"/>
  <c r="AO63" i="24"/>
  <c r="AN63" i="24"/>
  <c r="Z31" i="24"/>
  <c r="AO31" i="24"/>
  <c r="W52" i="28"/>
  <c r="AJ52" i="28"/>
  <c r="AN52" i="28"/>
  <c r="Y82" i="27"/>
  <c r="AA146" i="27"/>
  <c r="AJ146" i="27"/>
  <c r="AD50" i="27"/>
  <c r="AF50" i="27"/>
  <c r="Z50" i="27"/>
  <c r="AD99" i="27"/>
  <c r="Y167" i="27"/>
  <c r="AF76" i="27"/>
  <c r="AH76" i="27"/>
  <c r="AL76" i="27"/>
  <c r="AK76" i="27"/>
  <c r="AB8" i="27"/>
  <c r="AE8" i="27"/>
  <c r="AI8" i="27"/>
  <c r="AM8" i="27"/>
  <c r="AI53" i="27"/>
  <c r="AH53" i="27"/>
  <c r="X53" i="27"/>
  <c r="AL53" i="27"/>
  <c r="AM37" i="27"/>
  <c r="AO37" i="27"/>
  <c r="Z37" i="27"/>
  <c r="AB37" i="27"/>
  <c r="AA37" i="27"/>
  <c r="AK37" i="27"/>
  <c r="AC37" i="27"/>
  <c r="AE37" i="27"/>
  <c r="AH37" i="27"/>
  <c r="AJ37" i="27"/>
  <c r="AI37" i="27"/>
  <c r="AD37" i="27"/>
  <c r="AL37" i="27"/>
  <c r="Y37" i="27"/>
  <c r="X37" i="27"/>
  <c r="Z102" i="27"/>
  <c r="AD102" i="27"/>
  <c r="AG102" i="27"/>
  <c r="AM102" i="27"/>
  <c r="AN166" i="27"/>
  <c r="AK166" i="27"/>
  <c r="AL166" i="27"/>
  <c r="Y166" i="27"/>
  <c r="Y42" i="27"/>
  <c r="AL42" i="27"/>
  <c r="W42" i="27"/>
  <c r="AM42" i="27"/>
  <c r="AK155" i="27"/>
  <c r="Y155" i="27"/>
  <c r="AL155" i="27"/>
  <c r="AJ155" i="27"/>
  <c r="AC60" i="27"/>
  <c r="X60" i="27"/>
  <c r="AF60" i="27"/>
  <c r="Z60" i="27"/>
  <c r="AK32" i="27"/>
  <c r="AH32" i="27"/>
  <c r="AN32" i="27"/>
  <c r="AI32" i="27"/>
  <c r="AO36" i="27"/>
  <c r="AB36" i="27"/>
  <c r="AF36" i="27"/>
  <c r="AJ36" i="27"/>
  <c r="AM157" i="27"/>
  <c r="AJ157" i="27"/>
  <c r="AA157" i="27"/>
  <c r="AC157" i="27"/>
  <c r="AC7" i="27"/>
  <c r="AG128" i="27"/>
  <c r="X128" i="27"/>
  <c r="AL128" i="27"/>
  <c r="AH128" i="27"/>
  <c r="AM138" i="27"/>
  <c r="AE138" i="27"/>
  <c r="AG138" i="27"/>
  <c r="AK138" i="27"/>
  <c r="AJ71" i="27"/>
  <c r="AB71" i="27"/>
  <c r="W71" i="27"/>
  <c r="AI71" i="27"/>
  <c r="Z175" i="27"/>
  <c r="AF175" i="27"/>
  <c r="X175" i="27"/>
  <c r="AB175" i="27"/>
  <c r="AH175" i="27"/>
  <c r="AM141" i="27"/>
  <c r="AB141" i="27"/>
  <c r="Z141" i="27"/>
  <c r="AJ141" i="27"/>
  <c r="X95" i="27"/>
  <c r="AB95" i="27"/>
  <c r="AE95" i="27"/>
  <c r="AA95" i="27"/>
  <c r="AF95" i="27"/>
  <c r="AK95" i="27"/>
  <c r="Y95" i="27"/>
  <c r="AH95" i="27"/>
  <c r="AO95" i="27"/>
  <c r="AG95" i="27"/>
  <c r="W95" i="27"/>
  <c r="AD95" i="27"/>
  <c r="AC95" i="27"/>
  <c r="AI95" i="27"/>
  <c r="Z93" i="27"/>
  <c r="AF55" i="24"/>
  <c r="AK55" i="24"/>
  <c r="AB55" i="24"/>
  <c r="Y55" i="24"/>
  <c r="AA55" i="24"/>
  <c r="AF139" i="24"/>
  <c r="AE139" i="24"/>
  <c r="X139" i="24"/>
  <c r="Z139" i="24"/>
  <c r="AD139" i="24"/>
  <c r="AA139" i="24"/>
  <c r="AK139" i="24"/>
  <c r="AL139" i="24"/>
  <c r="AG139" i="24"/>
  <c r="AI160" i="24"/>
  <c r="AD160" i="24"/>
  <c r="X160" i="24"/>
  <c r="AG130" i="24"/>
  <c r="AE33" i="27"/>
  <c r="AN33" i="27"/>
  <c r="AK98" i="27"/>
  <c r="AO98" i="27"/>
  <c r="AM63" i="27"/>
  <c r="Y63" i="27"/>
  <c r="AK63" i="27"/>
  <c r="AI63" i="27"/>
  <c r="AJ63" i="27"/>
  <c r="AF63" i="27"/>
  <c r="W63" i="27"/>
  <c r="AO63" i="27"/>
  <c r="AE111" i="27"/>
  <c r="Z111" i="27"/>
  <c r="AH111" i="27"/>
  <c r="AF111" i="27"/>
  <c r="AB111" i="27"/>
  <c r="Y111" i="27"/>
  <c r="Z137" i="27"/>
  <c r="AI137" i="27"/>
  <c r="Y137" i="27"/>
  <c r="AD137" i="27"/>
  <c r="Y16" i="27"/>
  <c r="X144" i="27"/>
  <c r="AH54" i="27"/>
  <c r="X118" i="27"/>
  <c r="AI6" i="27"/>
  <c r="AF6" i="27"/>
  <c r="AB55" i="27"/>
  <c r="W115" i="27"/>
  <c r="AB108" i="27"/>
  <c r="AD61" i="27"/>
  <c r="AA61" i="27"/>
  <c r="AF61" i="27"/>
  <c r="AA24" i="27"/>
  <c r="AL24" i="27"/>
  <c r="AE152" i="27"/>
  <c r="AO152" i="27"/>
  <c r="AM135" i="27"/>
  <c r="AA116" i="27"/>
  <c r="AI116" i="27"/>
  <c r="AC116" i="27"/>
  <c r="AM116" i="27"/>
  <c r="AN69" i="27"/>
  <c r="AE41" i="27"/>
  <c r="AB170" i="27"/>
  <c r="AN43" i="27"/>
  <c r="AF81" i="24"/>
  <c r="AM81" i="24"/>
  <c r="AD81" i="24"/>
  <c r="X81" i="24"/>
  <c r="AI111" i="24"/>
  <c r="AD111" i="24"/>
  <c r="AO111" i="24"/>
  <c r="Y111" i="24"/>
  <c r="AO110" i="24"/>
  <c r="AL110" i="24"/>
  <c r="Y110" i="24"/>
  <c r="AK73" i="24"/>
  <c r="X113" i="24"/>
  <c r="AI49" i="27"/>
  <c r="AL49" i="27"/>
  <c r="AD49" i="27"/>
  <c r="AO49" i="27"/>
  <c r="AM114" i="27"/>
  <c r="AK114" i="27"/>
  <c r="AL114" i="27"/>
  <c r="AO2" i="27"/>
  <c r="AG2" i="27"/>
  <c r="AE2" i="27"/>
  <c r="Z2" i="27"/>
  <c r="AB2" i="27"/>
  <c r="AG121" i="27"/>
  <c r="AE70" i="27"/>
  <c r="AM70" i="27"/>
  <c r="Y134" i="27"/>
  <c r="AC134" i="27"/>
  <c r="AF134" i="27"/>
  <c r="AN134" i="27"/>
  <c r="AE134" i="27"/>
  <c r="X134" i="27"/>
  <c r="AI134" i="27"/>
  <c r="AG134" i="27"/>
  <c r="W134" i="27"/>
  <c r="AB134" i="27"/>
  <c r="AA134" i="27"/>
  <c r="Z134" i="27"/>
  <c r="AK134" i="27"/>
  <c r="AL134" i="27"/>
  <c r="AM134" i="27"/>
  <c r="AL127" i="27"/>
  <c r="AO127" i="27"/>
  <c r="W127" i="27"/>
  <c r="X132" i="27"/>
  <c r="AF132" i="27"/>
  <c r="AM132" i="27"/>
  <c r="AL177" i="27"/>
  <c r="AB177" i="27"/>
  <c r="W177" i="27"/>
  <c r="AC177" i="27"/>
  <c r="AN177" i="27"/>
  <c r="AD177" i="27"/>
  <c r="AM177" i="27"/>
  <c r="AF177" i="27"/>
  <c r="AE177" i="27"/>
  <c r="X177" i="27"/>
  <c r="AJ177" i="27"/>
  <c r="AI177" i="27"/>
  <c r="AC126" i="27"/>
  <c r="AI126" i="27"/>
  <c r="AA59" i="27"/>
  <c r="AH59" i="27"/>
  <c r="AI163" i="27"/>
  <c r="AM163" i="27"/>
  <c r="W163" i="27"/>
  <c r="AE163" i="27"/>
  <c r="AL163" i="27"/>
  <c r="AB163" i="27"/>
  <c r="AK163" i="27"/>
  <c r="AG163" i="27"/>
  <c r="AA163" i="27"/>
  <c r="AC163" i="27"/>
  <c r="AN163" i="27"/>
  <c r="AJ163" i="27"/>
  <c r="AF163" i="27"/>
  <c r="Y163" i="27"/>
  <c r="AD163" i="27"/>
  <c r="X163" i="27"/>
  <c r="Z163" i="27"/>
  <c r="AO163" i="27"/>
  <c r="AL117" i="27"/>
  <c r="AF117" i="27"/>
  <c r="Y117" i="27"/>
  <c r="AI117" i="27"/>
  <c r="AK64" i="27"/>
  <c r="Z74" i="27"/>
  <c r="AF74" i="27"/>
  <c r="AJ74" i="27"/>
  <c r="AC74" i="27"/>
  <c r="W145" i="27"/>
  <c r="AJ145" i="27"/>
  <c r="AD145" i="27"/>
  <c r="Y145" i="27"/>
  <c r="AN17" i="27"/>
  <c r="AF17" i="27"/>
  <c r="X145" i="24"/>
  <c r="AK145" i="24"/>
  <c r="AB145" i="24"/>
  <c r="AF145" i="24"/>
  <c r="W171" i="24"/>
  <c r="AB171" i="24"/>
  <c r="Y171" i="24"/>
  <c r="AO171" i="24"/>
  <c r="AE40" i="24"/>
  <c r="AH40" i="24"/>
  <c r="AF40" i="24"/>
  <c r="AL40" i="24"/>
  <c r="AO137" i="24"/>
  <c r="AF137" i="24"/>
  <c r="W137" i="24"/>
  <c r="Y146" i="24"/>
  <c r="AC146" i="24"/>
  <c r="AD146" i="24"/>
  <c r="AG146" i="24"/>
  <c r="AI10" i="24"/>
  <c r="AJ10" i="24"/>
  <c r="Y45" i="24"/>
  <c r="AE45" i="24"/>
  <c r="AA45" i="24"/>
  <c r="AG45" i="24"/>
  <c r="W127" i="24"/>
  <c r="AN127" i="24"/>
  <c r="AJ127" i="24"/>
  <c r="AE127" i="24"/>
  <c r="AG127" i="24"/>
  <c r="AK66" i="24"/>
  <c r="AD67" i="19"/>
  <c r="W67" i="19"/>
  <c r="X131" i="19"/>
  <c r="AM131" i="19"/>
  <c r="AM20" i="21"/>
  <c r="AA20" i="21"/>
  <c r="AG20" i="21"/>
  <c r="AO20" i="21"/>
  <c r="AE116" i="19"/>
  <c r="W61" i="19"/>
  <c r="AO61" i="19"/>
  <c r="AF93" i="19"/>
  <c r="AH93" i="19"/>
  <c r="AM93" i="19"/>
  <c r="AG93" i="19"/>
  <c r="AF125" i="19"/>
  <c r="X125" i="19"/>
  <c r="AH70" i="19"/>
  <c r="AK94" i="19"/>
  <c r="AF95" i="19"/>
  <c r="AC95" i="19"/>
  <c r="AF159" i="19"/>
  <c r="AN159" i="19"/>
  <c r="AK48" i="21"/>
  <c r="Z48" i="21"/>
  <c r="AG112" i="19"/>
  <c r="AB112" i="19"/>
  <c r="AI176" i="19"/>
  <c r="AL176" i="19"/>
  <c r="AD33" i="21"/>
  <c r="AE33" i="21"/>
  <c r="X33" i="21"/>
  <c r="W33" i="21"/>
  <c r="X97" i="19"/>
  <c r="AJ73" i="19"/>
  <c r="AE73" i="19"/>
  <c r="W154" i="19"/>
  <c r="AK154" i="19"/>
  <c r="AN113" i="19"/>
  <c r="AJ113" i="19"/>
  <c r="AF113" i="19"/>
  <c r="AB113" i="19"/>
  <c r="Y113" i="19"/>
  <c r="AN26" i="21"/>
  <c r="Y26" i="21"/>
  <c r="AC26" i="21"/>
  <c r="AM26" i="21"/>
  <c r="AJ26" i="21"/>
  <c r="AL43" i="21"/>
  <c r="AF43" i="21"/>
  <c r="AJ43" i="21"/>
  <c r="X43" i="21"/>
  <c r="AD43" i="21"/>
  <c r="AD75" i="19"/>
  <c r="AL75" i="19"/>
  <c r="AO75" i="19"/>
  <c r="AC75" i="19"/>
  <c r="AI75" i="19"/>
  <c r="AD107" i="19"/>
  <c r="AL107" i="19"/>
  <c r="AC107" i="19"/>
  <c r="X107" i="19"/>
  <c r="AO107" i="19"/>
  <c r="Z139" i="19"/>
  <c r="X139" i="19"/>
  <c r="AK139" i="19"/>
  <c r="AA139" i="19"/>
  <c r="AC139" i="19"/>
  <c r="Z171" i="19"/>
  <c r="X171" i="19"/>
  <c r="AJ171" i="19"/>
  <c r="AI171" i="19"/>
  <c r="AA171" i="19"/>
  <c r="Y28" i="21"/>
  <c r="X28" i="21"/>
  <c r="AB28" i="21"/>
  <c r="AG28" i="21"/>
  <c r="AH28" i="21"/>
  <c r="AM60" i="19"/>
  <c r="AG60" i="19"/>
  <c r="AF60" i="19"/>
  <c r="Y60" i="19"/>
  <c r="AL60" i="19"/>
  <c r="AM92" i="19"/>
  <c r="AG92" i="19"/>
  <c r="AF92" i="19"/>
  <c r="Y92" i="19"/>
  <c r="AH92" i="19"/>
  <c r="AB124" i="19"/>
  <c r="AK124" i="19"/>
  <c r="AG124" i="19"/>
  <c r="AF124" i="19"/>
  <c r="AL124" i="19"/>
  <c r="AM156" i="19"/>
  <c r="AC156" i="19"/>
  <c r="AG156" i="19"/>
  <c r="AH156" i="19"/>
  <c r="AB156" i="19"/>
  <c r="AC13" i="21"/>
  <c r="AB13" i="21"/>
  <c r="X13" i="21"/>
  <c r="AJ13" i="21"/>
  <c r="AM13" i="21"/>
  <c r="AO45" i="21"/>
  <c r="AL45" i="21"/>
  <c r="AJ45" i="21"/>
  <c r="AE45" i="21"/>
  <c r="AI45" i="21"/>
  <c r="AL69" i="19"/>
  <c r="AH69" i="19"/>
  <c r="AD69" i="19"/>
  <c r="Z69" i="19"/>
  <c r="AK69" i="19"/>
  <c r="AL101" i="19"/>
  <c r="AH101" i="19"/>
  <c r="AD101" i="19"/>
  <c r="Z101" i="19"/>
  <c r="AK101" i="19"/>
  <c r="AE126" i="19"/>
  <c r="AL126" i="19"/>
  <c r="AJ126" i="19"/>
  <c r="X7" i="21"/>
  <c r="AA7" i="21"/>
  <c r="Z71" i="19"/>
  <c r="AC71" i="19"/>
  <c r="AA71" i="19"/>
  <c r="AO135" i="19"/>
  <c r="Z135" i="19"/>
  <c r="AL135" i="19"/>
  <c r="AH135" i="19"/>
  <c r="AF135" i="19"/>
  <c r="AA135" i="19"/>
  <c r="W167" i="19"/>
  <c r="AG167" i="19"/>
  <c r="AL167" i="19"/>
  <c r="AJ167" i="19"/>
  <c r="AI167" i="19"/>
  <c r="X24" i="21"/>
  <c r="AF24" i="21"/>
  <c r="Y24" i="21"/>
  <c r="AO24" i="21"/>
  <c r="AH24" i="21"/>
  <c r="AF56" i="19"/>
  <c r="Y56" i="19"/>
  <c r="AK56" i="19"/>
  <c r="AG56" i="19"/>
  <c r="W56" i="19"/>
  <c r="AF88" i="19"/>
  <c r="Y88" i="19"/>
  <c r="AK88" i="19"/>
  <c r="AG88" i="19"/>
  <c r="W88" i="19"/>
  <c r="AF120" i="19"/>
  <c r="Y120" i="19"/>
  <c r="AN120" i="19"/>
  <c r="AJ120" i="19"/>
  <c r="Z120" i="19"/>
  <c r="AM152" i="19"/>
  <c r="AE152" i="19"/>
  <c r="AG152" i="19"/>
  <c r="W152" i="19"/>
  <c r="AD152" i="19"/>
  <c r="AG9" i="21"/>
  <c r="AL9" i="21"/>
  <c r="X9" i="21"/>
  <c r="AM9" i="21"/>
  <c r="AF9" i="21"/>
  <c r="AO41" i="21"/>
  <c r="AC41" i="21"/>
  <c r="AJ41" i="21"/>
  <c r="AA41" i="21"/>
  <c r="AE41" i="21"/>
  <c r="AD129" i="19"/>
  <c r="AJ129" i="19"/>
  <c r="AG129" i="19"/>
  <c r="AA129" i="19"/>
  <c r="AC129" i="19"/>
  <c r="AC105" i="19"/>
  <c r="AJ158" i="19"/>
  <c r="AN145" i="19"/>
  <c r="AA145" i="19"/>
  <c r="AD145" i="19"/>
  <c r="AE145" i="19"/>
  <c r="Y145" i="19"/>
  <c r="AK150" i="19"/>
  <c r="AC150" i="19"/>
  <c r="AL150" i="19"/>
  <c r="AK83" i="19"/>
  <c r="AH115" i="19"/>
  <c r="Z36" i="21"/>
  <c r="AL36" i="21"/>
  <c r="Y36" i="21"/>
  <c r="AM68" i="19"/>
  <c r="AG68" i="19"/>
  <c r="AI68" i="19"/>
  <c r="AL68" i="19"/>
  <c r="X100" i="19"/>
  <c r="AF100" i="19"/>
  <c r="Z100" i="19"/>
  <c r="AA164" i="19"/>
  <c r="W164" i="19"/>
  <c r="AL164" i="19"/>
  <c r="X164" i="19"/>
  <c r="AN164" i="19"/>
  <c r="AH21" i="21"/>
  <c r="AC21" i="21"/>
  <c r="Y21" i="21"/>
  <c r="AE21" i="21"/>
  <c r="AA21" i="21"/>
  <c r="AK2" i="21"/>
  <c r="AL2" i="21"/>
  <c r="Z2" i="21"/>
  <c r="AD2" i="21"/>
  <c r="AE2" i="21"/>
  <c r="AJ109" i="19"/>
  <c r="AA114" i="19"/>
  <c r="AL114" i="19"/>
  <c r="AF114" i="19"/>
  <c r="AK10" i="21"/>
  <c r="AL10" i="21"/>
  <c r="AD10" i="21"/>
  <c r="AI10" i="21"/>
  <c r="AF170" i="19"/>
  <c r="AC170" i="19"/>
  <c r="AO47" i="21"/>
  <c r="AH143" i="19"/>
  <c r="AO175" i="19"/>
  <c r="AO128" i="19"/>
  <c r="Z128" i="19"/>
  <c r="AN128" i="19"/>
  <c r="AM160" i="19"/>
  <c r="AE160" i="19"/>
  <c r="X160" i="19"/>
  <c r="AF160" i="19"/>
  <c r="AF49" i="21"/>
  <c r="AB49" i="21"/>
  <c r="AN49" i="21"/>
  <c r="AG49" i="21"/>
  <c r="AA49" i="21"/>
  <c r="AE49" i="21"/>
  <c r="AH161" i="19"/>
  <c r="W174" i="19"/>
  <c r="AF177" i="19"/>
  <c r="AL177" i="19"/>
  <c r="AI177" i="19"/>
  <c r="AC177" i="19"/>
  <c r="AE58" i="19"/>
  <c r="W58" i="19"/>
  <c r="AN58" i="19"/>
  <c r="Z58" i="19"/>
  <c r="AL58" i="19"/>
  <c r="AJ121" i="19"/>
  <c r="AG27" i="21"/>
  <c r="X27" i="21"/>
  <c r="AM27" i="21"/>
  <c r="AL27" i="21"/>
  <c r="AD123" i="19"/>
  <c r="AF123" i="19"/>
  <c r="AI123" i="19"/>
  <c r="AM123" i="19"/>
  <c r="AO123" i="19"/>
  <c r="X12" i="21"/>
  <c r="AB12" i="21"/>
  <c r="AC12" i="21"/>
  <c r="AG12" i="21"/>
  <c r="AH12" i="21"/>
  <c r="X44" i="21"/>
  <c r="AI44" i="21"/>
  <c r="AJ44" i="21"/>
  <c r="AD44" i="21"/>
  <c r="AG44" i="21"/>
  <c r="Y108" i="19"/>
  <c r="AA108" i="19"/>
  <c r="AE108" i="19"/>
  <c r="AC108" i="19"/>
  <c r="AL108" i="19"/>
  <c r="AC172" i="19"/>
  <c r="AK172" i="19"/>
  <c r="AO172" i="19"/>
  <c r="AF172" i="19"/>
  <c r="Z172" i="19"/>
  <c r="AD53" i="19"/>
  <c r="Z53" i="19"/>
  <c r="AF117" i="19"/>
  <c r="AN117" i="19"/>
  <c r="AM117" i="19"/>
  <c r="AM23" i="21"/>
  <c r="AG23" i="21"/>
  <c r="AN23" i="21"/>
  <c r="Y23" i="21"/>
  <c r="AH23" i="21"/>
  <c r="AC40" i="21"/>
  <c r="AF40" i="21"/>
  <c r="AO40" i="21"/>
  <c r="AC104" i="19"/>
  <c r="AB104" i="19"/>
  <c r="AL104" i="19"/>
  <c r="AD104" i="19"/>
  <c r="AM66" i="19"/>
  <c r="AK66" i="19"/>
  <c r="AJ66" i="19"/>
  <c r="AB34" i="21"/>
  <c r="AI34" i="21"/>
  <c r="AN34" i="21"/>
  <c r="AH34" i="21"/>
  <c r="AC34" i="21"/>
  <c r="X34" i="21"/>
  <c r="AM34" i="21"/>
  <c r="AA34" i="21"/>
  <c r="AE153" i="19"/>
  <c r="AA153" i="19"/>
  <c r="AC155" i="19"/>
  <c r="AI155" i="19"/>
  <c r="AF155" i="19"/>
  <c r="AG155" i="19"/>
  <c r="AB155" i="19"/>
  <c r="AM155" i="19"/>
  <c r="AD155" i="19"/>
  <c r="AN155" i="19"/>
  <c r="AD76" i="19"/>
  <c r="AB55" i="19"/>
  <c r="AI55" i="19"/>
  <c r="AF55" i="19"/>
  <c r="AD55" i="19"/>
  <c r="AO55" i="19"/>
  <c r="AA55" i="19"/>
  <c r="AK55" i="19"/>
  <c r="AN55" i="19"/>
  <c r="AL55" i="19"/>
  <c r="AH67" i="19"/>
  <c r="AK67" i="19"/>
  <c r="AH131" i="19"/>
  <c r="W131" i="19"/>
  <c r="AJ20" i="21"/>
  <c r="X20" i="21"/>
  <c r="AE20" i="21"/>
  <c r="AI20" i="21"/>
  <c r="AJ52" i="21"/>
  <c r="AK52" i="21"/>
  <c r="AM84" i="19"/>
  <c r="AA84" i="19"/>
  <c r="AI84" i="19"/>
  <c r="AH84" i="19"/>
  <c r="AM116" i="19"/>
  <c r="Y116" i="19"/>
  <c r="W116" i="19"/>
  <c r="Y148" i="19"/>
  <c r="AE148" i="19"/>
  <c r="AJ148" i="19"/>
  <c r="AK5" i="21"/>
  <c r="AG5" i="21"/>
  <c r="AN5" i="21"/>
  <c r="Y5" i="21"/>
  <c r="AI37" i="21"/>
  <c r="AE37" i="21"/>
  <c r="AL37" i="21"/>
  <c r="W37" i="21"/>
  <c r="AF61" i="19"/>
  <c r="AI93" i="19"/>
  <c r="X93" i="19"/>
  <c r="W93" i="19"/>
  <c r="AC93" i="19"/>
  <c r="AL125" i="19"/>
  <c r="AD125" i="19"/>
  <c r="AK125" i="19"/>
  <c r="Y125" i="19"/>
  <c r="Z157" i="19"/>
  <c r="AL157" i="19"/>
  <c r="AB157" i="19"/>
  <c r="AA157" i="19"/>
  <c r="Y38" i="21"/>
  <c r="AC38" i="21"/>
  <c r="AD38" i="21"/>
  <c r="AH38" i="21"/>
  <c r="Y18" i="21"/>
  <c r="Z18" i="21"/>
  <c r="AH18" i="21"/>
  <c r="AM18" i="21"/>
  <c r="AI70" i="19"/>
  <c r="AB70" i="19"/>
  <c r="Y94" i="19"/>
  <c r="AM106" i="19"/>
  <c r="AB142" i="19"/>
  <c r="AJ95" i="19"/>
  <c r="AI95" i="19"/>
  <c r="AM159" i="19"/>
  <c r="AG159" i="19"/>
  <c r="AM48" i="21"/>
  <c r="Y48" i="21"/>
  <c r="AE112" i="19"/>
  <c r="AD112" i="19"/>
  <c r="AO144" i="19"/>
  <c r="AD144" i="19"/>
  <c r="AC176" i="19"/>
  <c r="W176" i="19"/>
  <c r="AF176" i="19"/>
  <c r="AL33" i="21"/>
  <c r="AH33" i="21"/>
  <c r="AG33" i="21"/>
  <c r="Z33" i="21"/>
  <c r="AJ97" i="19"/>
  <c r="AC97" i="19"/>
  <c r="W73" i="19"/>
  <c r="AO73" i="19"/>
  <c r="AG73" i="19"/>
  <c r="Z154" i="19"/>
  <c r="AG154" i="19"/>
  <c r="X113" i="19"/>
  <c r="AM113" i="19"/>
  <c r="AI113" i="19"/>
  <c r="AE113" i="19"/>
  <c r="AH26" i="21"/>
  <c r="AO26" i="21"/>
  <c r="Z26" i="21"/>
  <c r="W26" i="21"/>
  <c r="AA26" i="21"/>
  <c r="AJ57" i="19"/>
  <c r="AO43" i="21"/>
  <c r="AC43" i="21"/>
  <c r="AG43" i="21"/>
  <c r="AB75" i="19"/>
  <c r="AJ75" i="19"/>
  <c r="X75" i="19"/>
  <c r="AK75" i="19"/>
  <c r="AB107" i="19"/>
  <c r="AJ107" i="19"/>
  <c r="AE107" i="19"/>
  <c r="AA107" i="19"/>
  <c r="Y139" i="19"/>
  <c r="AG139" i="19"/>
  <c r="AO139" i="19"/>
  <c r="AM139" i="19"/>
  <c r="Y171" i="19"/>
  <c r="AK171" i="19"/>
  <c r="AO171" i="19"/>
  <c r="W171" i="19"/>
  <c r="AM28" i="21"/>
  <c r="AJ28" i="21"/>
  <c r="AC28" i="21"/>
  <c r="AL28" i="21"/>
  <c r="AK60" i="19"/>
  <c r="AJ60" i="19"/>
  <c r="AD60" i="19"/>
  <c r="AB60" i="19"/>
  <c r="AK92" i="19"/>
  <c r="AJ92" i="19"/>
  <c r="AD92" i="19"/>
  <c r="AB92" i="19"/>
  <c r="AM124" i="19"/>
  <c r="AN124" i="19"/>
  <c r="AJ124" i="19"/>
  <c r="AD124" i="19"/>
  <c r="AA156" i="19"/>
  <c r="AI156" i="19"/>
  <c r="AD156" i="19"/>
  <c r="X156" i="19"/>
  <c r="Z13" i="21"/>
  <c r="AH13" i="21"/>
  <c r="AI13" i="21"/>
  <c r="AL13" i="21"/>
  <c r="AK45" i="21"/>
  <c r="Z45" i="21"/>
  <c r="AC45" i="21"/>
  <c r="AB45" i="21"/>
  <c r="AF69" i="19"/>
  <c r="AN69" i="19"/>
  <c r="AJ69" i="19"/>
  <c r="Y69" i="19"/>
  <c r="AF101" i="19"/>
  <c r="AN101" i="19"/>
  <c r="AJ101" i="19"/>
  <c r="Y101" i="19"/>
  <c r="AA82" i="19"/>
  <c r="AD82" i="19"/>
  <c r="AL82" i="19"/>
  <c r="X126" i="19"/>
  <c r="AI126" i="19"/>
  <c r="AH126" i="19"/>
  <c r="AN126" i="19"/>
  <c r="AC102" i="19"/>
  <c r="AK102" i="19"/>
  <c r="AD102" i="19"/>
  <c r="AJ39" i="21"/>
  <c r="AN39" i="21"/>
  <c r="Y39" i="21"/>
  <c r="AC39" i="21"/>
  <c r="AH71" i="19"/>
  <c r="AD71" i="19"/>
  <c r="AC135" i="19"/>
  <c r="AN135" i="19"/>
  <c r="AJ135" i="19"/>
  <c r="AE167" i="19"/>
  <c r="AB167" i="19"/>
  <c r="AN167" i="19"/>
  <c r="Y167" i="19"/>
  <c r="AE24" i="21"/>
  <c r="W24" i="21"/>
  <c r="AD24" i="21"/>
  <c r="AC24" i="21"/>
  <c r="AM56" i="19"/>
  <c r="AB56" i="19"/>
  <c r="AN56" i="19"/>
  <c r="AJ56" i="19"/>
  <c r="AM88" i="19"/>
  <c r="AB88" i="19"/>
  <c r="AN88" i="19"/>
  <c r="AJ88" i="19"/>
  <c r="AM120" i="19"/>
  <c r="AB120" i="19"/>
  <c r="X120" i="19"/>
  <c r="AD120" i="19"/>
  <c r="AA152" i="19"/>
  <c r="AK152" i="19"/>
  <c r="AL152" i="19"/>
  <c r="AN152" i="19"/>
  <c r="W9" i="21"/>
  <c r="AA9" i="21"/>
  <c r="AC9" i="21"/>
  <c r="Y9" i="21"/>
  <c r="AK41" i="21"/>
  <c r="W41" i="21"/>
  <c r="AF41" i="21"/>
  <c r="X41" i="21"/>
  <c r="AN129" i="19"/>
  <c r="AL129" i="19"/>
  <c r="W129" i="19"/>
  <c r="AM129" i="19"/>
  <c r="Y105" i="19"/>
  <c r="AN158" i="19"/>
  <c r="AL145" i="19"/>
  <c r="Z145" i="19"/>
  <c r="AG145" i="19"/>
  <c r="AB150" i="19"/>
  <c r="AH150" i="19"/>
  <c r="X150" i="19"/>
  <c r="X89" i="19"/>
  <c r="AM89" i="19"/>
  <c r="AI89" i="19"/>
  <c r="AH89" i="19"/>
  <c r="AH162" i="19"/>
  <c r="X162" i="19"/>
  <c r="AO162" i="19"/>
  <c r="AG162" i="19"/>
  <c r="AA110" i="19"/>
  <c r="AG110" i="19"/>
  <c r="AM110" i="19"/>
  <c r="AH110" i="19"/>
  <c r="AG19" i="21"/>
  <c r="AE19" i="21"/>
  <c r="AC83" i="19"/>
  <c r="X115" i="19"/>
  <c r="AH147" i="19"/>
  <c r="AI4" i="21"/>
  <c r="W4" i="21"/>
  <c r="AN4" i="21"/>
  <c r="AK36" i="21"/>
  <c r="AD36" i="21"/>
  <c r="W36" i="21"/>
  <c r="AA36" i="21"/>
  <c r="X68" i="19"/>
  <c r="AJ68" i="19"/>
  <c r="AO68" i="19"/>
  <c r="W68" i="19"/>
  <c r="AD100" i="19"/>
  <c r="AO100" i="19"/>
  <c r="AH100" i="19"/>
  <c r="AC164" i="19"/>
  <c r="AI164" i="19"/>
  <c r="AG21" i="21"/>
  <c r="AF21" i="21"/>
  <c r="AL21" i="21"/>
  <c r="AN21" i="21"/>
  <c r="AH2" i="21"/>
  <c r="AI2" i="21"/>
  <c r="AB2" i="21"/>
  <c r="W2" i="21"/>
  <c r="AK109" i="19"/>
  <c r="AL173" i="19"/>
  <c r="AD173" i="19"/>
  <c r="AK173" i="19"/>
  <c r="W114" i="19"/>
  <c r="AG114" i="19"/>
  <c r="AJ114" i="19"/>
  <c r="Y114" i="19"/>
  <c r="AN10" i="21"/>
  <c r="X10" i="21"/>
  <c r="AM10" i="21"/>
  <c r="AE10" i="21"/>
  <c r="AB170" i="19"/>
  <c r="AO170" i="19"/>
  <c r="Y15" i="21"/>
  <c r="AC15" i="21"/>
  <c r="AG15" i="21"/>
  <c r="AN15" i="21"/>
  <c r="AJ47" i="21"/>
  <c r="AC47" i="21"/>
  <c r="AL79" i="19"/>
  <c r="Z143" i="19"/>
  <c r="AH175" i="19"/>
  <c r="AM32" i="21"/>
  <c r="AO96" i="19"/>
  <c r="X96" i="19"/>
  <c r="AH96" i="19"/>
  <c r="AH128" i="19"/>
  <c r="AE128" i="19"/>
  <c r="AB128" i="19"/>
  <c r="AJ128" i="19"/>
  <c r="AA160" i="19"/>
  <c r="AK160" i="19"/>
  <c r="W160" i="19"/>
  <c r="AB160" i="19"/>
  <c r="Z49" i="21"/>
  <c r="X49" i="21"/>
  <c r="AJ49" i="21"/>
  <c r="AO161" i="19"/>
  <c r="Y174" i="19"/>
  <c r="AL137" i="19"/>
  <c r="AN137" i="19"/>
  <c r="AE137" i="19"/>
  <c r="AA137" i="19"/>
  <c r="AI137" i="19"/>
  <c r="Z177" i="19"/>
  <c r="AA177" i="19"/>
  <c r="AO177" i="19"/>
  <c r="AE177" i="19"/>
  <c r="AC58" i="19"/>
  <c r="AM58" i="19"/>
  <c r="AB58" i="19"/>
  <c r="AF58" i="19"/>
  <c r="AF121" i="19"/>
  <c r="X54" i="19"/>
  <c r="AG54" i="19"/>
  <c r="AO54" i="19"/>
  <c r="Y54" i="19"/>
  <c r="AB54" i="19"/>
  <c r="AA27" i="21"/>
  <c r="AN27" i="21"/>
  <c r="AB27" i="21"/>
  <c r="AB123" i="19"/>
  <c r="AL123" i="19"/>
  <c r="AC123" i="19"/>
  <c r="AG123" i="19"/>
  <c r="AN12" i="21"/>
  <c r="AK12" i="21"/>
  <c r="W12" i="21"/>
  <c r="AO12" i="21"/>
  <c r="AN44" i="21"/>
  <c r="AF44" i="21"/>
  <c r="AK44" i="21"/>
  <c r="Y44" i="21"/>
  <c r="AM108" i="19"/>
  <c r="AK108" i="19"/>
  <c r="AG108" i="19"/>
  <c r="AF108" i="19"/>
  <c r="AA172" i="19"/>
  <c r="AI172" i="19"/>
  <c r="Y172" i="19"/>
  <c r="W172" i="19"/>
  <c r="AJ53" i="19"/>
  <c r="AL117" i="19"/>
  <c r="X117" i="19"/>
  <c r="W117" i="19"/>
  <c r="AO117" i="19"/>
  <c r="AE42" i="21"/>
  <c r="AG42" i="21"/>
  <c r="AJ42" i="21"/>
  <c r="AL23" i="21"/>
  <c r="AA23" i="21"/>
  <c r="AK23" i="21"/>
  <c r="AO23" i="21"/>
  <c r="AA87" i="19"/>
  <c r="AK151" i="19"/>
  <c r="AG151" i="19"/>
  <c r="AO151" i="19"/>
  <c r="AK40" i="21"/>
  <c r="AM40" i="21"/>
  <c r="AN40" i="21"/>
  <c r="AH40" i="21"/>
  <c r="AF104" i="19"/>
  <c r="AE104" i="19"/>
  <c r="AI104" i="19"/>
  <c r="W104" i="19"/>
  <c r="AC66" i="19"/>
  <c r="AN66" i="19"/>
  <c r="AG34" i="21"/>
  <c r="AE34" i="21"/>
  <c r="X153" i="19"/>
  <c r="AF153" i="19"/>
  <c r="Y155" i="19"/>
  <c r="AK155" i="19"/>
  <c r="X76" i="19"/>
  <c r="AB76" i="19"/>
  <c r="AL67" i="19"/>
  <c r="AI67" i="19"/>
  <c r="AO67" i="19"/>
  <c r="AB131" i="19"/>
  <c r="AO131" i="19"/>
  <c r="AA131" i="19"/>
  <c r="AJ116" i="19"/>
  <c r="AI116" i="19"/>
  <c r="AE61" i="19"/>
  <c r="AB93" i="19"/>
  <c r="AA93" i="19"/>
  <c r="Z93" i="19"/>
  <c r="AE125" i="19"/>
  <c r="AM125" i="19"/>
  <c r="AN94" i="19"/>
  <c r="AO95" i="19"/>
  <c r="X95" i="19"/>
  <c r="AA95" i="19"/>
  <c r="AK159" i="19"/>
  <c r="Y159" i="19"/>
  <c r="AJ159" i="19"/>
  <c r="AB48" i="21"/>
  <c r="AC48" i="21"/>
  <c r="AO48" i="21"/>
  <c r="AM112" i="19"/>
  <c r="AF112" i="19"/>
  <c r="AL112" i="19"/>
  <c r="AO33" i="21"/>
  <c r="AK33" i="21"/>
  <c r="AB33" i="21"/>
  <c r="AC33" i="21"/>
  <c r="AI33" i="21"/>
  <c r="AA73" i="19"/>
  <c r="AF73" i="19"/>
  <c r="AA113" i="19"/>
  <c r="W113" i="19"/>
  <c r="AL113" i="19"/>
  <c r="AH113" i="19"/>
  <c r="AK26" i="21"/>
  <c r="AL26" i="21"/>
  <c r="AG26" i="21"/>
  <c r="AB26" i="21"/>
  <c r="AA126" i="19"/>
  <c r="AK126" i="19"/>
  <c r="AD126" i="19"/>
  <c r="AF126" i="19"/>
  <c r="AM7" i="21"/>
  <c r="W7" i="21"/>
  <c r="X158" i="19"/>
  <c r="AH145" i="19"/>
  <c r="X145" i="19"/>
  <c r="W145" i="19"/>
  <c r="AC145" i="19"/>
  <c r="AK145" i="19"/>
  <c r="AG150" i="19"/>
  <c r="AI150" i="19"/>
  <c r="AI115" i="19"/>
  <c r="AG36" i="21"/>
  <c r="AO36" i="21"/>
  <c r="AM36" i="21"/>
  <c r="AN36" i="21"/>
  <c r="AG100" i="19"/>
  <c r="AB100" i="19"/>
  <c r="AO114" i="19"/>
  <c r="AE114" i="19"/>
  <c r="AB114" i="19"/>
  <c r="X114" i="19"/>
  <c r="AH170" i="19"/>
  <c r="AA170" i="19"/>
  <c r="AD170" i="19"/>
  <c r="AE47" i="21"/>
  <c r="Z175" i="19"/>
  <c r="AC128" i="19"/>
  <c r="AK128" i="19"/>
  <c r="W128" i="19"/>
  <c r="X128" i="19"/>
  <c r="AL174" i="19"/>
  <c r="AI40" i="21"/>
  <c r="AJ40" i="21"/>
  <c r="AE40" i="21"/>
  <c r="AD40" i="21"/>
  <c r="AB66" i="19"/>
  <c r="AH66" i="19"/>
  <c r="AD66" i="19"/>
  <c r="AL155" i="19"/>
  <c r="AA155" i="19"/>
  <c r="AA76" i="19"/>
  <c r="AC81" i="19"/>
  <c r="AE81" i="19"/>
  <c r="AK81" i="19"/>
  <c r="AJ81" i="19"/>
  <c r="AD81" i="19"/>
  <c r="AC153" i="19"/>
  <c r="AO153" i="19"/>
  <c r="Y153" i="19"/>
  <c r="W153" i="19"/>
  <c r="AB153" i="19"/>
  <c r="AD153" i="19"/>
  <c r="AL76" i="19"/>
  <c r="AH76" i="19"/>
  <c r="AO76" i="19"/>
  <c r="AE76" i="19"/>
  <c r="AM76" i="19"/>
  <c r="W76" i="19"/>
  <c r="AI76" i="19"/>
  <c r="AJ76" i="19"/>
  <c r="AK76" i="19"/>
  <c r="AA78" i="19"/>
  <c r="AE78" i="19"/>
  <c r="X78" i="19"/>
  <c r="AI119" i="19"/>
  <c r="AL119" i="19"/>
  <c r="AJ119" i="19"/>
  <c r="AK119" i="19"/>
  <c r="AA119" i="19"/>
  <c r="AD8" i="21"/>
  <c r="AF8" i="21"/>
  <c r="AL8" i="21"/>
  <c r="AH8" i="21"/>
  <c r="Y8" i="21"/>
  <c r="AC72" i="19"/>
  <c r="AO72" i="19"/>
  <c r="AE72" i="19"/>
  <c r="AI72" i="19"/>
  <c r="AH72" i="19"/>
  <c r="AC136" i="19"/>
  <c r="Y136" i="19"/>
  <c r="AI136" i="19"/>
  <c r="AL136" i="19"/>
  <c r="AJ136" i="19"/>
  <c r="AG25" i="21"/>
  <c r="AF25" i="21"/>
  <c r="X25" i="21"/>
  <c r="W25" i="21"/>
  <c r="AL25" i="21"/>
  <c r="X65" i="19"/>
  <c r="AJ65" i="19"/>
  <c r="AF65" i="19"/>
  <c r="AB65" i="19"/>
  <c r="AC65" i="19"/>
  <c r="AO122" i="19"/>
  <c r="AG122" i="19"/>
  <c r="AA122" i="19"/>
  <c r="Z122" i="19"/>
  <c r="AN122" i="19"/>
  <c r="Z130" i="19"/>
  <c r="AO11" i="65"/>
  <c r="AM16" i="65"/>
  <c r="Y16" i="65"/>
  <c r="AG22" i="65"/>
  <c r="AL30" i="65"/>
  <c r="AC30" i="65"/>
  <c r="AD30" i="65"/>
  <c r="AI41" i="65"/>
  <c r="AN62" i="65"/>
  <c r="AB62" i="65"/>
  <c r="AK62" i="65"/>
  <c r="AA62" i="65"/>
  <c r="AL34" i="65"/>
  <c r="Y34" i="65"/>
  <c r="W64" i="65"/>
  <c r="AL69" i="65"/>
  <c r="Y69" i="65"/>
  <c r="AF81" i="65"/>
  <c r="AM81" i="65"/>
  <c r="AC81" i="65"/>
  <c r="AK79" i="65"/>
  <c r="AK90" i="65"/>
  <c r="AD99" i="65"/>
  <c r="AN116" i="65"/>
  <c r="AB116" i="65"/>
  <c r="AK116" i="65"/>
  <c r="AA116" i="65"/>
  <c r="AK114" i="65"/>
  <c r="AD107" i="65"/>
  <c r="AG123" i="65"/>
  <c r="AN160" i="65"/>
  <c r="AM160" i="65"/>
  <c r="AC160" i="65"/>
  <c r="Z176" i="65"/>
  <c r="AE176" i="65"/>
  <c r="AJ176" i="65"/>
  <c r="AC176" i="65"/>
  <c r="Y150" i="65"/>
  <c r="AD171" i="65"/>
  <c r="AG147" i="65"/>
  <c r="AD167" i="65"/>
  <c r="AG29" i="19"/>
  <c r="Y29" i="19"/>
  <c r="Y28" i="19"/>
  <c r="X28" i="19"/>
  <c r="AJ28" i="19"/>
  <c r="AG28" i="19"/>
  <c r="AC28" i="19"/>
  <c r="X117" i="21"/>
  <c r="W167" i="21"/>
  <c r="AA167" i="21"/>
  <c r="AI167" i="21"/>
  <c r="AI80" i="21"/>
  <c r="Y80" i="21"/>
  <c r="AE95" i="21"/>
  <c r="AN95" i="21"/>
  <c r="Y95" i="21"/>
  <c r="AF95" i="21"/>
  <c r="AL95" i="21"/>
  <c r="AH11" i="19"/>
  <c r="AN139" i="21"/>
  <c r="AL139" i="21"/>
  <c r="W139" i="21"/>
  <c r="AA39" i="19"/>
  <c r="AM39" i="19"/>
  <c r="Y172" i="21"/>
  <c r="X172" i="21"/>
  <c r="AB172" i="21"/>
  <c r="AI172" i="21"/>
  <c r="W172" i="21"/>
  <c r="AO52" i="19"/>
  <c r="AB130" i="21"/>
  <c r="AA130" i="21"/>
  <c r="AI130" i="21"/>
  <c r="AM18" i="19"/>
  <c r="AO18" i="19"/>
  <c r="Z3" i="19"/>
  <c r="AA3" i="19"/>
  <c r="AO3" i="19"/>
  <c r="AH3" i="19"/>
  <c r="AI3" i="19"/>
  <c r="AG165" i="21"/>
  <c r="AO94" i="21"/>
  <c r="AM94" i="21"/>
  <c r="X94" i="21"/>
  <c r="Y125" i="21"/>
  <c r="AJ125" i="21"/>
  <c r="Y4" i="19"/>
  <c r="AO4" i="19"/>
  <c r="AN4" i="19"/>
  <c r="AG4" i="19"/>
  <c r="AD4" i="19"/>
  <c r="AJ127" i="21"/>
  <c r="AC113" i="21"/>
  <c r="Y113" i="21"/>
  <c r="AG113" i="21"/>
  <c r="AM82" i="21"/>
  <c r="AA82" i="21"/>
  <c r="AL69" i="21"/>
  <c r="AC69" i="21"/>
  <c r="W69" i="21"/>
  <c r="AD69" i="21"/>
  <c r="AF69" i="21"/>
  <c r="AG4" i="65"/>
  <c r="W4" i="65"/>
  <c r="AB4" i="65"/>
  <c r="AF14" i="65"/>
  <c r="AF20" i="65"/>
  <c r="AB18" i="65"/>
  <c r="AE18" i="65"/>
  <c r="AJ27" i="65"/>
  <c r="AM27" i="65"/>
  <c r="W27" i="65"/>
  <c r="AI44" i="65"/>
  <c r="AA44" i="65"/>
  <c r="AN44" i="65"/>
  <c r="AD44" i="65"/>
  <c r="AF58" i="65"/>
  <c r="AI55" i="65"/>
  <c r="Y55" i="65"/>
  <c r="AK55" i="65"/>
  <c r="AL55" i="65"/>
  <c r="AB55" i="65"/>
  <c r="AK66" i="65"/>
  <c r="AI71" i="65"/>
  <c r="AA71" i="65"/>
  <c r="AN71" i="65"/>
  <c r="AD71" i="65"/>
  <c r="AO78" i="65"/>
  <c r="AG78" i="65"/>
  <c r="Y78" i="65"/>
  <c r="AL78" i="65"/>
  <c r="AB78" i="65"/>
  <c r="AI83" i="65"/>
  <c r="AA83" i="65"/>
  <c r="Z88" i="65"/>
  <c r="AI97" i="65"/>
  <c r="AA97" i="65"/>
  <c r="AN97" i="65"/>
  <c r="AD97" i="65"/>
  <c r="AC105" i="65"/>
  <c r="AF105" i="65"/>
  <c r="Z120" i="65"/>
  <c r="AI117" i="65"/>
  <c r="AA117" i="65"/>
  <c r="AN117" i="65"/>
  <c r="AD117" i="65"/>
  <c r="AI118" i="65"/>
  <c r="AA118" i="65"/>
  <c r="AN118" i="65"/>
  <c r="AD118" i="65"/>
  <c r="AB127" i="65"/>
  <c r="AE127" i="65"/>
  <c r="AJ148" i="65"/>
  <c r="AI145" i="65"/>
  <c r="AA145" i="65"/>
  <c r="AN145" i="65"/>
  <c r="AD145" i="65"/>
  <c r="W154" i="65"/>
  <c r="AC154" i="65"/>
  <c r="AG154" i="65"/>
  <c r="AL154" i="65"/>
  <c r="AB154" i="65"/>
  <c r="AF170" i="65"/>
  <c r="AB143" i="65"/>
  <c r="AE143" i="65"/>
  <c r="AN163" i="65"/>
  <c r="X163" i="65"/>
  <c r="AA163" i="65"/>
  <c r="AE141" i="65"/>
  <c r="AD141" i="65"/>
  <c r="Y66" i="21"/>
  <c r="AO104" i="21"/>
  <c r="AC104" i="21"/>
  <c r="AK104" i="21"/>
  <c r="AN77" i="21"/>
  <c r="AB77" i="21"/>
  <c r="AM8" i="19"/>
  <c r="Y8" i="19"/>
  <c r="AN8" i="19"/>
  <c r="AG8" i="19"/>
  <c r="Z8" i="19"/>
  <c r="AJ105" i="21"/>
  <c r="AI131" i="21"/>
  <c r="AE131" i="21"/>
  <c r="AM131" i="21"/>
  <c r="AC44" i="19"/>
  <c r="AO44" i="19"/>
  <c r="AE134" i="21"/>
  <c r="AJ134" i="21"/>
  <c r="AD134" i="21"/>
  <c r="AK134" i="21"/>
  <c r="Y134" i="21"/>
  <c r="AG162" i="21"/>
  <c r="W50" i="19"/>
  <c r="AF50" i="19"/>
  <c r="AA50" i="19"/>
  <c r="Y102" i="21"/>
  <c r="AM102" i="21"/>
  <c r="Y106" i="21"/>
  <c r="AJ106" i="21"/>
  <c r="Z106" i="21"/>
  <c r="AG106" i="21"/>
  <c r="AM106" i="21"/>
  <c r="AK24" i="19"/>
  <c r="AG149" i="21"/>
  <c r="AJ149" i="21"/>
  <c r="AC149" i="21"/>
  <c r="Y166" i="21"/>
  <c r="AM166" i="21"/>
  <c r="AB112" i="21"/>
  <c r="Z112" i="21"/>
  <c r="AF112" i="21"/>
  <c r="AM112" i="21"/>
  <c r="AA112" i="21"/>
  <c r="AK41" i="19"/>
  <c r="W64" i="21"/>
  <c r="AK64" i="21"/>
  <c r="AD64" i="21"/>
  <c r="AB135" i="21"/>
  <c r="AH135" i="21"/>
  <c r="AI74" i="21"/>
  <c r="AD74" i="21"/>
  <c r="AK74" i="21"/>
  <c r="Y74" i="21"/>
  <c r="W74" i="21"/>
  <c r="W7" i="19"/>
  <c r="AJ12" i="65"/>
  <c r="AM12" i="65"/>
  <c r="W12" i="65"/>
  <c r="AF29" i="65"/>
  <c r="AI32" i="65"/>
  <c r="AA32" i="65"/>
  <c r="AN32" i="65"/>
  <c r="AD32" i="65"/>
  <c r="AB42" i="65"/>
  <c r="AE42" i="65"/>
  <c r="Y59" i="65"/>
  <c r="AE59" i="65"/>
  <c r="AI59" i="65"/>
  <c r="AL59" i="65"/>
  <c r="AB59" i="65"/>
  <c r="AK70" i="65"/>
  <c r="AN52" i="65"/>
  <c r="X52" i="65"/>
  <c r="AA52" i="65"/>
  <c r="AJ56" i="65"/>
  <c r="AM56" i="65"/>
  <c r="W56" i="65"/>
  <c r="AG72" i="65"/>
  <c r="W72" i="65"/>
  <c r="AN72" i="65"/>
  <c r="AD72" i="65"/>
  <c r="AN61" i="65"/>
  <c r="X61" i="65"/>
  <c r="AA61" i="65"/>
  <c r="AF82" i="65"/>
  <c r="AB76" i="65"/>
  <c r="AE76" i="65"/>
  <c r="Z92" i="65"/>
  <c r="AO85" i="65"/>
  <c r="AG85" i="65"/>
  <c r="Y85" i="65"/>
  <c r="AL85" i="65"/>
  <c r="AB85" i="65"/>
  <c r="AF101" i="65"/>
  <c r="AO98" i="65"/>
  <c r="AG98" i="65"/>
  <c r="Y98" i="65"/>
  <c r="AL98" i="65"/>
  <c r="AB98" i="65"/>
  <c r="AJ91" i="65"/>
  <c r="AM91" i="65"/>
  <c r="W91" i="65"/>
  <c r="AK124" i="65"/>
  <c r="AF140" i="65"/>
  <c r="AO121" i="65"/>
  <c r="AG121" i="65"/>
  <c r="Y121" i="65"/>
  <c r="AL121" i="65"/>
  <c r="AB121" i="65"/>
  <c r="AF137" i="65"/>
  <c r="AO122" i="65"/>
  <c r="AG122" i="65"/>
  <c r="Y122" i="65"/>
  <c r="AL122" i="65"/>
  <c r="AB122" i="65"/>
  <c r="AF138" i="65"/>
  <c r="AN115" i="65"/>
  <c r="X115" i="65"/>
  <c r="AA115" i="65"/>
  <c r="AJ131" i="65"/>
  <c r="AM131" i="65"/>
  <c r="W131" i="65"/>
  <c r="AK168" i="65"/>
  <c r="AJ149" i="65"/>
  <c r="X149" i="65"/>
  <c r="AI165" i="65"/>
  <c r="AA165" i="65"/>
  <c r="AN165" i="65"/>
  <c r="AD165" i="65"/>
  <c r="AJ142" i="65"/>
  <c r="X142" i="65"/>
  <c r="AA158" i="65"/>
  <c r="AM158" i="65"/>
  <c r="AN158" i="65"/>
  <c r="AD158" i="65"/>
  <c r="W174" i="65"/>
  <c r="AJ174" i="65"/>
  <c r="X174" i="65"/>
  <c r="AF159" i="65"/>
  <c r="AI159" i="65"/>
  <c r="AI177" i="65"/>
  <c r="Y177" i="65"/>
  <c r="AK177" i="65"/>
  <c r="AL177" i="65"/>
  <c r="AB177" i="65"/>
  <c r="W168" i="21"/>
  <c r="W91" i="21"/>
  <c r="AD91" i="21"/>
  <c r="AL91" i="21"/>
  <c r="Z36" i="19"/>
  <c r="W36" i="19"/>
  <c r="W148" i="21"/>
  <c r="Z148" i="21"/>
  <c r="X148" i="21"/>
  <c r="AE148" i="21"/>
  <c r="AK148" i="21"/>
  <c r="AF13" i="19"/>
  <c r="X98" i="21"/>
  <c r="AB98" i="21"/>
  <c r="AJ98" i="21"/>
  <c r="Z97" i="21"/>
  <c r="AN97" i="21"/>
  <c r="AH140" i="21"/>
  <c r="AN140" i="21"/>
  <c r="AB140" i="21"/>
  <c r="AI140" i="21"/>
  <c r="W140" i="21"/>
  <c r="AJ103" i="21"/>
  <c r="AL65" i="21"/>
  <c r="AF65" i="21"/>
  <c r="AN65" i="21"/>
  <c r="W26" i="19"/>
  <c r="AI26" i="19"/>
  <c r="AN157" i="21"/>
  <c r="AO157" i="21"/>
  <c r="AK157" i="21"/>
  <c r="AD157" i="21"/>
  <c r="AF157" i="21"/>
  <c r="AG154" i="21"/>
  <c r="W43" i="19"/>
  <c r="AI43" i="19"/>
  <c r="AD43" i="19"/>
  <c r="AI176" i="21"/>
  <c r="Y176" i="21"/>
  <c r="Z72" i="21"/>
  <c r="AI72" i="21"/>
  <c r="AM72" i="21"/>
  <c r="AA72" i="21"/>
  <c r="AG72" i="21"/>
  <c r="AK67" i="21"/>
  <c r="AI161" i="21"/>
  <c r="AF161" i="21"/>
  <c r="AN161" i="21"/>
  <c r="AI62" i="21"/>
  <c r="AE62" i="21"/>
  <c r="AA56" i="21"/>
  <c r="Y56" i="21"/>
  <c r="AB56" i="21"/>
  <c r="AI56" i="21"/>
  <c r="W56" i="21"/>
  <c r="Y174" i="21"/>
  <c r="AB79" i="21"/>
  <c r="AH79" i="21"/>
  <c r="AA79" i="21"/>
  <c r="AH32" i="19"/>
  <c r="Z32" i="19"/>
  <c r="AE34" i="19"/>
  <c r="AF34" i="19"/>
  <c r="X34" i="19"/>
  <c r="AN34" i="19"/>
  <c r="AJ34" i="19"/>
  <c r="AJ160" i="21"/>
  <c r="AC160" i="21"/>
  <c r="AK160" i="21"/>
  <c r="AD160" i="21"/>
  <c r="X111" i="21"/>
  <c r="Z111" i="21"/>
  <c r="W90" i="21"/>
  <c r="AF90" i="21"/>
  <c r="AD90" i="21"/>
  <c r="AK90" i="21"/>
  <c r="Y90" i="21"/>
  <c r="AL51" i="19"/>
  <c r="AC51" i="19"/>
  <c r="AA86" i="21"/>
  <c r="AE68" i="21"/>
  <c r="AD68" i="21"/>
  <c r="AF68" i="21"/>
  <c r="AM68" i="21"/>
  <c r="AA68" i="21"/>
  <c r="AD37" i="19"/>
  <c r="AH37" i="19"/>
  <c r="AA37" i="19"/>
  <c r="AM37" i="19"/>
  <c r="AJ37" i="19"/>
  <c r="AF31" i="19"/>
  <c r="AO31" i="19"/>
  <c r="AO49" i="19"/>
  <c r="AI27" i="19"/>
  <c r="AG27" i="19"/>
  <c r="AA27" i="19"/>
  <c r="W27" i="19"/>
  <c r="AM27" i="19"/>
  <c r="AC152" i="21"/>
  <c r="AK152" i="21"/>
  <c r="Z152" i="21"/>
  <c r="AF152" i="21"/>
  <c r="AM152" i="21"/>
  <c r="AB26" i="65"/>
  <c r="AF48" i="65"/>
  <c r="AO48" i="65"/>
  <c r="AE48" i="65"/>
  <c r="X74" i="65"/>
  <c r="AG74" i="65"/>
  <c r="W74" i="65"/>
  <c r="AB63" i="65"/>
  <c r="X65" i="65"/>
  <c r="AG65" i="65"/>
  <c r="W65" i="65"/>
  <c r="AD80" i="65"/>
  <c r="AM80" i="65"/>
  <c r="AA80" i="65"/>
  <c r="X89" i="65"/>
  <c r="AB86" i="65"/>
  <c r="AD95" i="65"/>
  <c r="AM95" i="65"/>
  <c r="AA95" i="65"/>
  <c r="AB109" i="65"/>
  <c r="AJ110" i="65"/>
  <c r="X126" i="65"/>
  <c r="AM103" i="65"/>
  <c r="W103" i="65"/>
  <c r="AJ119" i="65"/>
  <c r="AM119" i="65"/>
  <c r="W119" i="65"/>
  <c r="AF135" i="65"/>
  <c r="AI135" i="65"/>
  <c r="X153" i="65"/>
  <c r="AI169" i="65"/>
  <c r="AA169" i="65"/>
  <c r="AJ169" i="65"/>
  <c r="AC146" i="65"/>
  <c r="AF146" i="65"/>
  <c r="AB162" i="65"/>
  <c r="AJ155" i="65"/>
  <c r="AM155" i="65"/>
  <c r="W155" i="65"/>
  <c r="AI175" i="65"/>
  <c r="AB151" i="65"/>
  <c r="AE151" i="65"/>
  <c r="AB42" i="19"/>
  <c r="AD93" i="21"/>
  <c r="Y9" i="19"/>
  <c r="AD57" i="21"/>
  <c r="Y57" i="21"/>
  <c r="AO128" i="21"/>
  <c r="Z177" i="21"/>
  <c r="W61" i="21"/>
  <c r="X61" i="21"/>
  <c r="AJ61" i="21"/>
  <c r="Y61" i="21"/>
  <c r="AM29" i="21"/>
  <c r="AJ166" i="19"/>
  <c r="AL166" i="19"/>
  <c r="AI78" i="19"/>
  <c r="AN119" i="19"/>
  <c r="AF119" i="19"/>
  <c r="AD119" i="19"/>
  <c r="AO119" i="19"/>
  <c r="AE8" i="21"/>
  <c r="W8" i="21"/>
  <c r="AA8" i="21"/>
  <c r="AO8" i="21"/>
  <c r="AM72" i="19"/>
  <c r="Y72" i="19"/>
  <c r="AK72" i="19"/>
  <c r="AG72" i="19"/>
  <c r="AM136" i="19"/>
  <c r="AH136" i="19"/>
  <c r="AG136" i="19"/>
  <c r="AF136" i="19"/>
  <c r="AD25" i="21"/>
  <c r="AC25" i="21"/>
  <c r="AN25" i="21"/>
  <c r="AB25" i="21"/>
  <c r="AA65" i="19"/>
  <c r="AM65" i="19"/>
  <c r="AI65" i="19"/>
  <c r="AE65" i="19"/>
  <c r="AE122" i="19"/>
  <c r="W122" i="19"/>
  <c r="AD122" i="19"/>
  <c r="AL122" i="19"/>
  <c r="AA130" i="19"/>
  <c r="AO50" i="21"/>
  <c r="AO7" i="65"/>
  <c r="AG7" i="65"/>
  <c r="AJ7" i="65"/>
  <c r="AK10" i="65"/>
  <c r="AE11" i="65"/>
  <c r="AE16" i="65"/>
  <c r="AI21" i="65"/>
  <c r="AL22" i="65"/>
  <c r="Y22" i="65"/>
  <c r="AJ30" i="65"/>
  <c r="AO30" i="65"/>
  <c r="Z30" i="65"/>
  <c r="AC43" i="65"/>
  <c r="AK40" i="65"/>
  <c r="Y41" i="65"/>
  <c r="AI51" i="65"/>
  <c r="X62" i="65"/>
  <c r="AH62" i="65"/>
  <c r="AI62" i="65"/>
  <c r="W62" i="65"/>
  <c r="AD34" i="65"/>
  <c r="AK67" i="65"/>
  <c r="AA64" i="65"/>
  <c r="AD69" i="65"/>
  <c r="AN81" i="65"/>
  <c r="AB81" i="65"/>
  <c r="AK81" i="65"/>
  <c r="AA81" i="65"/>
  <c r="AC79" i="65"/>
  <c r="AC100" i="65"/>
  <c r="AK93" i="65"/>
  <c r="AC90" i="65"/>
  <c r="AO99" i="65"/>
  <c r="AJ116" i="65"/>
  <c r="Z116" i="65"/>
  <c r="AI116" i="65"/>
  <c r="W116" i="65"/>
  <c r="AK129" i="65"/>
  <c r="AC114" i="65"/>
  <c r="AO107" i="65"/>
  <c r="AL123" i="65"/>
  <c r="Y123" i="65"/>
  <c r="AC144" i="65"/>
  <c r="AB160" i="65"/>
  <c r="X160" i="65"/>
  <c r="AK160" i="65"/>
  <c r="AA160" i="65"/>
  <c r="AM176" i="65"/>
  <c r="AB176" i="65"/>
  <c r="AH176" i="65"/>
  <c r="Y176" i="65"/>
  <c r="AK173" i="65"/>
  <c r="AK150" i="65"/>
  <c r="AO171" i="65"/>
  <c r="AL147" i="65"/>
  <c r="Y147" i="65"/>
  <c r="AO167" i="65"/>
  <c r="AL29" i="19"/>
  <c r="AF29" i="19"/>
  <c r="AM29" i="19"/>
  <c r="W28" i="19"/>
  <c r="AO28" i="19"/>
  <c r="AK28" i="19"/>
  <c r="AF28" i="19"/>
  <c r="AO17" i="19"/>
  <c r="AI17" i="19"/>
  <c r="AF117" i="21"/>
  <c r="AD167" i="21"/>
  <c r="AL167" i="21"/>
  <c r="X167" i="21"/>
  <c r="AB167" i="21"/>
  <c r="AG80" i="21"/>
  <c r="AH80" i="21"/>
  <c r="X80" i="21"/>
  <c r="AK95" i="21"/>
  <c r="AM95" i="21"/>
  <c r="AO95" i="21"/>
  <c r="AC95" i="21"/>
  <c r="AK48" i="19"/>
  <c r="AF48" i="19"/>
  <c r="AI11" i="19"/>
  <c r="AI139" i="21"/>
  <c r="AM139" i="21"/>
  <c r="Z139" i="21"/>
  <c r="AH139" i="21"/>
  <c r="Z39" i="19"/>
  <c r="Y39" i="19"/>
  <c r="AE39" i="19"/>
  <c r="AN172" i="21"/>
  <c r="AG172" i="21"/>
  <c r="AL172" i="21"/>
  <c r="AF172" i="21"/>
  <c r="AK88" i="21"/>
  <c r="AF88" i="21"/>
  <c r="AK52" i="19"/>
  <c r="AM130" i="21"/>
  <c r="AJ130" i="21"/>
  <c r="W130" i="21"/>
  <c r="AE130" i="21"/>
  <c r="AC18" i="19"/>
  <c r="Z18" i="19"/>
  <c r="AE18" i="19"/>
  <c r="X3" i="19"/>
  <c r="AN3" i="19"/>
  <c r="Y3" i="19"/>
  <c r="AK3" i="19"/>
  <c r="AJ54" i="21"/>
  <c r="AO54" i="21"/>
  <c r="AK165" i="21"/>
  <c r="W94" i="21"/>
  <c r="AN94" i="21"/>
  <c r="AA94" i="21"/>
  <c r="AI94" i="21"/>
  <c r="AK125" i="21"/>
  <c r="AM125" i="21"/>
  <c r="AH125" i="21"/>
  <c r="AA4" i="19"/>
  <c r="AH4" i="19"/>
  <c r="X4" i="19"/>
  <c r="AJ4" i="19"/>
  <c r="AG108" i="21"/>
  <c r="AF108" i="21"/>
  <c r="X127" i="21"/>
  <c r="AO113" i="21"/>
  <c r="AB113" i="21"/>
  <c r="AJ113" i="21"/>
  <c r="Z113" i="21"/>
  <c r="AD82" i="21"/>
  <c r="AH82" i="21"/>
  <c r="AC82" i="21"/>
  <c r="AN69" i="21"/>
  <c r="Y69" i="21"/>
  <c r="AM69" i="21"/>
  <c r="AA69" i="21"/>
  <c r="AO4" i="65"/>
  <c r="AE4" i="65"/>
  <c r="AJ4" i="65"/>
  <c r="X4" i="65"/>
  <c r="AI14" i="65"/>
  <c r="AA14" i="65"/>
  <c r="AN14" i="65"/>
  <c r="AD14" i="65"/>
  <c r="X15" i="65"/>
  <c r="AI20" i="65"/>
  <c r="AA20" i="65"/>
  <c r="AN20" i="65"/>
  <c r="AD20" i="65"/>
  <c r="AN18" i="65"/>
  <c r="X18" i="65"/>
  <c r="AA18" i="65"/>
  <c r="AF25" i="65"/>
  <c r="AF27" i="65"/>
  <c r="AI27" i="65"/>
  <c r="AO44" i="65"/>
  <c r="AG44" i="65"/>
  <c r="Y44" i="65"/>
  <c r="AL44" i="65"/>
  <c r="AB44" i="65"/>
  <c r="AF45" i="65"/>
  <c r="AI58" i="65"/>
  <c r="AA58" i="65"/>
  <c r="AN58" i="65"/>
  <c r="AD58" i="65"/>
  <c r="AA55" i="65"/>
  <c r="AM55" i="65"/>
  <c r="AC55" i="65"/>
  <c r="AJ55" i="65"/>
  <c r="X55" i="65"/>
  <c r="AC66" i="65"/>
  <c r="AO71" i="65"/>
  <c r="AG71" i="65"/>
  <c r="Y71" i="65"/>
  <c r="AL71" i="65"/>
  <c r="AB71" i="65"/>
  <c r="AF68" i="65"/>
  <c r="AB73" i="65"/>
  <c r="AE73" i="65"/>
  <c r="AM78" i="65"/>
  <c r="AE78" i="65"/>
  <c r="W78" i="65"/>
  <c r="AJ78" i="65"/>
  <c r="X78" i="65"/>
  <c r="AJ83" i="65"/>
  <c r="AB83" i="65"/>
  <c r="AD83" i="65"/>
  <c r="Y83" i="65"/>
  <c r="AK88" i="65"/>
  <c r="AE104" i="65"/>
  <c r="AO97" i="65"/>
  <c r="AG97" i="65"/>
  <c r="Y97" i="65"/>
  <c r="AL97" i="65"/>
  <c r="AB97" i="65"/>
  <c r="AF94" i="65"/>
  <c r="AB87" i="65"/>
  <c r="AE87" i="65"/>
  <c r="AO105" i="65"/>
  <c r="Y105" i="65"/>
  <c r="AB105" i="65"/>
  <c r="AK120" i="65"/>
  <c r="AH136" i="65"/>
  <c r="AO117" i="65"/>
  <c r="AG117" i="65"/>
  <c r="Y117" i="65"/>
  <c r="AL117" i="65"/>
  <c r="AB117" i="65"/>
  <c r="AF133" i="65"/>
  <c r="AO118" i="65"/>
  <c r="AG118" i="65"/>
  <c r="Y118" i="65"/>
  <c r="AL118" i="65"/>
  <c r="AB118" i="65"/>
  <c r="AF134" i="65"/>
  <c r="AB111" i="65"/>
  <c r="AE111" i="65"/>
  <c r="AN127" i="65"/>
  <c r="X127" i="65"/>
  <c r="AA127" i="65"/>
  <c r="AK148" i="65"/>
  <c r="AJ164" i="65"/>
  <c r="AO145" i="65"/>
  <c r="AG145" i="65"/>
  <c r="Y145" i="65"/>
  <c r="AL145" i="65"/>
  <c r="AB145" i="65"/>
  <c r="AF161" i="65"/>
  <c r="AB139" i="65"/>
  <c r="AE139" i="65"/>
  <c r="AM154" i="65"/>
  <c r="AI154" i="65"/>
  <c r="Y154" i="65"/>
  <c r="AJ154" i="65"/>
  <c r="X154" i="65"/>
  <c r="AO170" i="65"/>
  <c r="AN170" i="65"/>
  <c r="AD170" i="65"/>
  <c r="AN143" i="65"/>
  <c r="X143" i="65"/>
  <c r="AA143" i="65"/>
  <c r="AJ163" i="65"/>
  <c r="AM163" i="65"/>
  <c r="W163" i="65"/>
  <c r="AA141" i="65"/>
  <c r="W141" i="65"/>
  <c r="W66" i="21"/>
  <c r="AI104" i="21"/>
  <c r="AL104" i="21"/>
  <c r="Y104" i="21"/>
  <c r="AG104" i="21"/>
  <c r="AE77" i="21"/>
  <c r="AI77" i="21"/>
  <c r="AD77" i="21"/>
  <c r="AB8" i="19"/>
  <c r="AE8" i="19"/>
  <c r="X8" i="19"/>
  <c r="AJ8" i="19"/>
  <c r="AG105" i="21"/>
  <c r="AC131" i="21"/>
  <c r="AH131" i="21"/>
  <c r="X131" i="21"/>
  <c r="AB131" i="21"/>
  <c r="AH44" i="19"/>
  <c r="AB44" i="19"/>
  <c r="AL44" i="19"/>
  <c r="AN134" i="21"/>
  <c r="AM134" i="21"/>
  <c r="AB134" i="21"/>
  <c r="AH134" i="21"/>
  <c r="AM162" i="21"/>
  <c r="AN50" i="19"/>
  <c r="AJ50" i="19"/>
  <c r="AE50" i="19"/>
  <c r="Y50" i="19"/>
  <c r="AB102" i="21"/>
  <c r="AL102" i="21"/>
  <c r="AG102" i="21"/>
  <c r="AO106" i="21"/>
  <c r="AA106" i="21"/>
  <c r="X106" i="21"/>
  <c r="AD106" i="21"/>
  <c r="AL24" i="19"/>
  <c r="W149" i="21"/>
  <c r="AM149" i="21"/>
  <c r="AF149" i="21"/>
  <c r="AN149" i="21"/>
  <c r="AK166" i="21"/>
  <c r="AL166" i="21"/>
  <c r="AG166" i="21"/>
  <c r="AK112" i="21"/>
  <c r="AD112" i="21"/>
  <c r="AH112" i="21"/>
  <c r="AJ112" i="21"/>
  <c r="AL41" i="19"/>
  <c r="AM64" i="21"/>
  <c r="Y64" i="21"/>
  <c r="AG64" i="21"/>
  <c r="AO64" i="21"/>
  <c r="AK135" i="21"/>
  <c r="AO135" i="21"/>
  <c r="AJ135" i="21"/>
  <c r="AE74" i="21"/>
  <c r="AF74" i="21"/>
  <c r="AH74" i="21"/>
  <c r="AO74" i="21"/>
  <c r="X7" i="19"/>
  <c r="AK3" i="65"/>
  <c r="X6" i="65"/>
  <c r="AN5" i="65"/>
  <c r="AF12" i="65"/>
  <c r="AI12" i="65"/>
  <c r="AI29" i="65"/>
  <c r="AA29" i="65"/>
  <c r="AN29" i="65"/>
  <c r="AD29" i="65"/>
  <c r="AH35" i="65"/>
  <c r="AO32" i="65"/>
  <c r="AG32" i="65"/>
  <c r="Y32" i="65"/>
  <c r="AL32" i="65"/>
  <c r="AB32" i="65"/>
  <c r="AF33" i="65"/>
  <c r="AB38" i="65"/>
  <c r="AE38" i="65"/>
  <c r="AN42" i="65"/>
  <c r="X42" i="65"/>
  <c r="AA42" i="65"/>
  <c r="AN8" i="65"/>
  <c r="AD8" i="65"/>
  <c r="AO59" i="65"/>
  <c r="W59" i="65"/>
  <c r="AA59" i="65"/>
  <c r="AJ59" i="65"/>
  <c r="X59" i="65"/>
  <c r="AC70" i="65"/>
  <c r="AJ52" i="65"/>
  <c r="AM52" i="65"/>
  <c r="W52" i="65"/>
  <c r="AF56" i="65"/>
  <c r="AI56" i="65"/>
  <c r="AI72" i="65"/>
  <c r="Y72" i="65"/>
  <c r="AK72" i="65"/>
  <c r="AL72" i="65"/>
  <c r="AB72" i="65"/>
  <c r="AJ61" i="65"/>
  <c r="AM61" i="65"/>
  <c r="W61" i="65"/>
  <c r="AI82" i="65"/>
  <c r="AA82" i="65"/>
  <c r="AN82" i="65"/>
  <c r="AD82" i="65"/>
  <c r="AN76" i="65"/>
  <c r="X76" i="65"/>
  <c r="AA76" i="65"/>
  <c r="AK92" i="65"/>
  <c r="AM85" i="65"/>
  <c r="AE85" i="65"/>
  <c r="W85" i="65"/>
  <c r="AJ85" i="65"/>
  <c r="X85" i="65"/>
  <c r="AN101" i="65"/>
  <c r="AD101" i="65"/>
  <c r="AM98" i="65"/>
  <c r="AE98" i="65"/>
  <c r="W98" i="65"/>
  <c r="AJ98" i="65"/>
  <c r="X98" i="65"/>
  <c r="AF91" i="65"/>
  <c r="AI91" i="65"/>
  <c r="AC124" i="65"/>
  <c r="AI140" i="65"/>
  <c r="AM121" i="65"/>
  <c r="AE121" i="65"/>
  <c r="W121" i="65"/>
  <c r="AJ121" i="65"/>
  <c r="X121" i="65"/>
  <c r="AN137" i="65"/>
  <c r="AD137" i="65"/>
  <c r="AM122" i="65"/>
  <c r="AE122" i="65"/>
  <c r="W122" i="65"/>
  <c r="AJ122" i="65"/>
  <c r="X122" i="65"/>
  <c r="AI138" i="65"/>
  <c r="AJ115" i="65"/>
  <c r="AM115" i="65"/>
  <c r="W115" i="65"/>
  <c r="AF131" i="65"/>
  <c r="AI131" i="65"/>
  <c r="AC168" i="65"/>
  <c r="AF149" i="65"/>
  <c r="AO165" i="65"/>
  <c r="AG165" i="65"/>
  <c r="Y165" i="65"/>
  <c r="AL165" i="65"/>
  <c r="AB165" i="65"/>
  <c r="AF142" i="65"/>
  <c r="AK158" i="65"/>
  <c r="AO158" i="65"/>
  <c r="AE158" i="65"/>
  <c r="AL158" i="65"/>
  <c r="AB158" i="65"/>
  <c r="AF174" i="65"/>
  <c r="AB159" i="65"/>
  <c r="AE159" i="65"/>
  <c r="AA177" i="65"/>
  <c r="AM177" i="65"/>
  <c r="AC177" i="65"/>
  <c r="AJ177" i="65"/>
  <c r="X177" i="65"/>
  <c r="Y168" i="21"/>
  <c r="AJ91" i="21"/>
  <c r="AE91" i="21"/>
  <c r="AM91" i="21"/>
  <c r="Z91" i="21"/>
  <c r="AM36" i="19"/>
  <c r="AB36" i="19"/>
  <c r="AI36" i="19"/>
  <c r="AM148" i="21"/>
  <c r="Y148" i="21"/>
  <c r="AN148" i="21"/>
  <c r="AB148" i="21"/>
  <c r="Y13" i="19"/>
  <c r="AA98" i="21"/>
  <c r="AE98" i="21"/>
  <c r="AM98" i="21"/>
  <c r="Y98" i="21"/>
  <c r="AK97" i="21"/>
  <c r="AM97" i="21"/>
  <c r="AH97" i="21"/>
  <c r="AA140" i="21"/>
  <c r="AG140" i="21"/>
  <c r="AL140" i="21"/>
  <c r="AF140" i="21"/>
  <c r="X103" i="21"/>
  <c r="AK65" i="21"/>
  <c r="AG65" i="21"/>
  <c r="AO65" i="21"/>
  <c r="AB65" i="21"/>
  <c r="Y26" i="19"/>
  <c r="AJ26" i="19"/>
  <c r="AF26" i="19"/>
  <c r="Y157" i="21"/>
  <c r="AC157" i="21"/>
  <c r="W157" i="21"/>
  <c r="AA157" i="21"/>
  <c r="AM154" i="21"/>
  <c r="AO43" i="19"/>
  <c r="AM43" i="19"/>
  <c r="AH43" i="19"/>
  <c r="AB43" i="19"/>
  <c r="AE176" i="21"/>
  <c r="AH176" i="21"/>
  <c r="X176" i="21"/>
  <c r="AF72" i="21"/>
  <c r="AH72" i="21"/>
  <c r="AJ72" i="21"/>
  <c r="X72" i="21"/>
  <c r="AM67" i="21"/>
  <c r="Y161" i="21"/>
  <c r="AG161" i="21"/>
  <c r="AO161" i="21"/>
  <c r="AB161" i="21"/>
  <c r="AB62" i="21"/>
  <c r="AH62" i="21"/>
  <c r="AC62" i="21"/>
  <c r="X56" i="21"/>
  <c r="AK56" i="21"/>
  <c r="Z56" i="21"/>
  <c r="AF56" i="21"/>
  <c r="AN174" i="21"/>
  <c r="Y79" i="21"/>
  <c r="AD79" i="21"/>
  <c r="AL79" i="21"/>
  <c r="X79" i="21"/>
  <c r="AA32" i="19"/>
  <c r="AL32" i="19"/>
  <c r="W32" i="19"/>
  <c r="AC34" i="19"/>
  <c r="AB34" i="19"/>
  <c r="Z34" i="19"/>
  <c r="AL34" i="19"/>
  <c r="AL160" i="21"/>
  <c r="Y160" i="21"/>
  <c r="AG160" i="21"/>
  <c r="AO160" i="21"/>
  <c r="AL111" i="21"/>
  <c r="AK111" i="21"/>
  <c r="AF111" i="21"/>
  <c r="AC90" i="21"/>
  <c r="AI90" i="21"/>
  <c r="AN90" i="21"/>
  <c r="AH90" i="21"/>
  <c r="AD51" i="19"/>
  <c r="AA51" i="19"/>
  <c r="X86" i="21"/>
  <c r="AB68" i="21"/>
  <c r="AO68" i="21"/>
  <c r="AL68" i="21"/>
  <c r="AJ68" i="21"/>
  <c r="AN68" i="21"/>
  <c r="AN37" i="19"/>
  <c r="AG37" i="19"/>
  <c r="AC37" i="19"/>
  <c r="W37" i="19"/>
  <c r="AI37" i="19"/>
  <c r="X31" i="19"/>
  <c r="AJ31" i="19"/>
  <c r="AK49" i="19"/>
  <c r="AH27" i="19"/>
  <c r="AE27" i="19"/>
  <c r="AC27" i="19"/>
  <c r="AO27" i="19"/>
  <c r="AK27" i="19"/>
  <c r="AN152" i="21"/>
  <c r="AG152" i="21"/>
  <c r="AD152" i="21"/>
  <c r="AH152" i="21"/>
  <c r="AJ152" i="21"/>
  <c r="AJ63" i="21"/>
  <c r="AF2" i="65"/>
  <c r="AF2" i="22" s="1"/>
  <c r="AO2" i="65"/>
  <c r="AE2" i="65"/>
  <c r="AE3" i="22" s="1"/>
  <c r="AE9" i="65"/>
  <c r="AL23" i="65"/>
  <c r="AB23" i="65"/>
  <c r="AI23" i="65"/>
  <c r="Y23" i="65"/>
  <c r="AF17" i="65"/>
  <c r="AL28" i="65"/>
  <c r="Y26" i="65"/>
  <c r="AN26" i="65"/>
  <c r="X26" i="65"/>
  <c r="AB50" i="65"/>
  <c r="AF47" i="65"/>
  <c r="AN48" i="65"/>
  <c r="AD48" i="65"/>
  <c r="AM48" i="65"/>
  <c r="AA48" i="65"/>
  <c r="AD74" i="65"/>
  <c r="AH74" i="65"/>
  <c r="AO74" i="65"/>
  <c r="AE74" i="65"/>
  <c r="AM63" i="65"/>
  <c r="AC63" i="65"/>
  <c r="AN63" i="65"/>
  <c r="X63" i="65"/>
  <c r="AF65" i="65"/>
  <c r="AO65" i="65"/>
  <c r="AE65" i="65"/>
  <c r="AB75" i="65"/>
  <c r="AL80" i="65"/>
  <c r="AB80" i="65"/>
  <c r="AI80" i="65"/>
  <c r="Y80" i="65"/>
  <c r="AJ89" i="65"/>
  <c r="AN86" i="65"/>
  <c r="X86" i="65"/>
  <c r="AL95" i="65"/>
  <c r="AB95" i="65"/>
  <c r="AI95" i="65"/>
  <c r="Y95" i="65"/>
  <c r="AN109" i="65"/>
  <c r="X109" i="65"/>
  <c r="AB125" i="65"/>
  <c r="W110" i="65"/>
  <c r="AF110" i="65"/>
  <c r="AJ126" i="65"/>
  <c r="AF103" i="65"/>
  <c r="AI103" i="65"/>
  <c r="AF119" i="65"/>
  <c r="AI119" i="65"/>
  <c r="AB135" i="65"/>
  <c r="AE135" i="65"/>
  <c r="AG169" i="65"/>
  <c r="W169" i="65"/>
  <c r="AF169" i="65"/>
  <c r="AB146" i="65"/>
  <c r="AN162" i="65"/>
  <c r="X162" i="65"/>
  <c r="AF155" i="65"/>
  <c r="AI155" i="65"/>
  <c r="AB175" i="65"/>
  <c r="AE175" i="65"/>
  <c r="AN151" i="65"/>
  <c r="X151" i="65"/>
  <c r="AA151" i="65"/>
  <c r="AD42" i="19"/>
  <c r="AG93" i="21"/>
  <c r="AC9" i="19"/>
  <c r="AC57" i="21"/>
  <c r="AL57" i="21"/>
  <c r="AK147" i="21"/>
  <c r="AF10" i="19"/>
  <c r="AG61" i="21"/>
  <c r="AD61" i="21"/>
  <c r="AF61" i="21"/>
  <c r="AC61" i="21"/>
  <c r="AG99" i="65"/>
  <c r="AG107" i="65"/>
  <c r="AG171" i="65"/>
  <c r="AG167" i="65"/>
  <c r="AB27" i="65"/>
  <c r="AE27" i="65"/>
  <c r="AF55" i="65"/>
  <c r="AF78" i="65"/>
  <c r="AF154" i="65"/>
  <c r="AB12" i="65"/>
  <c r="AE12" i="65"/>
  <c r="AF59" i="65"/>
  <c r="AB56" i="65"/>
  <c r="AE56" i="65"/>
  <c r="AF85" i="65"/>
  <c r="AF98" i="65"/>
  <c r="AB91" i="65"/>
  <c r="AE91" i="65"/>
  <c r="AF121" i="65"/>
  <c r="AF122" i="65"/>
  <c r="AB131" i="65"/>
  <c r="AE131" i="65"/>
  <c r="AF177" i="65"/>
  <c r="AN2" i="65"/>
  <c r="AN2" i="22" s="1"/>
  <c r="AD2" i="65"/>
  <c r="AD2" i="22" s="1"/>
  <c r="AM2" i="65"/>
  <c r="AA2" i="65"/>
  <c r="AA2" i="22" s="1"/>
  <c r="X23" i="65"/>
  <c r="AG23" i="65"/>
  <c r="W23" i="65"/>
  <c r="AB17" i="65"/>
  <c r="AK28" i="65"/>
  <c r="AI26" i="65"/>
  <c r="AM26" i="65"/>
  <c r="AJ26" i="65"/>
  <c r="AB36" i="65"/>
  <c r="AF37" i="65"/>
  <c r="X50" i="65"/>
  <c r="AB47" i="65"/>
  <c r="AL48" i="65"/>
  <c r="AB48" i="65"/>
  <c r="AI48" i="65"/>
  <c r="Y48" i="65"/>
  <c r="AN74" i="65"/>
  <c r="AJ74" i="65"/>
  <c r="AM74" i="65"/>
  <c r="AA74" i="65"/>
  <c r="AA63" i="65"/>
  <c r="AJ63" i="65"/>
  <c r="AD65" i="65"/>
  <c r="AM65" i="65"/>
  <c r="AA65" i="65"/>
  <c r="X75" i="65"/>
  <c r="AJ80" i="65"/>
  <c r="X80" i="65"/>
  <c r="AG80" i="65"/>
  <c r="W80" i="65"/>
  <c r="AF89" i="65"/>
  <c r="AJ86" i="65"/>
  <c r="AJ95" i="65"/>
  <c r="X95" i="65"/>
  <c r="AG95" i="65"/>
  <c r="W95" i="65"/>
  <c r="AB110" i="65"/>
  <c r="AF126" i="65"/>
  <c r="AB103" i="65"/>
  <c r="AE103" i="65"/>
  <c r="AB119" i="65"/>
  <c r="AE119" i="65"/>
  <c r="AA135" i="65"/>
  <c r="AB169" i="65"/>
  <c r="AB155" i="65"/>
  <c r="AE155" i="65"/>
  <c r="AA175" i="65"/>
  <c r="AM151" i="65"/>
  <c r="W151" i="65"/>
  <c r="AA61" i="21"/>
  <c r="AH61" i="21"/>
  <c r="AN61" i="21"/>
  <c r="Z16" i="65"/>
  <c r="AG30" i="65"/>
  <c r="AD62" i="65"/>
  <c r="AM62" i="65"/>
  <c r="AC62" i="65"/>
  <c r="AG34" i="65"/>
  <c r="AG69" i="65"/>
  <c r="AL99" i="65"/>
  <c r="Y99" i="65"/>
  <c r="AF116" i="65"/>
  <c r="AM116" i="65"/>
  <c r="AC116" i="65"/>
  <c r="AL107" i="65"/>
  <c r="Y107" i="65"/>
  <c r="AL171" i="65"/>
  <c r="Y171" i="65"/>
  <c r="AL167" i="65"/>
  <c r="Y167" i="65"/>
  <c r="AJ29" i="19"/>
  <c r="AA29" i="19"/>
  <c r="AD80" i="21"/>
  <c r="AJ80" i="21"/>
  <c r="AD39" i="19"/>
  <c r="AK39" i="19"/>
  <c r="AJ18" i="19"/>
  <c r="AL18" i="19"/>
  <c r="AN125" i="21"/>
  <c r="AA125" i="21"/>
  <c r="X82" i="21"/>
  <c r="AO82" i="21"/>
  <c r="AN27" i="65"/>
  <c r="X27" i="65"/>
  <c r="AA27" i="65"/>
  <c r="AF44" i="65"/>
  <c r="AG55" i="65"/>
  <c r="W55" i="65"/>
  <c r="AN55" i="65"/>
  <c r="AD55" i="65"/>
  <c r="AF66" i="65"/>
  <c r="AF71" i="65"/>
  <c r="AI78" i="65"/>
  <c r="AA78" i="65"/>
  <c r="AN78" i="65"/>
  <c r="AD78" i="65"/>
  <c r="AF97" i="65"/>
  <c r="AF117" i="65"/>
  <c r="AF118" i="65"/>
  <c r="AF145" i="65"/>
  <c r="AK154" i="65"/>
  <c r="AO154" i="65"/>
  <c r="AN154" i="65"/>
  <c r="AD154" i="65"/>
  <c r="AB163" i="65"/>
  <c r="AE163" i="65"/>
  <c r="AI141" i="65"/>
  <c r="AL141" i="65"/>
  <c r="AG77" i="21"/>
  <c r="W77" i="21"/>
  <c r="AE44" i="19"/>
  <c r="AN44" i="19"/>
  <c r="W102" i="21"/>
  <c r="Z102" i="21"/>
  <c r="W166" i="21"/>
  <c r="Z166" i="21"/>
  <c r="AM135" i="21"/>
  <c r="AC135" i="21"/>
  <c r="AN12" i="65"/>
  <c r="X12" i="65"/>
  <c r="AA12" i="65"/>
  <c r="AF32" i="65"/>
  <c r="AM59" i="65"/>
  <c r="AC59" i="65"/>
  <c r="AN59" i="65"/>
  <c r="AD59" i="65"/>
  <c r="AL70" i="65"/>
  <c r="AB52" i="65"/>
  <c r="AE52" i="65"/>
  <c r="AN56" i="65"/>
  <c r="X56" i="65"/>
  <c r="AA56" i="65"/>
  <c r="AF72" i="65"/>
  <c r="AB61" i="65"/>
  <c r="AE61" i="65"/>
  <c r="AI85" i="65"/>
  <c r="AA85" i="65"/>
  <c r="AN85" i="65"/>
  <c r="AD85" i="65"/>
  <c r="AI98" i="65"/>
  <c r="AA98" i="65"/>
  <c r="AN98" i="65"/>
  <c r="AD98" i="65"/>
  <c r="AN91" i="65"/>
  <c r="X91" i="65"/>
  <c r="AA91" i="65"/>
  <c r="Z124" i="65"/>
  <c r="AI121" i="65"/>
  <c r="AA121" i="65"/>
  <c r="AN121" i="65"/>
  <c r="AD121" i="65"/>
  <c r="AI122" i="65"/>
  <c r="AA122" i="65"/>
  <c r="AN122" i="65"/>
  <c r="AD122" i="65"/>
  <c r="AC138" i="65"/>
  <c r="AB115" i="65"/>
  <c r="AE115" i="65"/>
  <c r="AN131" i="65"/>
  <c r="X131" i="65"/>
  <c r="AA131" i="65"/>
  <c r="AH168" i="65"/>
  <c r="AF165" i="65"/>
  <c r="AF158" i="65"/>
  <c r="AG177" i="65"/>
  <c r="W177" i="65"/>
  <c r="AN177" i="65"/>
  <c r="AD177" i="65"/>
  <c r="AH36" i="19"/>
  <c r="AN36" i="19"/>
  <c r="X97" i="21"/>
  <c r="AA97" i="21"/>
  <c r="AO26" i="19"/>
  <c r="AH26" i="19"/>
  <c r="AD176" i="21"/>
  <c r="AJ176" i="21"/>
  <c r="AJ62" i="21"/>
  <c r="AO62" i="21"/>
  <c r="AK32" i="19"/>
  <c r="AF32" i="19"/>
  <c r="W111" i="21"/>
  <c r="Y111" i="21"/>
  <c r="AC86" i="21"/>
  <c r="AC68" i="21"/>
  <c r="AI68" i="21"/>
  <c r="W68" i="21"/>
  <c r="AH68" i="21"/>
  <c r="AF37" i="19"/>
  <c r="AL37" i="19"/>
  <c r="Y37" i="19"/>
  <c r="AO37" i="19"/>
  <c r="Y49" i="19"/>
  <c r="AJ27" i="19"/>
  <c r="AB27" i="19"/>
  <c r="X27" i="19"/>
  <c r="AN27" i="19"/>
  <c r="X152" i="21"/>
  <c r="AA152" i="21"/>
  <c r="AB152" i="21"/>
  <c r="AI152" i="21"/>
  <c r="AL2" i="65"/>
  <c r="AL2" i="22" s="1"/>
  <c r="AB2" i="65"/>
  <c r="AB2" i="22" s="1"/>
  <c r="AI2" i="65"/>
  <c r="AI2" i="22" s="1"/>
  <c r="AF23" i="65"/>
  <c r="AO23" i="65"/>
  <c r="AE23" i="65"/>
  <c r="AN17" i="65"/>
  <c r="X17" i="65"/>
  <c r="AC28" i="65"/>
  <c r="AA26" i="65"/>
  <c r="W26" i="65"/>
  <c r="AF26" i="65"/>
  <c r="X36" i="65"/>
  <c r="AB37" i="65"/>
  <c r="X47" i="65"/>
  <c r="AJ48" i="65"/>
  <c r="X48" i="65"/>
  <c r="AG48" i="65"/>
  <c r="W48" i="65"/>
  <c r="AF74" i="65"/>
  <c r="AB74" i="65"/>
  <c r="AI74" i="65"/>
  <c r="Y74" i="65"/>
  <c r="AI63" i="65"/>
  <c r="W63" i="65"/>
  <c r="AF63" i="65"/>
  <c r="AL65" i="65"/>
  <c r="AB65" i="65"/>
  <c r="AI65" i="65"/>
  <c r="Y65" i="65"/>
  <c r="AF80" i="65"/>
  <c r="AO80" i="65"/>
  <c r="AE80" i="65"/>
  <c r="AB89" i="65"/>
  <c r="AF86" i="65"/>
  <c r="AF95" i="65"/>
  <c r="AO95" i="65"/>
  <c r="AE95" i="65"/>
  <c r="AF109" i="65"/>
  <c r="X110" i="65"/>
  <c r="AB126" i="65"/>
  <c r="X103" i="65"/>
  <c r="AA103" i="65"/>
  <c r="AL119" i="65"/>
  <c r="X119" i="65"/>
  <c r="AA119" i="65"/>
  <c r="AJ135" i="65"/>
  <c r="AM135" i="65"/>
  <c r="W135" i="65"/>
  <c r="AB153" i="65"/>
  <c r="AK169" i="65"/>
  <c r="AC169" i="65"/>
  <c r="AN169" i="65"/>
  <c r="X169" i="65"/>
  <c r="AJ146" i="65"/>
  <c r="AF162" i="65"/>
  <c r="AN155" i="65"/>
  <c r="X155" i="65"/>
  <c r="AA155" i="65"/>
  <c r="AM175" i="65"/>
  <c r="W175" i="65"/>
  <c r="AI151" i="65"/>
  <c r="AE57" i="21"/>
  <c r="X142" i="19"/>
  <c r="AL52" i="21"/>
  <c r="W52" i="21"/>
  <c r="X52" i="21"/>
  <c r="Y52" i="21"/>
  <c r="AC70" i="19"/>
  <c r="AE70" i="19"/>
  <c r="AJ70" i="19"/>
  <c r="AM94" i="19"/>
  <c r="AD94" i="19"/>
  <c r="AG106" i="19"/>
  <c r="X106" i="19"/>
  <c r="AF142" i="19"/>
  <c r="AN142" i="19"/>
  <c r="X144" i="19"/>
  <c r="AD97" i="19"/>
  <c r="W22" i="21"/>
  <c r="AI22" i="21"/>
  <c r="AE90" i="19"/>
  <c r="AL90" i="19"/>
  <c r="AF133" i="19"/>
  <c r="W133" i="19"/>
  <c r="AK7" i="21"/>
  <c r="AF7" i="21"/>
  <c r="AI7" i="21"/>
  <c r="AL86" i="19"/>
  <c r="AD105" i="19"/>
  <c r="AI105" i="19"/>
  <c r="AO105" i="19"/>
  <c r="AG158" i="19"/>
  <c r="AO158" i="19"/>
  <c r="AL158" i="19"/>
  <c r="X19" i="21"/>
  <c r="AL19" i="21"/>
  <c r="AD19" i="21"/>
  <c r="W19" i="21"/>
  <c r="AM19" i="21"/>
  <c r="Y51" i="21"/>
  <c r="AC51" i="21"/>
  <c r="X51" i="21"/>
  <c r="AI51" i="21"/>
  <c r="AD51" i="21"/>
  <c r="AN83" i="19"/>
  <c r="AD83" i="19"/>
  <c r="X83" i="19"/>
  <c r="AO83" i="19"/>
  <c r="W83" i="19"/>
  <c r="AN115" i="19"/>
  <c r="AD115" i="19"/>
  <c r="AO115" i="19"/>
  <c r="AG115" i="19"/>
  <c r="AA115" i="19"/>
  <c r="AB147" i="19"/>
  <c r="X147" i="19"/>
  <c r="AO147" i="19"/>
  <c r="W147" i="19"/>
  <c r="AE147" i="19"/>
  <c r="AI77" i="19"/>
  <c r="AN77" i="19"/>
  <c r="AJ77" i="19"/>
  <c r="AF109" i="19"/>
  <c r="AH109" i="19"/>
  <c r="AA109" i="19"/>
  <c r="W109" i="19"/>
  <c r="AO109" i="19"/>
  <c r="W47" i="21"/>
  <c r="AN47" i="21"/>
  <c r="AB47" i="21"/>
  <c r="Z47" i="21"/>
  <c r="AA47" i="21"/>
  <c r="Z79" i="19"/>
  <c r="AH79" i="19"/>
  <c r="Y79" i="19"/>
  <c r="X79" i="19"/>
  <c r="W79" i="19"/>
  <c r="Z111" i="19"/>
  <c r="AH111" i="19"/>
  <c r="AC111" i="19"/>
  <c r="W111" i="19"/>
  <c r="AG111" i="19"/>
  <c r="W143" i="19"/>
  <c r="AM143" i="19"/>
  <c r="AO143" i="19"/>
  <c r="AD143" i="19"/>
  <c r="AI143" i="19"/>
  <c r="AK175" i="19"/>
  <c r="AL175" i="19"/>
  <c r="AC175" i="19"/>
  <c r="AD175" i="19"/>
  <c r="AA175" i="19"/>
  <c r="AB32" i="21"/>
  <c r="AF32" i="21"/>
  <c r="AO32" i="21"/>
  <c r="AC32" i="21"/>
  <c r="Z32" i="21"/>
  <c r="X161" i="19"/>
  <c r="AD161" i="19"/>
  <c r="AM161" i="19"/>
  <c r="AK174" i="19"/>
  <c r="AJ174" i="19"/>
  <c r="AI174" i="19"/>
  <c r="Z174" i="19"/>
  <c r="AH174" i="19"/>
  <c r="AA121" i="19"/>
  <c r="W121" i="19"/>
  <c r="AL121" i="19"/>
  <c r="AH121" i="19"/>
  <c r="Y121" i="19"/>
  <c r="AG121" i="19"/>
  <c r="Y53" i="19"/>
  <c r="AG53" i="19"/>
  <c r="W53" i="19"/>
  <c r="AF53" i="19"/>
  <c r="AK53" i="19"/>
  <c r="AB87" i="19"/>
  <c r="AJ87" i="19"/>
  <c r="W87" i="19"/>
  <c r="AC87" i="19"/>
  <c r="AF166" i="19"/>
  <c r="AN166" i="19"/>
  <c r="W166" i="19"/>
  <c r="AO166" i="19"/>
  <c r="X166" i="19"/>
  <c r="X81" i="19"/>
  <c r="W81" i="19"/>
  <c r="AL81" i="19"/>
  <c r="AG81" i="19"/>
  <c r="AO81" i="19"/>
  <c r="AN130" i="19"/>
  <c r="AJ130" i="19"/>
  <c r="AE130" i="19"/>
  <c r="AB130" i="19"/>
  <c r="AL130" i="19"/>
  <c r="AH50" i="21"/>
  <c r="AF50" i="21"/>
  <c r="AE50" i="21"/>
  <c r="AM50" i="21"/>
  <c r="AB50" i="21"/>
  <c r="AO10" i="65"/>
  <c r="AG10" i="65"/>
  <c r="Y10" i="65"/>
  <c r="AL10" i="65"/>
  <c r="AD10" i="65"/>
  <c r="AI11" i="65"/>
  <c r="Y11" i="65"/>
  <c r="AK11" i="65"/>
  <c r="AL11" i="65"/>
  <c r="AD11" i="65"/>
  <c r="AI16" i="65"/>
  <c r="AN16" i="65"/>
  <c r="AF16" i="65"/>
  <c r="AC16" i="65"/>
  <c r="AK21" i="65"/>
  <c r="AO21" i="65"/>
  <c r="AE21" i="65"/>
  <c r="AL21" i="65"/>
  <c r="AD21" i="65"/>
  <c r="AH22" i="65"/>
  <c r="Z22" i="65"/>
  <c r="AK22" i="65"/>
  <c r="AC22" i="65"/>
  <c r="AO40" i="65"/>
  <c r="AG40" i="65"/>
  <c r="Y40" i="65"/>
  <c r="AL40" i="65"/>
  <c r="AD40" i="65"/>
  <c r="AC41" i="65"/>
  <c r="AO41" i="65"/>
  <c r="AE41" i="65"/>
  <c r="AL41" i="65"/>
  <c r="AD41" i="65"/>
  <c r="AO54" i="65"/>
  <c r="AG54" i="65"/>
  <c r="Y54" i="65"/>
  <c r="AL54" i="65"/>
  <c r="AD54" i="65"/>
  <c r="AC51" i="65"/>
  <c r="AO51" i="65"/>
  <c r="AE51" i="65"/>
  <c r="AL51" i="65"/>
  <c r="AD51" i="65"/>
  <c r="AH34" i="65"/>
  <c r="Z34" i="65"/>
  <c r="AK34" i="65"/>
  <c r="AC34" i="65"/>
  <c r="AO67" i="65"/>
  <c r="AG67" i="65"/>
  <c r="Y67" i="65"/>
  <c r="AL67" i="65"/>
  <c r="AD67" i="65"/>
  <c r="AM64" i="65"/>
  <c r="AC64" i="65"/>
  <c r="AG64" i="65"/>
  <c r="AL64" i="65"/>
  <c r="AD64" i="65"/>
  <c r="AH69" i="65"/>
  <c r="Z69" i="65"/>
  <c r="AK69" i="65"/>
  <c r="AC69" i="65"/>
  <c r="AO79" i="65"/>
  <c r="AG79" i="65"/>
  <c r="Y79" i="65"/>
  <c r="AL79" i="65"/>
  <c r="AD79" i="65"/>
  <c r="AO93" i="65"/>
  <c r="AG93" i="65"/>
  <c r="Y93" i="65"/>
  <c r="AL93" i="65"/>
  <c r="AD93" i="65"/>
  <c r="AO90" i="65"/>
  <c r="AG90" i="65"/>
  <c r="Y90" i="65"/>
  <c r="AL90" i="65"/>
  <c r="AD90" i="65"/>
  <c r="AO106" i="65"/>
  <c r="AG106" i="65"/>
  <c r="Y106" i="65"/>
  <c r="AL106" i="65"/>
  <c r="AD106" i="65"/>
  <c r="AH99" i="65"/>
  <c r="Z99" i="65"/>
  <c r="AK99" i="65"/>
  <c r="AC99" i="65"/>
  <c r="AO113" i="65"/>
  <c r="AG113" i="65"/>
  <c r="Y113" i="65"/>
  <c r="AL113" i="65"/>
  <c r="AD113" i="65"/>
  <c r="AO129" i="65"/>
  <c r="AG129" i="65"/>
  <c r="Y129" i="65"/>
  <c r="AL129" i="65"/>
  <c r="AD129" i="65"/>
  <c r="AO114" i="65"/>
  <c r="AG114" i="65"/>
  <c r="Y114" i="65"/>
  <c r="AL114" i="65"/>
  <c r="AD114" i="65"/>
  <c r="AO130" i="65"/>
  <c r="AG130" i="65"/>
  <c r="Y130" i="65"/>
  <c r="AL130" i="65"/>
  <c r="AD130" i="65"/>
  <c r="AH107" i="65"/>
  <c r="Z107" i="65"/>
  <c r="AK107" i="65"/>
  <c r="AC107" i="65"/>
  <c r="AH123" i="65"/>
  <c r="Z123" i="65"/>
  <c r="AK123" i="65"/>
  <c r="AC123" i="65"/>
  <c r="AO157" i="65"/>
  <c r="AG157" i="65"/>
  <c r="Y157" i="65"/>
  <c r="AL157" i="65"/>
  <c r="AD157" i="65"/>
  <c r="AO173" i="65"/>
  <c r="AG173" i="65"/>
  <c r="Y173" i="65"/>
  <c r="AL173" i="65"/>
  <c r="AD173" i="65"/>
  <c r="AO150" i="65"/>
  <c r="AE150" i="65"/>
  <c r="AI150" i="65"/>
  <c r="AL150" i="65"/>
  <c r="AD150" i="65"/>
  <c r="AG166" i="65"/>
  <c r="AE166" i="65"/>
  <c r="AI166" i="65"/>
  <c r="AL166" i="65"/>
  <c r="AD166" i="65"/>
  <c r="AH171" i="65"/>
  <c r="Z171" i="65"/>
  <c r="AK171" i="65"/>
  <c r="AC171" i="65"/>
  <c r="AH147" i="65"/>
  <c r="Z147" i="65"/>
  <c r="AK147" i="65"/>
  <c r="AC147" i="65"/>
  <c r="AH167" i="65"/>
  <c r="Z167" i="65"/>
  <c r="AK167" i="65"/>
  <c r="AC167" i="65"/>
  <c r="AO145" i="21"/>
  <c r="AN145" i="21"/>
  <c r="AK145" i="21"/>
  <c r="AI145" i="21"/>
  <c r="W145" i="21"/>
  <c r="AB117" i="21"/>
  <c r="W117" i="21"/>
  <c r="AO117" i="21"/>
  <c r="AE117" i="21"/>
  <c r="AL117" i="21"/>
  <c r="AF109" i="21"/>
  <c r="AD109" i="21"/>
  <c r="AG109" i="21"/>
  <c r="AI109" i="21"/>
  <c r="W109" i="21"/>
  <c r="AF11" i="19"/>
  <c r="AM11" i="19"/>
  <c r="X11" i="19"/>
  <c r="AG11" i="19"/>
  <c r="Z11" i="19"/>
  <c r="AD75" i="21"/>
  <c r="AL75" i="21"/>
  <c r="AA75" i="21"/>
  <c r="AG75" i="21"/>
  <c r="AN75" i="21"/>
  <c r="AM52" i="19"/>
  <c r="AH52" i="19"/>
  <c r="X52" i="19"/>
  <c r="AJ52" i="19"/>
  <c r="AD52" i="19"/>
  <c r="AJ87" i="21"/>
  <c r="AM87" i="21"/>
  <c r="AK87" i="21"/>
  <c r="Y87" i="21"/>
  <c r="AF87" i="21"/>
  <c r="AC165" i="21"/>
  <c r="AF165" i="21"/>
  <c r="AI165" i="21"/>
  <c r="W165" i="21"/>
  <c r="AD165" i="21"/>
  <c r="Z45" i="19"/>
  <c r="Y45" i="19"/>
  <c r="AA45" i="19"/>
  <c r="AI45" i="19"/>
  <c r="AG45" i="19"/>
  <c r="AF127" i="21"/>
  <c r="AH127" i="21"/>
  <c r="AE127" i="21"/>
  <c r="AK127" i="21"/>
  <c r="Y127" i="21"/>
  <c r="AK38" i="19"/>
  <c r="AI38" i="19"/>
  <c r="AD38" i="19"/>
  <c r="Y38" i="19"/>
  <c r="AO38" i="19"/>
  <c r="Z31" i="65"/>
  <c r="AL31" i="65"/>
  <c r="AO31" i="65"/>
  <c r="AG31" i="65"/>
  <c r="Y31" i="65"/>
  <c r="Z57" i="65"/>
  <c r="AL57" i="65"/>
  <c r="AO57" i="65"/>
  <c r="AG57" i="65"/>
  <c r="Y57" i="65"/>
  <c r="AD66" i="65"/>
  <c r="Z66" i="65"/>
  <c r="AO66" i="65"/>
  <c r="AG66" i="65"/>
  <c r="Y66" i="65"/>
  <c r="AO46" i="65"/>
  <c r="AA46" i="65"/>
  <c r="AL46" i="65"/>
  <c r="AJ46" i="65"/>
  <c r="AB46" i="65"/>
  <c r="AL88" i="65"/>
  <c r="AD88" i="65"/>
  <c r="AO88" i="65"/>
  <c r="AG88" i="65"/>
  <c r="Y88" i="65"/>
  <c r="AJ104" i="65"/>
  <c r="AM104" i="65"/>
  <c r="W104" i="65"/>
  <c r="Z104" i="65"/>
  <c r="AC104" i="65"/>
  <c r="AL120" i="65"/>
  <c r="AD120" i="65"/>
  <c r="AO120" i="65"/>
  <c r="AG120" i="65"/>
  <c r="Y120" i="65"/>
  <c r="X136" i="65"/>
  <c r="AJ136" i="65"/>
  <c r="AO136" i="65"/>
  <c r="AG136" i="65"/>
  <c r="Y136" i="65"/>
  <c r="Z148" i="65"/>
  <c r="AL148" i="65"/>
  <c r="AO148" i="65"/>
  <c r="AG148" i="65"/>
  <c r="Y148" i="65"/>
  <c r="Z164" i="65"/>
  <c r="AL164" i="65"/>
  <c r="AO164" i="65"/>
  <c r="AG164" i="65"/>
  <c r="Y164" i="65"/>
  <c r="AH141" i="65"/>
  <c r="Z141" i="65"/>
  <c r="AN66" i="21"/>
  <c r="X66" i="21"/>
  <c r="AL66" i="21"/>
  <c r="Z66" i="21"/>
  <c r="AG66" i="21"/>
  <c r="AD21" i="19"/>
  <c r="AG21" i="19"/>
  <c r="AC21" i="19"/>
  <c r="AA21" i="19"/>
  <c r="AM21" i="19"/>
  <c r="AN105" i="21"/>
  <c r="AC105" i="21"/>
  <c r="AI105" i="21"/>
  <c r="W105" i="21"/>
  <c r="AD105" i="21"/>
  <c r="AC132" i="21"/>
  <c r="AO132" i="21"/>
  <c r="AL132" i="21"/>
  <c r="AJ132" i="21"/>
  <c r="X132" i="21"/>
  <c r="AA162" i="21"/>
  <c r="AI162" i="21"/>
  <c r="AF162" i="21"/>
  <c r="AH162" i="21"/>
  <c r="AO162" i="21"/>
  <c r="AE100" i="21"/>
  <c r="AO100" i="21"/>
  <c r="AL100" i="21"/>
  <c r="AJ100" i="21"/>
  <c r="X100" i="21"/>
  <c r="AA24" i="19"/>
  <c r="AO24" i="19"/>
  <c r="AI24" i="19"/>
  <c r="AF24" i="19"/>
  <c r="Z24" i="19"/>
  <c r="AM96" i="21"/>
  <c r="AC96" i="21"/>
  <c r="AN96" i="21"/>
  <c r="AB96" i="21"/>
  <c r="AI96" i="21"/>
  <c r="AB41" i="19"/>
  <c r="Y41" i="19"/>
  <c r="AO41" i="19"/>
  <c r="AE41" i="19"/>
  <c r="Z41" i="19"/>
  <c r="AM5" i="19"/>
  <c r="AC5" i="19"/>
  <c r="AL5" i="19"/>
  <c r="AE5" i="19"/>
  <c r="X5" i="19"/>
  <c r="AJ7" i="19"/>
  <c r="AB7" i="19"/>
  <c r="AC7" i="19"/>
  <c r="AO7" i="19"/>
  <c r="AH7" i="19"/>
  <c r="AC3" i="65"/>
  <c r="AG3" i="65"/>
  <c r="AG3" i="22" s="1"/>
  <c r="Z3" i="65"/>
  <c r="Y3" i="65"/>
  <c r="AA3" i="65"/>
  <c r="AJ6" i="65"/>
  <c r="Z6" i="65"/>
  <c r="AD6" i="65"/>
  <c r="AI6" i="65"/>
  <c r="AA6" i="65"/>
  <c r="AL19" i="65"/>
  <c r="Z19" i="65"/>
  <c r="AO19" i="65"/>
  <c r="AG19" i="65"/>
  <c r="Y19" i="65"/>
  <c r="AD24" i="65"/>
  <c r="Z24" i="65"/>
  <c r="AO24" i="65"/>
  <c r="AG24" i="65"/>
  <c r="Y24" i="65"/>
  <c r="AN35" i="65"/>
  <c r="AJ35" i="65"/>
  <c r="AO35" i="65"/>
  <c r="AG35" i="65"/>
  <c r="Y35" i="65"/>
  <c r="AB70" i="65"/>
  <c r="AF70" i="65"/>
  <c r="AO70" i="65"/>
  <c r="AG70" i="65"/>
  <c r="Y70" i="65"/>
  <c r="AL92" i="65"/>
  <c r="AD92" i="65"/>
  <c r="AO92" i="65"/>
  <c r="AG92" i="65"/>
  <c r="Y92" i="65"/>
  <c r="AL108" i="65"/>
  <c r="AD108" i="65"/>
  <c r="AO108" i="65"/>
  <c r="AG108" i="65"/>
  <c r="Y108" i="65"/>
  <c r="AL124" i="65"/>
  <c r="AD124" i="65"/>
  <c r="AO124" i="65"/>
  <c r="AG124" i="65"/>
  <c r="Y124" i="65"/>
  <c r="AC140" i="65"/>
  <c r="AN140" i="65"/>
  <c r="X140" i="65"/>
  <c r="AA140" i="65"/>
  <c r="AD140" i="65"/>
  <c r="AL138" i="65"/>
  <c r="AK138" i="65"/>
  <c r="AN138" i="65"/>
  <c r="X138" i="65"/>
  <c r="AA138" i="65"/>
  <c r="X152" i="65"/>
  <c r="AJ152" i="65"/>
  <c r="AO152" i="65"/>
  <c r="AG152" i="65"/>
  <c r="Y152" i="65"/>
  <c r="AN168" i="65"/>
  <c r="AJ168" i="65"/>
  <c r="AO168" i="65"/>
  <c r="AG168" i="65"/>
  <c r="Y168" i="65"/>
  <c r="AO168" i="21"/>
  <c r="AH168" i="21"/>
  <c r="AJ168" i="21"/>
  <c r="X168" i="21"/>
  <c r="AE168" i="21"/>
  <c r="AO6" i="19"/>
  <c r="AN6" i="19"/>
  <c r="AG6" i="19"/>
  <c r="AH6" i="19"/>
  <c r="AA6" i="19"/>
  <c r="AK13" i="19"/>
  <c r="AC13" i="19"/>
  <c r="AL13" i="19"/>
  <c r="AE13" i="19"/>
  <c r="X13" i="19"/>
  <c r="AB144" i="21"/>
  <c r="AD144" i="21"/>
  <c r="AH144" i="21"/>
  <c r="AJ144" i="21"/>
  <c r="X144" i="21"/>
  <c r="AC103" i="21"/>
  <c r="AH103" i="21"/>
  <c r="AE103" i="21"/>
  <c r="AK103" i="21"/>
  <c r="Y103" i="21"/>
  <c r="AG20" i="19"/>
  <c r="AM20" i="19"/>
  <c r="AI20" i="19"/>
  <c r="AB20" i="19"/>
  <c r="AN20" i="19"/>
  <c r="W154" i="21"/>
  <c r="AI154" i="21"/>
  <c r="AN154" i="21"/>
  <c r="AH154" i="21"/>
  <c r="AO154" i="21"/>
  <c r="AA163" i="21"/>
  <c r="AD163" i="21"/>
  <c r="AO163" i="21"/>
  <c r="AC163" i="21"/>
  <c r="AJ163" i="21"/>
  <c r="AN67" i="21"/>
  <c r="AI67" i="21"/>
  <c r="AJ67" i="21"/>
  <c r="Y67" i="21"/>
  <c r="AF67" i="21"/>
  <c r="AF124" i="21"/>
  <c r="AL124" i="21"/>
  <c r="AJ124" i="21"/>
  <c r="X124" i="21"/>
  <c r="AE124" i="21"/>
  <c r="AH174" i="21"/>
  <c r="W174" i="21"/>
  <c r="AL174" i="21"/>
  <c r="Z174" i="21"/>
  <c r="AG174" i="21"/>
  <c r="AO55" i="21"/>
  <c r="Z55" i="21"/>
  <c r="AM55" i="21"/>
  <c r="AG55" i="21"/>
  <c r="AN55" i="21"/>
  <c r="AN12" i="19"/>
  <c r="Z12" i="19"/>
  <c r="AI12" i="19"/>
  <c r="AF12" i="19"/>
  <c r="Y12" i="19"/>
  <c r="AO86" i="21"/>
  <c r="AE86" i="21"/>
  <c r="AB86" i="21"/>
  <c r="AD86" i="21"/>
  <c r="AK86" i="21"/>
  <c r="AI60" i="21"/>
  <c r="AL60" i="21"/>
  <c r="AJ60" i="21"/>
  <c r="X60" i="21"/>
  <c r="AE60" i="21"/>
  <c r="AD49" i="19"/>
  <c r="AG49" i="19"/>
  <c r="AA49" i="19"/>
  <c r="AM49" i="19"/>
  <c r="AH49" i="19"/>
  <c r="AC63" i="21"/>
  <c r="AH63" i="21"/>
  <c r="AM63" i="21"/>
  <c r="AK63" i="21"/>
  <c r="Y63" i="21"/>
  <c r="H74" i="22"/>
  <c r="H72" i="22"/>
  <c r="H73" i="22"/>
  <c r="H52" i="22"/>
  <c r="H61" i="22"/>
  <c r="H65" i="22"/>
  <c r="H69" i="22"/>
  <c r="H77" i="22"/>
  <c r="H81" i="22"/>
  <c r="H78" i="22"/>
  <c r="H82" i="22"/>
  <c r="H75" i="22"/>
  <c r="H79" i="22"/>
  <c r="H83" i="22"/>
  <c r="H76" i="22"/>
  <c r="H80" i="22"/>
  <c r="H84" i="22"/>
  <c r="H88" i="22"/>
  <c r="H92" i="22"/>
  <c r="H96" i="22"/>
  <c r="H100" i="22"/>
  <c r="H104" i="22"/>
  <c r="H85" i="22"/>
  <c r="H89" i="22"/>
  <c r="H93" i="22"/>
  <c r="H97" i="22"/>
  <c r="H101" i="22"/>
  <c r="H86" i="22"/>
  <c r="H90" i="22"/>
  <c r="H94" i="22"/>
  <c r="H98" i="22"/>
  <c r="H102" i="22"/>
  <c r="H106" i="22"/>
  <c r="H87" i="22"/>
  <c r="H91" i="22"/>
  <c r="H95" i="22"/>
  <c r="H99" i="22"/>
  <c r="H105" i="22"/>
  <c r="H108" i="22"/>
  <c r="H112" i="22"/>
  <c r="H116" i="22"/>
  <c r="H120" i="22"/>
  <c r="H124" i="22"/>
  <c r="H128" i="22"/>
  <c r="H132" i="22"/>
  <c r="H136" i="22"/>
  <c r="H140" i="22"/>
  <c r="H109" i="22"/>
  <c r="H113" i="22"/>
  <c r="H117" i="22"/>
  <c r="H121" i="22"/>
  <c r="H125" i="22"/>
  <c r="H129" i="22"/>
  <c r="H133" i="22"/>
  <c r="H137" i="22"/>
  <c r="H110" i="22"/>
  <c r="H114" i="22"/>
  <c r="H118" i="22"/>
  <c r="H122" i="22"/>
  <c r="H126" i="22"/>
  <c r="H130" i="22"/>
  <c r="H134" i="22"/>
  <c r="H138" i="22"/>
  <c r="H103" i="22"/>
  <c r="H107" i="22"/>
  <c r="H111" i="22"/>
  <c r="H115" i="22"/>
  <c r="H119" i="22"/>
  <c r="H123" i="22"/>
  <c r="H127" i="22"/>
  <c r="H131" i="22"/>
  <c r="H135" i="22"/>
  <c r="H144" i="22"/>
  <c r="H148" i="22"/>
  <c r="H152" i="22"/>
  <c r="H156" i="22"/>
  <c r="H160" i="22"/>
  <c r="H164" i="22"/>
  <c r="H168" i="22"/>
  <c r="H172" i="22"/>
  <c r="H176" i="22"/>
  <c r="H145" i="22"/>
  <c r="H149" i="22"/>
  <c r="H153" i="22"/>
  <c r="H157" i="22"/>
  <c r="H161" i="22"/>
  <c r="H165" i="22"/>
  <c r="H169" i="22"/>
  <c r="H173" i="22"/>
  <c r="H139" i="22"/>
  <c r="H142" i="22"/>
  <c r="H146" i="22"/>
  <c r="H150" i="22"/>
  <c r="H154" i="22"/>
  <c r="H158" i="22"/>
  <c r="H162" i="22"/>
  <c r="H166" i="22"/>
  <c r="H170" i="22"/>
  <c r="H174" i="22"/>
  <c r="H147" i="22"/>
  <c r="H163" i="22"/>
  <c r="H151" i="22"/>
  <c r="H167" i="22"/>
  <c r="H141" i="22"/>
  <c r="H155" i="22"/>
  <c r="H171" i="22"/>
  <c r="H177" i="22"/>
  <c r="H159" i="22"/>
  <c r="H175" i="22"/>
  <c r="H143" i="22"/>
  <c r="H7" i="22"/>
  <c r="H4" i="22"/>
  <c r="H11" i="22"/>
  <c r="H23" i="22"/>
  <c r="H21" i="22"/>
  <c r="H29" i="22"/>
  <c r="H31" i="22"/>
  <c r="H32" i="22"/>
  <c r="H22" i="22"/>
  <c r="H45" i="22"/>
  <c r="H27" i="22"/>
  <c r="H58" i="22"/>
  <c r="H55" i="22"/>
  <c r="H60" i="22"/>
  <c r="H63" i="22"/>
  <c r="H62" i="22"/>
  <c r="H2" i="22"/>
  <c r="H6" i="22"/>
  <c r="H8" i="22"/>
  <c r="H15" i="22"/>
  <c r="H16" i="22"/>
  <c r="H24" i="22"/>
  <c r="H18" i="22"/>
  <c r="H35" i="22"/>
  <c r="H36" i="22"/>
  <c r="H33" i="22"/>
  <c r="H49" i="22"/>
  <c r="H34" i="22"/>
  <c r="H38" i="22"/>
  <c r="H59" i="22"/>
  <c r="H48" i="22"/>
  <c r="H42" i="22"/>
  <c r="H56" i="22"/>
  <c r="H3" i="22"/>
  <c r="H9" i="22"/>
  <c r="H10" i="22"/>
  <c r="H12" i="22"/>
  <c r="H20" i="22"/>
  <c r="H28" i="22"/>
  <c r="H26" i="22"/>
  <c r="H39" i="22"/>
  <c r="H40" i="22"/>
  <c r="H37" i="22"/>
  <c r="H53" i="22"/>
  <c r="H50" i="22"/>
  <c r="H47" i="22"/>
  <c r="H68" i="22"/>
  <c r="H71" i="22"/>
  <c r="H70" i="22"/>
  <c r="H46" i="22"/>
  <c r="H13" i="22"/>
  <c r="H19" i="22"/>
  <c r="H25" i="22"/>
  <c r="H43" i="22"/>
  <c r="H41" i="22"/>
  <c r="H54" i="22"/>
  <c r="H64" i="22"/>
  <c r="H66" i="22"/>
  <c r="H5" i="22"/>
  <c r="H14" i="22"/>
  <c r="H17" i="22"/>
  <c r="H30" i="22"/>
  <c r="H44" i="22"/>
  <c r="H57" i="22"/>
  <c r="H51" i="22"/>
  <c r="H67" i="22"/>
  <c r="I5" i="22"/>
  <c r="I4" i="22"/>
  <c r="I7" i="22"/>
  <c r="I9" i="22"/>
  <c r="I6" i="22"/>
  <c r="I11" i="22"/>
  <c r="I15" i="22"/>
  <c r="I12" i="22"/>
  <c r="I13" i="22"/>
  <c r="I10" i="22"/>
  <c r="I17" i="22"/>
  <c r="I21" i="22"/>
  <c r="I14" i="22"/>
  <c r="I18" i="22"/>
  <c r="I22" i="22"/>
  <c r="I8" i="22"/>
  <c r="I16" i="22"/>
  <c r="I19" i="22"/>
  <c r="I23" i="22"/>
  <c r="I26" i="22"/>
  <c r="I30" i="22"/>
  <c r="I27" i="22"/>
  <c r="I24" i="22"/>
  <c r="I28" i="22"/>
  <c r="I29" i="22"/>
  <c r="I33" i="22"/>
  <c r="I37" i="22"/>
  <c r="I41" i="22"/>
  <c r="I45" i="22"/>
  <c r="I20" i="22"/>
  <c r="I34" i="22"/>
  <c r="I38" i="22"/>
  <c r="I42" i="22"/>
  <c r="I46" i="22"/>
  <c r="I31" i="22"/>
  <c r="I35" i="22"/>
  <c r="I39" i="22"/>
  <c r="I43" i="22"/>
  <c r="I25" i="22"/>
  <c r="I44" i="22"/>
  <c r="I47" i="22"/>
  <c r="I51" i="22"/>
  <c r="I55" i="22"/>
  <c r="I59" i="22"/>
  <c r="I32" i="22"/>
  <c r="I48" i="22"/>
  <c r="I52" i="22"/>
  <c r="I56" i="22"/>
  <c r="I60" i="22"/>
  <c r="I36" i="22"/>
  <c r="I49" i="22"/>
  <c r="I53" i="22"/>
  <c r="I57" i="22"/>
  <c r="I40" i="22"/>
  <c r="I54" i="22"/>
  <c r="I64" i="22"/>
  <c r="I68" i="22"/>
  <c r="I72" i="22"/>
  <c r="I58" i="22"/>
  <c r="I61" i="22"/>
  <c r="I65" i="22"/>
  <c r="I69" i="22"/>
  <c r="I73" i="22"/>
  <c r="I62" i="22"/>
  <c r="I66" i="22"/>
  <c r="I70" i="22"/>
  <c r="I74" i="22"/>
  <c r="I50" i="22"/>
  <c r="I71" i="22"/>
  <c r="I63" i="22"/>
  <c r="I67" i="22"/>
  <c r="I75" i="22"/>
  <c r="I79" i="22"/>
  <c r="I83" i="22"/>
  <c r="I76" i="22"/>
  <c r="I80" i="22"/>
  <c r="I77" i="22"/>
  <c r="I81" i="22"/>
  <c r="I78" i="22"/>
  <c r="I82" i="22"/>
  <c r="I86" i="22"/>
  <c r="I90" i="22"/>
  <c r="I94" i="22"/>
  <c r="I98" i="22"/>
  <c r="I102" i="22"/>
  <c r="I87" i="22"/>
  <c r="I91" i="22"/>
  <c r="I95" i="22"/>
  <c r="I99" i="22"/>
  <c r="I84" i="22"/>
  <c r="I88" i="22"/>
  <c r="I92" i="22"/>
  <c r="I96" i="22"/>
  <c r="I100" i="22"/>
  <c r="I104" i="22"/>
  <c r="I85" i="22"/>
  <c r="I89" i="22"/>
  <c r="I93" i="22"/>
  <c r="I97" i="22"/>
  <c r="I101" i="22"/>
  <c r="I103" i="22"/>
  <c r="I110" i="22"/>
  <c r="I114" i="22"/>
  <c r="I118" i="22"/>
  <c r="I122" i="22"/>
  <c r="I126" i="22"/>
  <c r="I130" i="22"/>
  <c r="I134" i="22"/>
  <c r="I138" i="22"/>
  <c r="I105" i="22"/>
  <c r="I107" i="22"/>
  <c r="I111" i="22"/>
  <c r="I115" i="22"/>
  <c r="I119" i="22"/>
  <c r="I123" i="22"/>
  <c r="I127" i="22"/>
  <c r="I131" i="22"/>
  <c r="I135" i="22"/>
  <c r="I106" i="22"/>
  <c r="I108" i="22"/>
  <c r="I112" i="22"/>
  <c r="I116" i="22"/>
  <c r="I120" i="22"/>
  <c r="I124" i="22"/>
  <c r="I128" i="22"/>
  <c r="I132" i="22"/>
  <c r="I136" i="22"/>
  <c r="I140" i="22"/>
  <c r="I109" i="22"/>
  <c r="I113" i="22"/>
  <c r="I117" i="22"/>
  <c r="I121" i="22"/>
  <c r="I125" i="22"/>
  <c r="I129" i="22"/>
  <c r="I133" i="22"/>
  <c r="I141" i="22"/>
  <c r="I142" i="22"/>
  <c r="I146" i="22"/>
  <c r="I150" i="22"/>
  <c r="I154" i="22"/>
  <c r="I158" i="22"/>
  <c r="I162" i="22"/>
  <c r="I166" i="22"/>
  <c r="I170" i="22"/>
  <c r="I174" i="22"/>
  <c r="I143" i="22"/>
  <c r="I147" i="22"/>
  <c r="I151" i="22"/>
  <c r="I155" i="22"/>
  <c r="I159" i="22"/>
  <c r="I163" i="22"/>
  <c r="I167" i="22"/>
  <c r="I171" i="22"/>
  <c r="I175" i="22"/>
  <c r="I137" i="22"/>
  <c r="I144" i="22"/>
  <c r="I148" i="22"/>
  <c r="I152" i="22"/>
  <c r="I156" i="22"/>
  <c r="I160" i="22"/>
  <c r="I164" i="22"/>
  <c r="I168" i="22"/>
  <c r="I172" i="22"/>
  <c r="I176" i="22"/>
  <c r="I139" i="22"/>
  <c r="I145" i="22"/>
  <c r="I161" i="22"/>
  <c r="I177" i="22"/>
  <c r="I149" i="22"/>
  <c r="I165" i="22"/>
  <c r="I153" i="22"/>
  <c r="I169" i="22"/>
  <c r="I173" i="22"/>
  <c r="I157" i="22"/>
  <c r="I2" i="22"/>
  <c r="I3" i="22"/>
  <c r="D4" i="22"/>
  <c r="E4" i="22"/>
  <c r="F4" i="22"/>
  <c r="C4" i="22"/>
  <c r="C144" i="22"/>
  <c r="F144" i="22"/>
  <c r="D144" i="22"/>
  <c r="E144" i="22"/>
  <c r="D168" i="22"/>
  <c r="E168" i="22"/>
  <c r="C168" i="22"/>
  <c r="F168" i="22"/>
  <c r="C175" i="22"/>
  <c r="F175" i="22"/>
  <c r="D175" i="22"/>
  <c r="E175" i="22"/>
  <c r="C159" i="22"/>
  <c r="F159" i="22"/>
  <c r="D159" i="22"/>
  <c r="E159" i="22"/>
  <c r="F143" i="22"/>
  <c r="D143" i="22"/>
  <c r="E143" i="22"/>
  <c r="C143" i="22"/>
  <c r="F166" i="22"/>
  <c r="D166" i="22"/>
  <c r="E166" i="22"/>
  <c r="C166" i="22"/>
  <c r="C150" i="22"/>
  <c r="F150" i="22"/>
  <c r="D150" i="22"/>
  <c r="E150" i="22"/>
  <c r="E173" i="22"/>
  <c r="D173" i="22"/>
  <c r="C173" i="22"/>
  <c r="F173" i="22"/>
  <c r="C157" i="22"/>
  <c r="F157" i="22"/>
  <c r="E157" i="22"/>
  <c r="D157" i="22"/>
  <c r="E136" i="22"/>
  <c r="C136" i="22"/>
  <c r="F136" i="22"/>
  <c r="D136" i="22"/>
  <c r="E120" i="22"/>
  <c r="C120" i="22"/>
  <c r="F120" i="22"/>
  <c r="D120" i="22"/>
  <c r="F104" i="22"/>
  <c r="D104" i="22"/>
  <c r="E104" i="22"/>
  <c r="C104" i="22"/>
  <c r="E127" i="22"/>
  <c r="C127" i="22"/>
  <c r="F127" i="22"/>
  <c r="D127" i="22"/>
  <c r="E111" i="22"/>
  <c r="C111" i="22"/>
  <c r="F111" i="22"/>
  <c r="D111" i="22"/>
  <c r="D134" i="22"/>
  <c r="E134" i="22"/>
  <c r="C134" i="22"/>
  <c r="F134" i="22"/>
  <c r="E118" i="22"/>
  <c r="C118" i="22"/>
  <c r="F118" i="22"/>
  <c r="D118" i="22"/>
  <c r="C137" i="22"/>
  <c r="F137" i="22"/>
  <c r="D137" i="22"/>
  <c r="E137" i="22"/>
  <c r="C121" i="22"/>
  <c r="F121" i="22"/>
  <c r="D121" i="22"/>
  <c r="E121" i="22"/>
  <c r="C100" i="22"/>
  <c r="F100" i="22"/>
  <c r="D100" i="22"/>
  <c r="E100" i="22"/>
  <c r="C84" i="22"/>
  <c r="F84" i="22"/>
  <c r="D84" i="22"/>
  <c r="E84" i="22"/>
  <c r="D91" i="22"/>
  <c r="E91" i="22"/>
  <c r="C91" i="22"/>
  <c r="F91" i="22"/>
  <c r="D90" i="22"/>
  <c r="E90" i="22"/>
  <c r="C90" i="22"/>
  <c r="F90" i="22"/>
  <c r="D97" i="22"/>
  <c r="E97" i="22"/>
  <c r="C97" i="22"/>
  <c r="F97" i="22"/>
  <c r="C81" i="22"/>
  <c r="F81" i="22"/>
  <c r="D81" i="22"/>
  <c r="E81" i="22"/>
  <c r="C83" i="22"/>
  <c r="F83" i="22"/>
  <c r="D83" i="22"/>
  <c r="E83" i="22"/>
  <c r="C78" i="22"/>
  <c r="F78" i="22"/>
  <c r="D78" i="22"/>
  <c r="E78" i="22"/>
  <c r="E53" i="22"/>
  <c r="F53" i="22"/>
  <c r="C53" i="22"/>
  <c r="D53" i="22"/>
  <c r="E65" i="22"/>
  <c r="F65" i="22"/>
  <c r="D65" i="22"/>
  <c r="C65" i="22"/>
  <c r="E72" i="22"/>
  <c r="F72" i="22"/>
  <c r="C72" i="22"/>
  <c r="D72" i="22"/>
  <c r="D67" i="22"/>
  <c r="E67" i="22"/>
  <c r="C67" i="22"/>
  <c r="F67" i="22"/>
  <c r="E56" i="22"/>
  <c r="F56" i="22"/>
  <c r="C56" i="22"/>
  <c r="D56" i="22"/>
  <c r="E28" i="22"/>
  <c r="F28" i="22"/>
  <c r="C28" i="22"/>
  <c r="D28" i="22"/>
  <c r="F47" i="22"/>
  <c r="D47" i="22"/>
  <c r="E47" i="22"/>
  <c r="C47" i="22"/>
  <c r="D50" i="22"/>
  <c r="C50" i="22"/>
  <c r="E50" i="22"/>
  <c r="F50" i="22"/>
  <c r="F42" i="22"/>
  <c r="D42" i="22"/>
  <c r="C42" i="22"/>
  <c r="E42" i="22"/>
  <c r="F45" i="22"/>
  <c r="C45" i="22"/>
  <c r="D45" i="22"/>
  <c r="E45" i="22"/>
  <c r="C44" i="22"/>
  <c r="D44" i="22"/>
  <c r="E44" i="22"/>
  <c r="F44" i="22"/>
  <c r="C27" i="22"/>
  <c r="F27" i="22"/>
  <c r="D27" i="22"/>
  <c r="E27" i="22"/>
  <c r="D29" i="22"/>
  <c r="E29" i="22"/>
  <c r="F29" i="22"/>
  <c r="C29" i="22"/>
  <c r="E21" i="22"/>
  <c r="F21" i="22"/>
  <c r="C21" i="22"/>
  <c r="D21" i="22"/>
  <c r="D16" i="22"/>
  <c r="C16" i="22"/>
  <c r="E16" i="22"/>
  <c r="F16" i="22"/>
  <c r="D9" i="22"/>
  <c r="E9" i="22"/>
  <c r="F9" i="22"/>
  <c r="C9" i="22"/>
  <c r="C3" i="22"/>
  <c r="F3" i="22"/>
  <c r="D3" i="22"/>
  <c r="E3" i="22"/>
  <c r="S6" i="22"/>
  <c r="S9" i="22"/>
  <c r="S11" i="22"/>
  <c r="S15" i="22"/>
  <c r="S7" i="22"/>
  <c r="S12" i="22"/>
  <c r="S8" i="22"/>
  <c r="S13" i="22"/>
  <c r="S4" i="22"/>
  <c r="S16" i="22"/>
  <c r="S17" i="22"/>
  <c r="S21" i="22"/>
  <c r="S10" i="22"/>
  <c r="S18" i="22"/>
  <c r="S22" i="22"/>
  <c r="S14" i="22"/>
  <c r="S19" i="22"/>
  <c r="S20" i="22"/>
  <c r="S26" i="22"/>
  <c r="S30" i="22"/>
  <c r="S27" i="22"/>
  <c r="S24" i="22"/>
  <c r="S28" i="22"/>
  <c r="S23" i="22"/>
  <c r="S25" i="22"/>
  <c r="S33" i="22"/>
  <c r="S37" i="22"/>
  <c r="S41" i="22"/>
  <c r="S45" i="22"/>
  <c r="S29" i="22"/>
  <c r="S34" i="22"/>
  <c r="S38" i="22"/>
  <c r="S42" i="22"/>
  <c r="S46" i="22"/>
  <c r="S31" i="22"/>
  <c r="S35" i="22"/>
  <c r="S39" i="22"/>
  <c r="S43" i="22"/>
  <c r="S40" i="22"/>
  <c r="S47" i="22"/>
  <c r="S51" i="22"/>
  <c r="S55" i="22"/>
  <c r="S59" i="22"/>
  <c r="S44" i="22"/>
  <c r="S48" i="22"/>
  <c r="S52" i="22"/>
  <c r="S56" i="22"/>
  <c r="S60" i="22"/>
  <c r="S32" i="22"/>
  <c r="S49" i="22"/>
  <c r="S53" i="22"/>
  <c r="S57" i="22"/>
  <c r="S50" i="22"/>
  <c r="S64" i="22"/>
  <c r="S68" i="22"/>
  <c r="S72" i="22"/>
  <c r="S54" i="22"/>
  <c r="S61" i="22"/>
  <c r="S65" i="22"/>
  <c r="S69" i="22"/>
  <c r="S73" i="22"/>
  <c r="S58" i="22"/>
  <c r="S62" i="22"/>
  <c r="S66" i="22"/>
  <c r="S70" i="22"/>
  <c r="S36" i="22"/>
  <c r="S67" i="22"/>
  <c r="S71" i="22"/>
  <c r="S63" i="22"/>
  <c r="S75" i="22"/>
  <c r="S79" i="22"/>
  <c r="S76" i="22"/>
  <c r="S80" i="22"/>
  <c r="S77" i="22"/>
  <c r="S81" i="22"/>
  <c r="S74" i="22"/>
  <c r="S78" i="22"/>
  <c r="S82" i="22"/>
  <c r="S86" i="22"/>
  <c r="S90" i="22"/>
  <c r="S94" i="22"/>
  <c r="S98" i="22"/>
  <c r="S102" i="22"/>
  <c r="S87" i="22"/>
  <c r="S91" i="22"/>
  <c r="S95" i="22"/>
  <c r="S99" i="22"/>
  <c r="S84" i="22"/>
  <c r="S88" i="22"/>
  <c r="S92" i="22"/>
  <c r="S96" i="22"/>
  <c r="S100" i="22"/>
  <c r="S104" i="22"/>
  <c r="S83" i="22"/>
  <c r="S85" i="22"/>
  <c r="S89" i="22"/>
  <c r="S93" i="22"/>
  <c r="S97" i="22"/>
  <c r="S101" i="22"/>
  <c r="S106" i="22"/>
  <c r="S110" i="22"/>
  <c r="S114" i="22"/>
  <c r="S118" i="22"/>
  <c r="S122" i="22"/>
  <c r="S126" i="22"/>
  <c r="S130" i="22"/>
  <c r="S134" i="22"/>
  <c r="S138" i="22"/>
  <c r="S107" i="22"/>
  <c r="S111" i="22"/>
  <c r="S115" i="22"/>
  <c r="S119" i="22"/>
  <c r="S123" i="22"/>
  <c r="S127" i="22"/>
  <c r="S131" i="22"/>
  <c r="S135" i="22"/>
  <c r="S103" i="22"/>
  <c r="S108" i="22"/>
  <c r="S112" i="22"/>
  <c r="S116" i="22"/>
  <c r="S120" i="22"/>
  <c r="S124" i="22"/>
  <c r="S128" i="22"/>
  <c r="S132" i="22"/>
  <c r="S136" i="22"/>
  <c r="S140" i="22"/>
  <c r="S105" i="22"/>
  <c r="S109" i="22"/>
  <c r="S113" i="22"/>
  <c r="S117" i="22"/>
  <c r="S121" i="22"/>
  <c r="S125" i="22"/>
  <c r="S129" i="22"/>
  <c r="S133" i="22"/>
  <c r="S142" i="22"/>
  <c r="S146" i="22"/>
  <c r="S150" i="22"/>
  <c r="S154" i="22"/>
  <c r="S158" i="22"/>
  <c r="S162" i="22"/>
  <c r="S166" i="22"/>
  <c r="S170" i="22"/>
  <c r="S174" i="22"/>
  <c r="S139" i="22"/>
  <c r="S143" i="22"/>
  <c r="S147" i="22"/>
  <c r="S151" i="22"/>
  <c r="S155" i="22"/>
  <c r="S159" i="22"/>
  <c r="S163" i="22"/>
  <c r="S167" i="22"/>
  <c r="S171" i="22"/>
  <c r="S175" i="22"/>
  <c r="S141" i="22"/>
  <c r="S144" i="22"/>
  <c r="S148" i="22"/>
  <c r="S152" i="22"/>
  <c r="S156" i="22"/>
  <c r="S160" i="22"/>
  <c r="S164" i="22"/>
  <c r="S168" i="22"/>
  <c r="S172" i="22"/>
  <c r="S176" i="22"/>
  <c r="S157" i="22"/>
  <c r="S173" i="22"/>
  <c r="S177" i="22"/>
  <c r="S145" i="22"/>
  <c r="S161" i="22"/>
  <c r="S137" i="22"/>
  <c r="S149" i="22"/>
  <c r="S165" i="22"/>
  <c r="S153" i="22"/>
  <c r="S169" i="22"/>
  <c r="S5" i="22"/>
  <c r="S2" i="22"/>
  <c r="S3" i="22"/>
  <c r="M5" i="22"/>
  <c r="M9" i="22"/>
  <c r="M7" i="22"/>
  <c r="M6" i="22"/>
  <c r="M11" i="22"/>
  <c r="M15" i="22"/>
  <c r="M8" i="22"/>
  <c r="M12" i="22"/>
  <c r="M4" i="22"/>
  <c r="M13" i="22"/>
  <c r="M17" i="22"/>
  <c r="M21" i="22"/>
  <c r="M18" i="22"/>
  <c r="M22" i="22"/>
  <c r="M10" i="22"/>
  <c r="M16" i="22"/>
  <c r="M19" i="22"/>
  <c r="M23" i="22"/>
  <c r="M26" i="22"/>
  <c r="M30" i="22"/>
  <c r="M14" i="22"/>
  <c r="M20" i="22"/>
  <c r="M27" i="22"/>
  <c r="M24" i="22"/>
  <c r="M28" i="22"/>
  <c r="M33" i="22"/>
  <c r="M37" i="22"/>
  <c r="M41" i="22"/>
  <c r="M45" i="22"/>
  <c r="M25" i="22"/>
  <c r="M34" i="22"/>
  <c r="M38" i="22"/>
  <c r="M42" i="22"/>
  <c r="M46" i="22"/>
  <c r="M29" i="22"/>
  <c r="M31" i="22"/>
  <c r="M35" i="22"/>
  <c r="M39" i="22"/>
  <c r="M43" i="22"/>
  <c r="M36" i="22"/>
  <c r="M47" i="22"/>
  <c r="M51" i="22"/>
  <c r="M55" i="22"/>
  <c r="M59" i="22"/>
  <c r="M40" i="22"/>
  <c r="M48" i="22"/>
  <c r="M52" i="22"/>
  <c r="M56" i="22"/>
  <c r="M60" i="22"/>
  <c r="M44" i="22"/>
  <c r="M49" i="22"/>
  <c r="M53" i="22"/>
  <c r="M57" i="22"/>
  <c r="M32" i="22"/>
  <c r="M64" i="22"/>
  <c r="M68" i="22"/>
  <c r="M72" i="22"/>
  <c r="M50" i="22"/>
  <c r="M61" i="22"/>
  <c r="M65" i="22"/>
  <c r="M69" i="22"/>
  <c r="M73" i="22"/>
  <c r="M54" i="22"/>
  <c r="M62" i="22"/>
  <c r="M66" i="22"/>
  <c r="M70" i="22"/>
  <c r="M63" i="22"/>
  <c r="M58" i="22"/>
  <c r="M67" i="22"/>
  <c r="M74" i="22"/>
  <c r="M71" i="22"/>
  <c r="M75" i="22"/>
  <c r="M79" i="22"/>
  <c r="M83" i="22"/>
  <c r="M76" i="22"/>
  <c r="M80" i="22"/>
  <c r="M77" i="22"/>
  <c r="M81" i="22"/>
  <c r="M78" i="22"/>
  <c r="M82" i="22"/>
  <c r="M86" i="22"/>
  <c r="M90" i="22"/>
  <c r="M94" i="22"/>
  <c r="M98" i="22"/>
  <c r="M102" i="22"/>
  <c r="M87" i="22"/>
  <c r="M91" i="22"/>
  <c r="M95" i="22"/>
  <c r="M99" i="22"/>
  <c r="M84" i="22"/>
  <c r="M88" i="22"/>
  <c r="M92" i="22"/>
  <c r="M96" i="22"/>
  <c r="M100" i="22"/>
  <c r="M104" i="22"/>
  <c r="M85" i="22"/>
  <c r="M89" i="22"/>
  <c r="M93" i="22"/>
  <c r="M97" i="22"/>
  <c r="M101" i="22"/>
  <c r="M103" i="22"/>
  <c r="M106" i="22"/>
  <c r="M110" i="22"/>
  <c r="M114" i="22"/>
  <c r="M118" i="22"/>
  <c r="M122" i="22"/>
  <c r="M126" i="22"/>
  <c r="M130" i="22"/>
  <c r="M134" i="22"/>
  <c r="M138" i="22"/>
  <c r="M105" i="22"/>
  <c r="M107" i="22"/>
  <c r="M111" i="22"/>
  <c r="M115" i="22"/>
  <c r="M119" i="22"/>
  <c r="M123" i="22"/>
  <c r="M127" i="22"/>
  <c r="M131" i="22"/>
  <c r="M135" i="22"/>
  <c r="M108" i="22"/>
  <c r="M112" i="22"/>
  <c r="M116" i="22"/>
  <c r="M120" i="22"/>
  <c r="M124" i="22"/>
  <c r="M128" i="22"/>
  <c r="M132" i="22"/>
  <c r="M136" i="22"/>
  <c r="M140" i="22"/>
  <c r="M109" i="22"/>
  <c r="M113" i="22"/>
  <c r="M117" i="22"/>
  <c r="M121" i="22"/>
  <c r="M125" i="22"/>
  <c r="M129" i="22"/>
  <c r="M133" i="22"/>
  <c r="M137" i="22"/>
  <c r="M141" i="22"/>
  <c r="M142" i="22"/>
  <c r="M146" i="22"/>
  <c r="M150" i="22"/>
  <c r="M154" i="22"/>
  <c r="M158" i="22"/>
  <c r="M162" i="22"/>
  <c r="M166" i="22"/>
  <c r="M170" i="22"/>
  <c r="M174" i="22"/>
  <c r="M143" i="22"/>
  <c r="M147" i="22"/>
  <c r="M151" i="22"/>
  <c r="M155" i="22"/>
  <c r="M159" i="22"/>
  <c r="M163" i="22"/>
  <c r="M167" i="22"/>
  <c r="M171" i="22"/>
  <c r="M175" i="22"/>
  <c r="M144" i="22"/>
  <c r="M148" i="22"/>
  <c r="M152" i="22"/>
  <c r="M156" i="22"/>
  <c r="M160" i="22"/>
  <c r="M164" i="22"/>
  <c r="M168" i="22"/>
  <c r="M172" i="22"/>
  <c r="M176" i="22"/>
  <c r="M153" i="22"/>
  <c r="M169" i="22"/>
  <c r="M177" i="22"/>
  <c r="M139" i="22"/>
  <c r="M157" i="22"/>
  <c r="M173" i="22"/>
  <c r="M145" i="22"/>
  <c r="M161" i="22"/>
  <c r="M165" i="22"/>
  <c r="M149" i="22"/>
  <c r="M2" i="22"/>
  <c r="M3" i="22"/>
  <c r="N6" i="22"/>
  <c r="N5" i="22"/>
  <c r="N13" i="22"/>
  <c r="N9" i="22"/>
  <c r="N10" i="22"/>
  <c r="N14" i="22"/>
  <c r="N8" i="22"/>
  <c r="N11" i="22"/>
  <c r="N15" i="22"/>
  <c r="N19" i="22"/>
  <c r="N23" i="22"/>
  <c r="N20" i="22"/>
  <c r="N17" i="22"/>
  <c r="N21" i="22"/>
  <c r="N12" i="22"/>
  <c r="N16" i="22"/>
  <c r="N24" i="22"/>
  <c r="N28" i="22"/>
  <c r="N18" i="22"/>
  <c r="N25" i="22"/>
  <c r="N29" i="22"/>
  <c r="N22" i="22"/>
  <c r="N26" i="22"/>
  <c r="N30" i="22"/>
  <c r="N31" i="22"/>
  <c r="N35" i="22"/>
  <c r="N39" i="22"/>
  <c r="N43" i="22"/>
  <c r="N32" i="22"/>
  <c r="N36" i="22"/>
  <c r="N40" i="22"/>
  <c r="N44" i="22"/>
  <c r="N27" i="22"/>
  <c r="N33" i="22"/>
  <c r="N37" i="22"/>
  <c r="N41" i="22"/>
  <c r="N45" i="22"/>
  <c r="N34" i="22"/>
  <c r="N49" i="22"/>
  <c r="N53" i="22"/>
  <c r="N57" i="22"/>
  <c r="N38" i="22"/>
  <c r="N46" i="22"/>
  <c r="N50" i="22"/>
  <c r="N54" i="22"/>
  <c r="N58" i="22"/>
  <c r="N42" i="22"/>
  <c r="N47" i="22"/>
  <c r="N51" i="22"/>
  <c r="N55" i="22"/>
  <c r="N59" i="22"/>
  <c r="N62" i="22"/>
  <c r="N66" i="22"/>
  <c r="N70" i="22"/>
  <c r="N74" i="22"/>
  <c r="N48" i="22"/>
  <c r="N60" i="22"/>
  <c r="N63" i="22"/>
  <c r="N67" i="22"/>
  <c r="N71" i="22"/>
  <c r="N52" i="22"/>
  <c r="N64" i="22"/>
  <c r="N68" i="22"/>
  <c r="N72" i="22"/>
  <c r="N56" i="22"/>
  <c r="N61" i="22"/>
  <c r="N65" i="22"/>
  <c r="N69" i="22"/>
  <c r="N73" i="22"/>
  <c r="N77" i="22"/>
  <c r="N81" i="22"/>
  <c r="N78" i="22"/>
  <c r="N82" i="22"/>
  <c r="N75" i="22"/>
  <c r="N79" i="22"/>
  <c r="N83" i="22"/>
  <c r="N76" i="22"/>
  <c r="N80" i="22"/>
  <c r="N84" i="22"/>
  <c r="N88" i="22"/>
  <c r="N92" i="22"/>
  <c r="N96" i="22"/>
  <c r="N100" i="22"/>
  <c r="N104" i="22"/>
  <c r="N85" i="22"/>
  <c r="N89" i="22"/>
  <c r="N93" i="22"/>
  <c r="N97" i="22"/>
  <c r="N101" i="22"/>
  <c r="N86" i="22"/>
  <c r="N90" i="22"/>
  <c r="N94" i="22"/>
  <c r="N98" i="22"/>
  <c r="N102" i="22"/>
  <c r="N87" i="22"/>
  <c r="N91" i="22"/>
  <c r="N95" i="22"/>
  <c r="N99" i="22"/>
  <c r="N108" i="22"/>
  <c r="N112" i="22"/>
  <c r="N116" i="22"/>
  <c r="N120" i="22"/>
  <c r="N124" i="22"/>
  <c r="N128" i="22"/>
  <c r="N132" i="22"/>
  <c r="N136" i="22"/>
  <c r="N140" i="22"/>
  <c r="N103" i="22"/>
  <c r="N109" i="22"/>
  <c r="N113" i="22"/>
  <c r="N117" i="22"/>
  <c r="N121" i="22"/>
  <c r="N125" i="22"/>
  <c r="N129" i="22"/>
  <c r="N133" i="22"/>
  <c r="N137" i="22"/>
  <c r="N105" i="22"/>
  <c r="N106" i="22"/>
  <c r="N110" i="22"/>
  <c r="N114" i="22"/>
  <c r="N118" i="22"/>
  <c r="N122" i="22"/>
  <c r="N126" i="22"/>
  <c r="N130" i="22"/>
  <c r="N134" i="22"/>
  <c r="N138" i="22"/>
  <c r="N107" i="22"/>
  <c r="N111" i="22"/>
  <c r="N115" i="22"/>
  <c r="N119" i="22"/>
  <c r="N123" i="22"/>
  <c r="N127" i="22"/>
  <c r="N131" i="22"/>
  <c r="N135" i="22"/>
  <c r="N139" i="22"/>
  <c r="N144" i="22"/>
  <c r="N148" i="22"/>
  <c r="N152" i="22"/>
  <c r="N156" i="22"/>
  <c r="N160" i="22"/>
  <c r="N164" i="22"/>
  <c r="N168" i="22"/>
  <c r="N172" i="22"/>
  <c r="N176" i="22"/>
  <c r="N141" i="22"/>
  <c r="N145" i="22"/>
  <c r="N149" i="22"/>
  <c r="N153" i="22"/>
  <c r="N157" i="22"/>
  <c r="N161" i="22"/>
  <c r="N165" i="22"/>
  <c r="N169" i="22"/>
  <c r="N173" i="22"/>
  <c r="N142" i="22"/>
  <c r="N146" i="22"/>
  <c r="N150" i="22"/>
  <c r="N154" i="22"/>
  <c r="N158" i="22"/>
  <c r="N162" i="22"/>
  <c r="N166" i="22"/>
  <c r="N170" i="22"/>
  <c r="N174" i="22"/>
  <c r="N151" i="22"/>
  <c r="N167" i="22"/>
  <c r="N155" i="22"/>
  <c r="N171" i="22"/>
  <c r="N143" i="22"/>
  <c r="N159" i="22"/>
  <c r="N175" i="22"/>
  <c r="N177" i="22"/>
  <c r="N147" i="22"/>
  <c r="N163" i="22"/>
  <c r="N2" i="22"/>
  <c r="N4" i="22"/>
  <c r="N7" i="22"/>
  <c r="N3" i="22"/>
  <c r="Z13" i="65"/>
  <c r="AL13" i="65"/>
  <c r="AO13" i="65"/>
  <c r="AG13" i="65"/>
  <c r="Y13" i="65"/>
  <c r="AB9" i="65"/>
  <c r="AF9" i="65"/>
  <c r="W9" i="65"/>
  <c r="AI9" i="65"/>
  <c r="AA9" i="65"/>
  <c r="AB28" i="65"/>
  <c r="AF28" i="65"/>
  <c r="AO28" i="65"/>
  <c r="AG28" i="65"/>
  <c r="Y28" i="65"/>
  <c r="AD39" i="65"/>
  <c r="Z39" i="65"/>
  <c r="AO39" i="65"/>
  <c r="AG39" i="65"/>
  <c r="Y39" i="65"/>
  <c r="AD49" i="65"/>
  <c r="Z49" i="65"/>
  <c r="AO49" i="65"/>
  <c r="AG49" i="65"/>
  <c r="Y49" i="65"/>
  <c r="AL77" i="65"/>
  <c r="AD77" i="65"/>
  <c r="AO77" i="65"/>
  <c r="AG77" i="65"/>
  <c r="Y77" i="65"/>
  <c r="AL96" i="65"/>
  <c r="AD96" i="65"/>
  <c r="AO96" i="65"/>
  <c r="AG96" i="65"/>
  <c r="Y96" i="65"/>
  <c r="AK102" i="65"/>
  <c r="AN102" i="65"/>
  <c r="X102" i="65"/>
  <c r="AA102" i="65"/>
  <c r="AD102" i="65"/>
  <c r="AD112" i="65"/>
  <c r="AO112" i="65"/>
  <c r="AG112" i="65"/>
  <c r="Y112" i="65"/>
  <c r="AG128" i="65"/>
  <c r="Y128" i="65"/>
  <c r="Y156" i="65"/>
  <c r="Y172" i="65"/>
  <c r="AN70" i="19"/>
  <c r="Y90" i="19"/>
  <c r="AO52" i="21"/>
  <c r="AG52" i="21"/>
  <c r="AL61" i="19"/>
  <c r="AN61" i="19"/>
  <c r="AJ61" i="19"/>
  <c r="AA70" i="19"/>
  <c r="Z70" i="19"/>
  <c r="AH94" i="19"/>
  <c r="AG94" i="19"/>
  <c r="Z94" i="19"/>
  <c r="Y106" i="19"/>
  <c r="AA106" i="19"/>
  <c r="AF106" i="19"/>
  <c r="AG142" i="19"/>
  <c r="AC142" i="19"/>
  <c r="AH142" i="19"/>
  <c r="W97" i="19"/>
  <c r="AL97" i="19"/>
  <c r="AJ154" i="19"/>
  <c r="AA57" i="19"/>
  <c r="W57" i="19"/>
  <c r="AL57" i="19"/>
  <c r="AH57" i="19"/>
  <c r="AE22" i="21"/>
  <c r="AD22" i="21"/>
  <c r="X22" i="21"/>
  <c r="W90" i="19"/>
  <c r="AB90" i="19"/>
  <c r="AD90" i="19"/>
  <c r="X133" i="19"/>
  <c r="AA133" i="19"/>
  <c r="AG7" i="21"/>
  <c r="Y7" i="21"/>
  <c r="Z7" i="21"/>
  <c r="AC86" i="19"/>
  <c r="AA86" i="19"/>
  <c r="AE86" i="19"/>
  <c r="AN86" i="19"/>
  <c r="AJ86" i="19"/>
  <c r="AM105" i="19"/>
  <c r="AE105" i="19"/>
  <c r="AD158" i="19"/>
  <c r="W158" i="19"/>
  <c r="AJ3" i="21"/>
  <c r="AN3" i="21"/>
  <c r="AB3" i="21"/>
  <c r="AL3" i="21"/>
  <c r="AC35" i="21"/>
  <c r="Z35" i="21"/>
  <c r="AK35" i="21"/>
  <c r="AH35" i="21"/>
  <c r="AN67" i="19"/>
  <c r="AF67" i="19"/>
  <c r="AM67" i="19"/>
  <c r="AC67" i="19"/>
  <c r="AE67" i="19"/>
  <c r="AL99" i="19"/>
  <c r="AF99" i="19"/>
  <c r="AI99" i="19"/>
  <c r="AA99" i="19"/>
  <c r="AG99" i="19"/>
  <c r="Z131" i="19"/>
  <c r="AN131" i="19"/>
  <c r="AJ131" i="19"/>
  <c r="AK131" i="19"/>
  <c r="AE131" i="19"/>
  <c r="Z163" i="19"/>
  <c r="AN163" i="19"/>
  <c r="AJ163" i="19"/>
  <c r="AD163" i="19"/>
  <c r="AC163" i="19"/>
  <c r="AI52" i="21"/>
  <c r="AM52" i="21"/>
  <c r="AN52" i="21"/>
  <c r="Z52" i="21"/>
  <c r="AN84" i="19"/>
  <c r="AG84" i="19"/>
  <c r="AF84" i="19"/>
  <c r="AB84" i="19"/>
  <c r="AG116" i="19"/>
  <c r="AF116" i="19"/>
  <c r="AB116" i="19"/>
  <c r="X116" i="19"/>
  <c r="AH116" i="19"/>
  <c r="Z116" i="19"/>
  <c r="AB61" i="19"/>
  <c r="X61" i="19"/>
  <c r="AM61" i="19"/>
  <c r="AC61" i="19"/>
  <c r="AG61" i="19"/>
  <c r="AK61" i="19"/>
  <c r="AL93" i="19"/>
  <c r="AN93" i="19"/>
  <c r="AJ93" i="19"/>
  <c r="AK93" i="19"/>
  <c r="AI125" i="19"/>
  <c r="AH125" i="19"/>
  <c r="AA125" i="19"/>
  <c r="W125" i="19"/>
  <c r="AG125" i="19"/>
  <c r="W70" i="19"/>
  <c r="Y70" i="19"/>
  <c r="AF70" i="19"/>
  <c r="AO94" i="19"/>
  <c r="AI94" i="19"/>
  <c r="X94" i="19"/>
  <c r="AL94" i="19"/>
  <c r="AJ94" i="19"/>
  <c r="AO106" i="19"/>
  <c r="W106" i="19"/>
  <c r="Z106" i="19"/>
  <c r="AJ106" i="19"/>
  <c r="AL106" i="19"/>
  <c r="AK142" i="19"/>
  <c r="AJ142" i="19"/>
  <c r="AI142" i="19"/>
  <c r="AL142" i="19"/>
  <c r="Z142" i="19"/>
  <c r="AC31" i="21"/>
  <c r="AE31" i="21"/>
  <c r="W31" i="21"/>
  <c r="AN63" i="19"/>
  <c r="AH63" i="19"/>
  <c r="X63" i="19"/>
  <c r="AK63" i="19"/>
  <c r="Y63" i="19"/>
  <c r="AN95" i="19"/>
  <c r="AD95" i="19"/>
  <c r="AL95" i="19"/>
  <c r="AG95" i="19"/>
  <c r="AE95" i="19"/>
  <c r="AK127" i="19"/>
  <c r="AD127" i="19"/>
  <c r="AC127" i="19"/>
  <c r="AL127" i="19"/>
  <c r="AJ127" i="19"/>
  <c r="AD159" i="19"/>
  <c r="AE159" i="19"/>
  <c r="AC159" i="19"/>
  <c r="AL159" i="19"/>
  <c r="AH159" i="19"/>
  <c r="AE16" i="21"/>
  <c r="AF16" i="21"/>
  <c r="AJ16" i="21"/>
  <c r="Z16" i="21"/>
  <c r="Y16" i="21"/>
  <c r="AE48" i="21"/>
  <c r="AG48" i="21"/>
  <c r="AJ48" i="21"/>
  <c r="AN48" i="21"/>
  <c r="AD48" i="21"/>
  <c r="AF80" i="19"/>
  <c r="AO80" i="19"/>
  <c r="AK80" i="19"/>
  <c r="AG80" i="19"/>
  <c r="AH80" i="19"/>
  <c r="AN112" i="19"/>
  <c r="AA112" i="19"/>
  <c r="AC112" i="19"/>
  <c r="Y112" i="19"/>
  <c r="AH112" i="19"/>
  <c r="AM144" i="19"/>
  <c r="Y144" i="19"/>
  <c r="AG144" i="19"/>
  <c r="AN144" i="19"/>
  <c r="AB144" i="19"/>
  <c r="AM176" i="19"/>
  <c r="Y176" i="19"/>
  <c r="AG176" i="19"/>
  <c r="X176" i="19"/>
  <c r="AJ176" i="19"/>
  <c r="AN97" i="19"/>
  <c r="Z97" i="19"/>
  <c r="AB97" i="19"/>
  <c r="Y97" i="19"/>
  <c r="AG97" i="19"/>
  <c r="AO97" i="19"/>
  <c r="AI62" i="19"/>
  <c r="AJ62" i="19"/>
  <c r="AF62" i="19"/>
  <c r="Z62" i="19"/>
  <c r="AH62" i="19"/>
  <c r="AD73" i="19"/>
  <c r="AM73" i="19"/>
  <c r="AI73" i="19"/>
  <c r="AH73" i="19"/>
  <c r="AM98" i="19"/>
  <c r="AA98" i="19"/>
  <c r="AI98" i="19"/>
  <c r="X98" i="19"/>
  <c r="AD98" i="19"/>
  <c r="AN154" i="19"/>
  <c r="AB154" i="19"/>
  <c r="AC154" i="19"/>
  <c r="AE154" i="19"/>
  <c r="AA154" i="19"/>
  <c r="AD57" i="19"/>
  <c r="Z57" i="19"/>
  <c r="Y57" i="19"/>
  <c r="AO22" i="21"/>
  <c r="AC22" i="21"/>
  <c r="AM22" i="21"/>
  <c r="AB22" i="21"/>
  <c r="AJ22" i="21"/>
  <c r="AC90" i="19"/>
  <c r="AM90" i="19"/>
  <c r="AH90" i="19"/>
  <c r="AJ90" i="19"/>
  <c r="AN90" i="19"/>
  <c r="AI11" i="21"/>
  <c r="AN11" i="21"/>
  <c r="Y11" i="21"/>
  <c r="AL11" i="21"/>
  <c r="AH11" i="21"/>
  <c r="Z133" i="19"/>
  <c r="AH133" i="19"/>
  <c r="AE133" i="19"/>
  <c r="AC133" i="19"/>
  <c r="AK133" i="19"/>
  <c r="AO133" i="19"/>
  <c r="Z165" i="19"/>
  <c r="AH165" i="19"/>
  <c r="Y165" i="19"/>
  <c r="AI165" i="19"/>
  <c r="W82" i="19"/>
  <c r="AG82" i="19"/>
  <c r="AN82" i="19"/>
  <c r="AB82" i="19"/>
  <c r="AO126" i="19"/>
  <c r="AG126" i="19"/>
  <c r="AM126" i="19"/>
  <c r="Z126" i="19"/>
  <c r="AI102" i="19"/>
  <c r="AG102" i="19"/>
  <c r="AE102" i="19"/>
  <c r="AL102" i="19"/>
  <c r="Z102" i="19"/>
  <c r="AE7" i="21"/>
  <c r="AO7" i="21"/>
  <c r="AC7" i="21"/>
  <c r="AL7" i="21"/>
  <c r="AA39" i="21"/>
  <c r="X39" i="21"/>
  <c r="AM39" i="21"/>
  <c r="AN71" i="19"/>
  <c r="AF71" i="19"/>
  <c r="AE71" i="19"/>
  <c r="AM71" i="19"/>
  <c r="AI71" i="19"/>
  <c r="AN103" i="19"/>
  <c r="AF103" i="19"/>
  <c r="AE103" i="19"/>
  <c r="W103" i="19"/>
  <c r="AA103" i="19"/>
  <c r="W86" i="19"/>
  <c r="AF86" i="19"/>
  <c r="X86" i="19"/>
  <c r="AN105" i="19"/>
  <c r="W105" i="19"/>
  <c r="AL105" i="19"/>
  <c r="AH105" i="19"/>
  <c r="AG105" i="19"/>
  <c r="AK158" i="19"/>
  <c r="AF158" i="19"/>
  <c r="AC158" i="19"/>
  <c r="Y158" i="19"/>
  <c r="AH158" i="19"/>
  <c r="AJ145" i="19"/>
  <c r="AF145" i="19"/>
  <c r="AB145" i="19"/>
  <c r="AM145" i="19"/>
  <c r="AE150" i="19"/>
  <c r="AJ150" i="19"/>
  <c r="AN150" i="19"/>
  <c r="AN19" i="21"/>
  <c r="AB19" i="21"/>
  <c r="AF19" i="21"/>
  <c r="AI19" i="21"/>
  <c r="AO51" i="21"/>
  <c r="AA51" i="21"/>
  <c r="AN51" i="21"/>
  <c r="W51" i="21"/>
  <c r="AE51" i="21"/>
  <c r="AB83" i="19"/>
  <c r="Y83" i="19"/>
  <c r="AA83" i="19"/>
  <c r="AE83" i="19"/>
  <c r="AI83" i="19"/>
  <c r="AB115" i="19"/>
  <c r="AJ115" i="19"/>
  <c r="AE115" i="19"/>
  <c r="W115" i="19"/>
  <c r="AM115" i="19"/>
  <c r="Y147" i="19"/>
  <c r="AG147" i="19"/>
  <c r="AD147" i="19"/>
  <c r="AA147" i="19"/>
  <c r="AM147" i="19"/>
  <c r="Y4" i="21"/>
  <c r="AM4" i="21"/>
  <c r="X4" i="21"/>
  <c r="AG4" i="21"/>
  <c r="AH36" i="21"/>
  <c r="AB36" i="21"/>
  <c r="AF36" i="21"/>
  <c r="AJ36" i="21"/>
  <c r="AN68" i="19"/>
  <c r="AA68" i="19"/>
  <c r="AC68" i="19"/>
  <c r="Y68" i="19"/>
  <c r="AN100" i="19"/>
  <c r="AA100" i="19"/>
  <c r="AC100" i="19"/>
  <c r="Y100" i="19"/>
  <c r="AM132" i="19"/>
  <c r="AE132" i="19"/>
  <c r="AL132" i="19"/>
  <c r="Z132" i="19"/>
  <c r="AD132" i="19"/>
  <c r="AB77" i="19"/>
  <c r="X77" i="19"/>
  <c r="AM77" i="19"/>
  <c r="AC77" i="19"/>
  <c r="AG77" i="19"/>
  <c r="AI109" i="19"/>
  <c r="AC109" i="19"/>
  <c r="AD109" i="19"/>
  <c r="Z109" i="19"/>
  <c r="AG109" i="19"/>
  <c r="AN141" i="19"/>
  <c r="AH141" i="19"/>
  <c r="AD141" i="19"/>
  <c r="W141" i="19"/>
  <c r="AG141" i="19"/>
  <c r="Z173" i="19"/>
  <c r="AE173" i="19"/>
  <c r="AB173" i="19"/>
  <c r="AA173" i="19"/>
  <c r="AM114" i="19"/>
  <c r="Z114" i="19"/>
  <c r="AI114" i="19"/>
  <c r="AN114" i="19"/>
  <c r="AH10" i="21"/>
  <c r="AO10" i="21"/>
  <c r="Z10" i="21"/>
  <c r="AB10" i="21"/>
  <c r="AE134" i="19"/>
  <c r="AF134" i="19"/>
  <c r="AC134" i="19"/>
  <c r="Y134" i="19"/>
  <c r="AN46" i="21"/>
  <c r="AH46" i="21"/>
  <c r="AL46" i="21"/>
  <c r="AA46" i="21"/>
  <c r="AB46" i="21"/>
  <c r="AN170" i="19"/>
  <c r="X170" i="19"/>
  <c r="AE170" i="19"/>
  <c r="W170" i="19"/>
  <c r="Y170" i="19"/>
  <c r="AH47" i="21"/>
  <c r="AK47" i="21"/>
  <c r="Y47" i="21"/>
  <c r="AF47" i="21"/>
  <c r="AI47" i="21"/>
  <c r="AB79" i="19"/>
  <c r="AJ79" i="19"/>
  <c r="AE79" i="19"/>
  <c r="AG79" i="19"/>
  <c r="AK79" i="19"/>
  <c r="AB111" i="19"/>
  <c r="AJ111" i="19"/>
  <c r="AK111" i="19"/>
  <c r="AM111" i="19"/>
  <c r="X111" i="19"/>
  <c r="X143" i="19"/>
  <c r="AG143" i="19"/>
  <c r="AN143" i="19"/>
  <c r="AF143" i="19"/>
  <c r="AA143" i="19"/>
  <c r="W175" i="19"/>
  <c r="AM175" i="19"/>
  <c r="X175" i="19"/>
  <c r="AF175" i="19"/>
  <c r="AI175" i="19"/>
  <c r="AE32" i="21"/>
  <c r="W32" i="21"/>
  <c r="AA32" i="21"/>
  <c r="AG32" i="21"/>
  <c r="AH32" i="21"/>
  <c r="AF64" i="19"/>
  <c r="AB64" i="19"/>
  <c r="X64" i="19"/>
  <c r="AC96" i="19"/>
  <c r="Y96" i="19"/>
  <c r="AN96" i="19"/>
  <c r="AJ96" i="19"/>
  <c r="AM128" i="19"/>
  <c r="Y128" i="19"/>
  <c r="AG128" i="19"/>
  <c r="AL128" i="19"/>
  <c r="AC160" i="19"/>
  <c r="AH160" i="19"/>
  <c r="AG160" i="19"/>
  <c r="AD160" i="19"/>
  <c r="AK17" i="21"/>
  <c r="AO17" i="21"/>
  <c r="X17" i="21"/>
  <c r="AJ17" i="21"/>
  <c r="AF17" i="21"/>
  <c r="AN161" i="19"/>
  <c r="AI161" i="19"/>
  <c r="AJ161" i="19"/>
  <c r="AG161" i="19"/>
  <c r="AC161" i="19"/>
  <c r="AB174" i="19"/>
  <c r="AM174" i="19"/>
  <c r="AO174" i="19"/>
  <c r="AN174" i="19"/>
  <c r="AD174" i="19"/>
  <c r="AJ137" i="19"/>
  <c r="W137" i="19"/>
  <c r="AM137" i="19"/>
  <c r="AI118" i="19"/>
  <c r="AG118" i="19"/>
  <c r="AE118" i="19"/>
  <c r="AN118" i="19"/>
  <c r="AD121" i="19"/>
  <c r="Z121" i="19"/>
  <c r="AC121" i="19"/>
  <c r="AL54" i="19"/>
  <c r="AC54" i="19"/>
  <c r="AE53" i="19"/>
  <c r="AB53" i="19"/>
  <c r="AL53" i="19"/>
  <c r="AH53" i="19"/>
  <c r="AC53" i="19"/>
  <c r="AI117" i="19"/>
  <c r="AH117" i="19"/>
  <c r="AD117" i="19"/>
  <c r="Z117" i="19"/>
  <c r="AN6" i="21"/>
  <c r="AA6" i="21"/>
  <c r="AI6" i="21"/>
  <c r="AF6" i="21"/>
  <c r="AO42" i="21"/>
  <c r="AC42" i="21"/>
  <c r="W42" i="21"/>
  <c r="AH42" i="21"/>
  <c r="AE74" i="19"/>
  <c r="W74" i="19"/>
  <c r="AF74" i="19"/>
  <c r="AL87" i="19"/>
  <c r="AD87" i="19"/>
  <c r="AO87" i="19"/>
  <c r="Y87" i="19"/>
  <c r="AG87" i="19"/>
  <c r="W151" i="19"/>
  <c r="AM151" i="19"/>
  <c r="AF151" i="19"/>
  <c r="AB151" i="19"/>
  <c r="AB40" i="21"/>
  <c r="W40" i="21"/>
  <c r="AG40" i="21"/>
  <c r="Y40" i="21"/>
  <c r="AM104" i="19"/>
  <c r="Y104" i="19"/>
  <c r="AN104" i="19"/>
  <c r="AG104" i="19"/>
  <c r="AC168" i="19"/>
  <c r="Y168" i="19"/>
  <c r="AG168" i="19"/>
  <c r="AF168" i="19"/>
  <c r="W66" i="19"/>
  <c r="AA66" i="19"/>
  <c r="AI66" i="19"/>
  <c r="AF66" i="19"/>
  <c r="AJ169" i="19"/>
  <c r="AB169" i="19"/>
  <c r="Z169" i="19"/>
  <c r="AE169" i="19"/>
  <c r="Y30" i="21"/>
  <c r="AE30" i="21"/>
  <c r="AM30" i="21"/>
  <c r="X30" i="21"/>
  <c r="Z34" i="21"/>
  <c r="AK34" i="21"/>
  <c r="AL34" i="21"/>
  <c r="AF34" i="21"/>
  <c r="AJ153" i="19"/>
  <c r="AN153" i="19"/>
  <c r="AM153" i="19"/>
  <c r="AG153" i="19"/>
  <c r="AD59" i="19"/>
  <c r="AL59" i="19"/>
  <c r="AI59" i="19"/>
  <c r="W59" i="19"/>
  <c r="AN91" i="19"/>
  <c r="AL91" i="19"/>
  <c r="AM91" i="19"/>
  <c r="AO91" i="19"/>
  <c r="Z155" i="19"/>
  <c r="X155" i="19"/>
  <c r="AO155" i="19"/>
  <c r="W155" i="19"/>
  <c r="AN76" i="19"/>
  <c r="AG76" i="19"/>
  <c r="AF76" i="19"/>
  <c r="Y76" i="19"/>
  <c r="AM140" i="19"/>
  <c r="AB140" i="19"/>
  <c r="W140" i="19"/>
  <c r="X140" i="19"/>
  <c r="AC29" i="21"/>
  <c r="Y29" i="21"/>
  <c r="AB29" i="21"/>
  <c r="X29" i="21"/>
  <c r="AI85" i="19"/>
  <c r="AH85" i="19"/>
  <c r="AD85" i="19"/>
  <c r="Z85" i="19"/>
  <c r="AG85" i="19"/>
  <c r="AO85" i="19"/>
  <c r="AB166" i="19"/>
  <c r="AC166" i="19"/>
  <c r="Y166" i="19"/>
  <c r="AH166" i="19"/>
  <c r="Z166" i="19"/>
  <c r="AD166" i="19"/>
  <c r="AO78" i="19"/>
  <c r="AG78" i="19"/>
  <c r="AM78" i="19"/>
  <c r="Z78" i="19"/>
  <c r="AC55" i="19"/>
  <c r="X55" i="19"/>
  <c r="AM55" i="19"/>
  <c r="AJ55" i="19"/>
  <c r="AE55" i="19"/>
  <c r="AA81" i="19"/>
  <c r="Z81" i="19"/>
  <c r="AB81" i="19"/>
  <c r="Y81" i="19"/>
  <c r="AO130" i="19"/>
  <c r="AF130" i="19"/>
  <c r="AK130" i="19"/>
  <c r="AM130" i="19"/>
  <c r="AD130" i="19"/>
  <c r="X50" i="21"/>
  <c r="Y50" i="21"/>
  <c r="AN50" i="21"/>
  <c r="AA50" i="21"/>
  <c r="AJ50" i="21"/>
  <c r="AL7" i="65"/>
  <c r="AH7" i="65"/>
  <c r="AK7" i="65"/>
  <c r="X7" i="65"/>
  <c r="AM10" i="65"/>
  <c r="AE10" i="65"/>
  <c r="W10" i="65"/>
  <c r="AJ10" i="65"/>
  <c r="AB10" i="65"/>
  <c r="AA11" i="65"/>
  <c r="AM11" i="65"/>
  <c r="AC11" i="65"/>
  <c r="AJ11" i="65"/>
  <c r="AB11" i="65"/>
  <c r="AO16" i="65"/>
  <c r="AG16" i="65"/>
  <c r="AL16" i="65"/>
  <c r="AD16" i="65"/>
  <c r="AA16" i="65"/>
  <c r="AC21" i="65"/>
  <c r="AG21" i="65"/>
  <c r="W21" i="65"/>
  <c r="AJ21" i="65"/>
  <c r="AB21" i="65"/>
  <c r="AN22" i="65"/>
  <c r="AF22" i="65"/>
  <c r="X22" i="65"/>
  <c r="AI22" i="65"/>
  <c r="AA22" i="65"/>
  <c r="W30" i="65"/>
  <c r="AH30" i="65"/>
  <c r="Y30" i="65"/>
  <c r="AI30" i="65"/>
  <c r="AB30" i="65"/>
  <c r="AB43" i="65"/>
  <c r="AF43" i="65"/>
  <c r="AO43" i="65"/>
  <c r="AG43" i="65"/>
  <c r="AM40" i="65"/>
  <c r="AE40" i="65"/>
  <c r="W40" i="65"/>
  <c r="AJ40" i="65"/>
  <c r="AB40" i="65"/>
  <c r="AK41" i="65"/>
  <c r="AG41" i="65"/>
  <c r="W41" i="65"/>
  <c r="AJ41" i="65"/>
  <c r="AB41" i="65"/>
  <c r="AB53" i="65"/>
  <c r="AF53" i="65"/>
  <c r="AO53" i="65"/>
  <c r="AG53" i="65"/>
  <c r="AM54" i="65"/>
  <c r="AE54" i="65"/>
  <c r="W54" i="65"/>
  <c r="AJ54" i="65"/>
  <c r="AB54" i="65"/>
  <c r="AK51" i="65"/>
  <c r="AG51" i="65"/>
  <c r="W51" i="65"/>
  <c r="AJ51" i="65"/>
  <c r="AB51" i="65"/>
  <c r="AF62" i="65"/>
  <c r="AJ62" i="65"/>
  <c r="AO62" i="65"/>
  <c r="AG62" i="65"/>
  <c r="AN34" i="65"/>
  <c r="AF34" i="65"/>
  <c r="X34" i="65"/>
  <c r="AI34" i="65"/>
  <c r="AA34" i="65"/>
  <c r="AM67" i="65"/>
  <c r="AE67" i="65"/>
  <c r="W67" i="65"/>
  <c r="AJ67" i="65"/>
  <c r="AB67" i="65"/>
  <c r="AE64" i="65"/>
  <c r="AI64" i="65"/>
  <c r="Y64" i="65"/>
  <c r="AJ64" i="65"/>
  <c r="AB64" i="65"/>
  <c r="AN69" i="65"/>
  <c r="AF69" i="65"/>
  <c r="X69" i="65"/>
  <c r="AI69" i="65"/>
  <c r="AA69" i="65"/>
  <c r="AL81" i="65"/>
  <c r="AD81" i="65"/>
  <c r="AO81" i="65"/>
  <c r="AG81" i="65"/>
  <c r="AM79" i="65"/>
  <c r="AE79" i="65"/>
  <c r="W79" i="65"/>
  <c r="AJ79" i="65"/>
  <c r="AB79" i="65"/>
  <c r="AL84" i="65"/>
  <c r="AD84" i="65"/>
  <c r="AO84" i="65"/>
  <c r="AG84" i="65"/>
  <c r="AL100" i="65"/>
  <c r="AD100" i="65"/>
  <c r="AO100" i="65"/>
  <c r="AG100" i="65"/>
  <c r="AM93" i="65"/>
  <c r="AE93" i="65"/>
  <c r="W93" i="65"/>
  <c r="AJ93" i="65"/>
  <c r="AB93" i="65"/>
  <c r="AM90" i="65"/>
  <c r="AE90" i="65"/>
  <c r="W90" i="65"/>
  <c r="AJ90" i="65"/>
  <c r="AB90" i="65"/>
  <c r="AM106" i="65"/>
  <c r="AE106" i="65"/>
  <c r="W106" i="65"/>
  <c r="AJ106" i="65"/>
  <c r="AB106" i="65"/>
  <c r="AN99" i="65"/>
  <c r="AF99" i="65"/>
  <c r="X99" i="65"/>
  <c r="AI99" i="65"/>
  <c r="AA99" i="65"/>
  <c r="AL116" i="65"/>
  <c r="AD116" i="65"/>
  <c r="AO116" i="65"/>
  <c r="AG116" i="65"/>
  <c r="AL132" i="65"/>
  <c r="AD132" i="65"/>
  <c r="AO132" i="65"/>
  <c r="AG132" i="65"/>
  <c r="AM113" i="65"/>
  <c r="AE113" i="65"/>
  <c r="W113" i="65"/>
  <c r="AJ113" i="65"/>
  <c r="AB113" i="65"/>
  <c r="AM129" i="65"/>
  <c r="AE129" i="65"/>
  <c r="W129" i="65"/>
  <c r="AJ129" i="65"/>
  <c r="AB129" i="65"/>
  <c r="AM114" i="65"/>
  <c r="AE114" i="65"/>
  <c r="W114" i="65"/>
  <c r="AJ114" i="65"/>
  <c r="AB114" i="65"/>
  <c r="AM130" i="65"/>
  <c r="AE130" i="65"/>
  <c r="W130" i="65"/>
  <c r="AJ130" i="65"/>
  <c r="AB130" i="65"/>
  <c r="AN107" i="65"/>
  <c r="AF107" i="65"/>
  <c r="X107" i="65"/>
  <c r="AI107" i="65"/>
  <c r="AA107" i="65"/>
  <c r="AN123" i="65"/>
  <c r="AF123" i="65"/>
  <c r="X123" i="65"/>
  <c r="AI123" i="65"/>
  <c r="AA123" i="65"/>
  <c r="AB144" i="65"/>
  <c r="AF144" i="65"/>
  <c r="AO144" i="65"/>
  <c r="AG144" i="65"/>
  <c r="AJ160" i="65"/>
  <c r="AF160" i="65"/>
  <c r="AO160" i="65"/>
  <c r="AG160" i="65"/>
  <c r="AO176" i="65"/>
  <c r="AG176" i="65"/>
  <c r="AN176" i="65"/>
  <c r="AF176" i="65"/>
  <c r="AA176" i="65"/>
  <c r="AM157" i="65"/>
  <c r="AE157" i="65"/>
  <c r="W157" i="65"/>
  <c r="AJ157" i="65"/>
  <c r="AB157" i="65"/>
  <c r="AM173" i="65"/>
  <c r="AE173" i="65"/>
  <c r="W173" i="65"/>
  <c r="AJ173" i="65"/>
  <c r="AB173" i="65"/>
  <c r="AG150" i="65"/>
  <c r="W150" i="65"/>
  <c r="AA150" i="65"/>
  <c r="AJ150" i="65"/>
  <c r="AB150" i="65"/>
  <c r="Y166" i="65"/>
  <c r="W166" i="65"/>
  <c r="AA166" i="65"/>
  <c r="AJ166" i="65"/>
  <c r="AB166" i="65"/>
  <c r="AN171" i="65"/>
  <c r="AF171" i="65"/>
  <c r="X171" i="65"/>
  <c r="AI171" i="65"/>
  <c r="AA171" i="65"/>
  <c r="AN147" i="65"/>
  <c r="AF147" i="65"/>
  <c r="X147" i="65"/>
  <c r="AI147" i="65"/>
  <c r="AA147" i="65"/>
  <c r="AN167" i="65"/>
  <c r="AF167" i="65"/>
  <c r="X167" i="65"/>
  <c r="AI167" i="65"/>
  <c r="AA167" i="65"/>
  <c r="AN29" i="19"/>
  <c r="AK29" i="19"/>
  <c r="AE29" i="19"/>
  <c r="AB29" i="19"/>
  <c r="X29" i="19"/>
  <c r="AA145" i="21"/>
  <c r="AB145" i="21"/>
  <c r="Y145" i="21"/>
  <c r="X145" i="21"/>
  <c r="AM145" i="21"/>
  <c r="AN22" i="19"/>
  <c r="AM22" i="19"/>
  <c r="AC22" i="19"/>
  <c r="AD22" i="19"/>
  <c r="AH17" i="19"/>
  <c r="X17" i="19"/>
  <c r="AM17" i="19"/>
  <c r="AF17" i="19"/>
  <c r="AC17" i="19"/>
  <c r="AD117" i="21"/>
  <c r="Z117" i="21"/>
  <c r="AJ117" i="21"/>
  <c r="Y117" i="21"/>
  <c r="AI117" i="21"/>
  <c r="AF167" i="21"/>
  <c r="AH167" i="21"/>
  <c r="AE167" i="21"/>
  <c r="AK167" i="21"/>
  <c r="AK80" i="21"/>
  <c r="Z80" i="21"/>
  <c r="AF80" i="21"/>
  <c r="AM80" i="21"/>
  <c r="AA80" i="21"/>
  <c r="AE109" i="21"/>
  <c r="AA109" i="21"/>
  <c r="AC109" i="21"/>
  <c r="AO109" i="21"/>
  <c r="AM109" i="21"/>
  <c r="Y150" i="21"/>
  <c r="AE150" i="21"/>
  <c r="AB150" i="21"/>
  <c r="AD150" i="21"/>
  <c r="AO48" i="19"/>
  <c r="X48" i="19"/>
  <c r="AJ48" i="19"/>
  <c r="AC48" i="19"/>
  <c r="Y48" i="19"/>
  <c r="Y11" i="19"/>
  <c r="AB11" i="19"/>
  <c r="AE11" i="19"/>
  <c r="AN11" i="19"/>
  <c r="AC11" i="19"/>
  <c r="AK139" i="21"/>
  <c r="AD139" i="21"/>
  <c r="AO139" i="21"/>
  <c r="AC139" i="21"/>
  <c r="AF39" i="19"/>
  <c r="AH39" i="19"/>
  <c r="AO39" i="19"/>
  <c r="AJ39" i="19"/>
  <c r="AL39" i="19"/>
  <c r="AO75" i="21"/>
  <c r="Z75" i="21"/>
  <c r="W75" i="21"/>
  <c r="AI75" i="21"/>
  <c r="AK75" i="21"/>
  <c r="W158" i="21"/>
  <c r="AE158" i="21"/>
  <c r="AB158" i="21"/>
  <c r="AD158" i="21"/>
  <c r="Y88" i="21"/>
  <c r="AN88" i="21"/>
  <c r="AB88" i="21"/>
  <c r="AI88" i="21"/>
  <c r="W88" i="21"/>
  <c r="AG52" i="19"/>
  <c r="AA52" i="19"/>
  <c r="AC52" i="19"/>
  <c r="W52" i="19"/>
  <c r="AF52" i="19"/>
  <c r="AK130" i="21"/>
  <c r="AN130" i="21"/>
  <c r="AL130" i="21"/>
  <c r="Z130" i="21"/>
  <c r="AD18" i="19"/>
  <c r="AA18" i="19"/>
  <c r="W18" i="19"/>
  <c r="AI18" i="19"/>
  <c r="AF18" i="19"/>
  <c r="AE87" i="21"/>
  <c r="AA87" i="21"/>
  <c r="W87" i="21"/>
  <c r="AO87" i="21"/>
  <c r="AC87" i="21"/>
  <c r="AL116" i="21"/>
  <c r="Y116" i="21"/>
  <c r="AN116" i="21"/>
  <c r="AB116" i="21"/>
  <c r="AM54" i="21"/>
  <c r="AD54" i="21"/>
  <c r="AK54" i="21"/>
  <c r="Y54" i="21"/>
  <c r="AN54" i="21"/>
  <c r="AL165" i="21"/>
  <c r="AE165" i="21"/>
  <c r="AO165" i="21"/>
  <c r="AM165" i="21"/>
  <c r="AA165" i="21"/>
  <c r="AL94" i="21"/>
  <c r="AE94" i="21"/>
  <c r="AB94" i="21"/>
  <c r="AD94" i="21"/>
  <c r="AL125" i="21"/>
  <c r="AO125" i="21"/>
  <c r="Z125" i="21"/>
  <c r="AD125" i="21"/>
  <c r="AF125" i="21"/>
  <c r="X45" i="19"/>
  <c r="AM45" i="19"/>
  <c r="AO45" i="19"/>
  <c r="AK45" i="19"/>
  <c r="AE45" i="19"/>
  <c r="AC120" i="21"/>
  <c r="AK120" i="21"/>
  <c r="Z120" i="21"/>
  <c r="AF120" i="21"/>
  <c r="AA108" i="21"/>
  <c r="AH108" i="21"/>
  <c r="AB108" i="21"/>
  <c r="AI108" i="21"/>
  <c r="W108" i="21"/>
  <c r="AC127" i="21"/>
  <c r="AL127" i="21"/>
  <c r="AA127" i="21"/>
  <c r="AM127" i="21"/>
  <c r="AO127" i="21"/>
  <c r="AD113" i="21"/>
  <c r="AN113" i="21"/>
  <c r="AK113" i="21"/>
  <c r="AI113" i="21"/>
  <c r="AN82" i="21"/>
  <c r="AG82" i="21"/>
  <c r="AK82" i="21"/>
  <c r="Y82" i="21"/>
  <c r="W82" i="21"/>
  <c r="AJ38" i="19"/>
  <c r="AG38" i="19"/>
  <c r="AC38" i="19"/>
  <c r="Z38" i="19"/>
  <c r="AL38" i="19"/>
  <c r="AI4" i="65"/>
  <c r="AA4" i="65"/>
  <c r="AH4" i="65"/>
  <c r="AH14" i="65"/>
  <c r="AG15" i="65"/>
  <c r="AO15" i="65"/>
  <c r="AI15" i="65"/>
  <c r="AH15" i="65"/>
  <c r="Z15" i="65"/>
  <c r="AH20" i="65"/>
  <c r="AL18" i="65"/>
  <c r="AD18" i="65"/>
  <c r="AO18" i="65"/>
  <c r="AG18" i="65"/>
  <c r="Y18" i="65"/>
  <c r="AH25" i="65"/>
  <c r="AN31" i="65"/>
  <c r="AD31" i="65"/>
  <c r="AM31" i="65"/>
  <c r="AE31" i="65"/>
  <c r="W31" i="65"/>
  <c r="AL27" i="65"/>
  <c r="AD27" i="65"/>
  <c r="AO27" i="65"/>
  <c r="AG27" i="65"/>
  <c r="Y27" i="65"/>
  <c r="AH44" i="65"/>
  <c r="AH45" i="65"/>
  <c r="AN57" i="65"/>
  <c r="AD57" i="65"/>
  <c r="AM57" i="65"/>
  <c r="AE57" i="65"/>
  <c r="W57" i="65"/>
  <c r="AH58" i="65"/>
  <c r="AH55" i="65"/>
  <c r="AJ66" i="65"/>
  <c r="AN66" i="65"/>
  <c r="AM66" i="65"/>
  <c r="AE66" i="65"/>
  <c r="W66" i="65"/>
  <c r="AM46" i="65"/>
  <c r="W46" i="65"/>
  <c r="AG46" i="65"/>
  <c r="AH46" i="65"/>
  <c r="Z46" i="65"/>
  <c r="AH71" i="65"/>
  <c r="AH68" i="65"/>
  <c r="AL73" i="65"/>
  <c r="AD73" i="65"/>
  <c r="AO73" i="65"/>
  <c r="AG73" i="65"/>
  <c r="Y73" i="65"/>
  <c r="AH78" i="65"/>
  <c r="AK83" i="65"/>
  <c r="AE83" i="65"/>
  <c r="AJ88" i="65"/>
  <c r="AB88" i="65"/>
  <c r="AM88" i="65"/>
  <c r="AE88" i="65"/>
  <c r="W88" i="65"/>
  <c r="AF104" i="65"/>
  <c r="AI104" i="65"/>
  <c r="AL104" i="65"/>
  <c r="AO104" i="65"/>
  <c r="Y104" i="65"/>
  <c r="AH97" i="65"/>
  <c r="AH94" i="65"/>
  <c r="AL87" i="65"/>
  <c r="AD87" i="65"/>
  <c r="AO87" i="65"/>
  <c r="AG87" i="65"/>
  <c r="Y87" i="65"/>
  <c r="AM105" i="65"/>
  <c r="AE105" i="65"/>
  <c r="W105" i="65"/>
  <c r="AH105" i="65"/>
  <c r="Z105" i="65"/>
  <c r="AJ120" i="65"/>
  <c r="AB120" i="65"/>
  <c r="AM120" i="65"/>
  <c r="AE120" i="65"/>
  <c r="W120" i="65"/>
  <c r="AN136" i="65"/>
  <c r="AB136" i="65"/>
  <c r="AM136" i="65"/>
  <c r="AE136" i="65"/>
  <c r="W136" i="65"/>
  <c r="AH117" i="65"/>
  <c r="AH133" i="65"/>
  <c r="AH118" i="65"/>
  <c r="AH134" i="65"/>
  <c r="AL111" i="65"/>
  <c r="AD111" i="65"/>
  <c r="AO111" i="65"/>
  <c r="AG111" i="65"/>
  <c r="Y111" i="65"/>
  <c r="AL127" i="65"/>
  <c r="AD127" i="65"/>
  <c r="AO127" i="65"/>
  <c r="AG127" i="65"/>
  <c r="Y127" i="65"/>
  <c r="AN148" i="65"/>
  <c r="AD148" i="65"/>
  <c r="AM148" i="65"/>
  <c r="AE148" i="65"/>
  <c r="W148" i="65"/>
  <c r="AN164" i="65"/>
  <c r="AD164" i="65"/>
  <c r="AM164" i="65"/>
  <c r="AE164" i="65"/>
  <c r="W164" i="65"/>
  <c r="AH145" i="65"/>
  <c r="AH161" i="65"/>
  <c r="AL139" i="65"/>
  <c r="AD139" i="65"/>
  <c r="AO139" i="65"/>
  <c r="AG139" i="65"/>
  <c r="Y139" i="65"/>
  <c r="AH154" i="65"/>
  <c r="AH170" i="65"/>
  <c r="AL143" i="65"/>
  <c r="AD143" i="65"/>
  <c r="AO143" i="65"/>
  <c r="AG143" i="65"/>
  <c r="Y143" i="65"/>
  <c r="AL163" i="65"/>
  <c r="AD163" i="65"/>
  <c r="AO163" i="65"/>
  <c r="AG163" i="65"/>
  <c r="Y163" i="65"/>
  <c r="AK141" i="65"/>
  <c r="AC141" i="65"/>
  <c r="AN141" i="65"/>
  <c r="AF141" i="65"/>
  <c r="X141" i="65"/>
  <c r="AM25" i="19"/>
  <c r="AO25" i="19"/>
  <c r="AJ25" i="19"/>
  <c r="AE25" i="19"/>
  <c r="AH19" i="19"/>
  <c r="AN19" i="19"/>
  <c r="AG19" i="19"/>
  <c r="Z19" i="19"/>
  <c r="AL19" i="19"/>
  <c r="AH66" i="21"/>
  <c r="AJ66" i="21"/>
  <c r="AA66" i="21"/>
  <c r="AF66" i="21"/>
  <c r="AD66" i="21"/>
  <c r="Z104" i="21"/>
  <c r="AH104" i="21"/>
  <c r="AJ104" i="21"/>
  <c r="X104" i="21"/>
  <c r="Y77" i="21"/>
  <c r="AF77" i="21"/>
  <c r="AL77" i="21"/>
  <c r="Z77" i="21"/>
  <c r="X77" i="21"/>
  <c r="AI21" i="19"/>
  <c r="Z21" i="19"/>
  <c r="AB21" i="19"/>
  <c r="AN21" i="19"/>
  <c r="W21" i="19"/>
  <c r="AH2" i="19"/>
  <c r="AG2" i="19"/>
  <c r="AD2" i="19"/>
  <c r="W2" i="19"/>
  <c r="AN159" i="21"/>
  <c r="X159" i="21"/>
  <c r="Y159" i="21"/>
  <c r="AF159" i="21"/>
  <c r="AL159" i="21"/>
  <c r="AB105" i="21"/>
  <c r="Y105" i="21"/>
  <c r="X105" i="21"/>
  <c r="AM105" i="21"/>
  <c r="AA105" i="21"/>
  <c r="AL131" i="21"/>
  <c r="W131" i="21"/>
  <c r="AA131" i="21"/>
  <c r="AK131" i="21"/>
  <c r="AI44" i="19"/>
  <c r="AF44" i="19"/>
  <c r="AA44" i="19"/>
  <c r="W44" i="19"/>
  <c r="AM44" i="19"/>
  <c r="AE132" i="21"/>
  <c r="AK132" i="21"/>
  <c r="Z132" i="21"/>
  <c r="Y132" i="21"/>
  <c r="AN132" i="21"/>
  <c r="X71" i="21"/>
  <c r="AM71" i="21"/>
  <c r="AO71" i="21"/>
  <c r="AC71" i="21"/>
  <c r="AN73" i="21"/>
  <c r="AE73" i="21"/>
  <c r="AL73" i="21"/>
  <c r="Z73" i="21"/>
  <c r="AO73" i="21"/>
  <c r="W162" i="21"/>
  <c r="AE162" i="21"/>
  <c r="AB162" i="21"/>
  <c r="AN162" i="21"/>
  <c r="AL162" i="21"/>
  <c r="AL50" i="19"/>
  <c r="AK50" i="19"/>
  <c r="AM50" i="19"/>
  <c r="AD50" i="19"/>
  <c r="AK102" i="21"/>
  <c r="AI102" i="21"/>
  <c r="AO102" i="21"/>
  <c r="AC102" i="21"/>
  <c r="AA102" i="21"/>
  <c r="AB100" i="21"/>
  <c r="AK100" i="21"/>
  <c r="Z100" i="21"/>
  <c r="Y100" i="21"/>
  <c r="AN100" i="21"/>
  <c r="X171" i="21"/>
  <c r="AD171" i="21"/>
  <c r="AO171" i="21"/>
  <c r="AC171" i="21"/>
  <c r="AL129" i="21"/>
  <c r="Y129" i="21"/>
  <c r="W129" i="21"/>
  <c r="AD129" i="21"/>
  <c r="AB129" i="21"/>
  <c r="AN24" i="19"/>
  <c r="W24" i="19"/>
  <c r="AM24" i="19"/>
  <c r="AD24" i="19"/>
  <c r="AB24" i="19"/>
  <c r="X149" i="21"/>
  <c r="Z149" i="21"/>
  <c r="AO149" i="21"/>
  <c r="AE149" i="21"/>
  <c r="AI166" i="21"/>
  <c r="X166" i="21"/>
  <c r="AO166" i="21"/>
  <c r="AC166" i="21"/>
  <c r="AA166" i="21"/>
  <c r="Z96" i="21"/>
  <c r="Y96" i="21"/>
  <c r="AK96" i="21"/>
  <c r="AH96" i="21"/>
  <c r="AF96" i="21"/>
  <c r="AH141" i="21"/>
  <c r="AD141" i="21"/>
  <c r="AG141" i="21"/>
  <c r="AI141" i="21"/>
  <c r="AG121" i="21"/>
  <c r="AM121" i="21"/>
  <c r="AA121" i="21"/>
  <c r="AH121" i="21"/>
  <c r="AJ121" i="21"/>
  <c r="AM41" i="19"/>
  <c r="X41" i="19"/>
  <c r="AN41" i="19"/>
  <c r="AJ41" i="19"/>
  <c r="AA41" i="19"/>
  <c r="AH64" i="21"/>
  <c r="AC64" i="21"/>
  <c r="AN64" i="21"/>
  <c r="AB64" i="21"/>
  <c r="AE135" i="21"/>
  <c r="AN135" i="21"/>
  <c r="Y135" i="21"/>
  <c r="AF135" i="21"/>
  <c r="AL135" i="21"/>
  <c r="AK5" i="19"/>
  <c r="AG5" i="19"/>
  <c r="AH5" i="19"/>
  <c r="AD5" i="19"/>
  <c r="AA5" i="19"/>
  <c r="AD53" i="21"/>
  <c r="AJ53" i="21"/>
  <c r="AG53" i="21"/>
  <c r="AI53" i="21"/>
  <c r="AA85" i="21"/>
  <c r="AO85" i="21"/>
  <c r="AE85" i="21"/>
  <c r="AL85" i="21"/>
  <c r="Z85" i="21"/>
  <c r="AG7" i="19"/>
  <c r="AF7" i="19"/>
  <c r="AI7" i="19"/>
  <c r="Y7" i="19"/>
  <c r="AK7" i="19"/>
  <c r="X3" i="65"/>
  <c r="AB3" i="65"/>
  <c r="AO3" i="65"/>
  <c r="AM3" i="65"/>
  <c r="W3" i="65"/>
  <c r="AN6" i="65"/>
  <c r="AB6" i="65"/>
  <c r="AO6" i="65"/>
  <c r="AG6" i="65"/>
  <c r="Y6" i="65"/>
  <c r="AA5" i="65"/>
  <c r="AJ19" i="65"/>
  <c r="AN19" i="65"/>
  <c r="AM19" i="65"/>
  <c r="AE19" i="65"/>
  <c r="W19" i="65"/>
  <c r="AL12" i="65"/>
  <c r="AD12" i="65"/>
  <c r="AO12" i="65"/>
  <c r="AG12" i="65"/>
  <c r="Y12" i="65"/>
  <c r="AJ24" i="65"/>
  <c r="AN24" i="65"/>
  <c r="AM24" i="65"/>
  <c r="AE24" i="65"/>
  <c r="W24" i="65"/>
  <c r="AH29" i="65"/>
  <c r="AF35" i="65"/>
  <c r="AB35" i="65"/>
  <c r="AM35" i="65"/>
  <c r="AE35" i="65"/>
  <c r="W35" i="65"/>
  <c r="AH32" i="65"/>
  <c r="AH33" i="65"/>
  <c r="AL38" i="65"/>
  <c r="AD38" i="65"/>
  <c r="AO38" i="65"/>
  <c r="AG38" i="65"/>
  <c r="Y38" i="65"/>
  <c r="AL42" i="65"/>
  <c r="AD42" i="65"/>
  <c r="AO42" i="65"/>
  <c r="AG42" i="65"/>
  <c r="Y42" i="65"/>
  <c r="AC8" i="65"/>
  <c r="AH8" i="65"/>
  <c r="AH59" i="65"/>
  <c r="AH70" i="65"/>
  <c r="X70" i="65"/>
  <c r="AM70" i="65"/>
  <c r="AE70" i="65"/>
  <c r="W70" i="65"/>
  <c r="AL52" i="65"/>
  <c r="AD52" i="65"/>
  <c r="AO52" i="65"/>
  <c r="AG52" i="65"/>
  <c r="Y52" i="65"/>
  <c r="AL56" i="65"/>
  <c r="AD56" i="65"/>
  <c r="AO56" i="65"/>
  <c r="AG56" i="65"/>
  <c r="Y56" i="65"/>
  <c r="AH72" i="65"/>
  <c r="AL61" i="65"/>
  <c r="AD61" i="65"/>
  <c r="AO61" i="65"/>
  <c r="AG61" i="65"/>
  <c r="Y61" i="65"/>
  <c r="AH82" i="65"/>
  <c r="AL76" i="65"/>
  <c r="AD76" i="65"/>
  <c r="AO76" i="65"/>
  <c r="AG76" i="65"/>
  <c r="Y76" i="65"/>
  <c r="AJ92" i="65"/>
  <c r="AB92" i="65"/>
  <c r="AM92" i="65"/>
  <c r="AE92" i="65"/>
  <c r="W92" i="65"/>
  <c r="AH85" i="65"/>
  <c r="AH101" i="65"/>
  <c r="AH98" i="65"/>
  <c r="AL91" i="65"/>
  <c r="AD91" i="65"/>
  <c r="AO91" i="65"/>
  <c r="AG91" i="65"/>
  <c r="Y91" i="65"/>
  <c r="AJ108" i="65"/>
  <c r="AB108" i="65"/>
  <c r="AM108" i="65"/>
  <c r="AE108" i="65"/>
  <c r="W108" i="65"/>
  <c r="AJ124" i="65"/>
  <c r="AB124" i="65"/>
  <c r="AM124" i="65"/>
  <c r="AE124" i="65"/>
  <c r="W124" i="65"/>
  <c r="AO140" i="65"/>
  <c r="AJ140" i="65"/>
  <c r="AM140" i="65"/>
  <c r="W140" i="65"/>
  <c r="Z140" i="65"/>
  <c r="AH121" i="65"/>
  <c r="AH137" i="65"/>
  <c r="AH122" i="65"/>
  <c r="AH138" i="65"/>
  <c r="AG138" i="65"/>
  <c r="AJ138" i="65"/>
  <c r="AM138" i="65"/>
  <c r="W138" i="65"/>
  <c r="AL115" i="65"/>
  <c r="AD115" i="65"/>
  <c r="AO115" i="65"/>
  <c r="AG115" i="65"/>
  <c r="Y115" i="65"/>
  <c r="AL131" i="65"/>
  <c r="AD131" i="65"/>
  <c r="AO131" i="65"/>
  <c r="AG131" i="65"/>
  <c r="Y131" i="65"/>
  <c r="AN152" i="65"/>
  <c r="AB152" i="65"/>
  <c r="AM152" i="65"/>
  <c r="AE152" i="65"/>
  <c r="W152" i="65"/>
  <c r="AF168" i="65"/>
  <c r="AB168" i="65"/>
  <c r="AM168" i="65"/>
  <c r="AE168" i="65"/>
  <c r="W168" i="65"/>
  <c r="AH149" i="65"/>
  <c r="AH165" i="65"/>
  <c r="AH142" i="65"/>
  <c r="AH158" i="65"/>
  <c r="AH174" i="65"/>
  <c r="AL159" i="65"/>
  <c r="AD159" i="65"/>
  <c r="AO159" i="65"/>
  <c r="AG159" i="65"/>
  <c r="Y159" i="65"/>
  <c r="AH177" i="65"/>
  <c r="W16" i="19"/>
  <c r="AL16" i="19"/>
  <c r="AM16" i="19"/>
  <c r="AF16" i="19"/>
  <c r="AB99" i="21"/>
  <c r="AM99" i="21"/>
  <c r="AC99" i="21"/>
  <c r="AJ99" i="21"/>
  <c r="X99" i="21"/>
  <c r="AI168" i="21"/>
  <c r="AL168" i="21"/>
  <c r="AC168" i="21"/>
  <c r="AN168" i="21"/>
  <c r="AB168" i="21"/>
  <c r="AA91" i="21"/>
  <c r="AI91" i="21"/>
  <c r="AK91" i="21"/>
  <c r="Y91" i="21"/>
  <c r="AD36" i="19"/>
  <c r="AE36" i="19"/>
  <c r="Y36" i="19"/>
  <c r="AO36" i="19"/>
  <c r="AK36" i="19"/>
  <c r="AK6" i="19"/>
  <c r="AC6" i="19"/>
  <c r="AF6" i="19"/>
  <c r="Y6" i="19"/>
  <c r="AD6" i="19"/>
  <c r="AJ40" i="19"/>
  <c r="AM40" i="19"/>
  <c r="AI40" i="19"/>
  <c r="AB40" i="19"/>
  <c r="AK122" i="21"/>
  <c r="AM122" i="21"/>
  <c r="AO122" i="21"/>
  <c r="AC122" i="21"/>
  <c r="AE122" i="21"/>
  <c r="W13" i="19"/>
  <c r="AG13" i="19"/>
  <c r="AH13" i="19"/>
  <c r="AD13" i="19"/>
  <c r="AA13" i="19"/>
  <c r="W98" i="21"/>
  <c r="AI98" i="21"/>
  <c r="AF98" i="21"/>
  <c r="AH98" i="21"/>
  <c r="AL97" i="21"/>
  <c r="AJ97" i="21"/>
  <c r="W97" i="21"/>
  <c r="AD97" i="21"/>
  <c r="AB97" i="21"/>
  <c r="AK144" i="21"/>
  <c r="AO144" i="21"/>
  <c r="AL144" i="21"/>
  <c r="AC144" i="21"/>
  <c r="AN144" i="21"/>
  <c r="AG164" i="21"/>
  <c r="AO164" i="21"/>
  <c r="AL164" i="21"/>
  <c r="AJ164" i="21"/>
  <c r="AA126" i="21"/>
  <c r="AM126" i="21"/>
  <c r="AK126" i="21"/>
  <c r="Y126" i="21"/>
  <c r="AN126" i="21"/>
  <c r="Z103" i="21"/>
  <c r="AL103" i="21"/>
  <c r="AA103" i="21"/>
  <c r="AM103" i="21"/>
  <c r="AO103" i="21"/>
  <c r="AI65" i="21"/>
  <c r="X65" i="21"/>
  <c r="AM65" i="21"/>
  <c r="AA65" i="21"/>
  <c r="AA26" i="19"/>
  <c r="AB26" i="19"/>
  <c r="AL26" i="19"/>
  <c r="AK26" i="19"/>
  <c r="AG26" i="19"/>
  <c r="AJ20" i="19"/>
  <c r="AD20" i="19"/>
  <c r="AE20" i="19"/>
  <c r="AH20" i="19"/>
  <c r="X20" i="19"/>
  <c r="AG153" i="21"/>
  <c r="AF153" i="21"/>
  <c r="AC153" i="21"/>
  <c r="AE153" i="21"/>
  <c r="AD107" i="21"/>
  <c r="Y107" i="21"/>
  <c r="AC107" i="21"/>
  <c r="AJ107" i="21"/>
  <c r="X107" i="21"/>
  <c r="AC154" i="21"/>
  <c r="AE154" i="21"/>
  <c r="AB154" i="21"/>
  <c r="X154" i="21"/>
  <c r="AL154" i="21"/>
  <c r="Z43" i="19"/>
  <c r="AN43" i="19"/>
  <c r="AJ43" i="19"/>
  <c r="AG43" i="19"/>
  <c r="AG176" i="21"/>
  <c r="Z176" i="21"/>
  <c r="AF176" i="21"/>
  <c r="AM176" i="21"/>
  <c r="AA176" i="21"/>
  <c r="AK163" i="21"/>
  <c r="AM163" i="21"/>
  <c r="AL163" i="21"/>
  <c r="AI163" i="21"/>
  <c r="AG163" i="21"/>
  <c r="AH35" i="19"/>
  <c r="AB35" i="19"/>
  <c r="Y35" i="19"/>
  <c r="AK35" i="19"/>
  <c r="AH137" i="21"/>
  <c r="AB137" i="21"/>
  <c r="AL137" i="21"/>
  <c r="Z137" i="21"/>
  <c r="AO137" i="21"/>
  <c r="AA67" i="21"/>
  <c r="X67" i="21"/>
  <c r="AD67" i="21"/>
  <c r="AO67" i="21"/>
  <c r="AC67" i="21"/>
  <c r="AJ161" i="21"/>
  <c r="X161" i="21"/>
  <c r="AM161" i="21"/>
  <c r="AA161" i="21"/>
  <c r="AG62" i="21"/>
  <c r="AA62" i="21"/>
  <c r="AK62" i="21"/>
  <c r="Y62" i="21"/>
  <c r="AN62" i="21"/>
  <c r="AO124" i="21"/>
  <c r="Z124" i="21"/>
  <c r="Y124" i="21"/>
  <c r="AN124" i="21"/>
  <c r="AB124" i="21"/>
  <c r="AN146" i="21"/>
  <c r="X146" i="21"/>
  <c r="AH146" i="21"/>
  <c r="AO146" i="21"/>
  <c r="AM175" i="21"/>
  <c r="AJ175" i="21"/>
  <c r="AN175" i="21"/>
  <c r="AB175" i="21"/>
  <c r="AD175" i="21"/>
  <c r="X174" i="21"/>
  <c r="AF174" i="21"/>
  <c r="AE174" i="21"/>
  <c r="AB174" i="21"/>
  <c r="AD174" i="21"/>
  <c r="AE79" i="21"/>
  <c r="Z79" i="21"/>
  <c r="AM79" i="21"/>
  <c r="AG79" i="21"/>
  <c r="AN32" i="19"/>
  <c r="AM32" i="19"/>
  <c r="AJ32" i="19"/>
  <c r="AC32" i="19"/>
  <c r="Y32" i="19"/>
  <c r="AI55" i="21"/>
  <c r="AD55" i="21"/>
  <c r="AH55" i="21"/>
  <c r="W55" i="21"/>
  <c r="AK55" i="21"/>
  <c r="AN160" i="21"/>
  <c r="AB160" i="21"/>
  <c r="AH111" i="21"/>
  <c r="AG111" i="21"/>
  <c r="AN111" i="21"/>
  <c r="AB111" i="21"/>
  <c r="AD111" i="21"/>
  <c r="AH12" i="19"/>
  <c r="AL12" i="19"/>
  <c r="AM12" i="19"/>
  <c r="AA12" i="19"/>
  <c r="AB12" i="19"/>
  <c r="W133" i="21"/>
  <c r="AK51" i="19"/>
  <c r="W51" i="19"/>
  <c r="AG51" i="19"/>
  <c r="X51" i="19"/>
  <c r="AN51" i="19"/>
  <c r="W86" i="21"/>
  <c r="AN86" i="21"/>
  <c r="AM86" i="21"/>
  <c r="AJ86" i="21"/>
  <c r="AH86" i="21"/>
  <c r="W89" i="21"/>
  <c r="AG89" i="21"/>
  <c r="AA89" i="21"/>
  <c r="AH89" i="21"/>
  <c r="AJ89" i="21"/>
  <c r="AD60" i="21"/>
  <c r="Z60" i="21"/>
  <c r="Y60" i="21"/>
  <c r="AN60" i="21"/>
  <c r="AB60" i="21"/>
  <c r="AD31" i="19"/>
  <c r="AE31" i="19"/>
  <c r="W31" i="19"/>
  <c r="AM31" i="19"/>
  <c r="AI31" i="19"/>
  <c r="AC49" i="19"/>
  <c r="Z49" i="19"/>
  <c r="AB49" i="19"/>
  <c r="W49" i="19"/>
  <c r="AI49" i="19"/>
  <c r="X138" i="21"/>
  <c r="AG138" i="21"/>
  <c r="AK138" i="21"/>
  <c r="Y138" i="21"/>
  <c r="W138" i="21"/>
  <c r="Z63" i="21"/>
  <c r="AL63" i="21"/>
  <c r="AA63" i="21"/>
  <c r="W63" i="21"/>
  <c r="AO63" i="21"/>
  <c r="D172" i="22"/>
  <c r="E172" i="22"/>
  <c r="C172" i="22"/>
  <c r="F172" i="22"/>
  <c r="D152" i="22"/>
  <c r="E152" i="22"/>
  <c r="C152" i="22"/>
  <c r="F152" i="22"/>
  <c r="E171" i="22"/>
  <c r="C171" i="22"/>
  <c r="F171" i="22"/>
  <c r="D171" i="22"/>
  <c r="C155" i="22"/>
  <c r="F155" i="22"/>
  <c r="D155" i="22"/>
  <c r="E155" i="22"/>
  <c r="E140" i="22"/>
  <c r="C140" i="22"/>
  <c r="F140" i="22"/>
  <c r="D140" i="22"/>
  <c r="E162" i="22"/>
  <c r="C162" i="22"/>
  <c r="F162" i="22"/>
  <c r="D162" i="22"/>
  <c r="F146" i="22"/>
  <c r="D146" i="22"/>
  <c r="E146" i="22"/>
  <c r="C146" i="22"/>
  <c r="D169" i="22"/>
  <c r="E169" i="22"/>
  <c r="C169" i="22"/>
  <c r="F169" i="22"/>
  <c r="C153" i="22"/>
  <c r="F153" i="22"/>
  <c r="D153" i="22"/>
  <c r="E153" i="22"/>
  <c r="E132" i="22"/>
  <c r="C132" i="22"/>
  <c r="F132" i="22"/>
  <c r="D132" i="22"/>
  <c r="D116" i="22"/>
  <c r="E116" i="22"/>
  <c r="C116" i="22"/>
  <c r="F116" i="22"/>
  <c r="D139" i="22"/>
  <c r="E139" i="22"/>
  <c r="C139" i="22"/>
  <c r="F139" i="22"/>
  <c r="C123" i="22"/>
  <c r="F123" i="22"/>
  <c r="D123" i="22"/>
  <c r="E123" i="22"/>
  <c r="F107" i="22"/>
  <c r="D107" i="22"/>
  <c r="E107" i="22"/>
  <c r="C107" i="22"/>
  <c r="D130" i="22"/>
  <c r="E130" i="22"/>
  <c r="C130" i="22"/>
  <c r="F130" i="22"/>
  <c r="C114" i="22"/>
  <c r="F114" i="22"/>
  <c r="D114" i="22"/>
  <c r="E114" i="22"/>
  <c r="C133" i="22"/>
  <c r="F133" i="22"/>
  <c r="E133" i="22"/>
  <c r="D133" i="22"/>
  <c r="D117" i="22"/>
  <c r="C117" i="22"/>
  <c r="F117" i="22"/>
  <c r="E117" i="22"/>
  <c r="E96" i="22"/>
  <c r="C96" i="22"/>
  <c r="F96" i="22"/>
  <c r="D96" i="22"/>
  <c r="C103" i="22"/>
  <c r="F103" i="22"/>
  <c r="D103" i="22"/>
  <c r="E103" i="22"/>
  <c r="D87" i="22"/>
  <c r="E87" i="22"/>
  <c r="C87" i="22"/>
  <c r="F87" i="22"/>
  <c r="F86" i="22"/>
  <c r="D86" i="22"/>
  <c r="E86" i="22"/>
  <c r="C86" i="22"/>
  <c r="C93" i="22"/>
  <c r="F93" i="22"/>
  <c r="E93" i="22"/>
  <c r="D93" i="22"/>
  <c r="F77" i="22"/>
  <c r="E77" i="22"/>
  <c r="D77" i="22"/>
  <c r="C77" i="22"/>
  <c r="D79" i="22"/>
  <c r="E79" i="22"/>
  <c r="C79" i="22"/>
  <c r="F79" i="22"/>
  <c r="E74" i="22"/>
  <c r="F74" i="22"/>
  <c r="D74" i="22"/>
  <c r="C74" i="22"/>
  <c r="D62" i="22"/>
  <c r="E62" i="22"/>
  <c r="F62" i="22"/>
  <c r="C62" i="22"/>
  <c r="E61" i="22"/>
  <c r="F61" i="22"/>
  <c r="C61" i="22"/>
  <c r="D61" i="22"/>
  <c r="C68" i="22"/>
  <c r="D68" i="22"/>
  <c r="F68" i="22"/>
  <c r="E68" i="22"/>
  <c r="D63" i="22"/>
  <c r="E63" i="22"/>
  <c r="C63" i="22"/>
  <c r="F63" i="22"/>
  <c r="E52" i="22"/>
  <c r="F52" i="22"/>
  <c r="C52" i="22"/>
  <c r="D52" i="22"/>
  <c r="C59" i="22"/>
  <c r="F59" i="22"/>
  <c r="D59" i="22"/>
  <c r="E59" i="22"/>
  <c r="E35" i="22"/>
  <c r="C35" i="22"/>
  <c r="F35" i="22"/>
  <c r="D35" i="22"/>
  <c r="C31" i="22"/>
  <c r="F31" i="22"/>
  <c r="D31" i="22"/>
  <c r="E31" i="22"/>
  <c r="D38" i="22"/>
  <c r="E38" i="22"/>
  <c r="F38" i="22"/>
  <c r="C38" i="22"/>
  <c r="F41" i="22"/>
  <c r="C41" i="22"/>
  <c r="D41" i="22"/>
  <c r="E41" i="22"/>
  <c r="C40" i="22"/>
  <c r="D40" i="22"/>
  <c r="E40" i="22"/>
  <c r="F40" i="22"/>
  <c r="C19" i="22"/>
  <c r="F19" i="22"/>
  <c r="D19" i="22"/>
  <c r="E19" i="22"/>
  <c r="C25" i="22"/>
  <c r="D25" i="22"/>
  <c r="E25" i="22"/>
  <c r="F25" i="22"/>
  <c r="F17" i="22"/>
  <c r="D17" i="22"/>
  <c r="C17" i="22"/>
  <c r="E17" i="22"/>
  <c r="F12" i="22"/>
  <c r="C12" i="22"/>
  <c r="D12" i="22"/>
  <c r="E12" i="22"/>
  <c r="E14" i="22"/>
  <c r="F14" i="22"/>
  <c r="C14" i="22"/>
  <c r="D14" i="22"/>
  <c r="C6" i="22"/>
  <c r="D6" i="22"/>
  <c r="E6" i="22"/>
  <c r="F6" i="22"/>
  <c r="Q5" i="22"/>
  <c r="Q7" i="22"/>
  <c r="Q9" i="22"/>
  <c r="Q6" i="22"/>
  <c r="Q4" i="22"/>
  <c r="Q11" i="22"/>
  <c r="Q15" i="22"/>
  <c r="Q12" i="22"/>
  <c r="Q13" i="22"/>
  <c r="Q10" i="22"/>
  <c r="Q17" i="22"/>
  <c r="Q21" i="22"/>
  <c r="Q8" i="22"/>
  <c r="Q14" i="22"/>
  <c r="Q18" i="22"/>
  <c r="Q22" i="22"/>
  <c r="Q16" i="22"/>
  <c r="Q19" i="22"/>
  <c r="Q23" i="22"/>
  <c r="Q26" i="22"/>
  <c r="Q30" i="22"/>
  <c r="Q27" i="22"/>
  <c r="Q24" i="22"/>
  <c r="Q28" i="22"/>
  <c r="Q29" i="22"/>
  <c r="Q33" i="22"/>
  <c r="Q37" i="22"/>
  <c r="Q41" i="22"/>
  <c r="Q45" i="22"/>
  <c r="Q34" i="22"/>
  <c r="Q38" i="22"/>
  <c r="Q42" i="22"/>
  <c r="Q46" i="22"/>
  <c r="Q20" i="22"/>
  <c r="Q31" i="22"/>
  <c r="Q35" i="22"/>
  <c r="Q39" i="22"/>
  <c r="Q43" i="22"/>
  <c r="Q44" i="22"/>
  <c r="Q47" i="22"/>
  <c r="Q51" i="22"/>
  <c r="Q55" i="22"/>
  <c r="Q59" i="22"/>
  <c r="Q25" i="22"/>
  <c r="Q32" i="22"/>
  <c r="Q48" i="22"/>
  <c r="Q52" i="22"/>
  <c r="Q56" i="22"/>
  <c r="Q60" i="22"/>
  <c r="Q36" i="22"/>
  <c r="Q49" i="22"/>
  <c r="Q53" i="22"/>
  <c r="Q57" i="22"/>
  <c r="Q54" i="22"/>
  <c r="Q64" i="22"/>
  <c r="Q68" i="22"/>
  <c r="Q72" i="22"/>
  <c r="Q40" i="22"/>
  <c r="Q58" i="22"/>
  <c r="Q61" i="22"/>
  <c r="Q65" i="22"/>
  <c r="Q69" i="22"/>
  <c r="Q73" i="22"/>
  <c r="Q62" i="22"/>
  <c r="Q66" i="22"/>
  <c r="Q70" i="22"/>
  <c r="Q71" i="22"/>
  <c r="Q50" i="22"/>
  <c r="Q63" i="22"/>
  <c r="Q67" i="22"/>
  <c r="Q74" i="22"/>
  <c r="Q75" i="22"/>
  <c r="Q79" i="22"/>
  <c r="Q76" i="22"/>
  <c r="Q80" i="22"/>
  <c r="Q77" i="22"/>
  <c r="Q81" i="22"/>
  <c r="Q78" i="22"/>
  <c r="Q82" i="22"/>
  <c r="Q86" i="22"/>
  <c r="Q90" i="22"/>
  <c r="Q94" i="22"/>
  <c r="Q98" i="22"/>
  <c r="Q102" i="22"/>
  <c r="Q87" i="22"/>
  <c r="Q91" i="22"/>
  <c r="Q95" i="22"/>
  <c r="Q99" i="22"/>
  <c r="Q83" i="22"/>
  <c r="Q84" i="22"/>
  <c r="Q88" i="22"/>
  <c r="Q92" i="22"/>
  <c r="Q96" i="22"/>
  <c r="Q100" i="22"/>
  <c r="Q104" i="22"/>
  <c r="Q85" i="22"/>
  <c r="Q89" i="22"/>
  <c r="Q93" i="22"/>
  <c r="Q97" i="22"/>
  <c r="Q101" i="22"/>
  <c r="Q103" i="22"/>
  <c r="Q106" i="22"/>
  <c r="Q110" i="22"/>
  <c r="Q114" i="22"/>
  <c r="Q118" i="22"/>
  <c r="Q122" i="22"/>
  <c r="Q126" i="22"/>
  <c r="Q130" i="22"/>
  <c r="Q134" i="22"/>
  <c r="Q138" i="22"/>
  <c r="Q105" i="22"/>
  <c r="Q107" i="22"/>
  <c r="Q111" i="22"/>
  <c r="Q115" i="22"/>
  <c r="Q119" i="22"/>
  <c r="Q123" i="22"/>
  <c r="Q127" i="22"/>
  <c r="Q131" i="22"/>
  <c r="Q135" i="22"/>
  <c r="Q108" i="22"/>
  <c r="Q112" i="22"/>
  <c r="Q116" i="22"/>
  <c r="Q120" i="22"/>
  <c r="Q124" i="22"/>
  <c r="Q128" i="22"/>
  <c r="Q132" i="22"/>
  <c r="Q136" i="22"/>
  <c r="Q140" i="22"/>
  <c r="Q109" i="22"/>
  <c r="Q113" i="22"/>
  <c r="Q117" i="22"/>
  <c r="Q121" i="22"/>
  <c r="Q125" i="22"/>
  <c r="Q129" i="22"/>
  <c r="Q133" i="22"/>
  <c r="Q141" i="22"/>
  <c r="Q142" i="22"/>
  <c r="Q146" i="22"/>
  <c r="Q150" i="22"/>
  <c r="Q154" i="22"/>
  <c r="Q158" i="22"/>
  <c r="Q162" i="22"/>
  <c r="Q166" i="22"/>
  <c r="Q170" i="22"/>
  <c r="Q174" i="22"/>
  <c r="Q143" i="22"/>
  <c r="Q147" i="22"/>
  <c r="Q151" i="22"/>
  <c r="Q155" i="22"/>
  <c r="Q159" i="22"/>
  <c r="Q163" i="22"/>
  <c r="Q167" i="22"/>
  <c r="Q171" i="22"/>
  <c r="Q175" i="22"/>
  <c r="Q137" i="22"/>
  <c r="Q144" i="22"/>
  <c r="Q148" i="22"/>
  <c r="Q152" i="22"/>
  <c r="Q156" i="22"/>
  <c r="Q160" i="22"/>
  <c r="Q164" i="22"/>
  <c r="Q168" i="22"/>
  <c r="Q172" i="22"/>
  <c r="Q176" i="22"/>
  <c r="Q145" i="22"/>
  <c r="Q161" i="22"/>
  <c r="Q177" i="22"/>
  <c r="Q149" i="22"/>
  <c r="Q165" i="22"/>
  <c r="Q139" i="22"/>
  <c r="Q153" i="22"/>
  <c r="Q169" i="22"/>
  <c r="Q157" i="22"/>
  <c r="Q173" i="22"/>
  <c r="Q2" i="22"/>
  <c r="Q3" i="22"/>
  <c r="T4" i="22"/>
  <c r="T6" i="22"/>
  <c r="T13" i="22"/>
  <c r="T5" i="22"/>
  <c r="T10" i="22"/>
  <c r="T14" i="22"/>
  <c r="T9" i="22"/>
  <c r="T11" i="22"/>
  <c r="T15" i="22"/>
  <c r="T19" i="22"/>
  <c r="T23" i="22"/>
  <c r="T16" i="22"/>
  <c r="T20" i="22"/>
  <c r="T8" i="22"/>
  <c r="T12" i="22"/>
  <c r="T17" i="22"/>
  <c r="T21" i="22"/>
  <c r="T18" i="22"/>
  <c r="T24" i="22"/>
  <c r="T28" i="22"/>
  <c r="T22" i="22"/>
  <c r="T25" i="22"/>
  <c r="T29" i="22"/>
  <c r="T26" i="22"/>
  <c r="T30" i="22"/>
  <c r="T31" i="22"/>
  <c r="T35" i="22"/>
  <c r="T39" i="22"/>
  <c r="T43" i="22"/>
  <c r="T27" i="22"/>
  <c r="T32" i="22"/>
  <c r="T36" i="22"/>
  <c r="T40" i="22"/>
  <c r="T44" i="22"/>
  <c r="T33" i="22"/>
  <c r="T37" i="22"/>
  <c r="T41" i="22"/>
  <c r="T45" i="22"/>
  <c r="T38" i="22"/>
  <c r="T49" i="22"/>
  <c r="T53" i="22"/>
  <c r="T57" i="22"/>
  <c r="T42" i="22"/>
  <c r="T50" i="22"/>
  <c r="T54" i="22"/>
  <c r="T58" i="22"/>
  <c r="T47" i="22"/>
  <c r="T51" i="22"/>
  <c r="T55" i="22"/>
  <c r="T59" i="22"/>
  <c r="T48" i="22"/>
  <c r="T62" i="22"/>
  <c r="T66" i="22"/>
  <c r="T70" i="22"/>
  <c r="T52" i="22"/>
  <c r="T63" i="22"/>
  <c r="T67" i="22"/>
  <c r="T71" i="22"/>
  <c r="T34" i="22"/>
  <c r="T56" i="22"/>
  <c r="T60" i="22"/>
  <c r="T64" i="22"/>
  <c r="T68" i="22"/>
  <c r="T72" i="22"/>
  <c r="T46" i="22"/>
  <c r="T65" i="22"/>
  <c r="T69" i="22"/>
  <c r="T73" i="22"/>
  <c r="T61" i="22"/>
  <c r="T74" i="22"/>
  <c r="T77" i="22"/>
  <c r="T81" i="22"/>
  <c r="T78" i="22"/>
  <c r="T82" i="22"/>
  <c r="T75" i="22"/>
  <c r="T79" i="22"/>
  <c r="T76" i="22"/>
  <c r="T80" i="22"/>
  <c r="T83" i="22"/>
  <c r="T84" i="22"/>
  <c r="T88" i="22"/>
  <c r="T92" i="22"/>
  <c r="T96" i="22"/>
  <c r="T100" i="22"/>
  <c r="T104" i="22"/>
  <c r="T85" i="22"/>
  <c r="T89" i="22"/>
  <c r="T93" i="22"/>
  <c r="T97" i="22"/>
  <c r="T101" i="22"/>
  <c r="T86" i="22"/>
  <c r="T90" i="22"/>
  <c r="T94" i="22"/>
  <c r="T98" i="22"/>
  <c r="T102" i="22"/>
  <c r="T87" i="22"/>
  <c r="T91" i="22"/>
  <c r="T95" i="22"/>
  <c r="T99" i="22"/>
  <c r="T105" i="22"/>
  <c r="T108" i="22"/>
  <c r="T112" i="22"/>
  <c r="T116" i="22"/>
  <c r="T120" i="22"/>
  <c r="T124" i="22"/>
  <c r="T128" i="22"/>
  <c r="T132" i="22"/>
  <c r="T136" i="22"/>
  <c r="T140" i="22"/>
  <c r="T109" i="22"/>
  <c r="T113" i="22"/>
  <c r="T117" i="22"/>
  <c r="T121" i="22"/>
  <c r="T125" i="22"/>
  <c r="T129" i="22"/>
  <c r="T133" i="22"/>
  <c r="T137" i="22"/>
  <c r="T106" i="22"/>
  <c r="T110" i="22"/>
  <c r="T114" i="22"/>
  <c r="T118" i="22"/>
  <c r="T122" i="22"/>
  <c r="T126" i="22"/>
  <c r="T130" i="22"/>
  <c r="T134" i="22"/>
  <c r="T138" i="22"/>
  <c r="T103" i="22"/>
  <c r="T107" i="22"/>
  <c r="T111" i="22"/>
  <c r="T115" i="22"/>
  <c r="T119" i="22"/>
  <c r="T123" i="22"/>
  <c r="T127" i="22"/>
  <c r="T131" i="22"/>
  <c r="T135" i="22"/>
  <c r="T144" i="22"/>
  <c r="T148" i="22"/>
  <c r="T152" i="22"/>
  <c r="T156" i="22"/>
  <c r="T160" i="22"/>
  <c r="T164" i="22"/>
  <c r="T168" i="22"/>
  <c r="T172" i="22"/>
  <c r="T145" i="22"/>
  <c r="T149" i="22"/>
  <c r="T153" i="22"/>
  <c r="T157" i="22"/>
  <c r="T161" i="22"/>
  <c r="T165" i="22"/>
  <c r="T169" i="22"/>
  <c r="T173" i="22"/>
  <c r="T139" i="22"/>
  <c r="T142" i="22"/>
  <c r="T146" i="22"/>
  <c r="T150" i="22"/>
  <c r="T154" i="22"/>
  <c r="T158" i="22"/>
  <c r="T162" i="22"/>
  <c r="T166" i="22"/>
  <c r="T170" i="22"/>
  <c r="T174" i="22"/>
  <c r="T155" i="22"/>
  <c r="T171" i="22"/>
  <c r="T141" i="22"/>
  <c r="T143" i="22"/>
  <c r="T159" i="22"/>
  <c r="T175" i="22"/>
  <c r="T147" i="22"/>
  <c r="T163" i="22"/>
  <c r="T176" i="22"/>
  <c r="T177" i="22"/>
  <c r="T151" i="22"/>
  <c r="T167" i="22"/>
  <c r="T3" i="22"/>
  <c r="T2" i="22"/>
  <c r="T7" i="22"/>
  <c r="Y2" i="22"/>
  <c r="AN13" i="65"/>
  <c r="AD13" i="65"/>
  <c r="AM13" i="65"/>
  <c r="AE13" i="65"/>
  <c r="W13" i="65"/>
  <c r="AH9" i="65"/>
  <c r="X9" i="65"/>
  <c r="AO9" i="65"/>
  <c r="AG9" i="65"/>
  <c r="Y9" i="65"/>
  <c r="AH17" i="65"/>
  <c r="Z17" i="65"/>
  <c r="AH28" i="65"/>
  <c r="X28" i="65"/>
  <c r="AM28" i="65"/>
  <c r="AE28" i="65"/>
  <c r="W28" i="65"/>
  <c r="AH26" i="65"/>
  <c r="Z26" i="65"/>
  <c r="AJ39" i="65"/>
  <c r="AN39" i="65"/>
  <c r="AM39" i="65"/>
  <c r="AE39" i="65"/>
  <c r="W39" i="65"/>
  <c r="AH36" i="65"/>
  <c r="Z36" i="65"/>
  <c r="AH37" i="65"/>
  <c r="Z37" i="65"/>
  <c r="AJ49" i="65"/>
  <c r="AN49" i="65"/>
  <c r="AM49" i="65"/>
  <c r="AE49" i="65"/>
  <c r="W49" i="65"/>
  <c r="AH50" i="65"/>
  <c r="Z50" i="65"/>
  <c r="AH47" i="65"/>
  <c r="Z47" i="65"/>
  <c r="AH63" i="65"/>
  <c r="Z63" i="65"/>
  <c r="AJ77" i="65"/>
  <c r="AB77" i="65"/>
  <c r="AM77" i="65"/>
  <c r="AE77" i="65"/>
  <c r="W77" i="65"/>
  <c r="AH75" i="65"/>
  <c r="Z75" i="65"/>
  <c r="AJ96" i="65"/>
  <c r="AB96" i="65"/>
  <c r="AM96" i="65"/>
  <c r="AE96" i="65"/>
  <c r="W96" i="65"/>
  <c r="AH89" i="65"/>
  <c r="Z89" i="65"/>
  <c r="AH86" i="65"/>
  <c r="Z86" i="65"/>
  <c r="AG102" i="65"/>
  <c r="AJ102" i="65"/>
  <c r="AM102" i="65"/>
  <c r="W102" i="65"/>
  <c r="Z102" i="65"/>
  <c r="AJ112" i="65"/>
  <c r="AB112" i="65"/>
  <c r="AM112" i="65"/>
  <c r="AE112" i="65"/>
  <c r="W112" i="65"/>
  <c r="AJ128" i="65"/>
  <c r="AB128" i="65"/>
  <c r="AM128" i="65"/>
  <c r="AE128" i="65"/>
  <c r="W128" i="65"/>
  <c r="AH109" i="65"/>
  <c r="Z109" i="65"/>
  <c r="AH125" i="65"/>
  <c r="Z125" i="65"/>
  <c r="AH110" i="65"/>
  <c r="Z110" i="65"/>
  <c r="AH126" i="65"/>
  <c r="Z126" i="65"/>
  <c r="AD103" i="65"/>
  <c r="AO103" i="65"/>
  <c r="AG103" i="65"/>
  <c r="Y103" i="65"/>
  <c r="AD119" i="65"/>
  <c r="AO119" i="65"/>
  <c r="AG119" i="65"/>
  <c r="Y119" i="65"/>
  <c r="AL135" i="65"/>
  <c r="AD135" i="65"/>
  <c r="AO135" i="65"/>
  <c r="AG135" i="65"/>
  <c r="Y135" i="65"/>
  <c r="AJ156" i="65"/>
  <c r="AN156" i="65"/>
  <c r="AM156" i="65"/>
  <c r="AE156" i="65"/>
  <c r="W156" i="65"/>
  <c r="AJ172" i="65"/>
  <c r="AN172" i="65"/>
  <c r="AM172" i="65"/>
  <c r="AE172" i="65"/>
  <c r="W172" i="65"/>
  <c r="AH153" i="65"/>
  <c r="Z153" i="65"/>
  <c r="AH169" i="65"/>
  <c r="Z169" i="65"/>
  <c r="AH146" i="65"/>
  <c r="Z146" i="65"/>
  <c r="AH162" i="65"/>
  <c r="Z162" i="65"/>
  <c r="AL155" i="65"/>
  <c r="AD155" i="65"/>
  <c r="AO155" i="65"/>
  <c r="AG155" i="65"/>
  <c r="Y155" i="65"/>
  <c r="AL175" i="65"/>
  <c r="AD175" i="65"/>
  <c r="AO175" i="65"/>
  <c r="AG175" i="65"/>
  <c r="Y175" i="65"/>
  <c r="AL151" i="65"/>
  <c r="AD151" i="65"/>
  <c r="AO151" i="65"/>
  <c r="AG151" i="65"/>
  <c r="Y151" i="65"/>
  <c r="AH33" i="19"/>
  <c r="AL33" i="19"/>
  <c r="AE33" i="19"/>
  <c r="X33" i="19"/>
  <c r="AN33" i="19"/>
  <c r="AO119" i="21"/>
  <c r="AD119" i="21"/>
  <c r="AH119" i="21"/>
  <c r="AM119" i="21"/>
  <c r="AK119" i="21"/>
  <c r="AO93" i="21"/>
  <c r="AC93" i="21"/>
  <c r="W93" i="21"/>
  <c r="AA93" i="21"/>
  <c r="AH93" i="21"/>
  <c r="AM57" i="21"/>
  <c r="AO57" i="21"/>
  <c r="AN57" i="21"/>
  <c r="AK57" i="21"/>
  <c r="AI57" i="21"/>
  <c r="AN70" i="21"/>
  <c r="AB70" i="21"/>
  <c r="AD70" i="21"/>
  <c r="AK70" i="21"/>
  <c r="Y70" i="21"/>
  <c r="AA30" i="19"/>
  <c r="AN30" i="19"/>
  <c r="AJ30" i="19"/>
  <c r="AF30" i="19"/>
  <c r="AD30" i="19"/>
  <c r="AL147" i="21"/>
  <c r="AA147" i="21"/>
  <c r="AG147" i="21"/>
  <c r="AN147" i="21"/>
  <c r="AB147" i="21"/>
  <c r="AI92" i="21"/>
  <c r="Z92" i="21"/>
  <c r="Y92" i="21"/>
  <c r="AN92" i="21"/>
  <c r="AB92" i="21"/>
  <c r="AH58" i="21"/>
  <c r="AK58" i="21"/>
  <c r="AO58" i="21"/>
  <c r="AC58" i="21"/>
  <c r="AE58" i="21"/>
  <c r="AC47" i="19"/>
  <c r="AL61" i="21"/>
  <c r="AF90" i="19"/>
  <c r="AH10" i="65"/>
  <c r="Z10" i="65"/>
  <c r="AH11" i="65"/>
  <c r="Z11" i="65"/>
  <c r="AH21" i="65"/>
  <c r="Z21" i="65"/>
  <c r="AH40" i="65"/>
  <c r="Z40" i="65"/>
  <c r="AH41" i="65"/>
  <c r="Z41" i="65"/>
  <c r="AH54" i="65"/>
  <c r="Z54" i="65"/>
  <c r="AH51" i="65"/>
  <c r="Z51" i="65"/>
  <c r="AH67" i="65"/>
  <c r="Z67" i="65"/>
  <c r="AH64" i="65"/>
  <c r="Z64" i="65"/>
  <c r="AH79" i="65"/>
  <c r="Z79" i="65"/>
  <c r="AH93" i="65"/>
  <c r="Z93" i="65"/>
  <c r="AH90" i="65"/>
  <c r="Z90" i="65"/>
  <c r="AH106" i="65"/>
  <c r="Z106" i="65"/>
  <c r="AH113" i="65"/>
  <c r="Z113" i="65"/>
  <c r="AH129" i="65"/>
  <c r="Z129" i="65"/>
  <c r="AH114" i="65"/>
  <c r="Z114" i="65"/>
  <c r="AH130" i="65"/>
  <c r="Z130" i="65"/>
  <c r="AH157" i="65"/>
  <c r="Z157" i="65"/>
  <c r="AH173" i="65"/>
  <c r="Z173" i="65"/>
  <c r="AH150" i="65"/>
  <c r="Z150" i="65"/>
  <c r="AH166" i="65"/>
  <c r="Z166" i="65"/>
  <c r="AC46" i="65"/>
  <c r="AF46" i="65"/>
  <c r="X46" i="65"/>
  <c r="AM6" i="65"/>
  <c r="AE6" i="65"/>
  <c r="W6" i="65"/>
  <c r="K9" i="22"/>
  <c r="K4" i="22"/>
  <c r="K11" i="22"/>
  <c r="K15" i="22"/>
  <c r="K12" i="22"/>
  <c r="K8" i="22"/>
  <c r="K13" i="22"/>
  <c r="K16" i="22"/>
  <c r="K17" i="22"/>
  <c r="K21" i="22"/>
  <c r="K10" i="22"/>
  <c r="K18" i="22"/>
  <c r="K22" i="22"/>
  <c r="K7" i="22"/>
  <c r="K14" i="22"/>
  <c r="K19" i="22"/>
  <c r="K23" i="22"/>
  <c r="K20" i="22"/>
  <c r="K26" i="22"/>
  <c r="K30" i="22"/>
  <c r="K27" i="22"/>
  <c r="K24" i="22"/>
  <c r="K28" i="22"/>
  <c r="K25" i="22"/>
  <c r="K33" i="22"/>
  <c r="K37" i="22"/>
  <c r="K41" i="22"/>
  <c r="K45" i="22"/>
  <c r="K29" i="22"/>
  <c r="K34" i="22"/>
  <c r="K38" i="22"/>
  <c r="K42" i="22"/>
  <c r="K46" i="22"/>
  <c r="K31" i="22"/>
  <c r="K35" i="22"/>
  <c r="K39" i="22"/>
  <c r="K43" i="22"/>
  <c r="K40" i="22"/>
  <c r="K47" i="22"/>
  <c r="K51" i="22"/>
  <c r="K55" i="22"/>
  <c r="K59" i="22"/>
  <c r="K44" i="22"/>
  <c r="K48" i="22"/>
  <c r="K52" i="22"/>
  <c r="K56" i="22"/>
  <c r="K60" i="22"/>
  <c r="K32" i="22"/>
  <c r="K49" i="22"/>
  <c r="K53" i="22"/>
  <c r="K57" i="22"/>
  <c r="K50" i="22"/>
  <c r="K64" i="22"/>
  <c r="K68" i="22"/>
  <c r="K72" i="22"/>
  <c r="K54" i="22"/>
  <c r="K61" i="22"/>
  <c r="K65" i="22"/>
  <c r="K69" i="22"/>
  <c r="K73" i="22"/>
  <c r="K36" i="22"/>
  <c r="K58" i="22"/>
  <c r="K62" i="22"/>
  <c r="K66" i="22"/>
  <c r="K70" i="22"/>
  <c r="K74" i="22"/>
  <c r="K67" i="22"/>
  <c r="K71" i="22"/>
  <c r="K63" i="22"/>
  <c r="K75" i="22"/>
  <c r="K79" i="22"/>
  <c r="K83" i="22"/>
  <c r="K76" i="22"/>
  <c r="K80" i="22"/>
  <c r="K77" i="22"/>
  <c r="K81" i="22"/>
  <c r="K78" i="22"/>
  <c r="K82" i="22"/>
  <c r="K86" i="22"/>
  <c r="K90" i="22"/>
  <c r="K94" i="22"/>
  <c r="K98" i="22"/>
  <c r="K102" i="22"/>
  <c r="K87" i="22"/>
  <c r="K91" i="22"/>
  <c r="K95" i="22"/>
  <c r="K99" i="22"/>
  <c r="K84" i="22"/>
  <c r="K88" i="22"/>
  <c r="K92" i="22"/>
  <c r="K96" i="22"/>
  <c r="K100" i="22"/>
  <c r="K104" i="22"/>
  <c r="K85" i="22"/>
  <c r="K89" i="22"/>
  <c r="K93" i="22"/>
  <c r="K97" i="22"/>
  <c r="K101" i="22"/>
  <c r="K110" i="22"/>
  <c r="K114" i="22"/>
  <c r="K118" i="22"/>
  <c r="K122" i="22"/>
  <c r="K126" i="22"/>
  <c r="K130" i="22"/>
  <c r="K134" i="22"/>
  <c r="K138" i="22"/>
  <c r="K106" i="22"/>
  <c r="K107" i="22"/>
  <c r="K111" i="22"/>
  <c r="K115" i="22"/>
  <c r="K119" i="22"/>
  <c r="K123" i="22"/>
  <c r="K127" i="22"/>
  <c r="K131" i="22"/>
  <c r="K135" i="22"/>
  <c r="K103" i="22"/>
  <c r="K108" i="22"/>
  <c r="K112" i="22"/>
  <c r="K116" i="22"/>
  <c r="K120" i="22"/>
  <c r="K124" i="22"/>
  <c r="K128" i="22"/>
  <c r="K132" i="22"/>
  <c r="K136" i="22"/>
  <c r="K140" i="22"/>
  <c r="K105" i="22"/>
  <c r="K109" i="22"/>
  <c r="K113" i="22"/>
  <c r="K117" i="22"/>
  <c r="K121" i="22"/>
  <c r="K125" i="22"/>
  <c r="K129" i="22"/>
  <c r="K133" i="22"/>
  <c r="K142" i="22"/>
  <c r="K146" i="22"/>
  <c r="K150" i="22"/>
  <c r="K154" i="22"/>
  <c r="K158" i="22"/>
  <c r="K162" i="22"/>
  <c r="K166" i="22"/>
  <c r="K170" i="22"/>
  <c r="K174" i="22"/>
  <c r="K139" i="22"/>
  <c r="K143" i="22"/>
  <c r="K147" i="22"/>
  <c r="K151" i="22"/>
  <c r="K155" i="22"/>
  <c r="K159" i="22"/>
  <c r="K163" i="22"/>
  <c r="K167" i="22"/>
  <c r="K171" i="22"/>
  <c r="K175" i="22"/>
  <c r="K141" i="22"/>
  <c r="K144" i="22"/>
  <c r="K148" i="22"/>
  <c r="K152" i="22"/>
  <c r="K156" i="22"/>
  <c r="K160" i="22"/>
  <c r="K164" i="22"/>
  <c r="K168" i="22"/>
  <c r="K172" i="22"/>
  <c r="K176" i="22"/>
  <c r="K157" i="22"/>
  <c r="K173" i="22"/>
  <c r="K177" i="22"/>
  <c r="K137" i="22"/>
  <c r="K145" i="22"/>
  <c r="K161" i="22"/>
  <c r="K149" i="22"/>
  <c r="K165" i="22"/>
  <c r="K153" i="22"/>
  <c r="K169" i="22"/>
  <c r="K2" i="22"/>
  <c r="K3" i="22"/>
  <c r="K6" i="22"/>
  <c r="K5" i="22"/>
  <c r="J8" i="22"/>
  <c r="J13" i="22"/>
  <c r="J10" i="22"/>
  <c r="J14" i="22"/>
  <c r="J11" i="22"/>
  <c r="J15" i="22"/>
  <c r="J9" i="22"/>
  <c r="J19" i="22"/>
  <c r="J23" i="22"/>
  <c r="J6" i="22"/>
  <c r="J12" i="22"/>
  <c r="J20" i="22"/>
  <c r="J17" i="22"/>
  <c r="J21" i="22"/>
  <c r="J22" i="22"/>
  <c r="J24" i="22"/>
  <c r="J28" i="22"/>
  <c r="J25" i="22"/>
  <c r="J29" i="22"/>
  <c r="J26" i="22"/>
  <c r="J30" i="22"/>
  <c r="J16" i="22"/>
  <c r="J18" i="22"/>
  <c r="J27" i="22"/>
  <c r="J31" i="22"/>
  <c r="J35" i="22"/>
  <c r="J39" i="22"/>
  <c r="J43" i="22"/>
  <c r="J32" i="22"/>
  <c r="J36" i="22"/>
  <c r="J40" i="22"/>
  <c r="J44" i="22"/>
  <c r="J33" i="22"/>
  <c r="J37" i="22"/>
  <c r="J41" i="22"/>
  <c r="J45" i="22"/>
  <c r="J42" i="22"/>
  <c r="J49" i="22"/>
  <c r="J53" i="22"/>
  <c r="J57" i="22"/>
  <c r="J46" i="22"/>
  <c r="J50" i="22"/>
  <c r="J54" i="22"/>
  <c r="J58" i="22"/>
  <c r="J34" i="22"/>
  <c r="J47" i="22"/>
  <c r="J51" i="22"/>
  <c r="J55" i="22"/>
  <c r="J59" i="22"/>
  <c r="J52" i="22"/>
  <c r="J60" i="22"/>
  <c r="J62" i="22"/>
  <c r="J66" i="22"/>
  <c r="J70" i="22"/>
  <c r="J74" i="22"/>
  <c r="J56" i="22"/>
  <c r="J63" i="22"/>
  <c r="J67" i="22"/>
  <c r="J71" i="22"/>
  <c r="J64" i="22"/>
  <c r="J68" i="22"/>
  <c r="J72" i="22"/>
  <c r="J38" i="22"/>
  <c r="J69" i="22"/>
  <c r="J73" i="22"/>
  <c r="J61" i="22"/>
  <c r="J48" i="22"/>
  <c r="J65" i="22"/>
  <c r="J77" i="22"/>
  <c r="J81" i="22"/>
  <c r="J78" i="22"/>
  <c r="J82" i="22"/>
  <c r="J75" i="22"/>
  <c r="J79" i="22"/>
  <c r="J83" i="22"/>
  <c r="J76" i="22"/>
  <c r="J80" i="22"/>
  <c r="J84" i="22"/>
  <c r="J88" i="22"/>
  <c r="J92" i="22"/>
  <c r="J96" i="22"/>
  <c r="J100" i="22"/>
  <c r="J104" i="22"/>
  <c r="J85" i="22"/>
  <c r="J89" i="22"/>
  <c r="J93" i="22"/>
  <c r="J97" i="22"/>
  <c r="J101" i="22"/>
  <c r="J86" i="22"/>
  <c r="J90" i="22"/>
  <c r="J94" i="22"/>
  <c r="J98" i="22"/>
  <c r="J102" i="22"/>
  <c r="J106" i="22"/>
  <c r="J87" i="22"/>
  <c r="J91" i="22"/>
  <c r="J95" i="22"/>
  <c r="J99" i="22"/>
  <c r="J108" i="22"/>
  <c r="J112" i="22"/>
  <c r="J116" i="22"/>
  <c r="J120" i="22"/>
  <c r="J124" i="22"/>
  <c r="J128" i="22"/>
  <c r="J132" i="22"/>
  <c r="J136" i="22"/>
  <c r="J140" i="22"/>
  <c r="J103" i="22"/>
  <c r="J109" i="22"/>
  <c r="J113" i="22"/>
  <c r="J117" i="22"/>
  <c r="J121" i="22"/>
  <c r="J125" i="22"/>
  <c r="J129" i="22"/>
  <c r="J133" i="22"/>
  <c r="J137" i="22"/>
  <c r="J105" i="22"/>
  <c r="J110" i="22"/>
  <c r="J114" i="22"/>
  <c r="J118" i="22"/>
  <c r="J122" i="22"/>
  <c r="J126" i="22"/>
  <c r="J130" i="22"/>
  <c r="J134" i="22"/>
  <c r="J138" i="22"/>
  <c r="J107" i="22"/>
  <c r="J111" i="22"/>
  <c r="J115" i="22"/>
  <c r="J119" i="22"/>
  <c r="J123" i="22"/>
  <c r="J127" i="22"/>
  <c r="J131" i="22"/>
  <c r="J135" i="22"/>
  <c r="J139" i="22"/>
  <c r="J144" i="22"/>
  <c r="J148" i="22"/>
  <c r="J152" i="22"/>
  <c r="J156" i="22"/>
  <c r="J160" i="22"/>
  <c r="J164" i="22"/>
  <c r="J168" i="22"/>
  <c r="J172" i="22"/>
  <c r="J176" i="22"/>
  <c r="J141" i="22"/>
  <c r="J145" i="22"/>
  <c r="J149" i="22"/>
  <c r="J153" i="22"/>
  <c r="J157" i="22"/>
  <c r="J161" i="22"/>
  <c r="J165" i="22"/>
  <c r="J169" i="22"/>
  <c r="J173" i="22"/>
  <c r="J142" i="22"/>
  <c r="J146" i="22"/>
  <c r="J150" i="22"/>
  <c r="J154" i="22"/>
  <c r="J158" i="22"/>
  <c r="J162" i="22"/>
  <c r="J166" i="22"/>
  <c r="J170" i="22"/>
  <c r="J174" i="22"/>
  <c r="J143" i="22"/>
  <c r="J159" i="22"/>
  <c r="J175" i="22"/>
  <c r="J147" i="22"/>
  <c r="J163" i="22"/>
  <c r="J151" i="22"/>
  <c r="J167" i="22"/>
  <c r="J177" i="22"/>
  <c r="J155" i="22"/>
  <c r="J171" i="22"/>
  <c r="J3" i="22"/>
  <c r="J4" i="22"/>
  <c r="J7" i="22"/>
  <c r="J5" i="22"/>
  <c r="J2" i="22"/>
  <c r="E176" i="22"/>
  <c r="C176" i="22"/>
  <c r="F176" i="22"/>
  <c r="D176" i="22"/>
  <c r="C156" i="22"/>
  <c r="F156" i="22"/>
  <c r="D156" i="22"/>
  <c r="E156" i="22"/>
  <c r="F164" i="22"/>
  <c r="D164" i="22"/>
  <c r="E164" i="22"/>
  <c r="C164" i="22"/>
  <c r="F167" i="22"/>
  <c r="D167" i="22"/>
  <c r="E167" i="22"/>
  <c r="C167" i="22"/>
  <c r="C151" i="22"/>
  <c r="F151" i="22"/>
  <c r="D151" i="22"/>
  <c r="E151" i="22"/>
  <c r="F174" i="22"/>
  <c r="D174" i="22"/>
  <c r="E174" i="22"/>
  <c r="C174" i="22"/>
  <c r="C158" i="22"/>
  <c r="F158" i="22"/>
  <c r="D158" i="22"/>
  <c r="E158" i="22"/>
  <c r="E142" i="22"/>
  <c r="C142" i="22"/>
  <c r="F142" i="22"/>
  <c r="D142" i="22"/>
  <c r="E165" i="22"/>
  <c r="D165" i="22"/>
  <c r="C165" i="22"/>
  <c r="F165" i="22"/>
  <c r="F149" i="22"/>
  <c r="E149" i="22"/>
  <c r="D149" i="22"/>
  <c r="C149" i="22"/>
  <c r="D128" i="22"/>
  <c r="E128" i="22"/>
  <c r="C128" i="22"/>
  <c r="F128" i="22"/>
  <c r="E112" i="22"/>
  <c r="C112" i="22"/>
  <c r="F112" i="22"/>
  <c r="D112" i="22"/>
  <c r="C135" i="22"/>
  <c r="F135" i="22"/>
  <c r="D135" i="22"/>
  <c r="E135" i="22"/>
  <c r="C119" i="22"/>
  <c r="F119" i="22"/>
  <c r="D119" i="22"/>
  <c r="E119" i="22"/>
  <c r="F106" i="22"/>
  <c r="D106" i="22"/>
  <c r="E106" i="22"/>
  <c r="C106" i="22"/>
  <c r="F126" i="22"/>
  <c r="D126" i="22"/>
  <c r="E126" i="22"/>
  <c r="C126" i="22"/>
  <c r="E110" i="22"/>
  <c r="C110" i="22"/>
  <c r="F110" i="22"/>
  <c r="D110" i="22"/>
  <c r="F129" i="22"/>
  <c r="D129" i="22"/>
  <c r="E129" i="22"/>
  <c r="C129" i="22"/>
  <c r="F113" i="22"/>
  <c r="D113" i="22"/>
  <c r="E113" i="22"/>
  <c r="C113" i="22"/>
  <c r="F92" i="22"/>
  <c r="D92" i="22"/>
  <c r="E92" i="22"/>
  <c r="C92" i="22"/>
  <c r="E99" i="22"/>
  <c r="C99" i="22"/>
  <c r="F99" i="22"/>
  <c r="D99" i="22"/>
  <c r="C98" i="22"/>
  <c r="F98" i="22"/>
  <c r="D98" i="22"/>
  <c r="E98" i="22"/>
  <c r="E105" i="22"/>
  <c r="C105" i="22"/>
  <c r="F105" i="22"/>
  <c r="D105" i="22"/>
  <c r="F89" i="22"/>
  <c r="D89" i="22"/>
  <c r="E89" i="22"/>
  <c r="C89" i="22"/>
  <c r="D80" i="22"/>
  <c r="E80" i="22"/>
  <c r="C80" i="22"/>
  <c r="F80" i="22"/>
  <c r="F75" i="22"/>
  <c r="C75" i="22"/>
  <c r="D75" i="22"/>
  <c r="E75" i="22"/>
  <c r="E70" i="22"/>
  <c r="F70" i="22"/>
  <c r="C70" i="22"/>
  <c r="D70" i="22"/>
  <c r="C73" i="22"/>
  <c r="D73" i="22"/>
  <c r="E73" i="22"/>
  <c r="F73" i="22"/>
  <c r="F49" i="22"/>
  <c r="D49" i="22"/>
  <c r="C49" i="22"/>
  <c r="E49" i="22"/>
  <c r="C64" i="22"/>
  <c r="D64" i="22"/>
  <c r="E64" i="22"/>
  <c r="F64" i="22"/>
  <c r="E57" i="22"/>
  <c r="F57" i="22"/>
  <c r="C57" i="22"/>
  <c r="D57" i="22"/>
  <c r="E48" i="22"/>
  <c r="F48" i="22"/>
  <c r="C48" i="22"/>
  <c r="D48" i="22"/>
  <c r="C55" i="22"/>
  <c r="F55" i="22"/>
  <c r="D55" i="22"/>
  <c r="E55" i="22"/>
  <c r="F58" i="22"/>
  <c r="D58" i="22"/>
  <c r="C58" i="22"/>
  <c r="E58" i="22"/>
  <c r="C23" i="22"/>
  <c r="F23" i="22"/>
  <c r="D23" i="22"/>
  <c r="E23" i="22"/>
  <c r="F34" i="22"/>
  <c r="D34" i="22"/>
  <c r="C34" i="22"/>
  <c r="E34" i="22"/>
  <c r="C37" i="22"/>
  <c r="D37" i="22"/>
  <c r="E37" i="22"/>
  <c r="F37" i="22"/>
  <c r="D36" i="22"/>
  <c r="E36" i="22"/>
  <c r="F36" i="22"/>
  <c r="C36" i="22"/>
  <c r="F30" i="22"/>
  <c r="C30" i="22"/>
  <c r="D30" i="22"/>
  <c r="E30" i="22"/>
  <c r="C22" i="22"/>
  <c r="D22" i="22"/>
  <c r="E22" i="22"/>
  <c r="F22" i="22"/>
  <c r="F20" i="22"/>
  <c r="C20" i="22"/>
  <c r="D20" i="22"/>
  <c r="E20" i="22"/>
  <c r="D15" i="22"/>
  <c r="E15" i="22"/>
  <c r="C15" i="22"/>
  <c r="F15" i="22"/>
  <c r="C10" i="22"/>
  <c r="E10" i="22"/>
  <c r="F10" i="22"/>
  <c r="D10" i="22"/>
  <c r="F8" i="22"/>
  <c r="C8" i="22"/>
  <c r="D8" i="22"/>
  <c r="E8" i="22"/>
  <c r="O9" i="22"/>
  <c r="O6" i="22"/>
  <c r="O8" i="22"/>
  <c r="O11" i="22"/>
  <c r="O15" i="22"/>
  <c r="O12" i="22"/>
  <c r="O7" i="22"/>
  <c r="O13" i="22"/>
  <c r="O14" i="22"/>
  <c r="O16" i="22"/>
  <c r="O17" i="22"/>
  <c r="O21" i="22"/>
  <c r="O18" i="22"/>
  <c r="O22" i="22"/>
  <c r="O19" i="22"/>
  <c r="O23" i="22"/>
  <c r="O26" i="22"/>
  <c r="O30" i="22"/>
  <c r="O27" i="22"/>
  <c r="O20" i="22"/>
  <c r="O24" i="22"/>
  <c r="O28" i="22"/>
  <c r="O33" i="22"/>
  <c r="O37" i="22"/>
  <c r="O41" i="22"/>
  <c r="O45" i="22"/>
  <c r="O10" i="22"/>
  <c r="O34" i="22"/>
  <c r="O38" i="22"/>
  <c r="O42" i="22"/>
  <c r="O46" i="22"/>
  <c r="O25" i="22"/>
  <c r="O31" i="22"/>
  <c r="O35" i="22"/>
  <c r="O39" i="22"/>
  <c r="O43" i="22"/>
  <c r="O32" i="22"/>
  <c r="O47" i="22"/>
  <c r="O51" i="22"/>
  <c r="O55" i="22"/>
  <c r="O59" i="22"/>
  <c r="O36" i="22"/>
  <c r="O48" i="22"/>
  <c r="O52" i="22"/>
  <c r="O56" i="22"/>
  <c r="O60" i="22"/>
  <c r="O40" i="22"/>
  <c r="O49" i="22"/>
  <c r="O53" i="22"/>
  <c r="O57" i="22"/>
  <c r="O58" i="22"/>
  <c r="O64" i="22"/>
  <c r="O68" i="22"/>
  <c r="O72" i="22"/>
  <c r="O61" i="22"/>
  <c r="O65" i="22"/>
  <c r="O69" i="22"/>
  <c r="O73" i="22"/>
  <c r="O50" i="22"/>
  <c r="O62" i="22"/>
  <c r="O66" i="22"/>
  <c r="O70" i="22"/>
  <c r="O29" i="22"/>
  <c r="O44" i="22"/>
  <c r="O63" i="22"/>
  <c r="O67" i="22"/>
  <c r="O54" i="22"/>
  <c r="O71" i="22"/>
  <c r="O74" i="22"/>
  <c r="O75" i="22"/>
  <c r="O79" i="22"/>
  <c r="O83" i="22"/>
  <c r="O76" i="22"/>
  <c r="O80" i="22"/>
  <c r="O77" i="22"/>
  <c r="O81" i="22"/>
  <c r="O78" i="22"/>
  <c r="O82" i="22"/>
  <c r="O86" i="22"/>
  <c r="O90" i="22"/>
  <c r="O94" i="22"/>
  <c r="O98" i="22"/>
  <c r="O102" i="22"/>
  <c r="O87" i="22"/>
  <c r="O91" i="22"/>
  <c r="O95" i="22"/>
  <c r="O99" i="22"/>
  <c r="O84" i="22"/>
  <c r="O88" i="22"/>
  <c r="O92" i="22"/>
  <c r="O96" i="22"/>
  <c r="O100" i="22"/>
  <c r="O104" i="22"/>
  <c r="O85" i="22"/>
  <c r="O89" i="22"/>
  <c r="O93" i="22"/>
  <c r="O97" i="22"/>
  <c r="O101" i="22"/>
  <c r="O106" i="22"/>
  <c r="O110" i="22"/>
  <c r="O114" i="22"/>
  <c r="O118" i="22"/>
  <c r="O122" i="22"/>
  <c r="O126" i="22"/>
  <c r="O130" i="22"/>
  <c r="O134" i="22"/>
  <c r="O138" i="22"/>
  <c r="O107" i="22"/>
  <c r="O111" i="22"/>
  <c r="O115" i="22"/>
  <c r="O119" i="22"/>
  <c r="O123" i="22"/>
  <c r="O127" i="22"/>
  <c r="O131" i="22"/>
  <c r="O135" i="22"/>
  <c r="O103" i="22"/>
  <c r="O108" i="22"/>
  <c r="O112" i="22"/>
  <c r="O116" i="22"/>
  <c r="O120" i="22"/>
  <c r="O124" i="22"/>
  <c r="O128" i="22"/>
  <c r="O132" i="22"/>
  <c r="O136" i="22"/>
  <c r="O140" i="22"/>
  <c r="O105" i="22"/>
  <c r="O109" i="22"/>
  <c r="O113" i="22"/>
  <c r="O117" i="22"/>
  <c r="O121" i="22"/>
  <c r="O125" i="22"/>
  <c r="O129" i="22"/>
  <c r="O133" i="22"/>
  <c r="O142" i="22"/>
  <c r="O146" i="22"/>
  <c r="O150" i="22"/>
  <c r="O154" i="22"/>
  <c r="O158" i="22"/>
  <c r="O162" i="22"/>
  <c r="O166" i="22"/>
  <c r="O170" i="22"/>
  <c r="O174" i="22"/>
  <c r="O137" i="22"/>
  <c r="O139" i="22"/>
  <c r="O143" i="22"/>
  <c r="O147" i="22"/>
  <c r="O151" i="22"/>
  <c r="O155" i="22"/>
  <c r="O159" i="22"/>
  <c r="O163" i="22"/>
  <c r="O167" i="22"/>
  <c r="O171" i="22"/>
  <c r="O175" i="22"/>
  <c r="O141" i="22"/>
  <c r="O144" i="22"/>
  <c r="O148" i="22"/>
  <c r="O152" i="22"/>
  <c r="O156" i="22"/>
  <c r="O160" i="22"/>
  <c r="O164" i="22"/>
  <c r="O168" i="22"/>
  <c r="O172" i="22"/>
  <c r="O176" i="22"/>
  <c r="O149" i="22"/>
  <c r="O165" i="22"/>
  <c r="O177" i="22"/>
  <c r="O153" i="22"/>
  <c r="O169" i="22"/>
  <c r="O157" i="22"/>
  <c r="O173" i="22"/>
  <c r="O145" i="22"/>
  <c r="O161" i="22"/>
  <c r="O3" i="22"/>
  <c r="O5" i="22"/>
  <c r="O4" i="22"/>
  <c r="O2" i="22"/>
  <c r="R5" i="22"/>
  <c r="R8" i="22"/>
  <c r="R13" i="22"/>
  <c r="R10" i="22"/>
  <c r="R14" i="22"/>
  <c r="R6" i="22"/>
  <c r="R11" i="22"/>
  <c r="R15" i="22"/>
  <c r="R19" i="22"/>
  <c r="R23" i="22"/>
  <c r="R12" i="22"/>
  <c r="R20" i="22"/>
  <c r="R17" i="22"/>
  <c r="R21" i="22"/>
  <c r="R22" i="22"/>
  <c r="R24" i="22"/>
  <c r="R28" i="22"/>
  <c r="R16" i="22"/>
  <c r="R25" i="22"/>
  <c r="R29" i="22"/>
  <c r="R26" i="22"/>
  <c r="R30" i="22"/>
  <c r="R9" i="22"/>
  <c r="R27" i="22"/>
  <c r="R31" i="22"/>
  <c r="R35" i="22"/>
  <c r="R39" i="22"/>
  <c r="R43" i="22"/>
  <c r="R18" i="22"/>
  <c r="R32" i="22"/>
  <c r="R36" i="22"/>
  <c r="R40" i="22"/>
  <c r="R44" i="22"/>
  <c r="R33" i="22"/>
  <c r="R37" i="22"/>
  <c r="R41" i="22"/>
  <c r="R45" i="22"/>
  <c r="R42" i="22"/>
  <c r="R49" i="22"/>
  <c r="R53" i="22"/>
  <c r="R57" i="22"/>
  <c r="R46" i="22"/>
  <c r="R50" i="22"/>
  <c r="R54" i="22"/>
  <c r="R58" i="22"/>
  <c r="R34" i="22"/>
  <c r="R47" i="22"/>
  <c r="R51" i="22"/>
  <c r="R55" i="22"/>
  <c r="R59" i="22"/>
  <c r="R38" i="22"/>
  <c r="R52" i="22"/>
  <c r="R62" i="22"/>
  <c r="R66" i="22"/>
  <c r="R70" i="22"/>
  <c r="R74" i="22"/>
  <c r="R56" i="22"/>
  <c r="R63" i="22"/>
  <c r="R67" i="22"/>
  <c r="R71" i="22"/>
  <c r="R64" i="22"/>
  <c r="R68" i="22"/>
  <c r="R72" i="22"/>
  <c r="R48" i="22"/>
  <c r="R69" i="22"/>
  <c r="R60" i="22"/>
  <c r="R73" i="22"/>
  <c r="R61" i="22"/>
  <c r="R65" i="22"/>
  <c r="R77" i="22"/>
  <c r="R81" i="22"/>
  <c r="R78" i="22"/>
  <c r="R82" i="22"/>
  <c r="R75" i="22"/>
  <c r="R79" i="22"/>
  <c r="R83" i="22"/>
  <c r="R76" i="22"/>
  <c r="R80" i="22"/>
  <c r="R84" i="22"/>
  <c r="R88" i="22"/>
  <c r="R92" i="22"/>
  <c r="R96" i="22"/>
  <c r="R100" i="22"/>
  <c r="R104" i="22"/>
  <c r="R85" i="22"/>
  <c r="R89" i="22"/>
  <c r="R93" i="22"/>
  <c r="R97" i="22"/>
  <c r="R101" i="22"/>
  <c r="R86" i="22"/>
  <c r="R90" i="22"/>
  <c r="R94" i="22"/>
  <c r="R98" i="22"/>
  <c r="R102" i="22"/>
  <c r="R87" i="22"/>
  <c r="R91" i="22"/>
  <c r="R95" i="22"/>
  <c r="R99" i="22"/>
  <c r="R108" i="22"/>
  <c r="R112" i="22"/>
  <c r="R116" i="22"/>
  <c r="R120" i="22"/>
  <c r="R124" i="22"/>
  <c r="R128" i="22"/>
  <c r="R132" i="22"/>
  <c r="R136" i="22"/>
  <c r="R140" i="22"/>
  <c r="R103" i="22"/>
  <c r="R109" i="22"/>
  <c r="R113" i="22"/>
  <c r="R117" i="22"/>
  <c r="R121" i="22"/>
  <c r="R125" i="22"/>
  <c r="R129" i="22"/>
  <c r="R133" i="22"/>
  <c r="R137" i="22"/>
  <c r="R105" i="22"/>
  <c r="R106" i="22"/>
  <c r="R110" i="22"/>
  <c r="R114" i="22"/>
  <c r="R118" i="22"/>
  <c r="R122" i="22"/>
  <c r="R126" i="22"/>
  <c r="R130" i="22"/>
  <c r="R134" i="22"/>
  <c r="R138" i="22"/>
  <c r="R107" i="22"/>
  <c r="R111" i="22"/>
  <c r="R115" i="22"/>
  <c r="R119" i="22"/>
  <c r="R123" i="22"/>
  <c r="R127" i="22"/>
  <c r="R131" i="22"/>
  <c r="R135" i="22"/>
  <c r="R139" i="22"/>
  <c r="R144" i="22"/>
  <c r="R148" i="22"/>
  <c r="R152" i="22"/>
  <c r="R156" i="22"/>
  <c r="R160" i="22"/>
  <c r="R164" i="22"/>
  <c r="R168" i="22"/>
  <c r="R172" i="22"/>
  <c r="R141" i="22"/>
  <c r="R145" i="22"/>
  <c r="R149" i="22"/>
  <c r="R153" i="22"/>
  <c r="R157" i="22"/>
  <c r="R161" i="22"/>
  <c r="R165" i="22"/>
  <c r="R169" i="22"/>
  <c r="R173" i="22"/>
  <c r="R142" i="22"/>
  <c r="R146" i="22"/>
  <c r="R150" i="22"/>
  <c r="R154" i="22"/>
  <c r="R158" i="22"/>
  <c r="R162" i="22"/>
  <c r="R166" i="22"/>
  <c r="R170" i="22"/>
  <c r="R174" i="22"/>
  <c r="R143" i="22"/>
  <c r="R159" i="22"/>
  <c r="R175" i="22"/>
  <c r="R176" i="22"/>
  <c r="R147" i="22"/>
  <c r="R163" i="22"/>
  <c r="R151" i="22"/>
  <c r="R167" i="22"/>
  <c r="R177" i="22"/>
  <c r="R171" i="22"/>
  <c r="R155" i="22"/>
  <c r="R2" i="22"/>
  <c r="R4" i="22"/>
  <c r="R7" i="22"/>
  <c r="R3" i="22"/>
  <c r="AM33" i="19"/>
  <c r="AE93" i="21"/>
  <c r="AO70" i="21"/>
  <c r="Y147" i="21"/>
  <c r="AG58" i="21"/>
  <c r="AJ35" i="21"/>
  <c r="X35" i="21"/>
  <c r="Y35" i="21"/>
  <c r="AM35" i="21"/>
  <c r="AB67" i="19"/>
  <c r="AJ67" i="19"/>
  <c r="Y67" i="19"/>
  <c r="AG67" i="19"/>
  <c r="AB99" i="19"/>
  <c r="AJ99" i="19"/>
  <c r="Y99" i="19"/>
  <c r="AO99" i="19"/>
  <c r="Y131" i="19"/>
  <c r="AG131" i="19"/>
  <c r="AD131" i="19"/>
  <c r="AC131" i="19"/>
  <c r="Y163" i="19"/>
  <c r="AG163" i="19"/>
  <c r="W163" i="19"/>
  <c r="AE163" i="19"/>
  <c r="AB52" i="21"/>
  <c r="AD52" i="21"/>
  <c r="AA52" i="21"/>
  <c r="AC52" i="21"/>
  <c r="AA116" i="19"/>
  <c r="AO116" i="19"/>
  <c r="AK116" i="19"/>
  <c r="AI61" i="19"/>
  <c r="AH61" i="19"/>
  <c r="AD61" i="19"/>
  <c r="Z61" i="19"/>
  <c r="AB125" i="19"/>
  <c r="AN125" i="19"/>
  <c r="AJ125" i="19"/>
  <c r="AO70" i="19"/>
  <c r="AG70" i="19"/>
  <c r="AK70" i="19"/>
  <c r="AL70" i="19"/>
  <c r="X70" i="19"/>
  <c r="AA94" i="19"/>
  <c r="AE94" i="19"/>
  <c r="W94" i="19"/>
  <c r="AB94" i="19"/>
  <c r="AE106" i="19"/>
  <c r="AI106" i="19"/>
  <c r="AK106" i="19"/>
  <c r="AD106" i="19"/>
  <c r="AE142" i="19"/>
  <c r="AA142" i="19"/>
  <c r="W142" i="19"/>
  <c r="Y142" i="19"/>
  <c r="AD63" i="19"/>
  <c r="AL63" i="19"/>
  <c r="AA63" i="19"/>
  <c r="Z95" i="19"/>
  <c r="AH95" i="19"/>
  <c r="AM95" i="19"/>
  <c r="W95" i="19"/>
  <c r="AE127" i="19"/>
  <c r="AG127" i="19"/>
  <c r="Z127" i="19"/>
  <c r="X127" i="19"/>
  <c r="W159" i="19"/>
  <c r="AA159" i="19"/>
  <c r="Z159" i="19"/>
  <c r="X159" i="19"/>
  <c r="AL16" i="21"/>
  <c r="W16" i="21"/>
  <c r="X16" i="21"/>
  <c r="AH16" i="21"/>
  <c r="AI48" i="21"/>
  <c r="W48" i="21"/>
  <c r="AA48" i="21"/>
  <c r="AL48" i="21"/>
  <c r="AC80" i="19"/>
  <c r="AB80" i="19"/>
  <c r="X80" i="19"/>
  <c r="AD80" i="19"/>
  <c r="X112" i="19"/>
  <c r="AJ112" i="19"/>
  <c r="AI112" i="19"/>
  <c r="Z112" i="19"/>
  <c r="AA144" i="19"/>
  <c r="AK144" i="19"/>
  <c r="W144" i="19"/>
  <c r="Z144" i="19"/>
  <c r="AA176" i="19"/>
  <c r="AK176" i="19"/>
  <c r="AH176" i="19"/>
  <c r="Z176" i="19"/>
  <c r="AA97" i="19"/>
  <c r="AM97" i="19"/>
  <c r="AI97" i="19"/>
  <c r="AH97" i="19"/>
  <c r="X73" i="19"/>
  <c r="Z73" i="19"/>
  <c r="W98" i="19"/>
  <c r="AE98" i="19"/>
  <c r="Y98" i="19"/>
  <c r="AL98" i="19"/>
  <c r="AM154" i="19"/>
  <c r="AF154" i="19"/>
  <c r="AO154" i="19"/>
  <c r="AD154" i="19"/>
  <c r="X57" i="19"/>
  <c r="AM57" i="19"/>
  <c r="AI57" i="19"/>
  <c r="AE57" i="19"/>
  <c r="Y22" i="21"/>
  <c r="AA22" i="21"/>
  <c r="AG22" i="21"/>
  <c r="AH22" i="21"/>
  <c r="AO90" i="19"/>
  <c r="AG90" i="19"/>
  <c r="AA90" i="19"/>
  <c r="Z90" i="19"/>
  <c r="AA11" i="21"/>
  <c r="AM11" i="21"/>
  <c r="AF11" i="21"/>
  <c r="AN133" i="19"/>
  <c r="AL133" i="19"/>
  <c r="AD133" i="19"/>
  <c r="W102" i="19"/>
  <c r="Y102" i="19"/>
  <c r="AJ7" i="21"/>
  <c r="AN7" i="21"/>
  <c r="AB7" i="21"/>
  <c r="AH7" i="21"/>
  <c r="AB71" i="19"/>
  <c r="AJ71" i="19"/>
  <c r="W71" i="19"/>
  <c r="X71" i="19"/>
  <c r="AB103" i="19"/>
  <c r="AJ103" i="19"/>
  <c r="AO103" i="19"/>
  <c r="Y103" i="19"/>
  <c r="AI86" i="19"/>
  <c r="AG86" i="19"/>
  <c r="AK86" i="19"/>
  <c r="AB86" i="19"/>
  <c r="AA105" i="19"/>
  <c r="AJ105" i="19"/>
  <c r="AF105" i="19"/>
  <c r="AB105" i="19"/>
  <c r="AE158" i="19"/>
  <c r="AA158" i="19"/>
  <c r="AM158" i="19"/>
  <c r="AI158" i="19"/>
  <c r="AA150" i="19"/>
  <c r="W150" i="19"/>
  <c r="AO150" i="19"/>
  <c r="AF150" i="19"/>
  <c r="Z150" i="19"/>
  <c r="AJ19" i="21"/>
  <c r="Z19" i="21"/>
  <c r="AO19" i="21"/>
  <c r="AB51" i="21"/>
  <c r="AF51" i="21"/>
  <c r="AG51" i="21"/>
  <c r="AL51" i="21"/>
  <c r="AL83" i="19"/>
  <c r="AF83" i="19"/>
  <c r="AH83" i="19"/>
  <c r="AM83" i="19"/>
  <c r="AL115" i="19"/>
  <c r="AF115" i="19"/>
  <c r="AK115" i="19"/>
  <c r="AC115" i="19"/>
  <c r="Z147" i="19"/>
  <c r="AN147" i="19"/>
  <c r="AJ147" i="19"/>
  <c r="AK147" i="19"/>
  <c r="AK100" i="19"/>
  <c r="AJ100" i="19"/>
  <c r="AI100" i="19"/>
  <c r="AA132" i="19"/>
  <c r="AI132" i="19"/>
  <c r="AB132" i="19"/>
  <c r="X132" i="19"/>
  <c r="AF77" i="19"/>
  <c r="AH77" i="19"/>
  <c r="AD77" i="19"/>
  <c r="Z77" i="19"/>
  <c r="AO77" i="19"/>
  <c r="AL109" i="19"/>
  <c r="AE109" i="19"/>
  <c r="X109" i="19"/>
  <c r="AM109" i="19"/>
  <c r="AF46" i="21"/>
  <c r="Y46" i="21"/>
  <c r="Z46" i="21"/>
  <c r="AJ170" i="19"/>
  <c r="Z170" i="19"/>
  <c r="AG170" i="19"/>
  <c r="AI170" i="19"/>
  <c r="AG47" i="21"/>
  <c r="X47" i="21"/>
  <c r="AM47" i="21"/>
  <c r="AN79" i="19"/>
  <c r="AF79" i="19"/>
  <c r="AI79" i="19"/>
  <c r="AO79" i="19"/>
  <c r="AN111" i="19"/>
  <c r="AF111" i="19"/>
  <c r="AO111" i="19"/>
  <c r="AI111" i="19"/>
  <c r="AK143" i="19"/>
  <c r="Y143" i="19"/>
  <c r="AC143" i="19"/>
  <c r="AJ143" i="19"/>
  <c r="Y175" i="19"/>
  <c r="AG175" i="19"/>
  <c r="AN175" i="19"/>
  <c r="AJ175" i="19"/>
  <c r="AL32" i="21"/>
  <c r="AI32" i="21"/>
  <c r="AJ32" i="21"/>
  <c r="AN32" i="21"/>
  <c r="AG17" i="21"/>
  <c r="AC17" i="21"/>
  <c r="AN17" i="21"/>
  <c r="AA17" i="21"/>
  <c r="Z161" i="19"/>
  <c r="AF161" i="19"/>
  <c r="W161" i="19"/>
  <c r="AA161" i="19"/>
  <c r="AE174" i="19"/>
  <c r="AG174" i="19"/>
  <c r="AC174" i="19"/>
  <c r="AF174" i="19"/>
  <c r="W118" i="19"/>
  <c r="Y118" i="19"/>
  <c r="AL118" i="19"/>
  <c r="X121" i="19"/>
  <c r="AM121" i="19"/>
  <c r="AI121" i="19"/>
  <c r="AI53" i="19"/>
  <c r="AA53" i="19"/>
  <c r="AI74" i="19"/>
  <c r="AK74" i="19"/>
  <c r="AH74" i="19"/>
  <c r="Z74" i="19"/>
  <c r="AH87" i="19"/>
  <c r="Z87" i="19"/>
  <c r="AK87" i="19"/>
  <c r="AM87" i="19"/>
  <c r="X87" i="19"/>
  <c r="Z153" i="19"/>
  <c r="AI153" i="19"/>
  <c r="AH153" i="19"/>
  <c r="AK153" i="19"/>
  <c r="AB85" i="19"/>
  <c r="X85" i="19"/>
  <c r="AE166" i="19"/>
  <c r="AG166" i="19"/>
  <c r="AM166" i="19"/>
  <c r="Z55" i="19"/>
  <c r="W55" i="19"/>
  <c r="Y55" i="19"/>
  <c r="AH55" i="19"/>
  <c r="AN81" i="19"/>
  <c r="AM81" i="19"/>
  <c r="AI81" i="19"/>
  <c r="AH81" i="19"/>
  <c r="AH130" i="19"/>
  <c r="X130" i="19"/>
  <c r="AI130" i="19"/>
  <c r="AG130" i="19"/>
  <c r="AK50" i="21"/>
  <c r="W50" i="21"/>
  <c r="AL50" i="21"/>
  <c r="Z50" i="21"/>
  <c r="AI10" i="65"/>
  <c r="AA10" i="65"/>
  <c r="AN10" i="65"/>
  <c r="AF10" i="65"/>
  <c r="AG11" i="65"/>
  <c r="W11" i="65"/>
  <c r="AN11" i="65"/>
  <c r="AF11" i="65"/>
  <c r="AK16" i="65"/>
  <c r="AB16" i="65"/>
  <c r="AH16" i="65"/>
  <c r="X16" i="65"/>
  <c r="AA21" i="65"/>
  <c r="AM21" i="65"/>
  <c r="AN21" i="65"/>
  <c r="AF21" i="65"/>
  <c r="AJ22" i="65"/>
  <c r="AB22" i="65"/>
  <c r="AM22" i="65"/>
  <c r="AE22" i="65"/>
  <c r="AM30" i="65"/>
  <c r="AE30" i="65"/>
  <c r="AI40" i="65"/>
  <c r="AA40" i="65"/>
  <c r="AN40" i="65"/>
  <c r="AF40" i="65"/>
  <c r="AA41" i="65"/>
  <c r="AM41" i="65"/>
  <c r="AN41" i="65"/>
  <c r="AF41" i="65"/>
  <c r="AI54" i="65"/>
  <c r="AA54" i="65"/>
  <c r="AN54" i="65"/>
  <c r="AF54" i="65"/>
  <c r="AA51" i="65"/>
  <c r="AM51" i="65"/>
  <c r="AN51" i="65"/>
  <c r="AF51" i="65"/>
  <c r="AJ34" i="65"/>
  <c r="AB34" i="65"/>
  <c r="AM34" i="65"/>
  <c r="AE34" i="65"/>
  <c r="AI67" i="65"/>
  <c r="AA67" i="65"/>
  <c r="AN67" i="65"/>
  <c r="AF67" i="65"/>
  <c r="AK64" i="65"/>
  <c r="AO64" i="65"/>
  <c r="AN64" i="65"/>
  <c r="AF64" i="65"/>
  <c r="AJ69" i="65"/>
  <c r="AB69" i="65"/>
  <c r="AM69" i="65"/>
  <c r="AE69" i="65"/>
  <c r="AI79" i="65"/>
  <c r="AA79" i="65"/>
  <c r="AN79" i="65"/>
  <c r="AF79" i="65"/>
  <c r="AI93" i="65"/>
  <c r="AA93" i="65"/>
  <c r="AN93" i="65"/>
  <c r="AF93" i="65"/>
  <c r="AI90" i="65"/>
  <c r="AA90" i="65"/>
  <c r="AN90" i="65"/>
  <c r="AF90" i="65"/>
  <c r="AI106" i="65"/>
  <c r="AA106" i="65"/>
  <c r="AN106" i="65"/>
  <c r="AF106" i="65"/>
  <c r="AJ99" i="65"/>
  <c r="AB99" i="65"/>
  <c r="AM99" i="65"/>
  <c r="AE99" i="65"/>
  <c r="AI113" i="65"/>
  <c r="AA113" i="65"/>
  <c r="AN113" i="65"/>
  <c r="AF113" i="65"/>
  <c r="AI129" i="65"/>
  <c r="AA129" i="65"/>
  <c r="AN129" i="65"/>
  <c r="AF129" i="65"/>
  <c r="AI114" i="65"/>
  <c r="AA114" i="65"/>
  <c r="AN114" i="65"/>
  <c r="AF114" i="65"/>
  <c r="AI130" i="65"/>
  <c r="AA130" i="65"/>
  <c r="AN130" i="65"/>
  <c r="AF130" i="65"/>
  <c r="AJ107" i="65"/>
  <c r="AB107" i="65"/>
  <c r="AM107" i="65"/>
  <c r="AE107" i="65"/>
  <c r="AJ123" i="65"/>
  <c r="AB123" i="65"/>
  <c r="AM123" i="65"/>
  <c r="AE123" i="65"/>
  <c r="AI157" i="65"/>
  <c r="AA157" i="65"/>
  <c r="AN157" i="65"/>
  <c r="AF157" i="65"/>
  <c r="AI173" i="65"/>
  <c r="AA173" i="65"/>
  <c r="AN173" i="65"/>
  <c r="AF173" i="65"/>
  <c r="AM150" i="65"/>
  <c r="AC150" i="65"/>
  <c r="AN150" i="65"/>
  <c r="AF150" i="65"/>
  <c r="AM166" i="65"/>
  <c r="AC166" i="65"/>
  <c r="AN166" i="65"/>
  <c r="AF166" i="65"/>
  <c r="AJ171" i="65"/>
  <c r="AB171" i="65"/>
  <c r="AM171" i="65"/>
  <c r="AE171" i="65"/>
  <c r="AJ147" i="65"/>
  <c r="AB147" i="65"/>
  <c r="AM147" i="65"/>
  <c r="AE147" i="65"/>
  <c r="AJ167" i="65"/>
  <c r="AB167" i="65"/>
  <c r="AM167" i="65"/>
  <c r="AE167" i="65"/>
  <c r="AI29" i="19"/>
  <c r="AH29" i="19"/>
  <c r="AD29" i="19"/>
  <c r="Z29" i="19"/>
  <c r="AF145" i="21"/>
  <c r="AC145" i="21"/>
  <c r="AE145" i="21"/>
  <c r="AL145" i="21"/>
  <c r="AL17" i="19"/>
  <c r="AD17" i="19"/>
  <c r="AG17" i="19"/>
  <c r="Z17" i="19"/>
  <c r="AM117" i="21"/>
  <c r="AK117" i="21"/>
  <c r="AA117" i="21"/>
  <c r="AH117" i="21"/>
  <c r="AE80" i="21"/>
  <c r="AO80" i="21"/>
  <c r="AL80" i="21"/>
  <c r="AC80" i="21"/>
  <c r="Y109" i="21"/>
  <c r="AB109" i="21"/>
  <c r="AH109" i="21"/>
  <c r="AL109" i="21"/>
  <c r="AN48" i="19"/>
  <c r="AI48" i="19"/>
  <c r="AE48" i="19"/>
  <c r="AG48" i="19"/>
  <c r="AO11" i="19"/>
  <c r="AJ11" i="19"/>
  <c r="AK11" i="19"/>
  <c r="AD11" i="19"/>
  <c r="AI39" i="19"/>
  <c r="AB39" i="19"/>
  <c r="X39" i="19"/>
  <c r="AN39" i="19"/>
  <c r="Y75" i="21"/>
  <c r="AB75" i="21"/>
  <c r="AC75" i="21"/>
  <c r="AJ75" i="21"/>
  <c r="X88" i="21"/>
  <c r="AG88" i="21"/>
  <c r="AD88" i="21"/>
  <c r="AH88" i="21"/>
  <c r="AB52" i="19"/>
  <c r="Y52" i="19"/>
  <c r="AN52" i="19"/>
  <c r="AI52" i="19"/>
  <c r="AG18" i="19"/>
  <c r="Y18" i="19"/>
  <c r="AB18" i="19"/>
  <c r="AK18" i="19"/>
  <c r="AL87" i="21"/>
  <c r="AH87" i="21"/>
  <c r="AN87" i="21"/>
  <c r="AB87" i="21"/>
  <c r="AG54" i="21"/>
  <c r="X54" i="21"/>
  <c r="W54" i="21"/>
  <c r="AL54" i="21"/>
  <c r="AJ165" i="21"/>
  <c r="Y165" i="21"/>
  <c r="AN165" i="21"/>
  <c r="Z165" i="21"/>
  <c r="W125" i="21"/>
  <c r="AI125" i="21"/>
  <c r="AB125" i="21"/>
  <c r="AG125" i="21"/>
  <c r="W45" i="19"/>
  <c r="AB45" i="19"/>
  <c r="AC45" i="19"/>
  <c r="AL45" i="19"/>
  <c r="Y108" i="21"/>
  <c r="AC108" i="21"/>
  <c r="AO108" i="21"/>
  <c r="AD108" i="21"/>
  <c r="AD127" i="21"/>
  <c r="W127" i="21"/>
  <c r="AG127" i="21"/>
  <c r="AN127" i="21"/>
  <c r="AI82" i="21"/>
  <c r="AB82" i="21"/>
  <c r="AF82" i="21"/>
  <c r="AL82" i="21"/>
  <c r="AM38" i="19"/>
  <c r="AH38" i="19"/>
  <c r="AE38" i="19"/>
  <c r="AA38" i="19"/>
  <c r="AH18" i="65"/>
  <c r="Z18" i="65"/>
  <c r="AK18" i="65"/>
  <c r="AH31" i="65"/>
  <c r="X31" i="65"/>
  <c r="AB31" i="65"/>
  <c r="AI31" i="65"/>
  <c r="AH27" i="65"/>
  <c r="Z27" i="65"/>
  <c r="AK27" i="65"/>
  <c r="AH57" i="65"/>
  <c r="X57" i="65"/>
  <c r="AB57" i="65"/>
  <c r="AI57" i="65"/>
  <c r="AL66" i="65"/>
  <c r="AH66" i="65"/>
  <c r="X66" i="65"/>
  <c r="AI66" i="65"/>
  <c r="AI46" i="65"/>
  <c r="AE46" i="65"/>
  <c r="AN46" i="65"/>
  <c r="Y46" i="65"/>
  <c r="AH73" i="65"/>
  <c r="Z73" i="65"/>
  <c r="AK73" i="65"/>
  <c r="AN88" i="65"/>
  <c r="AF88" i="65"/>
  <c r="X88" i="65"/>
  <c r="AI88" i="65"/>
  <c r="AN104" i="65"/>
  <c r="X104" i="65"/>
  <c r="AA104" i="65"/>
  <c r="AD104" i="65"/>
  <c r="AH87" i="65"/>
  <c r="Z87" i="65"/>
  <c r="AK87" i="65"/>
  <c r="AI105" i="65"/>
  <c r="AA105" i="65"/>
  <c r="AL105" i="65"/>
  <c r="AN120" i="65"/>
  <c r="AF120" i="65"/>
  <c r="X120" i="65"/>
  <c r="AI120" i="65"/>
  <c r="AF136" i="65"/>
  <c r="AD136" i="65"/>
  <c r="Z136" i="65"/>
  <c r="AI136" i="65"/>
  <c r="AH111" i="65"/>
  <c r="Z111" i="65"/>
  <c r="AK111" i="65"/>
  <c r="AH127" i="65"/>
  <c r="Z127" i="65"/>
  <c r="AK127" i="65"/>
  <c r="AH148" i="65"/>
  <c r="X148" i="65"/>
  <c r="AB148" i="65"/>
  <c r="AI148" i="65"/>
  <c r="AH164" i="65"/>
  <c r="X164" i="65"/>
  <c r="AB164" i="65"/>
  <c r="AI164" i="65"/>
  <c r="AH139" i="65"/>
  <c r="Z139" i="65"/>
  <c r="AK139" i="65"/>
  <c r="AH143" i="65"/>
  <c r="Z143" i="65"/>
  <c r="AK143" i="65"/>
  <c r="AH163" i="65"/>
  <c r="Z163" i="65"/>
  <c r="AK163" i="65"/>
  <c r="AO141" i="65"/>
  <c r="AG141" i="65"/>
  <c r="Y141" i="65"/>
  <c r="AJ141" i="65"/>
  <c r="AK19" i="19"/>
  <c r="AI19" i="19"/>
  <c r="W19" i="19"/>
  <c r="X19" i="19"/>
  <c r="AK66" i="21"/>
  <c r="AM66" i="21"/>
  <c r="AO66" i="21"/>
  <c r="AC66" i="21"/>
  <c r="AJ77" i="21"/>
  <c r="AC77" i="21"/>
  <c r="AO77" i="21"/>
  <c r="AM77" i="21"/>
  <c r="AF21" i="19"/>
  <c r="AH21" i="19"/>
  <c r="AE21" i="19"/>
  <c r="X21" i="19"/>
  <c r="AK159" i="21"/>
  <c r="AI159" i="21"/>
  <c r="Z159" i="21"/>
  <c r="W159" i="21"/>
  <c r="AK105" i="21"/>
  <c r="AH105" i="21"/>
  <c r="AL105" i="21"/>
  <c r="Z105" i="21"/>
  <c r="AG44" i="19"/>
  <c r="AD44" i="19"/>
  <c r="Z44" i="19"/>
  <c r="X44" i="19"/>
  <c r="AG132" i="21"/>
  <c r="AD132" i="21"/>
  <c r="AF132" i="21"/>
  <c r="AM132" i="21"/>
  <c r="AH73" i="21"/>
  <c r="Y73" i="21"/>
  <c r="X73" i="21"/>
  <c r="AM73" i="21"/>
  <c r="Z162" i="21"/>
  <c r="X162" i="21"/>
  <c r="AD162" i="21"/>
  <c r="AK162" i="21"/>
  <c r="AH102" i="21"/>
  <c r="AF102" i="21"/>
  <c r="AE102" i="21"/>
  <c r="AJ102" i="21"/>
  <c r="AC100" i="21"/>
  <c r="AD100" i="21"/>
  <c r="AF100" i="21"/>
  <c r="AM100" i="21"/>
  <c r="AI129" i="21"/>
  <c r="AG129" i="21"/>
  <c r="AF129" i="21"/>
  <c r="AC129" i="21"/>
  <c r="AC24" i="19"/>
  <c r="X24" i="19"/>
  <c r="AJ24" i="19"/>
  <c r="AE24" i="19"/>
  <c r="AB166" i="21"/>
  <c r="AF166" i="21"/>
  <c r="AE166" i="21"/>
  <c r="AJ166" i="21"/>
  <c r="W96" i="21"/>
  <c r="AL96" i="21"/>
  <c r="X96" i="21"/>
  <c r="AE96" i="21"/>
  <c r="W121" i="21"/>
  <c r="AO121" i="21"/>
  <c r="AN121" i="21"/>
  <c r="AK121" i="21"/>
  <c r="AC41" i="19"/>
  <c r="W41" i="19"/>
  <c r="AI41" i="19"/>
  <c r="AF41" i="19"/>
  <c r="AA135" i="21"/>
  <c r="AI135" i="21"/>
  <c r="Z135" i="21"/>
  <c r="W135" i="21"/>
  <c r="AJ5" i="19"/>
  <c r="AO5" i="19"/>
  <c r="AI5" i="19"/>
  <c r="AB5" i="19"/>
  <c r="X85" i="21"/>
  <c r="AF85" i="21"/>
  <c r="AC85" i="21"/>
  <c r="AG85" i="21"/>
  <c r="AD7" i="19"/>
  <c r="AE7" i="19"/>
  <c r="Z7" i="19"/>
  <c r="AL7" i="19"/>
  <c r="AH3" i="65"/>
  <c r="AL3" i="65"/>
  <c r="AF3" i="65"/>
  <c r="AD3" i="65"/>
  <c r="AF6" i="65"/>
  <c r="AH6" i="65"/>
  <c r="AL6" i="65"/>
  <c r="AK6" i="65"/>
  <c r="AD19" i="65"/>
  <c r="AH19" i="65"/>
  <c r="X19" i="65"/>
  <c r="AI19" i="65"/>
  <c r="AH12" i="65"/>
  <c r="Z12" i="65"/>
  <c r="AK12" i="65"/>
  <c r="AL24" i="65"/>
  <c r="AH24" i="65"/>
  <c r="X24" i="65"/>
  <c r="AI24" i="65"/>
  <c r="X35" i="65"/>
  <c r="AD35" i="65"/>
  <c r="Z35" i="65"/>
  <c r="AI35" i="65"/>
  <c r="AH38" i="65"/>
  <c r="Z38" i="65"/>
  <c r="AK38" i="65"/>
  <c r="AH42" i="65"/>
  <c r="Z42" i="65"/>
  <c r="AK42" i="65"/>
  <c r="AJ70" i="65"/>
  <c r="AN70" i="65"/>
  <c r="AD70" i="65"/>
  <c r="AI70" i="65"/>
  <c r="AH52" i="65"/>
  <c r="Z52" i="65"/>
  <c r="AK52" i="65"/>
  <c r="AH56" i="65"/>
  <c r="Z56" i="65"/>
  <c r="AK56" i="65"/>
  <c r="AH61" i="65"/>
  <c r="Z61" i="65"/>
  <c r="AK61" i="65"/>
  <c r="AH76" i="65"/>
  <c r="Z76" i="65"/>
  <c r="AK76" i="65"/>
  <c r="AN92" i="65"/>
  <c r="AF92" i="65"/>
  <c r="X92" i="65"/>
  <c r="AI92" i="65"/>
  <c r="AH91" i="65"/>
  <c r="Z91" i="65"/>
  <c r="AK91" i="65"/>
  <c r="AN108" i="65"/>
  <c r="AF108" i="65"/>
  <c r="X108" i="65"/>
  <c r="AI108" i="65"/>
  <c r="AN124" i="65"/>
  <c r="AF124" i="65"/>
  <c r="X124" i="65"/>
  <c r="AI124" i="65"/>
  <c r="AG140" i="65"/>
  <c r="AK140" i="65"/>
  <c r="AB140" i="65"/>
  <c r="AE140" i="65"/>
  <c r="Z138" i="65"/>
  <c r="AO138" i="65"/>
  <c r="Y138" i="65"/>
  <c r="AB138" i="65"/>
  <c r="AH115" i="65"/>
  <c r="Z115" i="65"/>
  <c r="AK115" i="65"/>
  <c r="AH131" i="65"/>
  <c r="Z131" i="65"/>
  <c r="AK131" i="65"/>
  <c r="AF152" i="65"/>
  <c r="AD152" i="65"/>
  <c r="Z152" i="65"/>
  <c r="AI152" i="65"/>
  <c r="X168" i="65"/>
  <c r="AD168" i="65"/>
  <c r="Z168" i="65"/>
  <c r="AI168" i="65"/>
  <c r="AH159" i="65"/>
  <c r="Z159" i="65"/>
  <c r="AK159" i="65"/>
  <c r="AD99" i="21"/>
  <c r="Z99" i="21"/>
  <c r="W99" i="21"/>
  <c r="AA99" i="21"/>
  <c r="AD168" i="21"/>
  <c r="AF168" i="21"/>
  <c r="AM168" i="21"/>
  <c r="AA168" i="21"/>
  <c r="AF36" i="19"/>
  <c r="AG36" i="19"/>
  <c r="AC36" i="19"/>
  <c r="X36" i="19"/>
  <c r="Z6" i="19"/>
  <c r="W6" i="19"/>
  <c r="AL6" i="19"/>
  <c r="AE6" i="19"/>
  <c r="AH122" i="21"/>
  <c r="AJ122" i="21"/>
  <c r="AA122" i="21"/>
  <c r="AF122" i="21"/>
  <c r="AM13" i="19"/>
  <c r="AJ13" i="19"/>
  <c r="AI13" i="19"/>
  <c r="AB13" i="19"/>
  <c r="AI97" i="21"/>
  <c r="AG97" i="21"/>
  <c r="AF97" i="21"/>
  <c r="AC97" i="21"/>
  <c r="AE144" i="21"/>
  <c r="Z144" i="21"/>
  <c r="AF144" i="21"/>
  <c r="AM144" i="21"/>
  <c r="AB126" i="21"/>
  <c r="X126" i="21"/>
  <c r="W126" i="21"/>
  <c r="AL126" i="21"/>
  <c r="AF103" i="21"/>
  <c r="W103" i="21"/>
  <c r="AG103" i="21"/>
  <c r="AN103" i="21"/>
  <c r="Z26" i="19"/>
  <c r="X26" i="19"/>
  <c r="AN26" i="19"/>
  <c r="AE26" i="19"/>
  <c r="AL20" i="19"/>
  <c r="AA20" i="19"/>
  <c r="AF20" i="19"/>
  <c r="Y20" i="19"/>
  <c r="AM107" i="21"/>
  <c r="Z107" i="21"/>
  <c r="W107" i="21"/>
  <c r="AI107" i="21"/>
  <c r="AA154" i="21"/>
  <c r="AF154" i="21"/>
  <c r="AD154" i="21"/>
  <c r="AK154" i="21"/>
  <c r="AB176" i="21"/>
  <c r="AO176" i="21"/>
  <c r="AL176" i="21"/>
  <c r="AC176" i="21"/>
  <c r="AN163" i="21"/>
  <c r="X163" i="21"/>
  <c r="Y163" i="21"/>
  <c r="AF163" i="21"/>
  <c r="AE137" i="21"/>
  <c r="Y137" i="21"/>
  <c r="X137" i="21"/>
  <c r="AM137" i="21"/>
  <c r="AE67" i="21"/>
  <c r="AG67" i="21"/>
  <c r="W67" i="21"/>
  <c r="AB67" i="21"/>
  <c r="AD62" i="21"/>
  <c r="X62" i="21"/>
  <c r="W62" i="21"/>
  <c r="AL62" i="21"/>
  <c r="AD124" i="21"/>
  <c r="AI124" i="21"/>
  <c r="AM124" i="21"/>
  <c r="AA124" i="21"/>
  <c r="AH175" i="21"/>
  <c r="AA175" i="21"/>
  <c r="AE175" i="21"/>
  <c r="AO175" i="21"/>
  <c r="AJ174" i="21"/>
  <c r="AK174" i="21"/>
  <c r="AO174" i="21"/>
  <c r="AC174" i="21"/>
  <c r="X32" i="19"/>
  <c r="AI32" i="19"/>
  <c r="AE32" i="19"/>
  <c r="AG32" i="19"/>
  <c r="AE55" i="21"/>
  <c r="Y55" i="21"/>
  <c r="AC55" i="21"/>
  <c r="AJ55" i="21"/>
  <c r="AJ111" i="21"/>
  <c r="AA111" i="21"/>
  <c r="AE111" i="21"/>
  <c r="AO111" i="21"/>
  <c r="AK12" i="19"/>
  <c r="W12" i="19"/>
  <c r="AJ12" i="19"/>
  <c r="AC12" i="19"/>
  <c r="AB51" i="19"/>
  <c r="AE51" i="19"/>
  <c r="AF51" i="19"/>
  <c r="AH51" i="19"/>
  <c r="Y86" i="21"/>
  <c r="AF86" i="21"/>
  <c r="Z86" i="21"/>
  <c r="AG86" i="21"/>
  <c r="AM89" i="21"/>
  <c r="AO89" i="21"/>
  <c r="AN89" i="21"/>
  <c r="AK89" i="21"/>
  <c r="AK60" i="21"/>
  <c r="AO60" i="21"/>
  <c r="AM60" i="21"/>
  <c r="AA60" i="21"/>
  <c r="AL31" i="19"/>
  <c r="Z31" i="19"/>
  <c r="AA31" i="19"/>
  <c r="Y31" i="19"/>
  <c r="AF49" i="19"/>
  <c r="AE49" i="19"/>
  <c r="X49" i="19"/>
  <c r="AN49" i="19"/>
  <c r="AI138" i="21"/>
  <c r="AB138" i="21"/>
  <c r="AN138" i="21"/>
  <c r="AL138" i="21"/>
  <c r="AF63" i="21"/>
  <c r="AE63" i="21"/>
  <c r="AG63" i="21"/>
  <c r="AN63" i="21"/>
  <c r="G8" i="22"/>
  <c r="G9" i="22"/>
  <c r="G4" i="22"/>
  <c r="G6" i="22"/>
  <c r="G7" i="22"/>
  <c r="G11" i="22"/>
  <c r="G15" i="22"/>
  <c r="G12" i="22"/>
  <c r="G13" i="22"/>
  <c r="G14" i="22"/>
  <c r="G16" i="22"/>
  <c r="G17" i="22"/>
  <c r="G21" i="22"/>
  <c r="G18" i="22"/>
  <c r="G22" i="22"/>
  <c r="G19" i="22"/>
  <c r="G23" i="22"/>
  <c r="G26" i="22"/>
  <c r="G30" i="22"/>
  <c r="G27" i="22"/>
  <c r="G10" i="22"/>
  <c r="G20" i="22"/>
  <c r="G24" i="22"/>
  <c r="G28" i="22"/>
  <c r="G33" i="22"/>
  <c r="G37" i="22"/>
  <c r="G41" i="22"/>
  <c r="G45" i="22"/>
  <c r="G34" i="22"/>
  <c r="G38" i="22"/>
  <c r="G42" i="22"/>
  <c r="G46" i="22"/>
  <c r="G25" i="22"/>
  <c r="G31" i="22"/>
  <c r="G35" i="22"/>
  <c r="G39" i="22"/>
  <c r="G43" i="22"/>
  <c r="G32" i="22"/>
  <c r="G47" i="22"/>
  <c r="G51" i="22"/>
  <c r="G55" i="22"/>
  <c r="G59" i="22"/>
  <c r="G36" i="22"/>
  <c r="G48" i="22"/>
  <c r="G52" i="22"/>
  <c r="G56" i="22"/>
  <c r="G60" i="22"/>
  <c r="G29" i="22"/>
  <c r="G40" i="22"/>
  <c r="G49" i="22"/>
  <c r="G53" i="22"/>
  <c r="G57" i="22"/>
  <c r="G58" i="22"/>
  <c r="G64" i="22"/>
  <c r="G68" i="22"/>
  <c r="G72" i="22"/>
  <c r="G61" i="22"/>
  <c r="G65" i="22"/>
  <c r="G69" i="22"/>
  <c r="G73" i="22"/>
  <c r="G44" i="22"/>
  <c r="G50" i="22"/>
  <c r="G62" i="22"/>
  <c r="G66" i="22"/>
  <c r="G70" i="22"/>
  <c r="G74" i="22"/>
  <c r="G63" i="22"/>
  <c r="G54" i="22"/>
  <c r="G67" i="22"/>
  <c r="G71" i="22"/>
  <c r="G75" i="22"/>
  <c r="G79" i="22"/>
  <c r="G83" i="22"/>
  <c r="G76" i="22"/>
  <c r="G80" i="22"/>
  <c r="G77" i="22"/>
  <c r="G81" i="22"/>
  <c r="G78" i="22"/>
  <c r="G82" i="22"/>
  <c r="G86" i="22"/>
  <c r="G90" i="22"/>
  <c r="G94" i="22"/>
  <c r="G98" i="22"/>
  <c r="G102" i="22"/>
  <c r="G106" i="22"/>
  <c r="G87" i="22"/>
  <c r="G91" i="22"/>
  <c r="G95" i="22"/>
  <c r="G99" i="22"/>
  <c r="G84" i="22"/>
  <c r="G88" i="22"/>
  <c r="G92" i="22"/>
  <c r="G96" i="22"/>
  <c r="G100" i="22"/>
  <c r="G104" i="22"/>
  <c r="G85" i="22"/>
  <c r="G89" i="22"/>
  <c r="G93" i="22"/>
  <c r="G97" i="22"/>
  <c r="G101" i="22"/>
  <c r="G110" i="22"/>
  <c r="G114" i="22"/>
  <c r="G118" i="22"/>
  <c r="G122" i="22"/>
  <c r="G126" i="22"/>
  <c r="G130" i="22"/>
  <c r="G134" i="22"/>
  <c r="G138" i="22"/>
  <c r="G107" i="22"/>
  <c r="G111" i="22"/>
  <c r="G115" i="22"/>
  <c r="G119" i="22"/>
  <c r="G123" i="22"/>
  <c r="G127" i="22"/>
  <c r="G131" i="22"/>
  <c r="G135" i="22"/>
  <c r="G103" i="22"/>
  <c r="G108" i="22"/>
  <c r="G112" i="22"/>
  <c r="G116" i="22"/>
  <c r="G120" i="22"/>
  <c r="G124" i="22"/>
  <c r="G128" i="22"/>
  <c r="G132" i="22"/>
  <c r="G136" i="22"/>
  <c r="G140" i="22"/>
  <c r="G105" i="22"/>
  <c r="G109" i="22"/>
  <c r="G113" i="22"/>
  <c r="G117" i="22"/>
  <c r="G121" i="22"/>
  <c r="G125" i="22"/>
  <c r="G129" i="22"/>
  <c r="G133" i="22"/>
  <c r="G142" i="22"/>
  <c r="G146" i="22"/>
  <c r="G150" i="22"/>
  <c r="G154" i="22"/>
  <c r="G158" i="22"/>
  <c r="G162" i="22"/>
  <c r="G166" i="22"/>
  <c r="G170" i="22"/>
  <c r="G174" i="22"/>
  <c r="G137" i="22"/>
  <c r="G139" i="22"/>
  <c r="G143" i="22"/>
  <c r="G147" i="22"/>
  <c r="G151" i="22"/>
  <c r="G155" i="22"/>
  <c r="G159" i="22"/>
  <c r="G163" i="22"/>
  <c r="G167" i="22"/>
  <c r="G171" i="22"/>
  <c r="G175" i="22"/>
  <c r="G141" i="22"/>
  <c r="G144" i="22"/>
  <c r="G148" i="22"/>
  <c r="G152" i="22"/>
  <c r="G156" i="22"/>
  <c r="G160" i="22"/>
  <c r="G164" i="22"/>
  <c r="G168" i="22"/>
  <c r="G172" i="22"/>
  <c r="G176" i="22"/>
  <c r="G149" i="22"/>
  <c r="G165" i="22"/>
  <c r="G177" i="22"/>
  <c r="G153" i="22"/>
  <c r="G169" i="22"/>
  <c r="G157" i="22"/>
  <c r="G173" i="22"/>
  <c r="G145" i="22"/>
  <c r="G161" i="22"/>
  <c r="G2" i="22"/>
  <c r="G3" i="22"/>
  <c r="G5" i="22"/>
  <c r="D160" i="22"/>
  <c r="E160" i="22"/>
  <c r="C160" i="22"/>
  <c r="F160" i="22"/>
  <c r="D177" i="22"/>
  <c r="E177" i="22"/>
  <c r="C177" i="22"/>
  <c r="F177" i="22"/>
  <c r="C148" i="22"/>
  <c r="F148" i="22"/>
  <c r="D148" i="22"/>
  <c r="E148" i="22"/>
  <c r="C163" i="22"/>
  <c r="F163" i="22"/>
  <c r="D163" i="22"/>
  <c r="E163" i="22"/>
  <c r="E147" i="22"/>
  <c r="C147" i="22"/>
  <c r="F147" i="22"/>
  <c r="D147" i="22"/>
  <c r="E170" i="22"/>
  <c r="C170" i="22"/>
  <c r="F170" i="22"/>
  <c r="D170" i="22"/>
  <c r="F154" i="22"/>
  <c r="D154" i="22"/>
  <c r="E154" i="22"/>
  <c r="C154" i="22"/>
  <c r="F138" i="22"/>
  <c r="D138" i="22"/>
  <c r="E138" i="22"/>
  <c r="C138" i="22"/>
  <c r="C161" i="22"/>
  <c r="F161" i="22"/>
  <c r="D161" i="22"/>
  <c r="E161" i="22"/>
  <c r="D145" i="22"/>
  <c r="E145" i="22"/>
  <c r="C145" i="22"/>
  <c r="F145" i="22"/>
  <c r="E124" i="22"/>
  <c r="C124" i="22"/>
  <c r="F124" i="22"/>
  <c r="D124" i="22"/>
  <c r="E108" i="22"/>
  <c r="C108" i="22"/>
  <c r="F108" i="22"/>
  <c r="D108" i="22"/>
  <c r="E131" i="22"/>
  <c r="C131" i="22"/>
  <c r="F131" i="22"/>
  <c r="D131" i="22"/>
  <c r="E115" i="22"/>
  <c r="C115" i="22"/>
  <c r="F115" i="22"/>
  <c r="D115" i="22"/>
  <c r="E102" i="22"/>
  <c r="C102" i="22"/>
  <c r="F102" i="22"/>
  <c r="D102" i="22"/>
  <c r="F122" i="22"/>
  <c r="D122" i="22"/>
  <c r="E122" i="22"/>
  <c r="C122" i="22"/>
  <c r="D141" i="22"/>
  <c r="C141" i="22"/>
  <c r="F141" i="22"/>
  <c r="E141" i="22"/>
  <c r="D125" i="22"/>
  <c r="C125" i="22"/>
  <c r="F125" i="22"/>
  <c r="E125" i="22"/>
  <c r="E109" i="22"/>
  <c r="D109" i="22"/>
  <c r="C109" i="22"/>
  <c r="F109" i="22"/>
  <c r="D88" i="22"/>
  <c r="E88" i="22"/>
  <c r="C88" i="22"/>
  <c r="F88" i="22"/>
  <c r="D95" i="22"/>
  <c r="E95" i="22"/>
  <c r="C95" i="22"/>
  <c r="F95" i="22"/>
  <c r="F94" i="22"/>
  <c r="D94" i="22"/>
  <c r="E94" i="22"/>
  <c r="C94" i="22"/>
  <c r="D101" i="22"/>
  <c r="C101" i="22"/>
  <c r="F101" i="22"/>
  <c r="E101" i="22"/>
  <c r="D85" i="22"/>
  <c r="C85" i="22"/>
  <c r="F85" i="22"/>
  <c r="E85" i="22"/>
  <c r="D76" i="22"/>
  <c r="E76" i="22"/>
  <c r="C76" i="22"/>
  <c r="F76" i="22"/>
  <c r="F82" i="22"/>
  <c r="D82" i="22"/>
  <c r="E82" i="22"/>
  <c r="C82" i="22"/>
  <c r="D66" i="22"/>
  <c r="C66" i="22"/>
  <c r="E66" i="22"/>
  <c r="F66" i="22"/>
  <c r="F69" i="22"/>
  <c r="C69" i="22"/>
  <c r="D69" i="22"/>
  <c r="E69" i="22"/>
  <c r="C43" i="22"/>
  <c r="F43" i="22"/>
  <c r="D43" i="22"/>
  <c r="E43" i="22"/>
  <c r="D71" i="22"/>
  <c r="E71" i="22"/>
  <c r="C71" i="22"/>
  <c r="F71" i="22"/>
  <c r="D60" i="22"/>
  <c r="E60" i="22"/>
  <c r="F60" i="22"/>
  <c r="C60" i="22"/>
  <c r="F39" i="22"/>
  <c r="D39" i="22"/>
  <c r="E39" i="22"/>
  <c r="C39" i="22"/>
  <c r="D51" i="22"/>
  <c r="E51" i="22"/>
  <c r="C51" i="22"/>
  <c r="F51" i="22"/>
  <c r="C54" i="22"/>
  <c r="D54" i="22"/>
  <c r="E54" i="22"/>
  <c r="F54" i="22"/>
  <c r="F46" i="22"/>
  <c r="C46" i="22"/>
  <c r="D46" i="22"/>
  <c r="E46" i="22"/>
  <c r="E24" i="22"/>
  <c r="F24" i="22"/>
  <c r="C24" i="22"/>
  <c r="D24" i="22"/>
  <c r="D33" i="22"/>
  <c r="C33" i="22"/>
  <c r="E33" i="22"/>
  <c r="F33" i="22"/>
  <c r="F32" i="22"/>
  <c r="D32" i="22"/>
  <c r="C32" i="22"/>
  <c r="E32" i="22"/>
  <c r="D26" i="22"/>
  <c r="C26" i="22"/>
  <c r="E26" i="22"/>
  <c r="F26" i="22"/>
  <c r="E18" i="22"/>
  <c r="F18" i="22"/>
  <c r="D18" i="22"/>
  <c r="C18" i="22"/>
  <c r="C13" i="22"/>
  <c r="D13" i="22"/>
  <c r="E13" i="22"/>
  <c r="F13" i="22"/>
  <c r="D11" i="22"/>
  <c r="E11" i="22"/>
  <c r="C11" i="22"/>
  <c r="F11" i="22"/>
  <c r="F5" i="22"/>
  <c r="C5" i="22"/>
  <c r="D5" i="22"/>
  <c r="E5" i="22"/>
  <c r="E7" i="22"/>
  <c r="C7" i="22"/>
  <c r="F7" i="22"/>
  <c r="D7" i="22"/>
  <c r="U5" i="22"/>
  <c r="U9" i="22"/>
  <c r="U4" i="22"/>
  <c r="U7" i="22"/>
  <c r="U11" i="22"/>
  <c r="U15" i="22"/>
  <c r="U8" i="22"/>
  <c r="U12" i="22"/>
  <c r="U13" i="22"/>
  <c r="U17" i="22"/>
  <c r="U21" i="22"/>
  <c r="U18" i="22"/>
  <c r="U22" i="22"/>
  <c r="U6" i="22"/>
  <c r="U10" i="22"/>
  <c r="U16" i="22"/>
  <c r="U19" i="22"/>
  <c r="U26" i="22"/>
  <c r="U30" i="22"/>
  <c r="U20" i="22"/>
  <c r="U23" i="22"/>
  <c r="U27" i="22"/>
  <c r="U14" i="22"/>
  <c r="U24" i="22"/>
  <c r="U28" i="22"/>
  <c r="U33" i="22"/>
  <c r="U37" i="22"/>
  <c r="U41" i="22"/>
  <c r="U45" i="22"/>
  <c r="U25" i="22"/>
  <c r="U34" i="22"/>
  <c r="U38" i="22"/>
  <c r="U42" i="22"/>
  <c r="U46" i="22"/>
  <c r="U29" i="22"/>
  <c r="U31" i="22"/>
  <c r="U35" i="22"/>
  <c r="U39" i="22"/>
  <c r="U43" i="22"/>
  <c r="U36" i="22"/>
  <c r="U47" i="22"/>
  <c r="U51" i="22"/>
  <c r="U55" i="22"/>
  <c r="U59" i="22"/>
  <c r="U40" i="22"/>
  <c r="U48" i="22"/>
  <c r="U52" i="22"/>
  <c r="U56" i="22"/>
  <c r="U60" i="22"/>
  <c r="U44" i="22"/>
  <c r="U49" i="22"/>
  <c r="U53" i="22"/>
  <c r="U57" i="22"/>
  <c r="U64" i="22"/>
  <c r="U68" i="22"/>
  <c r="U72" i="22"/>
  <c r="U32" i="22"/>
  <c r="U50" i="22"/>
  <c r="U61" i="22"/>
  <c r="U65" i="22"/>
  <c r="U69" i="22"/>
  <c r="U73" i="22"/>
  <c r="U54" i="22"/>
  <c r="U62" i="22"/>
  <c r="U66" i="22"/>
  <c r="U70" i="22"/>
  <c r="U63" i="22"/>
  <c r="U67" i="22"/>
  <c r="U58" i="22"/>
  <c r="U71" i="22"/>
  <c r="U75" i="22"/>
  <c r="U79" i="22"/>
  <c r="U74" i="22"/>
  <c r="U76" i="22"/>
  <c r="U80" i="22"/>
  <c r="U77" i="22"/>
  <c r="U81" i="22"/>
  <c r="U78" i="22"/>
  <c r="U82" i="22"/>
  <c r="U86" i="22"/>
  <c r="U90" i="22"/>
  <c r="U94" i="22"/>
  <c r="U98" i="22"/>
  <c r="U102" i="22"/>
  <c r="U83" i="22"/>
  <c r="U87" i="22"/>
  <c r="U91" i="22"/>
  <c r="U95" i="22"/>
  <c r="U99" i="22"/>
  <c r="U84" i="22"/>
  <c r="U88" i="22"/>
  <c r="U92" i="22"/>
  <c r="U96" i="22"/>
  <c r="U100" i="22"/>
  <c r="U104" i="22"/>
  <c r="U85" i="22"/>
  <c r="U89" i="22"/>
  <c r="U93" i="22"/>
  <c r="U97" i="22"/>
  <c r="U101" i="22"/>
  <c r="U103" i="22"/>
  <c r="U106" i="22"/>
  <c r="U110" i="22"/>
  <c r="U114" i="22"/>
  <c r="U118" i="22"/>
  <c r="U122" i="22"/>
  <c r="U126" i="22"/>
  <c r="U130" i="22"/>
  <c r="U134" i="22"/>
  <c r="U138" i="22"/>
  <c r="U105" i="22"/>
  <c r="U107" i="22"/>
  <c r="U111" i="22"/>
  <c r="U115" i="22"/>
  <c r="U119" i="22"/>
  <c r="U123" i="22"/>
  <c r="U127" i="22"/>
  <c r="U131" i="22"/>
  <c r="U135" i="22"/>
  <c r="U108" i="22"/>
  <c r="U112" i="22"/>
  <c r="U116" i="22"/>
  <c r="U120" i="22"/>
  <c r="U124" i="22"/>
  <c r="U128" i="22"/>
  <c r="U132" i="22"/>
  <c r="U136" i="22"/>
  <c r="U140" i="22"/>
  <c r="U109" i="22"/>
  <c r="U113" i="22"/>
  <c r="U117" i="22"/>
  <c r="U121" i="22"/>
  <c r="U125" i="22"/>
  <c r="U129" i="22"/>
  <c r="U133" i="22"/>
  <c r="U137" i="22"/>
  <c r="U141" i="22"/>
  <c r="U142" i="22"/>
  <c r="U146" i="22"/>
  <c r="U150" i="22"/>
  <c r="U154" i="22"/>
  <c r="U158" i="22"/>
  <c r="U162" i="22"/>
  <c r="U166" i="22"/>
  <c r="U170" i="22"/>
  <c r="U174" i="22"/>
  <c r="U143" i="22"/>
  <c r="U147" i="22"/>
  <c r="U151" i="22"/>
  <c r="U155" i="22"/>
  <c r="U159" i="22"/>
  <c r="U163" i="22"/>
  <c r="U167" i="22"/>
  <c r="U171" i="22"/>
  <c r="U175" i="22"/>
  <c r="U144" i="22"/>
  <c r="U148" i="22"/>
  <c r="U152" i="22"/>
  <c r="U156" i="22"/>
  <c r="U160" i="22"/>
  <c r="U164" i="22"/>
  <c r="U168" i="22"/>
  <c r="U172" i="22"/>
  <c r="U176" i="22"/>
  <c r="U153" i="22"/>
  <c r="U169" i="22"/>
  <c r="U177" i="22"/>
  <c r="U157" i="22"/>
  <c r="U173" i="22"/>
  <c r="U145" i="22"/>
  <c r="U161" i="22"/>
  <c r="U149" i="22"/>
  <c r="U165" i="22"/>
  <c r="U139" i="22"/>
  <c r="U3" i="22"/>
  <c r="U2" i="22"/>
  <c r="P6" i="22"/>
  <c r="P4" i="22"/>
  <c r="P5" i="22"/>
  <c r="P9" i="22"/>
  <c r="P13" i="22"/>
  <c r="P8" i="22"/>
  <c r="P10" i="22"/>
  <c r="P14" i="22"/>
  <c r="P11" i="22"/>
  <c r="P15" i="22"/>
  <c r="P12" i="22"/>
  <c r="P19" i="22"/>
  <c r="P23" i="22"/>
  <c r="P16" i="22"/>
  <c r="P20" i="22"/>
  <c r="P17" i="22"/>
  <c r="P21" i="22"/>
  <c r="P24" i="22"/>
  <c r="P28" i="22"/>
  <c r="P25" i="22"/>
  <c r="P29" i="22"/>
  <c r="P18" i="22"/>
  <c r="P26" i="22"/>
  <c r="P30" i="22"/>
  <c r="P31" i="22"/>
  <c r="P35" i="22"/>
  <c r="P39" i="22"/>
  <c r="P43" i="22"/>
  <c r="P32" i="22"/>
  <c r="P36" i="22"/>
  <c r="P40" i="22"/>
  <c r="P44" i="22"/>
  <c r="P33" i="22"/>
  <c r="P37" i="22"/>
  <c r="P41" i="22"/>
  <c r="P45" i="22"/>
  <c r="P49" i="22"/>
  <c r="P53" i="22"/>
  <c r="P57" i="22"/>
  <c r="P34" i="22"/>
  <c r="P50" i="22"/>
  <c r="P54" i="22"/>
  <c r="P58" i="22"/>
  <c r="P27" i="22"/>
  <c r="P38" i="22"/>
  <c r="P47" i="22"/>
  <c r="P51" i="22"/>
  <c r="P55" i="22"/>
  <c r="P59" i="22"/>
  <c r="P22" i="22"/>
  <c r="P56" i="22"/>
  <c r="P60" i="22"/>
  <c r="P62" i="22"/>
  <c r="P66" i="22"/>
  <c r="P70" i="22"/>
  <c r="P74" i="22"/>
  <c r="P63" i="22"/>
  <c r="P67" i="22"/>
  <c r="P71" i="22"/>
  <c r="P42" i="22"/>
  <c r="P46" i="22"/>
  <c r="P48" i="22"/>
  <c r="P64" i="22"/>
  <c r="P68" i="22"/>
  <c r="P72" i="22"/>
  <c r="P73" i="22"/>
  <c r="P61" i="22"/>
  <c r="P52" i="22"/>
  <c r="P65" i="22"/>
  <c r="P69" i="22"/>
  <c r="P77" i="22"/>
  <c r="P81" i="22"/>
  <c r="P78" i="22"/>
  <c r="P82" i="22"/>
  <c r="P75" i="22"/>
  <c r="P79" i="22"/>
  <c r="P83" i="22"/>
  <c r="P76" i="22"/>
  <c r="P80" i="22"/>
  <c r="P84" i="22"/>
  <c r="P88" i="22"/>
  <c r="P92" i="22"/>
  <c r="P96" i="22"/>
  <c r="P100" i="22"/>
  <c r="P104" i="22"/>
  <c r="P85" i="22"/>
  <c r="P89" i="22"/>
  <c r="P93" i="22"/>
  <c r="P97" i="22"/>
  <c r="P101" i="22"/>
  <c r="P86" i="22"/>
  <c r="P90" i="22"/>
  <c r="P94" i="22"/>
  <c r="P98" i="22"/>
  <c r="P102" i="22"/>
  <c r="P87" i="22"/>
  <c r="P91" i="22"/>
  <c r="P95" i="22"/>
  <c r="P99" i="22"/>
  <c r="P105" i="22"/>
  <c r="P108" i="22"/>
  <c r="P112" i="22"/>
  <c r="P116" i="22"/>
  <c r="P120" i="22"/>
  <c r="P124" i="22"/>
  <c r="P128" i="22"/>
  <c r="P132" i="22"/>
  <c r="P136" i="22"/>
  <c r="P140" i="22"/>
  <c r="P109" i="22"/>
  <c r="P113" i="22"/>
  <c r="P117" i="22"/>
  <c r="P121" i="22"/>
  <c r="P125" i="22"/>
  <c r="P129" i="22"/>
  <c r="P133" i="22"/>
  <c r="P137" i="22"/>
  <c r="P106" i="22"/>
  <c r="P110" i="22"/>
  <c r="P114" i="22"/>
  <c r="P118" i="22"/>
  <c r="P122" i="22"/>
  <c r="P126" i="22"/>
  <c r="P130" i="22"/>
  <c r="P134" i="22"/>
  <c r="P138" i="22"/>
  <c r="P103" i="22"/>
  <c r="P107" i="22"/>
  <c r="P111" i="22"/>
  <c r="P115" i="22"/>
  <c r="P119" i="22"/>
  <c r="P123" i="22"/>
  <c r="P127" i="22"/>
  <c r="P131" i="22"/>
  <c r="P135" i="22"/>
  <c r="P144" i="22"/>
  <c r="P148" i="22"/>
  <c r="P152" i="22"/>
  <c r="P156" i="22"/>
  <c r="P160" i="22"/>
  <c r="P164" i="22"/>
  <c r="P168" i="22"/>
  <c r="P172" i="22"/>
  <c r="P145" i="22"/>
  <c r="P149" i="22"/>
  <c r="P153" i="22"/>
  <c r="P157" i="22"/>
  <c r="P161" i="22"/>
  <c r="P165" i="22"/>
  <c r="P169" i="22"/>
  <c r="P173" i="22"/>
  <c r="P139" i="22"/>
  <c r="P142" i="22"/>
  <c r="P146" i="22"/>
  <c r="P150" i="22"/>
  <c r="P154" i="22"/>
  <c r="P158" i="22"/>
  <c r="P162" i="22"/>
  <c r="P166" i="22"/>
  <c r="P170" i="22"/>
  <c r="P174" i="22"/>
  <c r="P141" i="22"/>
  <c r="P147" i="22"/>
  <c r="P163" i="22"/>
  <c r="P151" i="22"/>
  <c r="P167" i="22"/>
  <c r="P155" i="22"/>
  <c r="P171" i="22"/>
  <c r="P176" i="22"/>
  <c r="P177" i="22"/>
  <c r="P143" i="22"/>
  <c r="P159" i="22"/>
  <c r="P175" i="22"/>
  <c r="P3" i="22"/>
  <c r="P2" i="22"/>
  <c r="P7" i="22"/>
  <c r="AP8" i="22"/>
  <c r="AP3" i="22"/>
  <c r="AP4" i="22"/>
  <c r="AP6" i="22"/>
  <c r="AP10" i="22"/>
  <c r="AP14" i="22"/>
  <c r="AP5" i="22"/>
  <c r="AP11" i="22"/>
  <c r="AP7" i="22"/>
  <c r="AP12" i="22"/>
  <c r="AP16" i="22"/>
  <c r="AP20" i="22"/>
  <c r="AP17" i="22"/>
  <c r="AP21" i="22"/>
  <c r="AP9" i="22"/>
  <c r="AP15" i="22"/>
  <c r="AP18" i="22"/>
  <c r="AP22" i="22"/>
  <c r="AP13" i="22"/>
  <c r="AP25" i="22"/>
  <c r="AP29" i="22"/>
  <c r="AP19" i="22"/>
  <c r="AP26" i="22"/>
  <c r="AP23" i="22"/>
  <c r="AP27" i="22"/>
  <c r="AP32" i="22"/>
  <c r="AP36" i="22"/>
  <c r="AP40" i="22"/>
  <c r="AP44" i="22"/>
  <c r="AP24" i="22"/>
  <c r="AP33" i="22"/>
  <c r="AP37" i="22"/>
  <c r="AP41" i="22"/>
  <c r="AP45" i="22"/>
  <c r="AP28" i="22"/>
  <c r="AP30" i="22"/>
  <c r="AP34" i="22"/>
  <c r="AP38" i="22"/>
  <c r="AP42" i="22"/>
  <c r="AP35" i="22"/>
  <c r="AP46" i="22"/>
  <c r="AP50" i="22"/>
  <c r="AP54" i="22"/>
  <c r="AP58" i="22"/>
  <c r="AP39" i="22"/>
  <c r="AP47" i="22"/>
  <c r="AP51" i="22"/>
  <c r="AP55" i="22"/>
  <c r="AP59" i="22"/>
  <c r="AP43" i="22"/>
  <c r="AP48" i="22"/>
  <c r="AP52" i="22"/>
  <c r="AP56" i="22"/>
  <c r="AP63" i="22"/>
  <c r="AP67" i="22"/>
  <c r="AP71" i="22"/>
  <c r="AP49" i="22"/>
  <c r="AP60" i="22"/>
  <c r="AP64" i="22"/>
  <c r="AP68" i="22"/>
  <c r="AP72" i="22"/>
  <c r="AP53" i="22"/>
  <c r="AP61" i="22"/>
  <c r="AP65" i="22"/>
  <c r="AP69" i="22"/>
  <c r="AP73" i="22"/>
  <c r="AP31" i="22"/>
  <c r="AP57" i="22"/>
  <c r="AP62" i="22"/>
  <c r="AP66" i="22"/>
  <c r="AP70" i="22"/>
  <c r="AP78" i="22"/>
  <c r="AP82" i="22"/>
  <c r="AP74" i="22"/>
  <c r="AP75" i="22"/>
  <c r="AP79" i="22"/>
  <c r="AP76" i="22"/>
  <c r="AP80" i="22"/>
  <c r="AP77" i="22"/>
  <c r="AP81" i="22"/>
  <c r="AP85" i="22"/>
  <c r="AP89" i="22"/>
  <c r="AP93" i="22"/>
  <c r="AP97" i="22"/>
  <c r="AP101" i="22"/>
  <c r="AP105" i="22"/>
  <c r="AP86" i="22"/>
  <c r="AP90" i="22"/>
  <c r="AP94" i="22"/>
  <c r="AP98" i="22"/>
  <c r="AP83" i="22"/>
  <c r="AP87" i="22"/>
  <c r="AP91" i="22"/>
  <c r="AP95" i="22"/>
  <c r="AP99" i="22"/>
  <c r="AP103" i="22"/>
  <c r="AP84" i="22"/>
  <c r="AP88" i="22"/>
  <c r="AP92" i="22"/>
  <c r="AP96" i="22"/>
  <c r="AP100" i="22"/>
  <c r="AP102" i="22"/>
  <c r="AP109" i="22"/>
  <c r="AP113" i="22"/>
  <c r="AP117" i="22"/>
  <c r="AP121" i="22"/>
  <c r="AP125" i="22"/>
  <c r="AP129" i="22"/>
  <c r="AP133" i="22"/>
  <c r="AP137" i="22"/>
  <c r="AP104" i="22"/>
  <c r="AP106" i="22"/>
  <c r="AP110" i="22"/>
  <c r="AP114" i="22"/>
  <c r="AP118" i="22"/>
  <c r="AP122" i="22"/>
  <c r="AP126" i="22"/>
  <c r="AP130" i="22"/>
  <c r="AP134" i="22"/>
  <c r="AP107" i="22"/>
  <c r="AP111" i="22"/>
  <c r="AP115" i="22"/>
  <c r="AP119" i="22"/>
  <c r="AP123" i="22"/>
  <c r="AP127" i="22"/>
  <c r="AP131" i="22"/>
  <c r="AP135" i="22"/>
  <c r="AP139" i="22"/>
  <c r="AP108" i="22"/>
  <c r="AP112" i="22"/>
  <c r="AP116" i="22"/>
  <c r="AP120" i="22"/>
  <c r="AP124" i="22"/>
  <c r="AP128" i="22"/>
  <c r="AP132" i="22"/>
  <c r="AP136" i="22"/>
  <c r="AP140" i="22"/>
  <c r="AP141" i="22"/>
  <c r="AP145" i="22"/>
  <c r="AP149" i="22"/>
  <c r="AP153" i="22"/>
  <c r="AP157" i="22"/>
  <c r="AP161" i="22"/>
  <c r="AP165" i="22"/>
  <c r="AP169" i="22"/>
  <c r="AP173" i="22"/>
  <c r="AP142" i="22"/>
  <c r="AP146" i="22"/>
  <c r="AP150" i="22"/>
  <c r="AP154" i="22"/>
  <c r="AP158" i="22"/>
  <c r="AP162" i="22"/>
  <c r="AP166" i="22"/>
  <c r="AP170" i="22"/>
  <c r="AP174" i="22"/>
  <c r="AP143" i="22"/>
  <c r="AP147" i="22"/>
  <c r="AP151" i="22"/>
  <c r="AP155" i="22"/>
  <c r="AP159" i="22"/>
  <c r="AP163" i="22"/>
  <c r="AP167" i="22"/>
  <c r="AP171" i="22"/>
  <c r="AP175" i="22"/>
  <c r="AP152" i="22"/>
  <c r="AP168" i="22"/>
  <c r="AP176" i="22"/>
  <c r="AP156" i="22"/>
  <c r="AP172" i="22"/>
  <c r="AP177" i="22"/>
  <c r="AP144" i="22"/>
  <c r="AP160" i="22"/>
  <c r="AP138" i="22"/>
  <c r="AP148" i="22"/>
  <c r="AP164" i="22"/>
  <c r="AP2" i="22"/>
  <c r="AH2" i="65"/>
  <c r="Z2" i="65"/>
  <c r="AK2" i="65"/>
  <c r="AC2" i="65"/>
  <c r="AH13" i="65"/>
  <c r="X13" i="65"/>
  <c r="AB13" i="65"/>
  <c r="AI13" i="65"/>
  <c r="AJ9" i="65"/>
  <c r="AN9" i="65"/>
  <c r="AD9" i="65"/>
  <c r="AK9" i="65"/>
  <c r="AH23" i="65"/>
  <c r="Z23" i="65"/>
  <c r="AK23" i="65"/>
  <c r="AM17" i="65"/>
  <c r="AC17" i="65"/>
  <c r="AG17" i="65"/>
  <c r="AL17" i="65"/>
  <c r="AJ28" i="65"/>
  <c r="AN28" i="65"/>
  <c r="AD28" i="65"/>
  <c r="AI28" i="65"/>
  <c r="AC26" i="65"/>
  <c r="AO26" i="65"/>
  <c r="AE26" i="65"/>
  <c r="AL26" i="65"/>
  <c r="AL39" i="65"/>
  <c r="AH39" i="65"/>
  <c r="X39" i="65"/>
  <c r="AI39" i="65"/>
  <c r="AO36" i="65"/>
  <c r="AG36" i="65"/>
  <c r="Y36" i="65"/>
  <c r="AL36" i="65"/>
  <c r="AM37" i="65"/>
  <c r="AC37" i="65"/>
  <c r="AG37" i="65"/>
  <c r="AL37" i="65"/>
  <c r="AL49" i="65"/>
  <c r="AH49" i="65"/>
  <c r="X49" i="65"/>
  <c r="AI49" i="65"/>
  <c r="AO50" i="65"/>
  <c r="AG50" i="65"/>
  <c r="Y50" i="65"/>
  <c r="AL50" i="65"/>
  <c r="AM47" i="65"/>
  <c r="AC47" i="65"/>
  <c r="AG47" i="65"/>
  <c r="AL47" i="65"/>
  <c r="AH48" i="65"/>
  <c r="Z48" i="65"/>
  <c r="AK48" i="65"/>
  <c r="Z74" i="65"/>
  <c r="AK74" i="65"/>
  <c r="AO63" i="65"/>
  <c r="AG63" i="65"/>
  <c r="Y63" i="65"/>
  <c r="AL63" i="65"/>
  <c r="AO60" i="65"/>
  <c r="AE60" i="65"/>
  <c r="Z60" i="65"/>
  <c r="AJ60" i="65"/>
  <c r="AH65" i="65"/>
  <c r="Z65" i="65"/>
  <c r="AK65" i="65"/>
  <c r="AN77" i="65"/>
  <c r="AF77" i="65"/>
  <c r="X77" i="65"/>
  <c r="AI77" i="65"/>
  <c r="AO75" i="65"/>
  <c r="AG75" i="65"/>
  <c r="Y75" i="65"/>
  <c r="AL75" i="65"/>
  <c r="AH80" i="65"/>
  <c r="Z80" i="65"/>
  <c r="AK80" i="65"/>
  <c r="AN96" i="65"/>
  <c r="AF96" i="65"/>
  <c r="X96" i="65"/>
  <c r="AI96" i="65"/>
  <c r="AO89" i="65"/>
  <c r="AG89" i="65"/>
  <c r="Y89" i="65"/>
  <c r="AL89" i="65"/>
  <c r="AO86" i="65"/>
  <c r="AG86" i="65"/>
  <c r="Y86" i="65"/>
  <c r="AL86" i="65"/>
  <c r="AO102" i="65"/>
  <c r="Y102" i="65"/>
  <c r="AB102" i="65"/>
  <c r="AE102" i="65"/>
  <c r="AH95" i="65"/>
  <c r="Z95" i="65"/>
  <c r="AK95" i="65"/>
  <c r="AN112" i="65"/>
  <c r="AF112" i="65"/>
  <c r="X112" i="65"/>
  <c r="AI112" i="65"/>
  <c r="AN128" i="65"/>
  <c r="AF128" i="65"/>
  <c r="X128" i="65"/>
  <c r="AI128" i="65"/>
  <c r="AO109" i="65"/>
  <c r="AG109" i="65"/>
  <c r="Y109" i="65"/>
  <c r="AL109" i="65"/>
  <c r="AO125" i="65"/>
  <c r="AG125" i="65"/>
  <c r="Y125" i="65"/>
  <c r="AL125" i="65"/>
  <c r="AO110" i="65"/>
  <c r="AG110" i="65"/>
  <c r="Y110" i="65"/>
  <c r="AL110" i="65"/>
  <c r="AO126" i="65"/>
  <c r="AG126" i="65"/>
  <c r="Y126" i="65"/>
  <c r="AL126" i="65"/>
  <c r="AH103" i="65"/>
  <c r="Z103" i="65"/>
  <c r="AK103" i="65"/>
  <c r="AH119" i="65"/>
  <c r="Z119" i="65"/>
  <c r="AK119" i="65"/>
  <c r="AH135" i="65"/>
  <c r="Z135" i="65"/>
  <c r="AK135" i="65"/>
  <c r="AL156" i="65"/>
  <c r="AH156" i="65"/>
  <c r="X156" i="65"/>
  <c r="AI156" i="65"/>
  <c r="AL172" i="65"/>
  <c r="AH172" i="65"/>
  <c r="X172" i="65"/>
  <c r="AI172" i="65"/>
  <c r="Y153" i="65"/>
  <c r="AL153" i="65"/>
  <c r="Y169" i="65"/>
  <c r="AL169" i="65"/>
  <c r="AK146" i="65"/>
  <c r="AL146" i="65"/>
  <c r="AK162" i="65"/>
  <c r="AL162" i="65"/>
  <c r="AH155" i="65"/>
  <c r="Z155" i="65"/>
  <c r="AK155" i="65"/>
  <c r="AH175" i="65"/>
  <c r="Z175" i="65"/>
  <c r="AK175" i="65"/>
  <c r="AH151" i="65"/>
  <c r="Z151" i="65"/>
  <c r="AK151" i="65"/>
  <c r="AK33" i="19"/>
  <c r="AD33" i="19"/>
  <c r="Z33" i="19"/>
  <c r="AB33" i="19"/>
  <c r="Y119" i="21"/>
  <c r="AB119" i="21"/>
  <c r="AC119" i="21"/>
  <c r="AJ119" i="21"/>
  <c r="Z93" i="21"/>
  <c r="AN93" i="21"/>
  <c r="X93" i="21"/>
  <c r="AJ93" i="21"/>
  <c r="W57" i="21"/>
  <c r="Z57" i="21"/>
  <c r="AA57" i="21"/>
  <c r="AH57" i="21"/>
  <c r="Z70" i="21"/>
  <c r="AA70" i="21"/>
  <c r="X70" i="21"/>
  <c r="W70" i="21"/>
  <c r="Z30" i="19"/>
  <c r="W30" i="19"/>
  <c r="AL30" i="19"/>
  <c r="AG30" i="19"/>
  <c r="AF147" i="21"/>
  <c r="AH147" i="21"/>
  <c r="AE147" i="21"/>
  <c r="AD147" i="21"/>
  <c r="AO92" i="21"/>
  <c r="AF92" i="21"/>
  <c r="AM92" i="21"/>
  <c r="AA92" i="21"/>
  <c r="AB58" i="21"/>
  <c r="AJ58" i="21"/>
  <c r="AA58" i="21"/>
  <c r="AN58" i="21"/>
  <c r="AD5" i="22" l="1"/>
  <c r="AJ4" i="22"/>
  <c r="AE2" i="22"/>
  <c r="AJ3" i="22"/>
  <c r="Y4" i="22"/>
  <c r="W7" i="22"/>
  <c r="AB4" i="22"/>
  <c r="AJ6" i="22"/>
  <c r="AG5" i="22"/>
  <c r="AM5" i="22"/>
  <c r="AB5" i="22"/>
  <c r="AJ8" i="22"/>
  <c r="AG4" i="22"/>
  <c r="AG6" i="22"/>
  <c r="AJ7" i="22"/>
  <c r="AJ5" i="22"/>
  <c r="AM8" i="22"/>
  <c r="W3" i="22"/>
  <c r="AM4" i="22"/>
  <c r="AJ14" i="22"/>
  <c r="AE4" i="22"/>
  <c r="AB3" i="22"/>
  <c r="AN4" i="22"/>
  <c r="AM12" i="22"/>
  <c r="W4" i="22"/>
  <c r="Y6" i="22"/>
  <c r="W2" i="22"/>
  <c r="AE5" i="22"/>
  <c r="AM3" i="22"/>
  <c r="AM7" i="22"/>
  <c r="AM6" i="22"/>
  <c r="AE9" i="22"/>
  <c r="W6" i="22"/>
  <c r="AM2" i="22"/>
  <c r="AM9" i="22"/>
  <c r="AN15" i="22"/>
  <c r="AF4" i="22"/>
  <c r="W5" i="22"/>
  <c r="AM10" i="22"/>
  <c r="Y5" i="22"/>
  <c r="AE18" i="22"/>
  <c r="AG8" i="22"/>
  <c r="AB25" i="22"/>
  <c r="W8" i="22"/>
  <c r="W9" i="22"/>
  <c r="AI3" i="22"/>
  <c r="W10" i="22"/>
  <c r="Y3" i="22"/>
  <c r="Y7" i="22"/>
  <c r="AE15" i="22"/>
  <c r="AL20" i="22"/>
  <c r="AE11" i="22"/>
  <c r="Y8" i="22"/>
  <c r="AB12" i="22"/>
  <c r="AM16" i="22"/>
  <c r="AA3" i="22"/>
  <c r="AO5" i="22"/>
  <c r="AG7" i="22"/>
  <c r="Y45" i="22"/>
  <c r="X13" i="22"/>
  <c r="AE17" i="22"/>
  <c r="AE7" i="22"/>
  <c r="AE8" i="22"/>
  <c r="AM14" i="22"/>
  <c r="Y15" i="22"/>
  <c r="AO2" i="22"/>
  <c r="AN3" i="22"/>
  <c r="AL5" i="22"/>
  <c r="W27" i="22"/>
  <c r="AE16" i="22"/>
  <c r="AE14" i="22"/>
  <c r="AE12" i="22"/>
  <c r="AE6" i="22"/>
  <c r="X5" i="22"/>
  <c r="AA4" i="22"/>
  <c r="AN5" i="22"/>
  <c r="AO33" i="22"/>
  <c r="AE10" i="22"/>
  <c r="AE13" i="22"/>
  <c r="AO15" i="22"/>
  <c r="AI6" i="22"/>
  <c r="Y16" i="22"/>
  <c r="AA6" i="22"/>
  <c r="W150" i="22"/>
  <c r="W80" i="22"/>
  <c r="AO14" i="22"/>
  <c r="AM38" i="22"/>
  <c r="W120" i="22"/>
  <c r="W72" i="22"/>
  <c r="W13" i="22"/>
  <c r="Y9" i="22"/>
  <c r="AO13" i="22"/>
  <c r="W141" i="22"/>
  <c r="W126" i="22"/>
  <c r="W51" i="22"/>
  <c r="Y29" i="22"/>
  <c r="AO25" i="22"/>
  <c r="W171" i="22"/>
  <c r="W88" i="22"/>
  <c r="W33" i="22"/>
  <c r="AO19" i="22"/>
  <c r="W168" i="22"/>
  <c r="W139" i="22"/>
  <c r="W113" i="22"/>
  <c r="W123" i="22"/>
  <c r="W93" i="22"/>
  <c r="W94" i="22"/>
  <c r="W70" i="22"/>
  <c r="W40" i="22"/>
  <c r="W25" i="22"/>
  <c r="AM29" i="22"/>
  <c r="AM37" i="22"/>
  <c r="AM18" i="22"/>
  <c r="AJ139" i="22"/>
  <c r="AJ122" i="22"/>
  <c r="AJ124" i="22"/>
  <c r="AJ101" i="22"/>
  <c r="AJ78" i="22"/>
  <c r="AJ52" i="22"/>
  <c r="AJ57" i="22"/>
  <c r="AJ31" i="22"/>
  <c r="AG15" i="22"/>
  <c r="W162" i="22"/>
  <c r="AN10" i="22"/>
  <c r="AI4" i="22"/>
  <c r="X6" i="22"/>
  <c r="AJ145" i="22"/>
  <c r="AM47" i="22"/>
  <c r="AE41" i="22"/>
  <c r="W161" i="22"/>
  <c r="W152" i="22"/>
  <c r="W166" i="22"/>
  <c r="W136" i="22"/>
  <c r="W107" i="22"/>
  <c r="W104" i="22"/>
  <c r="W78" i="22"/>
  <c r="W73" i="22"/>
  <c r="W48" i="22"/>
  <c r="W34" i="22"/>
  <c r="W21" i="22"/>
  <c r="AM36" i="22"/>
  <c r="AM20" i="22"/>
  <c r="AJ131" i="22"/>
  <c r="AJ106" i="22"/>
  <c r="AJ108" i="22"/>
  <c r="AJ85" i="22"/>
  <c r="AJ61" i="22"/>
  <c r="AJ48" i="22"/>
  <c r="AJ45" i="22"/>
  <c r="AJ25" i="22"/>
  <c r="Y23" i="22"/>
  <c r="Y13" i="22"/>
  <c r="AO16" i="22"/>
  <c r="AL11" i="22"/>
  <c r="AN8" i="22"/>
  <c r="AM35" i="22"/>
  <c r="AJ115" i="22"/>
  <c r="AJ121" i="22"/>
  <c r="AJ91" i="22"/>
  <c r="AJ92" i="22"/>
  <c r="AJ72" i="22"/>
  <c r="AJ51" i="22"/>
  <c r="AJ44" i="22"/>
  <c r="AJ18" i="22"/>
  <c r="AJ10" i="22"/>
  <c r="AL13" i="22"/>
  <c r="AI11" i="22"/>
  <c r="W165" i="22"/>
  <c r="W155" i="22"/>
  <c r="W129" i="22"/>
  <c r="W103" i="22"/>
  <c r="W110" i="22"/>
  <c r="W91" i="22"/>
  <c r="W71" i="22"/>
  <c r="W44" i="22"/>
  <c r="W43" i="22"/>
  <c r="AJ138" i="22"/>
  <c r="AJ140" i="22"/>
  <c r="AJ98" i="22"/>
  <c r="AJ76" i="22"/>
  <c r="AJ56" i="22"/>
  <c r="AJ54" i="22"/>
  <c r="AJ27" i="22"/>
  <c r="AJ20" i="22"/>
  <c r="Y25" i="22"/>
  <c r="Y21" i="22"/>
  <c r="Y11" i="22"/>
  <c r="AL4" i="22"/>
  <c r="AE19" i="22"/>
  <c r="AB6" i="22"/>
  <c r="AO7" i="22"/>
  <c r="AM17" i="22"/>
  <c r="W11" i="22"/>
  <c r="AI17" i="22"/>
  <c r="Y17" i="22"/>
  <c r="X11" i="22"/>
  <c r="AN6" i="22"/>
  <c r="AE159" i="22"/>
  <c r="AE117" i="22"/>
  <c r="AE127" i="22"/>
  <c r="AE97" i="22"/>
  <c r="AE98" i="22"/>
  <c r="AE54" i="22"/>
  <c r="AE53" i="22"/>
  <c r="AE38" i="22"/>
  <c r="AE22" i="22"/>
  <c r="AM157" i="22"/>
  <c r="AM171" i="22"/>
  <c r="AM146" i="22"/>
  <c r="AM120" i="22"/>
  <c r="AM126" i="22"/>
  <c r="AM84" i="22"/>
  <c r="AM76" i="22"/>
  <c r="AM61" i="22"/>
  <c r="AB170" i="22"/>
  <c r="AB145" i="22"/>
  <c r="AB111" i="22"/>
  <c r="AB121" i="22"/>
  <c r="AB85" i="22"/>
  <c r="Y157" i="22"/>
  <c r="Y165" i="22"/>
  <c r="Y145" i="22"/>
  <c r="Y168" i="22"/>
  <c r="Y152" i="22"/>
  <c r="Y175" i="22"/>
  <c r="Y159" i="22"/>
  <c r="Y143" i="22"/>
  <c r="Y162" i="22"/>
  <c r="Y146" i="22"/>
  <c r="Y125" i="22"/>
  <c r="Y109" i="22"/>
  <c r="Y128" i="22"/>
  <c r="Y112" i="22"/>
  <c r="Y127" i="22"/>
  <c r="Y111" i="22"/>
  <c r="Y134" i="22"/>
  <c r="Y118" i="22"/>
  <c r="Y103" i="22"/>
  <c r="Y89" i="22"/>
  <c r="Y96" i="22"/>
  <c r="Y99" i="22"/>
  <c r="Y83" i="22"/>
  <c r="Y90" i="22"/>
  <c r="Y81" i="22"/>
  <c r="Y74" i="22"/>
  <c r="Y63" i="22"/>
  <c r="Y66" i="22"/>
  <c r="Y69" i="22"/>
  <c r="Y72" i="22"/>
  <c r="Y57" i="22"/>
  <c r="Y48" i="22"/>
  <c r="Y55" i="22"/>
  <c r="Y43" i="22"/>
  <c r="Y46" i="22"/>
  <c r="AG157" i="22"/>
  <c r="AG153" i="22"/>
  <c r="AG177" i="22"/>
  <c r="AG168" i="22"/>
  <c r="AG152" i="22"/>
  <c r="AG175" i="22"/>
  <c r="AG159" i="22"/>
  <c r="AG143" i="22"/>
  <c r="AG162" i="22"/>
  <c r="AG146" i="22"/>
  <c r="AG125" i="22"/>
  <c r="AG109" i="22"/>
  <c r="AG128" i="22"/>
  <c r="AG112" i="22"/>
  <c r="AG127" i="22"/>
  <c r="AG111" i="22"/>
  <c r="AG134" i="22"/>
  <c r="AG118" i="22"/>
  <c r="AG103" i="22"/>
  <c r="AG89" i="22"/>
  <c r="AG96" i="22"/>
  <c r="AG99" i="22"/>
  <c r="AG83" i="22"/>
  <c r="AG90" i="22"/>
  <c r="AG81" i="22"/>
  <c r="AG79" i="22"/>
  <c r="AG50" i="22"/>
  <c r="AG25" i="22"/>
  <c r="AG73" i="22"/>
  <c r="AG58" i="22"/>
  <c r="AG60" i="22"/>
  <c r="AG49" i="22"/>
  <c r="AG48" i="22"/>
  <c r="AG55" i="22"/>
  <c r="AG43" i="22"/>
  <c r="AG42" i="22"/>
  <c r="AG45" i="22"/>
  <c r="AG29" i="22"/>
  <c r="AG16" i="22"/>
  <c r="AG26" i="22"/>
  <c r="AG14" i="22"/>
  <c r="AG13" i="22"/>
  <c r="AG11" i="22"/>
  <c r="AO141" i="22"/>
  <c r="AO153" i="22"/>
  <c r="AO161" i="22"/>
  <c r="AO168" i="22"/>
  <c r="AO152" i="22"/>
  <c r="AO175" i="22"/>
  <c r="AO159" i="22"/>
  <c r="AO143" i="22"/>
  <c r="AO162" i="22"/>
  <c r="AO146" i="22"/>
  <c r="AO125" i="22"/>
  <c r="AO109" i="22"/>
  <c r="AO128" i="22"/>
  <c r="AO112" i="22"/>
  <c r="AO127" i="22"/>
  <c r="AO111" i="22"/>
  <c r="AO134" i="22"/>
  <c r="AO118" i="22"/>
  <c r="AO103" i="22"/>
  <c r="AO89" i="22"/>
  <c r="AO96" i="22"/>
  <c r="AO99" i="22"/>
  <c r="AO83" i="22"/>
  <c r="AO90" i="22"/>
  <c r="AO81" i="22"/>
  <c r="AO79" i="22"/>
  <c r="AO63" i="22"/>
  <c r="AO66" i="22"/>
  <c r="AO69" i="22"/>
  <c r="AO72" i="22"/>
  <c r="AO54" i="22"/>
  <c r="AO49" i="22"/>
  <c r="AO48" i="22"/>
  <c r="AO51" i="22"/>
  <c r="AO31" i="22"/>
  <c r="AO30" i="22"/>
  <c r="AD7" i="22"/>
  <c r="AD175" i="22"/>
  <c r="AD171" i="22"/>
  <c r="AD174" i="22"/>
  <c r="AD158" i="22"/>
  <c r="AD142" i="22"/>
  <c r="AD161" i="22"/>
  <c r="AD145" i="22"/>
  <c r="AD164" i="22"/>
  <c r="AD148" i="22"/>
  <c r="AD131" i="22"/>
  <c r="AD115" i="22"/>
  <c r="AD134" i="22"/>
  <c r="AD118" i="22"/>
  <c r="AD105" i="22"/>
  <c r="AD125" i="22"/>
  <c r="AD109" i="22"/>
  <c r="AD132" i="22"/>
  <c r="AD116" i="22"/>
  <c r="AD95" i="22"/>
  <c r="AD98" i="22"/>
  <c r="AD101" i="22"/>
  <c r="AD85" i="22"/>
  <c r="AD96" i="22"/>
  <c r="AD80" i="22"/>
  <c r="AD82" i="22"/>
  <c r="AD74" i="22"/>
  <c r="AD65" i="22"/>
  <c r="AD64" i="22"/>
  <c r="AD67" i="22"/>
  <c r="AD70" i="22"/>
  <c r="AD55" i="22"/>
  <c r="AD58" i="22"/>
  <c r="AD38" i="22"/>
  <c r="AD34" i="22"/>
  <c r="AD33" i="22"/>
  <c r="AD36" i="22"/>
  <c r="AD39" i="22"/>
  <c r="AD22" i="22"/>
  <c r="AD18" i="22"/>
  <c r="AD17" i="22"/>
  <c r="AD15" i="22"/>
  <c r="AD10" i="22"/>
  <c r="AD6" i="22"/>
  <c r="AL163" i="22"/>
  <c r="AL159" i="22"/>
  <c r="AL155" i="22"/>
  <c r="AL174" i="22"/>
  <c r="AL158" i="22"/>
  <c r="AL142" i="22"/>
  <c r="AL161" i="22"/>
  <c r="AL145" i="22"/>
  <c r="AL164" i="22"/>
  <c r="AL148" i="22"/>
  <c r="AL131" i="22"/>
  <c r="AL115" i="22"/>
  <c r="AL134" i="22"/>
  <c r="AL118" i="22"/>
  <c r="AL105" i="22"/>
  <c r="AL121" i="22"/>
  <c r="AL103" i="22"/>
  <c r="AL128" i="22"/>
  <c r="AL112" i="22"/>
  <c r="AL91" i="22"/>
  <c r="AL98" i="22"/>
  <c r="AL101" i="22"/>
  <c r="AL85" i="22"/>
  <c r="AL92" i="22"/>
  <c r="AL76" i="22"/>
  <c r="AL78" i="22"/>
  <c r="AL73" i="22"/>
  <c r="AL61" i="22"/>
  <c r="AL60" i="22"/>
  <c r="AL67" i="22"/>
  <c r="AL66" i="22"/>
  <c r="AL51" i="22"/>
  <c r="AL54" i="22"/>
  <c r="AL57" i="22"/>
  <c r="AL45" i="22"/>
  <c r="AL27" i="22"/>
  <c r="AL32" i="22"/>
  <c r="AL35" i="22"/>
  <c r="AL22" i="22"/>
  <c r="AL28" i="22"/>
  <c r="AA153" i="22"/>
  <c r="AA149" i="22"/>
  <c r="AA173" i="22"/>
  <c r="AA172" i="22"/>
  <c r="AA156" i="22"/>
  <c r="AA175" i="22"/>
  <c r="AA159" i="22"/>
  <c r="AA143" i="22"/>
  <c r="AA166" i="22"/>
  <c r="AA150" i="22"/>
  <c r="AA129" i="22"/>
  <c r="AA113" i="22"/>
  <c r="AA136" i="22"/>
  <c r="AA120" i="22"/>
  <c r="AA103" i="22"/>
  <c r="AA123" i="22"/>
  <c r="AA107" i="22"/>
  <c r="AA126" i="22"/>
  <c r="AA110" i="22"/>
  <c r="AA93" i="22"/>
  <c r="AA100" i="22"/>
  <c r="AA84" i="22"/>
  <c r="AA87" i="22"/>
  <c r="AA90" i="22"/>
  <c r="AA78" i="22"/>
  <c r="AA80" i="22"/>
  <c r="AA63" i="22"/>
  <c r="AA66" i="22"/>
  <c r="AA69" i="22"/>
  <c r="AA72" i="22"/>
  <c r="AA36" i="22"/>
  <c r="AA32" i="22"/>
  <c r="AA48" i="22"/>
  <c r="AA51" i="22"/>
  <c r="AA39" i="22"/>
  <c r="AA42" i="22"/>
  <c r="AA45" i="22"/>
  <c r="AA25" i="22"/>
  <c r="AA23" i="22"/>
  <c r="AA19" i="22"/>
  <c r="AA10" i="22"/>
  <c r="AA16" i="22"/>
  <c r="AA12" i="22"/>
  <c r="AI176" i="22"/>
  <c r="AI149" i="22"/>
  <c r="AI173" i="22"/>
  <c r="AI168" i="22"/>
  <c r="AI152" i="22"/>
  <c r="AI171" i="22"/>
  <c r="AI155" i="22"/>
  <c r="AI139" i="22"/>
  <c r="AI162" i="22"/>
  <c r="AI146" i="22"/>
  <c r="AI129" i="22"/>
  <c r="AI113" i="22"/>
  <c r="AI136" i="22"/>
  <c r="AI120" i="22"/>
  <c r="AI103" i="22"/>
  <c r="AI123" i="22"/>
  <c r="AI107" i="22"/>
  <c r="AI126" i="22"/>
  <c r="AI110" i="22"/>
  <c r="AI93" i="22"/>
  <c r="AI100" i="22"/>
  <c r="AI84" i="22"/>
  <c r="AI87" i="22"/>
  <c r="AI94" i="22"/>
  <c r="AI78" i="22"/>
  <c r="AI80" i="22"/>
  <c r="AI63" i="22"/>
  <c r="AI66" i="22"/>
  <c r="AI69" i="22"/>
  <c r="AI36" i="22"/>
  <c r="AI60" i="22"/>
  <c r="AI49" i="22"/>
  <c r="AI48" i="22"/>
  <c r="AI51" i="22"/>
  <c r="AI43" i="22"/>
  <c r="AI16" i="22"/>
  <c r="AI30" i="22"/>
  <c r="AI37" i="22"/>
  <c r="AI24" i="22"/>
  <c r="AI26" i="22"/>
  <c r="AI22" i="22"/>
  <c r="X175" i="22"/>
  <c r="X176" i="22"/>
  <c r="X151" i="22"/>
  <c r="X170" i="22"/>
  <c r="X154" i="22"/>
  <c r="X139" i="22"/>
  <c r="X161" i="22"/>
  <c r="X145" i="22"/>
  <c r="X164" i="22"/>
  <c r="X148" i="22"/>
  <c r="X127" i="22"/>
  <c r="X111" i="22"/>
  <c r="X134" i="22"/>
  <c r="X118" i="22"/>
  <c r="X137" i="22"/>
  <c r="X121" i="22"/>
  <c r="X140" i="22"/>
  <c r="X124" i="22"/>
  <c r="X108" i="22"/>
  <c r="X91" i="22"/>
  <c r="X94" i="22"/>
  <c r="X97" i="22"/>
  <c r="X104" i="22"/>
  <c r="X88" i="22"/>
  <c r="X76" i="22"/>
  <c r="X78" i="22"/>
  <c r="X69" i="22"/>
  <c r="X73" i="22"/>
  <c r="X64" i="22"/>
  <c r="X63" i="22"/>
  <c r="X62" i="22"/>
  <c r="X59" i="22"/>
  <c r="X38" i="22"/>
  <c r="X34" i="22"/>
  <c r="X45" i="22"/>
  <c r="X23" i="22"/>
  <c r="X32" i="22"/>
  <c r="X31" i="22"/>
  <c r="X18" i="22"/>
  <c r="X24" i="22"/>
  <c r="X16" i="22"/>
  <c r="AF159" i="22"/>
  <c r="AF171" i="22"/>
  <c r="AF151" i="22"/>
  <c r="AF170" i="22"/>
  <c r="AF154" i="22"/>
  <c r="AF139" i="22"/>
  <c r="AF161" i="22"/>
  <c r="AF145" i="22"/>
  <c r="AF164" i="22"/>
  <c r="AF148" i="22"/>
  <c r="AF127" i="22"/>
  <c r="AF111" i="22"/>
  <c r="AF134" i="22"/>
  <c r="AF118" i="22"/>
  <c r="AF137" i="22"/>
  <c r="AF121" i="22"/>
  <c r="AF140" i="22"/>
  <c r="AF124" i="22"/>
  <c r="AF108" i="22"/>
  <c r="AF91" i="22"/>
  <c r="AF94" i="22"/>
  <c r="AF97" i="22"/>
  <c r="AF104" i="22"/>
  <c r="AF88" i="22"/>
  <c r="AF76" i="22"/>
  <c r="AF82" i="22"/>
  <c r="AF69" i="22"/>
  <c r="AF52" i="22"/>
  <c r="AF60" i="22"/>
  <c r="AF67" i="22"/>
  <c r="AF62" i="22"/>
  <c r="AF55" i="22"/>
  <c r="AF58" i="22"/>
  <c r="AF57" i="22"/>
  <c r="AF27" i="22"/>
  <c r="AF33" i="22"/>
  <c r="AF36" i="22"/>
  <c r="AF39" i="22"/>
  <c r="AF18" i="22"/>
  <c r="AF24" i="22"/>
  <c r="AF16" i="22"/>
  <c r="AF11" i="22"/>
  <c r="AF13" i="22"/>
  <c r="AF6" i="22"/>
  <c r="AN177" i="22"/>
  <c r="AN167" i="22"/>
  <c r="AN174" i="22"/>
  <c r="AN158" i="22"/>
  <c r="AN142" i="22"/>
  <c r="AN165" i="22"/>
  <c r="AN149" i="22"/>
  <c r="AN172" i="22"/>
  <c r="AN156" i="22"/>
  <c r="AN135" i="22"/>
  <c r="AN119" i="22"/>
  <c r="AN103" i="22"/>
  <c r="AN126" i="22"/>
  <c r="AN110" i="22"/>
  <c r="AN125" i="22"/>
  <c r="AN109" i="22"/>
  <c r="AN128" i="22"/>
  <c r="AN112" i="22"/>
  <c r="AN95" i="22"/>
  <c r="AN102" i="22"/>
  <c r="AN86" i="22"/>
  <c r="AN89" i="22"/>
  <c r="AN96" i="22"/>
  <c r="AN80" i="22"/>
  <c r="AN75" i="22"/>
  <c r="AN81" i="22"/>
  <c r="AN61" i="22"/>
  <c r="AN64" i="22"/>
  <c r="AN67" i="22"/>
  <c r="AN66" i="22"/>
  <c r="AN55" i="22"/>
  <c r="AN58" i="22"/>
  <c r="AN34" i="22"/>
  <c r="AN49" i="22"/>
  <c r="AN37" i="22"/>
  <c r="AN44" i="22"/>
  <c r="AN43" i="22"/>
  <c r="AN26" i="22"/>
  <c r="AN28" i="22"/>
  <c r="AN20" i="22"/>
  <c r="AE173" i="22"/>
  <c r="AE156" i="22"/>
  <c r="AE170" i="22"/>
  <c r="AE140" i="22"/>
  <c r="AE111" i="22"/>
  <c r="AE104" i="22"/>
  <c r="AE82" i="22"/>
  <c r="AE50" i="22"/>
  <c r="AE52" i="22"/>
  <c r="AE31" i="22"/>
  <c r="AE24" i="22"/>
  <c r="AM176" i="22"/>
  <c r="AM152" i="22"/>
  <c r="AM162" i="22"/>
  <c r="AM136" i="22"/>
  <c r="AM107" i="22"/>
  <c r="AM100" i="22"/>
  <c r="AM78" i="22"/>
  <c r="AM44" i="22"/>
  <c r="AM53" i="22"/>
  <c r="AB143" i="22"/>
  <c r="AB161" i="22"/>
  <c r="AB127" i="22"/>
  <c r="AB137" i="22"/>
  <c r="AB108" i="22"/>
  <c r="AB94" i="22"/>
  <c r="AB76" i="22"/>
  <c r="AB61" i="22"/>
  <c r="AB63" i="22"/>
  <c r="AB54" i="22"/>
  <c r="AB40" i="22"/>
  <c r="AB30" i="22"/>
  <c r="AB15" i="22"/>
  <c r="AB13" i="22"/>
  <c r="AJ143" i="22"/>
  <c r="AJ161" i="22"/>
  <c r="AJ152" i="22"/>
  <c r="W145" i="22"/>
  <c r="W169" i="22"/>
  <c r="W149" i="22"/>
  <c r="W164" i="22"/>
  <c r="W148" i="22"/>
  <c r="W167" i="22"/>
  <c r="W151" i="22"/>
  <c r="W137" i="22"/>
  <c r="W146" i="22"/>
  <c r="W125" i="22"/>
  <c r="W109" i="22"/>
  <c r="W132" i="22"/>
  <c r="W116" i="22"/>
  <c r="W135" i="22"/>
  <c r="W119" i="22"/>
  <c r="W138" i="22"/>
  <c r="W122" i="22"/>
  <c r="W106" i="22"/>
  <c r="W89" i="22"/>
  <c r="W100" i="22"/>
  <c r="W84" i="22"/>
  <c r="W87" i="22"/>
  <c r="W90" i="22"/>
  <c r="W74" i="22"/>
  <c r="W76" i="22"/>
  <c r="W67" i="22"/>
  <c r="W66" i="22"/>
  <c r="W69" i="22"/>
  <c r="W68" i="22"/>
  <c r="W57" i="22"/>
  <c r="W60" i="22"/>
  <c r="W36" i="22"/>
  <c r="W47" i="22"/>
  <c r="W39" i="22"/>
  <c r="W46" i="22"/>
  <c r="W45" i="22"/>
  <c r="W28" i="22"/>
  <c r="W23" i="22"/>
  <c r="W19" i="22"/>
  <c r="W17" i="22"/>
  <c r="W12" i="22"/>
  <c r="AE176" i="22"/>
  <c r="AE157" i="22"/>
  <c r="AE177" i="22"/>
  <c r="AE168" i="22"/>
  <c r="AE152" i="22"/>
  <c r="AE171" i="22"/>
  <c r="AE155" i="22"/>
  <c r="AE139" i="22"/>
  <c r="AE166" i="22"/>
  <c r="AE150" i="22"/>
  <c r="AE129" i="22"/>
  <c r="AE113" i="22"/>
  <c r="AE136" i="22"/>
  <c r="AE120" i="22"/>
  <c r="AE103" i="22"/>
  <c r="AE123" i="22"/>
  <c r="AE107" i="22"/>
  <c r="AE126" i="22"/>
  <c r="AE110" i="22"/>
  <c r="AE93" i="22"/>
  <c r="AE100" i="22"/>
  <c r="AE84" i="22"/>
  <c r="AE91" i="22"/>
  <c r="AE94" i="22"/>
  <c r="AE78" i="22"/>
  <c r="AE76" i="22"/>
  <c r="AE71" i="22"/>
  <c r="AE70" i="22"/>
  <c r="AE73" i="22"/>
  <c r="AE44" i="22"/>
  <c r="AE60" i="22"/>
  <c r="AE49" i="22"/>
  <c r="AE48" i="22"/>
  <c r="AE55" i="22"/>
  <c r="AE43" i="22"/>
  <c r="AE25" i="22"/>
  <c r="AE34" i="22"/>
  <c r="AE37" i="22"/>
  <c r="AE20" i="22"/>
  <c r="AM161" i="22"/>
  <c r="AM141" i="22"/>
  <c r="AM165" i="22"/>
  <c r="AM164" i="22"/>
  <c r="AM148" i="22"/>
  <c r="AM167" i="22"/>
  <c r="AM151" i="22"/>
  <c r="AM174" i="22"/>
  <c r="AM158" i="22"/>
  <c r="AM142" i="22"/>
  <c r="AM125" i="22"/>
  <c r="AM109" i="22"/>
  <c r="AM132" i="22"/>
  <c r="AM116" i="22"/>
  <c r="AM135" i="22"/>
  <c r="AM119" i="22"/>
  <c r="AM138" i="22"/>
  <c r="AM122" i="22"/>
  <c r="AM106" i="22"/>
  <c r="AM89" i="22"/>
  <c r="AM96" i="22"/>
  <c r="AM99" i="22"/>
  <c r="AM83" i="22"/>
  <c r="AM90" i="22"/>
  <c r="AM81" i="22"/>
  <c r="AM74" i="22"/>
  <c r="AM67" i="22"/>
  <c r="AM66" i="22"/>
  <c r="AM73" i="22"/>
  <c r="AM46" i="22"/>
  <c r="AM60" i="22"/>
  <c r="AM49" i="22"/>
  <c r="AM56" i="22"/>
  <c r="AM59" i="22"/>
  <c r="AM32" i="22"/>
  <c r="AM31" i="22"/>
  <c r="AM34" i="22"/>
  <c r="AM33" i="22"/>
  <c r="AM26" i="22"/>
  <c r="AM15" i="22"/>
  <c r="AB151" i="22"/>
  <c r="AB147" i="22"/>
  <c r="AB171" i="22"/>
  <c r="AB166" i="22"/>
  <c r="AB150" i="22"/>
  <c r="AB173" i="22"/>
  <c r="AB157" i="22"/>
  <c r="AB141" i="22"/>
  <c r="AB160" i="22"/>
  <c r="AB144" i="22"/>
  <c r="AB123" i="22"/>
  <c r="AB107" i="22"/>
  <c r="AB130" i="22"/>
  <c r="AB114" i="22"/>
  <c r="AB133" i="22"/>
  <c r="AB117" i="22"/>
  <c r="AB136" i="22"/>
  <c r="AB120" i="22"/>
  <c r="AB105" i="22"/>
  <c r="AB87" i="22"/>
  <c r="AB90" i="22"/>
  <c r="AB97" i="22"/>
  <c r="AB104" i="22"/>
  <c r="AB88" i="22"/>
  <c r="AB79" i="22"/>
  <c r="AB74" i="22"/>
  <c r="AB73" i="22"/>
  <c r="AB72" i="22"/>
  <c r="AB56" i="22"/>
  <c r="AB52" i="22"/>
  <c r="AB62" i="22"/>
  <c r="AB51" i="22"/>
  <c r="AB50" i="22"/>
  <c r="AB49" i="22"/>
  <c r="AB37" i="22"/>
  <c r="AB36" i="22"/>
  <c r="AB39" i="22"/>
  <c r="AB23" i="22"/>
  <c r="AB22" i="22"/>
  <c r="AB21" i="22"/>
  <c r="AB20" i="22"/>
  <c r="AB11" i="22"/>
  <c r="AB9" i="22"/>
  <c r="AJ167" i="22"/>
  <c r="AJ176" i="22"/>
  <c r="AJ171" i="22"/>
  <c r="AJ166" i="22"/>
  <c r="AJ150" i="22"/>
  <c r="AJ173" i="22"/>
  <c r="AJ157" i="22"/>
  <c r="AJ141" i="22"/>
  <c r="AJ164" i="22"/>
  <c r="AJ148" i="22"/>
  <c r="AJ127" i="22"/>
  <c r="AJ111" i="22"/>
  <c r="AJ134" i="22"/>
  <c r="AJ118" i="22"/>
  <c r="AJ133" i="22"/>
  <c r="AJ117" i="22"/>
  <c r="AJ136" i="22"/>
  <c r="AJ120" i="22"/>
  <c r="AJ105" i="22"/>
  <c r="AJ87" i="22"/>
  <c r="AJ94" i="22"/>
  <c r="AJ97" i="22"/>
  <c r="AJ104" i="22"/>
  <c r="AJ88" i="22"/>
  <c r="AJ79" i="22"/>
  <c r="AJ74" i="22"/>
  <c r="AJ73" i="22"/>
  <c r="AJ68" i="22"/>
  <c r="AJ71" i="22"/>
  <c r="AJ70" i="22"/>
  <c r="AJ34" i="22"/>
  <c r="AJ47" i="22"/>
  <c r="AJ50" i="22"/>
  <c r="AJ53" i="22"/>
  <c r="AJ41" i="22"/>
  <c r="AJ40" i="22"/>
  <c r="AJ43" i="22"/>
  <c r="AJ23" i="22"/>
  <c r="AJ22" i="22"/>
  <c r="AJ21" i="22"/>
  <c r="AJ16" i="22"/>
  <c r="AJ15" i="22"/>
  <c r="AJ13" i="22"/>
  <c r="Y141" i="22"/>
  <c r="Y149" i="22"/>
  <c r="Y139" i="22"/>
  <c r="Y164" i="22"/>
  <c r="Y148" i="22"/>
  <c r="Y171" i="22"/>
  <c r="Y155" i="22"/>
  <c r="Y174" i="22"/>
  <c r="Y158" i="22"/>
  <c r="Y142" i="22"/>
  <c r="Y121" i="22"/>
  <c r="Y140" i="22"/>
  <c r="Y124" i="22"/>
  <c r="Y108" i="22"/>
  <c r="Y123" i="22"/>
  <c r="Y107" i="22"/>
  <c r="Y130" i="22"/>
  <c r="Y114" i="22"/>
  <c r="Y101" i="22"/>
  <c r="Y85" i="22"/>
  <c r="Y92" i="22"/>
  <c r="Y95" i="22"/>
  <c r="Y102" i="22"/>
  <c r="Y86" i="22"/>
  <c r="Y77" i="22"/>
  <c r="Y79" i="22"/>
  <c r="Y50" i="22"/>
  <c r="Y62" i="22"/>
  <c r="Y65" i="22"/>
  <c r="Y68" i="22"/>
  <c r="Y53" i="22"/>
  <c r="Y60" i="22"/>
  <c r="Y32" i="22"/>
  <c r="Y51" i="22"/>
  <c r="Y39" i="22"/>
  <c r="Y42" i="22"/>
  <c r="Y41" i="22"/>
  <c r="Y28" i="22"/>
  <c r="Y30" i="22"/>
  <c r="Y22" i="22"/>
  <c r="AG141" i="22"/>
  <c r="AG139" i="22"/>
  <c r="AG161" i="22"/>
  <c r="AG164" i="22"/>
  <c r="AG148" i="22"/>
  <c r="AG171" i="22"/>
  <c r="AG155" i="22"/>
  <c r="AG174" i="22"/>
  <c r="AG158" i="22"/>
  <c r="AG142" i="22"/>
  <c r="AG121" i="22"/>
  <c r="AG140" i="22"/>
  <c r="AG124" i="22"/>
  <c r="AG108" i="22"/>
  <c r="AG123" i="22"/>
  <c r="AG107" i="22"/>
  <c r="AG130" i="22"/>
  <c r="AG114" i="22"/>
  <c r="AG101" i="22"/>
  <c r="AG85" i="22"/>
  <c r="AG92" i="22"/>
  <c r="AG95" i="22"/>
  <c r="AG102" i="22"/>
  <c r="AG86" i="22"/>
  <c r="AG77" i="22"/>
  <c r="AG75" i="22"/>
  <c r="AG63" i="22"/>
  <c r="AG70" i="22"/>
  <c r="AG69" i="22"/>
  <c r="AG72" i="22"/>
  <c r="AG54" i="22"/>
  <c r="AG36" i="22"/>
  <c r="AG46" i="22"/>
  <c r="AG51" i="22"/>
  <c r="AG39" i="22"/>
  <c r="AG38" i="22"/>
  <c r="AG41" i="22"/>
  <c r="AG20" i="22"/>
  <c r="AG27" i="22"/>
  <c r="AG19" i="22"/>
  <c r="AG21" i="22"/>
  <c r="AG9" i="22"/>
  <c r="AO3" i="22"/>
  <c r="AO176" i="22"/>
  <c r="AO165" i="22"/>
  <c r="AO145" i="22"/>
  <c r="AO164" i="22"/>
  <c r="AO148" i="22"/>
  <c r="AO171" i="22"/>
  <c r="AO155" i="22"/>
  <c r="AO174" i="22"/>
  <c r="AO158" i="22"/>
  <c r="AO142" i="22"/>
  <c r="AO121" i="22"/>
  <c r="AO140" i="22"/>
  <c r="AO124" i="22"/>
  <c r="AO108" i="22"/>
  <c r="AO123" i="22"/>
  <c r="AO107" i="22"/>
  <c r="AO130" i="22"/>
  <c r="AO114" i="22"/>
  <c r="AO101" i="22"/>
  <c r="AO85" i="22"/>
  <c r="AO92" i="22"/>
  <c r="AO95" i="22"/>
  <c r="AO102" i="22"/>
  <c r="AO86" i="22"/>
  <c r="AO77" i="22"/>
  <c r="AO75" i="22"/>
  <c r="AO71" i="22"/>
  <c r="AO62" i="22"/>
  <c r="AO65" i="22"/>
  <c r="AO68" i="22"/>
  <c r="AO40" i="22"/>
  <c r="AO36" i="22"/>
  <c r="AO32" i="22"/>
  <c r="AO47" i="22"/>
  <c r="AO43" i="22"/>
  <c r="AO42" i="22"/>
  <c r="AO20" i="22"/>
  <c r="AO29" i="22"/>
  <c r="AO27" i="22"/>
  <c r="AO8" i="22"/>
  <c r="AO21" i="22"/>
  <c r="AO9" i="22"/>
  <c r="AO11" i="22"/>
  <c r="AD4" i="22"/>
  <c r="AD163" i="22"/>
  <c r="AD159" i="22"/>
  <c r="AD155" i="22"/>
  <c r="AD170" i="22"/>
  <c r="AD154" i="22"/>
  <c r="AD173" i="22"/>
  <c r="AD157" i="22"/>
  <c r="AD141" i="22"/>
  <c r="AD160" i="22"/>
  <c r="AD144" i="22"/>
  <c r="AD127" i="22"/>
  <c r="AD111" i="22"/>
  <c r="AD130" i="22"/>
  <c r="AD114" i="22"/>
  <c r="AD137" i="22"/>
  <c r="AD121" i="22"/>
  <c r="AD103" i="22"/>
  <c r="AD128" i="22"/>
  <c r="AD112" i="22"/>
  <c r="AD91" i="22"/>
  <c r="AD94" i="22"/>
  <c r="AD97" i="22"/>
  <c r="AD83" i="22"/>
  <c r="AD92" i="22"/>
  <c r="AD76" i="22"/>
  <c r="AD78" i="22"/>
  <c r="AD73" i="22"/>
  <c r="AD61" i="22"/>
  <c r="AD60" i="22"/>
  <c r="AD63" i="22"/>
  <c r="AD66" i="22"/>
  <c r="AD51" i="22"/>
  <c r="AD54" i="22"/>
  <c r="AD57" i="22"/>
  <c r="AD45" i="22"/>
  <c r="AD27" i="22"/>
  <c r="AD32" i="22"/>
  <c r="AD35" i="22"/>
  <c r="AD12" i="22"/>
  <c r="AD28" i="22"/>
  <c r="AD20" i="22"/>
  <c r="AD11" i="22"/>
  <c r="AD13" i="22"/>
  <c r="AL3" i="22"/>
  <c r="AL147" i="22"/>
  <c r="AL143" i="22"/>
  <c r="AL137" i="22"/>
  <c r="AL170" i="22"/>
  <c r="AL154" i="22"/>
  <c r="AL173" i="22"/>
  <c r="AL157" i="22"/>
  <c r="AL141" i="22"/>
  <c r="AL160" i="22"/>
  <c r="AL144" i="22"/>
  <c r="AL127" i="22"/>
  <c r="AL111" i="22"/>
  <c r="AL130" i="22"/>
  <c r="AL114" i="22"/>
  <c r="AL133" i="22"/>
  <c r="AL117" i="22"/>
  <c r="AL140" i="22"/>
  <c r="AL124" i="22"/>
  <c r="AL108" i="22"/>
  <c r="AL87" i="22"/>
  <c r="AL94" i="22"/>
  <c r="AL97" i="22"/>
  <c r="AL104" i="22"/>
  <c r="AL88" i="22"/>
  <c r="AL79" i="22"/>
  <c r="AL81" i="22"/>
  <c r="AL56" i="22"/>
  <c r="AL72" i="22"/>
  <c r="AL52" i="22"/>
  <c r="AL63" i="22"/>
  <c r="AL62" i="22"/>
  <c r="AL47" i="22"/>
  <c r="AL50" i="22"/>
  <c r="AL53" i="22"/>
  <c r="AL41" i="22"/>
  <c r="AL44" i="22"/>
  <c r="AL23" i="22"/>
  <c r="AL31" i="22"/>
  <c r="AL29" i="22"/>
  <c r="AL24" i="22"/>
  <c r="AL16" i="22"/>
  <c r="AL8" i="22"/>
  <c r="AL9" i="22"/>
  <c r="AA5" i="22"/>
  <c r="AA137" i="22"/>
  <c r="AA161" i="22"/>
  <c r="AA157" i="22"/>
  <c r="AA168" i="22"/>
  <c r="AA152" i="22"/>
  <c r="AA171" i="22"/>
  <c r="AA155" i="22"/>
  <c r="AA139" i="22"/>
  <c r="AA162" i="22"/>
  <c r="AA146" i="22"/>
  <c r="AA125" i="22"/>
  <c r="AA109" i="22"/>
  <c r="AA132" i="22"/>
  <c r="AA116" i="22"/>
  <c r="AA135" i="22"/>
  <c r="AA119" i="22"/>
  <c r="AA138" i="22"/>
  <c r="AA122" i="22"/>
  <c r="AA106" i="22"/>
  <c r="AA89" i="22"/>
  <c r="AA96" i="22"/>
  <c r="AA99" i="22"/>
  <c r="AA102" i="22"/>
  <c r="AA86" i="22"/>
  <c r="AA74" i="22"/>
  <c r="AA76" i="22"/>
  <c r="AA71" i="22"/>
  <c r="AA62" i="22"/>
  <c r="AA65" i="22"/>
  <c r="AA68" i="22"/>
  <c r="AA57" i="22"/>
  <c r="AA60" i="22"/>
  <c r="AA44" i="22"/>
  <c r="AA47" i="22"/>
  <c r="AA35" i="22"/>
  <c r="AA38" i="22"/>
  <c r="AA41" i="22"/>
  <c r="AA28" i="22"/>
  <c r="AA30" i="22"/>
  <c r="AA14" i="22"/>
  <c r="AA7" i="22"/>
  <c r="AA13" i="22"/>
  <c r="AA15" i="22"/>
  <c r="AI169" i="22"/>
  <c r="AI161" i="22"/>
  <c r="AI157" i="22"/>
  <c r="AI164" i="22"/>
  <c r="AI148" i="22"/>
  <c r="AI167" i="22"/>
  <c r="AI151" i="22"/>
  <c r="AI174" i="22"/>
  <c r="AI158" i="22"/>
  <c r="AI142" i="22"/>
  <c r="AI125" i="22"/>
  <c r="AI109" i="22"/>
  <c r="AI132" i="22"/>
  <c r="AI116" i="22"/>
  <c r="AI135" i="22"/>
  <c r="AI119" i="22"/>
  <c r="AI138" i="22"/>
  <c r="AI122" i="22"/>
  <c r="AI106" i="22"/>
  <c r="AI89" i="22"/>
  <c r="AI96" i="22"/>
  <c r="AI99" i="22"/>
  <c r="AI83" i="22"/>
  <c r="AI90" i="22"/>
  <c r="AI74" i="22"/>
  <c r="AI76" i="22"/>
  <c r="AI71" i="22"/>
  <c r="AI62" i="22"/>
  <c r="AI65" i="22"/>
  <c r="AI72" i="22"/>
  <c r="AI50" i="22"/>
  <c r="AI32" i="22"/>
  <c r="AI44" i="22"/>
  <c r="AI47" i="22"/>
  <c r="AI39" i="22"/>
  <c r="AI42" i="22"/>
  <c r="AI29" i="22"/>
  <c r="AI33" i="22"/>
  <c r="AI7" i="22"/>
  <c r="AI20" i="22"/>
  <c r="AI18" i="22"/>
  <c r="AI13" i="22"/>
  <c r="AI12" i="22"/>
  <c r="X159" i="22"/>
  <c r="X171" i="22"/>
  <c r="X163" i="22"/>
  <c r="X166" i="22"/>
  <c r="X150" i="22"/>
  <c r="X173" i="22"/>
  <c r="X157" i="22"/>
  <c r="X141" i="22"/>
  <c r="X160" i="22"/>
  <c r="X144" i="22"/>
  <c r="X123" i="22"/>
  <c r="X107" i="22"/>
  <c r="X130" i="22"/>
  <c r="X114" i="22"/>
  <c r="X133" i="22"/>
  <c r="X117" i="22"/>
  <c r="X136" i="22"/>
  <c r="X120" i="22"/>
  <c r="X105" i="22"/>
  <c r="X87" i="22"/>
  <c r="X90" i="22"/>
  <c r="X93" i="22"/>
  <c r="X100" i="22"/>
  <c r="X84" i="22"/>
  <c r="X79" i="22"/>
  <c r="X81" i="22"/>
  <c r="X52" i="22"/>
  <c r="X42" i="22"/>
  <c r="X48" i="22"/>
  <c r="X27" i="22"/>
  <c r="X60" i="22"/>
  <c r="X55" i="22"/>
  <c r="X58" i="22"/>
  <c r="X57" i="22"/>
  <c r="X41" i="22"/>
  <c r="X44" i="22"/>
  <c r="X43" i="22"/>
  <c r="X30" i="22"/>
  <c r="X29" i="22"/>
  <c r="X21" i="22"/>
  <c r="X19" i="22"/>
  <c r="X14" i="22"/>
  <c r="X9" i="22"/>
  <c r="AF7" i="22"/>
  <c r="AF143" i="22"/>
  <c r="AF155" i="22"/>
  <c r="AF163" i="22"/>
  <c r="AF166" i="22"/>
  <c r="AF150" i="22"/>
  <c r="AF173" i="22"/>
  <c r="AF157" i="22"/>
  <c r="AF141" i="22"/>
  <c r="AF160" i="22"/>
  <c r="AF144" i="22"/>
  <c r="AF123" i="22"/>
  <c r="AF107" i="22"/>
  <c r="AF130" i="22"/>
  <c r="AF114" i="22"/>
  <c r="AF133" i="22"/>
  <c r="AF117" i="22"/>
  <c r="AF136" i="22"/>
  <c r="AF120" i="22"/>
  <c r="AF105" i="22"/>
  <c r="AF87" i="22"/>
  <c r="AF90" i="22"/>
  <c r="AF93" i="22"/>
  <c r="AF100" i="22"/>
  <c r="AF84" i="22"/>
  <c r="AF74" i="22"/>
  <c r="AF78" i="22"/>
  <c r="AF65" i="22"/>
  <c r="AF72" i="22"/>
  <c r="AF48" i="22"/>
  <c r="AF63" i="22"/>
  <c r="AF56" i="22"/>
  <c r="AF51" i="22"/>
  <c r="AF54" i="22"/>
  <c r="AF53" i="22"/>
  <c r="AF45" i="22"/>
  <c r="AF23" i="22"/>
  <c r="AF32" i="22"/>
  <c r="AF35" i="22"/>
  <c r="AF29" i="22"/>
  <c r="AF21" i="22"/>
  <c r="AF19" i="22"/>
  <c r="AF14" i="22"/>
  <c r="AF9" i="22"/>
  <c r="AN143" i="22"/>
  <c r="AN171" i="22"/>
  <c r="AN151" i="22"/>
  <c r="AN170" i="22"/>
  <c r="AN154" i="22"/>
  <c r="AN139" i="22"/>
  <c r="AN161" i="22"/>
  <c r="AN145" i="22"/>
  <c r="AN168" i="22"/>
  <c r="AN152" i="22"/>
  <c r="AN131" i="22"/>
  <c r="AN115" i="22"/>
  <c r="AN138" i="22"/>
  <c r="AN122" i="22"/>
  <c r="AN106" i="22"/>
  <c r="AN121" i="22"/>
  <c r="AN140" i="22"/>
  <c r="AN124" i="22"/>
  <c r="AN108" i="22"/>
  <c r="AN91" i="22"/>
  <c r="AN98" i="22"/>
  <c r="AN101" i="22"/>
  <c r="AN85" i="22"/>
  <c r="AN92" i="22"/>
  <c r="AN76" i="22"/>
  <c r="AN73" i="22"/>
  <c r="AN77" i="22"/>
  <c r="AN52" i="22"/>
  <c r="AN60" i="22"/>
  <c r="AN63" i="22"/>
  <c r="AN62" i="22"/>
  <c r="AN51" i="22"/>
  <c r="AN54" i="22"/>
  <c r="AN27" i="22"/>
  <c r="AN30" i="22"/>
  <c r="AN33" i="22"/>
  <c r="AN40" i="22"/>
  <c r="AN39" i="22"/>
  <c r="AN18" i="22"/>
  <c r="AN24" i="22"/>
  <c r="AN16" i="22"/>
  <c r="AN11" i="22"/>
  <c r="AN13" i="22"/>
  <c r="AE172" i="22"/>
  <c r="AE143" i="22"/>
  <c r="AE133" i="22"/>
  <c r="AE108" i="22"/>
  <c r="AE114" i="22"/>
  <c r="AE95" i="22"/>
  <c r="AE75" i="22"/>
  <c r="AE64" i="22"/>
  <c r="AE32" i="22"/>
  <c r="AM168" i="22"/>
  <c r="AM139" i="22"/>
  <c r="AM113" i="22"/>
  <c r="AM123" i="22"/>
  <c r="AM93" i="22"/>
  <c r="AM94" i="22"/>
  <c r="AM70" i="22"/>
  <c r="AB167" i="22"/>
  <c r="AB154" i="22"/>
  <c r="AB164" i="22"/>
  <c r="AB134" i="22"/>
  <c r="AB140" i="22"/>
  <c r="AB91" i="22"/>
  <c r="AB92" i="22"/>
  <c r="AB34" i="22"/>
  <c r="AB66" i="22"/>
  <c r="AB53" i="22"/>
  <c r="AB43" i="22"/>
  <c r="AB18" i="22"/>
  <c r="AJ147" i="22"/>
  <c r="AJ154" i="22"/>
  <c r="AJ168" i="22"/>
  <c r="W173" i="22"/>
  <c r="W153" i="22"/>
  <c r="W176" i="22"/>
  <c r="W160" i="22"/>
  <c r="W144" i="22"/>
  <c r="W163" i="22"/>
  <c r="W147" i="22"/>
  <c r="W174" i="22"/>
  <c r="W158" i="22"/>
  <c r="W142" i="22"/>
  <c r="W121" i="22"/>
  <c r="W105" i="22"/>
  <c r="W128" i="22"/>
  <c r="W112" i="22"/>
  <c r="W131" i="22"/>
  <c r="W115" i="22"/>
  <c r="W134" i="22"/>
  <c r="W118" i="22"/>
  <c r="W101" i="22"/>
  <c r="W85" i="22"/>
  <c r="W96" i="22"/>
  <c r="W99" i="22"/>
  <c r="W102" i="22"/>
  <c r="W86" i="22"/>
  <c r="W81" i="22"/>
  <c r="W79" i="22"/>
  <c r="W63" i="22"/>
  <c r="W62" i="22"/>
  <c r="W65" i="22"/>
  <c r="W64" i="22"/>
  <c r="W53" i="22"/>
  <c r="W56" i="22"/>
  <c r="W59" i="22"/>
  <c r="W32" i="22"/>
  <c r="W35" i="22"/>
  <c r="W42" i="22"/>
  <c r="W41" i="22"/>
  <c r="W24" i="22"/>
  <c r="W30" i="22"/>
  <c r="W22" i="22"/>
  <c r="W16" i="22"/>
  <c r="W15" i="22"/>
  <c r="AE145" i="22"/>
  <c r="AE141" i="22"/>
  <c r="AE165" i="22"/>
  <c r="AE164" i="22"/>
  <c r="AE148" i="22"/>
  <c r="AE167" i="22"/>
  <c r="AE151" i="22"/>
  <c r="AE137" i="22"/>
  <c r="AE162" i="22"/>
  <c r="AE146" i="22"/>
  <c r="AE125" i="22"/>
  <c r="AE109" i="22"/>
  <c r="AE132" i="22"/>
  <c r="AE116" i="22"/>
  <c r="AE135" i="22"/>
  <c r="AE119" i="22"/>
  <c r="AE138" i="22"/>
  <c r="AE122" i="22"/>
  <c r="AE106" i="22"/>
  <c r="AE89" i="22"/>
  <c r="AE96" i="22"/>
  <c r="AE83" i="22"/>
  <c r="AE87" i="22"/>
  <c r="AE90" i="22"/>
  <c r="AE81" i="22"/>
  <c r="AE74" i="22"/>
  <c r="AE67" i="22"/>
  <c r="AE66" i="22"/>
  <c r="AE69" i="22"/>
  <c r="AE72" i="22"/>
  <c r="AE58" i="22"/>
  <c r="AE40" i="22"/>
  <c r="AE36" i="22"/>
  <c r="AE51" i="22"/>
  <c r="AE39" i="22"/>
  <c r="AE46" i="22"/>
  <c r="AE30" i="22"/>
  <c r="AE33" i="22"/>
  <c r="AE27" i="22"/>
  <c r="AE26" i="22"/>
  <c r="AE21" i="22"/>
  <c r="AM145" i="22"/>
  <c r="AM169" i="22"/>
  <c r="AM149" i="22"/>
  <c r="AM160" i="22"/>
  <c r="AM144" i="22"/>
  <c r="AM163" i="22"/>
  <c r="AM147" i="22"/>
  <c r="AM170" i="22"/>
  <c r="AM154" i="22"/>
  <c r="AM137" i="22"/>
  <c r="AM121" i="22"/>
  <c r="AM105" i="22"/>
  <c r="AM128" i="22"/>
  <c r="AM112" i="22"/>
  <c r="AM131" i="22"/>
  <c r="AM115" i="22"/>
  <c r="AM134" i="22"/>
  <c r="AM118" i="22"/>
  <c r="AM101" i="22"/>
  <c r="AM85" i="22"/>
  <c r="AM92" i="22"/>
  <c r="AM95" i="22"/>
  <c r="AM102" i="22"/>
  <c r="AM86" i="22"/>
  <c r="AM77" i="22"/>
  <c r="AM79" i="22"/>
  <c r="AM54" i="22"/>
  <c r="AM62" i="22"/>
  <c r="AM69" i="22"/>
  <c r="AM72" i="22"/>
  <c r="AM58" i="22"/>
  <c r="AM45" i="22"/>
  <c r="AM52" i="22"/>
  <c r="AM55" i="22"/>
  <c r="AM43" i="22"/>
  <c r="AM25" i="22"/>
  <c r="AM30" i="22"/>
  <c r="AM28" i="22"/>
  <c r="AM27" i="22"/>
  <c r="AM19" i="22"/>
  <c r="AM21" i="22"/>
  <c r="AM13" i="22"/>
  <c r="AM11" i="22"/>
  <c r="AB7" i="22"/>
  <c r="AB177" i="22"/>
  <c r="AB175" i="22"/>
  <c r="AB155" i="22"/>
  <c r="AB162" i="22"/>
  <c r="AB146" i="22"/>
  <c r="AB169" i="22"/>
  <c r="AB153" i="22"/>
  <c r="AB172" i="22"/>
  <c r="AB156" i="22"/>
  <c r="AB135" i="22"/>
  <c r="AB119" i="22"/>
  <c r="AB103" i="22"/>
  <c r="AB126" i="22"/>
  <c r="AB110" i="22"/>
  <c r="AB129" i="22"/>
  <c r="AB113" i="22"/>
  <c r="AB132" i="22"/>
  <c r="AB116" i="22"/>
  <c r="AB99" i="22"/>
  <c r="AB102" i="22"/>
  <c r="AB86" i="22"/>
  <c r="AB93" i="22"/>
  <c r="AB100" i="22"/>
  <c r="AB84" i="22"/>
  <c r="AB75" i="22"/>
  <c r="AB81" i="22"/>
  <c r="AB69" i="22"/>
  <c r="AB68" i="22"/>
  <c r="AB71" i="22"/>
  <c r="AB46" i="22"/>
  <c r="AB48" i="22"/>
  <c r="AB47" i="22"/>
  <c r="AB42" i="22"/>
  <c r="AB38" i="22"/>
  <c r="AB33" i="22"/>
  <c r="AB32" i="22"/>
  <c r="AB35" i="22"/>
  <c r="AB26" i="22"/>
  <c r="AB28" i="22"/>
  <c r="AB17" i="22"/>
  <c r="AB8" i="22"/>
  <c r="AB14" i="22"/>
  <c r="AJ177" i="22"/>
  <c r="AJ175" i="22"/>
  <c r="AJ155" i="22"/>
  <c r="AJ162" i="22"/>
  <c r="AJ146" i="22"/>
  <c r="AJ169" i="22"/>
  <c r="AJ153" i="22"/>
  <c r="AJ137" i="22"/>
  <c r="AJ160" i="22"/>
  <c r="AJ144" i="22"/>
  <c r="AJ123" i="22"/>
  <c r="AJ107" i="22"/>
  <c r="AJ130" i="22"/>
  <c r="AJ114" i="22"/>
  <c r="AJ129" i="22"/>
  <c r="AJ113" i="22"/>
  <c r="AJ132" i="22"/>
  <c r="AJ116" i="22"/>
  <c r="AJ99" i="22"/>
  <c r="AJ83" i="22"/>
  <c r="AJ90" i="22"/>
  <c r="AJ93" i="22"/>
  <c r="AJ100" i="22"/>
  <c r="AJ84" i="22"/>
  <c r="AJ75" i="22"/>
  <c r="AJ81" i="22"/>
  <c r="AJ69" i="22"/>
  <c r="AJ64" i="22"/>
  <c r="AJ67" i="22"/>
  <c r="AJ66" i="22"/>
  <c r="AJ59" i="22"/>
  <c r="AJ30" i="22"/>
  <c r="AJ46" i="22"/>
  <c r="AJ49" i="22"/>
  <c r="AJ37" i="22"/>
  <c r="AJ36" i="22"/>
  <c r="AJ39" i="22"/>
  <c r="AJ26" i="22"/>
  <c r="AJ28" i="22"/>
  <c r="AJ17" i="22"/>
  <c r="AJ19" i="22"/>
  <c r="AJ11" i="22"/>
  <c r="AJ9" i="22"/>
  <c r="Y169" i="22"/>
  <c r="Y177" i="22"/>
  <c r="Y176" i="22"/>
  <c r="Y160" i="22"/>
  <c r="Y144" i="22"/>
  <c r="Y167" i="22"/>
  <c r="Y151" i="22"/>
  <c r="Y170" i="22"/>
  <c r="Y154" i="22"/>
  <c r="Y133" i="22"/>
  <c r="Y117" i="22"/>
  <c r="Y136" i="22"/>
  <c r="Y120" i="22"/>
  <c r="Y135" i="22"/>
  <c r="Y119" i="22"/>
  <c r="Y105" i="22"/>
  <c r="Y126" i="22"/>
  <c r="Y110" i="22"/>
  <c r="Y97" i="22"/>
  <c r="Y104" i="22"/>
  <c r="Y88" i="22"/>
  <c r="Y91" i="22"/>
  <c r="Y98" i="22"/>
  <c r="Y82" i="22"/>
  <c r="Y80" i="22"/>
  <c r="Y75" i="22"/>
  <c r="Y71" i="22"/>
  <c r="Y40" i="22"/>
  <c r="Y61" i="22"/>
  <c r="Y64" i="22"/>
  <c r="Y49" i="22"/>
  <c r="Y56" i="22"/>
  <c r="Y20" i="22"/>
  <c r="Y47" i="22"/>
  <c r="Y35" i="22"/>
  <c r="Y38" i="22"/>
  <c r="Y37" i="22"/>
  <c r="Y24" i="22"/>
  <c r="Y26" i="22"/>
  <c r="Y18" i="22"/>
  <c r="Y10" i="22"/>
  <c r="Y12" i="22"/>
  <c r="AG176" i="22"/>
  <c r="AG165" i="22"/>
  <c r="AG145" i="22"/>
  <c r="AG160" i="22"/>
  <c r="AG144" i="22"/>
  <c r="AG167" i="22"/>
  <c r="AG151" i="22"/>
  <c r="AG170" i="22"/>
  <c r="AG154" i="22"/>
  <c r="AG133" i="22"/>
  <c r="AG117" i="22"/>
  <c r="AG136" i="22"/>
  <c r="AG120" i="22"/>
  <c r="AG135" i="22"/>
  <c r="AG119" i="22"/>
  <c r="AG105" i="22"/>
  <c r="AG126" i="22"/>
  <c r="AG110" i="22"/>
  <c r="AG97" i="22"/>
  <c r="AG104" i="22"/>
  <c r="AG88" i="22"/>
  <c r="AG91" i="22"/>
  <c r="AG98" i="22"/>
  <c r="AG82" i="22"/>
  <c r="AG80" i="22"/>
  <c r="AG74" i="22"/>
  <c r="AG71" i="22"/>
  <c r="AG66" i="22"/>
  <c r="AG65" i="22"/>
  <c r="AG68" i="22"/>
  <c r="AG57" i="22"/>
  <c r="AG56" i="22"/>
  <c r="AG32" i="22"/>
  <c r="AG47" i="22"/>
  <c r="AG35" i="22"/>
  <c r="AG34" i="22"/>
  <c r="AG37" i="22"/>
  <c r="AG28" i="22"/>
  <c r="AG23" i="22"/>
  <c r="AG22" i="22"/>
  <c r="AG17" i="22"/>
  <c r="AG12" i="22"/>
  <c r="AO173" i="22"/>
  <c r="AO149" i="22"/>
  <c r="AO139" i="22"/>
  <c r="AO160" i="22"/>
  <c r="AO144" i="22"/>
  <c r="AO167" i="22"/>
  <c r="AO151" i="22"/>
  <c r="AO170" i="22"/>
  <c r="AO154" i="22"/>
  <c r="AO133" i="22"/>
  <c r="AO117" i="22"/>
  <c r="AO136" i="22"/>
  <c r="AO120" i="22"/>
  <c r="AO135" i="22"/>
  <c r="AO119" i="22"/>
  <c r="AO105" i="22"/>
  <c r="AO126" i="22"/>
  <c r="AO110" i="22"/>
  <c r="AO97" i="22"/>
  <c r="AO104" i="22"/>
  <c r="AO88" i="22"/>
  <c r="AO91" i="22"/>
  <c r="AO98" i="22"/>
  <c r="AO82" i="22"/>
  <c r="AO80" i="22"/>
  <c r="AO74" i="22"/>
  <c r="AO50" i="22"/>
  <c r="AO46" i="22"/>
  <c r="AO61" i="22"/>
  <c r="AO64" i="22"/>
  <c r="AO57" i="22"/>
  <c r="AO56" i="22"/>
  <c r="AO59" i="22"/>
  <c r="AO45" i="22"/>
  <c r="AO39" i="22"/>
  <c r="AO38" i="22"/>
  <c r="AO41" i="22"/>
  <c r="AO28" i="22"/>
  <c r="AO23" i="22"/>
  <c r="AO22" i="22"/>
  <c r="AO17" i="22"/>
  <c r="AO6" i="22"/>
  <c r="AO4" i="22"/>
  <c r="AD147" i="22"/>
  <c r="AD143" i="22"/>
  <c r="AD167" i="22"/>
  <c r="AD166" i="22"/>
  <c r="AD150" i="22"/>
  <c r="AD169" i="22"/>
  <c r="AD153" i="22"/>
  <c r="AD172" i="22"/>
  <c r="AD156" i="22"/>
  <c r="AD139" i="22"/>
  <c r="AD123" i="22"/>
  <c r="AD107" i="22"/>
  <c r="AD126" i="22"/>
  <c r="AD110" i="22"/>
  <c r="AD133" i="22"/>
  <c r="AD117" i="22"/>
  <c r="AD140" i="22"/>
  <c r="AD124" i="22"/>
  <c r="AD108" i="22"/>
  <c r="AD87" i="22"/>
  <c r="AD90" i="22"/>
  <c r="AD93" i="22"/>
  <c r="AD104" i="22"/>
  <c r="AD88" i="22"/>
  <c r="AD79" i="22"/>
  <c r="AD81" i="22"/>
  <c r="AD69" i="22"/>
  <c r="AD72" i="22"/>
  <c r="AD52" i="22"/>
  <c r="AD48" i="22"/>
  <c r="AD62" i="22"/>
  <c r="AD47" i="22"/>
  <c r="AD50" i="22"/>
  <c r="AD53" i="22"/>
  <c r="AD41" i="22"/>
  <c r="AD44" i="22"/>
  <c r="AD23" i="22"/>
  <c r="AD31" i="22"/>
  <c r="AD29" i="22"/>
  <c r="AD24" i="22"/>
  <c r="AD16" i="22"/>
  <c r="AD8" i="22"/>
  <c r="AD9" i="22"/>
  <c r="AL7" i="22"/>
  <c r="AL177" i="22"/>
  <c r="AL176" i="22"/>
  <c r="AL167" i="22"/>
  <c r="AL166" i="22"/>
  <c r="AL150" i="22"/>
  <c r="AL169" i="22"/>
  <c r="AL153" i="22"/>
  <c r="AL172" i="22"/>
  <c r="AL156" i="22"/>
  <c r="AL139" i="22"/>
  <c r="AL123" i="22"/>
  <c r="AL107" i="22"/>
  <c r="AL126" i="22"/>
  <c r="AL110" i="22"/>
  <c r="AL129" i="22"/>
  <c r="AL113" i="22"/>
  <c r="AL136" i="22"/>
  <c r="AL120" i="22"/>
  <c r="AL99" i="22"/>
  <c r="AL83" i="22"/>
  <c r="AL90" i="22"/>
  <c r="AL93" i="22"/>
  <c r="AL100" i="22"/>
  <c r="AL84" i="22"/>
  <c r="AL75" i="22"/>
  <c r="AL77" i="22"/>
  <c r="AL69" i="22"/>
  <c r="AL68" i="22"/>
  <c r="AL30" i="22"/>
  <c r="AL48" i="22"/>
  <c r="AL59" i="22"/>
  <c r="AL42" i="22"/>
  <c r="AL46" i="22"/>
  <c r="AL49" i="22"/>
  <c r="AL37" i="22"/>
  <c r="AL40" i="22"/>
  <c r="AL43" i="22"/>
  <c r="AL12" i="22"/>
  <c r="AL25" i="22"/>
  <c r="AL21" i="22"/>
  <c r="AL19" i="22"/>
  <c r="AL14" i="22"/>
  <c r="AL6" i="22"/>
  <c r="AA169" i="22"/>
  <c r="AA145" i="22"/>
  <c r="AA141" i="22"/>
  <c r="AA164" i="22"/>
  <c r="AA148" i="22"/>
  <c r="AA167" i="22"/>
  <c r="AA151" i="22"/>
  <c r="AA174" i="22"/>
  <c r="AA158" i="22"/>
  <c r="AA142" i="22"/>
  <c r="AA121" i="22"/>
  <c r="AA105" i="22"/>
  <c r="AA128" i="22"/>
  <c r="AA112" i="22"/>
  <c r="AA131" i="22"/>
  <c r="AA115" i="22"/>
  <c r="AA134" i="22"/>
  <c r="AA118" i="22"/>
  <c r="AA101" i="22"/>
  <c r="AA85" i="22"/>
  <c r="AA92" i="22"/>
  <c r="AA95" i="22"/>
  <c r="AA98" i="22"/>
  <c r="AA83" i="22"/>
  <c r="AA81" i="22"/>
  <c r="AA79" i="22"/>
  <c r="AA67" i="22"/>
  <c r="AA58" i="22"/>
  <c r="AA61" i="22"/>
  <c r="AA64" i="22"/>
  <c r="AA53" i="22"/>
  <c r="AA56" i="22"/>
  <c r="AA59" i="22"/>
  <c r="AA40" i="22"/>
  <c r="AA31" i="22"/>
  <c r="AA34" i="22"/>
  <c r="AA37" i="22"/>
  <c r="AA24" i="22"/>
  <c r="AA26" i="22"/>
  <c r="AA22" i="22"/>
  <c r="AA21" i="22"/>
  <c r="AA9" i="22"/>
  <c r="AA11" i="22"/>
  <c r="AI153" i="22"/>
  <c r="AI145" i="22"/>
  <c r="AI141" i="22"/>
  <c r="AI160" i="22"/>
  <c r="AI144" i="22"/>
  <c r="AI163" i="22"/>
  <c r="AI147" i="22"/>
  <c r="AI170" i="22"/>
  <c r="AI154" i="22"/>
  <c r="AI137" i="22"/>
  <c r="AI121" i="22"/>
  <c r="AI105" i="22"/>
  <c r="AI128" i="22"/>
  <c r="AI112" i="22"/>
  <c r="AI131" i="22"/>
  <c r="AI115" i="22"/>
  <c r="AI134" i="22"/>
  <c r="AI118" i="22"/>
  <c r="AI101" i="22"/>
  <c r="AI85" i="22"/>
  <c r="AI92" i="22"/>
  <c r="AI95" i="22"/>
  <c r="AI102" i="22"/>
  <c r="AI86" i="22"/>
  <c r="AI81" i="22"/>
  <c r="AI79" i="22"/>
  <c r="AI67" i="22"/>
  <c r="AI58" i="22"/>
  <c r="AI61" i="22"/>
  <c r="AI68" i="22"/>
  <c r="AI57" i="22"/>
  <c r="AI56" i="22"/>
  <c r="AI59" i="22"/>
  <c r="AI46" i="22"/>
  <c r="AI35" i="22"/>
  <c r="AI38" i="22"/>
  <c r="AI45" i="22"/>
  <c r="AI25" i="22"/>
  <c r="AI27" i="22"/>
  <c r="AI19" i="22"/>
  <c r="AI10" i="22"/>
  <c r="AI9" i="22"/>
  <c r="AI15" i="22"/>
  <c r="X7" i="22"/>
  <c r="X143" i="22"/>
  <c r="X155" i="22"/>
  <c r="X147" i="22"/>
  <c r="X162" i="22"/>
  <c r="X146" i="22"/>
  <c r="X169" i="22"/>
  <c r="X153" i="22"/>
  <c r="X172" i="22"/>
  <c r="X156" i="22"/>
  <c r="X135" i="22"/>
  <c r="X119" i="22"/>
  <c r="X103" i="22"/>
  <c r="X126" i="22"/>
  <c r="X110" i="22"/>
  <c r="X129" i="22"/>
  <c r="X113" i="22"/>
  <c r="X132" i="22"/>
  <c r="X116" i="22"/>
  <c r="X99" i="22"/>
  <c r="X102" i="22"/>
  <c r="X86" i="22"/>
  <c r="X89" i="22"/>
  <c r="X96" i="22"/>
  <c r="X83" i="22"/>
  <c r="X75" i="22"/>
  <c r="X77" i="22"/>
  <c r="X65" i="22"/>
  <c r="X72" i="22"/>
  <c r="X71" i="22"/>
  <c r="X70" i="22"/>
  <c r="X56" i="22"/>
  <c r="X51" i="22"/>
  <c r="X54" i="22"/>
  <c r="X53" i="22"/>
  <c r="X37" i="22"/>
  <c r="X40" i="22"/>
  <c r="X39" i="22"/>
  <c r="X22" i="22"/>
  <c r="X25" i="22"/>
  <c r="X17" i="22"/>
  <c r="X12" i="22"/>
  <c r="X10" i="22"/>
  <c r="X4" i="22"/>
  <c r="AF3" i="22"/>
  <c r="AF175" i="22"/>
  <c r="AF176" i="22"/>
  <c r="AF147" i="22"/>
  <c r="AF162" i="22"/>
  <c r="AF146" i="22"/>
  <c r="AF169" i="22"/>
  <c r="AF153" i="22"/>
  <c r="AF172" i="22"/>
  <c r="AF156" i="22"/>
  <c r="AF135" i="22"/>
  <c r="AF119" i="22"/>
  <c r="AF103" i="22"/>
  <c r="AF126" i="22"/>
  <c r="AF110" i="22"/>
  <c r="AF129" i="22"/>
  <c r="AF113" i="22"/>
  <c r="AF132" i="22"/>
  <c r="AF116" i="22"/>
  <c r="AF99" i="22"/>
  <c r="AF102" i="22"/>
  <c r="AF86" i="22"/>
  <c r="AF89" i="22"/>
  <c r="AF96" i="22"/>
  <c r="AF83" i="22"/>
  <c r="AF79" i="22"/>
  <c r="AF81" i="22"/>
  <c r="AF61" i="22"/>
  <c r="AF68" i="22"/>
  <c r="AF46" i="22"/>
  <c r="AF70" i="22"/>
  <c r="AF42" i="22"/>
  <c r="AF47" i="22"/>
  <c r="AF50" i="22"/>
  <c r="AF49" i="22"/>
  <c r="AF41" i="22"/>
  <c r="AF44" i="22"/>
  <c r="AF22" i="22"/>
  <c r="AF31" i="22"/>
  <c r="AF25" i="22"/>
  <c r="AF17" i="22"/>
  <c r="AF12" i="22"/>
  <c r="AF10" i="22"/>
  <c r="AF5" i="22"/>
  <c r="AN7" i="22"/>
  <c r="AN175" i="22"/>
  <c r="AN155" i="22"/>
  <c r="AN163" i="22"/>
  <c r="AN166" i="22"/>
  <c r="AN150" i="22"/>
  <c r="AN173" i="22"/>
  <c r="AN157" i="22"/>
  <c r="AN141" i="22"/>
  <c r="AN164" i="22"/>
  <c r="AN148" i="22"/>
  <c r="AN127" i="22"/>
  <c r="AN111" i="22"/>
  <c r="AN134" i="22"/>
  <c r="AN118" i="22"/>
  <c r="AN133" i="22"/>
  <c r="AN117" i="22"/>
  <c r="AN136" i="22"/>
  <c r="AN120" i="22"/>
  <c r="AN105" i="22"/>
  <c r="AN87" i="22"/>
  <c r="AN94" i="22"/>
  <c r="AN97" i="22"/>
  <c r="AN104" i="22"/>
  <c r="AN88" i="22"/>
  <c r="AN74" i="22"/>
  <c r="AN82" i="22"/>
  <c r="AN69" i="22"/>
  <c r="AN72" i="22"/>
  <c r="AN48" i="22"/>
  <c r="AN42" i="22"/>
  <c r="AN56" i="22"/>
  <c r="AN47" i="22"/>
  <c r="AN50" i="22"/>
  <c r="AN57" i="22"/>
  <c r="AN45" i="22"/>
  <c r="AN23" i="22"/>
  <c r="AN36" i="22"/>
  <c r="AN35" i="22"/>
  <c r="AN29" i="22"/>
  <c r="AN21" i="22"/>
  <c r="AN19" i="22"/>
  <c r="AN14" i="22"/>
  <c r="AN9" i="22"/>
  <c r="AK5" i="22"/>
  <c r="AK4" i="22"/>
  <c r="AK11" i="22"/>
  <c r="AK15" i="22"/>
  <c r="AK7" i="22"/>
  <c r="AK8" i="22"/>
  <c r="AK12" i="22"/>
  <c r="AK9" i="22"/>
  <c r="AK13" i="22"/>
  <c r="AK6" i="22"/>
  <c r="AK17" i="22"/>
  <c r="AK21" i="22"/>
  <c r="AK18" i="22"/>
  <c r="AK22" i="22"/>
  <c r="AK10" i="22"/>
  <c r="AK19" i="22"/>
  <c r="AK14" i="22"/>
  <c r="AK16" i="22"/>
  <c r="AK26" i="22"/>
  <c r="AK20" i="22"/>
  <c r="AK23" i="22"/>
  <c r="AK27" i="22"/>
  <c r="AK24" i="22"/>
  <c r="AK28" i="22"/>
  <c r="AK33" i="22"/>
  <c r="AK37" i="22"/>
  <c r="AK41" i="22"/>
  <c r="AK45" i="22"/>
  <c r="AK25" i="22"/>
  <c r="AK30" i="22"/>
  <c r="AK34" i="22"/>
  <c r="AK38" i="22"/>
  <c r="AK42" i="22"/>
  <c r="AK29" i="22"/>
  <c r="AK31" i="22"/>
  <c r="AK35" i="22"/>
  <c r="AK39" i="22"/>
  <c r="AK43" i="22"/>
  <c r="AK36" i="22"/>
  <c r="AK47" i="22"/>
  <c r="AK51" i="22"/>
  <c r="AK55" i="22"/>
  <c r="AK59" i="22"/>
  <c r="AK40" i="22"/>
  <c r="AK48" i="22"/>
  <c r="AK52" i="22"/>
  <c r="AK56" i="22"/>
  <c r="AK44" i="22"/>
  <c r="AK49" i="22"/>
  <c r="AK53" i="22"/>
  <c r="AK57" i="22"/>
  <c r="AK46" i="22"/>
  <c r="AK60" i="22"/>
  <c r="AK64" i="22"/>
  <c r="AK68" i="22"/>
  <c r="AK72" i="22"/>
  <c r="AK50" i="22"/>
  <c r="AK61" i="22"/>
  <c r="AK65" i="22"/>
  <c r="AK69" i="22"/>
  <c r="AK73" i="22"/>
  <c r="AK54" i="22"/>
  <c r="AK62" i="22"/>
  <c r="AK66" i="22"/>
  <c r="AK70" i="22"/>
  <c r="AK32" i="22"/>
  <c r="AK58" i="22"/>
  <c r="AK63" i="22"/>
  <c r="AK67" i="22"/>
  <c r="AK71" i="22"/>
  <c r="AK75" i="22"/>
  <c r="AK79" i="22"/>
  <c r="AK76" i="22"/>
  <c r="AK80" i="22"/>
  <c r="AK74" i="22"/>
  <c r="AK77" i="22"/>
  <c r="AK81" i="22"/>
  <c r="AK78" i="22"/>
  <c r="AK82" i="22"/>
  <c r="AK86" i="22"/>
  <c r="AK90" i="22"/>
  <c r="AK94" i="22"/>
  <c r="AK98" i="22"/>
  <c r="AK102" i="22"/>
  <c r="AK83" i="22"/>
  <c r="AK87" i="22"/>
  <c r="AK91" i="22"/>
  <c r="AK95" i="22"/>
  <c r="AK99" i="22"/>
  <c r="AK84" i="22"/>
  <c r="AK88" i="22"/>
  <c r="AK92" i="22"/>
  <c r="AK96" i="22"/>
  <c r="AK100" i="22"/>
  <c r="AK104" i="22"/>
  <c r="AK85" i="22"/>
  <c r="AK89" i="22"/>
  <c r="AK93" i="22"/>
  <c r="AK97" i="22"/>
  <c r="AK101" i="22"/>
  <c r="AK103" i="22"/>
  <c r="AK106" i="22"/>
  <c r="AK110" i="22"/>
  <c r="AK114" i="22"/>
  <c r="AK118" i="22"/>
  <c r="AK122" i="22"/>
  <c r="AK126" i="22"/>
  <c r="AK130" i="22"/>
  <c r="AK134" i="22"/>
  <c r="AK138" i="22"/>
  <c r="AK105" i="22"/>
  <c r="AK107" i="22"/>
  <c r="AK111" i="22"/>
  <c r="AK115" i="22"/>
  <c r="AK119" i="22"/>
  <c r="AK123" i="22"/>
  <c r="AK127" i="22"/>
  <c r="AK131" i="22"/>
  <c r="AK135" i="22"/>
  <c r="AK108" i="22"/>
  <c r="AK112" i="22"/>
  <c r="AK116" i="22"/>
  <c r="AK120" i="22"/>
  <c r="AK124" i="22"/>
  <c r="AK128" i="22"/>
  <c r="AK132" i="22"/>
  <c r="AK136" i="22"/>
  <c r="AK140" i="22"/>
  <c r="AK109" i="22"/>
  <c r="AK113" i="22"/>
  <c r="AK117" i="22"/>
  <c r="AK121" i="22"/>
  <c r="AK125" i="22"/>
  <c r="AK129" i="22"/>
  <c r="AK133" i="22"/>
  <c r="AK142" i="22"/>
  <c r="AK146" i="22"/>
  <c r="AK150" i="22"/>
  <c r="AK154" i="22"/>
  <c r="AK158" i="22"/>
  <c r="AK162" i="22"/>
  <c r="AK166" i="22"/>
  <c r="AK170" i="22"/>
  <c r="AK174" i="22"/>
  <c r="AK143" i="22"/>
  <c r="AK147" i="22"/>
  <c r="AK151" i="22"/>
  <c r="AK155" i="22"/>
  <c r="AK159" i="22"/>
  <c r="AK163" i="22"/>
  <c r="AK167" i="22"/>
  <c r="AK171" i="22"/>
  <c r="AK175" i="22"/>
  <c r="AK137" i="22"/>
  <c r="AK144" i="22"/>
  <c r="AK148" i="22"/>
  <c r="AK152" i="22"/>
  <c r="AK156" i="22"/>
  <c r="AK160" i="22"/>
  <c r="AK164" i="22"/>
  <c r="AK168" i="22"/>
  <c r="AK172" i="22"/>
  <c r="AK153" i="22"/>
  <c r="AK169" i="22"/>
  <c r="AK177" i="22"/>
  <c r="AK141" i="22"/>
  <c r="AK157" i="22"/>
  <c r="AK173" i="22"/>
  <c r="AK145" i="22"/>
  <c r="AK161" i="22"/>
  <c r="AK139" i="22"/>
  <c r="AK149" i="22"/>
  <c r="AK176" i="22"/>
  <c r="AK165" i="22"/>
  <c r="AK3" i="22"/>
  <c r="AK2" i="22"/>
  <c r="AE153" i="22"/>
  <c r="AE175" i="22"/>
  <c r="AE154" i="22"/>
  <c r="AE124" i="22"/>
  <c r="AE130" i="22"/>
  <c r="AE88" i="22"/>
  <c r="AE80" i="22"/>
  <c r="AE61" i="22"/>
  <c r="AE59" i="22"/>
  <c r="AM177" i="22"/>
  <c r="AM155" i="22"/>
  <c r="AM129" i="22"/>
  <c r="AM103" i="22"/>
  <c r="AM110" i="22"/>
  <c r="AM87" i="22"/>
  <c r="AM71" i="22"/>
  <c r="AM64" i="22"/>
  <c r="AB163" i="22"/>
  <c r="AB139" i="22"/>
  <c r="AB148" i="22"/>
  <c r="AB118" i="22"/>
  <c r="AB124" i="22"/>
  <c r="AB101" i="22"/>
  <c r="AB78" i="22"/>
  <c r="AB60" i="22"/>
  <c r="AB55" i="22"/>
  <c r="AB41" i="22"/>
  <c r="AJ151" i="22"/>
  <c r="AJ170" i="22"/>
  <c r="Z5" i="22"/>
  <c r="Z8" i="22"/>
  <c r="Z9" i="22"/>
  <c r="Z13" i="22"/>
  <c r="Z6" i="22"/>
  <c r="Z10" i="22"/>
  <c r="Z14" i="22"/>
  <c r="Z11" i="22"/>
  <c r="Z15" i="22"/>
  <c r="Z19" i="22"/>
  <c r="Z12" i="22"/>
  <c r="Z20" i="22"/>
  <c r="Z17" i="22"/>
  <c r="Z21" i="22"/>
  <c r="Z22" i="22"/>
  <c r="Z24" i="22"/>
  <c r="Z28" i="22"/>
  <c r="Z25" i="22"/>
  <c r="Z29" i="22"/>
  <c r="Z26" i="22"/>
  <c r="Z27" i="22"/>
  <c r="Z31" i="22"/>
  <c r="Z35" i="22"/>
  <c r="Z39" i="22"/>
  <c r="Z43" i="22"/>
  <c r="Z16" i="22"/>
  <c r="Z32" i="22"/>
  <c r="Z36" i="22"/>
  <c r="Z40" i="22"/>
  <c r="Z44" i="22"/>
  <c r="Z18" i="22"/>
  <c r="Z30" i="22"/>
  <c r="Z33" i="22"/>
  <c r="Z37" i="22"/>
  <c r="Z41" i="22"/>
  <c r="Z45" i="22"/>
  <c r="Z42" i="22"/>
  <c r="Z49" i="22"/>
  <c r="Z53" i="22"/>
  <c r="Z57" i="22"/>
  <c r="Z23" i="22"/>
  <c r="Z46" i="22"/>
  <c r="Z50" i="22"/>
  <c r="Z54" i="22"/>
  <c r="Z58" i="22"/>
  <c r="Z34" i="22"/>
  <c r="Z47" i="22"/>
  <c r="Z51" i="22"/>
  <c r="Z55" i="22"/>
  <c r="Z59" i="22"/>
  <c r="Z52" i="22"/>
  <c r="Z62" i="22"/>
  <c r="Z66" i="22"/>
  <c r="Z70" i="22"/>
  <c r="Z38" i="22"/>
  <c r="Z56" i="22"/>
  <c r="Z63" i="22"/>
  <c r="Z67" i="22"/>
  <c r="Z71" i="22"/>
  <c r="Z64" i="22"/>
  <c r="Z68" i="22"/>
  <c r="Z72" i="22"/>
  <c r="Z60" i="22"/>
  <c r="Z69" i="22"/>
  <c r="Z48" i="22"/>
  <c r="Z73" i="22"/>
  <c r="Z61" i="22"/>
  <c r="Z65" i="22"/>
  <c r="Z77" i="22"/>
  <c r="Z81" i="22"/>
  <c r="Z78" i="22"/>
  <c r="Z82" i="22"/>
  <c r="Z74" i="22"/>
  <c r="Z75" i="22"/>
  <c r="Z79" i="22"/>
  <c r="Z76" i="22"/>
  <c r="Z80" i="22"/>
  <c r="Z84" i="22"/>
  <c r="Z88" i="22"/>
  <c r="Z92" i="22"/>
  <c r="Z96" i="22"/>
  <c r="Z100" i="22"/>
  <c r="Z104" i="22"/>
  <c r="Z85" i="22"/>
  <c r="Z89" i="22"/>
  <c r="Z93" i="22"/>
  <c r="Z97" i="22"/>
  <c r="Z101" i="22"/>
  <c r="Z86" i="22"/>
  <c r="Z90" i="22"/>
  <c r="Z94" i="22"/>
  <c r="Z98" i="22"/>
  <c r="Z102" i="22"/>
  <c r="Z83" i="22"/>
  <c r="Z87" i="22"/>
  <c r="Z91" i="22"/>
  <c r="Z95" i="22"/>
  <c r="Z99" i="22"/>
  <c r="Z108" i="22"/>
  <c r="Z112" i="22"/>
  <c r="Z116" i="22"/>
  <c r="Z120" i="22"/>
  <c r="Z124" i="22"/>
  <c r="Z128" i="22"/>
  <c r="Z132" i="22"/>
  <c r="Z136" i="22"/>
  <c r="Z140" i="22"/>
  <c r="Z103" i="22"/>
  <c r="Z109" i="22"/>
  <c r="Z113" i="22"/>
  <c r="Z117" i="22"/>
  <c r="Z121" i="22"/>
  <c r="Z125" i="22"/>
  <c r="Z129" i="22"/>
  <c r="Z133" i="22"/>
  <c r="Z137" i="22"/>
  <c r="Z105" i="22"/>
  <c r="Z106" i="22"/>
  <c r="Z110" i="22"/>
  <c r="Z114" i="22"/>
  <c r="Z118" i="22"/>
  <c r="Z122" i="22"/>
  <c r="Z126" i="22"/>
  <c r="Z130" i="22"/>
  <c r="Z134" i="22"/>
  <c r="Z138" i="22"/>
  <c r="Z107" i="22"/>
  <c r="Z111" i="22"/>
  <c r="Z115" i="22"/>
  <c r="Z119" i="22"/>
  <c r="Z123" i="22"/>
  <c r="Z127" i="22"/>
  <c r="Z131" i="22"/>
  <c r="Z135" i="22"/>
  <c r="Z139" i="22"/>
  <c r="Z144" i="22"/>
  <c r="Z148" i="22"/>
  <c r="Z152" i="22"/>
  <c r="Z156" i="22"/>
  <c r="Z160" i="22"/>
  <c r="Z164" i="22"/>
  <c r="Z168" i="22"/>
  <c r="Z172" i="22"/>
  <c r="Z141" i="22"/>
  <c r="Z145" i="22"/>
  <c r="Z149" i="22"/>
  <c r="Z153" i="22"/>
  <c r="Z157" i="22"/>
  <c r="Z161" i="22"/>
  <c r="Z165" i="22"/>
  <c r="Z169" i="22"/>
  <c r="Z173" i="22"/>
  <c r="Z142" i="22"/>
  <c r="Z146" i="22"/>
  <c r="Z150" i="22"/>
  <c r="Z154" i="22"/>
  <c r="Z158" i="22"/>
  <c r="Z162" i="22"/>
  <c r="Z166" i="22"/>
  <c r="Z170" i="22"/>
  <c r="Z174" i="22"/>
  <c r="Z143" i="22"/>
  <c r="Z159" i="22"/>
  <c r="Z175" i="22"/>
  <c r="Z176" i="22"/>
  <c r="Z147" i="22"/>
  <c r="Z163" i="22"/>
  <c r="Z151" i="22"/>
  <c r="Z167" i="22"/>
  <c r="Z177" i="22"/>
  <c r="Z155" i="22"/>
  <c r="Z171" i="22"/>
  <c r="Z7" i="22"/>
  <c r="Z2" i="22"/>
  <c r="Z3" i="22"/>
  <c r="Z4" i="22"/>
  <c r="AH5" i="22"/>
  <c r="AH8" i="22"/>
  <c r="AH9" i="22"/>
  <c r="AH13" i="22"/>
  <c r="AH6" i="22"/>
  <c r="AH10" i="22"/>
  <c r="AH14" i="22"/>
  <c r="AH11" i="22"/>
  <c r="AH15" i="22"/>
  <c r="AH19" i="22"/>
  <c r="AH12" i="22"/>
  <c r="AH16" i="22"/>
  <c r="AH20" i="22"/>
  <c r="AH17" i="22"/>
  <c r="AH21" i="22"/>
  <c r="AH22" i="22"/>
  <c r="AH24" i="22"/>
  <c r="AH28" i="22"/>
  <c r="AH25" i="22"/>
  <c r="AH29" i="22"/>
  <c r="AH26" i="22"/>
  <c r="AH27" i="22"/>
  <c r="AH31" i="22"/>
  <c r="AH35" i="22"/>
  <c r="AH39" i="22"/>
  <c r="AH43" i="22"/>
  <c r="AH32" i="22"/>
  <c r="AH36" i="22"/>
  <c r="AH40" i="22"/>
  <c r="AH44" i="22"/>
  <c r="AH33" i="22"/>
  <c r="AH37" i="22"/>
  <c r="AH41" i="22"/>
  <c r="AH45" i="22"/>
  <c r="AH42" i="22"/>
  <c r="AH49" i="22"/>
  <c r="AH53" i="22"/>
  <c r="AH57" i="22"/>
  <c r="AH30" i="22"/>
  <c r="AH50" i="22"/>
  <c r="AH54" i="22"/>
  <c r="AH58" i="22"/>
  <c r="AH23" i="22"/>
  <c r="AH34" i="22"/>
  <c r="AH46" i="22"/>
  <c r="AH47" i="22"/>
  <c r="AH51" i="22"/>
  <c r="AH55" i="22"/>
  <c r="AH59" i="22"/>
  <c r="AH52" i="22"/>
  <c r="AH62" i="22"/>
  <c r="AH66" i="22"/>
  <c r="AH70" i="22"/>
  <c r="AH56" i="22"/>
  <c r="AH63" i="22"/>
  <c r="AH67" i="22"/>
  <c r="AH71" i="22"/>
  <c r="AH38" i="22"/>
  <c r="AH60" i="22"/>
  <c r="AH64" i="22"/>
  <c r="AH68" i="22"/>
  <c r="AH72" i="22"/>
  <c r="AH18" i="22"/>
  <c r="AH69" i="22"/>
  <c r="AH73" i="22"/>
  <c r="AH48" i="22"/>
  <c r="AH61" i="22"/>
  <c r="AH65" i="22"/>
  <c r="AH77" i="22"/>
  <c r="AH81" i="22"/>
  <c r="AH78" i="22"/>
  <c r="AH82" i="22"/>
  <c r="AH74" i="22"/>
  <c r="AH75" i="22"/>
  <c r="AH79" i="22"/>
  <c r="AH76" i="22"/>
  <c r="AH80" i="22"/>
  <c r="AH84" i="22"/>
  <c r="AH88" i="22"/>
  <c r="AH92" i="22"/>
  <c r="AH96" i="22"/>
  <c r="AH100" i="22"/>
  <c r="AH104" i="22"/>
  <c r="AH85" i="22"/>
  <c r="AH89" i="22"/>
  <c r="AH93" i="22"/>
  <c r="AH97" i="22"/>
  <c r="AH101" i="22"/>
  <c r="AH86" i="22"/>
  <c r="AH90" i="22"/>
  <c r="AH94" i="22"/>
  <c r="AH98" i="22"/>
  <c r="AH102" i="22"/>
  <c r="AH83" i="22"/>
  <c r="AH87" i="22"/>
  <c r="AH91" i="22"/>
  <c r="AH95" i="22"/>
  <c r="AH99" i="22"/>
  <c r="AH108" i="22"/>
  <c r="AH112" i="22"/>
  <c r="AH116" i="22"/>
  <c r="AH120" i="22"/>
  <c r="AH124" i="22"/>
  <c r="AH128" i="22"/>
  <c r="AH132" i="22"/>
  <c r="AH136" i="22"/>
  <c r="AH140" i="22"/>
  <c r="AH103" i="22"/>
  <c r="AH109" i="22"/>
  <c r="AH113" i="22"/>
  <c r="AH117" i="22"/>
  <c r="AH121" i="22"/>
  <c r="AH125" i="22"/>
  <c r="AH129" i="22"/>
  <c r="AH133" i="22"/>
  <c r="AH105" i="22"/>
  <c r="AH106" i="22"/>
  <c r="AH110" i="22"/>
  <c r="AH114" i="22"/>
  <c r="AH118" i="22"/>
  <c r="AH122" i="22"/>
  <c r="AH126" i="22"/>
  <c r="AH130" i="22"/>
  <c r="AH134" i="22"/>
  <c r="AH138" i="22"/>
  <c r="AH107" i="22"/>
  <c r="AH111" i="22"/>
  <c r="AH115" i="22"/>
  <c r="AH119" i="22"/>
  <c r="AH123" i="22"/>
  <c r="AH127" i="22"/>
  <c r="AH131" i="22"/>
  <c r="AH135" i="22"/>
  <c r="AH139" i="22"/>
  <c r="AH144" i="22"/>
  <c r="AH148" i="22"/>
  <c r="AH152" i="22"/>
  <c r="AH156" i="22"/>
  <c r="AH160" i="22"/>
  <c r="AH164" i="22"/>
  <c r="AH168" i="22"/>
  <c r="AH172" i="22"/>
  <c r="AH141" i="22"/>
  <c r="AH145" i="22"/>
  <c r="AH149" i="22"/>
  <c r="AH153" i="22"/>
  <c r="AH157" i="22"/>
  <c r="AH161" i="22"/>
  <c r="AH165" i="22"/>
  <c r="AH169" i="22"/>
  <c r="AH173" i="22"/>
  <c r="AH142" i="22"/>
  <c r="AH146" i="22"/>
  <c r="AH150" i="22"/>
  <c r="AH154" i="22"/>
  <c r="AH158" i="22"/>
  <c r="AH162" i="22"/>
  <c r="AH166" i="22"/>
  <c r="AH170" i="22"/>
  <c r="AH174" i="22"/>
  <c r="AH137" i="22"/>
  <c r="AH143" i="22"/>
  <c r="AH159" i="22"/>
  <c r="AH175" i="22"/>
  <c r="AH147" i="22"/>
  <c r="AH163" i="22"/>
  <c r="AH176" i="22"/>
  <c r="AH151" i="22"/>
  <c r="AH167" i="22"/>
  <c r="AH177" i="22"/>
  <c r="AH155" i="22"/>
  <c r="AH171" i="22"/>
  <c r="AH3" i="22"/>
  <c r="AH2" i="22"/>
  <c r="AH4" i="22"/>
  <c r="AH7" i="22"/>
  <c r="AC5" i="22"/>
  <c r="AC7" i="22"/>
  <c r="AC11" i="22"/>
  <c r="AC15" i="22"/>
  <c r="AC4" i="22"/>
  <c r="AC8" i="22"/>
  <c r="AC12" i="22"/>
  <c r="AC6" i="22"/>
  <c r="AC9" i="22"/>
  <c r="AC13" i="22"/>
  <c r="AC17" i="22"/>
  <c r="AC21" i="22"/>
  <c r="AC18" i="22"/>
  <c r="AC22" i="22"/>
  <c r="AC10" i="22"/>
  <c r="AC19" i="22"/>
  <c r="AC16" i="22"/>
  <c r="AC26" i="22"/>
  <c r="AC20" i="22"/>
  <c r="AC23" i="22"/>
  <c r="AC27" i="22"/>
  <c r="AC24" i="22"/>
  <c r="AC28" i="22"/>
  <c r="AC33" i="22"/>
  <c r="AC37" i="22"/>
  <c r="AC41" i="22"/>
  <c r="AC45" i="22"/>
  <c r="AC25" i="22"/>
  <c r="AC34" i="22"/>
  <c r="AC38" i="22"/>
  <c r="AC42" i="22"/>
  <c r="AC46" i="22"/>
  <c r="AC14" i="22"/>
  <c r="AC29" i="22"/>
  <c r="AC30" i="22"/>
  <c r="AC31" i="22"/>
  <c r="AC35" i="22"/>
  <c r="AC39" i="22"/>
  <c r="AC43" i="22"/>
  <c r="AC36" i="22"/>
  <c r="AC47" i="22"/>
  <c r="AC51" i="22"/>
  <c r="AC55" i="22"/>
  <c r="AC59" i="22"/>
  <c r="AC40" i="22"/>
  <c r="AC48" i="22"/>
  <c r="AC52" i="22"/>
  <c r="AC56" i="22"/>
  <c r="AC44" i="22"/>
  <c r="AC49" i="22"/>
  <c r="AC53" i="22"/>
  <c r="AC57" i="22"/>
  <c r="AC60" i="22"/>
  <c r="AC64" i="22"/>
  <c r="AC68" i="22"/>
  <c r="AC72" i="22"/>
  <c r="AC50" i="22"/>
  <c r="AC61" i="22"/>
  <c r="AC65" i="22"/>
  <c r="AC69" i="22"/>
  <c r="AC73" i="22"/>
  <c r="AC32" i="22"/>
  <c r="AC54" i="22"/>
  <c r="AC62" i="22"/>
  <c r="AC66" i="22"/>
  <c r="AC70" i="22"/>
  <c r="AC63" i="22"/>
  <c r="AC67" i="22"/>
  <c r="AC71" i="22"/>
  <c r="AC58" i="22"/>
  <c r="AC75" i="22"/>
  <c r="AC79" i="22"/>
  <c r="AC76" i="22"/>
  <c r="AC80" i="22"/>
  <c r="AC74" i="22"/>
  <c r="AC77" i="22"/>
  <c r="AC81" i="22"/>
  <c r="AC78" i="22"/>
  <c r="AC82" i="22"/>
  <c r="AC86" i="22"/>
  <c r="AC90" i="22"/>
  <c r="AC94" i="22"/>
  <c r="AC98" i="22"/>
  <c r="AC102" i="22"/>
  <c r="AC87" i="22"/>
  <c r="AC91" i="22"/>
  <c r="AC95" i="22"/>
  <c r="AC99" i="22"/>
  <c r="AC84" i="22"/>
  <c r="AC88" i="22"/>
  <c r="AC92" i="22"/>
  <c r="AC96" i="22"/>
  <c r="AC100" i="22"/>
  <c r="AC104" i="22"/>
  <c r="AC83" i="22"/>
  <c r="AC85" i="22"/>
  <c r="AC89" i="22"/>
  <c r="AC93" i="22"/>
  <c r="AC97" i="22"/>
  <c r="AC101" i="22"/>
  <c r="AC103" i="22"/>
  <c r="AC106" i="22"/>
  <c r="AC110" i="22"/>
  <c r="AC114" i="22"/>
  <c r="AC118" i="22"/>
  <c r="AC122" i="22"/>
  <c r="AC126" i="22"/>
  <c r="AC130" i="22"/>
  <c r="AC134" i="22"/>
  <c r="AC138" i="22"/>
  <c r="AC105" i="22"/>
  <c r="AC107" i="22"/>
  <c r="AC111" i="22"/>
  <c r="AC115" i="22"/>
  <c r="AC119" i="22"/>
  <c r="AC123" i="22"/>
  <c r="AC127" i="22"/>
  <c r="AC131" i="22"/>
  <c r="AC135" i="22"/>
  <c r="AC108" i="22"/>
  <c r="AC112" i="22"/>
  <c r="AC116" i="22"/>
  <c r="AC120" i="22"/>
  <c r="AC124" i="22"/>
  <c r="AC128" i="22"/>
  <c r="AC132" i="22"/>
  <c r="AC136" i="22"/>
  <c r="AC140" i="22"/>
  <c r="AC109" i="22"/>
  <c r="AC113" i="22"/>
  <c r="AC117" i="22"/>
  <c r="AC121" i="22"/>
  <c r="AC125" i="22"/>
  <c r="AC129" i="22"/>
  <c r="AC133" i="22"/>
  <c r="AC137" i="22"/>
  <c r="AC142" i="22"/>
  <c r="AC146" i="22"/>
  <c r="AC150" i="22"/>
  <c r="AC154" i="22"/>
  <c r="AC158" i="22"/>
  <c r="AC162" i="22"/>
  <c r="AC166" i="22"/>
  <c r="AC170" i="22"/>
  <c r="AC174" i="22"/>
  <c r="AC143" i="22"/>
  <c r="AC147" i="22"/>
  <c r="AC151" i="22"/>
  <c r="AC155" i="22"/>
  <c r="AC159" i="22"/>
  <c r="AC163" i="22"/>
  <c r="AC167" i="22"/>
  <c r="AC171" i="22"/>
  <c r="AC175" i="22"/>
  <c r="AC144" i="22"/>
  <c r="AC148" i="22"/>
  <c r="AC152" i="22"/>
  <c r="AC156" i="22"/>
  <c r="AC160" i="22"/>
  <c r="AC164" i="22"/>
  <c r="AC168" i="22"/>
  <c r="AC172" i="22"/>
  <c r="AC153" i="22"/>
  <c r="AC169" i="22"/>
  <c r="AC177" i="22"/>
  <c r="AC139" i="22"/>
  <c r="AC141" i="22"/>
  <c r="AC157" i="22"/>
  <c r="AC173" i="22"/>
  <c r="AC145" i="22"/>
  <c r="AC161" i="22"/>
  <c r="AC149" i="22"/>
  <c r="AC165" i="22"/>
  <c r="AC176" i="22"/>
  <c r="AC3" i="22"/>
  <c r="AC2" i="22"/>
  <c r="W157" i="22"/>
  <c r="W177" i="22"/>
  <c r="W172" i="22"/>
  <c r="W156" i="22"/>
  <c r="W175" i="22"/>
  <c r="W159" i="22"/>
  <c r="W143" i="22"/>
  <c r="W170" i="22"/>
  <c r="W154" i="22"/>
  <c r="W133" i="22"/>
  <c r="W117" i="22"/>
  <c r="W140" i="22"/>
  <c r="W124" i="22"/>
  <c r="W108" i="22"/>
  <c r="W127" i="22"/>
  <c r="W111" i="22"/>
  <c r="W130" i="22"/>
  <c r="W114" i="22"/>
  <c r="W97" i="22"/>
  <c r="W83" i="22"/>
  <c r="W92" i="22"/>
  <c r="W95" i="22"/>
  <c r="W98" i="22"/>
  <c r="W82" i="22"/>
  <c r="W77" i="22"/>
  <c r="W75" i="22"/>
  <c r="W54" i="22"/>
  <c r="W50" i="22"/>
  <c r="W61" i="22"/>
  <c r="W58" i="22"/>
  <c r="W49" i="22"/>
  <c r="W52" i="22"/>
  <c r="W55" i="22"/>
  <c r="W29" i="22"/>
  <c r="W31" i="22"/>
  <c r="W38" i="22"/>
  <c r="W37" i="22"/>
  <c r="W20" i="22"/>
  <c r="W26" i="22"/>
  <c r="W18" i="22"/>
  <c r="W14" i="22"/>
  <c r="AE161" i="22"/>
  <c r="AE169" i="22"/>
  <c r="AE149" i="22"/>
  <c r="AE160" i="22"/>
  <c r="AE144" i="22"/>
  <c r="AE163" i="22"/>
  <c r="AE147" i="22"/>
  <c r="AE174" i="22"/>
  <c r="AE158" i="22"/>
  <c r="AE142" i="22"/>
  <c r="AE121" i="22"/>
  <c r="AE105" i="22"/>
  <c r="AE128" i="22"/>
  <c r="AE112" i="22"/>
  <c r="AE131" i="22"/>
  <c r="AE115" i="22"/>
  <c r="AE134" i="22"/>
  <c r="AE118" i="22"/>
  <c r="AE101" i="22"/>
  <c r="AE85" i="22"/>
  <c r="AE92" i="22"/>
  <c r="AE99" i="22"/>
  <c r="AE102" i="22"/>
  <c r="AE86" i="22"/>
  <c r="AE77" i="22"/>
  <c r="AE79" i="22"/>
  <c r="AE63" i="22"/>
  <c r="AE62" i="22"/>
  <c r="AE65" i="22"/>
  <c r="AE68" i="22"/>
  <c r="AE57" i="22"/>
  <c r="AE56" i="22"/>
  <c r="AE29" i="22"/>
  <c r="AE47" i="22"/>
  <c r="AE35" i="22"/>
  <c r="AE42" i="22"/>
  <c r="AE45" i="22"/>
  <c r="AE28" i="22"/>
  <c r="AE23" i="22"/>
  <c r="AM173" i="22"/>
  <c r="AM153" i="22"/>
  <c r="AM172" i="22"/>
  <c r="AM156" i="22"/>
  <c r="AM175" i="22"/>
  <c r="AM159" i="22"/>
  <c r="AM143" i="22"/>
  <c r="AM166" i="22"/>
  <c r="AM150" i="22"/>
  <c r="AM133" i="22"/>
  <c r="AM117" i="22"/>
  <c r="AM140" i="22"/>
  <c r="AM124" i="22"/>
  <c r="AM108" i="22"/>
  <c r="AM127" i="22"/>
  <c r="AM111" i="22"/>
  <c r="AM130" i="22"/>
  <c r="AM114" i="22"/>
  <c r="AM97" i="22"/>
  <c r="AM104" i="22"/>
  <c r="AM88" i="22"/>
  <c r="AM91" i="22"/>
  <c r="AM98" i="22"/>
  <c r="AM82" i="22"/>
  <c r="AM80" i="22"/>
  <c r="AM75" i="22"/>
  <c r="AM63" i="22"/>
  <c r="AM50" i="22"/>
  <c r="AM65" i="22"/>
  <c r="AM68" i="22"/>
  <c r="AM57" i="22"/>
  <c r="AM40" i="22"/>
  <c r="AM48" i="22"/>
  <c r="AM51" i="22"/>
  <c r="AM39" i="22"/>
  <c r="AM42" i="22"/>
  <c r="AM41" i="22"/>
  <c r="AM24" i="22"/>
  <c r="AM23" i="22"/>
  <c r="AM22" i="22"/>
  <c r="AB176" i="22"/>
  <c r="AB159" i="22"/>
  <c r="AB174" i="22"/>
  <c r="AB158" i="22"/>
  <c r="AB142" i="22"/>
  <c r="AB165" i="22"/>
  <c r="AB149" i="22"/>
  <c r="AB168" i="22"/>
  <c r="AB152" i="22"/>
  <c r="AB131" i="22"/>
  <c r="AB115" i="22"/>
  <c r="AB138" i="22"/>
  <c r="AB122" i="22"/>
  <c r="AB106" i="22"/>
  <c r="AB125" i="22"/>
  <c r="AB109" i="22"/>
  <c r="AB128" i="22"/>
  <c r="AB112" i="22"/>
  <c r="AB95" i="22"/>
  <c r="AB98" i="22"/>
  <c r="AB83" i="22"/>
  <c r="AB89" i="22"/>
  <c r="AB96" i="22"/>
  <c r="AB80" i="22"/>
  <c r="AB82" i="22"/>
  <c r="AB77" i="22"/>
  <c r="AB65" i="22"/>
  <c r="AB64" i="22"/>
  <c r="AB67" i="22"/>
  <c r="AB70" i="22"/>
  <c r="AB59" i="22"/>
  <c r="AB58" i="22"/>
  <c r="AB57" i="22"/>
  <c r="AB45" i="22"/>
  <c r="AB44" i="22"/>
  <c r="AB27" i="22"/>
  <c r="AB31" i="22"/>
  <c r="AB29" i="22"/>
  <c r="AB24" i="22"/>
  <c r="AB16" i="22"/>
  <c r="AB19" i="22"/>
  <c r="AB10" i="22"/>
  <c r="AJ163" i="22"/>
  <c r="AJ159" i="22"/>
  <c r="AJ174" i="22"/>
  <c r="AJ158" i="22"/>
  <c r="AJ142" i="22"/>
  <c r="AJ165" i="22"/>
  <c r="AJ149" i="22"/>
  <c r="AJ172" i="22"/>
  <c r="AJ156" i="22"/>
  <c r="AJ135" i="22"/>
  <c r="AJ119" i="22"/>
  <c r="AJ103" i="22"/>
  <c r="AJ126" i="22"/>
  <c r="AJ110" i="22"/>
  <c r="AJ125" i="22"/>
  <c r="AJ109" i="22"/>
  <c r="AJ128" i="22"/>
  <c r="AJ112" i="22"/>
  <c r="AJ95" i="22"/>
  <c r="AJ102" i="22"/>
  <c r="AJ86" i="22"/>
  <c r="AJ89" i="22"/>
  <c r="AJ96" i="22"/>
  <c r="AJ80" i="22"/>
  <c r="AJ82" i="22"/>
  <c r="AJ77" i="22"/>
  <c r="AJ65" i="22"/>
  <c r="AJ60" i="22"/>
  <c r="AJ63" i="22"/>
  <c r="AJ62" i="22"/>
  <c r="AJ55" i="22"/>
  <c r="AJ58" i="22"/>
  <c r="AJ42" i="22"/>
  <c r="AJ38" i="22"/>
  <c r="AJ33" i="22"/>
  <c r="AJ32" i="22"/>
  <c r="AJ35" i="22"/>
  <c r="AJ29" i="22"/>
  <c r="AJ24" i="22"/>
  <c r="AJ12" i="22"/>
  <c r="Y173" i="22"/>
  <c r="Y153" i="22"/>
  <c r="Y161" i="22"/>
  <c r="Y172" i="22"/>
  <c r="Y156" i="22"/>
  <c r="Y137" i="22"/>
  <c r="Y163" i="22"/>
  <c r="Y147" i="22"/>
  <c r="Y166" i="22"/>
  <c r="Y150" i="22"/>
  <c r="Y129" i="22"/>
  <c r="Y113" i="22"/>
  <c r="Y132" i="22"/>
  <c r="Y116" i="22"/>
  <c r="Y131" i="22"/>
  <c r="Y115" i="22"/>
  <c r="Y138" i="22"/>
  <c r="Y122" i="22"/>
  <c r="Y106" i="22"/>
  <c r="Y93" i="22"/>
  <c r="Y100" i="22"/>
  <c r="Y84" i="22"/>
  <c r="Y87" i="22"/>
  <c r="Y94" i="22"/>
  <c r="Y78" i="22"/>
  <c r="Y76" i="22"/>
  <c r="Y67" i="22"/>
  <c r="Y70" i="22"/>
  <c r="Y73" i="22"/>
  <c r="Y58" i="22"/>
  <c r="Y54" i="22"/>
  <c r="Y36" i="22"/>
  <c r="Y52" i="22"/>
  <c r="Y59" i="22"/>
  <c r="Y44" i="22"/>
  <c r="Y31" i="22"/>
  <c r="Y34" i="22"/>
  <c r="Y33" i="22"/>
  <c r="Y27" i="22"/>
  <c r="Y19" i="22"/>
  <c r="Y14" i="22"/>
  <c r="AG173" i="22"/>
  <c r="AG169" i="22"/>
  <c r="AG149" i="22"/>
  <c r="AG172" i="22"/>
  <c r="AG156" i="22"/>
  <c r="AG137" i="22"/>
  <c r="AG163" i="22"/>
  <c r="AG147" i="22"/>
  <c r="AG166" i="22"/>
  <c r="AG150" i="22"/>
  <c r="AG129" i="22"/>
  <c r="AG113" i="22"/>
  <c r="AG132" i="22"/>
  <c r="AG116" i="22"/>
  <c r="AG131" i="22"/>
  <c r="AG115" i="22"/>
  <c r="AG138" i="22"/>
  <c r="AG122" i="22"/>
  <c r="AG106" i="22"/>
  <c r="AG93" i="22"/>
  <c r="AG100" i="22"/>
  <c r="AG84" i="22"/>
  <c r="AG87" i="22"/>
  <c r="AG94" i="22"/>
  <c r="AG78" i="22"/>
  <c r="AG76" i="22"/>
  <c r="AG67" i="22"/>
  <c r="AG40" i="22"/>
  <c r="AG62" i="22"/>
  <c r="AG61" i="22"/>
  <c r="AG64" i="22"/>
  <c r="AG53" i="22"/>
  <c r="AG52" i="22"/>
  <c r="AG59" i="22"/>
  <c r="AG44" i="22"/>
  <c r="AG31" i="22"/>
  <c r="AG30" i="22"/>
  <c r="AG33" i="22"/>
  <c r="AG24" i="22"/>
  <c r="AG18" i="22"/>
  <c r="AG10" i="22"/>
  <c r="AO157" i="22"/>
  <c r="AO169" i="22"/>
  <c r="AO177" i="22"/>
  <c r="AO172" i="22"/>
  <c r="AO156" i="22"/>
  <c r="AO137" i="22"/>
  <c r="AO163" i="22"/>
  <c r="AO147" i="22"/>
  <c r="AO166" i="22"/>
  <c r="AO150" i="22"/>
  <c r="AO129" i="22"/>
  <c r="AO113" i="22"/>
  <c r="AO132" i="22"/>
  <c r="AO116" i="22"/>
  <c r="AO131" i="22"/>
  <c r="AO115" i="22"/>
  <c r="AO138" i="22"/>
  <c r="AO122" i="22"/>
  <c r="AO106" i="22"/>
  <c r="AO93" i="22"/>
  <c r="AO100" i="22"/>
  <c r="AO84" i="22"/>
  <c r="AO87" i="22"/>
  <c r="AO94" i="22"/>
  <c r="AO78" i="22"/>
  <c r="AO76" i="22"/>
  <c r="AO67" i="22"/>
  <c r="AO70" i="22"/>
  <c r="AO73" i="22"/>
  <c r="AO58" i="22"/>
  <c r="AO60" i="22"/>
  <c r="AO53" i="22"/>
  <c r="AO52" i="22"/>
  <c r="AO55" i="22"/>
  <c r="AO44" i="22"/>
  <c r="AO35" i="22"/>
  <c r="AO34" i="22"/>
  <c r="AO37" i="22"/>
  <c r="AO24" i="22"/>
  <c r="AO26" i="22"/>
  <c r="AO18" i="22"/>
  <c r="AO10" i="22"/>
  <c r="AO12" i="22"/>
  <c r="AD3" i="22"/>
  <c r="AD177" i="22"/>
  <c r="AD176" i="22"/>
  <c r="AD151" i="22"/>
  <c r="AD162" i="22"/>
  <c r="AD146" i="22"/>
  <c r="AD165" i="22"/>
  <c r="AD149" i="22"/>
  <c r="AD168" i="22"/>
  <c r="AD152" i="22"/>
  <c r="AD135" i="22"/>
  <c r="AD119" i="22"/>
  <c r="AD138" i="22"/>
  <c r="AD122" i="22"/>
  <c r="AD106" i="22"/>
  <c r="AD129" i="22"/>
  <c r="AD113" i="22"/>
  <c r="AD136" i="22"/>
  <c r="AD120" i="22"/>
  <c r="AD99" i="22"/>
  <c r="AD102" i="22"/>
  <c r="AD86" i="22"/>
  <c r="AD89" i="22"/>
  <c r="AD100" i="22"/>
  <c r="AD84" i="22"/>
  <c r="AD75" i="22"/>
  <c r="AD77" i="22"/>
  <c r="AD56" i="22"/>
  <c r="AD68" i="22"/>
  <c r="AD71" i="22"/>
  <c r="AD30" i="22"/>
  <c r="AD59" i="22"/>
  <c r="AD42" i="22"/>
  <c r="AD46" i="22"/>
  <c r="AD49" i="22"/>
  <c r="AD37" i="22"/>
  <c r="AD40" i="22"/>
  <c r="AD43" i="22"/>
  <c r="AD26" i="22"/>
  <c r="AD25" i="22"/>
  <c r="AD21" i="22"/>
  <c r="AD19" i="22"/>
  <c r="AD14" i="22"/>
  <c r="AL175" i="22"/>
  <c r="AL171" i="22"/>
  <c r="AL151" i="22"/>
  <c r="AL162" i="22"/>
  <c r="AL146" i="22"/>
  <c r="AL165" i="22"/>
  <c r="AL149" i="22"/>
  <c r="AL168" i="22"/>
  <c r="AL152" i="22"/>
  <c r="AL135" i="22"/>
  <c r="AL119" i="22"/>
  <c r="AL138" i="22"/>
  <c r="AL122" i="22"/>
  <c r="AL106" i="22"/>
  <c r="AL125" i="22"/>
  <c r="AL109" i="22"/>
  <c r="AL132" i="22"/>
  <c r="AL116" i="22"/>
  <c r="AL95" i="22"/>
  <c r="AL102" i="22"/>
  <c r="AL86" i="22"/>
  <c r="AL89" i="22"/>
  <c r="AL96" i="22"/>
  <c r="AL80" i="22"/>
  <c r="AL82" i="22"/>
  <c r="AL74" i="22"/>
  <c r="AL65" i="22"/>
  <c r="AL64" i="22"/>
  <c r="AL71" i="22"/>
  <c r="AL70" i="22"/>
  <c r="AL55" i="22"/>
  <c r="AL58" i="22"/>
  <c r="AL38" i="22"/>
  <c r="AL34" i="22"/>
  <c r="AL33" i="22"/>
  <c r="AL36" i="22"/>
  <c r="AL39" i="22"/>
  <c r="AL26" i="22"/>
  <c r="AL18" i="22"/>
  <c r="AL17" i="22"/>
  <c r="AL15" i="22"/>
  <c r="AL10" i="22"/>
  <c r="AA165" i="22"/>
  <c r="AA177" i="22"/>
  <c r="AA176" i="22"/>
  <c r="AA160" i="22"/>
  <c r="AA144" i="22"/>
  <c r="AA163" i="22"/>
  <c r="AA147" i="22"/>
  <c r="AA170" i="22"/>
  <c r="AA154" i="22"/>
  <c r="AA133" i="22"/>
  <c r="AA117" i="22"/>
  <c r="AA140" i="22"/>
  <c r="AA124" i="22"/>
  <c r="AA108" i="22"/>
  <c r="AA127" i="22"/>
  <c r="AA111" i="22"/>
  <c r="AA130" i="22"/>
  <c r="AA114" i="22"/>
  <c r="AA97" i="22"/>
  <c r="AA104" i="22"/>
  <c r="AA88" i="22"/>
  <c r="AA91" i="22"/>
  <c r="AA94" i="22"/>
  <c r="AA82" i="22"/>
  <c r="AA77" i="22"/>
  <c r="AA75" i="22"/>
  <c r="AA70" i="22"/>
  <c r="AA73" i="22"/>
  <c r="AA54" i="22"/>
  <c r="AA50" i="22"/>
  <c r="AA49" i="22"/>
  <c r="AA52" i="22"/>
  <c r="AA55" i="22"/>
  <c r="AA43" i="22"/>
  <c r="AA46" i="22"/>
  <c r="AA29" i="22"/>
  <c r="AA33" i="22"/>
  <c r="AA27" i="22"/>
  <c r="AA20" i="22"/>
  <c r="AA18" i="22"/>
  <c r="AA17" i="22"/>
  <c r="AA8" i="22"/>
  <c r="AI5" i="22"/>
  <c r="AI165" i="22"/>
  <c r="AI177" i="22"/>
  <c r="AI172" i="22"/>
  <c r="AI156" i="22"/>
  <c r="AI175" i="22"/>
  <c r="AI159" i="22"/>
  <c r="AI143" i="22"/>
  <c r="AI166" i="22"/>
  <c r="AI150" i="22"/>
  <c r="AI133" i="22"/>
  <c r="AI117" i="22"/>
  <c r="AI140" i="22"/>
  <c r="AI124" i="22"/>
  <c r="AI108" i="22"/>
  <c r="AI127" i="22"/>
  <c r="AI111" i="22"/>
  <c r="AI130" i="22"/>
  <c r="AI114" i="22"/>
  <c r="AI97" i="22"/>
  <c r="AI104" i="22"/>
  <c r="AI88" i="22"/>
  <c r="AI91" i="22"/>
  <c r="AI98" i="22"/>
  <c r="AI82" i="22"/>
  <c r="AI77" i="22"/>
  <c r="AI75" i="22"/>
  <c r="AI70" i="22"/>
  <c r="AI73" i="22"/>
  <c r="AI54" i="22"/>
  <c r="AI64" i="22"/>
  <c r="AI53" i="22"/>
  <c r="AI52" i="22"/>
  <c r="AI55" i="22"/>
  <c r="AI40" i="22"/>
  <c r="AI31" i="22"/>
  <c r="AI34" i="22"/>
  <c r="AI41" i="22"/>
  <c r="AI28" i="22"/>
  <c r="AI23" i="22"/>
  <c r="AI14" i="22"/>
  <c r="AI21" i="22"/>
  <c r="AI8" i="22"/>
  <c r="X3" i="22"/>
  <c r="X177" i="22"/>
  <c r="X167" i="22"/>
  <c r="X174" i="22"/>
  <c r="X158" i="22"/>
  <c r="X142" i="22"/>
  <c r="X165" i="22"/>
  <c r="X149" i="22"/>
  <c r="X168" i="22"/>
  <c r="X152" i="22"/>
  <c r="X131" i="22"/>
  <c r="X115" i="22"/>
  <c r="X138" i="22"/>
  <c r="X122" i="22"/>
  <c r="X106" i="22"/>
  <c r="X125" i="22"/>
  <c r="X109" i="22"/>
  <c r="X128" i="22"/>
  <c r="X112" i="22"/>
  <c r="X95" i="22"/>
  <c r="X98" i="22"/>
  <c r="X101" i="22"/>
  <c r="X85" i="22"/>
  <c r="X92" i="22"/>
  <c r="X80" i="22"/>
  <c r="X82" i="22"/>
  <c r="X74" i="22"/>
  <c r="X61" i="22"/>
  <c r="X68" i="22"/>
  <c r="X67" i="22"/>
  <c r="X66" i="22"/>
  <c r="X46" i="22"/>
  <c r="X47" i="22"/>
  <c r="X50" i="22"/>
  <c r="X49" i="22"/>
  <c r="X33" i="22"/>
  <c r="X36" i="22"/>
  <c r="X35" i="22"/>
  <c r="X26" i="22"/>
  <c r="X28" i="22"/>
  <c r="X20" i="22"/>
  <c r="X15" i="22"/>
  <c r="X8" i="22"/>
  <c r="AF177" i="22"/>
  <c r="AF167" i="22"/>
  <c r="AF174" i="22"/>
  <c r="AF158" i="22"/>
  <c r="AF142" i="22"/>
  <c r="AF165" i="22"/>
  <c r="AF149" i="22"/>
  <c r="AF168" i="22"/>
  <c r="AF152" i="22"/>
  <c r="AF131" i="22"/>
  <c r="AF115" i="22"/>
  <c r="AF138" i="22"/>
  <c r="AF122" i="22"/>
  <c r="AF106" i="22"/>
  <c r="AF125" i="22"/>
  <c r="AF109" i="22"/>
  <c r="AF128" i="22"/>
  <c r="AF112" i="22"/>
  <c r="AF95" i="22"/>
  <c r="AF98" i="22"/>
  <c r="AF101" i="22"/>
  <c r="AF85" i="22"/>
  <c r="AF92" i="22"/>
  <c r="AF80" i="22"/>
  <c r="AF75" i="22"/>
  <c r="AF77" i="22"/>
  <c r="AF73" i="22"/>
  <c r="AF64" i="22"/>
  <c r="AF71" i="22"/>
  <c r="AF66" i="22"/>
  <c r="AF59" i="22"/>
  <c r="AF38" i="22"/>
  <c r="AF34" i="22"/>
  <c r="AF30" i="22"/>
  <c r="AF37" i="22"/>
  <c r="AF40" i="22"/>
  <c r="AF43" i="22"/>
  <c r="AF26" i="22"/>
  <c r="AF28" i="22"/>
  <c r="AF20" i="22"/>
  <c r="AF15" i="22"/>
  <c r="AF8" i="22"/>
  <c r="AN159" i="22"/>
  <c r="AN176" i="22"/>
  <c r="AN147" i="22"/>
  <c r="AN162" i="22"/>
  <c r="AN146" i="22"/>
  <c r="AN169" i="22"/>
  <c r="AN153" i="22"/>
  <c r="AN137" i="22"/>
  <c r="AN160" i="22"/>
  <c r="AN144" i="22"/>
  <c r="AN123" i="22"/>
  <c r="AN107" i="22"/>
  <c r="AN130" i="22"/>
  <c r="AN114" i="22"/>
  <c r="AN129" i="22"/>
  <c r="AN113" i="22"/>
  <c r="AN132" i="22"/>
  <c r="AN116" i="22"/>
  <c r="AN99" i="22"/>
  <c r="AN83" i="22"/>
  <c r="AN90" i="22"/>
  <c r="AN93" i="22"/>
  <c r="AN100" i="22"/>
  <c r="AN84" i="22"/>
  <c r="AN79" i="22"/>
  <c r="AN78" i="22"/>
  <c r="AN65" i="22"/>
  <c r="AN68" i="22"/>
  <c r="AN71" i="22"/>
  <c r="AN70" i="22"/>
  <c r="AN59" i="22"/>
  <c r="AN38" i="22"/>
  <c r="AN46" i="22"/>
  <c r="AN53" i="22"/>
  <c r="AN41" i="22"/>
  <c r="AN22" i="22"/>
  <c r="AN32" i="22"/>
  <c r="AN31" i="22"/>
  <c r="AN25" i="22"/>
  <c r="AN17" i="22"/>
  <c r="AN12" i="22"/>
</calcChain>
</file>

<file path=xl/sharedStrings.xml><?xml version="1.0" encoding="utf-8"?>
<sst xmlns="http://schemas.openxmlformats.org/spreadsheetml/2006/main" count="10084" uniqueCount="426">
  <si>
    <t>This file is part of the calculation of PERAC (Process Emissions Reductions and Costs).</t>
  </si>
  <si>
    <t>Sector:</t>
  </si>
  <si>
    <t>Energy</t>
  </si>
  <si>
    <t>Emissions Source:</t>
  </si>
  <si>
    <t>Coal Mining Activities</t>
  </si>
  <si>
    <t>Description</t>
  </si>
  <si>
    <t>Cumulative Reductions (MtCO2e) by Region/Country</t>
  </si>
  <si>
    <t>Modeling Period:</t>
  </si>
  <si>
    <t>Assigned Policy</t>
  </si>
  <si>
    <t>Breakeven Price</t>
  </si>
  <si>
    <t>Geographical Groupings</t>
  </si>
  <si>
    <r>
      <t>($/tCO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e)</t>
    </r>
  </si>
  <si>
    <t>Individual Countries</t>
  </si>
  <si>
    <t>Rest of Regions</t>
  </si>
  <si>
    <t>Australia</t>
  </si>
  <si>
    <t>Brazil</t>
  </si>
  <si>
    <t>Canada</t>
  </si>
  <si>
    <t>China</t>
  </si>
  <si>
    <t>India</t>
  </si>
  <si>
    <t>Indonesia</t>
  </si>
  <si>
    <t>Mexico</t>
  </si>
  <si>
    <t>Russia</t>
  </si>
  <si>
    <t>Turkey</t>
  </si>
  <si>
    <t>United States</t>
  </si>
  <si>
    <t>Africa</t>
  </si>
  <si>
    <t>Central and South America</t>
  </si>
  <si>
    <t xml:space="preserve">Middle East </t>
  </si>
  <si>
    <t>Europe</t>
  </si>
  <si>
    <t>Eurasia</t>
  </si>
  <si>
    <t xml:space="preserve">Asia </t>
  </si>
  <si>
    <t>Global</t>
  </si>
  <si>
    <t>AUS_</t>
  </si>
  <si>
    <t>BRA_</t>
  </si>
  <si>
    <t>CAN_</t>
  </si>
  <si>
    <t>CHN_</t>
  </si>
  <si>
    <t>IND_</t>
  </si>
  <si>
    <t>IDN_</t>
  </si>
  <si>
    <t>MEX_</t>
  </si>
  <si>
    <t>RUS_</t>
  </si>
  <si>
    <t>TUR_</t>
  </si>
  <si>
    <t>USA_</t>
  </si>
  <si>
    <t>AFRC</t>
  </si>
  <si>
    <t>CSAM</t>
  </si>
  <si>
    <t>MIEA</t>
  </si>
  <si>
    <t>EURO</t>
  </si>
  <si>
    <t>EURA</t>
  </si>
  <si>
    <t>ASIA</t>
  </si>
  <si>
    <t>total</t>
  </si>
  <si>
    <t>MR</t>
  </si>
  <si>
    <t>-50</t>
  </si>
  <si>
    <t>-49</t>
  </si>
  <si>
    <t>-48</t>
  </si>
  <si>
    <t>-47</t>
  </si>
  <si>
    <t>-46</t>
  </si>
  <si>
    <t>-45</t>
  </si>
  <si>
    <t>-44</t>
  </si>
  <si>
    <t>-43</t>
  </si>
  <si>
    <t>-42</t>
  </si>
  <si>
    <t>-41</t>
  </si>
  <si>
    <t>-40</t>
  </si>
  <si>
    <t>-39</t>
  </si>
  <si>
    <t>-38</t>
  </si>
  <si>
    <t>-37</t>
  </si>
  <si>
    <t>-36</t>
  </si>
  <si>
    <t>-35</t>
  </si>
  <si>
    <t>-34</t>
  </si>
  <si>
    <t>-33</t>
  </si>
  <si>
    <t>-32</t>
  </si>
  <si>
    <t>-31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</si>
  <si>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</si>
  <si>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</si>
  <si>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</si>
  <si>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</si>
  <si>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</si>
  <si>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</si>
  <si>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</si>
  <si>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</si>
  <si>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</si>
  <si>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</si>
  <si>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</si>
  <si>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</si>
  <si>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</si>
  <si>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</si>
  <si>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</si>
  <si>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</si>
  <si>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</si>
  <si>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</si>
  <si>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</si>
  <si>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</si>
  <si>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</si>
  <si>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</si>
  <si>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</si>
  <si>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</si>
  <si>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</si>
  <si>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</si>
  <si>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</si>
  <si>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</si>
  <si>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</si>
  <si>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</si>
  <si>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0</t>
  </si>
  <si>
    <t>MD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</si>
  <si>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</si>
  <si>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</si>
  <si>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</si>
  <si>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</si>
  <si>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</si>
  <si>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</si>
  <si>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</si>
  <si>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</si>
  <si>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</si>
  <si>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</si>
  <si>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</si>
  <si>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</si>
  <si>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</si>
  <si>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</si>
  <si>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</si>
  <si>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</si>
  <si>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</si>
  <si>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</si>
  <si>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</si>
  <si>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</si>
  <si>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</si>
  <si>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</si>
  <si>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</si>
  <si>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</si>
  <si>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</si>
  <si>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</si>
  <si>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</si>
  <si>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</si>
  <si>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</si>
  <si>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</si>
  <si>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</si>
  <si>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</si>
  <si>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</si>
  <si>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</si>
  <si>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</si>
  <si>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</si>
  <si>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</si>
  <si>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</si>
  <si>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</si>
  <si>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</si>
  <si>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</si>
  <si>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</si>
  <si>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</si>
  <si>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</si>
  <si>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</si>
  <si>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</si>
  <si>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</si>
  <si>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</si>
  <si>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</si>
  <si>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</si>
  <si>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</si>
  <si>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</si>
  <si>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</si>
  <si>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</si>
  <si>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</si>
  <si>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</si>
  <si>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</si>
  <si>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</si>
  <si>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</si>
  <si>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</si>
  <si>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</si>
  <si>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</si>
  <si>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</si>
  <si>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</si>
  <si>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</si>
  <si>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</si>
  <si>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</si>
  <si>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</si>
  <si>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</si>
  <si>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</si>
  <si>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</si>
  <si>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</si>
  <si>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</si>
  <si>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</si>
  <si>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</si>
  <si>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</si>
  <si>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</si>
  <si>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</si>
  <si>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</si>
  <si>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</si>
  <si>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</si>
  <si>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</si>
  <si>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</si>
  <si>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</si>
  <si>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</si>
  <si>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</si>
  <si>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</si>
  <si>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</si>
  <si>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</si>
  <si>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</si>
  <si>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</si>
  <si>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</si>
  <si>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</si>
  <si>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</si>
  <si>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</si>
  <si>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</si>
  <si>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</si>
  <si>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</si>
  <si>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</si>
  <si>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</si>
  <si>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150</t>
  </si>
  <si>
    <t>200</t>
  </si>
  <si>
    <t>250</t>
  </si>
  <si>
    <t>300</t>
  </si>
  <si>
    <t>350</t>
  </si>
  <si>
    <t>400</t>
  </si>
  <si>
    <t>450</t>
  </si>
  <si>
    <t>500</t>
  </si>
  <si>
    <t>550</t>
  </si>
  <si>
    <t>600</t>
  </si>
  <si>
    <t>650</t>
  </si>
  <si>
    <t>700</t>
  </si>
  <si>
    <t>750</t>
  </si>
  <si>
    <t>800</t>
  </si>
  <si>
    <t>850</t>
  </si>
  <si>
    <t>900</t>
  </si>
  <si>
    <t>950</t>
  </si>
  <si>
    <t>1000</t>
  </si>
  <si>
    <t>1500</t>
  </si>
  <si>
    <t>2000</t>
  </si>
  <si>
    <t>3000</t>
  </si>
  <si>
    <t>5000</t>
  </si>
  <si>
    <t>10000</t>
  </si>
  <si>
    <t>100000</t>
  </si>
  <si>
    <t>1000000</t>
  </si>
  <si>
    <t>Industrial Processes</t>
  </si>
  <si>
    <t>Chemicals industry</t>
  </si>
  <si>
    <t>CP</t>
  </si>
  <si>
    <t>Natural Gas &amp; Oil Systems</t>
  </si>
  <si>
    <t>WT</t>
  </si>
  <si>
    <t>Waste</t>
  </si>
  <si>
    <t>Landfilling and Wastewater</t>
  </si>
  <si>
    <t>Other industries (excl. agriculture)</t>
  </si>
  <si>
    <t>Abatement Cost ($/ton CO2e)</t>
  </si>
  <si>
    <t>L</t>
  </si>
  <si>
    <t>Select the country or region:</t>
  </si>
  <si>
    <t>Available Countries and Regions for Selector:</t>
  </si>
  <si>
    <t>Central &amp; South America</t>
  </si>
  <si>
    <t>Middle East</t>
  </si>
  <si>
    <t>Asia</t>
  </si>
  <si>
    <t xml:space="preserve">World Total </t>
  </si>
  <si>
    <t>Column in spreadsheets</t>
  </si>
  <si>
    <t>C</t>
  </si>
  <si>
    <t>D</t>
  </si>
  <si>
    <t>E</t>
  </si>
  <si>
    <t>F</t>
  </si>
  <si>
    <t>G</t>
  </si>
  <si>
    <t>H</t>
  </si>
  <si>
    <t>I</t>
  </si>
  <si>
    <t>J</t>
  </si>
  <si>
    <t>K</t>
  </si>
  <si>
    <t>M</t>
  </si>
  <si>
    <t>N</t>
  </si>
  <si>
    <t>O</t>
  </si>
  <si>
    <t>P</t>
  </si>
  <si>
    <t>Q</t>
  </si>
  <si>
    <t>R</t>
  </si>
  <si>
    <t>S</t>
  </si>
  <si>
    <t>Column to use:</t>
  </si>
  <si>
    <t>Cost per Ton Cement Using Clinker Substitution</t>
  </si>
  <si>
    <t>CO2 reduction (tons CO2) per Ton Cement Using Clinker Substitution</t>
  </si>
  <si>
    <t>Cost per Ton CO2 Reduced via Clinker Substitution</t>
  </si>
  <si>
    <t>Since MACs only include costs in whole-dollar increments, we round to $3 and place essentially</t>
  </si>
  <si>
    <t>No MAC for the cement industry is available from the EPA (likely because the EPA document only considered</t>
  </si>
  <si>
    <t>non-CO2 gases, and the process emissions from the cement industry are overwhelmingly or entirely CO2).</t>
  </si>
  <si>
    <t>Accordingly, we find the price to abate a ton of CO2 by cement clinker substitution below, then construct</t>
  </si>
  <si>
    <t>our own MAC that assumes all abatement potential occurs at this price point.</t>
  </si>
  <si>
    <t>We place an arbitrarily high quantity of abatement potential in our constructed MAC at this price point.</t>
  </si>
  <si>
    <t>This will not cause the model to over-estimate the amount of emissions abatement potential from</t>
  </si>
  <si>
    <t>unlimited capacity (9*10^20 g CO2e) in that row of a constructed cement-CC MAC.</t>
  </si>
  <si>
    <t>See the main "Process Emissions Reductions and Costs" spreadsheet for source information.</t>
  </si>
  <si>
    <t>If adapting the model to another country or region, you may use the "Country Selector" to</t>
  </si>
  <si>
    <t>change all data in this spreadsheet to another one of the countries or regions defined by the EPA in its</t>
  </si>
  <si>
    <t>source document.  Note that the regions are the "rest of" the regions (e.g. without the contributions of</t>
  </si>
  <si>
    <t>the countries EPA specifically broke out).</t>
  </si>
  <si>
    <t>(because the cement industry is not included in the EPA MACs, which only cover non-CO2 process</t>
  </si>
  <si>
    <t>We create separate MACs by policy by pulling from only those rows matching a given policy, for the</t>
  </si>
  <si>
    <t>For cement, we construct an artificial MAC based on a separate calculation of abatement cost</t>
  </si>
  <si>
    <t>emissions).  See the "Cement" tab for details.</t>
  </si>
  <si>
    <t>Agriculture</t>
  </si>
  <si>
    <t>Cropland Management</t>
  </si>
  <si>
    <t>CM</t>
  </si>
  <si>
    <t>Rice Cultivation</t>
  </si>
  <si>
    <t>RC</t>
  </si>
  <si>
    <t>Livestock</t>
  </si>
  <si>
    <t>LM</t>
  </si>
  <si>
    <t>cement clinker substitution, because that limit is governed by a different variable.</t>
  </si>
  <si>
    <t>country set on the "Country Selector" tab.  We interpolate to get 2011-2019, 2021-2029, and 2031-2049 values.</t>
  </si>
  <si>
    <t>BAU Emissions</t>
  </si>
  <si>
    <t>Chemicals</t>
  </si>
  <si>
    <t>includes aerosols, fire, foams, hcfcs, nitric/adipic acid, refrigerants, solvents</t>
  </si>
  <si>
    <t>EPA</t>
  </si>
  <si>
    <t>EPS</t>
  </si>
  <si>
    <t>Other</t>
  </si>
  <si>
    <t>includes alumnium, electric power systems, flat planel display manufacturing, magnesium, PV, and semiconductor manufacturing</t>
  </si>
  <si>
    <t>Coal Mining</t>
  </si>
  <si>
    <t>NGPS</t>
  </si>
  <si>
    <t>Emissions Multiplier</t>
  </si>
  <si>
    <t>All values are given in Tg CO2e (equivalent to million metric tons).</t>
  </si>
  <si>
    <t>Cement and other carbonates</t>
  </si>
  <si>
    <t>Cement and other carbonates, process CO2</t>
  </si>
  <si>
    <t xml:space="preserve">   CO2 process emissions</t>
  </si>
  <si>
    <t xml:space="preserve">   CO2 emissions from other processes</t>
  </si>
  <si>
    <t>Natural gas and petroleum systems</t>
  </si>
  <si>
    <t>Natural gas and petroleum systems, CH4</t>
  </si>
  <si>
    <t>Natural gas and petroleum systems, process CO2</t>
  </si>
  <si>
    <t>CH4 emissions from petroleum systems</t>
  </si>
  <si>
    <t xml:space="preserve">   CO2 from petroleum sysems</t>
  </si>
  <si>
    <t>CH4 emissions from natural gas systems</t>
  </si>
  <si>
    <t>CO2 emissions from other processes</t>
  </si>
  <si>
    <t>CH4 emissions from other processes</t>
  </si>
  <si>
    <t>CO2 emissions from natural gas systems</t>
  </si>
  <si>
    <t>Iron and steel</t>
  </si>
  <si>
    <t>Iron and steel, process CO2</t>
  </si>
  <si>
    <t>Iron and steel, CH4</t>
  </si>
  <si>
    <t xml:space="preserve">   CO2e emissions from non energy use of fossil fuels</t>
  </si>
  <si>
    <t xml:space="preserve">   CO2 emissions from iron, steel, and metallurgical coke production</t>
  </si>
  <si>
    <t xml:space="preserve">   CH4 from other processes</t>
  </si>
  <si>
    <t>Chemicals, N2O</t>
  </si>
  <si>
    <t>Chemicals, F-gases</t>
  </si>
  <si>
    <t>Chemicals, process CO2</t>
  </si>
  <si>
    <t>N2O emissions from the production of adipic acid</t>
  </si>
  <si>
    <t>High GWP emissions from the production of HCFC-22</t>
  </si>
  <si>
    <t>High GWP emissions from ODS substitutes</t>
  </si>
  <si>
    <t>CO2 from other processes</t>
  </si>
  <si>
    <t>N2O from other processes</t>
  </si>
  <si>
    <t>Coal mining</t>
  </si>
  <si>
    <t>Coal mining, CH4</t>
  </si>
  <si>
    <t xml:space="preserve">   CH4 from underground production</t>
  </si>
  <si>
    <t xml:space="preserve">   CH4 from aboveground production</t>
  </si>
  <si>
    <t>CH4 captured through methane recovery</t>
  </si>
  <si>
    <t>CH4 from other processes</t>
  </si>
  <si>
    <t>Waste management (no industrial wastewater treatment)</t>
  </si>
  <si>
    <t>Waste management, N2O</t>
  </si>
  <si>
    <t>Waste management, CH4</t>
  </si>
  <si>
    <t>N2O emissions from human sewage - domestic wastewater</t>
  </si>
  <si>
    <t>N2O emissions from effluent discharge</t>
  </si>
  <si>
    <t>CH4 emissions from landfilling of solid and industrial waste</t>
  </si>
  <si>
    <t>CH4 emissions from on-site septic systems</t>
  </si>
  <si>
    <t>CH4 emissions from centrally treated aerobic and anaerobic systems</t>
  </si>
  <si>
    <t>CH4 emissions from anaerobic digesters</t>
  </si>
  <si>
    <t>N2O emissions from other processes</t>
  </si>
  <si>
    <t xml:space="preserve">   CH4 from industrial wastewater processing</t>
  </si>
  <si>
    <t>Agriculture, N2O</t>
  </si>
  <si>
    <t>Agriculture, CH4</t>
  </si>
  <si>
    <t>N2O emissions from fertilizer use</t>
  </si>
  <si>
    <t>N2O emissions from crop residues</t>
  </si>
  <si>
    <t>N2O emissions from manure management</t>
  </si>
  <si>
    <t>CH4 emissions from rice cultivation</t>
  </si>
  <si>
    <t>CH4 emissions from enteric fermentation</t>
  </si>
  <si>
    <t>N2O emissions from livestock production</t>
  </si>
  <si>
    <t>CH4 emissions from manure management</t>
  </si>
  <si>
    <t xml:space="preserve">   CH4 emissions from other processes</t>
  </si>
  <si>
    <t>Other industries</t>
  </si>
  <si>
    <t>Other industries, F-gases</t>
  </si>
  <si>
    <t>Other industries, process CO2</t>
  </si>
  <si>
    <t>Other industries, N2O</t>
  </si>
  <si>
    <t>Other industries, CH4</t>
  </si>
  <si>
    <t>High GWP emissions from the manufacture of semiconductors</t>
  </si>
  <si>
    <t>N2O emissions from the manufacture of semiconductors</t>
  </si>
  <si>
    <t>High GWP emissions from aluminum</t>
  </si>
  <si>
    <t>CO2 emissions from aluminum</t>
  </si>
  <si>
    <t>High GWP emissions from magnesium manufacturing</t>
  </si>
  <si>
    <t>CO2 emissions from magnesium manufacturing</t>
  </si>
  <si>
    <t>High GWP emissions from electric power systems</t>
  </si>
  <si>
    <t xml:space="preserve">   N2O emissions from other processes</t>
  </si>
  <si>
    <t>Pollutant</t>
  </si>
  <si>
    <t>CO2</t>
  </si>
  <si>
    <t>CH4</t>
  </si>
  <si>
    <t>N2O</t>
  </si>
  <si>
    <t>SF6</t>
  </si>
  <si>
    <t>Description:</t>
  </si>
  <si>
    <t>Annual BAU Emissions Projections</t>
  </si>
  <si>
    <t>Date Created:</t>
  </si>
  <si>
    <t>Units:</t>
  </si>
  <si>
    <r>
      <t>MtCO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e</t>
    </r>
  </si>
  <si>
    <t>Business As Usual (BAU) Baseline Emissions Projections: 2010 to 2030</t>
  </si>
  <si>
    <t>Country/Region</t>
  </si>
  <si>
    <t>North America</t>
  </si>
  <si>
    <t xml:space="preserve">Data Source: </t>
  </si>
  <si>
    <r>
      <t xml:space="preserve">U.S. Environmental Protection Agency (USEPA). 2012. </t>
    </r>
    <r>
      <rPr>
        <i/>
        <sz val="11"/>
        <color theme="1"/>
        <rFont val="Calibri"/>
        <family val="2"/>
      </rPr>
      <t>Global Anthropogenic Non-CO2 Greenhouse Gas Emissions: 1990-2030</t>
    </r>
    <r>
      <rPr>
        <sz val="11"/>
        <color theme="1"/>
        <rFont val="Calibri"/>
        <family val="2"/>
        <scheme val="minor"/>
      </rPr>
      <t>. EPA 430-R-12-006.</t>
    </r>
  </si>
  <si>
    <t xml:space="preserve">Washington, D.C.: USEPA Climate Change Division.  August, 2011  Available at: </t>
  </si>
  <si>
    <t>http://www.epa.gov/climatechange/EPAactivities/economics/nonco2projections.html</t>
  </si>
  <si>
    <t>Combined 4 March 2014</t>
  </si>
  <si>
    <t>combined 4 March 2014</t>
  </si>
  <si>
    <t>MtCO2e</t>
  </si>
  <si>
    <t>Baseline Emissions</t>
  </si>
  <si>
    <t>Authors' calculations using DAYCENT simulations and IFPRI IMPACT model projections to generate baseline values</t>
  </si>
  <si>
    <t>Argiculture</t>
  </si>
  <si>
    <t>Baselines were developed using DNDC model claculations and adjusted using IFPRI's IMPACT Model.</t>
  </si>
  <si>
    <t>Annual Emissions Projections</t>
  </si>
  <si>
    <t>Authors' calculations underlying baseline for draft marginal abatement cost curves</t>
  </si>
  <si>
    <t>Country specific process emissions values must be included in the "BAU Process Emissions" tab and "Other Industrial Processes tab"</t>
  </si>
  <si>
    <t>Values of 1 can be manually coded into the the "Process Emissions Mulitpliers" tab if the data is unavailable, with other values for 2050.</t>
  </si>
  <si>
    <t>N2O emissions form other soil management</t>
  </si>
  <si>
    <t>Global Warming Potentials</t>
  </si>
  <si>
    <t>AR5 20-Year GWP</t>
  </si>
  <si>
    <t>AR5 100-Year GWP</t>
  </si>
  <si>
    <t>EPA 100-Year GWP</t>
  </si>
  <si>
    <t>VOC</t>
  </si>
  <si>
    <t>CO</t>
  </si>
  <si>
    <t>NOx</t>
  </si>
  <si>
    <t>PM10</t>
  </si>
  <si>
    <t>PM25</t>
  </si>
  <si>
    <t>SOx</t>
  </si>
  <si>
    <t>BC</t>
  </si>
  <si>
    <t>OC</t>
  </si>
  <si>
    <t>F gases</t>
  </si>
  <si>
    <t>HFC-23</t>
  </si>
  <si>
    <t>Total</t>
  </si>
  <si>
    <t>We add back in Kigali emissions reductions to scale. We will remove the lowest cost options later on</t>
  </si>
  <si>
    <t>US EPA Projected HFC Emissions</t>
  </si>
  <si>
    <t>BAU</t>
  </si>
  <si>
    <t>SNAP - Most Likely Scenario</t>
  </si>
  <si>
    <t>Annualized Emissions</t>
  </si>
  <si>
    <t>SNAP</t>
  </si>
  <si>
    <t>Reductions under SNAP</t>
  </si>
  <si>
    <t>2010 values are likely historical values and thus</t>
  </si>
  <si>
    <t>assumed to be accurate without use of a multiplier.</t>
  </si>
  <si>
    <t>We exclude CO2 from the "EPS" rows because the MAC curves</t>
  </si>
  <si>
    <t>only reflect non-CO2 gases.</t>
  </si>
  <si>
    <t>Livestock Management</t>
  </si>
  <si>
    <t>includes enteric fermentation and manure management</t>
  </si>
  <si>
    <t>We correct these back to AR5 later.</t>
  </si>
  <si>
    <t>We adjust the values from the EPS (AR5) to match EPA (AR4).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</si>
</sst>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0.0"/>
    <numFmt numFmtId="166" formatCode="_(* #,##0_);_(* \(#,##0\);_(* &quot;-&quot;??_);_(@_)"/>
    <numFmt numFmtId="167" formatCode="_(* #,##0.0_);_(* \(#,##0.0\);_(* &quot;-&quot;??_);_(@_)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b/>
      <sz val="11"/>
      <color rgb="FFFF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</font>
    <font>
      <i/>
      <sz val="11"/>
      <color theme="1"/>
      <name val="Calibri"/>
      <family val="2"/>
    </font>
    <font>
      <i/>
      <sz val="1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u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">
    <xf numFmtId="0" fontId="0" fillId="0" borderId="0"/>
    <xf numFmtId="44" fontId="1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/>
    <xf numFmtId="0" fontId="7" fillId="0" borderId="0"/>
    <xf numFmtId="9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16">
    <xf numFmtId="0" fontId="0" fillId="0" borderId="0" xfId="0"/>
    <xf numFmtId="0" fontId="2" fillId="0" borderId="0" xfId="0" applyFont="1"/>
    <xf numFmtId="0" fontId="3" fillId="0" borderId="0" xfId="0" applyFont="1"/>
    <xf numFmtId="0" fontId="2" fillId="2" borderId="1" xfId="0" applyFont="1" applyFill="1" applyBorder="1" applyAlignment="1">
      <alignment horizontal="right"/>
    </xf>
    <xf numFmtId="14" fontId="0" fillId="2" borderId="2" xfId="0" applyNumberFormat="1" applyFont="1" applyFill="1" applyBorder="1" applyAlignment="1">
      <alignment horizontal="left" vertical="center"/>
    </xf>
    <xf numFmtId="0" fontId="0" fillId="2" borderId="2" xfId="0" applyFill="1" applyBorder="1"/>
    <xf numFmtId="0" fontId="0" fillId="2" borderId="3" xfId="0" applyFill="1" applyBorder="1"/>
    <xf numFmtId="0" fontId="2" fillId="2" borderId="4" xfId="0" applyFont="1" applyFill="1" applyBorder="1" applyAlignment="1">
      <alignment horizontal="right"/>
    </xf>
    <xf numFmtId="14" fontId="0" fillId="2" borderId="0" xfId="0" applyNumberFormat="1" applyFont="1" applyFill="1" applyBorder="1" applyAlignment="1">
      <alignment horizontal="left" vertical="center"/>
    </xf>
    <xf numFmtId="0" fontId="0" fillId="2" borderId="0" xfId="0" applyFill="1" applyBorder="1"/>
    <xf numFmtId="0" fontId="0" fillId="2" borderId="5" xfId="0" applyFill="1" applyBorder="1"/>
    <xf numFmtId="0" fontId="0" fillId="2" borderId="0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right"/>
    </xf>
    <xf numFmtId="0" fontId="4" fillId="2" borderId="7" xfId="0" applyFont="1" applyFill="1" applyBorder="1" applyAlignment="1">
      <alignment horizontal="center" vertical="center"/>
    </xf>
    <xf numFmtId="0" fontId="0" fillId="2" borderId="7" xfId="0" applyFill="1" applyBorder="1"/>
    <xf numFmtId="0" fontId="0" fillId="2" borderId="8" xfId="0" applyFill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2" fillId="3" borderId="9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0" fillId="4" borderId="12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1" xfId="0" applyFont="1" applyBorder="1"/>
    <xf numFmtId="0" fontId="2" fillId="0" borderId="2" xfId="0" applyFont="1" applyBorder="1"/>
    <xf numFmtId="0" fontId="2" fillId="0" borderId="13" xfId="0" applyFont="1" applyBorder="1"/>
    <xf numFmtId="0" fontId="0" fillId="0" borderId="6" xfId="0" quotePrefix="1" applyBorder="1"/>
    <xf numFmtId="0" fontId="0" fillId="0" borderId="7" xfId="0" quotePrefix="1" applyBorder="1"/>
    <xf numFmtId="0" fontId="0" fillId="0" borderId="8" xfId="0" quotePrefix="1" applyBorder="1"/>
    <xf numFmtId="0" fontId="0" fillId="0" borderId="14" xfId="0" quotePrefix="1" applyBorder="1"/>
    <xf numFmtId="0" fontId="0" fillId="0" borderId="0" xfId="0" quotePrefix="1"/>
    <xf numFmtId="0" fontId="0" fillId="0" borderId="0" xfId="0" quotePrefix="1" applyNumberFormat="1"/>
    <xf numFmtId="0" fontId="2" fillId="2" borderId="1" xfId="2" applyFont="1" applyFill="1" applyBorder="1" applyAlignment="1">
      <alignment horizontal="right"/>
    </xf>
    <xf numFmtId="0" fontId="6" fillId="2" borderId="2" xfId="2" applyFont="1" applyFill="1" applyBorder="1"/>
    <xf numFmtId="0" fontId="4" fillId="2" borderId="2" xfId="2" applyFont="1" applyFill="1" applyBorder="1"/>
    <xf numFmtId="0" fontId="1" fillId="2" borderId="2" xfId="2" applyFill="1" applyBorder="1"/>
    <xf numFmtId="0" fontId="1" fillId="2" borderId="3" xfId="2" applyFill="1" applyBorder="1"/>
    <xf numFmtId="0" fontId="1" fillId="0" borderId="0" xfId="2" applyBorder="1"/>
    <xf numFmtId="0" fontId="2" fillId="2" borderId="4" xfId="2" applyFont="1" applyFill="1" applyBorder="1" applyAlignment="1">
      <alignment horizontal="right"/>
    </xf>
    <xf numFmtId="14" fontId="1" fillId="2" borderId="0" xfId="2" applyNumberFormat="1" applyFont="1" applyFill="1" applyBorder="1" applyAlignment="1">
      <alignment horizontal="left" vertical="center"/>
    </xf>
    <xf numFmtId="0" fontId="1" fillId="2" borderId="0" xfId="2" applyFill="1" applyBorder="1"/>
    <xf numFmtId="0" fontId="1" fillId="2" borderId="5" xfId="2" applyFill="1" applyBorder="1"/>
    <xf numFmtId="0" fontId="1" fillId="0" borderId="0" xfId="2"/>
    <xf numFmtId="0" fontId="1" fillId="2" borderId="0" xfId="2" applyFont="1" applyFill="1" applyBorder="1" applyAlignment="1">
      <alignment horizontal="left" vertical="center"/>
    </xf>
    <xf numFmtId="0" fontId="2" fillId="2" borderId="6" xfId="2" applyFont="1" applyFill="1" applyBorder="1" applyAlignment="1">
      <alignment horizontal="right"/>
    </xf>
    <xf numFmtId="0" fontId="4" fillId="2" borderId="7" xfId="2" applyFont="1" applyFill="1" applyBorder="1" applyAlignment="1">
      <alignment horizontal="center" vertical="center"/>
    </xf>
    <xf numFmtId="0" fontId="1" fillId="2" borderId="7" xfId="2" applyFill="1" applyBorder="1"/>
    <xf numFmtId="0" fontId="1" fillId="2" borderId="8" xfId="2" applyFill="1" applyBorder="1"/>
    <xf numFmtId="0" fontId="2" fillId="0" borderId="0" xfId="2" applyFont="1"/>
    <xf numFmtId="0" fontId="2" fillId="0" borderId="9" xfId="2" applyFont="1" applyBorder="1"/>
    <xf numFmtId="0" fontId="1" fillId="0" borderId="10" xfId="2" applyBorder="1"/>
    <xf numFmtId="0" fontId="1" fillId="0" borderId="11" xfId="2" applyBorder="1"/>
    <xf numFmtId="0" fontId="2" fillId="3" borderId="9" xfId="2" applyFont="1" applyFill="1" applyBorder="1"/>
    <xf numFmtId="0" fontId="2" fillId="3" borderId="10" xfId="2" applyFont="1" applyFill="1" applyBorder="1"/>
    <xf numFmtId="0" fontId="2" fillId="3" borderId="11" xfId="2" applyFont="1" applyFill="1" applyBorder="1"/>
    <xf numFmtId="0" fontId="1" fillId="4" borderId="12" xfId="2" applyFill="1" applyBorder="1"/>
    <xf numFmtId="0" fontId="1" fillId="0" borderId="1" xfId="2" applyBorder="1"/>
    <xf numFmtId="0" fontId="1" fillId="0" borderId="2" xfId="2" applyBorder="1"/>
    <xf numFmtId="0" fontId="1" fillId="0" borderId="3" xfId="2" applyBorder="1"/>
    <xf numFmtId="0" fontId="2" fillId="0" borderId="1" xfId="2" applyFont="1" applyBorder="1"/>
    <xf numFmtId="0" fontId="2" fillId="0" borderId="2" xfId="2" applyFont="1" applyBorder="1"/>
    <xf numFmtId="0" fontId="2" fillId="0" borderId="13" xfId="2" applyFont="1" applyBorder="1"/>
    <xf numFmtId="0" fontId="1" fillId="0" borderId="6" xfId="2" quotePrefix="1" applyBorder="1"/>
    <xf numFmtId="0" fontId="1" fillId="0" borderId="7" xfId="2" quotePrefix="1" applyBorder="1"/>
    <xf numFmtId="0" fontId="1" fillId="0" borderId="8" xfId="2" quotePrefix="1" applyBorder="1"/>
    <xf numFmtId="0" fontId="1" fillId="0" borderId="14" xfId="2" quotePrefix="1" applyBorder="1"/>
    <xf numFmtId="0" fontId="1" fillId="0" borderId="0" xfId="2" quotePrefix="1"/>
    <xf numFmtId="0" fontId="1" fillId="0" borderId="0" xfId="2" applyNumberFormat="1"/>
    <xf numFmtId="0" fontId="6" fillId="2" borderId="2" xfId="0" applyFont="1" applyFill="1" applyBorder="1"/>
    <xf numFmtId="0" fontId="4" fillId="2" borderId="2" xfId="0" applyFont="1" applyFill="1" applyBorder="1"/>
    <xf numFmtId="0" fontId="0" fillId="0" borderId="0" xfId="0" applyBorder="1"/>
    <xf numFmtId="0" fontId="0" fillId="0" borderId="0" xfId="0" quotePrefix="1" applyNumberFormat="1" applyAlignment="1">
      <alignment horizontal="left"/>
    </xf>
    <xf numFmtId="0" fontId="10" fillId="0" borderId="0" xfId="0" applyFont="1"/>
    <xf numFmtId="0" fontId="11" fillId="0" borderId="0" xfId="0" applyFont="1" applyBorder="1"/>
    <xf numFmtId="0" fontId="11" fillId="0" borderId="0" xfId="0" quotePrefix="1" applyFont="1" applyBorder="1"/>
    <xf numFmtId="0" fontId="11" fillId="0" borderId="0" xfId="0" applyFont="1" applyFill="1" applyBorder="1"/>
    <xf numFmtId="0" fontId="0" fillId="5" borderId="15" xfId="0" applyFill="1" applyBorder="1"/>
    <xf numFmtId="0" fontId="2" fillId="6" borderId="0" xfId="0" applyFont="1" applyFill="1"/>
    <xf numFmtId="0" fontId="11" fillId="0" borderId="0" xfId="0" applyFont="1"/>
    <xf numFmtId="0" fontId="2" fillId="7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164" fontId="0" fillId="0" borderId="0" xfId="1" applyNumberFormat="1" applyFont="1" applyBorder="1"/>
    <xf numFmtId="164" fontId="0" fillId="8" borderId="0" xfId="0" applyNumberFormat="1" applyFill="1" applyBorder="1"/>
    <xf numFmtId="11" fontId="0" fillId="0" borderId="0" xfId="0" applyNumberFormat="1" applyFill="1" applyBorder="1"/>
    <xf numFmtId="0" fontId="0" fillId="0" borderId="0" xfId="0" applyFont="1"/>
    <xf numFmtId="0" fontId="0" fillId="0" borderId="0" xfId="2" applyFont="1"/>
    <xf numFmtId="0" fontId="1" fillId="0" borderId="0" xfId="2" quotePrefix="1" applyNumberFormat="1"/>
    <xf numFmtId="0" fontId="0" fillId="0" borderId="0" xfId="0" applyNumberFormat="1"/>
    <xf numFmtId="0" fontId="2" fillId="9" borderId="0" xfId="0" applyFont="1" applyFill="1"/>
    <xf numFmtId="0" fontId="0" fillId="9" borderId="0" xfId="0" applyFill="1"/>
    <xf numFmtId="0" fontId="2" fillId="7" borderId="0" xfId="0" applyFont="1" applyFill="1"/>
    <xf numFmtId="1" fontId="0" fillId="0" borderId="0" xfId="0" applyNumberFormat="1"/>
    <xf numFmtId="0" fontId="0" fillId="0" borderId="0" xfId="0" applyFill="1"/>
    <xf numFmtId="0" fontId="2" fillId="10" borderId="0" xfId="6" applyFont="1" applyFill="1"/>
    <xf numFmtId="0" fontId="1" fillId="0" borderId="0" xfId="6" applyFont="1"/>
    <xf numFmtId="0" fontId="1" fillId="0" borderId="0" xfId="6" applyFont="1" applyAlignment="1">
      <alignment horizontal="left"/>
    </xf>
    <xf numFmtId="0" fontId="12" fillId="7" borderId="0" xfId="6" applyFont="1" applyFill="1"/>
    <xf numFmtId="0" fontId="13" fillId="7" borderId="0" xfId="6" applyFont="1" applyFill="1" applyAlignment="1">
      <alignment horizontal="left"/>
    </xf>
    <xf numFmtId="0" fontId="13" fillId="0" borderId="0" xfId="6" applyFont="1" applyFill="1" applyBorder="1"/>
    <xf numFmtId="0" fontId="14" fillId="0" borderId="0" xfId="6" applyFont="1" applyAlignment="1">
      <alignment horizontal="left"/>
    </xf>
    <xf numFmtId="0" fontId="15" fillId="0" borderId="0" xfId="6" applyFont="1" applyFill="1" applyBorder="1"/>
    <xf numFmtId="165" fontId="12" fillId="0" borderId="0" xfId="6" quotePrefix="1" applyNumberFormat="1" applyFont="1" applyAlignment="1">
      <alignment horizontal="left"/>
    </xf>
    <xf numFmtId="0" fontId="16" fillId="0" borderId="0" xfId="6" applyFont="1" applyFill="1" applyBorder="1"/>
    <xf numFmtId="165" fontId="16" fillId="0" borderId="0" xfId="6" quotePrefix="1" applyNumberFormat="1" applyFont="1" applyAlignment="1">
      <alignment horizontal="left"/>
    </xf>
    <xf numFmtId="165" fontId="12" fillId="0" borderId="0" xfId="6" applyNumberFormat="1" applyFont="1" applyAlignment="1">
      <alignment horizontal="left"/>
    </xf>
    <xf numFmtId="0" fontId="12" fillId="0" borderId="0" xfId="6" applyFont="1" applyAlignment="1">
      <alignment horizontal="left"/>
    </xf>
    <xf numFmtId="0" fontId="17" fillId="0" borderId="0" xfId="6" applyFont="1" applyFill="1" applyBorder="1" applyAlignment="1">
      <alignment horizontal="left" vertical="center" indent="1"/>
    </xf>
    <xf numFmtId="165" fontId="16" fillId="0" borderId="0" xfId="6" applyNumberFormat="1" applyFont="1" applyAlignment="1">
      <alignment horizontal="left"/>
    </xf>
    <xf numFmtId="0" fontId="18" fillId="0" borderId="0" xfId="6" applyFont="1"/>
    <xf numFmtId="0" fontId="18" fillId="0" borderId="0" xfId="6" applyFont="1" applyFill="1" applyBorder="1" applyAlignment="1">
      <alignment horizontal="left" indent="1"/>
    </xf>
    <xf numFmtId="0" fontId="19" fillId="0" borderId="0" xfId="6" applyFont="1" applyFill="1" applyBorder="1" applyAlignment="1">
      <alignment horizontal="left" vertical="center" indent="1"/>
    </xf>
    <xf numFmtId="0" fontId="12" fillId="0" borderId="0" xfId="6" quotePrefix="1" applyFont="1" applyAlignment="1">
      <alignment horizontal="left"/>
    </xf>
    <xf numFmtId="165" fontId="1" fillId="0" borderId="0" xfId="6" applyNumberFormat="1" applyFont="1" applyAlignment="1">
      <alignment horizontal="left"/>
    </xf>
    <xf numFmtId="165" fontId="18" fillId="0" borderId="0" xfId="6" applyNumberFormat="1" applyFont="1" applyAlignment="1">
      <alignment horizontal="left"/>
    </xf>
    <xf numFmtId="0" fontId="16" fillId="0" borderId="0" xfId="6" applyFont="1" applyFill="1" applyBorder="1" applyAlignment="1">
      <alignment horizontal="left" indent="1"/>
    </xf>
    <xf numFmtId="1" fontId="16" fillId="0" borderId="0" xfId="6" applyNumberFormat="1" applyFont="1" applyAlignment="1">
      <alignment horizontal="left"/>
    </xf>
    <xf numFmtId="165" fontId="12" fillId="0" borderId="0" xfId="6" applyNumberFormat="1" applyFont="1" applyBorder="1"/>
    <xf numFmtId="165" fontId="12" fillId="0" borderId="0" xfId="6" applyNumberFormat="1" applyFont="1" applyBorder="1" applyAlignment="1">
      <alignment horizontal="left"/>
    </xf>
    <xf numFmtId="165" fontId="16" fillId="0" borderId="0" xfId="6" applyNumberFormat="1" applyFont="1" applyBorder="1" applyAlignment="1">
      <alignment horizontal="left"/>
    </xf>
    <xf numFmtId="0" fontId="18" fillId="0" borderId="0" xfId="0" applyFont="1"/>
    <xf numFmtId="0" fontId="20" fillId="0" borderId="0" xfId="6" applyFont="1" applyFill="1" applyBorder="1"/>
    <xf numFmtId="0" fontId="20" fillId="0" borderId="0" xfId="6" applyFont="1" applyFill="1" applyBorder="1" applyAlignment="1">
      <alignment horizontal="left"/>
    </xf>
    <xf numFmtId="0" fontId="16" fillId="0" borderId="0" xfId="6" applyFont="1" applyFill="1" applyBorder="1" applyAlignment="1">
      <alignment horizontal="left"/>
    </xf>
    <xf numFmtId="0" fontId="12" fillId="0" borderId="0" xfId="6" applyFont="1" applyFill="1" applyBorder="1" applyAlignment="1">
      <alignment horizontal="left"/>
    </xf>
    <xf numFmtId="0" fontId="13" fillId="0" borderId="0" xfId="6" applyFont="1" applyFill="1" applyBorder="1" applyAlignment="1">
      <alignment horizontal="left"/>
    </xf>
    <xf numFmtId="0" fontId="15" fillId="0" borderId="0" xfId="6" applyFont="1" applyFill="1" applyBorder="1" applyAlignment="1">
      <alignment horizontal="left"/>
    </xf>
    <xf numFmtId="0" fontId="2" fillId="0" borderId="0" xfId="6" applyFont="1" applyFill="1" applyBorder="1"/>
    <xf numFmtId="165" fontId="1" fillId="0" borderId="0" xfId="6" applyNumberFormat="1" applyFont="1" applyBorder="1" applyAlignment="1">
      <alignment horizontal="left"/>
    </xf>
    <xf numFmtId="0" fontId="0" fillId="7" borderId="0" xfId="0" applyFill="1"/>
    <xf numFmtId="3" fontId="0" fillId="0" borderId="0" xfId="0" applyNumberFormat="1"/>
    <xf numFmtId="0" fontId="2" fillId="3" borderId="1" xfId="0" applyFont="1" applyFill="1" applyBorder="1" applyAlignment="1">
      <alignment horizontal="right"/>
    </xf>
    <xf numFmtId="0" fontId="0" fillId="3" borderId="2" xfId="0" applyFont="1" applyFill="1" applyBorder="1"/>
    <xf numFmtId="0" fontId="0" fillId="3" borderId="2" xfId="0" applyFill="1" applyBorder="1"/>
    <xf numFmtId="0" fontId="0" fillId="3" borderId="3" xfId="0" applyFill="1" applyBorder="1"/>
    <xf numFmtId="0" fontId="2" fillId="3" borderId="4" xfId="0" applyFont="1" applyFill="1" applyBorder="1" applyAlignment="1">
      <alignment horizontal="right"/>
    </xf>
    <xf numFmtId="22" fontId="0" fillId="3" borderId="0" xfId="0" applyNumberFormat="1" applyFont="1" applyFill="1" applyBorder="1"/>
    <xf numFmtId="0" fontId="0" fillId="3" borderId="0" xfId="0" applyFont="1" applyFill="1" applyBorder="1"/>
    <xf numFmtId="0" fontId="0" fillId="3" borderId="0" xfId="0" applyFill="1" applyBorder="1"/>
    <xf numFmtId="0" fontId="0" fillId="3" borderId="5" xfId="0" applyFill="1" applyBorder="1"/>
    <xf numFmtId="0" fontId="18" fillId="3" borderId="0" xfId="0" applyFont="1" applyFill="1" applyBorder="1"/>
    <xf numFmtId="0" fontId="2" fillId="3" borderId="6" xfId="0" applyFont="1" applyFill="1" applyBorder="1" applyAlignment="1">
      <alignment horizontal="right"/>
    </xf>
    <xf numFmtId="0" fontId="0" fillId="3" borderId="7" xfId="0" applyFill="1" applyBorder="1"/>
    <xf numFmtId="0" fontId="0" fillId="3" borderId="8" xfId="0" applyFill="1" applyBorder="1"/>
    <xf numFmtId="0" fontId="2" fillId="0" borderId="0" xfId="0" applyFont="1" applyFill="1" applyBorder="1" applyAlignment="1">
      <alignment horizontal="left"/>
    </xf>
    <xf numFmtId="0" fontId="2" fillId="3" borderId="9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2" borderId="9" xfId="0" applyFont="1" applyFill="1" applyBorder="1"/>
    <xf numFmtId="0" fontId="0" fillId="2" borderId="10" xfId="0" quotePrefix="1" applyFill="1" applyBorder="1"/>
    <xf numFmtId="0" fontId="0" fillId="2" borderId="10" xfId="0" applyFill="1" applyBorder="1"/>
    <xf numFmtId="0" fontId="0" fillId="2" borderId="11" xfId="0" applyFill="1" applyBorder="1"/>
    <xf numFmtId="166" fontId="0" fillId="0" borderId="0" xfId="8" quotePrefix="1" applyNumberFormat="1" applyFont="1" applyBorder="1"/>
    <xf numFmtId="0" fontId="0" fillId="2" borderId="10" xfId="8" applyNumberFormat="1" applyFont="1" applyFill="1" applyBorder="1"/>
    <xf numFmtId="0" fontId="0" fillId="2" borderId="11" xfId="8" applyNumberFormat="1" applyFont="1" applyFill="1" applyBorder="1"/>
    <xf numFmtId="0" fontId="2" fillId="0" borderId="0" xfId="0" quotePrefix="1" applyFont="1" applyBorder="1"/>
    <xf numFmtId="166" fontId="2" fillId="3" borderId="10" xfId="8" applyNumberFormat="1" applyFont="1" applyFill="1" applyBorder="1"/>
    <xf numFmtId="166" fontId="2" fillId="3" borderId="11" xfId="8" applyNumberFormat="1" applyFont="1" applyFill="1" applyBorder="1"/>
    <xf numFmtId="0" fontId="2" fillId="0" borderId="0" xfId="0" applyFont="1" applyFill="1" applyBorder="1" applyAlignment="1">
      <alignment horizontal="right"/>
    </xf>
    <xf numFmtId="0" fontId="2" fillId="0" borderId="0" xfId="0" applyFont="1" applyFill="1" applyBorder="1"/>
    <xf numFmtId="0" fontId="8" fillId="0" borderId="0" xfId="4"/>
    <xf numFmtId="0" fontId="2" fillId="3" borderId="1" xfId="2" applyFont="1" applyFill="1" applyBorder="1" applyAlignment="1">
      <alignment horizontal="right"/>
    </xf>
    <xf numFmtId="0" fontId="1" fillId="3" borderId="2" xfId="2" applyFont="1" applyFill="1" applyBorder="1"/>
    <xf numFmtId="0" fontId="1" fillId="3" borderId="2" xfId="2" applyFill="1" applyBorder="1"/>
    <xf numFmtId="0" fontId="1" fillId="3" borderId="3" xfId="2" applyFill="1" applyBorder="1"/>
    <xf numFmtId="0" fontId="2" fillId="3" borderId="4" xfId="2" applyFont="1" applyFill="1" applyBorder="1" applyAlignment="1">
      <alignment horizontal="right"/>
    </xf>
    <xf numFmtId="22" fontId="1" fillId="3" borderId="0" xfId="2" applyNumberFormat="1" applyFont="1" applyFill="1" applyBorder="1"/>
    <xf numFmtId="0" fontId="1" fillId="3" borderId="0" xfId="2" applyFont="1" applyFill="1" applyBorder="1"/>
    <xf numFmtId="0" fontId="1" fillId="3" borderId="0" xfId="2" applyFill="1" applyBorder="1"/>
    <xf numFmtId="0" fontId="1" fillId="3" borderId="5" xfId="2" applyFill="1" applyBorder="1"/>
    <xf numFmtId="0" fontId="18" fillId="3" borderId="0" xfId="2" applyFont="1" applyFill="1" applyBorder="1"/>
    <xf numFmtId="0" fontId="2" fillId="3" borderId="6" xfId="2" applyFont="1" applyFill="1" applyBorder="1" applyAlignment="1">
      <alignment horizontal="right"/>
    </xf>
    <xf numFmtId="0" fontId="1" fillId="3" borderId="7" xfId="2" applyFill="1" applyBorder="1"/>
    <xf numFmtId="0" fontId="1" fillId="3" borderId="8" xfId="2" applyFill="1" applyBorder="1"/>
    <xf numFmtId="0" fontId="2" fillId="0" borderId="0" xfId="2" applyFont="1" applyFill="1" applyBorder="1" applyAlignment="1">
      <alignment horizontal="left"/>
    </xf>
    <xf numFmtId="0" fontId="2" fillId="3" borderId="9" xfId="2" applyFont="1" applyFill="1" applyBorder="1" applyAlignment="1">
      <alignment horizontal="center"/>
    </xf>
    <xf numFmtId="0" fontId="2" fillId="3" borderId="10" xfId="2" applyFont="1" applyFill="1" applyBorder="1" applyAlignment="1">
      <alignment horizontal="center"/>
    </xf>
    <xf numFmtId="0" fontId="2" fillId="3" borderId="11" xfId="2" applyFont="1" applyFill="1" applyBorder="1" applyAlignment="1">
      <alignment horizontal="center"/>
    </xf>
    <xf numFmtId="0" fontId="2" fillId="2" borderId="9" xfId="2" applyFont="1" applyFill="1" applyBorder="1"/>
    <xf numFmtId="0" fontId="1" fillId="2" borderId="10" xfId="2" quotePrefix="1" applyFill="1" applyBorder="1"/>
    <xf numFmtId="0" fontId="1" fillId="2" borderId="10" xfId="2" applyFill="1" applyBorder="1"/>
    <xf numFmtId="0" fontId="1" fillId="2" borderId="11" xfId="2" applyFill="1" applyBorder="1"/>
    <xf numFmtId="166" fontId="0" fillId="0" borderId="0" xfId="9" quotePrefix="1" applyNumberFormat="1" applyFont="1" applyBorder="1"/>
    <xf numFmtId="0" fontId="0" fillId="2" borderId="10" xfId="9" applyNumberFormat="1" applyFont="1" applyFill="1" applyBorder="1"/>
    <xf numFmtId="0" fontId="0" fillId="2" borderId="11" xfId="9" applyNumberFormat="1" applyFont="1" applyFill="1" applyBorder="1"/>
    <xf numFmtId="0" fontId="2" fillId="0" borderId="0" xfId="2" quotePrefix="1" applyFont="1" applyBorder="1"/>
    <xf numFmtId="1" fontId="2" fillId="3" borderId="10" xfId="2" applyNumberFormat="1" applyFont="1" applyFill="1" applyBorder="1"/>
    <xf numFmtId="1" fontId="2" fillId="3" borderId="11" xfId="2" applyNumberFormat="1" applyFont="1" applyFill="1" applyBorder="1"/>
    <xf numFmtId="0" fontId="2" fillId="0" borderId="0" xfId="2" applyFont="1" applyFill="1" applyBorder="1" applyAlignment="1">
      <alignment horizontal="right"/>
    </xf>
    <xf numFmtId="0" fontId="2" fillId="0" borderId="0" xfId="2" applyFont="1" applyFill="1" applyBorder="1"/>
    <xf numFmtId="166" fontId="2" fillId="3" borderId="10" xfId="9" applyNumberFormat="1" applyFont="1" applyFill="1" applyBorder="1"/>
    <xf numFmtId="166" fontId="2" fillId="3" borderId="11" xfId="9" applyNumberFormat="1" applyFont="1" applyFill="1" applyBorder="1"/>
    <xf numFmtId="1" fontId="2" fillId="3" borderId="10" xfId="2" applyNumberFormat="1" applyFont="1" applyFill="1" applyBorder="1" applyAlignment="1">
      <alignment horizontal="center"/>
    </xf>
    <xf numFmtId="1" fontId="2" fillId="3" borderId="11" xfId="2" applyNumberFormat="1" applyFont="1" applyFill="1" applyBorder="1" applyAlignment="1">
      <alignment horizontal="center"/>
    </xf>
    <xf numFmtId="14" fontId="0" fillId="3" borderId="0" xfId="0" applyNumberFormat="1" applyFont="1" applyFill="1" applyBorder="1"/>
    <xf numFmtId="165" fontId="0" fillId="0" borderId="0" xfId="0" applyNumberFormat="1" applyAlignment="1">
      <alignment horizontal="center"/>
    </xf>
    <xf numFmtId="165" fontId="0" fillId="0" borderId="0" xfId="0" quotePrefix="1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2" fillId="3" borderId="10" xfId="0" applyNumberFormat="1" applyFont="1" applyFill="1" applyBorder="1" applyAlignment="1">
      <alignment horizontal="center"/>
    </xf>
    <xf numFmtId="165" fontId="0" fillId="0" borderId="0" xfId="0" applyNumberFormat="1"/>
    <xf numFmtId="167" fontId="0" fillId="0" borderId="0" xfId="8" quotePrefix="1" applyNumberFormat="1" applyFont="1" applyBorder="1"/>
    <xf numFmtId="167" fontId="0" fillId="2" borderId="10" xfId="8" applyNumberFormat="1" applyFont="1" applyFill="1" applyBorder="1"/>
    <xf numFmtId="167" fontId="0" fillId="2" borderId="11" xfId="8" applyNumberFormat="1" applyFont="1" applyFill="1" applyBorder="1"/>
    <xf numFmtId="167" fontId="2" fillId="3" borderId="10" xfId="8" applyNumberFormat="1" applyFont="1" applyFill="1" applyBorder="1"/>
    <xf numFmtId="167" fontId="2" fillId="3" borderId="11" xfId="8" applyNumberFormat="1" applyFont="1" applyFill="1" applyBorder="1"/>
    <xf numFmtId="0" fontId="0" fillId="3" borderId="6" xfId="0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/>
    <xf numFmtId="0" fontId="0" fillId="6" borderId="0" xfId="0" applyFill="1"/>
    <xf numFmtId="0" fontId="0" fillId="0" borderId="0" xfId="0"/>
    <xf numFmtId="0" fontId="0" fillId="0" borderId="0" xfId="0"/>
  </cellXfs>
  <cellStyles count="10">
    <cellStyle name="Comma" xfId="8" builtinId="3"/>
    <cellStyle name="Comma 2" xfId="3"/>
    <cellStyle name="Comma 2 2" xfId="9"/>
    <cellStyle name="Currency" xfId="1" builtinId="4"/>
    <cellStyle name="Hyperlink 2" xfId="4"/>
    <cellStyle name="Normal" xfId="0" builtinId="0"/>
    <cellStyle name="Normal 2" xfId="5"/>
    <cellStyle name="Normal 2 2" xfId="2"/>
    <cellStyle name="Normal 3" xfId="6"/>
    <cellStyle name="Percent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/>
  </sheetViews>
  <sheetFormatPr defaultRowHeight="15"/>
  <sheetData>
    <row r="1" spans="1:1">
      <c r="A1" s="1" t="s">
        <v>0</v>
      </c>
    </row>
    <row r="2" spans="1:1">
      <c r="A2" s="2" t="s">
        <v>271</v>
      </c>
    </row>
    <row r="3" spans="1:1">
      <c r="A3" s="2"/>
    </row>
    <row r="4" spans="1:1">
      <c r="A4" s="2" t="s">
        <v>272</v>
      </c>
    </row>
    <row r="5" spans="1:1">
      <c r="A5" s="2" t="s">
        <v>273</v>
      </c>
    </row>
    <row r="6" spans="1:1">
      <c r="A6" s="2" t="s">
        <v>274</v>
      </c>
    </row>
    <row r="7" spans="1:1">
      <c r="A7" s="2" t="s">
        <v>275</v>
      </c>
    </row>
    <row r="9" spans="1:1">
      <c r="A9" s="2" t="s">
        <v>393</v>
      </c>
    </row>
    <row r="10" spans="1:1">
      <c r="A10" s="2" t="s">
        <v>394</v>
      </c>
    </row>
    <row r="12" spans="1:1">
      <c r="A12" s="87" t="s">
        <v>277</v>
      </c>
    </row>
    <row r="13" spans="1:1">
      <c r="A13" s="87" t="s">
        <v>288</v>
      </c>
    </row>
    <row r="14" spans="1:1">
      <c r="A14" s="87"/>
    </row>
    <row r="15" spans="1:1">
      <c r="A15" s="87" t="s">
        <v>278</v>
      </c>
    </row>
    <row r="16" spans="1:1">
      <c r="A16" s="87" t="s">
        <v>276</v>
      </c>
    </row>
    <row r="17" spans="1:1">
      <c r="A17" s="87" t="s">
        <v>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/>
  </sheetViews>
  <sheetFormatPr defaultRowHeight="15"/>
  <cols>
    <col min="1" max="1" width="29.42578125" customWidth="1"/>
    <col min="2" max="2" width="24.7109375" customWidth="1"/>
    <col min="4" max="4" width="46.42578125" customWidth="1"/>
    <col min="5" max="5" width="23.28515625" customWidth="1"/>
  </cols>
  <sheetData>
    <row r="1" spans="1:5" ht="15.75" thickBot="1">
      <c r="A1" s="80" t="s">
        <v>236</v>
      </c>
      <c r="B1" s="79" t="s">
        <v>23</v>
      </c>
      <c r="D1" s="75" t="s">
        <v>237</v>
      </c>
      <c r="E1" s="75" t="s">
        <v>242</v>
      </c>
    </row>
    <row r="2" spans="1:5">
      <c r="D2" s="76" t="s">
        <v>14</v>
      </c>
      <c r="E2" s="81" t="s">
        <v>243</v>
      </c>
    </row>
    <row r="3" spans="1:5">
      <c r="A3" t="s">
        <v>259</v>
      </c>
      <c r="B3" t="str">
        <f>VLOOKUP(B1,D2:E18,2,FALSE)</f>
        <v>L</v>
      </c>
      <c r="D3" s="76" t="s">
        <v>15</v>
      </c>
      <c r="E3" s="81" t="s">
        <v>244</v>
      </c>
    </row>
    <row r="4" spans="1:5">
      <c r="D4" s="76" t="s">
        <v>16</v>
      </c>
      <c r="E4" s="81" t="s">
        <v>245</v>
      </c>
    </row>
    <row r="5" spans="1:5">
      <c r="D5" s="76" t="s">
        <v>17</v>
      </c>
      <c r="E5" s="81" t="s">
        <v>246</v>
      </c>
    </row>
    <row r="6" spans="1:5">
      <c r="D6" s="76" t="s">
        <v>18</v>
      </c>
      <c r="E6" s="81" t="s">
        <v>247</v>
      </c>
    </row>
    <row r="7" spans="1:5">
      <c r="D7" s="76" t="s">
        <v>19</v>
      </c>
      <c r="E7" s="81" t="s">
        <v>248</v>
      </c>
    </row>
    <row r="8" spans="1:5">
      <c r="D8" s="76" t="s">
        <v>20</v>
      </c>
      <c r="E8" s="81" t="s">
        <v>249</v>
      </c>
    </row>
    <row r="9" spans="1:5">
      <c r="D9" s="76" t="s">
        <v>21</v>
      </c>
      <c r="E9" s="81" t="s">
        <v>250</v>
      </c>
    </row>
    <row r="10" spans="1:5">
      <c r="D10" s="76" t="s">
        <v>22</v>
      </c>
      <c r="E10" s="81" t="s">
        <v>251</v>
      </c>
    </row>
    <row r="11" spans="1:5">
      <c r="D11" s="76" t="s">
        <v>23</v>
      </c>
      <c r="E11" s="81" t="s">
        <v>235</v>
      </c>
    </row>
    <row r="12" spans="1:5">
      <c r="D12" s="77" t="s">
        <v>24</v>
      </c>
      <c r="E12" s="81" t="s">
        <v>252</v>
      </c>
    </row>
    <row r="13" spans="1:5">
      <c r="D13" s="77" t="s">
        <v>238</v>
      </c>
      <c r="E13" s="81" t="s">
        <v>253</v>
      </c>
    </row>
    <row r="14" spans="1:5">
      <c r="D14" s="77" t="s">
        <v>239</v>
      </c>
      <c r="E14" s="81" t="s">
        <v>254</v>
      </c>
    </row>
    <row r="15" spans="1:5">
      <c r="D15" s="77" t="s">
        <v>27</v>
      </c>
      <c r="E15" s="81" t="s">
        <v>255</v>
      </c>
    </row>
    <row r="16" spans="1:5">
      <c r="D16" s="77" t="s">
        <v>28</v>
      </c>
      <c r="E16" s="81" t="s">
        <v>256</v>
      </c>
    </row>
    <row r="17" spans="4:5">
      <c r="D17" s="77" t="s">
        <v>240</v>
      </c>
      <c r="E17" s="81" t="s">
        <v>257</v>
      </c>
    </row>
    <row r="18" spans="4:5">
      <c r="D18" s="78" t="s">
        <v>241</v>
      </c>
      <c r="E18" s="81" t="s">
        <v>258</v>
      </c>
    </row>
  </sheetData>
  <dataValidations count="1">
    <dataValidation type="list" allowBlank="1" showInputMessage="1" showErrorMessage="1" sqref="B1">
      <formula1>Regions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workbookViewId="0">
      <selection activeCell="D12" sqref="D12"/>
    </sheetView>
  </sheetViews>
  <sheetFormatPr defaultRowHeight="15"/>
  <cols>
    <col min="1" max="1" width="28" customWidth="1"/>
    <col min="2" max="2" width="16.140625" customWidth="1"/>
    <col min="3" max="3" width="18.140625" customWidth="1"/>
    <col min="4" max="4" width="16.85546875" customWidth="1"/>
    <col min="5" max="26" width="9.140625" hidden="1" customWidth="1"/>
    <col min="28" max="28" width="25.5703125" bestFit="1" customWidth="1"/>
  </cols>
  <sheetData>
    <row r="1" spans="1:4">
      <c r="A1" s="93" t="s">
        <v>396</v>
      </c>
      <c r="B1" s="93"/>
      <c r="C1" s="93"/>
      <c r="D1" s="131"/>
    </row>
    <row r="2" spans="1:4">
      <c r="A2" t="s">
        <v>367</v>
      </c>
      <c r="B2" t="s">
        <v>397</v>
      </c>
      <c r="C2" t="s">
        <v>398</v>
      </c>
      <c r="D2" t="s">
        <v>399</v>
      </c>
    </row>
    <row r="3" spans="1:4">
      <c r="A3" t="s">
        <v>368</v>
      </c>
      <c r="B3" s="208">
        <v>1</v>
      </c>
      <c r="C3" s="208">
        <v>1</v>
      </c>
      <c r="D3">
        <v>1</v>
      </c>
    </row>
    <row r="4" spans="1:4">
      <c r="A4" t="s">
        <v>400</v>
      </c>
      <c r="B4" s="208">
        <v>16.2</v>
      </c>
      <c r="C4" s="208">
        <v>5</v>
      </c>
    </row>
    <row r="5" spans="1:4">
      <c r="A5" t="s">
        <v>401</v>
      </c>
      <c r="B5" s="208">
        <v>5.6</v>
      </c>
      <c r="C5" s="208">
        <v>1.8</v>
      </c>
    </row>
    <row r="6" spans="1:4">
      <c r="A6" t="s">
        <v>402</v>
      </c>
      <c r="B6" s="208">
        <v>-2.4</v>
      </c>
      <c r="C6" s="208">
        <v>-8.1999999999999993</v>
      </c>
    </row>
    <row r="7" spans="1:4">
      <c r="A7" t="s">
        <v>403</v>
      </c>
      <c r="B7" s="208">
        <v>0</v>
      </c>
      <c r="C7" s="208">
        <v>0</v>
      </c>
    </row>
    <row r="8" spans="1:4">
      <c r="A8" t="s">
        <v>404</v>
      </c>
      <c r="B8" s="208">
        <v>0</v>
      </c>
      <c r="C8" s="208">
        <v>0</v>
      </c>
    </row>
    <row r="9" spans="1:4">
      <c r="A9" t="s">
        <v>405</v>
      </c>
      <c r="B9" s="208">
        <v>0</v>
      </c>
      <c r="C9" s="208">
        <v>0</v>
      </c>
    </row>
    <row r="10" spans="1:4">
      <c r="A10" t="s">
        <v>406</v>
      </c>
      <c r="B10" s="208">
        <v>1200</v>
      </c>
      <c r="C10" s="208">
        <v>345</v>
      </c>
    </row>
    <row r="11" spans="1:4">
      <c r="A11" t="s">
        <v>407</v>
      </c>
      <c r="B11" s="208">
        <v>-160</v>
      </c>
      <c r="C11" s="208">
        <v>-46</v>
      </c>
    </row>
    <row r="12" spans="1:4">
      <c r="A12" t="s">
        <v>369</v>
      </c>
      <c r="B12" s="208">
        <v>84</v>
      </c>
      <c r="C12" s="208">
        <v>28</v>
      </c>
      <c r="D12">
        <v>25</v>
      </c>
    </row>
    <row r="13" spans="1:4">
      <c r="A13" t="s">
        <v>370</v>
      </c>
      <c r="B13" s="208">
        <v>264</v>
      </c>
      <c r="C13" s="208">
        <v>265</v>
      </c>
      <c r="D13">
        <v>298</v>
      </c>
    </row>
    <row r="14" spans="1:4">
      <c r="A14" t="s">
        <v>408</v>
      </c>
      <c r="B14" s="208">
        <v>1</v>
      </c>
      <c r="C14" s="208">
        <v>1</v>
      </c>
    </row>
    <row r="15" spans="1:4">
      <c r="A15" t="s">
        <v>371</v>
      </c>
      <c r="B15" s="208">
        <v>17500</v>
      </c>
      <c r="C15" s="208">
        <v>23500</v>
      </c>
      <c r="D15">
        <v>22800</v>
      </c>
    </row>
    <row r="16" spans="1:4">
      <c r="A16" t="s">
        <v>409</v>
      </c>
      <c r="B16" s="208">
        <v>10800</v>
      </c>
      <c r="C16" s="208">
        <v>12400</v>
      </c>
      <c r="D16">
        <v>14800</v>
      </c>
    </row>
    <row r="55" spans="28:28">
      <c r="AB55" s="94"/>
    </row>
    <row r="56" spans="28:28">
      <c r="AB56" s="94"/>
    </row>
    <row r="57" spans="28:28">
      <c r="AB57" s="94"/>
    </row>
    <row r="60" spans="28:28">
      <c r="AB60" s="94"/>
    </row>
    <row r="62" spans="28:28">
      <c r="AB62" s="209"/>
    </row>
    <row r="63" spans="28:28">
      <c r="AB63" s="94"/>
    </row>
    <row r="75" spans="28:28">
      <c r="AB75" s="201"/>
    </row>
    <row r="116" spans="28:28">
      <c r="AB116" s="94"/>
    </row>
    <row r="119" spans="28:28">
      <c r="AB119" s="94"/>
    </row>
    <row r="138" spans="31:31">
      <c r="AE138" s="94"/>
    </row>
    <row r="176" spans="28:28">
      <c r="AB176" s="209"/>
    </row>
    <row r="177" spans="28:28">
      <c r="AB177" s="209"/>
    </row>
    <row r="185" spans="28:28">
      <c r="AB185" s="209"/>
    </row>
    <row r="196" spans="1:28" ht="49.5" customHeight="1">
      <c r="A196" s="215"/>
      <c r="B196" s="215"/>
      <c r="C196" s="215"/>
      <c r="D196" s="215"/>
      <c r="E196" s="215"/>
      <c r="F196" s="215"/>
      <c r="G196" s="215"/>
      <c r="H196" s="215"/>
      <c r="I196" s="215"/>
      <c r="J196" s="215"/>
    </row>
    <row r="201" spans="1:28">
      <c r="AB201" s="94"/>
    </row>
    <row r="202" spans="1:28">
      <c r="AB202" s="94"/>
    </row>
    <row r="204" spans="1:28">
      <c r="AA204" s="132"/>
    </row>
  </sheetData>
  <mergeCells count="1">
    <mergeCell ref="A196:J19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5"/>
  <sheetViews>
    <sheetView workbookViewId="0">
      <pane ySplit="2" topLeftCell="A3" activePane="bottomLeft" state="frozen"/>
      <selection pane="bottomLeft" activeCell="A30" sqref="A30"/>
    </sheetView>
  </sheetViews>
  <sheetFormatPr defaultColWidth="12.5703125" defaultRowHeight="15"/>
  <cols>
    <col min="1" max="1" width="61.28515625" style="97" customWidth="1"/>
    <col min="2" max="10" width="12.5703125" style="97"/>
    <col min="11" max="11" width="10.28515625" style="97" customWidth="1"/>
    <col min="12" max="12" width="10.42578125" style="98" customWidth="1"/>
    <col min="13" max="16384" width="12.5703125" style="97"/>
  </cols>
  <sheetData>
    <row r="1" spans="1:37">
      <c r="A1" s="96" t="s">
        <v>299</v>
      </c>
    </row>
    <row r="2" spans="1:37">
      <c r="A2" s="99"/>
      <c r="B2" s="100">
        <v>2015</v>
      </c>
      <c r="C2" s="100">
        <v>2016</v>
      </c>
      <c r="D2" s="100">
        <v>2017</v>
      </c>
      <c r="E2" s="100">
        <v>2018</v>
      </c>
      <c r="F2" s="100">
        <v>2019</v>
      </c>
      <c r="G2" s="100">
        <v>2020</v>
      </c>
      <c r="H2" s="100">
        <v>2021</v>
      </c>
      <c r="I2" s="100">
        <v>2022</v>
      </c>
      <c r="J2" s="100">
        <v>2023</v>
      </c>
      <c r="K2" s="100">
        <v>2024</v>
      </c>
      <c r="L2" s="100">
        <v>2025</v>
      </c>
      <c r="M2" s="100">
        <v>2026</v>
      </c>
      <c r="N2" s="100">
        <v>2027</v>
      </c>
      <c r="O2" s="100">
        <v>2028</v>
      </c>
      <c r="P2" s="100">
        <v>2029</v>
      </c>
      <c r="Q2" s="100">
        <v>2030</v>
      </c>
      <c r="R2" s="100">
        <v>2031</v>
      </c>
      <c r="S2" s="100">
        <v>2032</v>
      </c>
      <c r="T2" s="100">
        <v>2033</v>
      </c>
      <c r="U2" s="100">
        <v>2034</v>
      </c>
      <c r="V2" s="100">
        <v>2035</v>
      </c>
      <c r="W2" s="100">
        <v>2036</v>
      </c>
      <c r="X2" s="100">
        <v>2037</v>
      </c>
      <c r="Y2" s="100">
        <v>2038</v>
      </c>
      <c r="Z2" s="100">
        <v>2039</v>
      </c>
      <c r="AA2" s="100">
        <v>2040</v>
      </c>
      <c r="AB2" s="100">
        <v>2041</v>
      </c>
      <c r="AC2" s="100">
        <v>2042</v>
      </c>
      <c r="AD2" s="100">
        <v>2043</v>
      </c>
      <c r="AE2" s="100">
        <v>2044</v>
      </c>
      <c r="AF2" s="100">
        <v>2045</v>
      </c>
      <c r="AG2" s="100">
        <v>2046</v>
      </c>
      <c r="AH2" s="100">
        <v>2047</v>
      </c>
      <c r="AI2" s="100">
        <v>2048</v>
      </c>
      <c r="AJ2" s="100">
        <v>2049</v>
      </c>
      <c r="AK2" s="100">
        <v>2050</v>
      </c>
    </row>
    <row r="3" spans="1:37">
      <c r="A3" s="101" t="s">
        <v>300</v>
      </c>
      <c r="B3" s="102"/>
      <c r="C3" s="102"/>
      <c r="D3" s="102"/>
      <c r="E3" s="102"/>
      <c r="F3" s="102"/>
      <c r="G3" s="102"/>
      <c r="H3" s="102"/>
      <c r="I3" s="102"/>
      <c r="J3" s="102"/>
    </row>
    <row r="4" spans="1:37">
      <c r="A4" s="103" t="s">
        <v>301</v>
      </c>
      <c r="B4" s="104">
        <v>64.113200000000006</v>
      </c>
      <c r="C4" s="104">
        <v>67.382133565598735</v>
      </c>
      <c r="D4" s="104">
        <v>70.158319780576662</v>
      </c>
      <c r="E4" s="104">
        <v>71.442561791409062</v>
      </c>
      <c r="F4" s="104">
        <v>72.391312255816757</v>
      </c>
      <c r="G4" s="104">
        <v>73.028005846222143</v>
      </c>
      <c r="H4" s="104">
        <v>75.01487210845147</v>
      </c>
      <c r="I4" s="104">
        <v>76.689695980782773</v>
      </c>
      <c r="J4" s="104">
        <v>78.194125781029925</v>
      </c>
      <c r="K4" s="104">
        <v>79.390504705510551</v>
      </c>
      <c r="L4" s="104">
        <v>80.232675083555236</v>
      </c>
      <c r="M4" s="104">
        <v>81.304032801247118</v>
      </c>
      <c r="N4" s="104">
        <v>82.223847258781376</v>
      </c>
      <c r="O4" s="104">
        <v>83.022443953523947</v>
      </c>
      <c r="P4" s="104">
        <v>83.830060425828421</v>
      </c>
      <c r="Q4" s="104">
        <v>84.963119260613794</v>
      </c>
      <c r="R4" s="104">
        <v>86.14020642480358</v>
      </c>
      <c r="S4" s="104">
        <v>87.038950159076848</v>
      </c>
      <c r="T4" s="104">
        <v>88.390765467783027</v>
      </c>
      <c r="U4" s="104">
        <v>90.035749146702429</v>
      </c>
      <c r="V4" s="104">
        <v>91.624242722503567</v>
      </c>
      <c r="W4" s="104">
        <v>93.329582587617324</v>
      </c>
      <c r="X4" s="104">
        <v>95.090653373688127</v>
      </c>
      <c r="Y4" s="104">
        <v>96.690979767213008</v>
      </c>
      <c r="Z4" s="104">
        <v>98.473733837572269</v>
      </c>
      <c r="AA4" s="104">
        <v>100.6374733426251</v>
      </c>
      <c r="AB4" s="104">
        <v>102.70887651374638</v>
      </c>
      <c r="AC4" s="104">
        <v>104.52413594124164</v>
      </c>
      <c r="AD4" s="104">
        <v>106.82291702006344</v>
      </c>
      <c r="AE4" s="104">
        <v>109.33232341760106</v>
      </c>
      <c r="AF4" s="104">
        <v>111.64535772222756</v>
      </c>
      <c r="AG4" s="104">
        <v>113.97386239837851</v>
      </c>
      <c r="AH4" s="104">
        <v>116.06862861510373</v>
      </c>
      <c r="AI4" s="104">
        <v>118.14172545810118</v>
      </c>
      <c r="AJ4" s="104">
        <v>120.35608958565032</v>
      </c>
      <c r="AK4" s="104">
        <v>122.52783427804377</v>
      </c>
    </row>
    <row r="5" spans="1:37">
      <c r="A5" s="105" t="s">
        <v>302</v>
      </c>
      <c r="B5" s="106">
        <v>39.535200000000003</v>
      </c>
      <c r="C5" s="106">
        <v>42.337942505551709</v>
      </c>
      <c r="D5" s="106">
        <v>44.755988996300623</v>
      </c>
      <c r="E5" s="106">
        <v>45.681600870286339</v>
      </c>
      <c r="F5" s="106">
        <v>46.271233755470703</v>
      </c>
      <c r="G5" s="106">
        <v>46.548325276527528</v>
      </c>
      <c r="H5" s="106">
        <v>48.175107913653846</v>
      </c>
      <c r="I5" s="106">
        <v>49.489369521726083</v>
      </c>
      <c r="J5" s="106">
        <v>50.632761317491834</v>
      </c>
      <c r="K5" s="106">
        <v>51.467629378644652</v>
      </c>
      <c r="L5" s="106">
        <v>51.947818898439706</v>
      </c>
      <c r="M5" s="106">
        <v>52.656728609539023</v>
      </c>
      <c r="N5" s="106">
        <v>53.213630741476031</v>
      </c>
      <c r="O5" s="106">
        <v>53.648853603818687</v>
      </c>
      <c r="P5" s="106">
        <v>54.092637532090166</v>
      </c>
      <c r="Q5" s="106">
        <v>54.861407889449836</v>
      </c>
      <c r="R5" s="106">
        <v>55.673753404234773</v>
      </c>
      <c r="S5" s="106">
        <v>56.207305061812825</v>
      </c>
      <c r="T5" s="106">
        <v>57.193480594598675</v>
      </c>
      <c r="U5" s="106">
        <v>58.472379509915044</v>
      </c>
      <c r="V5" s="106">
        <v>59.694346029550061</v>
      </c>
      <c r="W5" s="106">
        <v>61.032719224730947</v>
      </c>
      <c r="X5" s="106">
        <v>62.426386389674008</v>
      </c>
      <c r="Y5" s="106">
        <v>63.658874857321969</v>
      </c>
      <c r="Z5" s="106">
        <v>65.073359327472346</v>
      </c>
      <c r="AA5" s="106">
        <v>66.868400172470118</v>
      </c>
      <c r="AB5" s="106">
        <v>68.570678222340973</v>
      </c>
      <c r="AC5" s="106">
        <v>70.016388650302275</v>
      </c>
      <c r="AD5" s="106">
        <v>71.94519941857466</v>
      </c>
      <c r="AE5" s="106">
        <v>74.084216746266577</v>
      </c>
      <c r="AF5" s="106">
        <v>76.026445758015427</v>
      </c>
      <c r="AG5" s="106">
        <v>77.983731439159968</v>
      </c>
      <c r="AH5" s="106">
        <v>79.706867464385056</v>
      </c>
      <c r="AI5" s="106">
        <v>81.407925409847991</v>
      </c>
      <c r="AJ5" s="106">
        <v>83.249844409203874</v>
      </c>
      <c r="AK5" s="106">
        <v>85.048740203128531</v>
      </c>
    </row>
    <row r="6" spans="1:37">
      <c r="A6" s="105" t="s">
        <v>303</v>
      </c>
      <c r="B6" s="106">
        <v>24.577999999999999</v>
      </c>
      <c r="C6" s="106">
        <v>25.044191060047019</v>
      </c>
      <c r="D6" s="106">
        <v>25.402330784276039</v>
      </c>
      <c r="E6" s="106">
        <v>25.760960921122727</v>
      </c>
      <c r="F6" s="106">
        <v>26.120078500346061</v>
      </c>
      <c r="G6" s="106">
        <v>26.479680569694619</v>
      </c>
      <c r="H6" s="106">
        <v>26.839764194797624</v>
      </c>
      <c r="I6" s="106">
        <v>27.200326459056683</v>
      </c>
      <c r="J6" s="106">
        <v>27.561364463538091</v>
      </c>
      <c r="K6" s="106">
        <v>27.922875326865899</v>
      </c>
      <c r="L6" s="106">
        <v>28.284856185115526</v>
      </c>
      <c r="M6" s="106">
        <v>28.647304191708091</v>
      </c>
      <c r="N6" s="106">
        <v>29.010216517305345</v>
      </c>
      <c r="O6" s="106">
        <v>29.373590349705264</v>
      </c>
      <c r="P6" s="106">
        <v>29.737422893738252</v>
      </c>
      <c r="Q6" s="106">
        <v>30.101711371163962</v>
      </c>
      <c r="R6" s="106">
        <v>30.466453020568807</v>
      </c>
      <c r="S6" s="106">
        <v>30.831645097264019</v>
      </c>
      <c r="T6" s="106">
        <v>31.197284873184348</v>
      </c>
      <c r="U6" s="106">
        <v>31.563369636787382</v>
      </c>
      <c r="V6" s="106">
        <v>31.929896692953502</v>
      </c>
      <c r="W6" s="106">
        <v>32.296863362886377</v>
      </c>
      <c r="X6" s="106">
        <v>32.664266984014127</v>
      </c>
      <c r="Y6" s="106">
        <v>33.032104909891046</v>
      </c>
      <c r="Z6" s="106">
        <v>33.400374510099915</v>
      </c>
      <c r="AA6" s="106">
        <v>33.769073170154982</v>
      </c>
      <c r="AB6" s="106">
        <v>34.138198291405402</v>
      </c>
      <c r="AC6" s="106">
        <v>34.507747290939371</v>
      </c>
      <c r="AD6" s="106">
        <v>34.877717601488776</v>
      </c>
      <c r="AE6" s="106">
        <v>35.248106671334476</v>
      </c>
      <c r="AF6" s="106">
        <v>35.618911964212131</v>
      </c>
      <c r="AG6" s="106">
        <v>35.99013095921854</v>
      </c>
      <c r="AH6" s="106">
        <v>36.361761150718678</v>
      </c>
      <c r="AI6" s="106">
        <v>36.733800048253194</v>
      </c>
      <c r="AJ6" s="106">
        <v>37.10624517644645</v>
      </c>
      <c r="AK6" s="106">
        <v>37.479094074915238</v>
      </c>
    </row>
    <row r="7" spans="1:37">
      <c r="A7" s="101"/>
      <c r="B7" s="107"/>
      <c r="C7" s="108"/>
      <c r="D7" s="108"/>
      <c r="E7" s="108"/>
      <c r="F7" s="108"/>
      <c r="G7" s="108"/>
      <c r="H7" s="108"/>
      <c r="I7" s="108"/>
      <c r="J7" s="108"/>
    </row>
    <row r="8" spans="1:37">
      <c r="A8" s="101" t="s">
        <v>304</v>
      </c>
      <c r="B8" s="107"/>
      <c r="C8" s="108"/>
      <c r="D8" s="108"/>
      <c r="E8" s="108"/>
      <c r="F8" s="108"/>
      <c r="G8" s="108"/>
      <c r="H8" s="108"/>
      <c r="I8" s="108"/>
      <c r="J8" s="108"/>
    </row>
    <row r="9" spans="1:37">
      <c r="A9" s="103" t="s">
        <v>305</v>
      </c>
      <c r="B9" s="107">
        <v>226.77237018115744</v>
      </c>
      <c r="C9" s="107">
        <v>239.98443561065</v>
      </c>
      <c r="D9" s="107">
        <v>243.55627670715967</v>
      </c>
      <c r="E9" s="107">
        <v>254.49643510941112</v>
      </c>
      <c r="F9" s="107">
        <v>261.63180381051626</v>
      </c>
      <c r="G9" s="107">
        <v>266.29305174123118</v>
      </c>
      <c r="H9" s="107">
        <v>269.11366584410894</v>
      </c>
      <c r="I9" s="107">
        <v>271.27727274483397</v>
      </c>
      <c r="J9" s="107">
        <v>274.99155191439604</v>
      </c>
      <c r="K9" s="107">
        <v>278.12876044723066</v>
      </c>
      <c r="L9" s="107">
        <v>281.26059098412537</v>
      </c>
      <c r="M9" s="107">
        <v>284.92432121808548</v>
      </c>
      <c r="N9" s="107">
        <v>286.52544938102739</v>
      </c>
      <c r="O9" s="107">
        <v>287.63044476169426</v>
      </c>
      <c r="P9" s="107">
        <v>288.74962095136601</v>
      </c>
      <c r="Q9" s="107">
        <v>289.42433817507441</v>
      </c>
      <c r="R9" s="107">
        <v>289.88227232092237</v>
      </c>
      <c r="S9" s="107">
        <v>290.63641260114326</v>
      </c>
      <c r="T9" s="107">
        <v>290.83724499247649</v>
      </c>
      <c r="U9" s="107">
        <v>292.58099109113579</v>
      </c>
      <c r="V9" s="107">
        <v>295.23222775693222</v>
      </c>
      <c r="W9" s="107">
        <v>298.12983287285186</v>
      </c>
      <c r="X9" s="107">
        <v>300.5170984873082</v>
      </c>
      <c r="Y9" s="107">
        <v>302.89158519320955</v>
      </c>
      <c r="Z9" s="107">
        <v>304.95350304410664</v>
      </c>
      <c r="AA9" s="107">
        <v>306.31446642211262</v>
      </c>
      <c r="AB9" s="107">
        <v>307.39052077252586</v>
      </c>
      <c r="AC9" s="107">
        <v>308.06045061935635</v>
      </c>
      <c r="AD9" s="107">
        <v>309.11667637066097</v>
      </c>
      <c r="AE9" s="107">
        <v>310.53031996961522</v>
      </c>
      <c r="AF9" s="107">
        <v>312.07926382946488</v>
      </c>
      <c r="AG9" s="107">
        <v>313.56491251224571</v>
      </c>
      <c r="AH9" s="107">
        <v>314.63648793366929</v>
      </c>
      <c r="AI9" s="107">
        <v>315.65375654199391</v>
      </c>
      <c r="AJ9" s="107">
        <v>316.22245260539847</v>
      </c>
      <c r="AK9" s="107">
        <v>317.58465463057917</v>
      </c>
    </row>
    <row r="10" spans="1:37">
      <c r="A10" s="103" t="s">
        <v>306</v>
      </c>
      <c r="B10" s="107">
        <v>73.940991268518161</v>
      </c>
      <c r="C10" s="107">
        <v>74.519531417968381</v>
      </c>
      <c r="D10" s="107">
        <v>76.744509227937613</v>
      </c>
      <c r="E10" s="107">
        <v>78.925300216208214</v>
      </c>
      <c r="F10" s="107">
        <v>80.463673479183072</v>
      </c>
      <c r="G10" s="107">
        <v>81.78959019909658</v>
      </c>
      <c r="H10" s="107">
        <v>82.159352931150266</v>
      </c>
      <c r="I10" s="107">
        <v>82.983771509016094</v>
      </c>
      <c r="J10" s="107">
        <v>84.012206548259698</v>
      </c>
      <c r="K10" s="107">
        <v>84.972805976000302</v>
      </c>
      <c r="L10" s="107">
        <v>85.856746339003038</v>
      </c>
      <c r="M10" s="107">
        <v>86.722638052426731</v>
      </c>
      <c r="N10" s="107">
        <v>87.094048511732097</v>
      </c>
      <c r="O10" s="107">
        <v>87.576041000440057</v>
      </c>
      <c r="P10" s="107">
        <v>88.027142557225972</v>
      </c>
      <c r="Q10" s="107">
        <v>88.368733280329053</v>
      </c>
      <c r="R10" s="107">
        <v>88.706948703006219</v>
      </c>
      <c r="S10" s="107">
        <v>89.189625344080838</v>
      </c>
      <c r="T10" s="107">
        <v>89.664433445604061</v>
      </c>
      <c r="U10" s="107">
        <v>90.351315429227029</v>
      </c>
      <c r="V10" s="107">
        <v>91.264437546412964</v>
      </c>
      <c r="W10" s="107">
        <v>92.015953587401526</v>
      </c>
      <c r="X10" s="107">
        <v>92.697086786021643</v>
      </c>
      <c r="Y10" s="107">
        <v>93.197625046753302</v>
      </c>
      <c r="Z10" s="107">
        <v>93.871019438033073</v>
      </c>
      <c r="AA10" s="107">
        <v>94.283392066988668</v>
      </c>
      <c r="AB10" s="107">
        <v>94.652164362637308</v>
      </c>
      <c r="AC10" s="107">
        <v>94.940515753402281</v>
      </c>
      <c r="AD10" s="107">
        <v>95.32174218009331</v>
      </c>
      <c r="AE10" s="107">
        <v>95.864033214992617</v>
      </c>
      <c r="AF10" s="107">
        <v>96.392585447407384</v>
      </c>
      <c r="AG10" s="107">
        <v>96.874638952829912</v>
      </c>
      <c r="AH10" s="107">
        <v>97.412700695064018</v>
      </c>
      <c r="AI10" s="107">
        <v>97.842181144290009</v>
      </c>
      <c r="AJ10" s="107">
        <v>98.277876840047469</v>
      </c>
      <c r="AK10" s="107">
        <v>98.843997491845059</v>
      </c>
    </row>
    <row r="11" spans="1:37">
      <c r="A11" s="109" t="s">
        <v>307</v>
      </c>
      <c r="B11" s="110">
        <v>44.66</v>
      </c>
      <c r="C11" s="110">
        <v>60.124338995707888</v>
      </c>
      <c r="D11" s="110">
        <v>59.839382887777759</v>
      </c>
      <c r="E11" s="110">
        <v>64.036107693418998</v>
      </c>
      <c r="F11" s="110">
        <v>66.53531135546433</v>
      </c>
      <c r="G11" s="110">
        <v>67.87584689811672</v>
      </c>
      <c r="H11" s="110">
        <v>68.917191466444592</v>
      </c>
      <c r="I11" s="110">
        <v>69.696803410067929</v>
      </c>
      <c r="J11" s="110">
        <v>70.759191956069017</v>
      </c>
      <c r="K11" s="110">
        <v>71.022128035420266</v>
      </c>
      <c r="L11" s="110">
        <v>71.255802782485262</v>
      </c>
      <c r="M11" s="110">
        <v>72.252400764311503</v>
      </c>
      <c r="N11" s="110">
        <v>72.35036283356726</v>
      </c>
      <c r="O11" s="110">
        <v>72.304010281121236</v>
      </c>
      <c r="P11" s="110">
        <v>72.321837285723191</v>
      </c>
      <c r="Q11" s="110">
        <v>72.267638518015914</v>
      </c>
      <c r="R11" s="110">
        <v>71.951293990017376</v>
      </c>
      <c r="S11" s="110">
        <v>71.503259578140685</v>
      </c>
      <c r="T11" s="110">
        <v>70.285334371809569</v>
      </c>
      <c r="U11" s="110">
        <v>70.081633220796178</v>
      </c>
      <c r="V11" s="110">
        <v>70.0169198272241</v>
      </c>
      <c r="W11" s="110">
        <v>70.29502640201602</v>
      </c>
      <c r="X11" s="110">
        <v>70.489505794420182</v>
      </c>
      <c r="Y11" s="110">
        <v>70.977559650325389</v>
      </c>
      <c r="Z11" s="110">
        <v>71.009920554690254</v>
      </c>
      <c r="AA11" s="110">
        <v>70.845780522658089</v>
      </c>
      <c r="AB11" s="110">
        <v>70.744414124859745</v>
      </c>
      <c r="AC11" s="110">
        <v>70.484808182121526</v>
      </c>
      <c r="AD11" s="110">
        <v>70.465196587557344</v>
      </c>
      <c r="AE11" s="110">
        <v>70.273511400025868</v>
      </c>
      <c r="AF11" s="110">
        <v>70.034858998162932</v>
      </c>
      <c r="AG11" s="110">
        <v>69.894030349844613</v>
      </c>
      <c r="AH11" s="110">
        <v>69.327353749900567</v>
      </c>
      <c r="AI11" s="110">
        <v>68.841740390786967</v>
      </c>
      <c r="AJ11" s="110">
        <v>67.993129510513342</v>
      </c>
      <c r="AK11" s="110">
        <v>67.665907219227407</v>
      </c>
    </row>
    <row r="12" spans="1:37">
      <c r="A12" s="111" t="s">
        <v>308</v>
      </c>
      <c r="B12" s="110">
        <v>3.5670000000000002</v>
      </c>
      <c r="C12" s="110">
        <v>4.831868393507075</v>
      </c>
      <c r="D12" s="110">
        <v>4.8843109863079652</v>
      </c>
      <c r="E12" s="110">
        <v>4.9458566476311745</v>
      </c>
      <c r="F12" s="110">
        <v>4.9975198969562404</v>
      </c>
      <c r="G12" s="110">
        <v>4.9889673328930515</v>
      </c>
      <c r="H12" s="110">
        <v>5.0637032082070306</v>
      </c>
      <c r="I12" s="110">
        <v>5.1282116204286075</v>
      </c>
      <c r="J12" s="110">
        <v>5.1780454030953722</v>
      </c>
      <c r="K12" s="110">
        <v>5.2099791722065874</v>
      </c>
      <c r="L12" s="110">
        <v>5.2212641400959612</v>
      </c>
      <c r="M12" s="110">
        <v>5.2376909363923589</v>
      </c>
      <c r="N12" s="110">
        <v>5.2163273629488343</v>
      </c>
      <c r="O12" s="110">
        <v>5.1729190119969211</v>
      </c>
      <c r="P12" s="110">
        <v>5.206669262455577</v>
      </c>
      <c r="Q12" s="110">
        <v>5.2389456907076601</v>
      </c>
      <c r="R12" s="110">
        <v>5.2108066323318516</v>
      </c>
      <c r="S12" s="110">
        <v>5.1993166392144765</v>
      </c>
      <c r="T12" s="110">
        <v>5.1526119374788086</v>
      </c>
      <c r="U12" s="110">
        <v>5.1651252519759154</v>
      </c>
      <c r="V12" s="110">
        <v>5.1758040429906638</v>
      </c>
      <c r="W12" s="110">
        <v>5.187869066401662</v>
      </c>
      <c r="X12" s="110">
        <v>5.2127793309993304</v>
      </c>
      <c r="Y12" s="110">
        <v>5.1814867788282033</v>
      </c>
      <c r="Z12" s="110">
        <v>5.220357047932259</v>
      </c>
      <c r="AA12" s="110">
        <v>5.2467784906253012</v>
      </c>
      <c r="AB12" s="110">
        <v>5.2306749144266043</v>
      </c>
      <c r="AC12" s="110">
        <v>5.2479443682838705</v>
      </c>
      <c r="AD12" s="110">
        <v>5.2311407130172523</v>
      </c>
      <c r="AE12" s="110">
        <v>5.2432913856229186</v>
      </c>
      <c r="AF12" s="110">
        <v>5.2497986358833497</v>
      </c>
      <c r="AG12" s="110">
        <v>5.2655090719545958</v>
      </c>
      <c r="AH12" s="110">
        <v>5.2914979253962358</v>
      </c>
      <c r="AI12" s="110">
        <v>5.2802456319993381</v>
      </c>
      <c r="AJ12" s="110">
        <v>5.2706521946494815</v>
      </c>
      <c r="AK12" s="110">
        <v>5.3007972990878178</v>
      </c>
    </row>
    <row r="13" spans="1:37">
      <c r="A13" s="112" t="s">
        <v>309</v>
      </c>
      <c r="B13" s="110">
        <v>181.91637018115745</v>
      </c>
      <c r="C13" s="110">
        <v>179.64854105938656</v>
      </c>
      <c r="D13" s="110">
        <v>183.48978270827081</v>
      </c>
      <c r="E13" s="110">
        <v>190.21766074932546</v>
      </c>
      <c r="F13" s="110">
        <v>194.8382702328297</v>
      </c>
      <c r="G13" s="110">
        <v>198.14342706533674</v>
      </c>
      <c r="H13" s="110">
        <v>199.90714104433101</v>
      </c>
      <c r="I13" s="110">
        <v>201.27558044587713</v>
      </c>
      <c r="J13" s="110">
        <v>203.9119155138826</v>
      </c>
      <c r="K13" s="110">
        <v>206.77063241181037</v>
      </c>
      <c r="L13" s="110">
        <v>209.6532326460846</v>
      </c>
      <c r="M13" s="110">
        <v>212.30480934266288</v>
      </c>
      <c r="N13" s="110">
        <v>213.7924198807934</v>
      </c>
      <c r="O13" s="110">
        <v>214.92821225835081</v>
      </c>
      <c r="P13" s="110">
        <v>216.01400588786504</v>
      </c>
      <c r="Q13" s="110">
        <v>216.72736632372519</v>
      </c>
      <c r="R13" s="110">
        <v>217.48608944201607</v>
      </c>
      <c r="S13" s="110">
        <v>218.67270857855817</v>
      </c>
      <c r="T13" s="110">
        <v>220.07591062066692</v>
      </c>
      <c r="U13" s="110">
        <v>222.00780231478402</v>
      </c>
      <c r="V13" s="110">
        <v>224.708196818597</v>
      </c>
      <c r="W13" s="110">
        <v>227.31213980416914</v>
      </c>
      <c r="X13" s="110">
        <v>229.48937047066582</v>
      </c>
      <c r="Y13" s="110">
        <v>231.36024776510638</v>
      </c>
      <c r="Z13" s="110">
        <v>233.37424915608304</v>
      </c>
      <c r="AA13" s="110">
        <v>234.88379701056567</v>
      </c>
      <c r="AB13" s="110">
        <v>236.04566220322164</v>
      </c>
      <c r="AC13" s="110">
        <v>236.95964243723483</v>
      </c>
      <c r="AD13" s="110">
        <v>238.01992422754805</v>
      </c>
      <c r="AE13" s="110">
        <v>239.60969745847828</v>
      </c>
      <c r="AF13" s="110">
        <v>241.38173816463529</v>
      </c>
      <c r="AG13" s="110">
        <v>242.99265994017884</v>
      </c>
      <c r="AH13" s="110">
        <v>244.61535640599098</v>
      </c>
      <c r="AI13" s="110">
        <v>246.10268281787361</v>
      </c>
      <c r="AJ13" s="110">
        <v>247.50443420599626</v>
      </c>
      <c r="AK13" s="110">
        <v>249.1783029669073</v>
      </c>
    </row>
    <row r="14" spans="1:37">
      <c r="A14" s="109" t="s">
        <v>310</v>
      </c>
      <c r="B14" s="110">
        <v>28.062000000000001</v>
      </c>
      <c r="C14" s="110">
        <v>28.159222222222223</v>
      </c>
      <c r="D14" s="110">
        <v>28.256444444444444</v>
      </c>
      <c r="E14" s="110">
        <v>28.353666666666669</v>
      </c>
      <c r="F14" s="110">
        <v>28.45088888888889</v>
      </c>
      <c r="G14" s="110">
        <v>28.548111111111112</v>
      </c>
      <c r="H14" s="110">
        <v>28.645333333333337</v>
      </c>
      <c r="I14" s="110">
        <v>28.742555555555558</v>
      </c>
      <c r="J14" s="110">
        <v>28.83977777777778</v>
      </c>
      <c r="K14" s="110">
        <v>28.937000000000005</v>
      </c>
      <c r="L14" s="110">
        <v>29.034222222222226</v>
      </c>
      <c r="M14" s="110">
        <v>29.131444444444448</v>
      </c>
      <c r="N14" s="110">
        <v>29.228666666666673</v>
      </c>
      <c r="O14" s="110">
        <v>29.325888888888894</v>
      </c>
      <c r="P14" s="110">
        <v>29.423111111111115</v>
      </c>
      <c r="Q14" s="110">
        <v>29.52033333333334</v>
      </c>
      <c r="R14" s="110">
        <v>29.617555555555562</v>
      </c>
      <c r="S14" s="110">
        <v>29.714777777777783</v>
      </c>
      <c r="T14" s="110">
        <v>29.812000000000008</v>
      </c>
      <c r="U14" s="110">
        <v>29.90922222222223</v>
      </c>
      <c r="V14" s="110">
        <v>30.006444444444451</v>
      </c>
      <c r="W14" s="110">
        <v>30.103666666666676</v>
      </c>
      <c r="X14" s="110">
        <v>30.200888888888898</v>
      </c>
      <c r="Y14" s="110">
        <v>30.298111111111119</v>
      </c>
      <c r="Z14" s="110">
        <v>30.395333333333344</v>
      </c>
      <c r="AA14" s="110">
        <v>30.492555555555565</v>
      </c>
      <c r="AB14" s="110">
        <v>30.589777777777787</v>
      </c>
      <c r="AC14" s="110">
        <v>30.687000000000012</v>
      </c>
      <c r="AD14" s="110">
        <v>30.784222222222233</v>
      </c>
      <c r="AE14" s="110">
        <v>30.881444444444455</v>
      </c>
      <c r="AF14" s="110">
        <v>30.97866666666668</v>
      </c>
      <c r="AG14" s="110">
        <v>31.075888888888901</v>
      </c>
      <c r="AH14" s="110">
        <v>31.173111111111123</v>
      </c>
      <c r="AI14" s="110">
        <v>31.270333333333348</v>
      </c>
      <c r="AJ14" s="110">
        <v>31.367555555555569</v>
      </c>
      <c r="AK14" s="110">
        <v>31.46477777777779</v>
      </c>
    </row>
    <row r="15" spans="1:37">
      <c r="A15" s="109" t="s">
        <v>311</v>
      </c>
      <c r="B15" s="110">
        <v>0.19600000000000001</v>
      </c>
      <c r="C15" s="110">
        <v>0.21155555555555555</v>
      </c>
      <c r="D15" s="110">
        <v>0.2271111111111111</v>
      </c>
      <c r="E15" s="110">
        <v>0.24266666666666664</v>
      </c>
      <c r="F15" s="110">
        <v>0.25822222222222224</v>
      </c>
      <c r="G15" s="110">
        <v>0.27377777777777779</v>
      </c>
      <c r="H15" s="110">
        <v>0.28933333333333328</v>
      </c>
      <c r="I15" s="110">
        <v>0.30488888888888882</v>
      </c>
      <c r="J15" s="110">
        <v>0.32044444444444442</v>
      </c>
      <c r="K15" s="110">
        <v>0.33599999999999997</v>
      </c>
      <c r="L15" s="110">
        <v>0.35155555555555551</v>
      </c>
      <c r="M15" s="110">
        <v>0.36711111111111105</v>
      </c>
      <c r="N15" s="110">
        <v>0.3826666666666666</v>
      </c>
      <c r="O15" s="110">
        <v>0.39822222222222214</v>
      </c>
      <c r="P15" s="110">
        <v>0.41377777777777769</v>
      </c>
      <c r="Q15" s="110">
        <v>0.42933333333333323</v>
      </c>
      <c r="R15" s="110">
        <v>0.44488888888888883</v>
      </c>
      <c r="S15" s="110">
        <v>0.46044444444444438</v>
      </c>
      <c r="T15" s="110">
        <v>0.47600000000000003</v>
      </c>
      <c r="U15" s="110">
        <v>0.49155555555555558</v>
      </c>
      <c r="V15" s="110">
        <v>0.50711111111111118</v>
      </c>
      <c r="W15" s="110">
        <v>0.52266666666666683</v>
      </c>
      <c r="X15" s="110">
        <v>0.53822222222222238</v>
      </c>
      <c r="Y15" s="110">
        <v>0.55377777777777804</v>
      </c>
      <c r="Z15" s="110">
        <v>0.56933333333333358</v>
      </c>
      <c r="AA15" s="110">
        <v>0.58488888888888924</v>
      </c>
      <c r="AB15" s="110">
        <v>0.60044444444444478</v>
      </c>
      <c r="AC15" s="110">
        <v>0.61600000000000033</v>
      </c>
      <c r="AD15" s="110">
        <v>0.63155555555555598</v>
      </c>
      <c r="AE15" s="110">
        <v>0.64711111111111153</v>
      </c>
      <c r="AF15" s="110">
        <v>0.66266666666666718</v>
      </c>
      <c r="AG15" s="110">
        <v>0.67822222222222273</v>
      </c>
      <c r="AH15" s="110">
        <v>0.69377777777777849</v>
      </c>
      <c r="AI15" s="110">
        <v>0.70933333333333404</v>
      </c>
      <c r="AJ15" s="110">
        <v>0.72488888888888958</v>
      </c>
      <c r="AK15" s="110">
        <v>0.74044444444444524</v>
      </c>
    </row>
    <row r="16" spans="1:37">
      <c r="A16" s="109" t="s">
        <v>312</v>
      </c>
      <c r="B16" s="110">
        <v>42.311991268518163</v>
      </c>
      <c r="C16" s="110">
        <v>41.528440802239082</v>
      </c>
      <c r="D16" s="110">
        <v>43.603753797185206</v>
      </c>
      <c r="E16" s="110">
        <v>45.62577690191037</v>
      </c>
      <c r="F16" s="110">
        <v>47.01526469333794</v>
      </c>
      <c r="G16" s="110">
        <v>48.252511755092407</v>
      </c>
      <c r="H16" s="110">
        <v>48.450316389609895</v>
      </c>
      <c r="I16" s="110">
        <v>49.113004333031931</v>
      </c>
      <c r="J16" s="110">
        <v>49.994383367386547</v>
      </c>
      <c r="K16" s="110">
        <v>50.825826803793717</v>
      </c>
      <c r="L16" s="110">
        <v>51.601259976684851</v>
      </c>
      <c r="M16" s="110">
        <v>52.353502671589922</v>
      </c>
      <c r="N16" s="110">
        <v>52.649054482116583</v>
      </c>
      <c r="O16" s="110">
        <v>53.077233099554242</v>
      </c>
      <c r="P16" s="110">
        <v>53.397362183659283</v>
      </c>
      <c r="Q16" s="110">
        <v>53.609454256288053</v>
      </c>
      <c r="R16" s="110">
        <v>53.878586515118798</v>
      </c>
      <c r="S16" s="110">
        <v>54.275530927088582</v>
      </c>
      <c r="T16" s="110">
        <v>54.69982150812524</v>
      </c>
      <c r="U16" s="110">
        <v>55.27696795502888</v>
      </c>
      <c r="V16" s="110">
        <v>56.082189058977846</v>
      </c>
      <c r="W16" s="110">
        <v>56.724417854333197</v>
      </c>
      <c r="X16" s="110">
        <v>57.283418566133413</v>
      </c>
      <c r="Y16" s="110">
        <v>57.718027156813982</v>
      </c>
      <c r="Z16" s="110">
        <v>58.255329056767465</v>
      </c>
      <c r="AA16" s="110">
        <v>58.544058020807803</v>
      </c>
      <c r="AB16" s="110">
        <v>58.83171167043291</v>
      </c>
      <c r="AC16" s="110">
        <v>59.005571385118394</v>
      </c>
      <c r="AD16" s="110">
        <v>59.306379244853822</v>
      </c>
      <c r="AE16" s="110">
        <v>59.739297384925244</v>
      </c>
      <c r="AF16" s="110">
        <v>60.164120144857364</v>
      </c>
      <c r="AG16" s="110">
        <v>60.533240991986411</v>
      </c>
      <c r="AH16" s="110">
        <v>60.94809165855667</v>
      </c>
      <c r="AI16" s="110">
        <v>61.291602178957334</v>
      </c>
      <c r="AJ16" s="110">
        <v>61.639669089842421</v>
      </c>
      <c r="AK16" s="110">
        <v>62.07842241497945</v>
      </c>
    </row>
    <row r="17" spans="1:37">
      <c r="A17" s="113"/>
      <c r="B17" s="107"/>
      <c r="C17" s="107"/>
      <c r="D17" s="107"/>
      <c r="E17" s="107"/>
      <c r="F17" s="107"/>
      <c r="G17" s="107"/>
      <c r="H17" s="107"/>
      <c r="I17" s="107"/>
      <c r="J17" s="107"/>
    </row>
    <row r="18" spans="1:37">
      <c r="A18" s="101" t="s">
        <v>313</v>
      </c>
      <c r="B18" s="107"/>
      <c r="C18" s="33"/>
      <c r="D18" s="114"/>
      <c r="E18" s="114"/>
      <c r="F18" s="114"/>
      <c r="G18" s="114"/>
      <c r="H18" s="114"/>
      <c r="I18" s="114"/>
      <c r="J18" s="114"/>
    </row>
    <row r="19" spans="1:37">
      <c r="A19" s="103" t="s">
        <v>314</v>
      </c>
      <c r="B19" s="104">
        <v>61.677000000000007</v>
      </c>
      <c r="C19" s="104">
        <v>64.863010205368667</v>
      </c>
      <c r="D19" s="104">
        <v>66.813195052640353</v>
      </c>
      <c r="E19" s="104">
        <v>70.142077073939461</v>
      </c>
      <c r="F19" s="104">
        <v>70.855946538546476</v>
      </c>
      <c r="G19" s="104">
        <v>70.118097728749092</v>
      </c>
      <c r="H19" s="104">
        <v>69.017344889072689</v>
      </c>
      <c r="I19" s="104">
        <v>68.749153156973932</v>
      </c>
      <c r="J19" s="104">
        <v>69.316398157044858</v>
      </c>
      <c r="K19" s="104">
        <v>70.41764233814456</v>
      </c>
      <c r="L19" s="104">
        <v>72.175870759615592</v>
      </c>
      <c r="M19" s="104">
        <v>74.66628382550725</v>
      </c>
      <c r="N19" s="104">
        <v>76.201000607606517</v>
      </c>
      <c r="O19" s="104">
        <v>78.163345429057642</v>
      </c>
      <c r="P19" s="104">
        <v>79.775566832805808</v>
      </c>
      <c r="Q19" s="104">
        <v>81.499345090483303</v>
      </c>
      <c r="R19" s="104">
        <v>84.089552676648111</v>
      </c>
      <c r="S19" s="104">
        <v>86.119878843404706</v>
      </c>
      <c r="T19" s="104">
        <v>86.906953561739641</v>
      </c>
      <c r="U19" s="104">
        <v>88.439661147716862</v>
      </c>
      <c r="V19" s="104">
        <v>89.576930154614061</v>
      </c>
      <c r="W19" s="104">
        <v>91.566972634296576</v>
      </c>
      <c r="X19" s="104">
        <v>92.357144417471631</v>
      </c>
      <c r="Y19" s="104">
        <v>92.750902018292038</v>
      </c>
      <c r="Z19" s="104">
        <v>94.524419007212103</v>
      </c>
      <c r="AA19" s="104">
        <v>96.354535555339268</v>
      </c>
      <c r="AB19" s="104">
        <v>98.34858268381025</v>
      </c>
      <c r="AC19" s="104">
        <v>99.790607810245319</v>
      </c>
      <c r="AD19" s="104">
        <v>100.9327478199511</v>
      </c>
      <c r="AE19" s="104">
        <v>101.79302786632547</v>
      </c>
      <c r="AF19" s="104">
        <v>102.37113024274927</v>
      </c>
      <c r="AG19" s="104">
        <v>102.69075848965954</v>
      </c>
      <c r="AH19" s="104">
        <v>103.38014938915734</v>
      </c>
      <c r="AI19" s="104">
        <v>103.52124535731319</v>
      </c>
      <c r="AJ19" s="104">
        <v>103.90066448400441</v>
      </c>
      <c r="AK19" s="104">
        <v>104.23321308273142</v>
      </c>
    </row>
    <row r="20" spans="1:37">
      <c r="A20" s="103" t="s">
        <v>315</v>
      </c>
      <c r="B20" s="115">
        <v>8.4000000000000012E-3</v>
      </c>
      <c r="C20" s="115">
        <v>8.8871538818439712E-3</v>
      </c>
      <c r="D20" s="115">
        <v>9.0285422187556929E-3</v>
      </c>
      <c r="E20" s="115">
        <v>9.5093596422143115E-3</v>
      </c>
      <c r="F20" s="115">
        <v>9.5370617270606594E-3</v>
      </c>
      <c r="G20" s="115">
        <v>9.4001712972830512E-3</v>
      </c>
      <c r="H20" s="115">
        <v>9.1701746764693785E-3</v>
      </c>
      <c r="I20" s="115">
        <v>9.0664167229204118E-3</v>
      </c>
      <c r="J20" s="115">
        <v>9.1111357408569377E-3</v>
      </c>
      <c r="K20" s="115">
        <v>9.2632460354286454E-3</v>
      </c>
      <c r="L20" s="115">
        <v>9.5410931503761322E-3</v>
      </c>
      <c r="M20" s="115">
        <v>9.9400295263281681E-3</v>
      </c>
      <c r="N20" s="115">
        <v>1.020156386354441E-2</v>
      </c>
      <c r="O20" s="115">
        <v>1.0527976795521832E-2</v>
      </c>
      <c r="P20" s="115">
        <v>1.0781914875685092E-2</v>
      </c>
      <c r="Q20" s="115">
        <v>1.1052171794465816E-2</v>
      </c>
      <c r="R20" s="115">
        <v>1.147434378166896E-2</v>
      </c>
      <c r="S20" s="115">
        <v>1.1801358892449827E-2</v>
      </c>
      <c r="T20" s="115">
        <v>1.1922282884583146E-2</v>
      </c>
      <c r="U20" s="115">
        <v>1.2159414745645452E-2</v>
      </c>
      <c r="V20" s="115">
        <v>1.233146902162716E-2</v>
      </c>
      <c r="W20" s="115">
        <v>1.2644831778932851E-2</v>
      </c>
      <c r="X20" s="115">
        <v>1.2756978195948931E-2</v>
      </c>
      <c r="Y20" s="115">
        <v>1.2796364818106353E-2</v>
      </c>
      <c r="Z20" s="115">
        <v>1.3066493630562871E-2</v>
      </c>
      <c r="AA20" s="115">
        <v>1.3361127716944476E-2</v>
      </c>
      <c r="AB20" s="115">
        <v>1.3696349863145541E-2</v>
      </c>
      <c r="AC20" s="115">
        <v>1.3934475530702874E-2</v>
      </c>
      <c r="AD20" s="115">
        <v>1.4117580331456084E-2</v>
      </c>
      <c r="AE20" s="115">
        <v>1.4250905308370369E-2</v>
      </c>
      <c r="AF20" s="115">
        <v>1.4333993140805143E-2</v>
      </c>
      <c r="AG20" s="115">
        <v>1.4378127066181599E-2</v>
      </c>
      <c r="AH20" s="115">
        <v>1.4473402500589864E-2</v>
      </c>
      <c r="AI20" s="115">
        <v>1.4477474683508299E-2</v>
      </c>
      <c r="AJ20" s="115">
        <v>1.451539837812546E-2</v>
      </c>
      <c r="AK20" s="115">
        <v>1.4535252112067352E-2</v>
      </c>
    </row>
    <row r="21" spans="1:37">
      <c r="A21" s="105" t="s">
        <v>316</v>
      </c>
      <c r="B21" s="116">
        <v>12.8</v>
      </c>
      <c r="C21" s="116">
        <v>13.151412552643924</v>
      </c>
      <c r="D21" s="116">
        <v>14.278902430482972</v>
      </c>
      <c r="E21" s="116">
        <v>14.810056689116969</v>
      </c>
      <c r="F21" s="116">
        <v>15.362736296457912</v>
      </c>
      <c r="G21" s="116">
        <v>15.421410526689135</v>
      </c>
      <c r="H21" s="116">
        <v>15.658936834097231</v>
      </c>
      <c r="I21" s="116">
        <v>15.994480518142865</v>
      </c>
      <c r="J21" s="116">
        <v>16.301519394441936</v>
      </c>
      <c r="K21" s="116">
        <v>16.517680853186707</v>
      </c>
      <c r="L21" s="116">
        <v>16.659202913075791</v>
      </c>
      <c r="M21" s="116">
        <v>16.828328687609417</v>
      </c>
      <c r="N21" s="116">
        <v>16.841258112551735</v>
      </c>
      <c r="O21" s="116">
        <v>16.904307115400425</v>
      </c>
      <c r="P21" s="116">
        <v>17.038941430560538</v>
      </c>
      <c r="Q21" s="116">
        <v>17.190178328804048</v>
      </c>
      <c r="R21" s="116">
        <v>17.323897793715528</v>
      </c>
      <c r="S21" s="116">
        <v>17.451424249801121</v>
      </c>
      <c r="T21" s="116">
        <v>17.534879686766971</v>
      </c>
      <c r="U21" s="116">
        <v>17.687790371179641</v>
      </c>
      <c r="V21" s="116">
        <v>17.823928801034224</v>
      </c>
      <c r="W21" s="116">
        <v>17.990610389189321</v>
      </c>
      <c r="X21" s="116">
        <v>18.128236883734019</v>
      </c>
      <c r="Y21" s="116">
        <v>18.292815921317725</v>
      </c>
      <c r="Z21" s="116">
        <v>18.4945369618524</v>
      </c>
      <c r="AA21" s="116">
        <v>18.610268957589835</v>
      </c>
      <c r="AB21" s="116">
        <v>18.653762176552558</v>
      </c>
      <c r="AC21" s="116">
        <v>18.710207749035256</v>
      </c>
      <c r="AD21" s="116">
        <v>18.786917598453613</v>
      </c>
      <c r="AE21" s="116">
        <v>18.871420871418504</v>
      </c>
      <c r="AF21" s="116">
        <v>18.966060868566764</v>
      </c>
      <c r="AG21" s="116">
        <v>19.028887464212168</v>
      </c>
      <c r="AH21" s="116">
        <v>19.163900100903653</v>
      </c>
      <c r="AI21" s="116">
        <v>19.281301297094718</v>
      </c>
      <c r="AJ21" s="116">
        <v>19.440054183095086</v>
      </c>
      <c r="AK21" s="116">
        <v>19.657080049217626</v>
      </c>
    </row>
    <row r="22" spans="1:37">
      <c r="A22" s="111" t="s">
        <v>317</v>
      </c>
      <c r="B22" s="116">
        <v>48.877000000000002</v>
      </c>
      <c r="C22" s="116">
        <v>51.711597652724741</v>
      </c>
      <c r="D22" s="116">
        <v>52.53429262215738</v>
      </c>
      <c r="E22" s="116">
        <v>55.332020384822492</v>
      </c>
      <c r="F22" s="116">
        <v>55.493210242088558</v>
      </c>
      <c r="G22" s="116">
        <v>54.696687202059962</v>
      </c>
      <c r="H22" s="116">
        <v>53.358408054975456</v>
      </c>
      <c r="I22" s="116">
        <v>52.754672638831067</v>
      </c>
      <c r="J22" s="116">
        <v>53.014878762602919</v>
      </c>
      <c r="K22" s="116">
        <v>53.899961484957849</v>
      </c>
      <c r="L22" s="116">
        <v>55.516667846539796</v>
      </c>
      <c r="M22" s="116">
        <v>57.837955137897836</v>
      </c>
      <c r="N22" s="116">
        <v>59.359742495054782</v>
      </c>
      <c r="O22" s="116">
        <v>61.259038313657221</v>
      </c>
      <c r="P22" s="116">
        <v>62.736625402245274</v>
      </c>
      <c r="Q22" s="116">
        <v>64.309166761679251</v>
      </c>
      <c r="R22" s="116">
        <v>66.76565488293258</v>
      </c>
      <c r="S22" s="116">
        <v>68.668454593603585</v>
      </c>
      <c r="T22" s="116">
        <v>69.372073874972671</v>
      </c>
      <c r="U22" s="116">
        <v>70.751870776537217</v>
      </c>
      <c r="V22" s="116">
        <v>71.753001353579833</v>
      </c>
      <c r="W22" s="116">
        <v>73.576362245107262</v>
      </c>
      <c r="X22" s="116">
        <v>74.228907533737612</v>
      </c>
      <c r="Y22" s="116">
        <v>74.458086096974313</v>
      </c>
      <c r="Z22" s="116">
        <v>76.029882045359699</v>
      </c>
      <c r="AA22" s="116">
        <v>77.74426659774943</v>
      </c>
      <c r="AB22" s="116">
        <v>79.694820507257688</v>
      </c>
      <c r="AC22" s="116">
        <v>81.080400061210057</v>
      </c>
      <c r="AD22" s="116">
        <v>82.145830221497491</v>
      </c>
      <c r="AE22" s="116">
        <v>82.921606994906966</v>
      </c>
      <c r="AF22" s="116">
        <v>83.405069374182503</v>
      </c>
      <c r="AG22" s="116">
        <v>83.661871025447383</v>
      </c>
      <c r="AH22" s="116">
        <v>84.216249288253678</v>
      </c>
      <c r="AI22" s="116">
        <v>84.239944060218477</v>
      </c>
      <c r="AJ22" s="116">
        <v>84.460610300909323</v>
      </c>
      <c r="AK22" s="116">
        <v>84.576133033513798</v>
      </c>
    </row>
    <row r="23" spans="1:37">
      <c r="A23" s="111" t="s">
        <v>318</v>
      </c>
      <c r="B23" s="116">
        <v>8.4000000000000012E-3</v>
      </c>
      <c r="C23" s="116">
        <v>8.8871538818439712E-3</v>
      </c>
      <c r="D23" s="116">
        <v>9.0285422187556929E-3</v>
      </c>
      <c r="E23" s="116">
        <v>9.5093596422143115E-3</v>
      </c>
      <c r="F23" s="116">
        <v>9.5370617270606594E-3</v>
      </c>
      <c r="G23" s="116">
        <v>9.4001712972830512E-3</v>
      </c>
      <c r="H23" s="116">
        <v>9.1701746764693785E-3</v>
      </c>
      <c r="I23" s="116">
        <v>9.0664167229204118E-3</v>
      </c>
      <c r="J23" s="116">
        <v>9.1111357408569377E-3</v>
      </c>
      <c r="K23" s="116">
        <v>9.2632460354286454E-3</v>
      </c>
      <c r="L23" s="116">
        <v>9.5410931503761322E-3</v>
      </c>
      <c r="M23" s="116">
        <v>9.9400295263281681E-3</v>
      </c>
      <c r="N23" s="116">
        <v>1.020156386354441E-2</v>
      </c>
      <c r="O23" s="116">
        <v>1.0527976795521832E-2</v>
      </c>
      <c r="P23" s="116">
        <v>1.0781914875685092E-2</v>
      </c>
      <c r="Q23" s="116">
        <v>1.1052171794465816E-2</v>
      </c>
      <c r="R23" s="116">
        <v>1.147434378166896E-2</v>
      </c>
      <c r="S23" s="116">
        <v>1.1801358892449827E-2</v>
      </c>
      <c r="T23" s="116">
        <v>1.1922282884583146E-2</v>
      </c>
      <c r="U23" s="116">
        <v>1.2159414745645452E-2</v>
      </c>
      <c r="V23" s="116">
        <v>1.233146902162716E-2</v>
      </c>
      <c r="W23" s="116">
        <v>1.2644831778932851E-2</v>
      </c>
      <c r="X23" s="116">
        <v>1.2756978195948931E-2</v>
      </c>
      <c r="Y23" s="116">
        <v>1.2796364818106353E-2</v>
      </c>
      <c r="Z23" s="116">
        <v>1.3066493630562871E-2</v>
      </c>
      <c r="AA23" s="116">
        <v>1.3361127716944476E-2</v>
      </c>
      <c r="AB23" s="116">
        <v>1.3696349863145541E-2</v>
      </c>
      <c r="AC23" s="116">
        <v>1.3934475530702874E-2</v>
      </c>
      <c r="AD23" s="116">
        <v>1.4117580331456084E-2</v>
      </c>
      <c r="AE23" s="116">
        <v>1.4250905308370369E-2</v>
      </c>
      <c r="AF23" s="116">
        <v>1.4333993140805143E-2</v>
      </c>
      <c r="AG23" s="116">
        <v>1.4378127066181599E-2</v>
      </c>
      <c r="AH23" s="116">
        <v>1.4473402500589864E-2</v>
      </c>
      <c r="AI23" s="116">
        <v>1.4477474683508299E-2</v>
      </c>
      <c r="AJ23" s="116">
        <v>1.451539837812546E-2</v>
      </c>
      <c r="AK23" s="116">
        <v>1.4535252112067352E-2</v>
      </c>
    </row>
    <row r="24" spans="1:37">
      <c r="B24" s="115"/>
      <c r="C24" s="98"/>
      <c r="D24" s="98"/>
      <c r="E24" s="98"/>
      <c r="F24" s="98"/>
      <c r="G24" s="98"/>
      <c r="H24" s="98"/>
      <c r="I24" s="98"/>
      <c r="J24" s="98"/>
    </row>
    <row r="25" spans="1:37">
      <c r="B25" s="115"/>
      <c r="C25" s="98"/>
      <c r="D25" s="98"/>
      <c r="E25" s="98"/>
      <c r="F25" s="98"/>
      <c r="G25" s="98"/>
      <c r="H25" s="98"/>
      <c r="I25" s="98"/>
      <c r="J25" s="98"/>
    </row>
    <row r="26" spans="1:37">
      <c r="A26" s="101" t="s">
        <v>290</v>
      </c>
      <c r="B26" s="107"/>
      <c r="C26" s="108"/>
      <c r="D26" s="108"/>
      <c r="E26" s="108"/>
      <c r="F26" s="108"/>
      <c r="G26" s="108"/>
      <c r="H26" s="108"/>
      <c r="I26" s="108"/>
      <c r="J26" s="108"/>
    </row>
    <row r="27" spans="1:37">
      <c r="A27" s="103" t="s">
        <v>319</v>
      </c>
      <c r="B27" s="107">
        <v>14.045000000000002</v>
      </c>
      <c r="C27" s="107">
        <v>14.103888888888889</v>
      </c>
      <c r="D27" s="107">
        <v>14.162777777777777</v>
      </c>
      <c r="E27" s="107">
        <v>14.221666666666664</v>
      </c>
      <c r="F27" s="107">
        <v>14.280555555555555</v>
      </c>
      <c r="G27" s="107">
        <v>14.339444444444442</v>
      </c>
      <c r="H27" s="107">
        <v>14.39833333333333</v>
      </c>
      <c r="I27" s="107">
        <v>14.457222222222221</v>
      </c>
      <c r="J27" s="107">
        <v>14.516111111111108</v>
      </c>
      <c r="K27" s="107">
        <v>14.574999999999999</v>
      </c>
      <c r="L27" s="107">
        <v>14.633888888888887</v>
      </c>
      <c r="M27" s="107">
        <v>14.692777777777774</v>
      </c>
      <c r="N27" s="107">
        <v>14.751666666666665</v>
      </c>
      <c r="O27" s="107">
        <v>14.810555555555553</v>
      </c>
      <c r="P27" s="107">
        <v>14.86944444444444</v>
      </c>
      <c r="Q27" s="107">
        <v>14.928333333333331</v>
      </c>
      <c r="R27" s="107">
        <v>14.987222222222218</v>
      </c>
      <c r="S27" s="107">
        <v>15.046111111111106</v>
      </c>
      <c r="T27" s="107">
        <v>15.104999999999997</v>
      </c>
      <c r="U27" s="107">
        <v>15.163888888888884</v>
      </c>
      <c r="V27" s="107">
        <v>15.222777777777775</v>
      </c>
      <c r="W27" s="107">
        <v>15.281666666666663</v>
      </c>
      <c r="X27" s="107">
        <v>15.34055555555555</v>
      </c>
      <c r="Y27" s="107">
        <v>15.399444444444441</v>
      </c>
      <c r="Z27" s="107">
        <v>15.458333333333329</v>
      </c>
      <c r="AA27" s="107">
        <v>15.517222222222216</v>
      </c>
      <c r="AB27" s="107">
        <v>15.576111111111107</v>
      </c>
      <c r="AC27" s="107">
        <v>15.634999999999994</v>
      </c>
      <c r="AD27" s="107">
        <v>15.693888888888882</v>
      </c>
      <c r="AE27" s="107">
        <v>15.752777777777769</v>
      </c>
      <c r="AF27" s="107">
        <v>15.81166666666666</v>
      </c>
      <c r="AG27" s="107">
        <v>15.870555555555548</v>
      </c>
      <c r="AH27" s="107">
        <v>15.929444444444439</v>
      </c>
      <c r="AI27" s="107">
        <v>15.988333333333326</v>
      </c>
      <c r="AJ27" s="107">
        <v>16.047222222222217</v>
      </c>
      <c r="AK27" s="107">
        <v>16.106111111111105</v>
      </c>
    </row>
    <row r="28" spans="1:37">
      <c r="A28" s="103" t="s">
        <v>320</v>
      </c>
      <c r="B28" s="107">
        <v>219.38943521799999</v>
      </c>
      <c r="C28" s="107">
        <v>227.6678847789</v>
      </c>
      <c r="D28" s="107">
        <v>235.96025681784499</v>
      </c>
      <c r="E28" s="107">
        <v>244.26724745873724</v>
      </c>
      <c r="F28" s="107">
        <v>252.58958763167411</v>
      </c>
      <c r="G28" s="107">
        <v>260.92804481325783</v>
      </c>
      <c r="H28" s="107">
        <v>270.06298085391927</v>
      </c>
      <c r="I28" s="107">
        <v>281.03612989661747</v>
      </c>
      <c r="J28" s="107">
        <v>292.02793639144687</v>
      </c>
      <c r="K28" s="107">
        <v>303.03933321101778</v>
      </c>
      <c r="L28" s="107">
        <v>314.07129987157094</v>
      </c>
      <c r="M28" s="107">
        <v>316.12486486514985</v>
      </c>
      <c r="N28" s="107">
        <v>318.20110810840725</v>
      </c>
      <c r="O28" s="107">
        <v>320.30116351382753</v>
      </c>
      <c r="P28" s="107">
        <v>322.4262216895188</v>
      </c>
      <c r="Q28" s="107">
        <v>324.57753277399462</v>
      </c>
      <c r="R28" s="107">
        <v>329.55640941269581</v>
      </c>
      <c r="S28" s="107">
        <v>334.5642298833302</v>
      </c>
      <c r="T28" s="107">
        <v>339.60244137749629</v>
      </c>
      <c r="U28" s="107">
        <v>344.6725634463707</v>
      </c>
      <c r="V28" s="107">
        <v>349.77619161868881</v>
      </c>
      <c r="W28" s="107">
        <v>355.31500119962254</v>
      </c>
      <c r="X28" s="107">
        <v>360.89075125960483</v>
      </c>
      <c r="Y28" s="107">
        <v>366.5052888225843</v>
      </c>
      <c r="Z28" s="107">
        <v>372.16055326371281</v>
      </c>
      <c r="AA28" s="107">
        <v>377.85858092689961</v>
      </c>
      <c r="AB28" s="107">
        <v>382.80150997324455</v>
      </c>
      <c r="AC28" s="107">
        <v>387.79158547190679</v>
      </c>
      <c r="AD28" s="107">
        <v>392.83116474550212</v>
      </c>
      <c r="AE28" s="107">
        <v>397.92272298277726</v>
      </c>
      <c r="AF28" s="107">
        <v>403.0688591319161</v>
      </c>
      <c r="AG28" s="107">
        <v>407.27230208851194</v>
      </c>
      <c r="AH28" s="107">
        <v>411.53591719293752</v>
      </c>
      <c r="AI28" s="107">
        <v>415.86271305258441</v>
      </c>
      <c r="AJ28" s="107">
        <v>420.25584870521362</v>
      </c>
      <c r="AK28" s="107">
        <v>424.71864114047429</v>
      </c>
    </row>
    <row r="29" spans="1:37">
      <c r="A29" s="103" t="s">
        <v>321</v>
      </c>
      <c r="B29" s="107">
        <v>112.18700000000001</v>
      </c>
      <c r="C29" s="107">
        <v>115.07061769774248</v>
      </c>
      <c r="D29" s="107">
        <v>123.869466226591</v>
      </c>
      <c r="E29" s="107">
        <v>128.12142593291426</v>
      </c>
      <c r="F29" s="107">
        <v>132.53768513740536</v>
      </c>
      <c r="G29" s="107">
        <v>133.18732051195451</v>
      </c>
      <c r="H29" s="107">
        <v>135.20086861744795</v>
      </c>
      <c r="I29" s="107">
        <v>137.96196334976537</v>
      </c>
      <c r="J29" s="107">
        <v>140.50587155584546</v>
      </c>
      <c r="K29" s="107">
        <v>142.35700060398327</v>
      </c>
      <c r="L29" s="107">
        <v>143.63916391988383</v>
      </c>
      <c r="M29" s="107">
        <v>145.13196379200352</v>
      </c>
      <c r="N29" s="107">
        <v>145.43392329329131</v>
      </c>
      <c r="O29" s="107">
        <v>146.11819994823767</v>
      </c>
      <c r="P29" s="107">
        <v>147.34846857341955</v>
      </c>
      <c r="Q29" s="107">
        <v>148.70548446447657</v>
      </c>
      <c r="R29" s="107">
        <v>149.92908111635674</v>
      </c>
      <c r="S29" s="107">
        <v>151.10560589999756</v>
      </c>
      <c r="T29" s="107">
        <v>151.9462376348003</v>
      </c>
      <c r="U29" s="107">
        <v>153.31661276489379</v>
      </c>
      <c r="V29" s="107">
        <v>154.55924526257078</v>
      </c>
      <c r="W29" s="107">
        <v>156.0349138393359</v>
      </c>
      <c r="X29" s="107">
        <v>157.28918052606164</v>
      </c>
      <c r="Y29" s="107">
        <v>158.74910226698751</v>
      </c>
      <c r="Z29" s="107">
        <v>160.49237242168556</v>
      </c>
      <c r="AA29" s="107">
        <v>161.58011549163695</v>
      </c>
      <c r="AB29" s="107">
        <v>162.1171760237562</v>
      </c>
      <c r="AC29" s="107">
        <v>162.75313515233017</v>
      </c>
      <c r="AD29" s="107">
        <v>163.54374507160696</v>
      </c>
      <c r="AE29" s="107">
        <v>164.39391431498001</v>
      </c>
      <c r="AF29" s="107">
        <v>165.32150935244229</v>
      </c>
      <c r="AG29" s="107">
        <v>166.00665929029606</v>
      </c>
      <c r="AH29" s="107">
        <v>167.24235870453185</v>
      </c>
      <c r="AI29" s="107">
        <v>168.34390063668144</v>
      </c>
      <c r="AJ29" s="107">
        <v>169.76087780532441</v>
      </c>
      <c r="AK29" s="107">
        <v>171.62231391058512</v>
      </c>
    </row>
    <row r="30" spans="1:37">
      <c r="A30" s="117" t="s">
        <v>322</v>
      </c>
      <c r="B30" s="110">
        <v>3.71</v>
      </c>
      <c r="C30" s="110">
        <v>3.71</v>
      </c>
      <c r="D30" s="110">
        <v>3.71</v>
      </c>
      <c r="E30" s="110">
        <v>3.71</v>
      </c>
      <c r="F30" s="110">
        <v>3.71</v>
      </c>
      <c r="G30" s="110">
        <v>3.71</v>
      </c>
      <c r="H30" s="110">
        <v>3.71</v>
      </c>
      <c r="I30" s="110">
        <v>3.71</v>
      </c>
      <c r="J30" s="110">
        <v>3.71</v>
      </c>
      <c r="K30" s="110">
        <v>3.71</v>
      </c>
      <c r="L30" s="110">
        <v>3.71</v>
      </c>
      <c r="M30" s="110">
        <v>3.71</v>
      </c>
      <c r="N30" s="110">
        <v>3.71</v>
      </c>
      <c r="O30" s="110">
        <v>3.71</v>
      </c>
      <c r="P30" s="110">
        <v>3.71</v>
      </c>
      <c r="Q30" s="110">
        <v>3.71</v>
      </c>
      <c r="R30" s="110">
        <v>3.71</v>
      </c>
      <c r="S30" s="110">
        <v>3.71</v>
      </c>
      <c r="T30" s="110">
        <v>3.71</v>
      </c>
      <c r="U30" s="110">
        <v>3.71</v>
      </c>
      <c r="V30" s="110">
        <v>3.71</v>
      </c>
      <c r="W30" s="110">
        <v>3.71</v>
      </c>
      <c r="X30" s="110">
        <v>3.71</v>
      </c>
      <c r="Y30" s="110">
        <v>3.71</v>
      </c>
      <c r="Z30" s="110">
        <v>3.71</v>
      </c>
      <c r="AA30" s="110">
        <v>3.71</v>
      </c>
      <c r="AB30" s="110">
        <v>3.71</v>
      </c>
      <c r="AC30" s="110">
        <v>3.71</v>
      </c>
      <c r="AD30" s="110">
        <v>3.71</v>
      </c>
      <c r="AE30" s="110">
        <v>3.71</v>
      </c>
      <c r="AF30" s="110">
        <v>3.71</v>
      </c>
      <c r="AG30" s="110">
        <v>3.71</v>
      </c>
      <c r="AH30" s="110">
        <v>3.71</v>
      </c>
      <c r="AI30" s="110">
        <v>3.71</v>
      </c>
      <c r="AJ30" s="110">
        <v>3.71</v>
      </c>
      <c r="AK30" s="110">
        <v>3.71</v>
      </c>
    </row>
    <row r="31" spans="1:37">
      <c r="A31" s="117" t="s">
        <v>323</v>
      </c>
      <c r="B31" s="110">
        <v>7.3894352180000018</v>
      </c>
      <c r="C31" s="110">
        <v>7.6678847789000004</v>
      </c>
      <c r="D31" s="110">
        <v>7.9602568178450008</v>
      </c>
      <c r="E31" s="110">
        <v>8.2672474587372484</v>
      </c>
      <c r="F31" s="110">
        <v>8.5895876316741138</v>
      </c>
      <c r="G31" s="110">
        <v>8.9280448132578183</v>
      </c>
      <c r="H31" s="110">
        <v>7.4629808539207101</v>
      </c>
      <c r="I31" s="110">
        <v>7.836129896616745</v>
      </c>
      <c r="J31" s="110">
        <v>8.2279363914475834</v>
      </c>
      <c r="K31" s="110">
        <v>8.6393332110199612</v>
      </c>
      <c r="L31" s="110">
        <v>9.0712998715709592</v>
      </c>
      <c r="M31" s="110">
        <v>9.5248648651495085</v>
      </c>
      <c r="N31" s="110">
        <v>10.001108108406987</v>
      </c>
      <c r="O31" s="110">
        <v>10.501163513827334</v>
      </c>
      <c r="P31" s="110">
        <v>11.026221689518701</v>
      </c>
      <c r="Q31" s="110">
        <v>11.577532773994635</v>
      </c>
      <c r="R31" s="110">
        <v>12.156409412694369</v>
      </c>
      <c r="S31" s="110">
        <v>12.764229883329087</v>
      </c>
      <c r="T31" s="110">
        <v>13.40244137749554</v>
      </c>
      <c r="U31" s="110">
        <v>14.072563446370319</v>
      </c>
      <c r="V31" s="110">
        <v>14.776191618688836</v>
      </c>
      <c r="W31" s="110">
        <v>15.515001199623276</v>
      </c>
      <c r="X31" s="110">
        <v>16.290751259604438</v>
      </c>
      <c r="Y31" s="110">
        <v>17.105288822584662</v>
      </c>
      <c r="Z31" s="110">
        <v>17.960553263713898</v>
      </c>
      <c r="AA31" s="110">
        <v>18.858580926899588</v>
      </c>
      <c r="AB31" s="110">
        <v>19.801509973244571</v>
      </c>
      <c r="AC31" s="110">
        <v>20.791585471906792</v>
      </c>
      <c r="AD31" s="110">
        <v>21.831164745502143</v>
      </c>
      <c r="AE31" s="110">
        <v>22.922722982777248</v>
      </c>
      <c r="AF31" s="110">
        <v>24.06885913191611</v>
      </c>
      <c r="AG31" s="110">
        <v>25.272302088511918</v>
      </c>
      <c r="AH31" s="110">
        <v>26.535917192937514</v>
      </c>
      <c r="AI31" s="110">
        <v>27.862713052584386</v>
      </c>
      <c r="AJ31" s="110">
        <v>29.255848705213612</v>
      </c>
      <c r="AK31" s="110">
        <v>30.718641140474283</v>
      </c>
    </row>
    <row r="32" spans="1:37">
      <c r="A32" s="117" t="s">
        <v>324</v>
      </c>
      <c r="B32" s="110">
        <v>212</v>
      </c>
      <c r="C32" s="110">
        <v>220</v>
      </c>
      <c r="D32" s="110">
        <v>228</v>
      </c>
      <c r="E32" s="110">
        <v>236</v>
      </c>
      <c r="F32" s="110">
        <v>244</v>
      </c>
      <c r="G32" s="110">
        <v>252</v>
      </c>
      <c r="H32" s="110">
        <v>262.59999999999854</v>
      </c>
      <c r="I32" s="110">
        <v>273.20000000000073</v>
      </c>
      <c r="J32" s="110">
        <v>283.79999999999927</v>
      </c>
      <c r="K32" s="110">
        <v>294.39999999999782</v>
      </c>
      <c r="L32" s="110">
        <v>305</v>
      </c>
      <c r="M32" s="110">
        <v>306.60000000000036</v>
      </c>
      <c r="N32" s="110">
        <v>308.20000000000027</v>
      </c>
      <c r="O32" s="110">
        <v>309.80000000000018</v>
      </c>
      <c r="P32" s="110">
        <v>311.40000000000009</v>
      </c>
      <c r="Q32" s="110">
        <v>313</v>
      </c>
      <c r="R32" s="110">
        <v>317.40000000000146</v>
      </c>
      <c r="S32" s="110">
        <v>321.80000000000109</v>
      </c>
      <c r="T32" s="110">
        <v>326.20000000000073</v>
      </c>
      <c r="U32" s="110">
        <v>330.60000000000036</v>
      </c>
      <c r="V32" s="110">
        <v>335</v>
      </c>
      <c r="W32" s="110">
        <v>339.79999999999927</v>
      </c>
      <c r="X32" s="110">
        <v>344.60000000000036</v>
      </c>
      <c r="Y32" s="110">
        <v>349.39999999999964</v>
      </c>
      <c r="Z32" s="110">
        <v>354.19999999999891</v>
      </c>
      <c r="AA32" s="110">
        <v>359</v>
      </c>
      <c r="AB32" s="110">
        <v>363</v>
      </c>
      <c r="AC32" s="110">
        <v>367</v>
      </c>
      <c r="AD32" s="110">
        <v>371</v>
      </c>
      <c r="AE32" s="110">
        <v>375</v>
      </c>
      <c r="AF32" s="110">
        <v>379</v>
      </c>
      <c r="AG32" s="110">
        <v>382</v>
      </c>
      <c r="AH32" s="110">
        <v>385</v>
      </c>
      <c r="AI32" s="110">
        <v>388</v>
      </c>
      <c r="AJ32" s="110">
        <v>391</v>
      </c>
      <c r="AK32" s="110">
        <v>394</v>
      </c>
    </row>
    <row r="33" spans="1:37">
      <c r="A33" s="105" t="s">
        <v>316</v>
      </c>
      <c r="B33" s="110">
        <v>97.600000000000009</v>
      </c>
      <c r="C33" s="110">
        <v>100.27952071390992</v>
      </c>
      <c r="D33" s="110">
        <v>108.87663103243267</v>
      </c>
      <c r="E33" s="110">
        <v>112.92668225451689</v>
      </c>
      <c r="F33" s="110">
        <v>117.14086426049157</v>
      </c>
      <c r="G33" s="110">
        <v>117.58825526600465</v>
      </c>
      <c r="H33" s="110">
        <v>119.39939335999138</v>
      </c>
      <c r="I33" s="110">
        <v>121.95791395083936</v>
      </c>
      <c r="J33" s="110">
        <v>124.29908538261975</v>
      </c>
      <c r="K33" s="110">
        <v>125.94731650554866</v>
      </c>
      <c r="L33" s="110">
        <v>127.02642221220292</v>
      </c>
      <c r="M33" s="110">
        <v>128.3160062430218</v>
      </c>
      <c r="N33" s="110">
        <v>128.41459310820696</v>
      </c>
      <c r="O33" s="110">
        <v>128.89534175492827</v>
      </c>
      <c r="P33" s="110">
        <v>129.92192840802409</v>
      </c>
      <c r="Q33" s="110">
        <v>131.07510975713086</v>
      </c>
      <c r="R33" s="110">
        <v>132.09472067708091</v>
      </c>
      <c r="S33" s="110">
        <v>133.06710990473357</v>
      </c>
      <c r="T33" s="110">
        <v>133.70345761159814</v>
      </c>
      <c r="U33" s="110">
        <v>134.86940158024476</v>
      </c>
      <c r="V33" s="110">
        <v>135.90745710788596</v>
      </c>
      <c r="W33" s="110">
        <v>137.17840421756858</v>
      </c>
      <c r="X33" s="110">
        <v>138.22780623847191</v>
      </c>
      <c r="Y33" s="110">
        <v>139.48272140004767</v>
      </c>
      <c r="Z33" s="110">
        <v>141.02084433412455</v>
      </c>
      <c r="AA33" s="110">
        <v>141.90330080162249</v>
      </c>
      <c r="AB33" s="110">
        <v>142.23493659621326</v>
      </c>
      <c r="AC33" s="110">
        <v>142.66533408639384</v>
      </c>
      <c r="AD33" s="110">
        <v>143.25024668820879</v>
      </c>
      <c r="AE33" s="110">
        <v>143.8945841445661</v>
      </c>
      <c r="AF33" s="110">
        <v>144.61621412282159</v>
      </c>
      <c r="AG33" s="110">
        <v>145.09526691461778</v>
      </c>
      <c r="AH33" s="110">
        <v>146.12473826939038</v>
      </c>
      <c r="AI33" s="110">
        <v>147.01992239034723</v>
      </c>
      <c r="AJ33" s="110">
        <v>148.23041314610003</v>
      </c>
      <c r="AK33" s="110">
        <v>149.8852353752844</v>
      </c>
    </row>
    <row r="34" spans="1:37">
      <c r="A34" s="117" t="s">
        <v>325</v>
      </c>
      <c r="B34" s="110">
        <v>14.587</v>
      </c>
      <c r="C34" s="110">
        <v>14.791096983832553</v>
      </c>
      <c r="D34" s="110">
        <v>14.992835194158337</v>
      </c>
      <c r="E34" s="110">
        <v>15.194743678397366</v>
      </c>
      <c r="F34" s="110">
        <v>15.39682087691379</v>
      </c>
      <c r="G34" s="110">
        <v>15.599065245949863</v>
      </c>
      <c r="H34" s="110">
        <v>15.801475257456568</v>
      </c>
      <c r="I34" s="110">
        <v>16.004049398926018</v>
      </c>
      <c r="J34" s="110">
        <v>16.206786173225716</v>
      </c>
      <c r="K34" s="110">
        <v>16.409684098434603</v>
      </c>
      <c r="L34" s="110">
        <v>16.612741707680907</v>
      </c>
      <c r="M34" s="110">
        <v>16.815957548981725</v>
      </c>
      <c r="N34" s="110">
        <v>17.01933018508436</v>
      </c>
      <c r="O34" s="110">
        <v>17.222858193309399</v>
      </c>
      <c r="P34" s="110">
        <v>17.426540165395465</v>
      </c>
      <c r="Q34" s="110">
        <v>17.630374707345695</v>
      </c>
      <c r="R34" s="110">
        <v>17.834360439275819</v>
      </c>
      <c r="S34" s="110">
        <v>18.038495995263993</v>
      </c>
      <c r="T34" s="110">
        <v>18.242780023202148</v>
      </c>
      <c r="U34" s="110">
        <v>18.447211184649035</v>
      </c>
      <c r="V34" s="110">
        <v>18.651788154684827</v>
      </c>
      <c r="W34" s="110">
        <v>18.856509621767326</v>
      </c>
      <c r="X34" s="110">
        <v>19.061374287589718</v>
      </c>
      <c r="Y34" s="110">
        <v>19.266380866939834</v>
      </c>
      <c r="Z34" s="110">
        <v>19.471528087561019</v>
      </c>
      <c r="AA34" s="110">
        <v>19.676814690014446</v>
      </c>
      <c r="AB34" s="110">
        <v>19.882239427542956</v>
      </c>
      <c r="AC34" s="110">
        <v>20.087801065936347</v>
      </c>
      <c r="AD34" s="110">
        <v>20.293498383398166</v>
      </c>
      <c r="AE34" s="110">
        <v>20.499330170413923</v>
      </c>
      <c r="AF34" s="110">
        <v>20.705295229620706</v>
      </c>
      <c r="AG34" s="110">
        <v>20.911392375678272</v>
      </c>
      <c r="AH34" s="110">
        <v>21.11762043514149</v>
      </c>
      <c r="AI34" s="110">
        <v>21.323978246334192</v>
      </c>
      <c r="AJ34" s="110">
        <v>21.530464659224364</v>
      </c>
      <c r="AK34" s="110">
        <v>21.737078535300721</v>
      </c>
    </row>
    <row r="35" spans="1:37">
      <c r="A35" s="117" t="s">
        <v>326</v>
      </c>
      <c r="B35" s="110">
        <v>10.335000000000001</v>
      </c>
      <c r="C35" s="110">
        <v>10.393888888888888</v>
      </c>
      <c r="D35" s="110">
        <v>10.452777777777778</v>
      </c>
      <c r="E35" s="110">
        <v>10.511666666666665</v>
      </c>
      <c r="F35" s="110">
        <v>10.570555555555554</v>
      </c>
      <c r="G35" s="110">
        <v>10.629444444444443</v>
      </c>
      <c r="H35" s="110">
        <v>10.688333333333331</v>
      </c>
      <c r="I35" s="110">
        <v>10.747222222222222</v>
      </c>
      <c r="J35" s="110">
        <v>10.806111111111109</v>
      </c>
      <c r="K35" s="110">
        <v>10.864999999999998</v>
      </c>
      <c r="L35" s="110">
        <v>10.923888888888888</v>
      </c>
      <c r="M35" s="110">
        <v>10.982777777777775</v>
      </c>
      <c r="N35" s="110">
        <v>11.041666666666664</v>
      </c>
      <c r="O35" s="110">
        <v>11.100555555555554</v>
      </c>
      <c r="P35" s="110">
        <v>11.159444444444441</v>
      </c>
      <c r="Q35" s="110">
        <v>11.21833333333333</v>
      </c>
      <c r="R35" s="110">
        <v>11.277222222222218</v>
      </c>
      <c r="S35" s="110">
        <v>11.336111111111107</v>
      </c>
      <c r="T35" s="110">
        <v>11.394999999999996</v>
      </c>
      <c r="U35" s="110">
        <v>11.453888888888885</v>
      </c>
      <c r="V35" s="110">
        <v>11.512777777777774</v>
      </c>
      <c r="W35" s="110">
        <v>11.571666666666664</v>
      </c>
      <c r="X35" s="110">
        <v>11.630555555555551</v>
      </c>
      <c r="Y35" s="110">
        <v>11.68944444444444</v>
      </c>
      <c r="Z35" s="110">
        <v>11.748333333333328</v>
      </c>
      <c r="AA35" s="110">
        <v>11.807222222222217</v>
      </c>
      <c r="AB35" s="110">
        <v>11.866111111111106</v>
      </c>
      <c r="AC35" s="110">
        <v>11.924999999999994</v>
      </c>
      <c r="AD35" s="110">
        <v>11.983888888888883</v>
      </c>
      <c r="AE35" s="110">
        <v>12.04277777777777</v>
      </c>
      <c r="AF35" s="110">
        <v>12.101666666666659</v>
      </c>
      <c r="AG35" s="110">
        <v>12.160555555555549</v>
      </c>
      <c r="AH35" s="110">
        <v>12.219444444444438</v>
      </c>
      <c r="AI35" s="110">
        <v>12.278333333333327</v>
      </c>
      <c r="AJ35" s="110">
        <v>12.337222222222216</v>
      </c>
      <c r="AK35" s="110">
        <v>12.396111111111104</v>
      </c>
    </row>
    <row r="36" spans="1:37">
      <c r="A36" s="117"/>
      <c r="B36" s="110"/>
      <c r="C36" s="118"/>
      <c r="D36" s="118"/>
      <c r="E36" s="118"/>
      <c r="F36" s="118"/>
      <c r="G36" s="118"/>
      <c r="H36" s="118"/>
      <c r="I36" s="118"/>
      <c r="J36" s="118"/>
    </row>
    <row r="37" spans="1:37">
      <c r="A37" s="117"/>
      <c r="B37" s="110"/>
      <c r="C37" s="118"/>
      <c r="D37" s="118"/>
      <c r="E37" s="118"/>
      <c r="F37" s="118"/>
      <c r="G37" s="118"/>
      <c r="H37" s="118"/>
      <c r="I37" s="118"/>
      <c r="J37" s="118"/>
    </row>
    <row r="38" spans="1:37">
      <c r="A38" s="101" t="s">
        <v>327</v>
      </c>
      <c r="B38" s="119"/>
      <c r="C38" s="119"/>
      <c r="D38" s="119"/>
      <c r="E38" s="119"/>
      <c r="F38" s="119"/>
      <c r="G38" s="119"/>
      <c r="H38" s="119"/>
      <c r="I38" s="119"/>
      <c r="J38" s="119"/>
    </row>
    <row r="39" spans="1:37">
      <c r="A39" s="103" t="s">
        <v>328</v>
      </c>
      <c r="B39" s="120">
        <v>75.376000000000005</v>
      </c>
      <c r="C39" s="120">
        <v>68.713480258627953</v>
      </c>
      <c r="D39" s="120">
        <v>69.936915475616672</v>
      </c>
      <c r="E39" s="120">
        <v>68.121959871192232</v>
      </c>
      <c r="F39" s="120">
        <v>71.724973477519427</v>
      </c>
      <c r="G39" s="120">
        <v>75.102330252250297</v>
      </c>
      <c r="H39" s="120">
        <v>73.566984426641511</v>
      </c>
      <c r="I39" s="120">
        <v>75.863973526614828</v>
      </c>
      <c r="J39" s="120">
        <v>75.904245063197848</v>
      </c>
      <c r="K39" s="120">
        <v>75.296589940397965</v>
      </c>
      <c r="L39" s="120">
        <v>73.258814230448081</v>
      </c>
      <c r="M39" s="120">
        <v>72.334729399707939</v>
      </c>
      <c r="N39" s="120">
        <v>72.56398900976049</v>
      </c>
      <c r="O39" s="120">
        <v>71.930161064535298</v>
      </c>
      <c r="P39" s="120">
        <v>71.864455588485015</v>
      </c>
      <c r="Q39" s="120">
        <v>71.700890729347321</v>
      </c>
      <c r="R39" s="120">
        <v>71.954439484498948</v>
      </c>
      <c r="S39" s="120">
        <v>72.713441245257172</v>
      </c>
      <c r="T39" s="120">
        <v>73.155597345535668</v>
      </c>
      <c r="U39" s="120">
        <v>72.549420464143239</v>
      </c>
      <c r="V39" s="120">
        <v>72.87826072668247</v>
      </c>
      <c r="W39" s="120">
        <v>74.221884183605454</v>
      </c>
      <c r="X39" s="120">
        <v>76.125318217649948</v>
      </c>
      <c r="Y39" s="120">
        <v>77.31307335088843</v>
      </c>
      <c r="Z39" s="120">
        <v>77.657687056540226</v>
      </c>
      <c r="AA39" s="120">
        <v>78.148947315400008</v>
      </c>
      <c r="AB39" s="120">
        <v>78.115032246214298</v>
      </c>
      <c r="AC39" s="120">
        <v>78.418988152351133</v>
      </c>
      <c r="AD39" s="120">
        <v>78.460165505601154</v>
      </c>
      <c r="AE39" s="120">
        <v>78.905005944601584</v>
      </c>
      <c r="AF39" s="120">
        <v>79.584779767825282</v>
      </c>
      <c r="AG39" s="120">
        <v>79.498391710265224</v>
      </c>
      <c r="AH39" s="120">
        <v>79.990595073157422</v>
      </c>
      <c r="AI39" s="120">
        <v>80.184388330242712</v>
      </c>
      <c r="AJ39" s="120">
        <v>79.94897180918818</v>
      </c>
      <c r="AK39" s="120">
        <v>79.894890792310321</v>
      </c>
    </row>
    <row r="40" spans="1:37">
      <c r="A40" t="s">
        <v>329</v>
      </c>
      <c r="B40" s="121">
        <v>74.256</v>
      </c>
      <c r="C40" s="121">
        <v>68.576235331516969</v>
      </c>
      <c r="D40" s="121">
        <v>70.019639106872404</v>
      </c>
      <c r="E40" s="121">
        <v>67.023993263710466</v>
      </c>
      <c r="F40" s="121">
        <v>70.993250351480924</v>
      </c>
      <c r="G40" s="121">
        <v>75.307830698790383</v>
      </c>
      <c r="H40" s="121">
        <v>73.068509616741522</v>
      </c>
      <c r="I40" s="121">
        <v>76.375075896166749</v>
      </c>
      <c r="J40" s="121">
        <v>76.249897849163702</v>
      </c>
      <c r="K40" s="121">
        <v>75.02899500434556</v>
      </c>
      <c r="L40" s="121">
        <v>72.064528153468544</v>
      </c>
      <c r="M40" s="121">
        <v>70.730134095407678</v>
      </c>
      <c r="N40" s="121">
        <v>70.885661482408295</v>
      </c>
      <c r="O40" s="121">
        <v>69.768423690894494</v>
      </c>
      <c r="P40" s="121">
        <v>69.433127685821816</v>
      </c>
      <c r="Q40" s="121">
        <v>69.074486858755051</v>
      </c>
      <c r="R40" s="121">
        <v>69.529322846627707</v>
      </c>
      <c r="S40" s="121">
        <v>70.709543609119876</v>
      </c>
      <c r="T40" s="121">
        <v>71.394983648015796</v>
      </c>
      <c r="U40" s="121">
        <v>70.785584537887075</v>
      </c>
      <c r="V40" s="121">
        <v>71.347590173179896</v>
      </c>
      <c r="W40" s="121">
        <v>73.46890145893228</v>
      </c>
      <c r="X40" s="121">
        <v>76.352565396688121</v>
      </c>
      <c r="Y40" s="121">
        <v>78.147144502120668</v>
      </c>
      <c r="Z40" s="121">
        <v>78.843449964068569</v>
      </c>
      <c r="AA40" s="121">
        <v>79.738886535103333</v>
      </c>
      <c r="AB40" s="121">
        <v>79.823487167833846</v>
      </c>
      <c r="AC40" s="121">
        <v>80.193882134889535</v>
      </c>
      <c r="AD40" s="121">
        <v>80.268145629782865</v>
      </c>
      <c r="AE40" s="121">
        <v>80.821415466040747</v>
      </c>
      <c r="AF40" s="121">
        <v>81.845467646685051</v>
      </c>
      <c r="AG40" s="121">
        <v>81.849047513889161</v>
      </c>
      <c r="AH40" s="121">
        <v>82.662264444370365</v>
      </c>
      <c r="AI40" s="121">
        <v>82.996743434243513</v>
      </c>
      <c r="AJ40" s="121">
        <v>82.655532447912918</v>
      </c>
      <c r="AK40" s="121">
        <v>82.55288138354652</v>
      </c>
    </row>
    <row r="41" spans="1:37">
      <c r="A41" s="122" t="s">
        <v>330</v>
      </c>
      <c r="B41" s="121">
        <v>11.816000000000001</v>
      </c>
      <c r="C41" s="121">
        <v>10.348445660850363</v>
      </c>
      <c r="D41" s="121">
        <v>10.507335850419988</v>
      </c>
      <c r="E41" s="121">
        <v>10.949499505781958</v>
      </c>
      <c r="F41" s="121">
        <v>11.597827678680167</v>
      </c>
      <c r="G41" s="121">
        <v>11.762062810484755</v>
      </c>
      <c r="H41" s="121">
        <v>11.917783318636166</v>
      </c>
      <c r="I41" s="121">
        <v>11.75587011741573</v>
      </c>
      <c r="J41" s="121">
        <v>11.905147061648663</v>
      </c>
      <c r="K41" s="121">
        <v>12.226383970249568</v>
      </c>
      <c r="L41" s="121">
        <v>12.42215889801999</v>
      </c>
      <c r="M41" s="121">
        <v>12.511823107155525</v>
      </c>
      <c r="N41" s="121">
        <v>12.639904151833679</v>
      </c>
      <c r="O41" s="121">
        <v>12.857262192403123</v>
      </c>
      <c r="P41" s="121">
        <v>13.057589678937434</v>
      </c>
      <c r="Q41" s="121">
        <v>13.177493130606258</v>
      </c>
      <c r="R41" s="121">
        <v>13.105759959169065</v>
      </c>
      <c r="S41" s="121">
        <v>12.99664806389975</v>
      </c>
      <c r="T41" s="121">
        <v>12.940897070643386</v>
      </c>
      <c r="U41" s="121">
        <v>12.805695829454038</v>
      </c>
      <c r="V41" s="121">
        <v>12.728927726646761</v>
      </c>
      <c r="W41" s="121">
        <v>12.500096333398789</v>
      </c>
      <c r="X41" s="121">
        <v>12.260581441790896</v>
      </c>
      <c r="Y41" s="121">
        <v>12.120306678579917</v>
      </c>
      <c r="Z41" s="121">
        <v>11.958685489089236</v>
      </c>
      <c r="AA41" s="121">
        <v>11.794670309245072</v>
      </c>
      <c r="AB41" s="121">
        <v>11.712188050093715</v>
      </c>
      <c r="AC41" s="121">
        <v>11.753687100531383</v>
      </c>
      <c r="AD41" s="121">
        <v>11.753967541388555</v>
      </c>
      <c r="AE41" s="121">
        <v>11.799442841045657</v>
      </c>
      <c r="AF41" s="121">
        <v>11.727537307867145</v>
      </c>
      <c r="AG41" s="121">
        <v>11.653047402382439</v>
      </c>
      <c r="AH41" s="121">
        <v>11.551273084279726</v>
      </c>
      <c r="AI41" s="121">
        <v>11.50929164015959</v>
      </c>
      <c r="AJ41" s="121">
        <v>11.543680800382409</v>
      </c>
      <c r="AK41" s="121">
        <v>11.580861428346761</v>
      </c>
    </row>
    <row r="42" spans="1:37">
      <c r="A42" s="117" t="s">
        <v>331</v>
      </c>
      <c r="B42" s="121">
        <v>-17.864000000000001</v>
      </c>
      <c r="C42" s="121">
        <v>-17.26129170683928</v>
      </c>
      <c r="D42" s="121">
        <v>-17.62461018731166</v>
      </c>
      <c r="E42" s="121">
        <v>-16.870577591336918</v>
      </c>
      <c r="F42" s="121">
        <v>-17.869677412437138</v>
      </c>
      <c r="G42" s="121">
        <v>-18.955698387596684</v>
      </c>
      <c r="H42" s="121">
        <v>-18.392039938927724</v>
      </c>
      <c r="I42" s="121">
        <v>-19.224334170613634</v>
      </c>
      <c r="J42" s="121">
        <v>-19.192825663706447</v>
      </c>
      <c r="K42" s="121">
        <v>-18.885512787048285</v>
      </c>
      <c r="L42" s="121">
        <v>-18.139328240450315</v>
      </c>
      <c r="M42" s="121">
        <v>-17.803448544274055</v>
      </c>
      <c r="N42" s="121">
        <v>-17.842596269173825</v>
      </c>
      <c r="O42" s="121">
        <v>-17.561376873970872</v>
      </c>
      <c r="P42" s="121">
        <v>-17.476979675382786</v>
      </c>
      <c r="Q42" s="121">
        <v>-17.386706362710335</v>
      </c>
      <c r="R42" s="121">
        <v>-17.50119291373613</v>
      </c>
      <c r="S42" s="121">
        <v>-17.798265722725436</v>
      </c>
      <c r="T42" s="121">
        <v>-17.97079751018406</v>
      </c>
      <c r="U42" s="121">
        <v>-17.81740594888052</v>
      </c>
      <c r="V42" s="121">
        <v>-17.958868121086091</v>
      </c>
      <c r="W42" s="121">
        <v>-18.492822379837204</v>
      </c>
      <c r="X42" s="121">
        <v>-19.21866806345437</v>
      </c>
      <c r="Y42" s="121">
        <v>-19.670380719888769</v>
      </c>
      <c r="Z42" s="121">
        <v>-19.845647437836234</v>
      </c>
      <c r="AA42" s="121">
        <v>-20.071037352912246</v>
      </c>
      <c r="AB42" s="121">
        <v>-20.092332138096722</v>
      </c>
      <c r="AC42" s="121">
        <v>-20.185564079777176</v>
      </c>
      <c r="AD42" s="121">
        <v>-20.204256908893942</v>
      </c>
      <c r="AE42" s="121">
        <v>-20.343520197263075</v>
      </c>
      <c r="AF42" s="121">
        <v>-20.601283886501385</v>
      </c>
      <c r="AG42" s="121">
        <v>-20.602184973179341</v>
      </c>
      <c r="AH42" s="121">
        <v>-20.806879421483725</v>
      </c>
      <c r="AI42" s="121">
        <v>-20.891070969563007</v>
      </c>
      <c r="AJ42" s="121">
        <v>-20.805184913844752</v>
      </c>
      <c r="AK42" s="121">
        <v>-20.779346663064725</v>
      </c>
    </row>
    <row r="43" spans="1:37">
      <c r="A43" s="117" t="s">
        <v>332</v>
      </c>
      <c r="B43" s="121">
        <v>7.1680000000000001</v>
      </c>
      <c r="C43" s="121">
        <v>7.0500909730999117</v>
      </c>
      <c r="D43" s="121">
        <v>7.0345507056359349</v>
      </c>
      <c r="E43" s="121">
        <v>7.0190446930367205</v>
      </c>
      <c r="F43" s="121">
        <v>7.0035728597954758</v>
      </c>
      <c r="G43" s="121">
        <v>6.9881351305718455</v>
      </c>
      <c r="H43" s="121">
        <v>6.9727314301915415</v>
      </c>
      <c r="I43" s="121">
        <v>6.9573616836459857</v>
      </c>
      <c r="J43" s="121">
        <v>6.9420258160919328</v>
      </c>
      <c r="K43" s="121">
        <v>6.9267237528511112</v>
      </c>
      <c r="L43" s="121">
        <v>6.9114554194098687</v>
      </c>
      <c r="M43" s="121">
        <v>6.8962207414187899</v>
      </c>
      <c r="N43" s="121">
        <v>6.8810196446923513</v>
      </c>
      <c r="O43" s="121">
        <v>6.8658520552085536</v>
      </c>
      <c r="P43" s="121">
        <v>6.8507178991085613</v>
      </c>
      <c r="Q43" s="121">
        <v>6.8356171026963422</v>
      </c>
      <c r="R43" s="121">
        <v>6.8205495924383088</v>
      </c>
      <c r="S43" s="121">
        <v>6.8055152949629667</v>
      </c>
      <c r="T43" s="121">
        <v>6.7905141370605433</v>
      </c>
      <c r="U43" s="121">
        <v>6.7755460456826464</v>
      </c>
      <c r="V43" s="121">
        <v>6.760610947941899</v>
      </c>
      <c r="W43" s="121">
        <v>6.7457087711115893</v>
      </c>
      <c r="X43" s="121">
        <v>6.7308394426253093</v>
      </c>
      <c r="Y43" s="121">
        <v>6.7160028900766138</v>
      </c>
      <c r="Z43" s="121">
        <v>6.7011990412186533</v>
      </c>
      <c r="AA43" s="121">
        <v>6.6864278239638359</v>
      </c>
      <c r="AB43" s="121">
        <v>6.6716891663834641</v>
      </c>
      <c r="AC43" s="121">
        <v>6.6569829967073968</v>
      </c>
      <c r="AD43" s="121">
        <v>6.6423092433236857</v>
      </c>
      <c r="AE43" s="121">
        <v>6.6276678347782436</v>
      </c>
      <c r="AF43" s="121">
        <v>6.6130586997744727</v>
      </c>
      <c r="AG43" s="121">
        <v>6.5984817671729532</v>
      </c>
      <c r="AH43" s="121">
        <v>6.583936965991052</v>
      </c>
      <c r="AI43" s="121">
        <v>6.5694242254026136</v>
      </c>
      <c r="AJ43" s="121">
        <v>6.5549434747376054</v>
      </c>
      <c r="AK43" s="121">
        <v>6.5404946434817592</v>
      </c>
    </row>
    <row r="44" spans="1:37">
      <c r="A44" s="117"/>
      <c r="B44" s="119"/>
      <c r="C44" s="119"/>
      <c r="D44" s="119"/>
      <c r="E44" s="119"/>
      <c r="F44" s="119"/>
      <c r="G44" s="119"/>
      <c r="H44" s="119"/>
      <c r="I44" s="119"/>
      <c r="J44" s="119"/>
    </row>
    <row r="45" spans="1:37">
      <c r="A45" s="101" t="s">
        <v>333</v>
      </c>
      <c r="B45" s="119"/>
      <c r="C45" s="119"/>
      <c r="D45" s="119"/>
      <c r="E45" s="119"/>
      <c r="F45" s="119"/>
      <c r="G45" s="119"/>
      <c r="H45" s="119"/>
      <c r="I45" s="119"/>
      <c r="J45" s="119"/>
    </row>
    <row r="46" spans="1:37">
      <c r="A46" s="123" t="s">
        <v>334</v>
      </c>
      <c r="B46" s="120">
        <v>6.166842179765279</v>
      </c>
      <c r="C46" s="120">
        <v>6.1552954318461968</v>
      </c>
      <c r="D46" s="120">
        <v>6.2033891650282014</v>
      </c>
      <c r="E46" s="120">
        <v>6.2513177338273964</v>
      </c>
      <c r="F46" s="120">
        <v>6.2993456608422038</v>
      </c>
      <c r="G46" s="120">
        <v>6.3473935110836299</v>
      </c>
      <c r="H46" s="120">
        <v>6.3953803072136921</v>
      </c>
      <c r="I46" s="120">
        <v>6.443263464488826</v>
      </c>
      <c r="J46" s="120">
        <v>6.4909926527121158</v>
      </c>
      <c r="K46" s="120">
        <v>6.5385250306903568</v>
      </c>
      <c r="L46" s="120">
        <v>6.5857974360376694</v>
      </c>
      <c r="M46" s="120">
        <v>6.6327957661554073</v>
      </c>
      <c r="N46" s="120">
        <v>6.6793778592377295</v>
      </c>
      <c r="O46" s="120">
        <v>6.7254967836281798</v>
      </c>
      <c r="P46" s="120">
        <v>6.7710977616079582</v>
      </c>
      <c r="Q46" s="120">
        <v>6.8161378307441343</v>
      </c>
      <c r="R46" s="120">
        <v>6.8605874776939784</v>
      </c>
      <c r="S46" s="120">
        <v>6.9044297609374059</v>
      </c>
      <c r="T46" s="120">
        <v>6.947658085452316</v>
      </c>
      <c r="U46" s="120">
        <v>6.990274838194213</v>
      </c>
      <c r="V46" s="120">
        <v>7.0323015355521319</v>
      </c>
      <c r="W46" s="120">
        <v>7.0738113730763903</v>
      </c>
      <c r="X46" s="120">
        <v>7.1148212707490837</v>
      </c>
      <c r="Y46" s="120">
        <v>7.1553583912917462</v>
      </c>
      <c r="Z46" s="120">
        <v>7.1954606279787718</v>
      </c>
      <c r="AA46" s="120">
        <v>7.2351758213035646</v>
      </c>
      <c r="AB46" s="120">
        <v>7.2745555541112612</v>
      </c>
      <c r="AC46" s="120">
        <v>7.3136581230894944</v>
      </c>
      <c r="AD46" s="120">
        <v>7.3525388424522573</v>
      </c>
      <c r="AE46" s="120">
        <v>7.3912651003323582</v>
      </c>
      <c r="AF46" s="120">
        <v>7.4299038461661366</v>
      </c>
      <c r="AG46" s="120">
        <v>7.4685405005501151</v>
      </c>
      <c r="AH46" s="120">
        <v>7.5071734719888497</v>
      </c>
      <c r="AI46" s="120">
        <v>7.545848505823173</v>
      </c>
      <c r="AJ46" s="120">
        <v>7.584650265803039</v>
      </c>
      <c r="AK46" s="120">
        <v>7.6236288281614497</v>
      </c>
    </row>
    <row r="47" spans="1:37">
      <c r="A47" s="124" t="s">
        <v>335</v>
      </c>
      <c r="B47" s="120">
        <v>148.58821422088394</v>
      </c>
      <c r="C47" s="120">
        <v>147.82996428040423</v>
      </c>
      <c r="D47" s="120">
        <v>147.65582161493393</v>
      </c>
      <c r="E47" s="120">
        <v>146.97209344897209</v>
      </c>
      <c r="F47" s="120">
        <v>146.24110943733703</v>
      </c>
      <c r="G47" s="120">
        <v>145.60606613588914</v>
      </c>
      <c r="H47" s="120">
        <v>145.05020293544601</v>
      </c>
      <c r="I47" s="120">
        <v>144.51673825286213</v>
      </c>
      <c r="J47" s="120">
        <v>143.94839045030841</v>
      </c>
      <c r="K47" s="120">
        <v>143.33644409754191</v>
      </c>
      <c r="L47" s="120">
        <v>142.66485676321446</v>
      </c>
      <c r="M47" s="120">
        <v>141.95593450117832</v>
      </c>
      <c r="N47" s="120">
        <v>141.36894482211292</v>
      </c>
      <c r="O47" s="120">
        <v>140.82997667435512</v>
      </c>
      <c r="P47" s="120">
        <v>140.3109858442586</v>
      </c>
      <c r="Q47" s="120">
        <v>139.76138317125336</v>
      </c>
      <c r="R47" s="120">
        <v>139.21080847109877</v>
      </c>
      <c r="S47" s="120">
        <v>138.67601124370694</v>
      </c>
      <c r="T47" s="120">
        <v>138.17194447022084</v>
      </c>
      <c r="U47" s="120">
        <v>137.69669755816309</v>
      </c>
      <c r="V47" s="120">
        <v>137.2515708260174</v>
      </c>
      <c r="W47" s="120">
        <v>136.81521929659607</v>
      </c>
      <c r="X47" s="120">
        <v>136.38935721157836</v>
      </c>
      <c r="Y47" s="120">
        <v>135.98328476329331</v>
      </c>
      <c r="Z47" s="120">
        <v>135.57636596600543</v>
      </c>
      <c r="AA47" s="120">
        <v>135.16092360144407</v>
      </c>
      <c r="AB47" s="120">
        <v>134.74146295574582</v>
      </c>
      <c r="AC47" s="120">
        <v>134.33933751913142</v>
      </c>
      <c r="AD47" s="120">
        <v>133.96151466812125</v>
      </c>
      <c r="AE47" s="120">
        <v>133.58511055180821</v>
      </c>
      <c r="AF47" s="120">
        <v>133.22852595019353</v>
      </c>
      <c r="AG47" s="120">
        <v>132.87070992490413</v>
      </c>
      <c r="AH47" s="120">
        <v>132.51047268972366</v>
      </c>
      <c r="AI47" s="120">
        <v>132.16770955535276</v>
      </c>
      <c r="AJ47" s="120">
        <v>131.84524848225635</v>
      </c>
      <c r="AK47" s="120">
        <v>131.54881272853262</v>
      </c>
    </row>
    <row r="48" spans="1:37">
      <c r="A48" s="109" t="s">
        <v>336</v>
      </c>
      <c r="B48" s="121">
        <v>0.30525598176528002</v>
      </c>
      <c r="C48" s="121">
        <v>0.30810293751599999</v>
      </c>
      <c r="D48" s="121">
        <v>0.31107609064494401</v>
      </c>
      <c r="E48" s="121">
        <v>0.31403974954129604</v>
      </c>
      <c r="F48" s="121">
        <v>0.31700911989912001</v>
      </c>
      <c r="G48" s="121">
        <v>0.31997963551443998</v>
      </c>
      <c r="H48" s="121">
        <v>0.32294664152360802</v>
      </c>
      <c r="I48" s="121">
        <v>0.32590769000502401</v>
      </c>
      <c r="J48" s="121">
        <v>0.32885988780104797</v>
      </c>
      <c r="K48" s="121">
        <v>0.33180077224844789</v>
      </c>
      <c r="L48" s="121">
        <v>0.33472671254999997</v>
      </c>
      <c r="M48" s="121">
        <v>0.3376368980384799</v>
      </c>
      <c r="N48" s="121">
        <v>0.34052315675073597</v>
      </c>
      <c r="O48" s="121">
        <v>0.34338279088924784</v>
      </c>
      <c r="P48" s="121">
        <v>0.34621265163709597</v>
      </c>
      <c r="Q48" s="121">
        <v>0.34901026936175983</v>
      </c>
      <c r="R48" s="121">
        <v>0.35177394753196789</v>
      </c>
      <c r="S48" s="121">
        <v>0.35450271228925584</v>
      </c>
      <c r="T48" s="121">
        <v>0.35719618452843988</v>
      </c>
      <c r="U48" s="121">
        <v>0.35985450146015985</v>
      </c>
      <c r="V48" s="121">
        <v>0.3624788999225198</v>
      </c>
      <c r="W48" s="121">
        <v>0.36507358745450375</v>
      </c>
      <c r="X48" s="121">
        <v>0.36763953667649579</v>
      </c>
      <c r="Y48" s="121">
        <v>0.37017830899775184</v>
      </c>
      <c r="Z48" s="121">
        <v>0.37269208265763981</v>
      </c>
      <c r="AA48" s="121">
        <v>0.37518360769683984</v>
      </c>
      <c r="AB48" s="121">
        <v>0.37765584927963963</v>
      </c>
      <c r="AC48" s="121">
        <v>0.38011215850572766</v>
      </c>
      <c r="AD48" s="121">
        <v>0.38255571503166375</v>
      </c>
      <c r="AE48" s="121">
        <v>0.38499039256554363</v>
      </c>
      <c r="AF48" s="121">
        <v>0.38742003959763965</v>
      </c>
      <c r="AG48" s="121">
        <v>0.38984956640580765</v>
      </c>
      <c r="AH48" s="121">
        <v>0.39227888150526363</v>
      </c>
      <c r="AI48" s="121">
        <v>0.39471061449991174</v>
      </c>
      <c r="AJ48" s="121">
        <v>0.3971496321613916</v>
      </c>
      <c r="AK48" s="121">
        <v>0.39959881304859962</v>
      </c>
    </row>
    <row r="49" spans="1:37">
      <c r="A49" s="117" t="s">
        <v>337</v>
      </c>
      <c r="B49" s="121">
        <v>4.2715861979999996</v>
      </c>
      <c r="C49" s="121">
        <v>4.2571924943301971</v>
      </c>
      <c r="D49" s="121">
        <v>4.3023130743832576</v>
      </c>
      <c r="E49" s="121">
        <v>4.3472779842861007</v>
      </c>
      <c r="F49" s="121">
        <v>4.3923365409430843</v>
      </c>
      <c r="G49" s="121">
        <v>4.4374138755691899</v>
      </c>
      <c r="H49" s="121">
        <v>4.4824336656900838</v>
      </c>
      <c r="I49" s="121">
        <v>4.5273557744838024</v>
      </c>
      <c r="J49" s="121">
        <v>4.5721327649110677</v>
      </c>
      <c r="K49" s="121">
        <v>4.6167242584419093</v>
      </c>
      <c r="L49" s="121">
        <v>4.6610707234876694</v>
      </c>
      <c r="M49" s="121">
        <v>4.7051588681169276</v>
      </c>
      <c r="N49" s="121">
        <v>4.7488547024869936</v>
      </c>
      <c r="O49" s="121">
        <v>4.7921139927389325</v>
      </c>
      <c r="P49" s="121">
        <v>4.8348851099708625</v>
      </c>
      <c r="Q49" s="121">
        <v>4.8771275613823741</v>
      </c>
      <c r="R49" s="121">
        <v>4.9188135301620104</v>
      </c>
      <c r="S49" s="121">
        <v>4.9599270486481499</v>
      </c>
      <c r="T49" s="121">
        <v>5.0004619009238764</v>
      </c>
      <c r="U49" s="121">
        <v>5.0404203367340532</v>
      </c>
      <c r="V49" s="121">
        <v>5.0798226356296121</v>
      </c>
      <c r="W49" s="121">
        <v>5.118737785621887</v>
      </c>
      <c r="X49" s="121">
        <v>5.1571817340725881</v>
      </c>
      <c r="Y49" s="121">
        <v>5.1951800822939944</v>
      </c>
      <c r="Z49" s="121">
        <v>5.2327685453211323</v>
      </c>
      <c r="AA49" s="121">
        <v>5.2699922136067245</v>
      </c>
      <c r="AB49" s="121">
        <v>5.306899704831622</v>
      </c>
      <c r="AC49" s="121">
        <v>5.3435459645837673</v>
      </c>
      <c r="AD49" s="121">
        <v>5.3799831274205934</v>
      </c>
      <c r="AE49" s="121">
        <v>5.4162747077668145</v>
      </c>
      <c r="AF49" s="121">
        <v>5.4524838065684973</v>
      </c>
      <c r="AG49" s="121">
        <v>5.4886909341443078</v>
      </c>
      <c r="AH49" s="121">
        <v>5.5248945904835862</v>
      </c>
      <c r="AI49" s="121">
        <v>5.5611378913232619</v>
      </c>
      <c r="AJ49" s="121">
        <v>5.5975006336416477</v>
      </c>
      <c r="AK49" s="121">
        <v>5.6340300151128506</v>
      </c>
    </row>
    <row r="50" spans="1:37">
      <c r="A50" s="109" t="s">
        <v>338</v>
      </c>
      <c r="B50" s="121">
        <v>129.57840000000002</v>
      </c>
      <c r="C50" s="121">
        <v>128.71196560990342</v>
      </c>
      <c r="D50" s="121">
        <v>128.42535149013491</v>
      </c>
      <c r="E50" s="121">
        <v>127.62982417411176</v>
      </c>
      <c r="F50" s="121">
        <v>126.78715753420886</v>
      </c>
      <c r="G50" s="121">
        <v>126.04071284114015</v>
      </c>
      <c r="H50" s="121">
        <v>125.37389612577448</v>
      </c>
      <c r="I50" s="121">
        <v>124.73001152359869</v>
      </c>
      <c r="J50" s="121">
        <v>124.05187848543602</v>
      </c>
      <c r="K50" s="121">
        <v>123.33086641597875</v>
      </c>
      <c r="L50" s="121">
        <v>122.55105896853856</v>
      </c>
      <c r="M50" s="121">
        <v>121.73478634083885</v>
      </c>
      <c r="N50" s="121">
        <v>121.0416030557988</v>
      </c>
      <c r="O50" s="121">
        <v>120.39768763078268</v>
      </c>
      <c r="P50" s="121">
        <v>119.77510079119169</v>
      </c>
      <c r="Q50" s="121">
        <v>119.12333338261679</v>
      </c>
      <c r="R50" s="121">
        <v>118.47207720115138</v>
      </c>
      <c r="S50" s="121">
        <v>117.83810775265513</v>
      </c>
      <c r="T50" s="121">
        <v>117.23638281548449</v>
      </c>
      <c r="U50" s="121">
        <v>116.6649783523398</v>
      </c>
      <c r="V50" s="121">
        <v>116.12514263824936</v>
      </c>
      <c r="W50" s="121">
        <v>115.5953746919018</v>
      </c>
      <c r="X50" s="121">
        <v>115.07734734744847</v>
      </c>
      <c r="Y50" s="121">
        <v>114.58029909621462</v>
      </c>
      <c r="Z50" s="121">
        <v>114.08351116896957</v>
      </c>
      <c r="AA50" s="121">
        <v>113.57920424885074</v>
      </c>
      <c r="AB50" s="121">
        <v>113.07177480099158</v>
      </c>
      <c r="AC50" s="121">
        <v>112.58245490192392</v>
      </c>
      <c r="AD50" s="121">
        <v>112.11809736313303</v>
      </c>
      <c r="AE50" s="121">
        <v>111.65568060318452</v>
      </c>
      <c r="AF50" s="121">
        <v>111.21346956518948</v>
      </c>
      <c r="AG50" s="121">
        <v>110.77024187350999</v>
      </c>
      <c r="AH50" s="121">
        <v>110.3248096986878</v>
      </c>
      <c r="AI50" s="121">
        <v>109.89697682563795</v>
      </c>
      <c r="AJ50" s="121">
        <v>109.48940365951624</v>
      </c>
      <c r="AK50" s="121">
        <v>109.10771517866338</v>
      </c>
    </row>
    <row r="51" spans="1:37">
      <c r="A51" s="109" t="s">
        <v>339</v>
      </c>
      <c r="B51" s="121">
        <v>6.6898142208839202</v>
      </c>
      <c r="C51" s="121">
        <v>6.7420858178099996</v>
      </c>
      <c r="D51" s="121">
        <v>6.7971796730709197</v>
      </c>
      <c r="E51" s="121">
        <v>6.8518309311393191</v>
      </c>
      <c r="F51" s="121">
        <v>6.9064054795637997</v>
      </c>
      <c r="G51" s="121">
        <v>6.9607948818244205</v>
      </c>
      <c r="H51" s="121">
        <v>7.0148894339883796</v>
      </c>
      <c r="I51" s="121">
        <v>7.0686327050175199</v>
      </c>
      <c r="J51" s="121">
        <v>7.1219581453480592</v>
      </c>
      <c r="K51" s="121">
        <v>7.1748099057051204</v>
      </c>
      <c r="L51" s="121">
        <v>7.2271049809349996</v>
      </c>
      <c r="M51" s="121">
        <v>7.2788274764337988</v>
      </c>
      <c r="N51" s="121">
        <v>7.3297884437990817</v>
      </c>
      <c r="O51" s="121">
        <v>7.379928917166958</v>
      </c>
      <c r="P51" s="121">
        <v>7.4291798121479387</v>
      </c>
      <c r="Q51" s="121">
        <v>7.4774884583879215</v>
      </c>
      <c r="R51" s="121">
        <v>7.5248206357396805</v>
      </c>
      <c r="S51" s="121">
        <v>7.5711592237409802</v>
      </c>
      <c r="T51" s="121">
        <v>7.6165010642482995</v>
      </c>
      <c r="U51" s="121">
        <v>7.6608550083743978</v>
      </c>
      <c r="V51" s="121">
        <v>7.7042553178210182</v>
      </c>
      <c r="W51" s="121">
        <v>7.7468046945843394</v>
      </c>
      <c r="X51" s="121">
        <v>7.7885303984294785</v>
      </c>
      <c r="Y51" s="121">
        <v>7.8294730488997413</v>
      </c>
      <c r="Z51" s="121">
        <v>7.8696871447480996</v>
      </c>
      <c r="AA51" s="121">
        <v>7.9092399004106611</v>
      </c>
      <c r="AB51" s="121">
        <v>7.9482029558798963</v>
      </c>
      <c r="AC51" s="121">
        <v>7.9866562412750399</v>
      </c>
      <c r="AD51" s="121">
        <v>8.0246751780498791</v>
      </c>
      <c r="AE51" s="121">
        <v>8.0623504381670585</v>
      </c>
      <c r="AF51" s="121">
        <v>8.0997714469536195</v>
      </c>
      <c r="AG51" s="121">
        <v>8.1370510664858777</v>
      </c>
      <c r="AH51" s="121">
        <v>8.1741880085737186</v>
      </c>
      <c r="AI51" s="121">
        <v>8.2112425272711391</v>
      </c>
      <c r="AJ51" s="121">
        <v>8.2483249290514795</v>
      </c>
      <c r="AK51" s="121">
        <v>8.2854999143023793</v>
      </c>
    </row>
    <row r="52" spans="1:37">
      <c r="A52" s="109" t="s">
        <v>340</v>
      </c>
      <c r="B52" s="121">
        <v>3.2479999999999993</v>
      </c>
      <c r="C52" s="121">
        <v>3.2733786041301265</v>
      </c>
      <c r="D52" s="121">
        <v>3.3001274548424298</v>
      </c>
      <c r="E52" s="121">
        <v>3.3266614183196261</v>
      </c>
      <c r="F52" s="121">
        <v>3.353158138173125</v>
      </c>
      <c r="G52" s="121">
        <v>3.379564966929447</v>
      </c>
      <c r="H52" s="121">
        <v>3.4058286417681374</v>
      </c>
      <c r="I52" s="121">
        <v>3.4319217646171576</v>
      </c>
      <c r="J52" s="121">
        <v>3.4578120247162958</v>
      </c>
      <c r="K52" s="121">
        <v>3.4834723064478634</v>
      </c>
      <c r="L52" s="121">
        <v>3.5088623096285811</v>
      </c>
      <c r="M52" s="121">
        <v>3.5339743172020746</v>
      </c>
      <c r="N52" s="121">
        <v>3.5587165920302324</v>
      </c>
      <c r="O52" s="121">
        <v>3.5830605053470594</v>
      </c>
      <c r="P52" s="121">
        <v>3.6069725156983852</v>
      </c>
      <c r="Q52" s="121">
        <v>3.6304270508777972</v>
      </c>
      <c r="R52" s="121">
        <v>3.6534074965168704</v>
      </c>
      <c r="S52" s="121">
        <v>3.6759055403875616</v>
      </c>
      <c r="T52" s="121">
        <v>3.6979196491662529</v>
      </c>
      <c r="U52" s="121">
        <v>3.7194541201941402</v>
      </c>
      <c r="V52" s="121">
        <v>3.7405255880149602</v>
      </c>
      <c r="W52" s="121">
        <v>3.7611839159093039</v>
      </c>
      <c r="X52" s="121">
        <v>3.7814423388810421</v>
      </c>
      <c r="Y52" s="121">
        <v>3.8013205782964605</v>
      </c>
      <c r="Z52" s="121">
        <v>3.8208450940756462</v>
      </c>
      <c r="AA52" s="121">
        <v>3.8400485197837853</v>
      </c>
      <c r="AB52" s="121">
        <v>3.8589656376566595</v>
      </c>
      <c r="AC52" s="121">
        <v>3.8776352549045527</v>
      </c>
      <c r="AD52" s="121">
        <v>3.8960939897165288</v>
      </c>
      <c r="AE52" s="121">
        <v>3.9143858646207064</v>
      </c>
      <c r="AF52" s="121">
        <v>3.9325542968858831</v>
      </c>
      <c r="AG52" s="121">
        <v>3.9506540826561349</v>
      </c>
      <c r="AH52" s="121">
        <v>3.9686845964968263</v>
      </c>
      <c r="AI52" s="121">
        <v>3.9866750926085874</v>
      </c>
      <c r="AJ52" s="121">
        <v>4.0046791263538815</v>
      </c>
      <c r="AK52" s="121">
        <v>4.0227281106915918</v>
      </c>
    </row>
    <row r="53" spans="1:37">
      <c r="A53" s="109" t="s">
        <v>341</v>
      </c>
      <c r="B53" s="121">
        <v>0.224</v>
      </c>
      <c r="C53" s="121">
        <v>0.22575024856069842</v>
      </c>
      <c r="D53" s="121">
        <v>0.22759499688568488</v>
      </c>
      <c r="E53" s="121">
        <v>0.22942492540135359</v>
      </c>
      <c r="F53" s="121">
        <v>0.23125228539125006</v>
      </c>
      <c r="G53" s="121">
        <v>0.23307344599513435</v>
      </c>
      <c r="H53" s="121">
        <v>0.23488473391504405</v>
      </c>
      <c r="I53" s="121">
        <v>0.23668425962876954</v>
      </c>
      <c r="J53" s="121">
        <v>0.23846979480802044</v>
      </c>
      <c r="K53" s="121">
        <v>0.24023946941019755</v>
      </c>
      <c r="L53" s="121">
        <v>0.24199050411231596</v>
      </c>
      <c r="M53" s="121">
        <v>0.24372236670359143</v>
      </c>
      <c r="N53" s="121">
        <v>0.2454287304848437</v>
      </c>
      <c r="O53" s="121">
        <v>0.24710762105841794</v>
      </c>
      <c r="P53" s="121">
        <v>0.24875672522057835</v>
      </c>
      <c r="Q53" s="121">
        <v>0.25037427937088269</v>
      </c>
      <c r="R53" s="121">
        <v>0.25195913769081874</v>
      </c>
      <c r="S53" s="121">
        <v>0.25351072692328019</v>
      </c>
      <c r="T53" s="121">
        <v>0.25502894132181064</v>
      </c>
      <c r="U53" s="121">
        <v>0.25651407725476844</v>
      </c>
      <c r="V53" s="121">
        <v>0.25796728193206636</v>
      </c>
      <c r="W53" s="121">
        <v>0.2593919942006418</v>
      </c>
      <c r="X53" s="121">
        <v>0.26078912681938238</v>
      </c>
      <c r="Y53" s="121">
        <v>0.26216003988251468</v>
      </c>
      <c r="Z53" s="121">
        <v>0.26350655821211377</v>
      </c>
      <c r="AA53" s="121">
        <v>0.26483093239888189</v>
      </c>
      <c r="AB53" s="121">
        <v>0.26613556121770082</v>
      </c>
      <c r="AC53" s="121">
        <v>0.26742312102790033</v>
      </c>
      <c r="AD53" s="121">
        <v>0.26869613722182972</v>
      </c>
      <c r="AE53" s="121">
        <v>0.26995764583591098</v>
      </c>
      <c r="AF53" s="121">
        <v>0.27121064116454385</v>
      </c>
      <c r="AG53" s="121">
        <v>0.27245890225214742</v>
      </c>
      <c r="AH53" s="121">
        <v>0.27370238596529856</v>
      </c>
      <c r="AI53" s="121">
        <v>0.27494310983507525</v>
      </c>
      <c r="AJ53" s="121">
        <v>0.27618476733475072</v>
      </c>
      <c r="AK53" s="121">
        <v>0.2774295248752825</v>
      </c>
    </row>
    <row r="54" spans="1:37">
      <c r="A54" s="109" t="s">
        <v>311</v>
      </c>
      <c r="B54" s="121">
        <v>2.3519999999999999</v>
      </c>
      <c r="C54" s="121">
        <v>2.38</v>
      </c>
      <c r="D54" s="121">
        <v>2.4079999999999999</v>
      </c>
      <c r="E54" s="121">
        <v>2.4359999999999999</v>
      </c>
      <c r="F54" s="121">
        <v>2.464</v>
      </c>
      <c r="G54" s="121">
        <v>2.492</v>
      </c>
      <c r="H54" s="121">
        <v>2.52</v>
      </c>
      <c r="I54" s="121">
        <v>2.548</v>
      </c>
      <c r="J54" s="121">
        <v>2.5760000000000001</v>
      </c>
      <c r="K54" s="121">
        <v>2.6040000000000001</v>
      </c>
      <c r="L54" s="121">
        <v>2.6320000000000001</v>
      </c>
      <c r="M54" s="121">
        <v>2.66</v>
      </c>
      <c r="N54" s="121">
        <v>2.6880000000000002</v>
      </c>
      <c r="O54" s="121">
        <v>2.7160000000000002</v>
      </c>
      <c r="P54" s="121">
        <v>2.7440000000000002</v>
      </c>
      <c r="Q54" s="121">
        <v>2.7719999999999998</v>
      </c>
      <c r="R54" s="121">
        <v>2.8</v>
      </c>
      <c r="S54" s="121">
        <v>2.8279999999999998</v>
      </c>
      <c r="T54" s="121">
        <v>2.8559999999999999</v>
      </c>
      <c r="U54" s="121">
        <v>2.8839999999999999</v>
      </c>
      <c r="V54" s="121">
        <v>2.9119999999999999</v>
      </c>
      <c r="W54" s="121">
        <v>2.94</v>
      </c>
      <c r="X54" s="121">
        <v>2.968</v>
      </c>
      <c r="Y54" s="121">
        <v>2.996</v>
      </c>
      <c r="Z54" s="121">
        <v>3.024</v>
      </c>
      <c r="AA54" s="121">
        <v>3.052</v>
      </c>
      <c r="AB54" s="121">
        <v>3.08</v>
      </c>
      <c r="AC54" s="121">
        <v>3.1080000000000001</v>
      </c>
      <c r="AD54" s="121">
        <v>3.1360000000000001</v>
      </c>
      <c r="AE54" s="121">
        <v>3.1640000000000001</v>
      </c>
      <c r="AF54" s="121">
        <v>3.1920000000000002</v>
      </c>
      <c r="AG54" s="121">
        <v>3.22</v>
      </c>
      <c r="AH54" s="121">
        <v>3.2480000000000002</v>
      </c>
      <c r="AI54" s="121">
        <v>3.2759999999999998</v>
      </c>
      <c r="AJ54" s="121">
        <v>3.3039999999999998</v>
      </c>
      <c r="AK54" s="121">
        <v>3.3319999999999999</v>
      </c>
    </row>
    <row r="55" spans="1:37">
      <c r="A55" s="109" t="s">
        <v>342</v>
      </c>
      <c r="B55" s="121">
        <v>1.59</v>
      </c>
      <c r="C55" s="121">
        <v>1.59</v>
      </c>
      <c r="D55" s="121">
        <v>1.59</v>
      </c>
      <c r="E55" s="121">
        <v>1.59</v>
      </c>
      <c r="F55" s="121">
        <v>1.59</v>
      </c>
      <c r="G55" s="121">
        <v>1.59</v>
      </c>
      <c r="H55" s="121">
        <v>1.59</v>
      </c>
      <c r="I55" s="121">
        <v>1.59</v>
      </c>
      <c r="J55" s="121">
        <v>1.59</v>
      </c>
      <c r="K55" s="121">
        <v>1.59</v>
      </c>
      <c r="L55" s="121">
        <v>1.59</v>
      </c>
      <c r="M55" s="121">
        <v>1.59</v>
      </c>
      <c r="N55" s="121">
        <v>1.59</v>
      </c>
      <c r="O55" s="121">
        <v>1.59</v>
      </c>
      <c r="P55" s="121">
        <v>1.59</v>
      </c>
      <c r="Q55" s="121">
        <v>1.59</v>
      </c>
      <c r="R55" s="121">
        <v>1.59</v>
      </c>
      <c r="S55" s="121">
        <v>1.59</v>
      </c>
      <c r="T55" s="121">
        <v>1.59</v>
      </c>
      <c r="U55" s="121">
        <v>1.59</v>
      </c>
      <c r="V55" s="121">
        <v>1.59</v>
      </c>
      <c r="W55" s="121">
        <v>1.59</v>
      </c>
      <c r="X55" s="121">
        <v>1.59</v>
      </c>
      <c r="Y55" s="121">
        <v>1.59</v>
      </c>
      <c r="Z55" s="121">
        <v>1.59</v>
      </c>
      <c r="AA55" s="121">
        <v>1.59</v>
      </c>
      <c r="AB55" s="121">
        <v>1.59</v>
      </c>
      <c r="AC55" s="121">
        <v>1.59</v>
      </c>
      <c r="AD55" s="121">
        <v>1.59</v>
      </c>
      <c r="AE55" s="121">
        <v>1.59</v>
      </c>
      <c r="AF55" s="121">
        <v>1.59</v>
      </c>
      <c r="AG55" s="121">
        <v>1.59</v>
      </c>
      <c r="AH55" s="121">
        <v>1.59</v>
      </c>
      <c r="AI55" s="121">
        <v>1.59</v>
      </c>
      <c r="AJ55" s="121">
        <v>1.59</v>
      </c>
      <c r="AK55" s="121">
        <v>1.59</v>
      </c>
    </row>
    <row r="56" spans="1:37">
      <c r="A56" s="125" t="s">
        <v>343</v>
      </c>
      <c r="B56" s="121">
        <v>6.4959999999999987</v>
      </c>
      <c r="C56" s="121">
        <v>6.496783999999999</v>
      </c>
      <c r="D56" s="121">
        <v>6.4975679999999985</v>
      </c>
      <c r="E56" s="121">
        <v>6.4983519999999988</v>
      </c>
      <c r="F56" s="121">
        <v>6.4991359999999982</v>
      </c>
      <c r="G56" s="121">
        <v>6.4999199999999986</v>
      </c>
      <c r="H56" s="121">
        <v>6.500703999999998</v>
      </c>
      <c r="I56" s="121">
        <v>6.5014879999999975</v>
      </c>
      <c r="J56" s="121">
        <v>6.5022719999999969</v>
      </c>
      <c r="K56" s="121">
        <v>6.5030559999999973</v>
      </c>
      <c r="L56" s="121">
        <v>6.5038399999999967</v>
      </c>
      <c r="M56" s="121">
        <v>6.5046239999999962</v>
      </c>
      <c r="N56" s="121">
        <v>6.5054079999999965</v>
      </c>
      <c r="O56" s="121">
        <v>6.506191999999996</v>
      </c>
      <c r="P56" s="121">
        <v>6.5069759999999963</v>
      </c>
      <c r="Q56" s="121">
        <v>6.5077599999999958</v>
      </c>
      <c r="R56" s="121">
        <v>6.5085439999999952</v>
      </c>
      <c r="S56" s="121">
        <v>6.5093279999999947</v>
      </c>
      <c r="T56" s="121">
        <v>6.510111999999995</v>
      </c>
      <c r="U56" s="121">
        <v>6.5108959999999954</v>
      </c>
      <c r="V56" s="121">
        <v>6.5116799999999948</v>
      </c>
      <c r="W56" s="121">
        <v>6.5124639999999943</v>
      </c>
      <c r="X56" s="121">
        <v>6.5132479999999937</v>
      </c>
      <c r="Y56" s="121">
        <v>6.514031999999994</v>
      </c>
      <c r="Z56" s="121">
        <v>6.5148159999999935</v>
      </c>
      <c r="AA56" s="121">
        <v>6.515599999999993</v>
      </c>
      <c r="AB56" s="121">
        <v>6.5163839999999924</v>
      </c>
      <c r="AC56" s="121">
        <v>6.5171679999999927</v>
      </c>
      <c r="AD56" s="121">
        <v>6.5179519999999931</v>
      </c>
      <c r="AE56" s="121">
        <v>6.5187359999999925</v>
      </c>
      <c r="AF56" s="121">
        <v>6.519519999999992</v>
      </c>
      <c r="AG56" s="121">
        <v>6.5203039999999923</v>
      </c>
      <c r="AH56" s="121">
        <v>6.5210879999999918</v>
      </c>
      <c r="AI56" s="121">
        <v>6.5218719999999912</v>
      </c>
      <c r="AJ56" s="121">
        <v>6.5226559999999907</v>
      </c>
      <c r="AK56" s="121">
        <v>6.523439999999991</v>
      </c>
    </row>
    <row r="57" spans="1:37">
      <c r="A57" s="126"/>
      <c r="B57" s="121"/>
      <c r="C57" s="121"/>
      <c r="D57" s="121"/>
      <c r="E57" s="121"/>
      <c r="F57" s="121"/>
      <c r="G57" s="121"/>
      <c r="H57" s="121"/>
      <c r="I57" s="121"/>
      <c r="J57" s="121"/>
    </row>
    <row r="58" spans="1:37">
      <c r="A58" s="127" t="s">
        <v>280</v>
      </c>
      <c r="B58" s="121"/>
      <c r="C58" s="121"/>
      <c r="D58" s="121"/>
      <c r="E58" s="121"/>
      <c r="F58" s="121"/>
      <c r="G58" s="121"/>
      <c r="H58" s="121"/>
      <c r="I58" s="121"/>
      <c r="J58" s="121"/>
    </row>
    <row r="59" spans="1:37">
      <c r="A59" s="128" t="s">
        <v>344</v>
      </c>
      <c r="B59" s="120">
        <v>239.1954172619447</v>
      </c>
      <c r="C59" s="120">
        <v>240.56775638309071</v>
      </c>
      <c r="D59" s="120">
        <v>240.20958357699811</v>
      </c>
      <c r="E59" s="120">
        <v>239.854433908987</v>
      </c>
      <c r="F59" s="120">
        <v>240.23266111960163</v>
      </c>
      <c r="G59" s="120">
        <v>240.30520029450992</v>
      </c>
      <c r="H59" s="120">
        <v>240.68602457021206</v>
      </c>
      <c r="I59" s="120">
        <v>240.70302325215704</v>
      </c>
      <c r="J59" s="120">
        <v>240.56819523771625</v>
      </c>
      <c r="K59" s="120">
        <v>240.4640773761833</v>
      </c>
      <c r="L59" s="120">
        <v>240.38692977362024</v>
      </c>
      <c r="M59" s="120">
        <v>240.27907793123705</v>
      </c>
      <c r="N59" s="120">
        <v>240.43513614880149</v>
      </c>
      <c r="O59" s="120">
        <v>240.59288459128589</v>
      </c>
      <c r="P59" s="120">
        <v>240.75233317457935</v>
      </c>
      <c r="Q59" s="120">
        <v>240.91349192662574</v>
      </c>
      <c r="R59" s="120">
        <v>241.0763709878758</v>
      </c>
      <c r="S59" s="120">
        <v>241.24098061174908</v>
      </c>
      <c r="T59" s="120">
        <v>241.4073311651068</v>
      </c>
      <c r="U59" s="120">
        <v>241.57543312873514</v>
      </c>
      <c r="V59" s="120">
        <v>241.74529709783906</v>
      </c>
      <c r="W59" s="120">
        <v>241.91693378254624</v>
      </c>
      <c r="X59" s="120">
        <v>242.09035400842242</v>
      </c>
      <c r="Y59" s="120">
        <v>242.26556871699637</v>
      </c>
      <c r="Z59" s="120">
        <v>242.44258896629589</v>
      </c>
      <c r="AA59" s="120">
        <v>242.6214259313943</v>
      </c>
      <c r="AB59" s="120">
        <v>242.80209090496749</v>
      </c>
      <c r="AC59" s="120">
        <v>242.98459529786143</v>
      </c>
      <c r="AD59" s="120">
        <v>243.16895063967058</v>
      </c>
      <c r="AE59" s="120">
        <v>243.35516857932654</v>
      </c>
      <c r="AF59" s="120">
        <v>243.54326088569763</v>
      </c>
      <c r="AG59" s="120">
        <v>243.73323944819901</v>
      </c>
      <c r="AH59" s="120">
        <v>243.92511627741351</v>
      </c>
      <c r="AI59" s="120">
        <v>244.1189035057231</v>
      </c>
      <c r="AJ59" s="120">
        <v>244.31461338795117</v>
      </c>
      <c r="AK59" s="120">
        <v>244.51225830201545</v>
      </c>
    </row>
    <row r="60" spans="1:37">
      <c r="A60" s="128" t="s">
        <v>345</v>
      </c>
      <c r="B60" s="120">
        <v>273.73779601050313</v>
      </c>
      <c r="C60" s="120">
        <v>279.6243386560368</v>
      </c>
      <c r="D60" s="120">
        <v>284.91208776309668</v>
      </c>
      <c r="E60" s="120">
        <v>284.23370683239483</v>
      </c>
      <c r="F60" s="120">
        <v>289.61014144885479</v>
      </c>
      <c r="G60" s="120">
        <v>292.98480772519167</v>
      </c>
      <c r="H60" s="120">
        <v>297.45025001025158</v>
      </c>
      <c r="I60" s="120">
        <v>299.22953855565686</v>
      </c>
      <c r="J60" s="120">
        <v>301.76051226102709</v>
      </c>
      <c r="K60" s="120">
        <v>302.96830690252222</v>
      </c>
      <c r="L60" s="120">
        <v>304.84735551242261</v>
      </c>
      <c r="M60" s="120">
        <v>306.48739504962191</v>
      </c>
      <c r="N60" s="120">
        <v>309.94035885078165</v>
      </c>
      <c r="O60" s="120">
        <v>313.4452963076651</v>
      </c>
      <c r="P60" s="120">
        <v>317.00313199772819</v>
      </c>
      <c r="Q60" s="120">
        <v>319.59654677898106</v>
      </c>
      <c r="R60" s="120">
        <v>322.22971060400971</v>
      </c>
      <c r="S60" s="120">
        <v>324.90341742194317</v>
      </c>
      <c r="T60" s="120">
        <v>327.61847926610085</v>
      </c>
      <c r="U60" s="120">
        <v>330.37572667693638</v>
      </c>
      <c r="V60" s="120">
        <v>333.17600913504918</v>
      </c>
      <c r="W60" s="120">
        <v>336.02019550450319</v>
      </c>
      <c r="X60" s="120">
        <v>338.90917448669836</v>
      </c>
      <c r="Y60" s="120">
        <v>341.84385508504567</v>
      </c>
      <c r="Z60" s="120">
        <v>344.82516708070403</v>
      </c>
      <c r="AA60" s="120">
        <v>347.85406151964031</v>
      </c>
      <c r="AB60" s="120">
        <v>350.93151121128483</v>
      </c>
      <c r="AC60" s="120">
        <v>354.05851123905546</v>
      </c>
      <c r="AD60" s="120">
        <v>357.23607948303538</v>
      </c>
      <c r="AE60" s="120">
        <v>360.46525715509301</v>
      </c>
      <c r="AF60" s="120">
        <v>363.74710934673948</v>
      </c>
      <c r="AG60" s="120">
        <v>367.0827255900287</v>
      </c>
      <c r="AH60" s="120">
        <v>370.47322043181009</v>
      </c>
      <c r="AI60" s="120">
        <v>373.91973402165053</v>
      </c>
      <c r="AJ60" s="120">
        <v>377.42343271375364</v>
      </c>
      <c r="AK60" s="120">
        <v>380.98550968320791</v>
      </c>
    </row>
    <row r="61" spans="1:37">
      <c r="A61" s="112" t="s">
        <v>346</v>
      </c>
      <c r="B61" s="121">
        <v>52.466442953020128</v>
      </c>
      <c r="C61" s="121">
        <v>52.466442953020128</v>
      </c>
      <c r="D61" s="121">
        <v>52.466442953020128</v>
      </c>
      <c r="E61" s="121">
        <v>52.466442953020128</v>
      </c>
      <c r="F61" s="121">
        <v>52.466442953020128</v>
      </c>
      <c r="G61" s="121">
        <v>52.466442953020128</v>
      </c>
      <c r="H61" s="121">
        <v>52.466442953020128</v>
      </c>
      <c r="I61" s="121">
        <v>52.466442953020128</v>
      </c>
      <c r="J61" s="121">
        <v>52.466442953020128</v>
      </c>
      <c r="K61" s="121">
        <v>52.466442953020128</v>
      </c>
      <c r="L61" s="121">
        <v>52.466442953020128</v>
      </c>
      <c r="M61" s="121">
        <v>52.466442953020128</v>
      </c>
      <c r="N61" s="121">
        <v>52.466442953020128</v>
      </c>
      <c r="O61" s="121">
        <v>52.466442953020128</v>
      </c>
      <c r="P61" s="121">
        <v>52.466442953020128</v>
      </c>
      <c r="Q61" s="121">
        <v>52.466442953020128</v>
      </c>
      <c r="R61" s="121">
        <v>52.466442953020128</v>
      </c>
      <c r="S61" s="121">
        <v>52.466442953020128</v>
      </c>
      <c r="T61" s="121">
        <v>52.466442953020128</v>
      </c>
      <c r="U61" s="121">
        <v>52.466442953020128</v>
      </c>
      <c r="V61" s="121">
        <v>52.466442953020128</v>
      </c>
      <c r="W61" s="121">
        <v>52.466442953020128</v>
      </c>
      <c r="X61" s="121">
        <v>52.466442953020128</v>
      </c>
      <c r="Y61" s="121">
        <v>52.466442953020128</v>
      </c>
      <c r="Z61" s="121">
        <v>52.466442953020128</v>
      </c>
      <c r="AA61" s="121">
        <v>52.466442953020128</v>
      </c>
      <c r="AB61" s="121">
        <v>52.466442953020128</v>
      </c>
      <c r="AC61" s="121">
        <v>52.466442953020128</v>
      </c>
      <c r="AD61" s="121">
        <v>52.466442953020128</v>
      </c>
      <c r="AE61" s="121">
        <v>52.466442953020128</v>
      </c>
      <c r="AF61" s="121">
        <v>52.466442953020128</v>
      </c>
      <c r="AG61" s="121">
        <v>52.466442953020128</v>
      </c>
      <c r="AH61" s="121">
        <v>52.466442953020128</v>
      </c>
      <c r="AI61" s="121">
        <v>52.466442953020128</v>
      </c>
      <c r="AJ61" s="121">
        <v>52.466442953020128</v>
      </c>
      <c r="AK61" s="121">
        <v>52.466442953020128</v>
      </c>
    </row>
    <row r="62" spans="1:37">
      <c r="A62" s="112" t="s">
        <v>347</v>
      </c>
      <c r="B62" s="121">
        <v>33.880872483221474</v>
      </c>
      <c r="C62" s="121">
        <v>34.32372857393122</v>
      </c>
      <c r="D62" s="121">
        <v>33.510459093166418</v>
      </c>
      <c r="E62" s="121">
        <v>33.351620628844458</v>
      </c>
      <c r="F62" s="121">
        <v>33.295813560502999</v>
      </c>
      <c r="G62" s="121">
        <v>33.143120382955772</v>
      </c>
      <c r="H62" s="121">
        <v>33.135167833136649</v>
      </c>
      <c r="I62" s="121">
        <v>33.140299704842256</v>
      </c>
      <c r="J62" s="121">
        <v>33.003260217056798</v>
      </c>
      <c r="K62" s="121">
        <v>32.98166155383867</v>
      </c>
      <c r="L62" s="121">
        <v>32.908175446656813</v>
      </c>
      <c r="M62" s="121">
        <v>32.840938670690491</v>
      </c>
      <c r="N62" s="121">
        <v>32.782092838201265</v>
      </c>
      <c r="O62" s="121">
        <v>32.723247005712025</v>
      </c>
      <c r="P62" s="121">
        <v>32.664401173222792</v>
      </c>
      <c r="Q62" s="121">
        <v>32.605555340733567</v>
      </c>
      <c r="R62" s="121">
        <v>32.546709508244334</v>
      </c>
      <c r="S62" s="121">
        <v>32.487863675755101</v>
      </c>
      <c r="T62" s="121">
        <v>32.429017843265875</v>
      </c>
      <c r="U62" s="121">
        <v>32.370172010776635</v>
      </c>
      <c r="V62" s="121">
        <v>32.311326178287416</v>
      </c>
      <c r="W62" s="121">
        <v>32.252480345798169</v>
      </c>
      <c r="X62" s="121">
        <v>32.193634513308943</v>
      </c>
      <c r="Y62" s="121">
        <v>32.134788680819717</v>
      </c>
      <c r="Z62" s="121">
        <v>32.075942848330477</v>
      </c>
      <c r="AA62" s="121">
        <v>32.017097015841252</v>
      </c>
      <c r="AB62" s="121">
        <v>31.958251183352022</v>
      </c>
      <c r="AC62" s="121">
        <v>31.899405350862789</v>
      </c>
      <c r="AD62" s="121">
        <v>31.840559518373556</v>
      </c>
      <c r="AE62" s="121">
        <v>31.781713685884327</v>
      </c>
      <c r="AF62" s="121">
        <v>31.722867853395091</v>
      </c>
      <c r="AG62" s="121">
        <v>31.664022020905861</v>
      </c>
      <c r="AH62" s="121">
        <v>31.605176188416628</v>
      </c>
      <c r="AI62" s="121">
        <v>31.546330355927392</v>
      </c>
      <c r="AJ62" s="121">
        <v>31.48748452343817</v>
      </c>
      <c r="AK62" s="121">
        <v>31.428638690948937</v>
      </c>
    </row>
    <row r="63" spans="1:37">
      <c r="A63" s="112" t="s">
        <v>348</v>
      </c>
      <c r="B63" s="121">
        <v>15.635014577380977</v>
      </c>
      <c r="C63" s="121">
        <v>15.949986558487376</v>
      </c>
      <c r="D63" s="121">
        <v>16.179612516535745</v>
      </c>
      <c r="E63" s="121">
        <v>16.130299371271875</v>
      </c>
      <c r="F63" s="121">
        <v>16.303147125746509</v>
      </c>
      <c r="G63" s="121">
        <v>16.408382743682367</v>
      </c>
      <c r="H63" s="121">
        <v>16.562919884407325</v>
      </c>
      <c r="I63" s="121">
        <v>16.580148795770857</v>
      </c>
      <c r="J63" s="121">
        <v>16.603922458554379</v>
      </c>
      <c r="K63" s="121">
        <v>16.586306982076309</v>
      </c>
      <c r="L63" s="121">
        <v>16.598212997641326</v>
      </c>
      <c r="M63" s="121">
        <v>16.592826119322453</v>
      </c>
      <c r="N63" s="121">
        <v>16.686260702908843</v>
      </c>
      <c r="O63" s="121">
        <v>16.780385541619687</v>
      </c>
      <c r="P63" s="121">
        <v>16.875205170540067</v>
      </c>
      <c r="Q63" s="121">
        <v>16.970724172478761</v>
      </c>
      <c r="R63" s="121">
        <v>17.066947178272031</v>
      </c>
      <c r="S63" s="121">
        <v>17.163878867091949</v>
      </c>
      <c r="T63" s="121">
        <v>17.261523966759199</v>
      </c>
      <c r="U63" s="121">
        <v>17.359887254060425</v>
      </c>
      <c r="V63" s="121">
        <v>17.458973555070166</v>
      </c>
      <c r="W63" s="121">
        <v>17.558787745477378</v>
      </c>
      <c r="X63" s="121">
        <v>17.659334750916528</v>
      </c>
      <c r="Y63" s="121">
        <v>17.760619547303413</v>
      </c>
      <c r="Z63" s="121">
        <v>17.862647161175573</v>
      </c>
      <c r="AA63" s="121">
        <v>17.965422670037412</v>
      </c>
      <c r="AB63" s="121">
        <v>18.068951202710096</v>
      </c>
      <c r="AC63" s="121">
        <v>18.173237939686128</v>
      </c>
      <c r="AD63" s="121">
        <v>18.278288113488752</v>
      </c>
      <c r="AE63" s="121">
        <v>18.384107009036153</v>
      </c>
      <c r="AF63" s="121">
        <v>18.490699964010481</v>
      </c>
      <c r="AG63" s="121">
        <v>18.598072369231758</v>
      </c>
      <c r="AH63" s="121">
        <v>18.706229669036709</v>
      </c>
      <c r="AI63" s="121">
        <v>18.815177361662432</v>
      </c>
      <c r="AJ63" s="121">
        <v>18.924920999635148</v>
      </c>
      <c r="AK63" s="121">
        <v>19.035466190163884</v>
      </c>
    </row>
    <row r="64" spans="1:37">
      <c r="A64" s="112" t="s">
        <v>349</v>
      </c>
      <c r="B64" s="121">
        <v>12.571999999999999</v>
      </c>
      <c r="C64" s="121">
        <v>15.451716057891106</v>
      </c>
      <c r="D64" s="121">
        <v>13.457946243969674</v>
      </c>
      <c r="E64" s="121">
        <v>13.956388697450031</v>
      </c>
      <c r="F64" s="121">
        <v>13.956388697450031</v>
      </c>
      <c r="G64" s="121">
        <v>13.956388697450031</v>
      </c>
      <c r="H64" s="121">
        <v>13.956388697450031</v>
      </c>
      <c r="I64" s="121">
        <v>13.956388697450031</v>
      </c>
      <c r="J64" s="121">
        <v>14.45483115093039</v>
      </c>
      <c r="K64" s="121">
        <v>14.45483115093039</v>
      </c>
      <c r="L64" s="121">
        <v>14.45483115093039</v>
      </c>
      <c r="M64" s="121">
        <v>14.45483115093039</v>
      </c>
      <c r="N64" s="121">
        <v>14.45483115093039</v>
      </c>
      <c r="O64" s="121">
        <v>14.45483115093039</v>
      </c>
      <c r="P64" s="121">
        <v>14.45483115093039</v>
      </c>
      <c r="Q64" s="121">
        <v>14.45483115093039</v>
      </c>
      <c r="R64" s="121">
        <v>14.45483115093039</v>
      </c>
      <c r="S64" s="121">
        <v>14.45483115093039</v>
      </c>
      <c r="T64" s="121">
        <v>14.45483115093039</v>
      </c>
      <c r="U64" s="121">
        <v>14.45483115093039</v>
      </c>
      <c r="V64" s="121">
        <v>14.45483115093039</v>
      </c>
      <c r="W64" s="121">
        <v>14.45483115093039</v>
      </c>
      <c r="X64" s="121">
        <v>14.45483115093039</v>
      </c>
      <c r="Y64" s="121">
        <v>14.45483115093039</v>
      </c>
      <c r="Z64" s="121">
        <v>14.45483115093039</v>
      </c>
      <c r="AA64" s="121">
        <v>14.45483115093039</v>
      </c>
      <c r="AB64" s="121">
        <v>14.45483115093039</v>
      </c>
      <c r="AC64" s="121">
        <v>14.45483115093039</v>
      </c>
      <c r="AD64" s="121">
        <v>14.45483115093039</v>
      </c>
      <c r="AE64" s="121">
        <v>14.45483115093039</v>
      </c>
      <c r="AF64" s="121">
        <v>14.45483115093039</v>
      </c>
      <c r="AG64" s="121">
        <v>14.45483115093039</v>
      </c>
      <c r="AH64" s="121">
        <v>14.45483115093039</v>
      </c>
      <c r="AI64" s="121">
        <v>14.45483115093039</v>
      </c>
      <c r="AJ64" s="121">
        <v>14.45483115093039</v>
      </c>
      <c r="AK64" s="121">
        <v>14.45483115093039</v>
      </c>
    </row>
    <row r="65" spans="1:37">
      <c r="A65" s="112" t="s">
        <v>350</v>
      </c>
      <c r="B65" s="121">
        <v>186.59631199999998</v>
      </c>
      <c r="C65" s="121">
        <v>188.00324880758237</v>
      </c>
      <c r="D65" s="121">
        <v>193.63544600833978</v>
      </c>
      <c r="E65" s="121">
        <v>191.43455212293674</v>
      </c>
      <c r="F65" s="121">
        <v>195.41284411869376</v>
      </c>
      <c r="G65" s="121">
        <v>197.38406911976227</v>
      </c>
      <c r="H65" s="121">
        <v>200.47894842151604</v>
      </c>
      <c r="I65" s="121">
        <v>200.94518480823243</v>
      </c>
      <c r="J65" s="121">
        <v>201.80314698017904</v>
      </c>
      <c r="K65" s="121">
        <v>201.73165049595937</v>
      </c>
      <c r="L65" s="121">
        <v>202.33824113131192</v>
      </c>
      <c r="M65" s="121">
        <v>202.694638908641</v>
      </c>
      <c r="N65" s="121">
        <v>204.62087240219634</v>
      </c>
      <c r="O65" s="121">
        <v>206.56751605751603</v>
      </c>
      <c r="P65" s="121">
        <v>208.53478354403325</v>
      </c>
      <c r="Q65" s="121">
        <v>209.50462819433335</v>
      </c>
      <c r="R65" s="121">
        <v>210.48047542476473</v>
      </c>
      <c r="S65" s="121">
        <v>211.46235723463022</v>
      </c>
      <c r="T65" s="121">
        <v>212.45030588147003</v>
      </c>
      <c r="U65" s="121">
        <v>213.44435388182424</v>
      </c>
      <c r="V65" s="121">
        <v>214.44453401201108</v>
      </c>
      <c r="W65" s="121">
        <v>215.45087930892208</v>
      </c>
      <c r="X65" s="121">
        <v>216.46342307083322</v>
      </c>
      <c r="Y65" s="121">
        <v>217.48219885823212</v>
      </c>
      <c r="Z65" s="121">
        <v>218.50724049466214</v>
      </c>
      <c r="AA65" s="121">
        <v>219.5385820675815</v>
      </c>
      <c r="AB65" s="121">
        <v>220.57625792923969</v>
      </c>
      <c r="AC65" s="121">
        <v>221.62030269756886</v>
      </c>
      <c r="AD65" s="121">
        <v>222.67075125709181</v>
      </c>
      <c r="AE65" s="121">
        <v>223.72763875984597</v>
      </c>
      <c r="AF65" s="121">
        <v>224.7910006263227</v>
      </c>
      <c r="AG65" s="121">
        <v>225.86087254642302</v>
      </c>
      <c r="AH65" s="121">
        <v>226.93729048042925</v>
      </c>
      <c r="AI65" s="121">
        <v>228.02029065999156</v>
      </c>
      <c r="AJ65" s="121">
        <v>229.10990958913138</v>
      </c>
      <c r="AK65" s="121">
        <v>230.20618404525976</v>
      </c>
    </row>
    <row r="66" spans="1:37">
      <c r="A66" s="112" t="s">
        <v>351</v>
      </c>
      <c r="B66" s="121">
        <v>22.854026845637584</v>
      </c>
      <c r="C66" s="121">
        <v>23.308713108485684</v>
      </c>
      <c r="D66" s="121">
        <v>23.623031689219971</v>
      </c>
      <c r="E66" s="121">
        <v>23.522261903922768</v>
      </c>
      <c r="F66" s="121">
        <v>23.752404596529402</v>
      </c>
      <c r="G66" s="121">
        <v>23.877343514163808</v>
      </c>
      <c r="H66" s="121">
        <v>24.077379097412262</v>
      </c>
      <c r="I66" s="121">
        <v>24.072051796279769</v>
      </c>
      <c r="J66" s="121">
        <v>24.074462811831051</v>
      </c>
      <c r="K66" s="121">
        <v>24.022634231728969</v>
      </c>
      <c r="L66" s="121">
        <v>24.020527490428165</v>
      </c>
      <c r="M66" s="121">
        <v>24.000787244392384</v>
      </c>
      <c r="N66" s="121">
        <v>24.112790926885268</v>
      </c>
      <c r="O66" s="121">
        <v>24.225643430199003</v>
      </c>
      <c r="P66" s="121">
        <v>24.339349321809994</v>
      </c>
      <c r="Q66" s="121">
        <v>24.453913223801958</v>
      </c>
      <c r="R66" s="121">
        <v>24.569339812991572</v>
      </c>
      <c r="S66" s="121">
        <v>24.685633821059099</v>
      </c>
      <c r="T66" s="121">
        <v>24.802800034684164</v>
      </c>
      <c r="U66" s="121">
        <v>24.920843295686566</v>
      </c>
      <c r="V66" s="121">
        <v>25.039768501172176</v>
      </c>
      <c r="W66" s="121">
        <v>25.159580603683775</v>
      </c>
      <c r="X66" s="121">
        <v>25.280284611357033</v>
      </c>
      <c r="Y66" s="121">
        <v>25.401885588081417</v>
      </c>
      <c r="Z66" s="121">
        <v>25.524388653666101</v>
      </c>
      <c r="AA66" s="121">
        <v>25.647798984010887</v>
      </c>
      <c r="AB66" s="121">
        <v>25.772121811281998</v>
      </c>
      <c r="AC66" s="121">
        <v>25.897362424092961</v>
      </c>
      <c r="AD66" s="121">
        <v>26.023526167690346</v>
      </c>
      <c r="AE66" s="121">
        <v>26.150618444144442</v>
      </c>
      <c r="AF66" s="121">
        <v>26.278644712544857</v>
      </c>
      <c r="AG66" s="121">
        <v>26.407610489201051</v>
      </c>
      <c r="AH66" s="121">
        <v>26.537521347847793</v>
      </c>
      <c r="AI66" s="121">
        <v>26.668382919855471</v>
      </c>
      <c r="AJ66" s="121">
        <v>26.8002008944453</v>
      </c>
      <c r="AK66" s="121">
        <v>26.932981018909416</v>
      </c>
    </row>
    <row r="67" spans="1:37">
      <c r="A67" s="112" t="s">
        <v>352</v>
      </c>
      <c r="B67" s="121">
        <v>74.261484010503139</v>
      </c>
      <c r="C67" s="121">
        <v>75.861373790563363</v>
      </c>
      <c r="D67" s="121">
        <v>77.51069551078723</v>
      </c>
      <c r="E67" s="121">
        <v>78.534766012008092</v>
      </c>
      <c r="F67" s="121">
        <v>79.932908632711019</v>
      </c>
      <c r="G67" s="121">
        <v>81.336349907979383</v>
      </c>
      <c r="H67" s="121">
        <v>82.706912891285498</v>
      </c>
      <c r="I67" s="121">
        <v>84.019965049974445</v>
      </c>
      <c r="J67" s="121">
        <v>85.19453412991767</v>
      </c>
      <c r="K67" s="121">
        <v>86.473825255632462</v>
      </c>
      <c r="L67" s="121">
        <v>87.74628323018031</v>
      </c>
      <c r="M67" s="121">
        <v>89.029924990050546</v>
      </c>
      <c r="N67" s="121">
        <v>90.556655297654899</v>
      </c>
      <c r="O67" s="121">
        <v>92.114949099218705</v>
      </c>
      <c r="P67" s="121">
        <v>93.705517302764562</v>
      </c>
      <c r="Q67" s="121">
        <v>95.329087433717334</v>
      </c>
      <c r="R67" s="121">
        <v>96.986404028314581</v>
      </c>
      <c r="S67" s="121">
        <v>98.678229036382575</v>
      </c>
      <c r="T67" s="121">
        <v>100.4053422337004</v>
      </c>
      <c r="U67" s="121">
        <v>102.16854164418174</v>
      </c>
      <c r="V67" s="121">
        <v>103.9686439721077</v>
      </c>
      <c r="W67" s="121">
        <v>105.80648504465073</v>
      </c>
      <c r="X67" s="121">
        <v>107.68292026493476</v>
      </c>
      <c r="Y67" s="121">
        <v>109.59882507588316</v>
      </c>
      <c r="Z67" s="121">
        <v>111.55509543511148</v>
      </c>
      <c r="AA67" s="121">
        <v>113.55264830112843</v>
      </c>
      <c r="AB67" s="121">
        <v>115.59242213111476</v>
      </c>
      <c r="AC67" s="121">
        <v>117.67537739055621</v>
      </c>
      <c r="AD67" s="121">
        <v>119.80249707501318</v>
      </c>
      <c r="AE67" s="121">
        <v>121.97478724431664</v>
      </c>
      <c r="AF67" s="121">
        <v>124.19327756948638</v>
      </c>
      <c r="AG67" s="121">
        <v>126.45902189267527</v>
      </c>
      <c r="AH67" s="121">
        <v>128.77309880045047</v>
      </c>
      <c r="AI67" s="121">
        <v>131.13661221072857</v>
      </c>
      <c r="AJ67" s="121">
        <v>133.55069197369184</v>
      </c>
      <c r="AK67" s="121">
        <v>136.01649448701775</v>
      </c>
    </row>
    <row r="68" spans="1:37">
      <c r="A68" s="112" t="s">
        <v>395</v>
      </c>
      <c r="B68" s="121">
        <v>114.35906040268455</v>
      </c>
      <c r="C68" s="121">
        <v>114.5188851891663</v>
      </c>
      <c r="D68" s="121">
        <v>114.43003732505586</v>
      </c>
      <c r="E68" s="121">
        <v>114.3838090519278</v>
      </c>
      <c r="F68" s="121">
        <v>114.41485288380258</v>
      </c>
      <c r="G68" s="121">
        <v>114.40991070068783</v>
      </c>
      <c r="H68" s="121">
        <v>114.44411480223569</v>
      </c>
      <c r="I68" s="121">
        <v>114.44408000224404</v>
      </c>
      <c r="J68" s="121">
        <v>114.42010679725389</v>
      </c>
      <c r="K68" s="121">
        <v>114.40703165551923</v>
      </c>
      <c r="L68" s="121">
        <v>114.3935708858738</v>
      </c>
      <c r="M68" s="121">
        <v>114.37808294381158</v>
      </c>
      <c r="N68" s="121">
        <v>114.38754872778598</v>
      </c>
      <c r="O68" s="121">
        <v>114.39716566073504</v>
      </c>
      <c r="P68" s="121">
        <v>114.40693455598635</v>
      </c>
      <c r="Q68" s="121">
        <v>114.41685623659133</v>
      </c>
      <c r="R68" s="121">
        <v>114.42693153534772</v>
      </c>
      <c r="S68" s="121">
        <v>114.43716129482279</v>
      </c>
      <c r="T68" s="121">
        <v>114.44754636737743</v>
      </c>
      <c r="U68" s="121">
        <v>114.45808761519139</v>
      </c>
      <c r="V68" s="121">
        <v>114.46878591028917</v>
      </c>
      <c r="W68" s="121">
        <v>114.47964213456679</v>
      </c>
      <c r="X68" s="121">
        <v>114.49065717981981</v>
      </c>
      <c r="Y68" s="121">
        <v>114.50183194777171</v>
      </c>
      <c r="Z68" s="121">
        <v>114.51316735010361</v>
      </c>
      <c r="AA68" s="121">
        <v>114.52466430848465</v>
      </c>
      <c r="AB68" s="121">
        <v>114.53632375460323</v>
      </c>
      <c r="AC68" s="121">
        <v>114.54814663019943</v>
      </c>
      <c r="AD68" s="121">
        <v>114.56013388709779</v>
      </c>
      <c r="AE68" s="121">
        <v>114.57228648724148</v>
      </c>
      <c r="AF68" s="121">
        <v>114.58460540272708</v>
      </c>
      <c r="AG68" s="121">
        <v>114.59709161584021</v>
      </c>
      <c r="AH68" s="121">
        <v>114.60974611909225</v>
      </c>
      <c r="AI68" s="121">
        <v>114.62256991525769</v>
      </c>
      <c r="AJ68" s="121">
        <v>114.63556401741242</v>
      </c>
      <c r="AK68" s="121">
        <v>114.64872944897309</v>
      </c>
    </row>
    <row r="69" spans="1:37">
      <c r="A69" s="125" t="s">
        <v>353</v>
      </c>
      <c r="B69" s="121">
        <v>0.308</v>
      </c>
      <c r="C69" s="121">
        <v>0.308</v>
      </c>
      <c r="D69" s="121">
        <v>0.308</v>
      </c>
      <c r="E69" s="121">
        <v>0.308</v>
      </c>
      <c r="F69" s="121">
        <v>0.308</v>
      </c>
      <c r="G69" s="121">
        <v>0.308</v>
      </c>
      <c r="H69" s="121">
        <v>0.308</v>
      </c>
      <c r="I69" s="121">
        <v>0.308</v>
      </c>
      <c r="J69" s="121">
        <v>0.308</v>
      </c>
      <c r="K69" s="121">
        <v>0.308</v>
      </c>
      <c r="L69" s="121">
        <v>0.308</v>
      </c>
      <c r="M69" s="121">
        <v>0.308</v>
      </c>
      <c r="N69" s="121">
        <v>0.308</v>
      </c>
      <c r="O69" s="121">
        <v>0.308</v>
      </c>
      <c r="P69" s="121">
        <v>0.308</v>
      </c>
      <c r="Q69" s="121">
        <v>0.308</v>
      </c>
      <c r="R69" s="121">
        <v>0.308</v>
      </c>
      <c r="S69" s="121">
        <v>0.308</v>
      </c>
      <c r="T69" s="121">
        <v>0.308</v>
      </c>
      <c r="U69" s="121">
        <v>0.308</v>
      </c>
      <c r="V69" s="121">
        <v>0.308</v>
      </c>
      <c r="W69" s="121">
        <v>0.308</v>
      </c>
      <c r="X69" s="121">
        <v>0.308</v>
      </c>
      <c r="Y69" s="121">
        <v>0.308</v>
      </c>
      <c r="Z69" s="121">
        <v>0.308</v>
      </c>
      <c r="AA69" s="121">
        <v>0.308</v>
      </c>
      <c r="AB69" s="121">
        <v>0.308</v>
      </c>
      <c r="AC69" s="121">
        <v>0.308</v>
      </c>
      <c r="AD69" s="121">
        <v>0.308</v>
      </c>
      <c r="AE69" s="121">
        <v>0.308</v>
      </c>
      <c r="AF69" s="121">
        <v>0.308</v>
      </c>
      <c r="AG69" s="121">
        <v>0.308</v>
      </c>
      <c r="AH69" s="121">
        <v>0.308</v>
      </c>
      <c r="AI69" s="121">
        <v>0.308</v>
      </c>
      <c r="AJ69" s="121">
        <v>0.308</v>
      </c>
      <c r="AK69" s="121">
        <v>0.308</v>
      </c>
    </row>
    <row r="70" spans="1:37">
      <c r="A70" s="126"/>
      <c r="B70" s="121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</row>
    <row r="71" spans="1:37">
      <c r="A71" s="129" t="s">
        <v>354</v>
      </c>
      <c r="B71" s="130"/>
      <c r="C71" s="130"/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130"/>
      <c r="AC71" s="130"/>
      <c r="AD71" s="130"/>
      <c r="AE71" s="130"/>
      <c r="AF71" s="130"/>
      <c r="AG71" s="130"/>
      <c r="AH71" s="130"/>
      <c r="AI71" s="130"/>
      <c r="AJ71" s="130"/>
      <c r="AK71" s="130"/>
    </row>
    <row r="72" spans="1:37">
      <c r="A72" s="124" t="s">
        <v>355</v>
      </c>
      <c r="B72" s="120">
        <v>12.5</v>
      </c>
      <c r="C72" s="120">
        <v>12.568297342829027</v>
      </c>
      <c r="D72" s="120">
        <v>12.633625898131969</v>
      </c>
      <c r="E72" s="120">
        <v>12.689120568518071</v>
      </c>
      <c r="F72" s="120">
        <v>12.727787496668093</v>
      </c>
      <c r="G72" s="120">
        <v>12.742730060372017</v>
      </c>
      <c r="H72" s="120">
        <v>12.975361409475436</v>
      </c>
      <c r="I72" s="120">
        <v>13.227766954109105</v>
      </c>
      <c r="J72" s="120">
        <v>13.500583051298422</v>
      </c>
      <c r="K72" s="120">
        <v>13.794500064786394</v>
      </c>
      <c r="L72" s="120">
        <v>14.110263847812565</v>
      </c>
      <c r="M72" s="120">
        <v>14.448677401469663</v>
      </c>
      <c r="N72" s="120">
        <v>14.810602710648551</v>
      </c>
      <c r="O72" s="120">
        <v>15.196962760272353</v>
      </c>
      <c r="P72" s="120">
        <v>15.608743735203126</v>
      </c>
      <c r="Q72" s="120">
        <v>16.046997407881573</v>
      </c>
      <c r="R72" s="120">
        <v>16.512843718435782</v>
      </c>
      <c r="S72" s="120">
        <v>17.007473552671595</v>
      </c>
      <c r="T72" s="120">
        <v>17.53215172403786</v>
      </c>
      <c r="U72" s="120">
        <v>18.088220166347678</v>
      </c>
      <c r="V72" s="120">
        <v>18.677101344734233</v>
      </c>
      <c r="W72" s="120">
        <v>19.300301893030223</v>
      </c>
      <c r="X72" s="120">
        <v>19.959416486485516</v>
      </c>
      <c r="Y72" s="120">
        <v>20.656131959481677</v>
      </c>
      <c r="Z72" s="120">
        <v>21.392231678667137</v>
      </c>
      <c r="AA72" s="120">
        <v>22.169600182725326</v>
      </c>
      <c r="AB72" s="120">
        <v>22.990228100803954</v>
      </c>
      <c r="AC72" s="120">
        <v>23.856217362478283</v>
      </c>
      <c r="AD72" s="120">
        <v>24.769786712999075</v>
      </c>
      <c r="AE72" s="120">
        <v>25.733277548488637</v>
      </c>
      <c r="AF72" s="120">
        <v>26.749160086700066</v>
      </c>
      <c r="AG72" s="120">
        <v>27.820039889947942</v>
      </c>
      <c r="AH72" s="120">
        <v>28.948664757857117</v>
      </c>
      <c r="AI72" s="120">
        <v>30.137932008662592</v>
      </c>
      <c r="AJ72" s="120">
        <v>31.390896168932397</v>
      </c>
      <c r="AK72" s="120">
        <v>32.710777092779018</v>
      </c>
    </row>
    <row r="73" spans="1:37">
      <c r="A73" s="124" t="s">
        <v>356</v>
      </c>
      <c r="B73" s="115">
        <v>26.512999999999998</v>
      </c>
      <c r="C73" s="115">
        <v>27.68799022336767</v>
      </c>
      <c r="D73" s="115">
        <v>27.866274600002491</v>
      </c>
      <c r="E73" s="115">
        <v>28.067048174152703</v>
      </c>
      <c r="F73" s="115">
        <v>28.288130349393974</v>
      </c>
      <c r="G73" s="115">
        <v>28.52756873395235</v>
      </c>
      <c r="H73" s="115">
        <v>28.783614884398062</v>
      </c>
      <c r="I73" s="115">
        <v>29.054702637134206</v>
      </c>
      <c r="J73" s="115">
        <v>29.339428751336335</v>
      </c>
      <c r="K73" s="115">
        <v>29.636535616517136</v>
      </c>
      <c r="L73" s="115">
        <v>29.944895804254834</v>
      </c>
      <c r="M73" s="115">
        <v>30.263498267172572</v>
      </c>
      <c r="N73" s="115">
        <v>30.59143600928828</v>
      </c>
      <c r="O73" s="115">
        <v>30.927895070641121</v>
      </c>
      <c r="P73" s="115">
        <v>31.272144685879489</v>
      </c>
      <c r="Q73" s="115">
        <v>31.623528491482347</v>
      </c>
      <c r="R73" s="115">
        <v>31.98145666967185</v>
      </c>
      <c r="S73" s="115">
        <v>32.345398929030885</v>
      </c>
      <c r="T73" s="115">
        <v>32.714878232518352</v>
      </c>
      <c r="U73" s="115">
        <v>33.089465193112794</v>
      </c>
      <c r="V73" s="115">
        <v>33.46877306583459</v>
      </c>
      <c r="W73" s="115">
        <v>33.852453272505919</v>
      </c>
      <c r="X73" s="115">
        <v>34.240191402404328</v>
      </c>
      <c r="Y73" s="115">
        <v>34.631703638036043</v>
      </c>
      <c r="Z73" s="115">
        <v>35.026733560677428</v>
      </c>
      <c r="AA73" s="115">
        <v>35.425049295175505</v>
      </c>
      <c r="AB73" s="115">
        <v>35.826440957824566</v>
      </c>
      <c r="AC73" s="115">
        <v>36.230718374998816</v>
      </c>
      <c r="AD73" s="115">
        <v>36.637709043672473</v>
      </c>
      <c r="AE73" s="115">
        <v>37.047256308040666</v>
      </c>
      <c r="AF73" s="115">
        <v>37.459217729207566</v>
      </c>
      <c r="AG73" s="115">
        <v>37.873463627367379</v>
      </c>
      <c r="AH73" s="115">
        <v>38.289875778100026</v>
      </c>
      <c r="AI73" s="115">
        <v>38.708346246365259</v>
      </c>
      <c r="AJ73" s="115">
        <v>39.128776343530994</v>
      </c>
      <c r="AK73" s="115">
        <v>39.551075694337158</v>
      </c>
    </row>
    <row r="74" spans="1:37">
      <c r="A74" s="124" t="s">
        <v>357</v>
      </c>
      <c r="B74" s="120">
        <v>3.9750000000000001</v>
      </c>
      <c r="C74" s="120">
        <v>3.99414625</v>
      </c>
      <c r="D74" s="120">
        <v>4.0127814640624999</v>
      </c>
      <c r="E74" s="120">
        <v>4.0305360878867189</v>
      </c>
      <c r="F74" s="120">
        <v>4.0470322705500639</v>
      </c>
      <c r="G74" s="120">
        <v>4.061896384077567</v>
      </c>
      <c r="H74" s="120">
        <v>4.0775037032814447</v>
      </c>
      <c r="I74" s="120">
        <v>4.0938913884455168</v>
      </c>
      <c r="J74" s="120">
        <v>4.1110984578677936</v>
      </c>
      <c r="K74" s="120">
        <v>4.1291658807611826</v>
      </c>
      <c r="L74" s="120">
        <v>4.1481366747992423</v>
      </c>
      <c r="M74" s="120">
        <v>4.168056008539204</v>
      </c>
      <c r="N74" s="120">
        <v>4.1889713089661642</v>
      </c>
      <c r="O74" s="120">
        <v>4.2109323744144724</v>
      </c>
      <c r="P74" s="120">
        <v>4.2339914931351963</v>
      </c>
      <c r="Q74" s="120">
        <v>4.2582035677919565</v>
      </c>
      <c r="R74" s="120">
        <v>4.2836262461815542</v>
      </c>
      <c r="S74" s="120">
        <v>4.3103200584906318</v>
      </c>
      <c r="T74" s="120">
        <v>4.3383485614151631</v>
      </c>
      <c r="U74" s="120">
        <v>4.3677784894859215</v>
      </c>
      <c r="V74" s="120">
        <v>4.3986799139602173</v>
      </c>
      <c r="W74" s="120">
        <v>4.4311264096582281</v>
      </c>
      <c r="X74" s="120">
        <v>4.4651952301411395</v>
      </c>
      <c r="Y74" s="120">
        <v>4.500967491648197</v>
      </c>
      <c r="Z74" s="120">
        <v>4.5385283662306071</v>
      </c>
      <c r="AA74" s="120">
        <v>4.5779672845421375</v>
      </c>
      <c r="AB74" s="120">
        <v>4.6193781487692442</v>
      </c>
      <c r="AC74" s="120">
        <v>4.6628595562077066</v>
      </c>
      <c r="AD74" s="120">
        <v>4.7085150340180917</v>
      </c>
      <c r="AE74" s="120">
        <v>4.7564532857189965</v>
      </c>
      <c r="AF74" s="120">
        <v>4.8067884500049463</v>
      </c>
      <c r="AG74" s="120">
        <v>4.8596403725051935</v>
      </c>
      <c r="AH74" s="120">
        <v>4.915134891130454</v>
      </c>
      <c r="AI74" s="120">
        <v>4.9734041356869767</v>
      </c>
      <c r="AJ74" s="120">
        <v>5.0345868424713256</v>
      </c>
      <c r="AK74" s="120">
        <v>5.098828684594892</v>
      </c>
    </row>
    <row r="75" spans="1:37">
      <c r="A75" s="124" t="s">
        <v>358</v>
      </c>
      <c r="B75" s="120">
        <v>2.8000000000000001E-2</v>
      </c>
      <c r="C75" s="120">
        <v>3.1111111111111114E-2</v>
      </c>
      <c r="D75" s="120">
        <v>3.422222222222223E-2</v>
      </c>
      <c r="E75" s="120">
        <v>3.7333333333333336E-2</v>
      </c>
      <c r="F75" s="120">
        <v>4.044444444444445E-2</v>
      </c>
      <c r="G75" s="120">
        <v>4.3555555555555563E-2</v>
      </c>
      <c r="H75" s="120">
        <v>4.6666666666666669E-2</v>
      </c>
      <c r="I75" s="120">
        <v>4.9777777777777789E-2</v>
      </c>
      <c r="J75" s="120">
        <v>5.2888888888888902E-2</v>
      </c>
      <c r="K75" s="120">
        <v>5.6000000000000015E-2</v>
      </c>
      <c r="L75" s="120">
        <v>5.9111111111111128E-2</v>
      </c>
      <c r="M75" s="120">
        <v>6.2222222222222234E-2</v>
      </c>
      <c r="N75" s="120">
        <v>6.533333333333334E-2</v>
      </c>
      <c r="O75" s="120">
        <v>6.8444444444444461E-2</v>
      </c>
      <c r="P75" s="120">
        <v>7.1555555555555567E-2</v>
      </c>
      <c r="Q75" s="120">
        <v>7.4666666666666687E-2</v>
      </c>
      <c r="R75" s="120">
        <v>7.7777777777777807E-2</v>
      </c>
      <c r="S75" s="120">
        <v>8.0888888888888913E-2</v>
      </c>
      <c r="T75" s="120">
        <v>8.4000000000000033E-2</v>
      </c>
      <c r="U75" s="120">
        <v>8.7111111111111139E-2</v>
      </c>
      <c r="V75" s="120">
        <v>9.0222222222222259E-2</v>
      </c>
      <c r="W75" s="120">
        <v>9.3333333333333351E-2</v>
      </c>
      <c r="X75" s="120">
        <v>9.6444444444444472E-2</v>
      </c>
      <c r="Y75" s="120">
        <v>9.9555555555555592E-2</v>
      </c>
      <c r="Z75" s="120">
        <v>0.1026666666666667</v>
      </c>
      <c r="AA75" s="120">
        <v>0.10577777777777782</v>
      </c>
      <c r="AB75" s="120">
        <v>0.10888888888888892</v>
      </c>
      <c r="AC75" s="120">
        <v>0.11200000000000003</v>
      </c>
      <c r="AD75" s="120">
        <v>0.11511111111111112</v>
      </c>
      <c r="AE75" s="120">
        <v>0.11822222222222223</v>
      </c>
      <c r="AF75" s="120">
        <v>0.12133333333333333</v>
      </c>
      <c r="AG75" s="120">
        <v>0.12444444444444443</v>
      </c>
      <c r="AH75" s="120">
        <v>0.12755555555555553</v>
      </c>
      <c r="AI75" s="120">
        <v>0.13066666666666663</v>
      </c>
      <c r="AJ75" s="120">
        <v>0.13377777777777772</v>
      </c>
      <c r="AK75" s="120">
        <v>0.13688888888888884</v>
      </c>
    </row>
    <row r="76" spans="1:37">
      <c r="A76" s="112" t="s">
        <v>359</v>
      </c>
      <c r="B76" s="110">
        <v>4.8</v>
      </c>
      <c r="C76" s="110">
        <v>5.1467999999999989</v>
      </c>
      <c r="D76" s="110">
        <v>5.4843434999999987</v>
      </c>
      <c r="E76" s="110">
        <v>5.805936686249999</v>
      </c>
      <c r="F76" s="110">
        <v>6.1047354665671874</v>
      </c>
      <c r="G76" s="110">
        <v>6.3739722398955472</v>
      </c>
      <c r="H76" s="110">
        <v>6.6566708518903246</v>
      </c>
      <c r="I76" s="110">
        <v>6.9535043944848409</v>
      </c>
      <c r="J76" s="110">
        <v>7.2651796142090843</v>
      </c>
      <c r="K76" s="110">
        <v>7.5924385949195381</v>
      </c>
      <c r="L76" s="110">
        <v>7.9360605246655167</v>
      </c>
      <c r="M76" s="110">
        <v>8.2968635508987916</v>
      </c>
      <c r="N76" s="110">
        <v>8.6757067284437319</v>
      </c>
      <c r="O76" s="110">
        <v>9.0734920648659187</v>
      </c>
      <c r="P76" s="110">
        <v>9.4911666681092157</v>
      </c>
      <c r="Q76" s="110">
        <v>9.9297250015146776</v>
      </c>
      <c r="R76" s="110">
        <v>10.39021125159041</v>
      </c>
      <c r="S76" s="110">
        <v>10.873721814169933</v>
      </c>
      <c r="T76" s="110">
        <v>11.381407904878429</v>
      </c>
      <c r="U76" s="110">
        <v>11.914478300122353</v>
      </c>
      <c r="V76" s="110">
        <v>12.47420221512847</v>
      </c>
      <c r="W76" s="110">
        <v>13.061912325884894</v>
      </c>
      <c r="X76" s="110">
        <v>13.679007942179139</v>
      </c>
      <c r="Y76" s="110">
        <v>14.326958339288099</v>
      </c>
      <c r="Z76" s="110">
        <v>15.007306256252505</v>
      </c>
      <c r="AA76" s="110">
        <v>15.72167156906513</v>
      </c>
      <c r="AB76" s="110">
        <v>16.471755147518387</v>
      </c>
      <c r="AC76" s="110">
        <v>17.259342904894304</v>
      </c>
      <c r="AD76" s="110">
        <v>18.086310050139023</v>
      </c>
      <c r="AE76" s="110">
        <v>18.954625552645975</v>
      </c>
      <c r="AF76" s="110">
        <v>19.866356830278278</v>
      </c>
      <c r="AG76" s="110">
        <v>20.823674671792194</v>
      </c>
      <c r="AH76" s="110">
        <v>21.828858405381805</v>
      </c>
      <c r="AI76" s="110">
        <v>22.884301325650895</v>
      </c>
      <c r="AJ76" s="110">
        <v>23.992516391933439</v>
      </c>
      <c r="AK76" s="110">
        <v>25.156142211530113</v>
      </c>
    </row>
    <row r="77" spans="1:37">
      <c r="A77" s="112" t="s">
        <v>360</v>
      </c>
      <c r="B77" s="110">
        <v>0.26500000000000001</v>
      </c>
      <c r="C77" s="110">
        <v>0.28414624999999993</v>
      </c>
      <c r="D77" s="110">
        <v>0.30278146406250001</v>
      </c>
      <c r="E77" s="110">
        <v>0.32053608788671872</v>
      </c>
      <c r="F77" s="110">
        <v>0.33703227055006352</v>
      </c>
      <c r="G77" s="110">
        <v>0.35189638407756674</v>
      </c>
      <c r="H77" s="110">
        <v>0.36750370328144505</v>
      </c>
      <c r="I77" s="110">
        <v>0.38389138844551729</v>
      </c>
      <c r="J77" s="110">
        <v>0.40109845786779319</v>
      </c>
      <c r="K77" s="110">
        <v>0.41916588076118283</v>
      </c>
      <c r="L77" s="110">
        <v>0.43813667479924201</v>
      </c>
      <c r="M77" s="110">
        <v>0.4580560085392042</v>
      </c>
      <c r="N77" s="110">
        <v>0.47897130896616441</v>
      </c>
      <c r="O77" s="110">
        <v>0.50093237441447258</v>
      </c>
      <c r="P77" s="110">
        <v>0.52399149313519622</v>
      </c>
      <c r="Q77" s="110">
        <v>0.54820356779195623</v>
      </c>
      <c r="R77" s="110">
        <v>0.57362624618155389</v>
      </c>
      <c r="S77" s="110">
        <v>0.60032005849063175</v>
      </c>
      <c r="T77" s="110">
        <v>0.62834856141516338</v>
      </c>
      <c r="U77" s="110">
        <v>0.65777848948592155</v>
      </c>
      <c r="V77" s="110">
        <v>0.68867991396021766</v>
      </c>
      <c r="W77" s="110">
        <v>0.7211264096582285</v>
      </c>
      <c r="X77" s="110">
        <v>0.75519523014113998</v>
      </c>
      <c r="Y77" s="110">
        <v>0.79096749164819713</v>
      </c>
      <c r="Z77" s="110">
        <v>0.82852836623060699</v>
      </c>
      <c r="AA77" s="110">
        <v>0.86796728454213734</v>
      </c>
      <c r="AB77" s="110">
        <v>0.90937814876924428</v>
      </c>
      <c r="AC77" s="110">
        <v>0.95285955620770646</v>
      </c>
      <c r="AD77" s="110">
        <v>0.99851503401809194</v>
      </c>
      <c r="AE77" s="110">
        <v>1.0464532857189968</v>
      </c>
      <c r="AF77" s="110">
        <v>1.0967884500049465</v>
      </c>
      <c r="AG77" s="110">
        <v>1.149640372505194</v>
      </c>
      <c r="AH77" s="110">
        <v>1.2051348911304538</v>
      </c>
      <c r="AI77" s="110">
        <v>1.2634041356869765</v>
      </c>
      <c r="AJ77" s="110">
        <v>1.3245868424713254</v>
      </c>
      <c r="AK77" s="110">
        <v>1.3888286845948916</v>
      </c>
    </row>
    <row r="78" spans="1:37">
      <c r="A78" s="112" t="s">
        <v>361</v>
      </c>
      <c r="B78" s="110">
        <v>2</v>
      </c>
      <c r="C78" s="110">
        <v>1.801501751313485</v>
      </c>
      <c r="D78" s="110">
        <v>1.60300350262697</v>
      </c>
      <c r="E78" s="110">
        <v>1.4045052539404554</v>
      </c>
      <c r="F78" s="110">
        <v>1.2060070052539402</v>
      </c>
      <c r="G78" s="110">
        <v>1.0075087565674252</v>
      </c>
      <c r="H78" s="110">
        <v>1.0075087565674252</v>
      </c>
      <c r="I78" s="110">
        <v>1.0075087565674252</v>
      </c>
      <c r="J78" s="110">
        <v>1.0075087565674252</v>
      </c>
      <c r="K78" s="110">
        <v>1.0075087565674252</v>
      </c>
      <c r="L78" s="110">
        <v>1.0075087565674252</v>
      </c>
      <c r="M78" s="110">
        <v>1.0075087565674252</v>
      </c>
      <c r="N78" s="110">
        <v>1.0075087565674252</v>
      </c>
      <c r="O78" s="110">
        <v>1.0075087565674252</v>
      </c>
      <c r="P78" s="110">
        <v>1.0075087565674252</v>
      </c>
      <c r="Q78" s="110">
        <v>1.0075087565674252</v>
      </c>
      <c r="R78" s="110">
        <v>1.0075087565674252</v>
      </c>
      <c r="S78" s="110">
        <v>1.0075087565674252</v>
      </c>
      <c r="T78" s="110">
        <v>1.0075087565674252</v>
      </c>
      <c r="U78" s="110">
        <v>1.0075087565674252</v>
      </c>
      <c r="V78" s="110">
        <v>1.0075087565674252</v>
      </c>
      <c r="W78" s="110">
        <v>1.0075087565674252</v>
      </c>
      <c r="X78" s="110">
        <v>1.0075087565674252</v>
      </c>
      <c r="Y78" s="110">
        <v>1.0075087565674252</v>
      </c>
      <c r="Z78" s="110">
        <v>1.0075087565674252</v>
      </c>
      <c r="AA78" s="110">
        <v>1.0075087565674252</v>
      </c>
      <c r="AB78" s="110">
        <v>1.0075087565674252</v>
      </c>
      <c r="AC78" s="110">
        <v>1.0075087565674252</v>
      </c>
      <c r="AD78" s="110">
        <v>1.0075087565674252</v>
      </c>
      <c r="AE78" s="110">
        <v>1.0075087565674252</v>
      </c>
      <c r="AF78" s="110">
        <v>1.0075087565674252</v>
      </c>
      <c r="AG78" s="110">
        <v>1.0075087565674252</v>
      </c>
      <c r="AH78" s="110">
        <v>1.0075087565674252</v>
      </c>
      <c r="AI78" s="110">
        <v>1.0075087565674252</v>
      </c>
      <c r="AJ78" s="110">
        <v>1.0075087565674252</v>
      </c>
      <c r="AK78" s="110">
        <v>1.0075087565674252</v>
      </c>
    </row>
    <row r="79" spans="1:37">
      <c r="A79" s="112" t="s">
        <v>362</v>
      </c>
      <c r="B79" s="110">
        <v>2.7669999999999999</v>
      </c>
      <c r="C79" s="110">
        <v>2.6630389604514644</v>
      </c>
      <c r="D79" s="110">
        <v>2.6630389604514644</v>
      </c>
      <c r="E79" s="110">
        <v>2.6630389604514644</v>
      </c>
      <c r="F79" s="110">
        <v>2.6630389604514644</v>
      </c>
      <c r="G79" s="110">
        <v>2.6630389604514644</v>
      </c>
      <c r="H79" s="110">
        <v>2.6630389604514644</v>
      </c>
      <c r="I79" s="110">
        <v>2.6630389604514644</v>
      </c>
      <c r="J79" s="110">
        <v>2.6630389604514644</v>
      </c>
      <c r="K79" s="110">
        <v>2.6630389604514644</v>
      </c>
      <c r="L79" s="110">
        <v>2.6630389604514644</v>
      </c>
      <c r="M79" s="110">
        <v>2.6630389604514644</v>
      </c>
      <c r="N79" s="110">
        <v>2.6630389604514644</v>
      </c>
      <c r="O79" s="110">
        <v>2.6630389604514644</v>
      </c>
      <c r="P79" s="110">
        <v>2.6630389604514644</v>
      </c>
      <c r="Q79" s="110">
        <v>2.6630389604514644</v>
      </c>
      <c r="R79" s="110">
        <v>2.6630389604514644</v>
      </c>
      <c r="S79" s="110">
        <v>2.6630389604514644</v>
      </c>
      <c r="T79" s="110">
        <v>2.6630389604514644</v>
      </c>
      <c r="U79" s="110">
        <v>2.6630389604514644</v>
      </c>
      <c r="V79" s="110">
        <v>2.6630389604514644</v>
      </c>
      <c r="W79" s="110">
        <v>2.6630389604514644</v>
      </c>
      <c r="X79" s="110">
        <v>2.6630389604514644</v>
      </c>
      <c r="Y79" s="110">
        <v>2.6630389604514644</v>
      </c>
      <c r="Z79" s="110">
        <v>2.6630389604514644</v>
      </c>
      <c r="AA79" s="110">
        <v>2.6630389604514644</v>
      </c>
      <c r="AB79" s="110">
        <v>2.6630389604514644</v>
      </c>
      <c r="AC79" s="110">
        <v>2.6630389604514644</v>
      </c>
      <c r="AD79" s="110">
        <v>2.6630389604514644</v>
      </c>
      <c r="AE79" s="110">
        <v>2.6630389604514644</v>
      </c>
      <c r="AF79" s="110">
        <v>2.6630389604514644</v>
      </c>
      <c r="AG79" s="110">
        <v>2.6630389604514644</v>
      </c>
      <c r="AH79" s="110">
        <v>2.6630389604514644</v>
      </c>
      <c r="AI79" s="110">
        <v>2.6630389604514644</v>
      </c>
      <c r="AJ79" s="110">
        <v>2.6630389604514644</v>
      </c>
      <c r="AK79" s="110">
        <v>2.6630389604514644</v>
      </c>
    </row>
    <row r="80" spans="1:37">
      <c r="A80" s="112" t="s">
        <v>363</v>
      </c>
      <c r="B80" s="110">
        <v>1</v>
      </c>
      <c r="C80" s="110">
        <v>1</v>
      </c>
      <c r="D80" s="110">
        <v>1</v>
      </c>
      <c r="E80" s="110">
        <v>1</v>
      </c>
      <c r="F80" s="110">
        <v>1</v>
      </c>
      <c r="G80" s="110">
        <v>1</v>
      </c>
      <c r="H80" s="110">
        <v>1</v>
      </c>
      <c r="I80" s="110">
        <v>1</v>
      </c>
      <c r="J80" s="110">
        <v>1</v>
      </c>
      <c r="K80" s="110">
        <v>1</v>
      </c>
      <c r="L80" s="110">
        <v>1</v>
      </c>
      <c r="M80" s="110">
        <v>1</v>
      </c>
      <c r="N80" s="110">
        <v>1</v>
      </c>
      <c r="O80" s="110">
        <v>1</v>
      </c>
      <c r="P80" s="110">
        <v>1</v>
      </c>
      <c r="Q80" s="110">
        <v>1</v>
      </c>
      <c r="R80" s="110">
        <v>1</v>
      </c>
      <c r="S80" s="110">
        <v>1</v>
      </c>
      <c r="T80" s="110">
        <v>1</v>
      </c>
      <c r="U80" s="110">
        <v>1</v>
      </c>
      <c r="V80" s="110">
        <v>1</v>
      </c>
      <c r="W80" s="110">
        <v>1</v>
      </c>
      <c r="X80" s="110">
        <v>1</v>
      </c>
      <c r="Y80" s="110">
        <v>1</v>
      </c>
      <c r="Z80" s="110">
        <v>1</v>
      </c>
      <c r="AA80" s="110">
        <v>1</v>
      </c>
      <c r="AB80" s="110">
        <v>1</v>
      </c>
      <c r="AC80" s="110">
        <v>1</v>
      </c>
      <c r="AD80" s="110">
        <v>1</v>
      </c>
      <c r="AE80" s="110">
        <v>1</v>
      </c>
      <c r="AF80" s="110">
        <v>1</v>
      </c>
      <c r="AG80" s="110">
        <v>1</v>
      </c>
      <c r="AH80" s="110">
        <v>1</v>
      </c>
      <c r="AI80" s="110">
        <v>1</v>
      </c>
      <c r="AJ80" s="110">
        <v>1</v>
      </c>
      <c r="AK80" s="110">
        <v>1</v>
      </c>
    </row>
    <row r="81" spans="1:37">
      <c r="A81" s="112" t="s">
        <v>364</v>
      </c>
      <c r="B81" s="110">
        <v>3</v>
      </c>
      <c r="C81" s="110">
        <v>3</v>
      </c>
      <c r="D81" s="110">
        <v>3</v>
      </c>
      <c r="E81" s="110">
        <v>3</v>
      </c>
      <c r="F81" s="110">
        <v>3</v>
      </c>
      <c r="G81" s="110">
        <v>3</v>
      </c>
      <c r="H81" s="110">
        <v>3</v>
      </c>
      <c r="I81" s="110">
        <v>3</v>
      </c>
      <c r="J81" s="110">
        <v>3</v>
      </c>
      <c r="K81" s="110">
        <v>3</v>
      </c>
      <c r="L81" s="110">
        <v>3</v>
      </c>
      <c r="M81" s="110">
        <v>3</v>
      </c>
      <c r="N81" s="110">
        <v>3</v>
      </c>
      <c r="O81" s="110">
        <v>3</v>
      </c>
      <c r="P81" s="110">
        <v>3</v>
      </c>
      <c r="Q81" s="110">
        <v>3</v>
      </c>
      <c r="R81" s="110">
        <v>3</v>
      </c>
      <c r="S81" s="110">
        <v>3</v>
      </c>
      <c r="T81" s="110">
        <v>3</v>
      </c>
      <c r="U81" s="110">
        <v>3</v>
      </c>
      <c r="V81" s="110">
        <v>3</v>
      </c>
      <c r="W81" s="110">
        <v>3</v>
      </c>
      <c r="X81" s="110">
        <v>3</v>
      </c>
      <c r="Y81" s="110">
        <v>3</v>
      </c>
      <c r="Z81" s="110">
        <v>3</v>
      </c>
      <c r="AA81" s="110">
        <v>3</v>
      </c>
      <c r="AB81" s="110">
        <v>3</v>
      </c>
      <c r="AC81" s="110">
        <v>3</v>
      </c>
      <c r="AD81" s="110">
        <v>3</v>
      </c>
      <c r="AE81" s="110">
        <v>3</v>
      </c>
      <c r="AF81" s="110">
        <v>3</v>
      </c>
      <c r="AG81" s="110">
        <v>3</v>
      </c>
      <c r="AH81" s="110">
        <v>3</v>
      </c>
      <c r="AI81" s="110">
        <v>3</v>
      </c>
      <c r="AJ81" s="110">
        <v>3</v>
      </c>
      <c r="AK81" s="110">
        <v>3</v>
      </c>
    </row>
    <row r="82" spans="1:37">
      <c r="A82" s="112" t="s">
        <v>365</v>
      </c>
      <c r="B82" s="110">
        <v>4.7</v>
      </c>
      <c r="C82" s="110">
        <v>4.6199955915155417</v>
      </c>
      <c r="D82" s="110">
        <v>4.5462788955050009</v>
      </c>
      <c r="E82" s="110">
        <v>4.478678628327617</v>
      </c>
      <c r="F82" s="110">
        <v>4.4170450248469644</v>
      </c>
      <c r="G82" s="110">
        <v>4.3612490639090442</v>
      </c>
      <c r="H82" s="110">
        <v>4.3111818010176854</v>
      </c>
      <c r="I82" s="110">
        <v>4.2667538030568384</v>
      </c>
      <c r="J82" s="110">
        <v>4.2278946805219118</v>
      </c>
      <c r="K82" s="110">
        <v>4.19455271329943</v>
      </c>
      <c r="L82" s="110">
        <v>4.166694566579622</v>
      </c>
      <c r="M82" s="110">
        <v>4.1443050940034469</v>
      </c>
      <c r="N82" s="110">
        <v>4.1273872256373938</v>
      </c>
      <c r="O82" s="110">
        <v>4.1159619388390078</v>
      </c>
      <c r="P82" s="110">
        <v>4.1100683105264846</v>
      </c>
      <c r="Q82" s="110">
        <v>4.1097636497994703</v>
      </c>
      <c r="R82" s="110">
        <v>4.1151237102779454</v>
      </c>
      <c r="S82" s="110">
        <v>4.1262429819342374</v>
      </c>
      <c r="T82" s="110">
        <v>4.143235062592006</v>
      </c>
      <c r="U82" s="110">
        <v>4.1662331096578997</v>
      </c>
      <c r="V82" s="110">
        <v>4.1953903730383377</v>
      </c>
      <c r="W82" s="110">
        <v>4.2308808105779061</v>
      </c>
      <c r="X82" s="110">
        <v>4.2728997877389503</v>
      </c>
      <c r="Y82" s="110">
        <v>4.3216648636261557</v>
      </c>
      <c r="Z82" s="110">
        <v>4.377416665847206</v>
      </c>
      <c r="AA82" s="110">
        <v>4.4404198570927722</v>
      </c>
      <c r="AB82" s="110">
        <v>4.5109641967181417</v>
      </c>
      <c r="AC82" s="110">
        <v>4.5893657010165523</v>
      </c>
      <c r="AD82" s="110">
        <v>4.6759679062926276</v>
      </c>
      <c r="AE82" s="110">
        <v>4.7711432392752382</v>
      </c>
      <c r="AF82" s="110">
        <v>4.8752944998543626</v>
      </c>
      <c r="AG82" s="110">
        <v>4.9888564615883251</v>
      </c>
      <c r="AH82" s="110">
        <v>5.1122975959078847</v>
      </c>
      <c r="AI82" s="110">
        <v>5.2461219264442711</v>
      </c>
      <c r="AJ82" s="110">
        <v>5.3908710204315327</v>
      </c>
      <c r="AK82" s="110">
        <v>5.5471261246814816</v>
      </c>
    </row>
    <row r="83" spans="1:37">
      <c r="A83" s="112" t="s">
        <v>310</v>
      </c>
      <c r="B83" s="110">
        <v>20.745999999999999</v>
      </c>
      <c r="C83" s="110">
        <v>22.024951262916204</v>
      </c>
      <c r="D83" s="110">
        <v>22.203235639551025</v>
      </c>
      <c r="E83" s="110">
        <v>22.40400921370124</v>
      </c>
      <c r="F83" s="110">
        <v>22.625091388942511</v>
      </c>
      <c r="G83" s="110">
        <v>22.864529773500887</v>
      </c>
      <c r="H83" s="110">
        <v>23.1205759239466</v>
      </c>
      <c r="I83" s="110">
        <v>23.391663676682743</v>
      </c>
      <c r="J83" s="110">
        <v>23.676389790884873</v>
      </c>
      <c r="K83" s="110">
        <v>23.97349665606567</v>
      </c>
      <c r="L83" s="110">
        <v>24.281856843803372</v>
      </c>
      <c r="M83" s="110">
        <v>24.60045930672111</v>
      </c>
      <c r="N83" s="110">
        <v>24.928397048836818</v>
      </c>
      <c r="O83" s="110">
        <v>25.264856110189658</v>
      </c>
      <c r="P83" s="110">
        <v>25.609105725428027</v>
      </c>
      <c r="Q83" s="110">
        <v>25.960489531030884</v>
      </c>
      <c r="R83" s="110">
        <v>26.318417709220384</v>
      </c>
      <c r="S83" s="110">
        <v>26.682359968579423</v>
      </c>
      <c r="T83" s="110">
        <v>27.051839272066889</v>
      </c>
      <c r="U83" s="110">
        <v>27.426426232661328</v>
      </c>
      <c r="V83" s="110">
        <v>27.805734105383127</v>
      </c>
      <c r="W83" s="110">
        <v>28.189414312054453</v>
      </c>
      <c r="X83" s="110">
        <v>28.577152441952865</v>
      </c>
      <c r="Y83" s="110">
        <v>28.968664677584577</v>
      </c>
      <c r="Z83" s="110">
        <v>29.363694600225962</v>
      </c>
      <c r="AA83" s="110">
        <v>29.762010334724042</v>
      </c>
      <c r="AB83" s="110">
        <v>30.163401997373104</v>
      </c>
      <c r="AC83" s="110">
        <v>30.567679414547353</v>
      </c>
      <c r="AD83" s="110">
        <v>30.97467008322101</v>
      </c>
      <c r="AE83" s="110">
        <v>31.3842173475892</v>
      </c>
      <c r="AF83" s="110">
        <v>31.7961787687561</v>
      </c>
      <c r="AG83" s="110">
        <v>32.210424666915912</v>
      </c>
      <c r="AH83" s="110">
        <v>32.626836817648559</v>
      </c>
      <c r="AI83" s="110">
        <v>33.045307285913793</v>
      </c>
      <c r="AJ83" s="110">
        <v>33.465737383079528</v>
      </c>
      <c r="AK83" s="110">
        <v>33.888036733885691</v>
      </c>
    </row>
    <row r="84" spans="1:37">
      <c r="A84" s="111" t="s">
        <v>366</v>
      </c>
      <c r="B84" s="110">
        <v>3.71</v>
      </c>
      <c r="C84" s="110">
        <v>3.71</v>
      </c>
      <c r="D84" s="110">
        <v>3.71</v>
      </c>
      <c r="E84" s="110">
        <v>3.71</v>
      </c>
      <c r="F84" s="110">
        <v>3.71</v>
      </c>
      <c r="G84" s="110">
        <v>3.71</v>
      </c>
      <c r="H84" s="110">
        <v>3.71</v>
      </c>
      <c r="I84" s="110">
        <v>3.71</v>
      </c>
      <c r="J84" s="110">
        <v>3.71</v>
      </c>
      <c r="K84" s="110">
        <v>3.71</v>
      </c>
      <c r="L84" s="110">
        <v>3.71</v>
      </c>
      <c r="M84" s="110">
        <v>3.71</v>
      </c>
      <c r="N84" s="110">
        <v>3.71</v>
      </c>
      <c r="O84" s="110">
        <v>3.71</v>
      </c>
      <c r="P84" s="110">
        <v>3.71</v>
      </c>
      <c r="Q84" s="110">
        <v>3.71</v>
      </c>
      <c r="R84" s="110">
        <v>3.71</v>
      </c>
      <c r="S84" s="110">
        <v>3.71</v>
      </c>
      <c r="T84" s="110">
        <v>3.71</v>
      </c>
      <c r="U84" s="110">
        <v>3.71</v>
      </c>
      <c r="V84" s="110">
        <v>3.71</v>
      </c>
      <c r="W84" s="110">
        <v>3.71</v>
      </c>
      <c r="X84" s="110">
        <v>3.71</v>
      </c>
      <c r="Y84" s="110">
        <v>3.71</v>
      </c>
      <c r="Z84" s="110">
        <v>3.71</v>
      </c>
      <c r="AA84" s="110">
        <v>3.71</v>
      </c>
      <c r="AB84" s="110">
        <v>3.71</v>
      </c>
      <c r="AC84" s="110">
        <v>3.71</v>
      </c>
      <c r="AD84" s="110">
        <v>3.71</v>
      </c>
      <c r="AE84" s="110">
        <v>3.71</v>
      </c>
      <c r="AF84" s="110">
        <v>3.71</v>
      </c>
      <c r="AG84" s="110">
        <v>3.71</v>
      </c>
      <c r="AH84" s="110">
        <v>3.71</v>
      </c>
      <c r="AI84" s="110">
        <v>3.71</v>
      </c>
      <c r="AJ84" s="110">
        <v>3.71</v>
      </c>
      <c r="AK84" s="110">
        <v>3.71</v>
      </c>
    </row>
    <row r="85" spans="1:37">
      <c r="A85" s="111" t="s">
        <v>353</v>
      </c>
      <c r="B85" s="116">
        <v>2.8000000000000001E-2</v>
      </c>
      <c r="C85" s="116">
        <v>3.1111111111111114E-2</v>
      </c>
      <c r="D85" s="116">
        <v>3.422222222222223E-2</v>
      </c>
      <c r="E85" s="116">
        <v>3.7333333333333336E-2</v>
      </c>
      <c r="F85" s="116">
        <v>4.044444444444445E-2</v>
      </c>
      <c r="G85" s="116">
        <v>4.3555555555555563E-2</v>
      </c>
      <c r="H85" s="116">
        <v>4.6666666666666669E-2</v>
      </c>
      <c r="I85" s="116">
        <v>4.9777777777777789E-2</v>
      </c>
      <c r="J85" s="116">
        <v>5.2888888888888902E-2</v>
      </c>
      <c r="K85" s="116">
        <v>5.6000000000000015E-2</v>
      </c>
      <c r="L85" s="116">
        <v>5.9111111111111128E-2</v>
      </c>
      <c r="M85" s="116">
        <v>6.2222222222222234E-2</v>
      </c>
      <c r="N85" s="116">
        <v>6.533333333333334E-2</v>
      </c>
      <c r="O85" s="116">
        <v>6.8444444444444461E-2</v>
      </c>
      <c r="P85" s="116">
        <v>7.1555555555555567E-2</v>
      </c>
      <c r="Q85" s="116">
        <v>7.4666666666666687E-2</v>
      </c>
      <c r="R85" s="116">
        <v>7.7777777777777807E-2</v>
      </c>
      <c r="S85" s="116">
        <v>8.0888888888888913E-2</v>
      </c>
      <c r="T85" s="116">
        <v>8.4000000000000033E-2</v>
      </c>
      <c r="U85" s="116">
        <v>8.7111111111111139E-2</v>
      </c>
      <c r="V85" s="116">
        <v>9.0222222222222259E-2</v>
      </c>
      <c r="W85" s="116">
        <v>9.3333333333333351E-2</v>
      </c>
      <c r="X85" s="116">
        <v>9.6444444444444472E-2</v>
      </c>
      <c r="Y85" s="116">
        <v>9.9555555555555592E-2</v>
      </c>
      <c r="Z85" s="116">
        <v>0.1026666666666667</v>
      </c>
      <c r="AA85" s="116">
        <v>0.10577777777777782</v>
      </c>
      <c r="AB85" s="116">
        <v>0.10888888888888892</v>
      </c>
      <c r="AC85" s="116">
        <v>0.11200000000000003</v>
      </c>
      <c r="AD85" s="116">
        <v>0.11511111111111112</v>
      </c>
      <c r="AE85" s="116">
        <v>0.11822222222222223</v>
      </c>
      <c r="AF85" s="116">
        <v>0.12133333333333333</v>
      </c>
      <c r="AG85" s="116">
        <v>0.12444444444444443</v>
      </c>
      <c r="AH85" s="116">
        <v>0.12755555555555553</v>
      </c>
      <c r="AI85" s="116">
        <v>0.13066666666666663</v>
      </c>
      <c r="AJ85" s="116">
        <v>0.13377777777777772</v>
      </c>
      <c r="AK85" s="116">
        <v>0.13688888888888884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"/>
  <sheetViews>
    <sheetView zoomScaleNormal="100" workbookViewId="0">
      <selection activeCell="D6" sqref="D6"/>
    </sheetView>
  </sheetViews>
  <sheetFormatPr defaultRowHeight="15"/>
  <cols>
    <col min="1" max="1" width="38.28515625" style="210" customWidth="1"/>
    <col min="2" max="2" width="31.28515625" style="210" customWidth="1"/>
    <col min="3" max="3" width="18.7109375" style="210" customWidth="1"/>
    <col min="4" max="4" width="24.140625" style="210" customWidth="1"/>
    <col min="5" max="5" width="21.85546875" style="210" customWidth="1"/>
    <col min="6" max="6" width="14.28515625" style="210" customWidth="1"/>
    <col min="7" max="7" width="22" style="210" customWidth="1"/>
    <col min="8" max="8" width="12" style="210" bestFit="1" customWidth="1"/>
    <col min="9" max="9" width="14.5703125" style="210" customWidth="1"/>
    <col min="10" max="10" width="24" style="210" customWidth="1"/>
    <col min="11" max="11" width="12" style="210" bestFit="1" customWidth="1"/>
    <col min="12" max="12" width="12.85546875" style="210" customWidth="1"/>
    <col min="13" max="13" width="22" style="210" customWidth="1"/>
    <col min="14" max="16" width="12" style="210" bestFit="1" customWidth="1"/>
    <col min="17" max="17" width="12" style="210" customWidth="1"/>
    <col min="18" max="18" width="12" style="210" bestFit="1" customWidth="1"/>
    <col min="19" max="19" width="12" style="210" customWidth="1"/>
    <col min="20" max="37" width="12" style="210" bestFit="1" customWidth="1"/>
    <col min="38" max="38" width="10.7109375" style="210" customWidth="1"/>
    <col min="39" max="16384" width="9.140625" style="210"/>
  </cols>
  <sheetData>
    <row r="1" spans="1:37" s="211" customFormat="1">
      <c r="A1" s="93" t="s">
        <v>412</v>
      </c>
      <c r="B1" s="131"/>
      <c r="C1" s="93"/>
      <c r="D1" s="93"/>
      <c r="E1" s="93"/>
      <c r="F1" s="93"/>
      <c r="G1" s="93"/>
      <c r="H1" s="93"/>
      <c r="I1" s="93"/>
    </row>
    <row r="2" spans="1:37" s="211" customFormat="1">
      <c r="B2" s="211">
        <v>2015</v>
      </c>
      <c r="C2" s="211">
        <v>2020</v>
      </c>
      <c r="D2" s="211">
        <v>2025</v>
      </c>
      <c r="E2" s="211">
        <v>2030</v>
      </c>
      <c r="F2" s="211">
        <v>2035</v>
      </c>
      <c r="G2" s="211">
        <v>2040</v>
      </c>
      <c r="H2" s="211">
        <v>2045</v>
      </c>
      <c r="I2" s="211">
        <v>2050</v>
      </c>
    </row>
    <row r="3" spans="1:37" s="211" customFormat="1">
      <c r="A3" s="211" t="s">
        <v>413</v>
      </c>
      <c r="B3" s="211">
        <v>215</v>
      </c>
      <c r="C3" s="211">
        <v>285</v>
      </c>
      <c r="D3" s="211">
        <v>373</v>
      </c>
      <c r="E3" s="211">
        <v>420</v>
      </c>
      <c r="F3" s="211">
        <v>463</v>
      </c>
      <c r="G3" s="211">
        <v>500</v>
      </c>
      <c r="H3" s="211">
        <v>531</v>
      </c>
      <c r="I3" s="211">
        <v>556</v>
      </c>
    </row>
    <row r="4" spans="1:37" s="211" customFormat="1">
      <c r="A4" s="211" t="s">
        <v>414</v>
      </c>
      <c r="B4" s="211">
        <v>212</v>
      </c>
      <c r="C4" s="211">
        <v>252</v>
      </c>
      <c r="D4" s="211">
        <v>305</v>
      </c>
      <c r="E4" s="211">
        <v>313</v>
      </c>
      <c r="F4" s="211">
        <v>335</v>
      </c>
      <c r="G4" s="211">
        <v>359</v>
      </c>
      <c r="H4" s="211">
        <v>379</v>
      </c>
      <c r="I4" s="211">
        <v>394</v>
      </c>
    </row>
    <row r="5" spans="1:37" s="211" customFormat="1"/>
    <row r="6" spans="1:37" s="211" customFormat="1">
      <c r="A6" s="93" t="s">
        <v>415</v>
      </c>
      <c r="B6" s="131"/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</row>
    <row r="7" spans="1:37" s="211" customFormat="1">
      <c r="B7" s="87">
        <v>2015</v>
      </c>
      <c r="C7" s="87">
        <v>2016</v>
      </c>
      <c r="D7" s="87">
        <v>2017</v>
      </c>
      <c r="E7" s="87">
        <v>2018</v>
      </c>
      <c r="F7" s="87">
        <v>2019</v>
      </c>
      <c r="G7" s="87">
        <v>2020</v>
      </c>
      <c r="H7" s="87">
        <v>2021</v>
      </c>
      <c r="I7" s="87">
        <v>2022</v>
      </c>
      <c r="J7" s="87">
        <v>2023</v>
      </c>
      <c r="K7" s="87">
        <v>2024</v>
      </c>
      <c r="L7" s="87">
        <v>2025</v>
      </c>
      <c r="M7" s="87">
        <v>2026</v>
      </c>
      <c r="N7" s="87">
        <v>2027</v>
      </c>
      <c r="O7" s="87">
        <v>2028</v>
      </c>
      <c r="P7" s="87">
        <v>2029</v>
      </c>
      <c r="Q7" s="87">
        <v>2030</v>
      </c>
      <c r="R7" s="87">
        <v>2031</v>
      </c>
      <c r="S7" s="87">
        <v>2032</v>
      </c>
      <c r="T7" s="87">
        <v>2033</v>
      </c>
      <c r="U7" s="87">
        <v>2034</v>
      </c>
      <c r="V7" s="87">
        <v>2035</v>
      </c>
      <c r="W7" s="87">
        <v>2036</v>
      </c>
      <c r="X7" s="87">
        <v>2037</v>
      </c>
      <c r="Y7" s="87">
        <v>2038</v>
      </c>
      <c r="Z7" s="87">
        <v>2039</v>
      </c>
      <c r="AA7" s="87">
        <v>2040</v>
      </c>
      <c r="AB7" s="87">
        <v>2041</v>
      </c>
      <c r="AC7" s="87">
        <v>2042</v>
      </c>
      <c r="AD7" s="87">
        <v>2043</v>
      </c>
      <c r="AE7" s="87">
        <v>2044</v>
      </c>
      <c r="AF7" s="87">
        <v>2045</v>
      </c>
      <c r="AG7" s="87">
        <v>2046</v>
      </c>
      <c r="AH7" s="87">
        <v>2047</v>
      </c>
      <c r="AI7" s="87">
        <v>2048</v>
      </c>
      <c r="AJ7" s="87">
        <v>2049</v>
      </c>
      <c r="AK7" s="87">
        <v>2050</v>
      </c>
    </row>
    <row r="8" spans="1:37" s="211" customFormat="1">
      <c r="A8" s="211" t="s">
        <v>413</v>
      </c>
      <c r="B8" s="211">
        <f t="shared" ref="B8:G8" si="0">TREND($B$3:$C$3,$B$2:$C$2,B7)</f>
        <v>215</v>
      </c>
      <c r="C8" s="211">
        <f t="shared" si="0"/>
        <v>229</v>
      </c>
      <c r="D8" s="211">
        <f t="shared" si="0"/>
        <v>243</v>
      </c>
      <c r="E8" s="211">
        <f t="shared" si="0"/>
        <v>257</v>
      </c>
      <c r="F8" s="211">
        <f t="shared" si="0"/>
        <v>271</v>
      </c>
      <c r="G8" s="211">
        <f t="shared" si="0"/>
        <v>285</v>
      </c>
      <c r="H8" s="211">
        <f>TREND($C$3:$D$3,$C$2:$D$2,H7)</f>
        <v>302.60000000000582</v>
      </c>
      <c r="I8" s="211">
        <f>TREND($C$3:$D$3,$C$2:$D$2,I7)</f>
        <v>320.20000000000437</v>
      </c>
      <c r="J8" s="211">
        <f>TREND($C$3:$D$3,$C$2:$D$2,J7)</f>
        <v>337.80000000000291</v>
      </c>
      <c r="K8" s="211">
        <f>TREND($C$3:$D$3,$C$2:$D$2,K7)</f>
        <v>355.40000000000146</v>
      </c>
      <c r="L8" s="211">
        <f>TREND($C$3:$D$3,$C$2:$D$2,L7)</f>
        <v>373</v>
      </c>
      <c r="M8" s="211">
        <f>TREND($D$3:$E$3,$D$2:$E$2,M7)</f>
        <v>382.40000000000146</v>
      </c>
      <c r="N8" s="211">
        <f>TREND($D$3:$E$3,$D$2:$E$2,N7)</f>
        <v>391.79999999999927</v>
      </c>
      <c r="O8" s="211">
        <f>TREND($D$3:$E$3,$D$2:$E$2,O7)</f>
        <v>401.20000000000073</v>
      </c>
      <c r="P8" s="211">
        <f>TREND($D$3:$E$3,$D$2:$E$2,P7)</f>
        <v>410.60000000000218</v>
      </c>
      <c r="Q8" s="211">
        <f>TREND($D$3:$E$3,$D$2:$E$2,Q7)</f>
        <v>420</v>
      </c>
      <c r="R8" s="211">
        <f>TREND($E$3:$F$3,$E$2:$F$2,R7)</f>
        <v>428.59999999999854</v>
      </c>
      <c r="S8" s="211">
        <f>TREND($E$3:$F$3,$E$2:$F$2,S7)</f>
        <v>437.20000000000073</v>
      </c>
      <c r="T8" s="211">
        <f>TREND($E$3:$F$3,$E$2:$F$2,T7)</f>
        <v>445.79999999999927</v>
      </c>
      <c r="U8" s="211">
        <f>TREND($E$3:$F$3,$E$2:$F$2,U7)</f>
        <v>454.39999999999782</v>
      </c>
      <c r="V8" s="211">
        <f>TREND($E$3:$F$3,$E$2:$F$2,V7)</f>
        <v>463</v>
      </c>
      <c r="W8" s="211">
        <f>TREND($F$3:$G$3,$F$2:$G$2,W7)</f>
        <v>470.40000000000146</v>
      </c>
      <c r="X8" s="211">
        <f>TREND($F$3:$G$3,$F$2:$G$2,X7)</f>
        <v>477.80000000000109</v>
      </c>
      <c r="Y8" s="211">
        <f>TREND($F$3:$G$3,$F$2:$G$2,Y7)</f>
        <v>485.20000000000073</v>
      </c>
      <c r="Z8" s="211">
        <f>TREND($F$3:$G$3,$F$2:$G$2,Z7)</f>
        <v>492.60000000000036</v>
      </c>
      <c r="AA8" s="211">
        <f>TREND($F$3:$G$3,$F$2:$G$2,AA7)</f>
        <v>500</v>
      </c>
      <c r="AB8" s="211">
        <f>TREND($G$3:$H$3,$G$2:$H$2,AB7)</f>
        <v>506.20000000000073</v>
      </c>
      <c r="AC8" s="211">
        <f>TREND($G$3:$H$3,$G$2:$H$2,AC7)</f>
        <v>512.39999999999964</v>
      </c>
      <c r="AD8" s="211">
        <f>TREND($G$3:$H$3,$G$2:$H$2,AD7)</f>
        <v>518.60000000000036</v>
      </c>
      <c r="AE8" s="211">
        <f>TREND($G$3:$H$3,$G$2:$H$2,AE7)</f>
        <v>524.80000000000109</v>
      </c>
      <c r="AF8" s="211">
        <f>TREND($G$3:$H$3,$G$2:$H$2,AF7)</f>
        <v>531</v>
      </c>
      <c r="AG8" s="211">
        <f>TREND($H$3:$I$3,$H$2:$I$2,AG7)</f>
        <v>536</v>
      </c>
      <c r="AH8" s="211">
        <f>TREND($H$3:$I$3,$H$2:$I$2,AH7)</f>
        <v>541</v>
      </c>
      <c r="AI8" s="211">
        <f>TREND($H$3:$I$3,$H$2:$I$2,AI7)</f>
        <v>546</v>
      </c>
      <c r="AJ8" s="211">
        <f>TREND($H$3:$I$3,$H$2:$I$2,AJ7)</f>
        <v>551</v>
      </c>
      <c r="AK8" s="211">
        <f>TREND($H$3:$I$3,$H$2:$I$2,AK7)</f>
        <v>556</v>
      </c>
    </row>
    <row r="9" spans="1:37" s="211" customFormat="1">
      <c r="A9" s="211" t="s">
        <v>416</v>
      </c>
      <c r="B9" s="211">
        <f t="shared" ref="B9:G9" si="1">TREND($B$4:$C$4,$B$2:$C$2,B7)</f>
        <v>212</v>
      </c>
      <c r="C9" s="211">
        <f t="shared" si="1"/>
        <v>220</v>
      </c>
      <c r="D9" s="211">
        <f t="shared" si="1"/>
        <v>228</v>
      </c>
      <c r="E9" s="211">
        <f t="shared" si="1"/>
        <v>236</v>
      </c>
      <c r="F9" s="211">
        <f t="shared" si="1"/>
        <v>244</v>
      </c>
      <c r="G9" s="211">
        <f t="shared" si="1"/>
        <v>252</v>
      </c>
      <c r="H9" s="211">
        <f>TREND($C$4:$D$4,$C$2:$D$2,H7)</f>
        <v>262.59999999999854</v>
      </c>
      <c r="I9" s="211">
        <f>TREND($C$4:$D$4,$C$2:$D$2,I7)</f>
        <v>273.20000000000073</v>
      </c>
      <c r="J9" s="211">
        <f>TREND($C$4:$D$4,$C$2:$D$2,J7)</f>
        <v>283.79999999999927</v>
      </c>
      <c r="K9" s="211">
        <f>TREND($C$4:$D$4,$C$2:$D$2,K7)</f>
        <v>294.39999999999782</v>
      </c>
      <c r="L9" s="211">
        <f>TREND($C$4:$D$4,$C$2:$D$2,L7)</f>
        <v>305</v>
      </c>
      <c r="M9" s="211">
        <f>TREND($D$4:$E$4,$D$2:$E$2,M7)</f>
        <v>306.60000000000036</v>
      </c>
      <c r="N9" s="211">
        <f>TREND($D$4:$E$4,$D$2:$E$2,N7)</f>
        <v>308.20000000000027</v>
      </c>
      <c r="O9" s="211">
        <f>TREND($D$4:$E$4,$D$2:$E$2,O7)</f>
        <v>309.80000000000018</v>
      </c>
      <c r="P9" s="211">
        <f>TREND($D$4:$E$4,$D$2:$E$2,P7)</f>
        <v>311.40000000000009</v>
      </c>
      <c r="Q9" s="211">
        <f>TREND($D$4:$E$4,$D$2:$E$2,Q7)</f>
        <v>313</v>
      </c>
      <c r="R9" s="211">
        <f>TREND($E$4:$F$4,$E$2:$F$2,R7)</f>
        <v>317.40000000000146</v>
      </c>
      <c r="S9" s="211">
        <f>TREND($E$4:$F$4,$E$2:$F$2,S7)</f>
        <v>321.80000000000109</v>
      </c>
      <c r="T9" s="211">
        <f>TREND($E$4:$F$4,$E$2:$F$2,T7)</f>
        <v>326.20000000000073</v>
      </c>
      <c r="U9" s="211">
        <f>TREND($E$4:$F$4,$E$2:$F$2,U7)</f>
        <v>330.60000000000036</v>
      </c>
      <c r="V9" s="211">
        <f>TREND($E$4:$F$4,$E$2:$F$2,V7)</f>
        <v>335</v>
      </c>
      <c r="W9" s="211">
        <f>TREND($F$4:$G$4,$F$2:$G$2,W7)</f>
        <v>339.79999999999927</v>
      </c>
      <c r="X9" s="211">
        <f>TREND($F$4:$G$4,$F$2:$G$2,X7)</f>
        <v>344.60000000000036</v>
      </c>
      <c r="Y9" s="211">
        <f>TREND($F$4:$G$4,$F$2:$G$2,Y7)</f>
        <v>349.39999999999964</v>
      </c>
      <c r="Z9" s="211">
        <f>TREND($F$4:$G$4,$F$2:$G$2,Z7)</f>
        <v>354.19999999999891</v>
      </c>
      <c r="AA9" s="211">
        <f>TREND($F$4:$G$4,$F$2:$G$2,AA7)</f>
        <v>359</v>
      </c>
      <c r="AB9" s="211">
        <f>TREND($G$4:$H$4,$G$2:$H$2,AB7)</f>
        <v>363</v>
      </c>
      <c r="AC9" s="211">
        <f>TREND($G$4:$H$4,$G$2:$H$2,AC7)</f>
        <v>367</v>
      </c>
      <c r="AD9" s="211">
        <f>TREND($G$4:$H$4,$G$2:$H$2,AD7)</f>
        <v>371</v>
      </c>
      <c r="AE9" s="211">
        <f>TREND($G$4:$H$4,$G$2:$H$2,AE7)</f>
        <v>375</v>
      </c>
      <c r="AF9" s="211">
        <f>TREND($G$4:$H$4,$G$2:$H$2,AF7)</f>
        <v>379</v>
      </c>
      <c r="AG9" s="211">
        <f>TREND($H$4:$I$4,$H$2:$I$2,AG7)</f>
        <v>382</v>
      </c>
      <c r="AH9" s="211">
        <f>TREND($H$4:$I$4,$H$2:$I$2,AH7)</f>
        <v>385</v>
      </c>
      <c r="AI9" s="211">
        <f>TREND($H$4:$I$4,$H$2:$I$2,AI7)</f>
        <v>388</v>
      </c>
      <c r="AJ9" s="211">
        <f>TREND($H$4:$I$4,$H$2:$I$2,AJ7)</f>
        <v>391</v>
      </c>
      <c r="AK9" s="211">
        <f>TREND($H$4:$I$4,$H$2:$I$2,AK7)</f>
        <v>394</v>
      </c>
    </row>
    <row r="10" spans="1:37" s="211" customFormat="1"/>
    <row r="11" spans="1:37" s="211" customFormat="1">
      <c r="A11" s="211" t="s">
        <v>410</v>
      </c>
      <c r="B11" s="212">
        <f>B9*10^6</f>
        <v>212000000</v>
      </c>
      <c r="C11" s="212">
        <f t="shared" ref="C11:AK11" si="2">C9*10^6</f>
        <v>220000000</v>
      </c>
      <c r="D11" s="212">
        <f t="shared" si="2"/>
        <v>228000000</v>
      </c>
      <c r="E11" s="212">
        <f t="shared" si="2"/>
        <v>236000000</v>
      </c>
      <c r="F11" s="212">
        <f t="shared" si="2"/>
        <v>244000000</v>
      </c>
      <c r="G11" s="212">
        <f t="shared" si="2"/>
        <v>252000000</v>
      </c>
      <c r="H11" s="212">
        <f t="shared" si="2"/>
        <v>262599999.99999854</v>
      </c>
      <c r="I11" s="212">
        <f t="shared" si="2"/>
        <v>273200000.00000072</v>
      </c>
      <c r="J11" s="212">
        <f t="shared" si="2"/>
        <v>283799999.99999928</v>
      </c>
      <c r="K11" s="212">
        <f t="shared" si="2"/>
        <v>294399999.99999779</v>
      </c>
      <c r="L11" s="212">
        <f t="shared" si="2"/>
        <v>305000000</v>
      </c>
      <c r="M11" s="212">
        <f t="shared" si="2"/>
        <v>306600000.00000036</v>
      </c>
      <c r="N11" s="212">
        <f t="shared" si="2"/>
        <v>308200000.0000003</v>
      </c>
      <c r="O11" s="212">
        <f t="shared" si="2"/>
        <v>309800000.00000018</v>
      </c>
      <c r="P11" s="212">
        <f t="shared" si="2"/>
        <v>311400000.00000012</v>
      </c>
      <c r="Q11" s="212">
        <f t="shared" si="2"/>
        <v>313000000</v>
      </c>
      <c r="R11" s="212">
        <f t="shared" si="2"/>
        <v>317400000.00000143</v>
      </c>
      <c r="S11" s="212">
        <f t="shared" si="2"/>
        <v>321800000.00000107</v>
      </c>
      <c r="T11" s="212">
        <f t="shared" si="2"/>
        <v>326200000.00000072</v>
      </c>
      <c r="U11" s="212">
        <f t="shared" si="2"/>
        <v>330600000.00000036</v>
      </c>
      <c r="V11" s="212">
        <f t="shared" si="2"/>
        <v>335000000</v>
      </c>
      <c r="W11" s="212">
        <f t="shared" si="2"/>
        <v>339799999.99999928</v>
      </c>
      <c r="X11" s="212">
        <f t="shared" si="2"/>
        <v>344600000.00000036</v>
      </c>
      <c r="Y11" s="212">
        <f t="shared" si="2"/>
        <v>349399999.99999964</v>
      </c>
      <c r="Z11" s="212">
        <f t="shared" si="2"/>
        <v>354199999.99999893</v>
      </c>
      <c r="AA11" s="212">
        <f t="shared" si="2"/>
        <v>359000000</v>
      </c>
      <c r="AB11" s="212">
        <f t="shared" si="2"/>
        <v>363000000</v>
      </c>
      <c r="AC11" s="212">
        <f t="shared" si="2"/>
        <v>367000000</v>
      </c>
      <c r="AD11" s="212">
        <f t="shared" si="2"/>
        <v>371000000</v>
      </c>
      <c r="AE11" s="212">
        <f t="shared" si="2"/>
        <v>375000000</v>
      </c>
      <c r="AF11" s="212">
        <f t="shared" si="2"/>
        <v>379000000</v>
      </c>
      <c r="AG11" s="212">
        <f t="shared" si="2"/>
        <v>382000000</v>
      </c>
      <c r="AH11" s="212">
        <f t="shared" si="2"/>
        <v>385000000</v>
      </c>
      <c r="AI11" s="212">
        <f t="shared" si="2"/>
        <v>388000000</v>
      </c>
      <c r="AJ11" s="212">
        <f t="shared" si="2"/>
        <v>391000000</v>
      </c>
      <c r="AK11" s="212">
        <f t="shared" si="2"/>
        <v>394000000</v>
      </c>
    </row>
    <row r="15" spans="1:37">
      <c r="A15" s="210" t="s">
        <v>417</v>
      </c>
      <c r="B15" s="212">
        <f>B8*10^6-B9*10^6</f>
        <v>3000000</v>
      </c>
      <c r="C15" s="212">
        <f t="shared" ref="C15:AK15" si="3">C8*10^6-C9*10^6</f>
        <v>9000000</v>
      </c>
      <c r="D15" s="212">
        <f t="shared" si="3"/>
        <v>15000000</v>
      </c>
      <c r="E15" s="212">
        <f t="shared" si="3"/>
        <v>21000000</v>
      </c>
      <c r="F15" s="212">
        <f t="shared" si="3"/>
        <v>27000000</v>
      </c>
      <c r="G15" s="212">
        <f t="shared" si="3"/>
        <v>33000000</v>
      </c>
      <c r="H15" s="212">
        <f t="shared" si="3"/>
        <v>40000000.000007302</v>
      </c>
      <c r="I15" s="212">
        <f t="shared" si="3"/>
        <v>47000000.000003636</v>
      </c>
      <c r="J15" s="212">
        <f t="shared" si="3"/>
        <v>54000000.000003636</v>
      </c>
      <c r="K15" s="212">
        <f t="shared" si="3"/>
        <v>61000000.000003636</v>
      </c>
      <c r="L15" s="212">
        <f t="shared" si="3"/>
        <v>68000000</v>
      </c>
      <c r="M15" s="212">
        <f t="shared" si="3"/>
        <v>75800000.000001073</v>
      </c>
      <c r="N15" s="212">
        <f t="shared" si="3"/>
        <v>83599999.999998987</v>
      </c>
      <c r="O15" s="212">
        <f t="shared" si="3"/>
        <v>91400000.000000536</v>
      </c>
      <c r="P15" s="212">
        <f t="shared" si="3"/>
        <v>99200000.000002086</v>
      </c>
      <c r="Q15" s="212">
        <f t="shared" si="3"/>
        <v>107000000</v>
      </c>
      <c r="R15" s="212">
        <f t="shared" si="3"/>
        <v>111199999.99999714</v>
      </c>
      <c r="S15" s="212">
        <f t="shared" si="3"/>
        <v>115399999.99999964</v>
      </c>
      <c r="T15" s="212">
        <f t="shared" si="3"/>
        <v>119599999.99999857</v>
      </c>
      <c r="U15" s="212">
        <f t="shared" si="3"/>
        <v>123799999.99999744</v>
      </c>
      <c r="V15" s="212">
        <f t="shared" si="3"/>
        <v>128000000</v>
      </c>
      <c r="W15" s="212">
        <f t="shared" si="3"/>
        <v>130600000.00000215</v>
      </c>
      <c r="X15" s="212">
        <f t="shared" si="3"/>
        <v>133200000.00000072</v>
      </c>
      <c r="Y15" s="212">
        <f t="shared" si="3"/>
        <v>135800000.00000107</v>
      </c>
      <c r="Z15" s="212">
        <f t="shared" si="3"/>
        <v>138400000.00000143</v>
      </c>
      <c r="AA15" s="212">
        <f t="shared" si="3"/>
        <v>141000000</v>
      </c>
      <c r="AB15" s="212">
        <f t="shared" si="3"/>
        <v>143200000.00000072</v>
      </c>
      <c r="AC15" s="212">
        <f t="shared" si="3"/>
        <v>145399999.99999964</v>
      </c>
      <c r="AD15" s="212">
        <f t="shared" si="3"/>
        <v>147600000.00000036</v>
      </c>
      <c r="AE15" s="212">
        <f t="shared" si="3"/>
        <v>149800000.00000107</v>
      </c>
      <c r="AF15" s="212">
        <f t="shared" si="3"/>
        <v>152000000</v>
      </c>
      <c r="AG15" s="212">
        <f t="shared" si="3"/>
        <v>154000000</v>
      </c>
      <c r="AH15" s="212">
        <f t="shared" si="3"/>
        <v>156000000</v>
      </c>
      <c r="AI15" s="212">
        <f t="shared" si="3"/>
        <v>158000000</v>
      </c>
      <c r="AJ15" s="212">
        <f t="shared" si="3"/>
        <v>160000000</v>
      </c>
      <c r="AK15" s="212">
        <f t="shared" si="3"/>
        <v>162000000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77"/>
  <sheetViews>
    <sheetView workbookViewId="0">
      <selection activeCell="K31" sqref="K31"/>
    </sheetView>
  </sheetViews>
  <sheetFormatPr defaultRowHeight="15"/>
  <cols>
    <col min="1" max="1" width="28.85546875" style="210" customWidth="1"/>
    <col min="2" max="11" width="9.140625" style="210"/>
    <col min="12" max="12" width="12" style="210" bestFit="1" customWidth="1"/>
    <col min="13" max="21" width="9.140625" style="210"/>
    <col min="22" max="22" width="12" style="210" bestFit="1" customWidth="1"/>
    <col min="23" max="41" width="9.140625" style="210"/>
    <col min="42" max="42" width="10.42578125" style="210" customWidth="1"/>
    <col min="43" max="16384" width="9.140625" style="210"/>
  </cols>
  <sheetData>
    <row r="1" spans="1:42">
      <c r="A1" s="210" t="s">
        <v>234</v>
      </c>
      <c r="B1" s="210">
        <v>2010</v>
      </c>
      <c r="C1" s="210">
        <v>2011</v>
      </c>
      <c r="D1" s="210">
        <v>2012</v>
      </c>
      <c r="E1" s="210">
        <v>2013</v>
      </c>
      <c r="F1" s="210">
        <v>2014</v>
      </c>
      <c r="G1" s="210">
        <v>2015</v>
      </c>
      <c r="H1" s="210">
        <v>2016</v>
      </c>
      <c r="I1" s="210">
        <v>2017</v>
      </c>
      <c r="J1" s="210">
        <v>2018</v>
      </c>
      <c r="K1" s="210">
        <v>2019</v>
      </c>
      <c r="L1" s="210">
        <v>2020</v>
      </c>
      <c r="M1" s="210">
        <v>2021</v>
      </c>
      <c r="N1" s="210">
        <v>2022</v>
      </c>
      <c r="O1" s="210">
        <v>2023</v>
      </c>
      <c r="P1" s="210">
        <v>2024</v>
      </c>
      <c r="Q1" s="210">
        <v>2025</v>
      </c>
      <c r="R1" s="210">
        <v>2026</v>
      </c>
      <c r="S1" s="210">
        <v>2027</v>
      </c>
      <c r="T1" s="210">
        <v>2028</v>
      </c>
      <c r="U1" s="210">
        <v>2029</v>
      </c>
      <c r="V1" s="210">
        <v>2030</v>
      </c>
      <c r="W1" s="210">
        <v>2031</v>
      </c>
      <c r="X1" s="210">
        <v>2032</v>
      </c>
      <c r="Y1" s="210">
        <v>2033</v>
      </c>
      <c r="Z1" s="210">
        <v>2034</v>
      </c>
      <c r="AA1" s="210">
        <v>2035</v>
      </c>
      <c r="AB1" s="210">
        <v>2036</v>
      </c>
      <c r="AC1" s="210">
        <v>2037</v>
      </c>
      <c r="AD1" s="210">
        <v>2038</v>
      </c>
      <c r="AE1" s="210">
        <v>2039</v>
      </c>
      <c r="AF1" s="210">
        <v>2040</v>
      </c>
      <c r="AG1" s="210">
        <v>2041</v>
      </c>
      <c r="AH1" s="210">
        <v>2042</v>
      </c>
      <c r="AI1" s="210">
        <v>2043</v>
      </c>
      <c r="AJ1" s="210">
        <v>2044</v>
      </c>
      <c r="AK1" s="210">
        <v>2045</v>
      </c>
      <c r="AL1" s="210">
        <v>2046</v>
      </c>
      <c r="AM1" s="210">
        <v>2047</v>
      </c>
      <c r="AN1" s="210">
        <v>2048</v>
      </c>
      <c r="AO1" s="210">
        <v>2049</v>
      </c>
      <c r="AP1" s="210">
        <v>2050</v>
      </c>
    </row>
    <row r="2" spans="1:42">
      <c r="A2" s="74">
        <v>-50</v>
      </c>
      <c r="B2" s="210">
        <f ca="1">IF('Chemicals 2010'!$A10="CP",INDIRECT("'Chemicals 2010'!"&amp;'Country Selector'!$B$3&amp;ROW($A10))*10^12,0)</f>
        <v>0</v>
      </c>
      <c r="C2" s="90">
        <f ca="1">$B2*($L$1-C$1)/($L$1-$B$1)+$L2*(C$1-$B$1)/($L$1-$B$1)</f>
        <v>461211578953.92365</v>
      </c>
      <c r="D2" s="90">
        <f t="shared" ref="D2:K17" ca="1" si="0">$B2*($L$1-D$1)/($L$1-$B$1)+$L2*(D$1-$B$1)/($L$1-$B$1)</f>
        <v>922423157907.84729</v>
      </c>
      <c r="E2" s="90">
        <f t="shared" ca="1" si="0"/>
        <v>1383634736861.771</v>
      </c>
      <c r="F2" s="90">
        <f t="shared" ca="1" si="0"/>
        <v>1844846315815.6946</v>
      </c>
      <c r="G2" s="90">
        <f t="shared" ca="1" si="0"/>
        <v>2306057894769.6182</v>
      </c>
      <c r="H2" s="90">
        <f t="shared" ca="1" si="0"/>
        <v>2767269473723.542</v>
      </c>
      <c r="I2" s="90">
        <f t="shared" ca="1" si="0"/>
        <v>3228481052677.4658</v>
      </c>
      <c r="J2" s="90">
        <f t="shared" ca="1" si="0"/>
        <v>3689692631631.3892</v>
      </c>
      <c r="K2" s="90">
        <f t="shared" ca="1" si="0"/>
        <v>4150904210585.3125</v>
      </c>
      <c r="L2" s="210">
        <f ca="1">IF('Chemicals 2020'!$A10="CP",INDIRECT("'Chemicals 2020'!"&amp;'Country Selector'!$B$3&amp;ROW($A10))*10^12,0)*'Process Emissions Multipliers'!$B$36</f>
        <v>4612115789539.2363</v>
      </c>
      <c r="M2" s="90">
        <f ca="1">$L2*($V$1-M$1)/($V$1-$L$1)+$V2*(M$1-$L$1)/($V$1-$L$1)</f>
        <v>7957993921410.2363</v>
      </c>
      <c r="N2" s="90">
        <f t="shared" ref="N2:U17" ca="1" si="1">$L2*($V$1-N$1)/($V$1-$L$1)+$V2*(N$1-$L$1)/($V$1-$L$1)</f>
        <v>11303872053281.236</v>
      </c>
      <c r="O2" s="90">
        <f t="shared" ca="1" si="1"/>
        <v>14649750185152.234</v>
      </c>
      <c r="P2" s="90">
        <f t="shared" ca="1" si="1"/>
        <v>17995628317023.234</v>
      </c>
      <c r="Q2" s="90">
        <f t="shared" ca="1" si="1"/>
        <v>21341506448894.234</v>
      </c>
      <c r="R2" s="90">
        <f t="shared" ca="1" si="1"/>
        <v>24687384580765.234</v>
      </c>
      <c r="S2" s="90">
        <f t="shared" ca="1" si="1"/>
        <v>28033262712636.23</v>
      </c>
      <c r="T2" s="90">
        <f t="shared" ca="1" si="1"/>
        <v>31379140844507.234</v>
      </c>
      <c r="U2" s="90">
        <f t="shared" ca="1" si="1"/>
        <v>34725018976378.234</v>
      </c>
      <c r="V2" s="210">
        <f ca="1">IF('Chemicals 2030'!$A10="CP",INDIRECT("'Chemicals 2030'!"&amp;'Country Selector'!$B$3&amp;ROW($A10))*10^12,0)*'Process Emissions Multipliers'!$D$36</f>
        <v>38070897108249.234</v>
      </c>
      <c r="W2" s="90">
        <f ca="1">$V2*($AP$1-W$1)/($AP$1-$V$1)+$AP2*(W$1-$V$1)/($AP$1-$V$1)</f>
        <v>38735175736252.188</v>
      </c>
      <c r="X2" s="90">
        <f t="shared" ref="X2:AO16" ca="1" si="2">$V2*($AP$1-X$1)/($AP$1-$V$1)+$AP2*(X$1-$V$1)/($AP$1-$V$1)</f>
        <v>39399454364255.133</v>
      </c>
      <c r="Y2" s="90">
        <f t="shared" ca="1" si="2"/>
        <v>40063732992258.086</v>
      </c>
      <c r="Z2" s="90">
        <f t="shared" ca="1" si="2"/>
        <v>40728011620261.031</v>
      </c>
      <c r="AA2" s="90">
        <f t="shared" ca="1" si="2"/>
        <v>41392290248263.977</v>
      </c>
      <c r="AB2" s="90">
        <f t="shared" ca="1" si="2"/>
        <v>42056568876266.922</v>
      </c>
      <c r="AC2" s="90">
        <f t="shared" ca="1" si="2"/>
        <v>42720847504269.875</v>
      </c>
      <c r="AD2" s="90">
        <f t="shared" ca="1" si="2"/>
        <v>43385126132272.82</v>
      </c>
      <c r="AE2" s="90">
        <f t="shared" ca="1" si="2"/>
        <v>44049404760275.766</v>
      </c>
      <c r="AF2" s="90">
        <f t="shared" ca="1" si="2"/>
        <v>44713683388278.719</v>
      </c>
      <c r="AG2" s="90">
        <f t="shared" ca="1" si="2"/>
        <v>45377962016281.672</v>
      </c>
      <c r="AH2" s="90">
        <f t="shared" ca="1" si="2"/>
        <v>46042240644284.617</v>
      </c>
      <c r="AI2" s="90">
        <f t="shared" ca="1" si="2"/>
        <v>46706519272287.563</v>
      </c>
      <c r="AJ2" s="90">
        <f t="shared" ca="1" si="2"/>
        <v>47370797900290.516</v>
      </c>
      <c r="AK2" s="90">
        <f t="shared" ca="1" si="2"/>
        <v>48035076528293.453</v>
      </c>
      <c r="AL2" s="90">
        <f t="shared" ca="1" si="2"/>
        <v>48699355156296.406</v>
      </c>
      <c r="AM2" s="90">
        <f t="shared" ca="1" si="2"/>
        <v>49363633784299.359</v>
      </c>
      <c r="AN2" s="90">
        <f t="shared" ca="1" si="2"/>
        <v>50027912412302.305</v>
      </c>
      <c r="AO2" s="90">
        <f t="shared" ca="1" si="2"/>
        <v>50692191040305.258</v>
      </c>
      <c r="AP2" s="210">
        <f ca="1">V2*'Process Emissions Multipliers'!$E$36</f>
        <v>51356469668308.203</v>
      </c>
    </row>
    <row r="3" spans="1:42">
      <c r="A3" s="74">
        <v>-49</v>
      </c>
      <c r="B3" s="210">
        <f ca="1">IF('Chemicals 2010'!$A11="CP",INDIRECT("'Chemicals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10">
        <f ca="1">IF('Chemicals 2020'!$A11="CP",INDIRECT("'Chemicals 2020'!"&amp;'Country Selector'!$B$3&amp;ROW($A11))*10^12,0)*'Process Emissions Multipliers'!$B$36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210">
        <f ca="1">IF('Chemicals 2030'!$A11="CP",INDIRECT("'Chemicals 2030'!"&amp;'Country Selector'!$B$3&amp;ROW($A11))*10^12,0)*'Process Emissions Multipliers'!$D$36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0">
        <f ca="1">V3*'Process Emissions Multipliers'!$E$36</f>
        <v>0</v>
      </c>
    </row>
    <row r="4" spans="1:42">
      <c r="A4" s="74">
        <v>-48</v>
      </c>
      <c r="B4" s="210">
        <f ca="1">IF('Chemicals 2010'!$A12="CP",INDIRECT("'Chemicals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210">
        <f ca="1">IF('Chemicals 2020'!$A12="CP",INDIRECT("'Chemicals 2020'!"&amp;'Country Selector'!$B$3&amp;ROW($A12))*10^12,0)*'Process Emissions Multipliers'!$B$36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210">
        <f ca="1">IF('Chemicals 2030'!$A12="CP",INDIRECT("'Chemicals 2030'!"&amp;'Country Selector'!$B$3&amp;ROW($A12))*10^12,0)*'Process Emissions Multipliers'!$D$36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0">
        <f ca="1">V4*'Process Emissions Multipliers'!$E$36</f>
        <v>0</v>
      </c>
    </row>
    <row r="5" spans="1:42">
      <c r="A5" s="74">
        <v>-47</v>
      </c>
      <c r="B5" s="210">
        <f ca="1">IF('Chemicals 2010'!$A13="CP",INDIRECT("'Chemicals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10">
        <f ca="1">IF('Chemicals 2020'!$A13="CP",INDIRECT("'Chemicals 2020'!"&amp;'Country Selector'!$B$3&amp;ROW($A13))*10^12,0)*'Process Emissions Multipliers'!$B$36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210">
        <f ca="1">IF('Chemicals 2030'!$A13="CP",INDIRECT("'Chemicals 2030'!"&amp;'Country Selector'!$B$3&amp;ROW($A13))*10^12,0)*'Process Emissions Multipliers'!$D$36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0">
        <f ca="1">V5*'Process Emissions Multipliers'!$E$36</f>
        <v>0</v>
      </c>
    </row>
    <row r="6" spans="1:42">
      <c r="A6" s="74">
        <v>-46</v>
      </c>
      <c r="B6" s="210">
        <f ca="1">IF('Chemicals 2010'!$A14="CP",INDIRECT("'Chemicals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210">
        <f ca="1">IF('Chemicals 2020'!$A14="CP",INDIRECT("'Chemicals 2020'!"&amp;'Country Selector'!$B$3&amp;ROW($A14))*10^12,0)*'Process Emissions Multipliers'!$B$36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210">
        <f ca="1">IF('Chemicals 2030'!$A14="CP",INDIRECT("'Chemicals 2030'!"&amp;'Country Selector'!$B$3&amp;ROW($A14))*10^12,0)*'Process Emissions Multipliers'!$D$36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0">
        <f ca="1">V6*'Process Emissions Multipliers'!$E$36</f>
        <v>0</v>
      </c>
    </row>
    <row r="7" spans="1:42">
      <c r="A7" s="74">
        <v>-45</v>
      </c>
      <c r="B7" s="210">
        <f ca="1">IF('Chemicals 2010'!$A15="CP",INDIRECT("'Chemicals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10">
        <f ca="1">IF('Chemicals 2020'!$A15="CP",INDIRECT("'Chemicals 2020'!"&amp;'Country Selector'!$B$3&amp;ROW($A15))*10^12,0)*'Process Emissions Multipliers'!$B$36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210">
        <f ca="1">IF('Chemicals 2030'!$A15="CP",INDIRECT("'Chemicals 2030'!"&amp;'Country Selector'!$B$3&amp;ROW($A15))*10^12,0)*'Process Emissions Multipliers'!$D$36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0">
        <f ca="1">V7*'Process Emissions Multipliers'!$E$36</f>
        <v>0</v>
      </c>
    </row>
    <row r="8" spans="1:42">
      <c r="A8" s="74">
        <v>-44</v>
      </c>
      <c r="B8" s="210">
        <f ca="1">IF('Chemicals 2010'!$A16="CP",INDIRECT("'Chemicals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10">
        <f ca="1">IF('Chemicals 2020'!$A16="CP",INDIRECT("'Chemicals 2020'!"&amp;'Country Selector'!$B$3&amp;ROW($A16))*10^12,0)*'Process Emissions Multipliers'!$B$36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210">
        <f ca="1">IF('Chemicals 2030'!$A16="CP",INDIRECT("'Chemicals 2030'!"&amp;'Country Selector'!$B$3&amp;ROW($A16))*10^12,0)*'Process Emissions Multipliers'!$D$36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10">
        <f ca="1">V8*'Process Emissions Multipliers'!$E$36</f>
        <v>0</v>
      </c>
    </row>
    <row r="9" spans="1:42">
      <c r="A9" s="74">
        <v>-43</v>
      </c>
      <c r="B9" s="210">
        <f ca="1">IF('Chemicals 2010'!$A17="CP",INDIRECT("'Chemicals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10">
        <f ca="1">IF('Chemicals 2020'!$A17="CP",INDIRECT("'Chemicals 2020'!"&amp;'Country Selector'!$B$3&amp;ROW($A17))*10^12,0)*'Process Emissions Multipliers'!$B$36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210">
        <f ca="1">IF('Chemicals 2030'!$A17="CP",INDIRECT("'Chemicals 2030'!"&amp;'Country Selector'!$B$3&amp;ROW($A17))*10^12,0)*'Process Emissions Multipliers'!$D$36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0">
        <f ca="1">V9*'Process Emissions Multipliers'!$E$36</f>
        <v>0</v>
      </c>
    </row>
    <row r="10" spans="1:42">
      <c r="A10" s="74">
        <v>-42</v>
      </c>
      <c r="B10" s="210">
        <f ca="1">IF('Chemicals 2010'!$A18="CP",INDIRECT("'Chemicals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10">
        <f ca="1">IF('Chemicals 2020'!$A18="CP",INDIRECT("'Chemicals 2020'!"&amp;'Country Selector'!$B$3&amp;ROW($A18))*10^12,0)*'Process Emissions Multipliers'!$B$36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210">
        <f ca="1">IF('Chemicals 2030'!$A18="CP",INDIRECT("'Chemicals 2030'!"&amp;'Country Selector'!$B$3&amp;ROW($A18))*10^12,0)*'Process Emissions Multipliers'!$D$36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0">
        <f ca="1">V10*'Process Emissions Multipliers'!$E$36</f>
        <v>0</v>
      </c>
    </row>
    <row r="11" spans="1:42">
      <c r="A11" s="74">
        <v>-41</v>
      </c>
      <c r="B11" s="210">
        <f ca="1">IF('Chemicals 2010'!$A19="CP",INDIRECT("'Chemicals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10">
        <f ca="1">IF('Chemicals 2020'!$A19="CP",INDIRECT("'Chemicals 2020'!"&amp;'Country Selector'!$B$3&amp;ROW($A19))*10^12,0)*'Process Emissions Multipliers'!$B$36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210">
        <f ca="1">IF('Chemicals 2030'!$A19="CP",INDIRECT("'Chemicals 2030'!"&amp;'Country Selector'!$B$3&amp;ROW($A19))*10^12,0)*'Process Emissions Multipliers'!$D$36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0">
        <f ca="1">V11*'Process Emissions Multipliers'!$E$36</f>
        <v>0</v>
      </c>
    </row>
    <row r="12" spans="1:42">
      <c r="A12" s="74">
        <v>-40</v>
      </c>
      <c r="B12" s="210">
        <f ca="1">IF('Chemicals 2010'!$A20="CP",INDIRECT("'Chemicals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210">
        <f ca="1">IF('Chemicals 2020'!$A20="CP",INDIRECT("'Chemicals 2020'!"&amp;'Country Selector'!$B$3&amp;ROW($A20))*10^12,0)*'Process Emissions Multipliers'!$B$36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210">
        <f ca="1">IF('Chemicals 2030'!$A20="CP",INDIRECT("'Chemicals 2030'!"&amp;'Country Selector'!$B$3&amp;ROW($A20))*10^12,0)*'Process Emissions Multipliers'!$D$36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10">
        <f ca="1">V12*'Process Emissions Multipliers'!$E$36</f>
        <v>0</v>
      </c>
    </row>
    <row r="13" spans="1:42">
      <c r="A13" s="74">
        <v>-39</v>
      </c>
      <c r="B13" s="210">
        <f ca="1">IF('Chemicals 2010'!$A21="CP",INDIRECT("'Chemicals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210">
        <f ca="1">IF('Chemicals 2020'!$A21="CP",INDIRECT("'Chemicals 2020'!"&amp;'Country Selector'!$B$3&amp;ROW($A21))*10^12,0)*'Process Emissions Multipliers'!$B$36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210">
        <f ca="1">IF('Chemicals 2030'!$A21="CP",INDIRECT("'Chemicals 2030'!"&amp;'Country Selector'!$B$3&amp;ROW($A21))*10^12,0)*'Process Emissions Multipliers'!$D$36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0">
        <f ca="1">V13*'Process Emissions Multipliers'!$E$36</f>
        <v>0</v>
      </c>
    </row>
    <row r="14" spans="1:42">
      <c r="A14" s="74">
        <v>-38</v>
      </c>
      <c r="B14" s="210">
        <f ca="1">IF('Chemicals 2010'!$A22="CP",INDIRECT("'Chemicals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10">
        <f ca="1">IF('Chemicals 2020'!$A22="CP",INDIRECT("'Chemicals 2020'!"&amp;'Country Selector'!$B$3&amp;ROW($A22))*10^12,0)*'Process Emissions Multipliers'!$B$36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210">
        <f ca="1">IF('Chemicals 2030'!$A22="CP",INDIRECT("'Chemicals 2030'!"&amp;'Country Selector'!$B$3&amp;ROW($A22))*10^12,0)*'Process Emissions Multipliers'!$D$36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0">
        <f ca="1">V14*'Process Emissions Multipliers'!$E$36</f>
        <v>0</v>
      </c>
    </row>
    <row r="15" spans="1:42">
      <c r="A15" s="74">
        <v>-37</v>
      </c>
      <c r="B15" s="210">
        <f ca="1">IF('Chemicals 2010'!$A23="CP",INDIRECT("'Chemicals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210">
        <f ca="1">IF('Chemicals 2020'!$A23="CP",INDIRECT("'Chemicals 2020'!"&amp;'Country Selector'!$B$3&amp;ROW($A23))*10^12,0)*'Process Emissions Multipliers'!$B$36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210">
        <f ca="1">IF('Chemicals 2030'!$A23="CP",INDIRECT("'Chemicals 2030'!"&amp;'Country Selector'!$B$3&amp;ROW($A23))*10^12,0)*'Process Emissions Multipliers'!$D$36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0">
        <f ca="1">V15*'Process Emissions Multipliers'!$E$36</f>
        <v>0</v>
      </c>
    </row>
    <row r="16" spans="1:42">
      <c r="A16" s="74">
        <v>-36</v>
      </c>
      <c r="B16" s="210">
        <f ca="1">IF('Chemicals 2010'!$A24="CP",INDIRECT("'Chemicals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10">
        <f ca="1">IF('Chemicals 2020'!$A24="CP",INDIRECT("'Chemicals 2020'!"&amp;'Country Selector'!$B$3&amp;ROW($A24))*10^12,0)*'Process Emissions Multipliers'!$B$36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210">
        <f ca="1">IF('Chemicals 2030'!$A24="CP",INDIRECT("'Chemicals 2030'!"&amp;'Country Selector'!$B$3&amp;ROW($A24))*10^12,0)*'Process Emissions Multipliers'!$D$36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0">
        <f ca="1">V16*'Process Emissions Multipliers'!$E$36</f>
        <v>0</v>
      </c>
    </row>
    <row r="17" spans="1:42">
      <c r="A17" s="74">
        <v>-35</v>
      </c>
      <c r="B17" s="210">
        <f ca="1">IF('Chemicals 2010'!$A25="CP",INDIRECT("'Chemicals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210">
        <f ca="1">IF('Chemicals 2020'!$A25="CP",INDIRECT("'Chemicals 2020'!"&amp;'Country Selector'!$B$3&amp;ROW($A25))*10^12,0)*'Process Emissions Multipliers'!$B$36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210">
        <f ca="1">IF('Chemicals 2030'!$A25="CP",INDIRECT("'Chemicals 2030'!"&amp;'Country Selector'!$B$3&amp;ROW($A25))*10^12,0)*'Process Emissions Multipliers'!$D$36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0">
        <f ca="1">V17*'Process Emissions Multipliers'!$E$36</f>
        <v>0</v>
      </c>
    </row>
    <row r="18" spans="1:42">
      <c r="A18" s="74">
        <v>-34</v>
      </c>
      <c r="B18" s="210">
        <f ca="1">IF('Chemicals 2010'!$A26="CP",INDIRECT("'Chemicals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10">
        <f ca="1">IF('Chemicals 2020'!$A26="CP",INDIRECT("'Chemicals 2020'!"&amp;'Country Selector'!$B$3&amp;ROW($A26))*10^12,0)*'Process Emissions Multipliers'!$B$36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210">
        <f ca="1">IF('Chemicals 2030'!$A26="CP",INDIRECT("'Chemicals 2030'!"&amp;'Country Selector'!$B$3&amp;ROW($A26))*10^12,0)*'Process Emissions Multipliers'!$D$36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0">
        <f ca="1">V18*'Process Emissions Multipliers'!$E$36</f>
        <v>0</v>
      </c>
    </row>
    <row r="19" spans="1:42">
      <c r="A19" s="74">
        <v>-33</v>
      </c>
      <c r="B19" s="210">
        <f ca="1">IF('Chemicals 2010'!$A27="CP",INDIRECT("'Chemicals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10">
        <f ca="1">IF('Chemicals 2020'!$A27="CP",INDIRECT("'Chemicals 2020'!"&amp;'Country Selector'!$B$3&amp;ROW($A27))*10^12,0)*'Process Emissions Multipliers'!$B$36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210">
        <f ca="1">IF('Chemicals 2030'!$A27="CP",INDIRECT("'Chemicals 2030'!"&amp;'Country Selector'!$B$3&amp;ROW($A27))*10^12,0)*'Process Emissions Multipliers'!$D$36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0">
        <f ca="1">V19*'Process Emissions Multipliers'!$E$36</f>
        <v>0</v>
      </c>
    </row>
    <row r="20" spans="1:42">
      <c r="A20" s="74">
        <v>-32</v>
      </c>
      <c r="B20" s="210">
        <f ca="1">IF('Chemicals 2010'!$A28="CP",INDIRECT("'Chemicals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10">
        <f ca="1">IF('Chemicals 2020'!$A28="CP",INDIRECT("'Chemicals 2020'!"&amp;'Country Selector'!$B$3&amp;ROW($A28))*10^12,0)*'Process Emissions Multipliers'!$B$36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210">
        <f ca="1">IF('Chemicals 2030'!$A28="CP",INDIRECT("'Chemicals 2030'!"&amp;'Country Selector'!$B$3&amp;ROW($A28))*10^12,0)*'Process Emissions Multipliers'!$D$36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0">
        <f ca="1">V20*'Process Emissions Multipliers'!$E$36</f>
        <v>0</v>
      </c>
    </row>
    <row r="21" spans="1:42">
      <c r="A21" s="74">
        <v>-31</v>
      </c>
      <c r="B21" s="210">
        <f ca="1">IF('Chemicals 2010'!$A29="CP",INDIRECT("'Chemicals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10">
        <f ca="1">IF('Chemicals 2020'!$A29="CP",INDIRECT("'Chemicals 2020'!"&amp;'Country Selector'!$B$3&amp;ROW($A29))*10^12,0)*'Process Emissions Multipliers'!$B$36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210">
        <f ca="1">IF('Chemicals 2030'!$A29="CP",INDIRECT("'Chemicals 2030'!"&amp;'Country Selector'!$B$3&amp;ROW($A29))*10^12,0)*'Process Emissions Multipliers'!$D$36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0">
        <f ca="1">V21*'Process Emissions Multipliers'!$E$36</f>
        <v>0</v>
      </c>
    </row>
    <row r="22" spans="1:42">
      <c r="A22" s="74">
        <v>-30</v>
      </c>
      <c r="B22" s="210">
        <f ca="1">IF('Chemicals 2010'!$A30="CP",INDIRECT("'Chemicals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10">
        <f ca="1">IF('Chemicals 2020'!$A30="CP",INDIRECT("'Chemicals 2020'!"&amp;'Country Selector'!$B$3&amp;ROW($A30))*10^12,0)*'Process Emissions Multipliers'!$B$36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210">
        <f ca="1">IF('Chemicals 2030'!$A30="CP",INDIRECT("'Chemicals 2030'!"&amp;'Country Selector'!$B$3&amp;ROW($A30))*10^12,0)*'Process Emissions Multipliers'!$D$36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0">
        <f ca="1">V22*'Process Emissions Multipliers'!$E$36</f>
        <v>0</v>
      </c>
    </row>
    <row r="23" spans="1:42">
      <c r="A23" s="74">
        <v>-29</v>
      </c>
      <c r="B23" s="210">
        <f ca="1">IF('Chemicals 2010'!$A31="CP",INDIRECT("'Chemicals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10">
        <f ca="1">IF('Chemicals 2020'!$A31="CP",INDIRECT("'Chemicals 2020'!"&amp;'Country Selector'!$B$3&amp;ROW($A31))*10^12,0)*'Process Emissions Multipliers'!$B$36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210">
        <f ca="1">IF('Chemicals 2030'!$A31="CP",INDIRECT("'Chemicals 2030'!"&amp;'Country Selector'!$B$3&amp;ROW($A31))*10^12,0)*'Process Emissions Multipliers'!$D$36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0">
        <f ca="1">V23*'Process Emissions Multipliers'!$E$36</f>
        <v>0</v>
      </c>
    </row>
    <row r="24" spans="1:42">
      <c r="A24" s="74">
        <v>-28</v>
      </c>
      <c r="B24" s="210">
        <f ca="1">IF('Chemicals 2010'!$A32="CP",INDIRECT("'Chemicals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10">
        <f ca="1">IF('Chemicals 2020'!$A32="CP",INDIRECT("'Chemicals 2020'!"&amp;'Country Selector'!$B$3&amp;ROW($A32))*10^12,0)*'Process Emissions Multipliers'!$B$36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210">
        <f ca="1">IF('Chemicals 2030'!$A32="CP",INDIRECT("'Chemicals 2030'!"&amp;'Country Selector'!$B$3&amp;ROW($A32))*10^12,0)*'Process Emissions Multipliers'!$D$36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0">
        <f ca="1">V24*'Process Emissions Multipliers'!$E$36</f>
        <v>0</v>
      </c>
    </row>
    <row r="25" spans="1:42">
      <c r="A25" s="74">
        <v>-27</v>
      </c>
      <c r="B25" s="210">
        <f ca="1">IF('Chemicals 2010'!$A33="CP",INDIRECT("'Chemicals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10">
        <f ca="1">IF('Chemicals 2020'!$A33="CP",INDIRECT("'Chemicals 2020'!"&amp;'Country Selector'!$B$3&amp;ROW($A33))*10^12,0)*'Process Emissions Multipliers'!$B$36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210">
        <f ca="1">IF('Chemicals 2030'!$A33="CP",INDIRECT("'Chemicals 2030'!"&amp;'Country Selector'!$B$3&amp;ROW($A33))*10^12,0)*'Process Emissions Multipliers'!$D$36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0">
        <f ca="1">V25*'Process Emissions Multipliers'!$E$36</f>
        <v>0</v>
      </c>
    </row>
    <row r="26" spans="1:42">
      <c r="A26" s="74">
        <v>-26</v>
      </c>
      <c r="B26" s="210">
        <f ca="1">IF('Chemicals 2010'!$A34="CP",INDIRECT("'Chemicals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210">
        <f ca="1">IF('Chemicals 2020'!$A34="CP",INDIRECT("'Chemicals 2020'!"&amp;'Country Selector'!$B$3&amp;ROW($A34))*10^12,0)*'Process Emissions Multipliers'!$B$36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210">
        <f ca="1">IF('Chemicals 2030'!$A34="CP",INDIRECT("'Chemicals 2030'!"&amp;'Country Selector'!$B$3&amp;ROW($A34))*10^12,0)*'Process Emissions Multipliers'!$D$36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0">
        <f ca="1">V26*'Process Emissions Multipliers'!$E$36</f>
        <v>0</v>
      </c>
    </row>
    <row r="27" spans="1:42">
      <c r="A27" s="74">
        <v>-25</v>
      </c>
      <c r="B27" s="210">
        <f ca="1">IF('Chemicals 2010'!$A35="CP",INDIRECT("'Chemicals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10">
        <f ca="1">IF('Chemicals 2020'!$A35="CP",INDIRECT("'Chemicals 2020'!"&amp;'Country Selector'!$B$3&amp;ROW($A35))*10^12,0)*'Process Emissions Multipliers'!$B$36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210">
        <f ca="1">IF('Chemicals 2030'!$A35="CP",INDIRECT("'Chemicals 2030'!"&amp;'Country Selector'!$B$3&amp;ROW($A35))*10^12,0)*'Process Emissions Multipliers'!$D$36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10">
        <f ca="1">V27*'Process Emissions Multipliers'!$E$36</f>
        <v>0</v>
      </c>
    </row>
    <row r="28" spans="1:42">
      <c r="A28" s="74">
        <v>-24</v>
      </c>
      <c r="B28" s="210">
        <f ca="1">IF('Chemicals 2010'!$A36="CP",INDIRECT("'Chemicals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10">
        <f ca="1">IF('Chemicals 2020'!$A36="CP",INDIRECT("'Chemicals 2020'!"&amp;'Country Selector'!$B$3&amp;ROW($A36))*10^12,0)*'Process Emissions Multipliers'!$B$36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210">
        <f ca="1">IF('Chemicals 2030'!$A36="CP",INDIRECT("'Chemicals 2030'!"&amp;'Country Selector'!$B$3&amp;ROW($A36))*10^12,0)*'Process Emissions Multipliers'!$D$36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10">
        <f ca="1">V28*'Process Emissions Multipliers'!$E$36</f>
        <v>0</v>
      </c>
    </row>
    <row r="29" spans="1:42">
      <c r="A29" s="74">
        <v>-23</v>
      </c>
      <c r="B29" s="210">
        <f ca="1">IF('Chemicals 2010'!$A37="CP",INDIRECT("'Chemicals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10">
        <f ca="1">IF('Chemicals 2020'!$A37="CP",INDIRECT("'Chemicals 2020'!"&amp;'Country Selector'!$B$3&amp;ROW($A37))*10^12,0)*'Process Emissions Multipliers'!$B$36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210">
        <f ca="1">IF('Chemicals 2030'!$A37="CP",INDIRECT("'Chemicals 2030'!"&amp;'Country Selector'!$B$3&amp;ROW($A37))*10^12,0)*'Process Emissions Multipliers'!$D$36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10">
        <f ca="1">V29*'Process Emissions Multipliers'!$E$36</f>
        <v>0</v>
      </c>
    </row>
    <row r="30" spans="1:42">
      <c r="A30" s="74">
        <v>-22</v>
      </c>
      <c r="B30" s="210">
        <f ca="1">IF('Chemicals 2010'!$A38="CP",INDIRECT("'Chemicals 2010'!"&amp;'Country Selector'!$B$3&amp;ROW($A38))*10^12,0)</f>
        <v>647183949999.99597</v>
      </c>
      <c r="C30" s="90">
        <f t="shared" ca="1" si="3"/>
        <v>818858248208.99634</v>
      </c>
      <c r="D30" s="90">
        <f t="shared" ca="1" si="3"/>
        <v>990532546417.99683</v>
      </c>
      <c r="E30" s="90">
        <f t="shared" ca="1" si="3"/>
        <v>1162206844626.9976</v>
      </c>
      <c r="F30" s="90">
        <f t="shared" ca="1" si="3"/>
        <v>1333881142835.9978</v>
      </c>
      <c r="G30" s="90">
        <f t="shared" ca="1" si="3"/>
        <v>1505555441044.9983</v>
      </c>
      <c r="H30" s="90">
        <f t="shared" ca="1" si="3"/>
        <v>1677229739253.9988</v>
      </c>
      <c r="I30" s="90">
        <f t="shared" ca="1" si="3"/>
        <v>1848904037462.9993</v>
      </c>
      <c r="J30" s="90">
        <f t="shared" ca="1" si="3"/>
        <v>2020578335671.9998</v>
      </c>
      <c r="K30" s="90">
        <f t="shared" ca="1" si="3"/>
        <v>2192252633881</v>
      </c>
      <c r="L30" s="210">
        <f ca="1">IF('Chemicals 2020'!$A38="CP",INDIRECT("'Chemicals 2020'!"&amp;'Country Selector'!$B$3&amp;ROW($A38))*10^12,0)*'Process Emissions Multipliers'!$B$36</f>
        <v>2363926932090.0005</v>
      </c>
      <c r="M30" s="90">
        <f t="shared" ca="1" si="4"/>
        <v>2380170966702.418</v>
      </c>
      <c r="N30" s="90">
        <f t="shared" ca="1" si="4"/>
        <v>2396415001314.8359</v>
      </c>
      <c r="O30" s="90">
        <f t="shared" ca="1" si="4"/>
        <v>2412659035927.2534</v>
      </c>
      <c r="P30" s="90">
        <f t="shared" ca="1" si="4"/>
        <v>2428903070539.6709</v>
      </c>
      <c r="Q30" s="90">
        <f t="shared" ca="1" si="4"/>
        <v>2445147105152.0884</v>
      </c>
      <c r="R30" s="90">
        <f t="shared" ca="1" si="4"/>
        <v>2461391139764.5059</v>
      </c>
      <c r="S30" s="90">
        <f t="shared" ca="1" si="4"/>
        <v>2477635174376.9238</v>
      </c>
      <c r="T30" s="90">
        <f t="shared" ca="1" si="4"/>
        <v>2493879208989.3413</v>
      </c>
      <c r="U30" s="90">
        <f t="shared" ca="1" si="4"/>
        <v>2510123243601.7588</v>
      </c>
      <c r="V30" s="210">
        <f ca="1">IF('Chemicals 2030'!$A38="CP",INDIRECT("'Chemicals 2030'!"&amp;'Country Selector'!$B$3&amp;ROW($A38))*10^12,0)*'Process Emissions Multipliers'!$D$36</f>
        <v>2526367278214.1763</v>
      </c>
      <c r="W30" s="90">
        <f t="shared" ca="1" si="5"/>
        <v>2570448503424.917</v>
      </c>
      <c r="X30" s="90">
        <f t="shared" ca="1" si="5"/>
        <v>2614529728635.6572</v>
      </c>
      <c r="Y30" s="90">
        <f t="shared" ca="1" si="5"/>
        <v>2658610953846.3975</v>
      </c>
      <c r="Z30" s="90">
        <f t="shared" ca="1" si="5"/>
        <v>2702692179057.1377</v>
      </c>
      <c r="AA30" s="90">
        <f t="shared" ca="1" si="5"/>
        <v>2746773404267.8774</v>
      </c>
      <c r="AB30" s="90">
        <f t="shared" ca="1" si="5"/>
        <v>2790854629478.6182</v>
      </c>
      <c r="AC30" s="90">
        <f t="shared" ca="1" si="5"/>
        <v>2834935854689.3584</v>
      </c>
      <c r="AD30" s="90">
        <f t="shared" ca="1" si="5"/>
        <v>2879017079900.0986</v>
      </c>
      <c r="AE30" s="90">
        <f t="shared" ca="1" si="5"/>
        <v>2923098305110.8389</v>
      </c>
      <c r="AF30" s="90">
        <f t="shared" ca="1" si="5"/>
        <v>2967179530321.5791</v>
      </c>
      <c r="AG30" s="90">
        <f t="shared" ca="1" si="5"/>
        <v>3011260755532.3193</v>
      </c>
      <c r="AH30" s="90">
        <f t="shared" ca="1" si="5"/>
        <v>3055341980743.0596</v>
      </c>
      <c r="AI30" s="90">
        <f t="shared" ca="1" si="5"/>
        <v>3099423205953.7998</v>
      </c>
      <c r="AJ30" s="90">
        <f t="shared" ca="1" si="5"/>
        <v>3143504431164.5405</v>
      </c>
      <c r="AK30" s="90">
        <f t="shared" ca="1" si="5"/>
        <v>3187585656375.2803</v>
      </c>
      <c r="AL30" s="90">
        <f t="shared" ca="1" si="5"/>
        <v>3231666881586.021</v>
      </c>
      <c r="AM30" s="90">
        <f t="shared" ca="1" si="6"/>
        <v>3275748106796.7612</v>
      </c>
      <c r="AN30" s="90">
        <f t="shared" ca="1" si="6"/>
        <v>3319829332007.501</v>
      </c>
      <c r="AO30" s="90">
        <f t="shared" ca="1" si="6"/>
        <v>3363910557218.2417</v>
      </c>
      <c r="AP30" s="210">
        <f ca="1">V30*'Process Emissions Multipliers'!$E$36</f>
        <v>3407991782428.9819</v>
      </c>
    </row>
    <row r="31" spans="1:42">
      <c r="A31" s="74">
        <v>-21</v>
      </c>
      <c r="B31" s="210">
        <f ca="1">IF('Chemicals 2010'!$A39="CP",INDIRECT("'Chemicals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210">
        <f ca="1">IF('Chemicals 2020'!$A39="CP",INDIRECT("'Chemicals 2020'!"&amp;'Country Selector'!$B$3&amp;ROW($A39))*10^12,0)*'Process Emissions Multipliers'!$B$36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210">
        <f ca="1">IF('Chemicals 2030'!$A39="CP",INDIRECT("'Chemicals 2030'!"&amp;'Country Selector'!$B$3&amp;ROW($A39))*10^12,0)*'Process Emissions Multipliers'!$D$36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0">
        <f ca="1">V31*'Process Emissions Multipliers'!$E$36</f>
        <v>0</v>
      </c>
    </row>
    <row r="32" spans="1:42">
      <c r="A32" s="74">
        <v>-20</v>
      </c>
      <c r="B32" s="210">
        <f ca="1">IF('Chemicals 2010'!$A40="CP",INDIRECT("'Chemicals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210">
        <f ca="1">IF('Chemicals 2020'!$A40="CP",INDIRECT("'Chemicals 2020'!"&amp;'Country Selector'!$B$3&amp;ROW($A40))*10^12,0)*'Process Emissions Multipliers'!$B$36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210">
        <f ca="1">IF('Chemicals 2030'!$A40="CP",INDIRECT("'Chemicals 2030'!"&amp;'Country Selector'!$B$3&amp;ROW($A40))*10^12,0)*'Process Emissions Multipliers'!$D$36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0">
        <f ca="1">V32*'Process Emissions Multipliers'!$E$36</f>
        <v>0</v>
      </c>
    </row>
    <row r="33" spans="1:42">
      <c r="A33" s="74">
        <v>-19</v>
      </c>
      <c r="B33" s="210">
        <f ca="1">IF('Chemicals 2010'!$A41="CP",INDIRECT("'Chemicals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210">
        <f ca="1">IF('Chemicals 2020'!$A41="CP",INDIRECT("'Chemicals 2020'!"&amp;'Country Selector'!$B$3&amp;ROW($A41))*10^12,0)*'Process Emissions Multipliers'!$B$36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210">
        <f ca="1">IF('Chemicals 2030'!$A41="CP",INDIRECT("'Chemicals 2030'!"&amp;'Country Selector'!$B$3&amp;ROW($A41))*10^12,0)*'Process Emissions Multipliers'!$D$36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0">
        <f ca="1">V33*'Process Emissions Multipliers'!$E$36</f>
        <v>0</v>
      </c>
    </row>
    <row r="34" spans="1:42">
      <c r="A34" s="74">
        <v>-18</v>
      </c>
      <c r="B34" s="210">
        <f ca="1">IF('Chemicals 2010'!$A42="CP",INDIRECT("'Chemicals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10">
        <f ca="1">IF('Chemicals 2020'!$A42="CP",INDIRECT("'Chemicals 2020'!"&amp;'Country Selector'!$B$3&amp;ROW($A42))*10^12,0)*'Process Emissions Multipliers'!$B$36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210">
        <f ca="1">IF('Chemicals 2030'!$A42="CP",INDIRECT("'Chemicals 2030'!"&amp;'Country Selector'!$B$3&amp;ROW($A42))*10^12,0)*'Process Emissions Multipliers'!$D$36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0">
        <f ca="1">V34*'Process Emissions Multipliers'!$E$36</f>
        <v>0</v>
      </c>
    </row>
    <row r="35" spans="1:42">
      <c r="A35" s="74">
        <v>-17</v>
      </c>
      <c r="B35" s="210">
        <f ca="1">IF('Chemicals 2010'!$A43="CP",INDIRECT("'Chemicals 2010'!"&amp;'Country Selector'!$B$3&amp;ROW($A43))*10^12,0)</f>
        <v>0</v>
      </c>
      <c r="C35" s="90">
        <f t="shared" ref="C35:K63" ca="1" si="9">$B35*($L$1-C$1)/($L$1-$B$1)+$L35*(C$1-$B$1)/($L$1-$B$1)</f>
        <v>21491546240.725479</v>
      </c>
      <c r="D35" s="90">
        <f t="shared" ca="1" si="9"/>
        <v>42983092481.450958</v>
      </c>
      <c r="E35" s="90">
        <f t="shared" ca="1" si="9"/>
        <v>64474638722.176437</v>
      </c>
      <c r="F35" s="90">
        <f t="shared" ca="1" si="9"/>
        <v>85966184962.901917</v>
      </c>
      <c r="G35" s="90">
        <f t="shared" ca="1" si="9"/>
        <v>107457731203.6274</v>
      </c>
      <c r="H35" s="90">
        <f t="shared" ca="1" si="9"/>
        <v>128949277444.35287</v>
      </c>
      <c r="I35" s="90">
        <f t="shared" ca="1" si="9"/>
        <v>150440823685.07834</v>
      </c>
      <c r="J35" s="90">
        <f t="shared" ca="1" si="9"/>
        <v>171932369925.80383</v>
      </c>
      <c r="K35" s="90">
        <f t="shared" ca="1" si="9"/>
        <v>193423916166.52933</v>
      </c>
      <c r="L35" s="210">
        <f ca="1">IF('Chemicals 2020'!$A43="CP",INDIRECT("'Chemicals 2020'!"&amp;'Country Selector'!$B$3&amp;ROW($A43))*10^12,0)*'Process Emissions Multipliers'!$B$36</f>
        <v>214915462407.25479</v>
      </c>
      <c r="M35" s="90">
        <f t="shared" ref="M35:U63" ca="1" si="10">$L35*($V$1-M$1)/($V$1-$L$1)+$V35*(M$1-$L$1)/($V$1-$L$1)</f>
        <v>257879210065.83075</v>
      </c>
      <c r="N35" s="90">
        <f t="shared" ca="1" si="10"/>
        <v>300842957724.40662</v>
      </c>
      <c r="O35" s="90">
        <f t="shared" ca="1" si="10"/>
        <v>343806705382.98254</v>
      </c>
      <c r="P35" s="90">
        <f t="shared" ca="1" si="10"/>
        <v>386770453041.55847</v>
      </c>
      <c r="Q35" s="90">
        <f t="shared" ca="1" si="10"/>
        <v>429734200700.1344</v>
      </c>
      <c r="R35" s="90">
        <f t="shared" ca="1" si="10"/>
        <v>472697948358.71033</v>
      </c>
      <c r="S35" s="90">
        <f t="shared" ca="1" si="10"/>
        <v>515661696017.28632</v>
      </c>
      <c r="T35" s="90">
        <f t="shared" ca="1" si="10"/>
        <v>558625443675.86218</v>
      </c>
      <c r="U35" s="90">
        <f t="shared" ca="1" si="10"/>
        <v>601589191334.43811</v>
      </c>
      <c r="V35" s="210">
        <f ca="1">IF('Chemicals 2030'!$A43="CP",INDIRECT("'Chemicals 2030'!"&amp;'Country Selector'!$B$3&amp;ROW($A43))*10^12,0)*'Process Emissions Multipliers'!$D$36</f>
        <v>644552938993.01404</v>
      </c>
      <c r="W35" s="90">
        <f t="shared" ca="1" si="8"/>
        <v>655799396904.73938</v>
      </c>
      <c r="X35" s="90">
        <f t="shared" ca="1" si="7"/>
        <v>667045854816.4646</v>
      </c>
      <c r="Y35" s="90">
        <f t="shared" ca="1" si="7"/>
        <v>678292312728.1897</v>
      </c>
      <c r="Z35" s="90">
        <f t="shared" ca="1" si="7"/>
        <v>689538770639.91504</v>
      </c>
      <c r="AA35" s="90">
        <f t="shared" ca="1" si="7"/>
        <v>700785228551.64026</v>
      </c>
      <c r="AB35" s="90">
        <f t="shared" ca="1" si="7"/>
        <v>712031686463.36548</v>
      </c>
      <c r="AC35" s="90">
        <f t="shared" ca="1" si="7"/>
        <v>723278144375.09082</v>
      </c>
      <c r="AD35" s="90">
        <f t="shared" ca="1" si="7"/>
        <v>734524602286.81592</v>
      </c>
      <c r="AE35" s="90">
        <f t="shared" ca="1" si="7"/>
        <v>745771060198.54126</v>
      </c>
      <c r="AF35" s="90">
        <f t="shared" ca="1" si="7"/>
        <v>757017518110.26648</v>
      </c>
      <c r="AG35" s="90">
        <f t="shared" ca="1" si="7"/>
        <v>768263976021.9917</v>
      </c>
      <c r="AH35" s="90">
        <f t="shared" ca="1" si="7"/>
        <v>779510433933.71704</v>
      </c>
      <c r="AI35" s="90">
        <f t="shared" ca="1" si="7"/>
        <v>790756891845.44226</v>
      </c>
      <c r="AJ35" s="90">
        <f t="shared" ca="1" si="7"/>
        <v>802003349757.16748</v>
      </c>
      <c r="AK35" s="90">
        <f t="shared" ca="1" si="7"/>
        <v>813249807668.8927</v>
      </c>
      <c r="AL35" s="90">
        <f t="shared" ca="1" si="7"/>
        <v>824496265580.61792</v>
      </c>
      <c r="AM35" s="90">
        <f t="shared" ca="1" si="7"/>
        <v>835742723492.34326</v>
      </c>
      <c r="AN35" s="90">
        <f t="shared" ca="1" si="6"/>
        <v>846989181404.06836</v>
      </c>
      <c r="AO35" s="90">
        <f t="shared" ca="1" si="6"/>
        <v>858235639315.7937</v>
      </c>
      <c r="AP35" s="210">
        <f ca="1">V35*'Process Emissions Multipliers'!$E$36</f>
        <v>869482097227.51892</v>
      </c>
    </row>
    <row r="36" spans="1:42">
      <c r="A36" s="74">
        <v>-16</v>
      </c>
      <c r="B36" s="210">
        <f ca="1">IF('Chemicals 2010'!$A44="CP",INDIRECT("'Chemicals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10">
        <f ca="1">IF('Chemicals 2020'!$A44="CP",INDIRECT("'Chemicals 2020'!"&amp;'Country Selector'!$B$3&amp;ROW($A44))*10^12,0)*'Process Emissions Multipliers'!$B$36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210">
        <f ca="1">IF('Chemicals 2030'!$A44="CP",INDIRECT("'Chemicals 2030'!"&amp;'Country Selector'!$B$3&amp;ROW($A44))*10^12,0)*'Process Emissions Multipliers'!$D$36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0">
        <f ca="1">V36*'Process Emissions Multipliers'!$E$36</f>
        <v>0</v>
      </c>
    </row>
    <row r="37" spans="1:42">
      <c r="A37" s="74">
        <v>-15</v>
      </c>
      <c r="B37" s="210">
        <f ca="1">IF('Chemicals 2010'!$A45="CP",INDIRECT("'Chemicals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210">
        <f ca="1">IF('Chemicals 2020'!$A45="CP",INDIRECT("'Chemicals 2020'!"&amp;'Country Selector'!$B$3&amp;ROW($A45))*10^12,0)*'Process Emissions Multipliers'!$B$36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210">
        <f ca="1">IF('Chemicals 2030'!$A45="CP",INDIRECT("'Chemicals 2030'!"&amp;'Country Selector'!$B$3&amp;ROW($A45))*10^12,0)*'Process Emissions Multipliers'!$D$36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0">
        <f ca="1">V37*'Process Emissions Multipliers'!$E$36</f>
        <v>0</v>
      </c>
    </row>
    <row r="38" spans="1:42">
      <c r="A38" s="74">
        <v>-14</v>
      </c>
      <c r="B38" s="210">
        <f ca="1">IF('Chemicals 2010'!$A46="CP",INDIRECT("'Chemicals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210">
        <f ca="1">IF('Chemicals 2020'!$A46="CP",INDIRECT("'Chemicals 2020'!"&amp;'Country Selector'!$B$3&amp;ROW($A46))*10^12,0)*'Process Emissions Multipliers'!$B$36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210">
        <f ca="1">IF('Chemicals 2030'!$A46="CP",INDIRECT("'Chemicals 2030'!"&amp;'Country Selector'!$B$3&amp;ROW($A46))*10^12,0)*'Process Emissions Multipliers'!$D$36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0">
        <f ca="1">V38*'Process Emissions Multipliers'!$E$36</f>
        <v>0</v>
      </c>
    </row>
    <row r="39" spans="1:42">
      <c r="A39" s="74">
        <v>-13</v>
      </c>
      <c r="B39" s="210">
        <f ca="1">IF('Chemicals 2010'!$A47="CP",INDIRECT("'Chemicals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210">
        <f ca="1">IF('Chemicals 2020'!$A47="CP",INDIRECT("'Chemicals 2020'!"&amp;'Country Selector'!$B$3&amp;ROW($A47))*10^12,0)*'Process Emissions Multipliers'!$B$36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210">
        <f ca="1">IF('Chemicals 2030'!$A47="CP",INDIRECT("'Chemicals 2030'!"&amp;'Country Selector'!$B$3&amp;ROW($A47))*10^12,0)*'Process Emissions Multipliers'!$D$36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0">
        <f ca="1">V39*'Process Emissions Multipliers'!$E$36</f>
        <v>0</v>
      </c>
    </row>
    <row r="40" spans="1:42">
      <c r="A40" s="74">
        <v>-12</v>
      </c>
      <c r="B40" s="210">
        <f ca="1">IF('Chemicals 2010'!$A48="CP",INDIRECT("'Chemicals 2010'!"&amp;'Country Selector'!$B$3&amp;ROW($A48))*10^12,0)</f>
        <v>126223983962.50067</v>
      </c>
      <c r="C40" s="90">
        <f t="shared" ca="1" si="9"/>
        <v>179465896669.02338</v>
      </c>
      <c r="D40" s="90">
        <f t="shared" ca="1" si="9"/>
        <v>232707809375.54608</v>
      </c>
      <c r="E40" s="90">
        <f t="shared" ca="1" si="9"/>
        <v>285949722082.06879</v>
      </c>
      <c r="F40" s="90">
        <f t="shared" ca="1" si="9"/>
        <v>339191634788.59155</v>
      </c>
      <c r="G40" s="90">
        <f t="shared" ca="1" si="9"/>
        <v>392433547495.11426</v>
      </c>
      <c r="H40" s="90">
        <f t="shared" ca="1" si="9"/>
        <v>445675460201.6369</v>
      </c>
      <c r="I40" s="90">
        <f t="shared" ca="1" si="9"/>
        <v>498917372908.15967</v>
      </c>
      <c r="J40" s="90">
        <f t="shared" ca="1" si="9"/>
        <v>552159285614.68237</v>
      </c>
      <c r="K40" s="90">
        <f t="shared" ca="1" si="9"/>
        <v>605401198321.20508</v>
      </c>
      <c r="L40" s="210">
        <f ca="1">IF('Chemicals 2020'!$A48="CP",INDIRECT("'Chemicals 2020'!"&amp;'Country Selector'!$B$3&amp;ROW($A48))*10^12,0)*'Process Emissions Multipliers'!$B$36</f>
        <v>658643111027.72778</v>
      </c>
      <c r="M40" s="90">
        <f t="shared" ca="1" si="10"/>
        <v>674900774367.38135</v>
      </c>
      <c r="N40" s="90">
        <f t="shared" ca="1" si="10"/>
        <v>691158437707.03503</v>
      </c>
      <c r="O40" s="90">
        <f t="shared" ca="1" si="10"/>
        <v>707416101046.6886</v>
      </c>
      <c r="P40" s="90">
        <f t="shared" ca="1" si="10"/>
        <v>723673764386.34216</v>
      </c>
      <c r="Q40" s="90">
        <f t="shared" ca="1" si="10"/>
        <v>739931427725.99585</v>
      </c>
      <c r="R40" s="90">
        <f t="shared" ca="1" si="10"/>
        <v>756189091065.64941</v>
      </c>
      <c r="S40" s="90">
        <f t="shared" ca="1" si="10"/>
        <v>772446754405.30298</v>
      </c>
      <c r="T40" s="90">
        <f t="shared" ca="1" si="10"/>
        <v>788704417744.95654</v>
      </c>
      <c r="U40" s="90">
        <f t="shared" ca="1" si="10"/>
        <v>804962081084.61023</v>
      </c>
      <c r="V40" s="210">
        <f ca="1">IF('Chemicals 2030'!$A48="CP",INDIRECT("'Chemicals 2030'!"&amp;'Country Selector'!$B$3&amp;ROW($A48))*10^12,0)*'Process Emissions Multipliers'!$D$36</f>
        <v>821219744424.26379</v>
      </c>
      <c r="W40" s="90">
        <f t="shared" ca="1" si="8"/>
        <v>835548766500.2074</v>
      </c>
      <c r="X40" s="90">
        <f t="shared" ca="1" si="7"/>
        <v>849877788576.151</v>
      </c>
      <c r="Y40" s="90">
        <f t="shared" ca="1" si="7"/>
        <v>864206810652.09473</v>
      </c>
      <c r="Z40" s="90">
        <f t="shared" ca="1" si="7"/>
        <v>878535832728.03833</v>
      </c>
      <c r="AA40" s="90">
        <f t="shared" ca="1" si="7"/>
        <v>892864854803.98193</v>
      </c>
      <c r="AB40" s="90">
        <f t="shared" ca="1" si="7"/>
        <v>907193876879.92554</v>
      </c>
      <c r="AC40" s="90">
        <f t="shared" ca="1" si="7"/>
        <v>921522898955.86926</v>
      </c>
      <c r="AD40" s="90">
        <f t="shared" ca="1" si="7"/>
        <v>935851921031.81287</v>
      </c>
      <c r="AE40" s="90">
        <f t="shared" ca="1" si="7"/>
        <v>950180943107.75659</v>
      </c>
      <c r="AF40" s="90">
        <f t="shared" ca="1" si="7"/>
        <v>964509965183.7002</v>
      </c>
      <c r="AG40" s="90">
        <f t="shared" ca="1" si="7"/>
        <v>978838987259.6438</v>
      </c>
      <c r="AH40" s="90">
        <f t="shared" ca="1" si="7"/>
        <v>993168009335.5874</v>
      </c>
      <c r="AI40" s="90">
        <f t="shared" ca="1" si="7"/>
        <v>1007497031411.531</v>
      </c>
      <c r="AJ40" s="90">
        <f t="shared" ca="1" si="7"/>
        <v>1021826053487.4747</v>
      </c>
      <c r="AK40" s="90">
        <f t="shared" ca="1" si="7"/>
        <v>1036155075563.4182</v>
      </c>
      <c r="AL40" s="90">
        <f t="shared" ca="1" si="7"/>
        <v>1050484097639.3619</v>
      </c>
      <c r="AM40" s="90">
        <f t="shared" ca="1" si="7"/>
        <v>1064813119715.3055</v>
      </c>
      <c r="AN40" s="90">
        <f t="shared" ca="1" si="6"/>
        <v>1079142141791.2493</v>
      </c>
      <c r="AO40" s="90">
        <f t="shared" ca="1" si="6"/>
        <v>1093471163867.1929</v>
      </c>
      <c r="AP40" s="210">
        <f ca="1">V40*'Process Emissions Multipliers'!$E$36</f>
        <v>1107800185943.1365</v>
      </c>
    </row>
    <row r="41" spans="1:42">
      <c r="A41" s="74">
        <v>-11</v>
      </c>
      <c r="B41" s="210">
        <f ca="1">IF('Chemicals 2010'!$A49="CP",INDIRECT("'Chemicals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10">
        <f ca="1">IF('Chemicals 2020'!$A49="CP",INDIRECT("'Chemicals 2020'!"&amp;'Country Selector'!$B$3&amp;ROW($A49))*10^12,0)*'Process Emissions Multipliers'!$B$36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210">
        <f ca="1">IF('Chemicals 2030'!$A49="CP",INDIRECT("'Chemicals 2030'!"&amp;'Country Selector'!$B$3&amp;ROW($A49))*10^12,0)*'Process Emissions Multipliers'!$D$36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0">
        <f ca="1">V41*'Process Emissions Multipliers'!$E$36</f>
        <v>0</v>
      </c>
    </row>
    <row r="42" spans="1:42">
      <c r="A42" s="74">
        <v>-10</v>
      </c>
      <c r="B42" s="210">
        <f ca="1">IF('Chemicals 2010'!$A50="CP",INDIRECT("'Chemicals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210">
        <f ca="1">IF('Chemicals 2020'!$A50="CP",INDIRECT("'Chemicals 2020'!"&amp;'Country Selector'!$B$3&amp;ROW($A50))*10^12,0)*'Process Emissions Multipliers'!$B$36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210">
        <f ca="1">IF('Chemicals 2030'!$A50="CP",INDIRECT("'Chemicals 2030'!"&amp;'Country Selector'!$B$3&amp;ROW($A50))*10^12,0)*'Process Emissions Multipliers'!$D$36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0">
        <f ca="1">V42*'Process Emissions Multipliers'!$E$36</f>
        <v>0</v>
      </c>
    </row>
    <row r="43" spans="1:42">
      <c r="A43" s="74">
        <v>-9</v>
      </c>
      <c r="B43" s="210">
        <f ca="1">IF('Chemicals 2010'!$A51="CP",INDIRECT("'Chemicals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210">
        <f ca="1">IF('Chemicals 2020'!$A51="CP",INDIRECT("'Chemicals 2020'!"&amp;'Country Selector'!$B$3&amp;ROW($A51))*10^12,0)*'Process Emissions Multipliers'!$B$36</f>
        <v>0</v>
      </c>
      <c r="M43" s="90">
        <f t="shared" ca="1" si="10"/>
        <v>3343730784351.2725</v>
      </c>
      <c r="N43" s="90">
        <f t="shared" ca="1" si="10"/>
        <v>6687461568702.5449</v>
      </c>
      <c r="O43" s="90">
        <f t="shared" ca="1" si="10"/>
        <v>10031192353053.818</v>
      </c>
      <c r="P43" s="90">
        <f t="shared" ca="1" si="10"/>
        <v>13374923137405.09</v>
      </c>
      <c r="Q43" s="90">
        <f t="shared" ca="1" si="10"/>
        <v>16718653921756.363</v>
      </c>
      <c r="R43" s="90">
        <f t="shared" ca="1" si="10"/>
        <v>20062384706107.637</v>
      </c>
      <c r="S43" s="90">
        <f t="shared" ca="1" si="10"/>
        <v>23406115490458.91</v>
      </c>
      <c r="T43" s="90">
        <f t="shared" ca="1" si="10"/>
        <v>26749846274810.18</v>
      </c>
      <c r="U43" s="90">
        <f t="shared" ca="1" si="10"/>
        <v>30093577059161.457</v>
      </c>
      <c r="V43" s="210">
        <f ca="1">IF('Chemicals 2030'!$A51="CP",INDIRECT("'Chemicals 2030'!"&amp;'Country Selector'!$B$3&amp;ROW($A51))*10^12,0)*'Process Emissions Multipliers'!$D$36</f>
        <v>33437307843512.727</v>
      </c>
      <c r="W43" s="90">
        <f t="shared" ca="1" si="8"/>
        <v>34020737462080.551</v>
      </c>
      <c r="X43" s="90">
        <f t="shared" ca="1" si="7"/>
        <v>34604167080648.383</v>
      </c>
      <c r="Y43" s="90">
        <f t="shared" ca="1" si="7"/>
        <v>35187596699216.211</v>
      </c>
      <c r="Z43" s="90">
        <f t="shared" ca="1" si="7"/>
        <v>35771026317784.031</v>
      </c>
      <c r="AA43" s="90">
        <f t="shared" ca="1" si="7"/>
        <v>36354455936351.859</v>
      </c>
      <c r="AB43" s="90">
        <f t="shared" ca="1" si="7"/>
        <v>36937885554919.688</v>
      </c>
      <c r="AC43" s="90">
        <f t="shared" ca="1" si="7"/>
        <v>37521315173487.516</v>
      </c>
      <c r="AD43" s="90">
        <f t="shared" ca="1" si="7"/>
        <v>38104744792055.344</v>
      </c>
      <c r="AE43" s="90">
        <f t="shared" ca="1" si="7"/>
        <v>38688174410623.172</v>
      </c>
      <c r="AF43" s="90">
        <f t="shared" ca="1" si="7"/>
        <v>39271604029191</v>
      </c>
      <c r="AG43" s="90">
        <f t="shared" ca="1" si="7"/>
        <v>39855033647758.828</v>
      </c>
      <c r="AH43" s="90">
        <f t="shared" ca="1" si="7"/>
        <v>40438463266326.656</v>
      </c>
      <c r="AI43" s="90">
        <f t="shared" ca="1" si="7"/>
        <v>41021892884894.477</v>
      </c>
      <c r="AJ43" s="90">
        <f t="shared" ca="1" si="7"/>
        <v>41605322503462.313</v>
      </c>
      <c r="AK43" s="90">
        <f t="shared" ca="1" si="7"/>
        <v>42188752122030.141</v>
      </c>
      <c r="AL43" s="90">
        <f t="shared" ca="1" si="7"/>
        <v>42772181740597.969</v>
      </c>
      <c r="AM43" s="90">
        <f t="shared" ca="1" si="7"/>
        <v>43355611359165.789</v>
      </c>
      <c r="AN43" s="90">
        <f t="shared" ca="1" si="6"/>
        <v>43939040977733.617</v>
      </c>
      <c r="AO43" s="90">
        <f t="shared" ca="1" si="6"/>
        <v>44522470596301.445</v>
      </c>
      <c r="AP43" s="210">
        <f ca="1">V43*'Process Emissions Multipliers'!$E$36</f>
        <v>45105900214869.273</v>
      </c>
    </row>
    <row r="44" spans="1:42">
      <c r="A44" s="74">
        <v>-8</v>
      </c>
      <c r="B44" s="210">
        <f ca="1">IF('Chemicals 2010'!$A52="CP",INDIRECT("'Chemicals 2010'!"&amp;'Country Selector'!$B$3&amp;ROW($A52))*10^12,0)</f>
        <v>0</v>
      </c>
      <c r="C44" s="90">
        <f t="shared" ca="1" si="9"/>
        <v>929036065833.3479</v>
      </c>
      <c r="D44" s="90">
        <f t="shared" ca="1" si="9"/>
        <v>1858072131666.6958</v>
      </c>
      <c r="E44" s="90">
        <f t="shared" ca="1" si="9"/>
        <v>2787108197500.0439</v>
      </c>
      <c r="F44" s="90">
        <f t="shared" ca="1" si="9"/>
        <v>3716144263333.3916</v>
      </c>
      <c r="G44" s="90">
        <f t="shared" ca="1" si="9"/>
        <v>4645180329166.7393</v>
      </c>
      <c r="H44" s="90">
        <f t="shared" ca="1" si="9"/>
        <v>5574216395000.0879</v>
      </c>
      <c r="I44" s="90">
        <f t="shared" ca="1" si="9"/>
        <v>6503252460833.4355</v>
      </c>
      <c r="J44" s="90">
        <f t="shared" ca="1" si="9"/>
        <v>7432288526666.7832</v>
      </c>
      <c r="K44" s="90">
        <f t="shared" ca="1" si="9"/>
        <v>8361324592500.1309</v>
      </c>
      <c r="L44" s="210">
        <f ca="1">IF('Chemicals 2020'!$A52="CP",INDIRECT("'Chemicals 2020'!"&amp;'Country Selector'!$B$3&amp;ROW($A52))*10^12,0)*'Process Emissions Multipliers'!$B$36</f>
        <v>9290360658333.4785</v>
      </c>
      <c r="M44" s="90">
        <f t="shared" ca="1" si="10"/>
        <v>9939720017866.2793</v>
      </c>
      <c r="N44" s="90">
        <f t="shared" ca="1" si="10"/>
        <v>10589079377399.082</v>
      </c>
      <c r="O44" s="90">
        <f t="shared" ca="1" si="10"/>
        <v>11238438736931.883</v>
      </c>
      <c r="P44" s="90">
        <f t="shared" ca="1" si="10"/>
        <v>11887798096464.684</v>
      </c>
      <c r="Q44" s="90">
        <f t="shared" ca="1" si="10"/>
        <v>12537157455997.484</v>
      </c>
      <c r="R44" s="90">
        <f t="shared" ca="1" si="10"/>
        <v>13186516815530.285</v>
      </c>
      <c r="S44" s="90">
        <f t="shared" ca="1" si="10"/>
        <v>13835876175063.086</v>
      </c>
      <c r="T44" s="90">
        <f t="shared" ca="1" si="10"/>
        <v>14485235534595.887</v>
      </c>
      <c r="U44" s="90">
        <f t="shared" ca="1" si="10"/>
        <v>15134594894128.688</v>
      </c>
      <c r="V44" s="210">
        <f ca="1">IF('Chemicals 2030'!$A52="CP",INDIRECT("'Chemicals 2030'!"&amp;'Country Selector'!$B$3&amp;ROW($A52))*10^12,0)*'Process Emissions Multipliers'!$D$36</f>
        <v>15783954253661.49</v>
      </c>
      <c r="W44" s="90">
        <f t="shared" ca="1" si="8"/>
        <v>16059359990654.529</v>
      </c>
      <c r="X44" s="90">
        <f t="shared" ca="1" si="7"/>
        <v>16334765727647.568</v>
      </c>
      <c r="Y44" s="90">
        <f t="shared" ca="1" si="7"/>
        <v>16610171464640.609</v>
      </c>
      <c r="Z44" s="90">
        <f t="shared" ca="1" si="7"/>
        <v>16885577201633.646</v>
      </c>
      <c r="AA44" s="90">
        <f t="shared" ca="1" si="7"/>
        <v>17160982938626.688</v>
      </c>
      <c r="AB44" s="90">
        <f t="shared" ca="1" si="7"/>
        <v>17436388675619.727</v>
      </c>
      <c r="AC44" s="90">
        <f t="shared" ca="1" si="7"/>
        <v>17711794412612.766</v>
      </c>
      <c r="AD44" s="90">
        <f t="shared" ca="1" si="7"/>
        <v>17987200149605.805</v>
      </c>
      <c r="AE44" s="90">
        <f t="shared" ca="1" si="7"/>
        <v>18262605886598.844</v>
      </c>
      <c r="AF44" s="90">
        <f t="shared" ca="1" si="7"/>
        <v>18538011623591.883</v>
      </c>
      <c r="AG44" s="90">
        <f t="shared" ca="1" si="7"/>
        <v>18813417360584.922</v>
      </c>
      <c r="AH44" s="90">
        <f t="shared" ca="1" si="7"/>
        <v>19088823097577.961</v>
      </c>
      <c r="AI44" s="90">
        <f t="shared" ca="1" si="7"/>
        <v>19364228834571</v>
      </c>
      <c r="AJ44" s="90">
        <f t="shared" ca="1" si="7"/>
        <v>19639634571564.039</v>
      </c>
      <c r="AK44" s="90">
        <f t="shared" ca="1" si="7"/>
        <v>19915040308557.082</v>
      </c>
      <c r="AL44" s="90">
        <f t="shared" ca="1" si="7"/>
        <v>20190446045550.121</v>
      </c>
      <c r="AM44" s="90">
        <f t="shared" ca="1" si="7"/>
        <v>20465851782543.156</v>
      </c>
      <c r="AN44" s="90">
        <f t="shared" ca="1" si="6"/>
        <v>20741257519536.199</v>
      </c>
      <c r="AO44" s="90">
        <f t="shared" ca="1" si="6"/>
        <v>21016663256529.238</v>
      </c>
      <c r="AP44" s="210">
        <f ca="1">V44*'Process Emissions Multipliers'!$E$36</f>
        <v>21292068993522.277</v>
      </c>
    </row>
    <row r="45" spans="1:42">
      <c r="A45" s="74">
        <v>-7</v>
      </c>
      <c r="B45" s="210">
        <f ca="1">IF('Chemicals 2010'!$A53="CP",INDIRECT("'Chemicals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210">
        <f ca="1">IF('Chemicals 2020'!$A53="CP",INDIRECT("'Chemicals 2020'!"&amp;'Country Selector'!$B$3&amp;ROW($A53))*10^12,0)*'Process Emissions Multipliers'!$B$36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210">
        <f ca="1">IF('Chemicals 2030'!$A53="CP",INDIRECT("'Chemicals 2030'!"&amp;'Country Selector'!$B$3&amp;ROW($A53))*10^12,0)*'Process Emissions Multipliers'!$D$36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0">
        <f ca="1">V45*'Process Emissions Multipliers'!$E$36</f>
        <v>0</v>
      </c>
    </row>
    <row r="46" spans="1:42">
      <c r="A46" s="74">
        <v>-6</v>
      </c>
      <c r="B46" s="210">
        <f ca="1">IF('Chemicals 2010'!$A54="CP",INDIRECT("'Chemicals 2010'!"&amp;'Country Selector'!$B$3&amp;ROW($A54))*10^12,0)</f>
        <v>0</v>
      </c>
      <c r="C46" s="90">
        <f t="shared" ca="1" si="9"/>
        <v>668892801651.61975</v>
      </c>
      <c r="D46" s="90">
        <f t="shared" ca="1" si="9"/>
        <v>1337785603303.2395</v>
      </c>
      <c r="E46" s="90">
        <f t="shared" ca="1" si="9"/>
        <v>2006678404954.8594</v>
      </c>
      <c r="F46" s="90">
        <f t="shared" ca="1" si="9"/>
        <v>2675571206606.479</v>
      </c>
      <c r="G46" s="90">
        <f t="shared" ca="1" si="9"/>
        <v>3344464008258.0986</v>
      </c>
      <c r="H46" s="90">
        <f t="shared" ca="1" si="9"/>
        <v>4013356809909.7188</v>
      </c>
      <c r="I46" s="90">
        <f t="shared" ca="1" si="9"/>
        <v>4682249611561.3379</v>
      </c>
      <c r="J46" s="90">
        <f t="shared" ca="1" si="9"/>
        <v>5351142413212.958</v>
      </c>
      <c r="K46" s="90">
        <f t="shared" ca="1" si="9"/>
        <v>6020035214864.5771</v>
      </c>
      <c r="L46" s="210">
        <f ca="1">IF('Chemicals 2020'!$A54="CP",INDIRECT("'Chemicals 2020'!"&amp;'Country Selector'!$B$3&amp;ROW($A54))*10^12,0)*'Process Emissions Multipliers'!$B$36</f>
        <v>6688928016516.1973</v>
      </c>
      <c r="M46" s="90">
        <f t="shared" ca="1" si="10"/>
        <v>9984102735973.8438</v>
      </c>
      <c r="N46" s="90">
        <f t="shared" ca="1" si="10"/>
        <v>13279277455431.492</v>
      </c>
      <c r="O46" s="90">
        <f t="shared" ca="1" si="10"/>
        <v>16574452174889.139</v>
      </c>
      <c r="P46" s="90">
        <f t="shared" ca="1" si="10"/>
        <v>19869626894346.785</v>
      </c>
      <c r="Q46" s="90">
        <f t="shared" ca="1" si="10"/>
        <v>23164801613804.43</v>
      </c>
      <c r="R46" s="90">
        <f t="shared" ca="1" si="10"/>
        <v>26459976333262.082</v>
      </c>
      <c r="S46" s="90">
        <f t="shared" ca="1" si="10"/>
        <v>29755151052719.727</v>
      </c>
      <c r="T46" s="90">
        <f t="shared" ca="1" si="10"/>
        <v>33050325772177.371</v>
      </c>
      <c r="U46" s="90">
        <f t="shared" ca="1" si="10"/>
        <v>36345500491635.016</v>
      </c>
      <c r="V46" s="210">
        <f ca="1">IF('Chemicals 2030'!$A54="CP",INDIRECT("'Chemicals 2030'!"&amp;'Country Selector'!$B$3&amp;ROW($A54))*10^12,0)*'Process Emissions Multipliers'!$D$36</f>
        <v>39640675211092.664</v>
      </c>
      <c r="W46" s="90">
        <f t="shared" ca="1" si="8"/>
        <v>40332344053764.336</v>
      </c>
      <c r="X46" s="90">
        <f t="shared" ca="1" si="7"/>
        <v>41024012896436.016</v>
      </c>
      <c r="Y46" s="90">
        <f t="shared" ca="1" si="7"/>
        <v>41715681739107.688</v>
      </c>
      <c r="Z46" s="90">
        <f t="shared" ca="1" si="7"/>
        <v>42407350581779.359</v>
      </c>
      <c r="AA46" s="90">
        <f t="shared" ca="1" si="7"/>
        <v>43099019424451.031</v>
      </c>
      <c r="AB46" s="90">
        <f t="shared" ca="1" si="7"/>
        <v>43790688267122.711</v>
      </c>
      <c r="AC46" s="90">
        <f t="shared" ca="1" si="7"/>
        <v>44482357109794.375</v>
      </c>
      <c r="AD46" s="90">
        <f t="shared" ca="1" si="7"/>
        <v>45174025952466.063</v>
      </c>
      <c r="AE46" s="90">
        <f t="shared" ca="1" si="7"/>
        <v>45865694795137.727</v>
      </c>
      <c r="AF46" s="90">
        <f t="shared" ca="1" si="7"/>
        <v>46557363637809.406</v>
      </c>
      <c r="AG46" s="90">
        <f t="shared" ca="1" si="7"/>
        <v>47249032480481.078</v>
      </c>
      <c r="AH46" s="90">
        <f t="shared" ca="1" si="7"/>
        <v>47940701323152.75</v>
      </c>
      <c r="AI46" s="90">
        <f t="shared" ca="1" si="7"/>
        <v>48632370165824.422</v>
      </c>
      <c r="AJ46" s="90">
        <f t="shared" ca="1" si="7"/>
        <v>49324039008496.094</v>
      </c>
      <c r="AK46" s="90">
        <f t="shared" ca="1" si="7"/>
        <v>50015707851167.773</v>
      </c>
      <c r="AL46" s="90">
        <f t="shared" ca="1" si="7"/>
        <v>50707376693839.445</v>
      </c>
      <c r="AM46" s="90">
        <f t="shared" ca="1" si="7"/>
        <v>51399045536511.117</v>
      </c>
      <c r="AN46" s="90">
        <f t="shared" ca="1" si="6"/>
        <v>52090714379182.789</v>
      </c>
      <c r="AO46" s="90">
        <f t="shared" ca="1" si="6"/>
        <v>52782383221854.461</v>
      </c>
      <c r="AP46" s="210">
        <f ca="1">V46*'Process Emissions Multipliers'!$E$36</f>
        <v>53474052064526.141</v>
      </c>
    </row>
    <row r="47" spans="1:42">
      <c r="A47" s="74">
        <v>-5</v>
      </c>
      <c r="B47" s="210">
        <f ca="1">IF('Chemicals 2010'!$A55="CP",INDIRECT("'Chemicals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210">
        <f ca="1">IF('Chemicals 2020'!$A55="CP",INDIRECT("'Chemicals 2020'!"&amp;'Country Selector'!$B$3&amp;ROW($A55))*10^12,0)*'Process Emissions Multipliers'!$B$36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210">
        <f ca="1">IF('Chemicals 2030'!$A55="CP",INDIRECT("'Chemicals 2030'!"&amp;'Country Selector'!$B$3&amp;ROW($A55))*10^12,0)*'Process Emissions Multipliers'!$D$36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0">
        <f ca="1">V47*'Process Emissions Multipliers'!$E$36</f>
        <v>0</v>
      </c>
    </row>
    <row r="48" spans="1:42">
      <c r="A48" s="74">
        <v>-4</v>
      </c>
      <c r="B48" s="210">
        <f ca="1">IF('Chemicals 2010'!$A56="CP",INDIRECT("'Chemicals 2010'!"&amp;'Country Selector'!$B$3&amp;ROW($A56))*10^12,0)</f>
        <v>359089900000.00165</v>
      </c>
      <c r="C48" s="90">
        <f t="shared" ca="1" si="9"/>
        <v>536373321240.97534</v>
      </c>
      <c r="D48" s="90">
        <f t="shared" ca="1" si="9"/>
        <v>713656742481.94922</v>
      </c>
      <c r="E48" s="90">
        <f t="shared" ca="1" si="9"/>
        <v>890940163722.92285</v>
      </c>
      <c r="F48" s="90">
        <f t="shared" ca="1" si="9"/>
        <v>1068223584963.8966</v>
      </c>
      <c r="G48" s="90">
        <f t="shared" ca="1" si="9"/>
        <v>1245507006204.8704</v>
      </c>
      <c r="H48" s="90">
        <f t="shared" ca="1" si="9"/>
        <v>1422790427445.844</v>
      </c>
      <c r="I48" s="90">
        <f t="shared" ca="1" si="9"/>
        <v>1600073848686.8179</v>
      </c>
      <c r="J48" s="90">
        <f t="shared" ca="1" si="9"/>
        <v>1777357269927.7915</v>
      </c>
      <c r="K48" s="90">
        <f t="shared" ca="1" si="9"/>
        <v>1954640691168.7654</v>
      </c>
      <c r="L48" s="210">
        <f ca="1">IF('Chemicals 2020'!$A56="CP",INDIRECT("'Chemicals 2020'!"&amp;'Country Selector'!$B$3&amp;ROW($A56))*10^12,0)*'Process Emissions Multipliers'!$B$36</f>
        <v>2131924112409.739</v>
      </c>
      <c r="M48" s="90">
        <f t="shared" ca="1" si="10"/>
        <v>2514566441960.6143</v>
      </c>
      <c r="N48" s="90">
        <f t="shared" ca="1" si="10"/>
        <v>2897208771511.4893</v>
      </c>
      <c r="O48" s="90">
        <f t="shared" ca="1" si="10"/>
        <v>3279851101062.3643</v>
      </c>
      <c r="P48" s="90">
        <f t="shared" ca="1" si="10"/>
        <v>3662493430613.2388</v>
      </c>
      <c r="Q48" s="90">
        <f t="shared" ca="1" si="10"/>
        <v>4045135760164.1143</v>
      </c>
      <c r="R48" s="90">
        <f t="shared" ca="1" si="10"/>
        <v>4427778089714.9893</v>
      </c>
      <c r="S48" s="90">
        <f t="shared" ca="1" si="10"/>
        <v>4810420419265.8643</v>
      </c>
      <c r="T48" s="90">
        <f t="shared" ca="1" si="10"/>
        <v>5193062748816.7393</v>
      </c>
      <c r="U48" s="90">
        <f t="shared" ca="1" si="10"/>
        <v>5575705078367.6143</v>
      </c>
      <c r="V48" s="210">
        <f ca="1">IF('Chemicals 2030'!$A56="CP",INDIRECT("'Chemicals 2030'!"&amp;'Country Selector'!$B$3&amp;ROW($A56))*10^12,0)*'Process Emissions Multipliers'!$D$36</f>
        <v>5958347407918.4893</v>
      </c>
      <c r="W48" s="90">
        <f t="shared" ca="1" si="8"/>
        <v>6062311410396.3662</v>
      </c>
      <c r="X48" s="90">
        <f t="shared" ca="1" si="8"/>
        <v>6166275412874.2432</v>
      </c>
      <c r="Y48" s="90">
        <f t="shared" ca="1" si="8"/>
        <v>6270239415352.1191</v>
      </c>
      <c r="Z48" s="90">
        <f t="shared" ca="1" si="8"/>
        <v>6374203417829.9961</v>
      </c>
      <c r="AA48" s="90">
        <f t="shared" ca="1" si="8"/>
        <v>6478167420307.874</v>
      </c>
      <c r="AB48" s="90">
        <f t="shared" ca="1" si="8"/>
        <v>6582131422785.75</v>
      </c>
      <c r="AC48" s="90">
        <f t="shared" ca="1" si="8"/>
        <v>6686095425263.627</v>
      </c>
      <c r="AD48" s="90">
        <f t="shared" ca="1" si="8"/>
        <v>6790059427741.5039</v>
      </c>
      <c r="AE48" s="90">
        <f t="shared" ca="1" si="8"/>
        <v>6894023430219.3809</v>
      </c>
      <c r="AF48" s="90">
        <f t="shared" ca="1" si="8"/>
        <v>6997987432697.2578</v>
      </c>
      <c r="AG48" s="90">
        <f t="shared" ca="1" si="8"/>
        <v>7101951435175.1348</v>
      </c>
      <c r="AH48" s="90">
        <f t="shared" ca="1" si="8"/>
        <v>7205915437653.0107</v>
      </c>
      <c r="AI48" s="90">
        <f t="shared" ca="1" si="8"/>
        <v>7309879440130.8887</v>
      </c>
      <c r="AJ48" s="90">
        <f t="shared" ca="1" si="8"/>
        <v>7413843442608.7656</v>
      </c>
      <c r="AK48" s="90">
        <f t="shared" ca="1" si="8"/>
        <v>7517807445086.6416</v>
      </c>
      <c r="AL48" s="90">
        <f t="shared" ca="1" si="8"/>
        <v>7621771447564.5195</v>
      </c>
      <c r="AM48" s="90">
        <f t="shared" ca="1" si="11"/>
        <v>7725735450042.3965</v>
      </c>
      <c r="AN48" s="90">
        <f t="shared" ca="1" si="11"/>
        <v>7829699452520.2725</v>
      </c>
      <c r="AO48" s="90">
        <f t="shared" ca="1" si="11"/>
        <v>7933663454998.1494</v>
      </c>
      <c r="AP48" s="210">
        <f ca="1">V48*'Process Emissions Multipliers'!$E$36</f>
        <v>8037627457476.0264</v>
      </c>
    </row>
    <row r="49" spans="1:42">
      <c r="A49" s="74">
        <v>-3</v>
      </c>
      <c r="B49" s="210">
        <f ca="1">IF('Chemicals 2010'!$A57="CP",INDIRECT("'Chemicals 2010'!"&amp;'Country Selector'!$B$3&amp;ROW($A57))*10^12,0)</f>
        <v>716260050149.99512</v>
      </c>
      <c r="C49" s="90">
        <f t="shared" ca="1" si="9"/>
        <v>1003962070766.2953</v>
      </c>
      <c r="D49" s="90">
        <f t="shared" ca="1" si="9"/>
        <v>1291664091382.5955</v>
      </c>
      <c r="E49" s="90">
        <f t="shared" ca="1" si="9"/>
        <v>1579366111998.8955</v>
      </c>
      <c r="F49" s="90">
        <f t="shared" ca="1" si="9"/>
        <v>1867068132615.1958</v>
      </c>
      <c r="G49" s="90">
        <f t="shared" ca="1" si="9"/>
        <v>2154770153231.4961</v>
      </c>
      <c r="H49" s="90">
        <f t="shared" ca="1" si="9"/>
        <v>2442472173847.7959</v>
      </c>
      <c r="I49" s="90">
        <f t="shared" ca="1" si="9"/>
        <v>2730174194464.0962</v>
      </c>
      <c r="J49" s="90">
        <f t="shared" ca="1" si="9"/>
        <v>3017876215080.3965</v>
      </c>
      <c r="K49" s="90">
        <f t="shared" ca="1" si="9"/>
        <v>3305578235696.6963</v>
      </c>
      <c r="L49" s="210">
        <f ca="1">IF('Chemicals 2020'!$A57="CP",INDIRECT("'Chemicals 2020'!"&amp;'Country Selector'!$B$3&amp;ROW($A57))*10^12,0)*'Process Emissions Multipliers'!$B$36</f>
        <v>3593280256312.9966</v>
      </c>
      <c r="M49" s="90">
        <f t="shared" ca="1" si="10"/>
        <v>4045168074552.0942</v>
      </c>
      <c r="N49" s="90">
        <f t="shared" ca="1" si="10"/>
        <v>4497055892791.1924</v>
      </c>
      <c r="O49" s="90">
        <f t="shared" ca="1" si="10"/>
        <v>4948943711030.29</v>
      </c>
      <c r="P49" s="90">
        <f t="shared" ca="1" si="10"/>
        <v>5400831529269.3877</v>
      </c>
      <c r="Q49" s="90">
        <f t="shared" ca="1" si="10"/>
        <v>5852719347508.4854</v>
      </c>
      <c r="R49" s="90">
        <f t="shared" ca="1" si="10"/>
        <v>6304607165747.584</v>
      </c>
      <c r="S49" s="90">
        <f t="shared" ca="1" si="10"/>
        <v>6756494983986.6807</v>
      </c>
      <c r="T49" s="90">
        <f t="shared" ca="1" si="10"/>
        <v>7208382802225.7783</v>
      </c>
      <c r="U49" s="90">
        <f t="shared" ca="1" si="10"/>
        <v>7660270620464.876</v>
      </c>
      <c r="V49" s="210">
        <f ca="1">IF('Chemicals 2030'!$A57="CP",INDIRECT("'Chemicals 2030'!"&amp;'Country Selector'!$B$3&amp;ROW($A57))*10^12,0)*'Process Emissions Multipliers'!$D$36</f>
        <v>8112158438703.9736</v>
      </c>
      <c r="W49" s="90">
        <f t="shared" ca="1" si="8"/>
        <v>8253703132607.1074</v>
      </c>
      <c r="X49" s="90">
        <f t="shared" ca="1" si="8"/>
        <v>8395247826510.2402</v>
      </c>
      <c r="Y49" s="90">
        <f t="shared" ca="1" si="8"/>
        <v>8536792520413.373</v>
      </c>
      <c r="Z49" s="90">
        <f t="shared" ca="1" si="8"/>
        <v>8678337214316.5059</v>
      </c>
      <c r="AA49" s="90">
        <f t="shared" ca="1" si="8"/>
        <v>8819881908219.6406</v>
      </c>
      <c r="AB49" s="90">
        <f t="shared" ca="1" si="8"/>
        <v>8961426602122.7734</v>
      </c>
      <c r="AC49" s="90">
        <f t="shared" ca="1" si="8"/>
        <v>9102971296025.9063</v>
      </c>
      <c r="AD49" s="90">
        <f t="shared" ca="1" si="8"/>
        <v>9244515989929.0391</v>
      </c>
      <c r="AE49" s="90">
        <f t="shared" ca="1" si="8"/>
        <v>9386060683832.1719</v>
      </c>
      <c r="AF49" s="90">
        <f t="shared" ca="1" si="8"/>
        <v>9527605377735.3047</v>
      </c>
      <c r="AG49" s="90">
        <f t="shared" ca="1" si="8"/>
        <v>9669150071638.4375</v>
      </c>
      <c r="AH49" s="90">
        <f t="shared" ca="1" si="8"/>
        <v>9810694765541.5723</v>
      </c>
      <c r="AI49" s="90">
        <f t="shared" ca="1" si="8"/>
        <v>9952239459444.7051</v>
      </c>
      <c r="AJ49" s="90">
        <f t="shared" ca="1" si="8"/>
        <v>10093784153347.838</v>
      </c>
      <c r="AK49" s="90">
        <f t="shared" ca="1" si="8"/>
        <v>10235328847250.973</v>
      </c>
      <c r="AL49" s="90">
        <f t="shared" ca="1" si="8"/>
        <v>10376873541154.104</v>
      </c>
      <c r="AM49" s="90">
        <f t="shared" ca="1" si="11"/>
        <v>10518418235057.236</v>
      </c>
      <c r="AN49" s="90">
        <f t="shared" ca="1" si="11"/>
        <v>10659962928960.369</v>
      </c>
      <c r="AO49" s="90">
        <f t="shared" ca="1" si="11"/>
        <v>10801507622863.504</v>
      </c>
      <c r="AP49" s="210">
        <f ca="1">V49*'Process Emissions Multipliers'!$E$36</f>
        <v>10943052316766.637</v>
      </c>
    </row>
    <row r="50" spans="1:42">
      <c r="A50" s="74">
        <v>-2</v>
      </c>
      <c r="B50" s="210">
        <f ca="1">IF('Chemicals 2010'!$A58="CP",INDIRECT("'Chemicals 2010'!"&amp;'Country Selector'!$B$3&amp;ROW($A58))*10^12,0)</f>
        <v>320418679999.99506</v>
      </c>
      <c r="C50" s="90">
        <f t="shared" ca="1" si="9"/>
        <v>358129840011.04407</v>
      </c>
      <c r="D50" s="90">
        <f t="shared" ca="1" si="9"/>
        <v>395841000022.09302</v>
      </c>
      <c r="E50" s="90">
        <f t="shared" ca="1" si="9"/>
        <v>433552160033.14203</v>
      </c>
      <c r="F50" s="90">
        <f t="shared" ca="1" si="9"/>
        <v>471263320044.19098</v>
      </c>
      <c r="G50" s="90">
        <f t="shared" ca="1" si="9"/>
        <v>508974480055.23999</v>
      </c>
      <c r="H50" s="90">
        <f t="shared" ca="1" si="9"/>
        <v>546685640066.28906</v>
      </c>
      <c r="I50" s="90">
        <f t="shared" ca="1" si="9"/>
        <v>584396800077.33801</v>
      </c>
      <c r="J50" s="90">
        <f t="shared" ca="1" si="9"/>
        <v>622107960088.38696</v>
      </c>
      <c r="K50" s="90">
        <f t="shared" ca="1" si="9"/>
        <v>659819120099.43604</v>
      </c>
      <c r="L50" s="210">
        <f ca="1">IF('Chemicals 2020'!$A58="CP",INDIRECT("'Chemicals 2020'!"&amp;'Country Selector'!$B$3&amp;ROW($A58))*10^12,0)*'Process Emissions Multipliers'!$B$36</f>
        <v>697530280110.48499</v>
      </c>
      <c r="M50" s="90">
        <f t="shared" ca="1" si="10"/>
        <v>724758450728.07263</v>
      </c>
      <c r="N50" s="90">
        <f t="shared" ca="1" si="10"/>
        <v>751986621345.66016</v>
      </c>
      <c r="O50" s="90">
        <f t="shared" ca="1" si="10"/>
        <v>779214791963.2478</v>
      </c>
      <c r="P50" s="90">
        <f t="shared" ca="1" si="10"/>
        <v>806442962580.83557</v>
      </c>
      <c r="Q50" s="90">
        <f t="shared" ca="1" si="10"/>
        <v>833671133198.4231</v>
      </c>
      <c r="R50" s="90">
        <f t="shared" ca="1" si="10"/>
        <v>860899303816.01074</v>
      </c>
      <c r="S50" s="90">
        <f t="shared" ca="1" si="10"/>
        <v>888127474433.59839</v>
      </c>
      <c r="T50" s="90">
        <f t="shared" ca="1" si="10"/>
        <v>915355645051.18604</v>
      </c>
      <c r="U50" s="90">
        <f t="shared" ca="1" si="10"/>
        <v>942583815668.77368</v>
      </c>
      <c r="V50" s="210">
        <f ca="1">IF('Chemicals 2030'!$A58="CP",INDIRECT("'Chemicals 2030'!"&amp;'Country Selector'!$B$3&amp;ROW($A58))*10^12,0)*'Process Emissions Multipliers'!$D$36</f>
        <v>969811986286.36133</v>
      </c>
      <c r="W50" s="90">
        <f t="shared" ca="1" si="8"/>
        <v>986733714551.37585</v>
      </c>
      <c r="X50" s="90">
        <f t="shared" ca="1" si="8"/>
        <v>1003655442816.3903</v>
      </c>
      <c r="Y50" s="90">
        <f t="shared" ca="1" si="8"/>
        <v>1020577171081.4047</v>
      </c>
      <c r="Z50" s="90">
        <f t="shared" ca="1" si="8"/>
        <v>1037498899346.4192</v>
      </c>
      <c r="AA50" s="90">
        <f t="shared" ca="1" si="8"/>
        <v>1054420627611.4336</v>
      </c>
      <c r="AB50" s="90">
        <f t="shared" ca="1" si="8"/>
        <v>1071342355876.448</v>
      </c>
      <c r="AC50" s="90">
        <f t="shared" ca="1" si="8"/>
        <v>1088264084141.4625</v>
      </c>
      <c r="AD50" s="90">
        <f t="shared" ca="1" si="8"/>
        <v>1105185812406.4771</v>
      </c>
      <c r="AE50" s="90">
        <f t="shared" ca="1" si="8"/>
        <v>1122107540671.4915</v>
      </c>
      <c r="AF50" s="90">
        <f t="shared" ca="1" si="8"/>
        <v>1139029268936.5059</v>
      </c>
      <c r="AG50" s="90">
        <f t="shared" ca="1" si="8"/>
        <v>1155950997201.5203</v>
      </c>
      <c r="AH50" s="90">
        <f t="shared" ca="1" si="8"/>
        <v>1172872725466.5347</v>
      </c>
      <c r="AI50" s="90">
        <f t="shared" ca="1" si="8"/>
        <v>1189794453731.5493</v>
      </c>
      <c r="AJ50" s="90">
        <f t="shared" ca="1" si="8"/>
        <v>1206716181996.5637</v>
      </c>
      <c r="AK50" s="90">
        <f t="shared" ca="1" si="8"/>
        <v>1223637910261.5781</v>
      </c>
      <c r="AL50" s="90">
        <f t="shared" ca="1" si="8"/>
        <v>1240559638526.5925</v>
      </c>
      <c r="AM50" s="90">
        <f t="shared" ca="1" si="11"/>
        <v>1257481366791.6069</v>
      </c>
      <c r="AN50" s="90">
        <f t="shared" ca="1" si="11"/>
        <v>1274403095056.6216</v>
      </c>
      <c r="AO50" s="90">
        <f t="shared" ca="1" si="11"/>
        <v>1291324823321.636</v>
      </c>
      <c r="AP50" s="210">
        <f ca="1">V50*'Process Emissions Multipliers'!$E$36</f>
        <v>1308246551586.6504</v>
      </c>
    </row>
    <row r="51" spans="1:42">
      <c r="A51" s="74">
        <v>-1</v>
      </c>
      <c r="B51" s="210">
        <f ca="1">IF('Chemicals 2010'!$A59="CP",INDIRECT("'Chemicals 2010'!"&amp;'Country Selector'!$B$3&amp;ROW($A59))*10^12,0)</f>
        <v>0</v>
      </c>
      <c r="C51" s="90">
        <f t="shared" ca="1" si="9"/>
        <v>1628574437983.5078</v>
      </c>
      <c r="D51" s="90">
        <f t="shared" ca="1" si="9"/>
        <v>3257148875967.0156</v>
      </c>
      <c r="E51" s="90">
        <f t="shared" ca="1" si="9"/>
        <v>4885723313950.5234</v>
      </c>
      <c r="F51" s="90">
        <f t="shared" ca="1" si="9"/>
        <v>6514297751934.0313</v>
      </c>
      <c r="G51" s="90">
        <f t="shared" ca="1" si="9"/>
        <v>8142872189917.5391</v>
      </c>
      <c r="H51" s="90">
        <f t="shared" ca="1" si="9"/>
        <v>9771446627901.0469</v>
      </c>
      <c r="I51" s="90">
        <f t="shared" ca="1" si="9"/>
        <v>11400021065884.555</v>
      </c>
      <c r="J51" s="90">
        <f t="shared" ca="1" si="9"/>
        <v>13028595503868.063</v>
      </c>
      <c r="K51" s="90">
        <f t="shared" ca="1" si="9"/>
        <v>14657169941851.568</v>
      </c>
      <c r="L51" s="210">
        <f ca="1">IF('Chemicals 2020'!$A59="CP",INDIRECT("'Chemicals 2020'!"&amp;'Country Selector'!$B$3&amp;ROW($A59))*10^12,0)*'Process Emissions Multipliers'!$B$36</f>
        <v>16285744379835.078</v>
      </c>
      <c r="M51" s="90">
        <f t="shared" ca="1" si="10"/>
        <v>15590305517434.016</v>
      </c>
      <c r="N51" s="90">
        <f t="shared" ca="1" si="10"/>
        <v>14894866655032.957</v>
      </c>
      <c r="O51" s="90">
        <f t="shared" ca="1" si="10"/>
        <v>14199427792631.898</v>
      </c>
      <c r="P51" s="90">
        <f t="shared" ca="1" si="10"/>
        <v>13503988930230.838</v>
      </c>
      <c r="Q51" s="90">
        <f t="shared" ca="1" si="10"/>
        <v>12808550067829.777</v>
      </c>
      <c r="R51" s="90">
        <f t="shared" ca="1" si="10"/>
        <v>12113111205428.717</v>
      </c>
      <c r="S51" s="90">
        <f t="shared" ca="1" si="10"/>
        <v>11417672343027.656</v>
      </c>
      <c r="T51" s="90">
        <f t="shared" ca="1" si="10"/>
        <v>10722233480626.598</v>
      </c>
      <c r="U51" s="90">
        <f t="shared" ca="1" si="10"/>
        <v>10026794618225.535</v>
      </c>
      <c r="V51" s="210">
        <f ca="1">IF('Chemicals 2030'!$A59="CP",INDIRECT("'Chemicals 2030'!"&amp;'Country Selector'!$B$3&amp;ROW($A59))*10^12,0)*'Process Emissions Multipliers'!$D$36</f>
        <v>9331355755824.4766</v>
      </c>
      <c r="W51" s="90">
        <f t="shared" ca="1" si="8"/>
        <v>9494173568634.6563</v>
      </c>
      <c r="X51" s="90">
        <f t="shared" ca="1" si="8"/>
        <v>9656991381444.834</v>
      </c>
      <c r="Y51" s="90">
        <f t="shared" ca="1" si="8"/>
        <v>9819809194255.0117</v>
      </c>
      <c r="Z51" s="90">
        <f t="shared" ca="1" si="8"/>
        <v>9982627007065.1914</v>
      </c>
      <c r="AA51" s="90">
        <f t="shared" ca="1" si="8"/>
        <v>10145444819875.371</v>
      </c>
      <c r="AB51" s="90">
        <f t="shared" ca="1" si="8"/>
        <v>10308262632685.549</v>
      </c>
      <c r="AC51" s="90">
        <f t="shared" ca="1" si="8"/>
        <v>10471080445495.727</v>
      </c>
      <c r="AD51" s="90">
        <f t="shared" ca="1" si="8"/>
        <v>10633898258305.906</v>
      </c>
      <c r="AE51" s="90">
        <f t="shared" ca="1" si="8"/>
        <v>10796716071116.086</v>
      </c>
      <c r="AF51" s="90">
        <f t="shared" ca="1" si="8"/>
        <v>10959533883926.264</v>
      </c>
      <c r="AG51" s="90">
        <f t="shared" ca="1" si="8"/>
        <v>11122351696736.441</v>
      </c>
      <c r="AH51" s="90">
        <f t="shared" ca="1" si="8"/>
        <v>11285169509546.621</v>
      </c>
      <c r="AI51" s="90">
        <f t="shared" ca="1" si="8"/>
        <v>11447987322356.799</v>
      </c>
      <c r="AJ51" s="90">
        <f t="shared" ca="1" si="8"/>
        <v>11610805135166.98</v>
      </c>
      <c r="AK51" s="90">
        <f t="shared" ca="1" si="8"/>
        <v>11773622947977.156</v>
      </c>
      <c r="AL51" s="90">
        <f t="shared" ca="1" si="8"/>
        <v>11936440760787.336</v>
      </c>
      <c r="AM51" s="90">
        <f t="shared" ca="1" si="11"/>
        <v>12099258573597.516</v>
      </c>
      <c r="AN51" s="90">
        <f t="shared" ca="1" si="11"/>
        <v>12262076386407.693</v>
      </c>
      <c r="AO51" s="90">
        <f t="shared" ca="1" si="11"/>
        <v>12424894199217.873</v>
      </c>
      <c r="AP51" s="210">
        <f ca="1">V51*'Process Emissions Multipliers'!$E$36</f>
        <v>12587712012028.051</v>
      </c>
    </row>
    <row r="52" spans="1:42">
      <c r="A52" s="74">
        <v>0</v>
      </c>
      <c r="B52" s="210">
        <f ca="1">IF('Chemicals 2010'!$A60="CP",INDIRECT("'Chemicals 2010'!"&amp;'Country Selector'!$B$3&amp;ROW($A60))*10^12,0)</f>
        <v>393411374116.79974</v>
      </c>
      <c r="C52" s="90">
        <f t="shared" ca="1" si="9"/>
        <v>1009614666069.1466</v>
      </c>
      <c r="D52" s="90">
        <f t="shared" ca="1" si="9"/>
        <v>1625817958021.4937</v>
      </c>
      <c r="E52" s="90">
        <f t="shared" ca="1" si="9"/>
        <v>2242021249973.8403</v>
      </c>
      <c r="F52" s="90">
        <f t="shared" ca="1" si="9"/>
        <v>2858224541926.1875</v>
      </c>
      <c r="G52" s="90">
        <f t="shared" ca="1" si="9"/>
        <v>3474427833878.5342</v>
      </c>
      <c r="H52" s="90">
        <f t="shared" ca="1" si="9"/>
        <v>4090631125830.8809</v>
      </c>
      <c r="I52" s="90">
        <f t="shared" ca="1" si="9"/>
        <v>4706834417783.2285</v>
      </c>
      <c r="J52" s="90">
        <f t="shared" ca="1" si="9"/>
        <v>5323037709735.5752</v>
      </c>
      <c r="K52" s="90">
        <f t="shared" ca="1" si="9"/>
        <v>5939241001687.9209</v>
      </c>
      <c r="L52" s="210">
        <f ca="1">IF('Chemicals 2020'!$A60="CP",INDIRECT("'Chemicals 2020'!"&amp;'Country Selector'!$B$3&amp;ROW($A60))*10^12,0)*'Process Emissions Multipliers'!$B$36</f>
        <v>6555444293640.2686</v>
      </c>
      <c r="M52" s="90">
        <f t="shared" ca="1" si="10"/>
        <v>7733030779586.792</v>
      </c>
      <c r="N52" s="90">
        <f t="shared" ca="1" si="10"/>
        <v>8910617265533.3164</v>
      </c>
      <c r="O52" s="90">
        <f t="shared" ca="1" si="10"/>
        <v>10088203751479.84</v>
      </c>
      <c r="P52" s="90">
        <f t="shared" ca="1" si="10"/>
        <v>11265790237426.363</v>
      </c>
      <c r="Q52" s="90">
        <f t="shared" ca="1" si="10"/>
        <v>12443376723372.889</v>
      </c>
      <c r="R52" s="90">
        <f t="shared" ca="1" si="10"/>
        <v>13620963209319.412</v>
      </c>
      <c r="S52" s="90">
        <f t="shared" ca="1" si="10"/>
        <v>14798549695265.936</v>
      </c>
      <c r="T52" s="90">
        <f t="shared" ca="1" si="10"/>
        <v>15976136181212.461</v>
      </c>
      <c r="U52" s="90">
        <f t="shared" ca="1" si="10"/>
        <v>17153722667158.984</v>
      </c>
      <c r="V52" s="210">
        <f ca="1">IF('Chemicals 2030'!$A60="CP",INDIRECT("'Chemicals 2030'!"&amp;'Country Selector'!$B$3&amp;ROW($A60))*10^12,0)*'Process Emissions Multipliers'!$D$36</f>
        <v>18331309153105.508</v>
      </c>
      <c r="W52" s="90">
        <f t="shared" ca="1" si="8"/>
        <v>18651162317035.395</v>
      </c>
      <c r="X52" s="90">
        <f t="shared" ca="1" si="8"/>
        <v>18971015480965.289</v>
      </c>
      <c r="Y52" s="90">
        <f t="shared" ca="1" si="8"/>
        <v>19290868644895.176</v>
      </c>
      <c r="Z52" s="90">
        <f t="shared" ca="1" si="8"/>
        <v>19610721808825.066</v>
      </c>
      <c r="AA52" s="90">
        <f t="shared" ca="1" si="8"/>
        <v>19930574972754.957</v>
      </c>
      <c r="AB52" s="90">
        <f t="shared" ca="1" si="8"/>
        <v>20250428136684.844</v>
      </c>
      <c r="AC52" s="90">
        <f t="shared" ca="1" si="8"/>
        <v>20570281300614.734</v>
      </c>
      <c r="AD52" s="90">
        <f t="shared" ca="1" si="8"/>
        <v>20890134464544.625</v>
      </c>
      <c r="AE52" s="90">
        <f t="shared" ca="1" si="8"/>
        <v>21209987628474.516</v>
      </c>
      <c r="AF52" s="90">
        <f t="shared" ca="1" si="8"/>
        <v>21529840792404.406</v>
      </c>
      <c r="AG52" s="90">
        <f t="shared" ca="1" si="8"/>
        <v>21849693956334.297</v>
      </c>
      <c r="AH52" s="90">
        <f t="shared" ca="1" si="8"/>
        <v>22169547120264.184</v>
      </c>
      <c r="AI52" s="90">
        <f t="shared" ca="1" si="8"/>
        <v>22489400284194.074</v>
      </c>
      <c r="AJ52" s="90">
        <f t="shared" ca="1" si="8"/>
        <v>22809253448123.965</v>
      </c>
      <c r="AK52" s="90">
        <f t="shared" ca="1" si="8"/>
        <v>23129106612053.852</v>
      </c>
      <c r="AL52" s="90">
        <f t="shared" ca="1" si="8"/>
        <v>23448959775983.746</v>
      </c>
      <c r="AM52" s="90">
        <f t="shared" ca="1" si="11"/>
        <v>23768812939913.633</v>
      </c>
      <c r="AN52" s="90">
        <f t="shared" ca="1" si="11"/>
        <v>24088666103843.527</v>
      </c>
      <c r="AO52" s="90">
        <f t="shared" ca="1" si="11"/>
        <v>24408519267773.414</v>
      </c>
      <c r="AP52" s="210">
        <f ca="1">V52*'Process Emissions Multipliers'!$E$36</f>
        <v>24728372431703.305</v>
      </c>
    </row>
    <row r="53" spans="1:42">
      <c r="A53" s="74">
        <v>1</v>
      </c>
      <c r="B53" s="210">
        <f ca="1">IF('Chemicals 2010'!$A61="CP",INDIRECT("'Chemicals 2010'!"&amp;'Country Selector'!$B$3&amp;ROW($A61))*10^12,0)</f>
        <v>0</v>
      </c>
      <c r="C53" s="90">
        <f t="shared" ca="1" si="9"/>
        <v>209898424167.66339</v>
      </c>
      <c r="D53" s="90">
        <f t="shared" ca="1" si="9"/>
        <v>419796848335.32678</v>
      </c>
      <c r="E53" s="90">
        <f t="shared" ca="1" si="9"/>
        <v>629695272502.99011</v>
      </c>
      <c r="F53" s="90">
        <f t="shared" ca="1" si="9"/>
        <v>839593696670.65356</v>
      </c>
      <c r="G53" s="90">
        <f t="shared" ca="1" si="9"/>
        <v>1049492120838.3168</v>
      </c>
      <c r="H53" s="90">
        <f t="shared" ca="1" si="9"/>
        <v>1259390545005.9802</v>
      </c>
      <c r="I53" s="90">
        <f t="shared" ca="1" si="9"/>
        <v>1469288969173.6438</v>
      </c>
      <c r="J53" s="90">
        <f t="shared" ca="1" si="9"/>
        <v>1679187393341.3071</v>
      </c>
      <c r="K53" s="90">
        <f t="shared" ca="1" si="9"/>
        <v>1889085817508.9702</v>
      </c>
      <c r="L53" s="210">
        <f ca="1">IF('Chemicals 2020'!$A61="CP",INDIRECT("'Chemicals 2020'!"&amp;'Country Selector'!$B$3&amp;ROW($A61))*10^12,0)*'Process Emissions Multipliers'!$B$36</f>
        <v>2098984241676.6338</v>
      </c>
      <c r="M53" s="90">
        <f t="shared" ca="1" si="10"/>
        <v>1996794435860.3003</v>
      </c>
      <c r="N53" s="90">
        <f t="shared" ca="1" si="10"/>
        <v>1894604630043.9673</v>
      </c>
      <c r="O53" s="90">
        <f t="shared" ca="1" si="10"/>
        <v>1792414824227.6343</v>
      </c>
      <c r="P53" s="90">
        <f t="shared" ca="1" si="10"/>
        <v>1690225018411.3008</v>
      </c>
      <c r="Q53" s="90">
        <f t="shared" ca="1" si="10"/>
        <v>1588035212594.9673</v>
      </c>
      <c r="R53" s="90">
        <f t="shared" ca="1" si="10"/>
        <v>1485845406778.6343</v>
      </c>
      <c r="S53" s="90">
        <f t="shared" ca="1" si="10"/>
        <v>1383655600962.3008</v>
      </c>
      <c r="T53" s="90">
        <f t="shared" ca="1" si="10"/>
        <v>1281465795145.9678</v>
      </c>
      <c r="U53" s="90">
        <f t="shared" ca="1" si="10"/>
        <v>1179275989329.6345</v>
      </c>
      <c r="V53" s="210">
        <f ca="1">IF('Chemicals 2030'!$A61="CP",INDIRECT("'Chemicals 2030'!"&amp;'Country Selector'!$B$3&amp;ROW($A61))*10^12,0)*'Process Emissions Multipliers'!$D$36</f>
        <v>1077086183513.3011</v>
      </c>
      <c r="W53" s="90">
        <f t="shared" ca="1" si="8"/>
        <v>1095879681606.8912</v>
      </c>
      <c r="X53" s="90">
        <f t="shared" ca="1" si="8"/>
        <v>1114673179700.4814</v>
      </c>
      <c r="Y53" s="90">
        <f t="shared" ca="1" si="8"/>
        <v>1133466677794.0715</v>
      </c>
      <c r="Z53" s="90">
        <f t="shared" ca="1" si="8"/>
        <v>1152260175887.6616</v>
      </c>
      <c r="AA53" s="90">
        <f t="shared" ca="1" si="8"/>
        <v>1171053673981.2517</v>
      </c>
      <c r="AB53" s="90">
        <f t="shared" ca="1" si="8"/>
        <v>1189847172074.8418</v>
      </c>
      <c r="AC53" s="90">
        <f t="shared" ca="1" si="8"/>
        <v>1208640670168.4321</v>
      </c>
      <c r="AD53" s="90">
        <f t="shared" ca="1" si="8"/>
        <v>1227434168262.022</v>
      </c>
      <c r="AE53" s="90">
        <f t="shared" ca="1" si="8"/>
        <v>1246227666355.6123</v>
      </c>
      <c r="AF53" s="90">
        <f t="shared" ca="1" si="8"/>
        <v>1265021164449.2024</v>
      </c>
      <c r="AG53" s="90">
        <f t="shared" ca="1" si="8"/>
        <v>1283814662542.7925</v>
      </c>
      <c r="AH53" s="90">
        <f t="shared" ca="1" si="8"/>
        <v>1302608160636.3826</v>
      </c>
      <c r="AI53" s="90">
        <f t="shared" ca="1" si="8"/>
        <v>1321401658729.9727</v>
      </c>
      <c r="AJ53" s="90">
        <f t="shared" ca="1" si="8"/>
        <v>1340195156823.563</v>
      </c>
      <c r="AK53" s="90">
        <f t="shared" ca="1" si="8"/>
        <v>1358988654917.1531</v>
      </c>
      <c r="AL53" s="90">
        <f t="shared" ca="1" si="8"/>
        <v>1377782153010.7429</v>
      </c>
      <c r="AM53" s="90">
        <f t="shared" ca="1" si="11"/>
        <v>1396575651104.333</v>
      </c>
      <c r="AN53" s="90">
        <f t="shared" ca="1" si="11"/>
        <v>1415369149197.9233</v>
      </c>
      <c r="AO53" s="90">
        <f t="shared" ca="1" si="11"/>
        <v>1434162647291.5134</v>
      </c>
      <c r="AP53" s="210">
        <f ca="1">V53*'Process Emissions Multipliers'!$E$36</f>
        <v>1452956145385.1035</v>
      </c>
    </row>
    <row r="54" spans="1:42">
      <c r="A54" s="74">
        <v>2</v>
      </c>
      <c r="B54" s="210">
        <f ca="1">IF('Chemicals 2010'!$A62="CP",INDIRECT("'Chemicals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210">
        <f ca="1">IF('Chemicals 2020'!$A62="CP",INDIRECT("'Chemicals 2020'!"&amp;'Country Selector'!$B$3&amp;ROW($A62))*10^12,0)*'Process Emissions Multipliers'!$B$36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210">
        <f ca="1">IF('Chemicals 2030'!$A62="CP",INDIRECT("'Chemicals 2030'!"&amp;'Country Selector'!$B$3&amp;ROW($A62))*10^12,0)*'Process Emissions Multipliers'!$D$36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0">
        <f ca="1">V54*'Process Emissions Multipliers'!$E$36</f>
        <v>0</v>
      </c>
    </row>
    <row r="55" spans="1:42">
      <c r="A55" s="74">
        <v>3</v>
      </c>
      <c r="B55" s="210">
        <f ca="1">IF('Chemicals 2010'!$A63="CP",INDIRECT("'Chemicals 2010'!"&amp;'Country Selector'!$B$3&amp;ROW($A63))*10^12,0)</f>
        <v>0</v>
      </c>
      <c r="C55" s="90">
        <f t="shared" ca="1" si="9"/>
        <v>357517694299.85162</v>
      </c>
      <c r="D55" s="90">
        <f t="shared" ca="1" si="9"/>
        <v>715035388599.70325</v>
      </c>
      <c r="E55" s="90">
        <f t="shared" ca="1" si="9"/>
        <v>1072553082899.5549</v>
      </c>
      <c r="F55" s="90">
        <f t="shared" ca="1" si="9"/>
        <v>1430070777199.4065</v>
      </c>
      <c r="G55" s="90">
        <f t="shared" ca="1" si="9"/>
        <v>1787588471499.2583</v>
      </c>
      <c r="H55" s="90">
        <f t="shared" ca="1" si="9"/>
        <v>2145106165799.1099</v>
      </c>
      <c r="I55" s="90">
        <f t="shared" ca="1" si="9"/>
        <v>2502623860098.9614</v>
      </c>
      <c r="J55" s="90">
        <f t="shared" ca="1" si="9"/>
        <v>2860141554398.813</v>
      </c>
      <c r="K55" s="90">
        <f t="shared" ca="1" si="9"/>
        <v>3217659248698.6646</v>
      </c>
      <c r="L55" s="210">
        <f ca="1">IF('Chemicals 2020'!$A63="CP",INDIRECT("'Chemicals 2020'!"&amp;'Country Selector'!$B$3&amp;ROW($A63))*10^12,0)*'Process Emissions Multipliers'!$B$36</f>
        <v>3575176942998.5161</v>
      </c>
      <c r="M55" s="90">
        <f t="shared" ca="1" si="10"/>
        <v>4498876978863.8389</v>
      </c>
      <c r="N55" s="90">
        <f t="shared" ca="1" si="10"/>
        <v>5422577014729.1621</v>
      </c>
      <c r="O55" s="90">
        <f t="shared" ca="1" si="10"/>
        <v>6346277050594.4844</v>
      </c>
      <c r="P55" s="90">
        <f t="shared" ca="1" si="10"/>
        <v>7269977086459.8066</v>
      </c>
      <c r="Q55" s="90">
        <f t="shared" ca="1" si="10"/>
        <v>8193677122325.1289</v>
      </c>
      <c r="R55" s="90">
        <f t="shared" ca="1" si="10"/>
        <v>9117377158190.4512</v>
      </c>
      <c r="S55" s="90">
        <f t="shared" ca="1" si="10"/>
        <v>10041077194055.773</v>
      </c>
      <c r="T55" s="90">
        <f t="shared" ca="1" si="10"/>
        <v>10964777229921.098</v>
      </c>
      <c r="U55" s="90">
        <f t="shared" ca="1" si="10"/>
        <v>11888477265786.42</v>
      </c>
      <c r="V55" s="210">
        <f ca="1">IF('Chemicals 2030'!$A63="CP",INDIRECT("'Chemicals 2030'!"&amp;'Country Selector'!$B$3&amp;ROW($A63))*10^12,0)*'Process Emissions Multipliers'!$D$36</f>
        <v>12812177301651.742</v>
      </c>
      <c r="W55" s="90">
        <f t="shared" ca="1" si="8"/>
        <v>13035730099356.307</v>
      </c>
      <c r="X55" s="90">
        <f t="shared" ca="1" si="8"/>
        <v>13259282897060.871</v>
      </c>
      <c r="Y55" s="90">
        <f t="shared" ca="1" si="8"/>
        <v>13482835694765.436</v>
      </c>
      <c r="Z55" s="90">
        <f t="shared" ca="1" si="8"/>
        <v>13706388492470.002</v>
      </c>
      <c r="AA55" s="90">
        <f t="shared" ca="1" si="8"/>
        <v>13929941290174.566</v>
      </c>
      <c r="AB55" s="90">
        <f t="shared" ca="1" si="8"/>
        <v>14153494087879.129</v>
      </c>
      <c r="AC55" s="90">
        <f t="shared" ca="1" si="8"/>
        <v>14377046885583.695</v>
      </c>
      <c r="AD55" s="90">
        <f t="shared" ca="1" si="8"/>
        <v>14600599683288.258</v>
      </c>
      <c r="AE55" s="90">
        <f t="shared" ca="1" si="8"/>
        <v>14824152480992.824</v>
      </c>
      <c r="AF55" s="90">
        <f t="shared" ca="1" si="8"/>
        <v>15047705278697.389</v>
      </c>
      <c r="AG55" s="90">
        <f t="shared" ca="1" si="8"/>
        <v>15271258076401.953</v>
      </c>
      <c r="AH55" s="90">
        <f t="shared" ca="1" si="8"/>
        <v>15494810874106.52</v>
      </c>
      <c r="AI55" s="90">
        <f t="shared" ca="1" si="8"/>
        <v>15718363671811.082</v>
      </c>
      <c r="AJ55" s="90">
        <f t="shared" ca="1" si="8"/>
        <v>15941916469515.648</v>
      </c>
      <c r="AK55" s="90">
        <f t="shared" ca="1" si="8"/>
        <v>16165469267220.213</v>
      </c>
      <c r="AL55" s="90">
        <f t="shared" ca="1" si="8"/>
        <v>16389022064924.777</v>
      </c>
      <c r="AM55" s="90">
        <f t="shared" ca="1" si="11"/>
        <v>16612574862629.344</v>
      </c>
      <c r="AN55" s="90">
        <f t="shared" ca="1" si="11"/>
        <v>16836127660333.904</v>
      </c>
      <c r="AO55" s="90">
        <f t="shared" ca="1" si="11"/>
        <v>17059680458038.473</v>
      </c>
      <c r="AP55" s="210">
        <f ca="1">V55*'Process Emissions Multipliers'!$E$36</f>
        <v>17283233255743.035</v>
      </c>
    </row>
    <row r="56" spans="1:42">
      <c r="A56" s="74">
        <v>4</v>
      </c>
      <c r="B56" s="210">
        <f ca="1">IF('Chemicals 2010'!$A64="CP",INDIRECT("'Chemicals 2010'!"&amp;'Country Selector'!$B$3&amp;ROW($A64))*10^12,0)</f>
        <v>2358787740696.1304</v>
      </c>
      <c r="C56" s="90">
        <f t="shared" ca="1" si="9"/>
        <v>2408630724024.8359</v>
      </c>
      <c r="D56" s="90">
        <f t="shared" ca="1" si="9"/>
        <v>2458473707353.5415</v>
      </c>
      <c r="E56" s="90">
        <f t="shared" ca="1" si="9"/>
        <v>2508316690682.2471</v>
      </c>
      <c r="F56" s="90">
        <f t="shared" ca="1" si="9"/>
        <v>2558159674010.9526</v>
      </c>
      <c r="G56" s="90">
        <f t="shared" ca="1" si="9"/>
        <v>2608002657339.6582</v>
      </c>
      <c r="H56" s="90">
        <f t="shared" ca="1" si="9"/>
        <v>2657845640668.3638</v>
      </c>
      <c r="I56" s="90">
        <f t="shared" ca="1" si="9"/>
        <v>2707688623997.0693</v>
      </c>
      <c r="J56" s="90">
        <f t="shared" ca="1" si="9"/>
        <v>2757531607325.7749</v>
      </c>
      <c r="K56" s="90">
        <f t="shared" ca="1" si="9"/>
        <v>2807374590654.4805</v>
      </c>
      <c r="L56" s="210">
        <f ca="1">IF('Chemicals 2020'!$A64="CP",INDIRECT("'Chemicals 2020'!"&amp;'Country Selector'!$B$3&amp;ROW($A64))*10^12,0)*'Process Emissions Multipliers'!$B$36</f>
        <v>2857217573983.186</v>
      </c>
      <c r="M56" s="90">
        <f t="shared" ca="1" si="10"/>
        <v>2902470647057.6821</v>
      </c>
      <c r="N56" s="90">
        <f t="shared" ca="1" si="10"/>
        <v>2947723720132.1777</v>
      </c>
      <c r="O56" s="90">
        <f t="shared" ca="1" si="10"/>
        <v>2992976793206.6738</v>
      </c>
      <c r="P56" s="90">
        <f t="shared" ca="1" si="10"/>
        <v>3038229866281.1699</v>
      </c>
      <c r="Q56" s="90">
        <f t="shared" ca="1" si="10"/>
        <v>3083482939355.666</v>
      </c>
      <c r="R56" s="90">
        <f t="shared" ca="1" si="10"/>
        <v>3128736012430.1621</v>
      </c>
      <c r="S56" s="90">
        <f t="shared" ca="1" si="10"/>
        <v>3173989085504.6582</v>
      </c>
      <c r="T56" s="90">
        <f t="shared" ca="1" si="10"/>
        <v>3219242158579.1538</v>
      </c>
      <c r="U56" s="90">
        <f t="shared" ca="1" si="10"/>
        <v>3264495231653.6494</v>
      </c>
      <c r="V56" s="210">
        <f ca="1">IF('Chemicals 2030'!$A64="CP",INDIRECT("'Chemicals 2030'!"&amp;'Country Selector'!$B$3&amp;ROW($A64))*10^12,0)*'Process Emissions Multipliers'!$D$36</f>
        <v>3309748304728.146</v>
      </c>
      <c r="W56" s="90">
        <f t="shared" ca="1" si="8"/>
        <v>3367498324556.9014</v>
      </c>
      <c r="X56" s="90">
        <f t="shared" ca="1" si="8"/>
        <v>3425248344385.6563</v>
      </c>
      <c r="Y56" s="90">
        <f t="shared" ca="1" si="8"/>
        <v>3482998364214.4121</v>
      </c>
      <c r="Z56" s="90">
        <f t="shared" ca="1" si="8"/>
        <v>3540748384043.167</v>
      </c>
      <c r="AA56" s="90">
        <f t="shared" ca="1" si="8"/>
        <v>3598498403871.9224</v>
      </c>
      <c r="AB56" s="90">
        <f t="shared" ca="1" si="8"/>
        <v>3656248423700.6777</v>
      </c>
      <c r="AC56" s="90">
        <f t="shared" ca="1" si="8"/>
        <v>3713998443529.4331</v>
      </c>
      <c r="AD56" s="90">
        <f t="shared" ca="1" si="8"/>
        <v>3771748463358.1885</v>
      </c>
      <c r="AE56" s="90">
        <f t="shared" ca="1" si="8"/>
        <v>3829498483186.9438</v>
      </c>
      <c r="AF56" s="90">
        <f t="shared" ca="1" si="8"/>
        <v>3887248503015.6992</v>
      </c>
      <c r="AG56" s="90">
        <f t="shared" ca="1" si="8"/>
        <v>3944998522844.4541</v>
      </c>
      <c r="AH56" s="90">
        <f t="shared" ca="1" si="8"/>
        <v>4002748542673.2095</v>
      </c>
      <c r="AI56" s="90">
        <f t="shared" ca="1" si="8"/>
        <v>4060498562501.9648</v>
      </c>
      <c r="AJ56" s="90">
        <f t="shared" ca="1" si="8"/>
        <v>4118248582330.7202</v>
      </c>
      <c r="AK56" s="90">
        <f t="shared" ca="1" si="8"/>
        <v>4175998602159.4756</v>
      </c>
      <c r="AL56" s="90">
        <f t="shared" ca="1" si="8"/>
        <v>4233748621988.2305</v>
      </c>
      <c r="AM56" s="90">
        <f t="shared" ca="1" si="11"/>
        <v>4291498641816.9858</v>
      </c>
      <c r="AN56" s="90">
        <f t="shared" ca="1" si="11"/>
        <v>4349248661645.7412</v>
      </c>
      <c r="AO56" s="90">
        <f t="shared" ca="1" si="11"/>
        <v>4406998681474.4961</v>
      </c>
      <c r="AP56" s="210">
        <f ca="1">V56*'Process Emissions Multipliers'!$E$36</f>
        <v>4464748701303.252</v>
      </c>
    </row>
    <row r="57" spans="1:42">
      <c r="A57" s="74">
        <v>5</v>
      </c>
      <c r="B57" s="210">
        <f ca="1">IF('Chemicals 2010'!$A65="CP",INDIRECT("'Chemicals 2010'!"&amp;'Country Selector'!$B$3&amp;ROW($A65))*10^12,0)</f>
        <v>1278310775603.0496</v>
      </c>
      <c r="C57" s="90">
        <f t="shared" ca="1" si="9"/>
        <v>2452541664119.5986</v>
      </c>
      <c r="D57" s="90">
        <f t="shared" ca="1" si="9"/>
        <v>3626772552636.1484</v>
      </c>
      <c r="E57" s="90">
        <f t="shared" ca="1" si="9"/>
        <v>4801003441152.6973</v>
      </c>
      <c r="F57" s="90">
        <f t="shared" ca="1" si="9"/>
        <v>5975234329669.2471</v>
      </c>
      <c r="G57" s="90">
        <f t="shared" ca="1" si="9"/>
        <v>7149465218185.7959</v>
      </c>
      <c r="H57" s="90">
        <f t="shared" ca="1" si="9"/>
        <v>8323696106702.3447</v>
      </c>
      <c r="I57" s="90">
        <f t="shared" ca="1" si="9"/>
        <v>9497926995218.8945</v>
      </c>
      <c r="J57" s="90">
        <f t="shared" ca="1" si="9"/>
        <v>10672157883735.443</v>
      </c>
      <c r="K57" s="90">
        <f t="shared" ca="1" si="9"/>
        <v>11846388772251.994</v>
      </c>
      <c r="L57" s="210">
        <f ca="1">IF('Chemicals 2020'!$A65="CP",INDIRECT("'Chemicals 2020'!"&amp;'Country Selector'!$B$3&amp;ROW($A65))*10^12,0)*'Process Emissions Multipliers'!$B$36</f>
        <v>13020619660768.543</v>
      </c>
      <c r="M57" s="90">
        <f t="shared" ca="1" si="10"/>
        <v>14413324722883.582</v>
      </c>
      <c r="N57" s="90">
        <f t="shared" ca="1" si="10"/>
        <v>15806029784998.621</v>
      </c>
      <c r="O57" s="90">
        <f t="shared" ca="1" si="10"/>
        <v>17198734847113.662</v>
      </c>
      <c r="P57" s="90">
        <f t="shared" ca="1" si="10"/>
        <v>18591439909228.699</v>
      </c>
      <c r="Q57" s="90">
        <f t="shared" ca="1" si="10"/>
        <v>19984144971343.742</v>
      </c>
      <c r="R57" s="90">
        <f t="shared" ca="1" si="10"/>
        <v>21376850033458.781</v>
      </c>
      <c r="S57" s="90">
        <f t="shared" ca="1" si="10"/>
        <v>22769555095573.82</v>
      </c>
      <c r="T57" s="90">
        <f t="shared" ca="1" si="10"/>
        <v>24162260157688.855</v>
      </c>
      <c r="U57" s="90">
        <f t="shared" ca="1" si="10"/>
        <v>25554965219803.898</v>
      </c>
      <c r="V57" s="210">
        <f ca="1">IF('Chemicals 2030'!$A65="CP",INDIRECT("'Chemicals 2030'!"&amp;'Country Selector'!$B$3&amp;ROW($A65))*10^12,0)*'Process Emissions Multipliers'!$D$36</f>
        <v>26947670281918.938</v>
      </c>
      <c r="W57" s="90">
        <f t="shared" ca="1" si="8"/>
        <v>27417865701581.645</v>
      </c>
      <c r="X57" s="90">
        <f t="shared" ca="1" si="8"/>
        <v>27888061121244.348</v>
      </c>
      <c r="Y57" s="90">
        <f t="shared" ca="1" si="8"/>
        <v>28358256540907.055</v>
      </c>
      <c r="Z57" s="90">
        <f t="shared" ca="1" si="8"/>
        <v>28828451960569.758</v>
      </c>
      <c r="AA57" s="90">
        <f t="shared" ca="1" si="8"/>
        <v>29298647380232.465</v>
      </c>
      <c r="AB57" s="90">
        <f t="shared" ca="1" si="8"/>
        <v>29768842799895.172</v>
      </c>
      <c r="AC57" s="90">
        <f t="shared" ca="1" si="8"/>
        <v>30239038219557.875</v>
      </c>
      <c r="AD57" s="90">
        <f t="shared" ca="1" si="8"/>
        <v>30709233639220.582</v>
      </c>
      <c r="AE57" s="90">
        <f t="shared" ca="1" si="8"/>
        <v>31179429058883.289</v>
      </c>
      <c r="AF57" s="90">
        <f t="shared" ca="1" si="8"/>
        <v>31649624478545.992</v>
      </c>
      <c r="AG57" s="90">
        <f t="shared" ca="1" si="8"/>
        <v>32119819898208.695</v>
      </c>
      <c r="AH57" s="90">
        <f t="shared" ca="1" si="8"/>
        <v>32590015317871.402</v>
      </c>
      <c r="AI57" s="90">
        <f t="shared" ca="1" si="8"/>
        <v>33060210737534.109</v>
      </c>
      <c r="AJ57" s="90">
        <f t="shared" ca="1" si="8"/>
        <v>33530406157196.813</v>
      </c>
      <c r="AK57" s="90">
        <f t="shared" ca="1" si="8"/>
        <v>34000601576859.52</v>
      </c>
      <c r="AL57" s="90">
        <f t="shared" ca="1" si="8"/>
        <v>34470796996522.227</v>
      </c>
      <c r="AM57" s="90">
        <f t="shared" ca="1" si="11"/>
        <v>34940992416184.926</v>
      </c>
      <c r="AN57" s="90">
        <f t="shared" ca="1" si="11"/>
        <v>35411187835847.633</v>
      </c>
      <c r="AO57" s="90">
        <f t="shared" ca="1" si="11"/>
        <v>35881383255510.344</v>
      </c>
      <c r="AP57" s="210">
        <f ca="1">V57*'Process Emissions Multipliers'!$E$36</f>
        <v>36351578675173.047</v>
      </c>
    </row>
    <row r="58" spans="1:42">
      <c r="A58" s="74">
        <v>6</v>
      </c>
      <c r="B58" s="210">
        <f ca="1">IF('Chemicals 2010'!$A66="CP",INDIRECT("'Chemicals 2010'!"&amp;'Country Selector'!$B$3&amp;ROW($A66))*10^12,0)</f>
        <v>1552234513232.2749</v>
      </c>
      <c r="C58" s="90">
        <f t="shared" ca="1" si="9"/>
        <v>2689179020600.7744</v>
      </c>
      <c r="D58" s="90">
        <f t="shared" ca="1" si="9"/>
        <v>3826123527969.2744</v>
      </c>
      <c r="E58" s="90">
        <f t="shared" ca="1" si="9"/>
        <v>4963068035337.7744</v>
      </c>
      <c r="F58" s="90">
        <f t="shared" ca="1" si="9"/>
        <v>6100012542706.2744</v>
      </c>
      <c r="G58" s="90">
        <f t="shared" ca="1" si="9"/>
        <v>7236957050074.7744</v>
      </c>
      <c r="H58" s="90">
        <f t="shared" ca="1" si="9"/>
        <v>8373901557443.2744</v>
      </c>
      <c r="I58" s="90">
        <f t="shared" ca="1" si="9"/>
        <v>9510846064811.7715</v>
      </c>
      <c r="J58" s="90">
        <f t="shared" ca="1" si="9"/>
        <v>10647790572180.273</v>
      </c>
      <c r="K58" s="90">
        <f t="shared" ca="1" si="9"/>
        <v>11784735079548.773</v>
      </c>
      <c r="L58" s="210">
        <f ca="1">IF('Chemicals 2020'!$A66="CP",INDIRECT("'Chemicals 2020'!"&amp;'Country Selector'!$B$3&amp;ROW($A66))*10^12,0)*'Process Emissions Multipliers'!$B$36</f>
        <v>12921679586917.273</v>
      </c>
      <c r="M58" s="90">
        <f t="shared" ca="1" si="10"/>
        <v>13423241037620.045</v>
      </c>
      <c r="N58" s="90">
        <f t="shared" ca="1" si="10"/>
        <v>13924802488322.813</v>
      </c>
      <c r="O58" s="90">
        <f t="shared" ca="1" si="10"/>
        <v>14426363939025.582</v>
      </c>
      <c r="P58" s="90">
        <f t="shared" ca="1" si="10"/>
        <v>14927925389728.354</v>
      </c>
      <c r="Q58" s="90">
        <f t="shared" ca="1" si="10"/>
        <v>15429486840431.123</v>
      </c>
      <c r="R58" s="90">
        <f t="shared" ca="1" si="10"/>
        <v>15931048291133.895</v>
      </c>
      <c r="S58" s="90">
        <f t="shared" ca="1" si="10"/>
        <v>16432609741836.662</v>
      </c>
      <c r="T58" s="90">
        <f t="shared" ca="1" si="10"/>
        <v>16934171192539.434</v>
      </c>
      <c r="U58" s="90">
        <f t="shared" ca="1" si="10"/>
        <v>17435732643242.201</v>
      </c>
      <c r="V58" s="210">
        <f ca="1">IF('Chemicals 2030'!$A66="CP",INDIRECT("'Chemicals 2030'!"&amp;'Country Selector'!$B$3&amp;ROW($A66))*10^12,0)*'Process Emissions Multipliers'!$D$36</f>
        <v>17937294093944.973</v>
      </c>
      <c r="W58" s="90">
        <f t="shared" ca="1" si="8"/>
        <v>18250272300813.371</v>
      </c>
      <c r="X58" s="90">
        <f t="shared" ca="1" si="8"/>
        <v>18563250507681.77</v>
      </c>
      <c r="Y58" s="90">
        <f t="shared" ca="1" si="8"/>
        <v>18876228714550.172</v>
      </c>
      <c r="Z58" s="90">
        <f t="shared" ca="1" si="8"/>
        <v>19189206921418.57</v>
      </c>
      <c r="AA58" s="90">
        <f t="shared" ca="1" si="8"/>
        <v>19502185128286.969</v>
      </c>
      <c r="AB58" s="90">
        <f t="shared" ca="1" si="8"/>
        <v>19815163335155.367</v>
      </c>
      <c r="AC58" s="90">
        <f t="shared" ca="1" si="8"/>
        <v>20128141542023.766</v>
      </c>
      <c r="AD58" s="90">
        <f t="shared" ca="1" si="8"/>
        <v>20441119748892.164</v>
      </c>
      <c r="AE58" s="90">
        <f t="shared" ca="1" si="8"/>
        <v>20754097955760.563</v>
      </c>
      <c r="AF58" s="90">
        <f t="shared" ca="1" si="8"/>
        <v>21067076162628.961</v>
      </c>
      <c r="AG58" s="90">
        <f t="shared" ca="1" si="8"/>
        <v>21380054369497.359</v>
      </c>
      <c r="AH58" s="90">
        <f t="shared" ca="1" si="8"/>
        <v>21693032576365.758</v>
      </c>
      <c r="AI58" s="90">
        <f t="shared" ca="1" si="8"/>
        <v>22006010783234.156</v>
      </c>
      <c r="AJ58" s="90">
        <f t="shared" ca="1" si="8"/>
        <v>22318988990102.559</v>
      </c>
      <c r="AK58" s="90">
        <f t="shared" ca="1" si="8"/>
        <v>22631967196970.953</v>
      </c>
      <c r="AL58" s="90">
        <f t="shared" ca="1" si="8"/>
        <v>22944945403839.355</v>
      </c>
      <c r="AM58" s="90">
        <f t="shared" ca="1" si="11"/>
        <v>23257923610707.754</v>
      </c>
      <c r="AN58" s="90">
        <f t="shared" ca="1" si="11"/>
        <v>23570901817576.148</v>
      </c>
      <c r="AO58" s="90">
        <f t="shared" ca="1" si="11"/>
        <v>23883880024444.555</v>
      </c>
      <c r="AP58" s="210">
        <f ca="1">V58*'Process Emissions Multipliers'!$E$36</f>
        <v>24196858231312.949</v>
      </c>
    </row>
    <row r="59" spans="1:42">
      <c r="A59" s="74">
        <v>7</v>
      </c>
      <c r="B59" s="210">
        <f ca="1">IF('Chemicals 2010'!$A67="CP",INDIRECT("'Chemicals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210">
        <f ca="1">IF('Chemicals 2020'!$A67="CP",INDIRECT("'Chemicals 2020'!"&amp;'Country Selector'!$B$3&amp;ROW($A67))*10^12,0)*'Process Emissions Multipliers'!$B$36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210">
        <f ca="1">IF('Chemicals 2030'!$A67="CP",INDIRECT("'Chemicals 2030'!"&amp;'Country Selector'!$B$3&amp;ROW($A67))*10^12,0)*'Process Emissions Multipliers'!$D$36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0">
        <f ca="1">V59*'Process Emissions Multipliers'!$E$36</f>
        <v>0</v>
      </c>
    </row>
    <row r="60" spans="1:42">
      <c r="A60" s="74">
        <v>8</v>
      </c>
      <c r="B60" s="210">
        <f ca="1">IF('Chemicals 2010'!$A68="CP",INDIRECT("'Chemicals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210">
        <f ca="1">IF('Chemicals 2020'!$A68="CP",INDIRECT("'Chemicals 2020'!"&amp;'Country Selector'!$B$3&amp;ROW($A68))*10^12,0)*'Process Emissions Multipliers'!$B$36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210">
        <f ca="1">IF('Chemicals 2030'!$A68="CP",INDIRECT("'Chemicals 2030'!"&amp;'Country Selector'!$B$3&amp;ROW($A68))*10^12,0)*'Process Emissions Multipliers'!$D$36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0">
        <f ca="1">V60*'Process Emissions Multipliers'!$E$36</f>
        <v>0</v>
      </c>
    </row>
    <row r="61" spans="1:42">
      <c r="A61" s="74">
        <v>9</v>
      </c>
      <c r="B61" s="210">
        <f ca="1">IF('Chemicals 2010'!$A69="CP",INDIRECT("'Chemicals 2010'!"&amp;'Country Selector'!$B$3&amp;ROW($A69))*10^12,0)</f>
        <v>1445708615265.3691</v>
      </c>
      <c r="C61" s="90">
        <f t="shared" ca="1" si="9"/>
        <v>1476257540531.3496</v>
      </c>
      <c r="D61" s="90">
        <f t="shared" ca="1" si="9"/>
        <v>1506806465797.3303</v>
      </c>
      <c r="E61" s="90">
        <f t="shared" ca="1" si="9"/>
        <v>1537355391063.3108</v>
      </c>
      <c r="F61" s="90">
        <f t="shared" ca="1" si="9"/>
        <v>1567904316329.2913</v>
      </c>
      <c r="G61" s="90">
        <f t="shared" ca="1" si="9"/>
        <v>1598453241595.272</v>
      </c>
      <c r="H61" s="90">
        <f t="shared" ca="1" si="9"/>
        <v>1629002166861.2524</v>
      </c>
      <c r="I61" s="90">
        <f t="shared" ca="1" si="9"/>
        <v>1659551092127.2329</v>
      </c>
      <c r="J61" s="90">
        <f t="shared" ca="1" si="9"/>
        <v>1690100017393.2134</v>
      </c>
      <c r="K61" s="90">
        <f t="shared" ca="1" si="9"/>
        <v>1720648942659.1938</v>
      </c>
      <c r="L61" s="210">
        <f ca="1">IF('Chemicals 2020'!$A69="CP",INDIRECT("'Chemicals 2020'!"&amp;'Country Selector'!$B$3&amp;ROW($A69))*10^12,0)*'Process Emissions Multipliers'!$B$36</f>
        <v>1751197867925.1746</v>
      </c>
      <c r="M61" s="90">
        <f t="shared" ca="1" si="10"/>
        <v>1778933622390.1899</v>
      </c>
      <c r="N61" s="90">
        <f t="shared" ca="1" si="10"/>
        <v>1806669376855.2056</v>
      </c>
      <c r="O61" s="90">
        <f t="shared" ca="1" si="10"/>
        <v>1834405131320.2212</v>
      </c>
      <c r="P61" s="90">
        <f t="shared" ca="1" si="10"/>
        <v>1862140885785.2363</v>
      </c>
      <c r="Q61" s="90">
        <f t="shared" ca="1" si="10"/>
        <v>1889876640250.252</v>
      </c>
      <c r="R61" s="90">
        <f t="shared" ca="1" si="10"/>
        <v>1917612394715.2676</v>
      </c>
      <c r="S61" s="90">
        <f t="shared" ca="1" si="10"/>
        <v>1945348149180.2827</v>
      </c>
      <c r="T61" s="90">
        <f t="shared" ca="1" si="10"/>
        <v>1973083903645.2983</v>
      </c>
      <c r="U61" s="90">
        <f t="shared" ca="1" si="10"/>
        <v>2000819658110.314</v>
      </c>
      <c r="V61" s="210">
        <f ca="1">IF('Chemicals 2030'!$A69="CP",INDIRECT("'Chemicals 2030'!"&amp;'Country Selector'!$B$3&amp;ROW($A69))*10^12,0)*'Process Emissions Multipliers'!$D$36</f>
        <v>2028555412575.3293</v>
      </c>
      <c r="W61" s="90">
        <f t="shared" ca="1" si="8"/>
        <v>2063950586018.7603</v>
      </c>
      <c r="X61" s="90">
        <f t="shared" ca="1" si="8"/>
        <v>2099345759462.1912</v>
      </c>
      <c r="Y61" s="90">
        <f t="shared" ca="1" si="8"/>
        <v>2134740932905.6221</v>
      </c>
      <c r="Z61" s="90">
        <f t="shared" ca="1" si="8"/>
        <v>2170136106349.053</v>
      </c>
      <c r="AA61" s="90">
        <f t="shared" ca="1" si="8"/>
        <v>2205531279792.4839</v>
      </c>
      <c r="AB61" s="90">
        <f t="shared" ca="1" si="8"/>
        <v>2240926453235.915</v>
      </c>
      <c r="AC61" s="90">
        <f t="shared" ca="1" si="8"/>
        <v>2276321626679.3457</v>
      </c>
      <c r="AD61" s="90">
        <f t="shared" ca="1" si="8"/>
        <v>2311716800122.7769</v>
      </c>
      <c r="AE61" s="90">
        <f t="shared" ca="1" si="8"/>
        <v>2347111973566.208</v>
      </c>
      <c r="AF61" s="90">
        <f t="shared" ca="1" si="8"/>
        <v>2382507147009.6387</v>
      </c>
      <c r="AG61" s="90">
        <f t="shared" ca="1" si="8"/>
        <v>2417902320453.0693</v>
      </c>
      <c r="AH61" s="90">
        <f t="shared" ca="1" si="8"/>
        <v>2453297493896.5005</v>
      </c>
      <c r="AI61" s="90">
        <f t="shared" ca="1" si="8"/>
        <v>2488692667339.9312</v>
      </c>
      <c r="AJ61" s="90">
        <f t="shared" ca="1" si="8"/>
        <v>2524087840783.3623</v>
      </c>
      <c r="AK61" s="90">
        <f t="shared" ca="1" si="8"/>
        <v>2559483014226.7935</v>
      </c>
      <c r="AL61" s="90">
        <f t="shared" ca="1" si="8"/>
        <v>2594878187670.2241</v>
      </c>
      <c r="AM61" s="90">
        <f t="shared" ca="1" si="11"/>
        <v>2630273361113.6548</v>
      </c>
      <c r="AN61" s="90">
        <f t="shared" ca="1" si="11"/>
        <v>2665668534557.0859</v>
      </c>
      <c r="AO61" s="90">
        <f t="shared" ca="1" si="11"/>
        <v>2701063708000.5171</v>
      </c>
      <c r="AP61" s="210">
        <f ca="1">V61*'Process Emissions Multipliers'!$E$36</f>
        <v>2736458881443.9478</v>
      </c>
    </row>
    <row r="62" spans="1:42">
      <c r="A62" s="74">
        <v>10</v>
      </c>
      <c r="B62" s="210">
        <f ca="1">IF('Chemicals 2010'!$A70="CP",INDIRECT("'Chemicals 2010'!"&amp;'Country Selector'!$B$3&amp;ROW($A70))*10^12,0)</f>
        <v>1369618688146.1418</v>
      </c>
      <c r="C62" s="90">
        <f t="shared" ca="1" si="9"/>
        <v>1398559775240.2295</v>
      </c>
      <c r="D62" s="90">
        <f t="shared" ca="1" si="9"/>
        <v>1427500862334.3169</v>
      </c>
      <c r="E62" s="90">
        <f t="shared" ca="1" si="9"/>
        <v>1456441949428.4043</v>
      </c>
      <c r="F62" s="90">
        <f t="shared" ca="1" si="9"/>
        <v>1485383036522.4922</v>
      </c>
      <c r="G62" s="90">
        <f t="shared" ca="1" si="9"/>
        <v>1514324123616.5796</v>
      </c>
      <c r="H62" s="90">
        <f t="shared" ca="1" si="9"/>
        <v>1543265210710.667</v>
      </c>
      <c r="I62" s="90">
        <f t="shared" ca="1" si="9"/>
        <v>1572206297804.7546</v>
      </c>
      <c r="J62" s="90">
        <f t="shared" ca="1" si="9"/>
        <v>1601147384898.842</v>
      </c>
      <c r="K62" s="90">
        <f t="shared" ca="1" si="9"/>
        <v>1630088471992.9299</v>
      </c>
      <c r="L62" s="210">
        <f ca="1">IF('Chemicals 2020'!$A70="CP",INDIRECT("'Chemicals 2020'!"&amp;'Country Selector'!$B$3&amp;ROW($A70))*10^12,0)*'Process Emissions Multipliers'!$B$36</f>
        <v>1659029559087.0173</v>
      </c>
      <c r="M62" s="90">
        <f t="shared" ca="1" si="10"/>
        <v>1685305537001.2412</v>
      </c>
      <c r="N62" s="90">
        <f t="shared" ca="1" si="10"/>
        <v>1711581514915.4648</v>
      </c>
      <c r="O62" s="90">
        <f t="shared" ca="1" si="10"/>
        <v>1737857492829.689</v>
      </c>
      <c r="P62" s="90">
        <f t="shared" ca="1" si="10"/>
        <v>1764133470743.9126</v>
      </c>
      <c r="Q62" s="90">
        <f t="shared" ca="1" si="10"/>
        <v>1790409448658.1367</v>
      </c>
      <c r="R62" s="90">
        <f t="shared" ca="1" si="10"/>
        <v>1816685426572.3606</v>
      </c>
      <c r="S62" s="90">
        <f t="shared" ca="1" si="10"/>
        <v>1842961404486.5845</v>
      </c>
      <c r="T62" s="90">
        <f t="shared" ca="1" si="10"/>
        <v>1869237382400.8081</v>
      </c>
      <c r="U62" s="90">
        <f t="shared" ca="1" si="10"/>
        <v>1895513360315.0322</v>
      </c>
      <c r="V62" s="210">
        <f ca="1">IF('Chemicals 2030'!$A70="CP",INDIRECT("'Chemicals 2030'!"&amp;'Country Selector'!$B$3&amp;ROW($A70))*10^12,0)*'Process Emissions Multipliers'!$D$36</f>
        <v>1921789338229.2561</v>
      </c>
      <c r="W62" s="90">
        <f t="shared" ca="1" si="8"/>
        <v>1955321607807.2434</v>
      </c>
      <c r="X62" s="90">
        <f t="shared" ca="1" si="8"/>
        <v>1988853877385.2305</v>
      </c>
      <c r="Y62" s="90">
        <f t="shared" ca="1" si="8"/>
        <v>2022386146963.2175</v>
      </c>
      <c r="Z62" s="90">
        <f t="shared" ca="1" si="8"/>
        <v>2055918416541.2046</v>
      </c>
      <c r="AA62" s="90">
        <f t="shared" ca="1" si="8"/>
        <v>2089450686119.1917</v>
      </c>
      <c r="AB62" s="90">
        <f t="shared" ca="1" si="8"/>
        <v>2122982955697.179</v>
      </c>
      <c r="AC62" s="90">
        <f t="shared" ca="1" si="8"/>
        <v>2156515225275.166</v>
      </c>
      <c r="AD62" s="90">
        <f t="shared" ca="1" si="8"/>
        <v>2190047494853.1533</v>
      </c>
      <c r="AE62" s="90">
        <f t="shared" ca="1" si="8"/>
        <v>2223579764431.1406</v>
      </c>
      <c r="AF62" s="90">
        <f t="shared" ca="1" si="8"/>
        <v>2257112034009.1279</v>
      </c>
      <c r="AG62" s="90">
        <f t="shared" ca="1" si="8"/>
        <v>2290644303587.1147</v>
      </c>
      <c r="AH62" s="90">
        <f t="shared" ca="1" si="8"/>
        <v>2324176573165.1016</v>
      </c>
      <c r="AI62" s="90">
        <f t="shared" ca="1" si="8"/>
        <v>2357708842743.0889</v>
      </c>
      <c r="AJ62" s="90">
        <f t="shared" ca="1" si="8"/>
        <v>2391241112321.0762</v>
      </c>
      <c r="AK62" s="90">
        <f t="shared" ca="1" si="8"/>
        <v>2424773381899.0635</v>
      </c>
      <c r="AL62" s="90">
        <f t="shared" ca="1" si="8"/>
        <v>2458305651477.0503</v>
      </c>
      <c r="AM62" s="90">
        <f t="shared" ca="1" si="11"/>
        <v>2491837921055.0381</v>
      </c>
      <c r="AN62" s="90">
        <f t="shared" ca="1" si="11"/>
        <v>2525370190633.0249</v>
      </c>
      <c r="AO62" s="90">
        <f t="shared" ca="1" si="11"/>
        <v>2558902460211.0122</v>
      </c>
      <c r="AP62" s="210">
        <f ca="1">V62*'Process Emissions Multipliers'!$E$36</f>
        <v>2592434729788.999</v>
      </c>
    </row>
    <row r="63" spans="1:42">
      <c r="A63" s="74">
        <v>11</v>
      </c>
      <c r="B63" s="210">
        <f ca="1">IF('Chemicals 2010'!$A71="CP",INDIRECT("'Chemicals 2010'!"&amp;'Country Selector'!$B$3&amp;ROW($A71))*10^12,0)</f>
        <v>852207183735.3717</v>
      </c>
      <c r="C63" s="90">
        <f t="shared" ca="1" si="9"/>
        <v>870214971260.58069</v>
      </c>
      <c r="D63" s="90">
        <f t="shared" ca="1" si="9"/>
        <v>888222758785.78955</v>
      </c>
      <c r="E63" s="90">
        <f t="shared" ca="1" si="9"/>
        <v>906230546310.99854</v>
      </c>
      <c r="F63" s="90">
        <f t="shared" ref="D63:K95" ca="1" si="12">$B63*($L$1-F$1)/($L$1-$B$1)+$L63*(F$1-$B$1)/($L$1-$B$1)</f>
        <v>924238333836.20752</v>
      </c>
      <c r="G63" s="90">
        <f t="shared" ca="1" si="12"/>
        <v>942246121361.4165</v>
      </c>
      <c r="H63" s="90">
        <f t="shared" ca="1" si="12"/>
        <v>960253908886.62549</v>
      </c>
      <c r="I63" s="90">
        <f t="shared" ca="1" si="12"/>
        <v>978261696411.83447</v>
      </c>
      <c r="J63" s="90">
        <f t="shared" ca="1" si="12"/>
        <v>996269483937.04333</v>
      </c>
      <c r="K63" s="90">
        <f t="shared" ca="1" si="12"/>
        <v>1014277271462.2522</v>
      </c>
      <c r="L63" s="210">
        <f ca="1">IF('Chemicals 2020'!$A71="CP",INDIRECT("'Chemicals 2020'!"&amp;'Country Selector'!$B$3&amp;ROW($A71))*10^12,0)*'Process Emissions Multipliers'!$B$36</f>
        <v>1032285058987.4612</v>
      </c>
      <c r="M63" s="90">
        <f t="shared" ca="1" si="10"/>
        <v>1048634556356.3121</v>
      </c>
      <c r="N63" s="90">
        <f t="shared" ca="1" si="10"/>
        <v>1064984053725.1631</v>
      </c>
      <c r="O63" s="90">
        <f t="shared" ca="1" si="10"/>
        <v>1081333551094.014</v>
      </c>
      <c r="P63" s="90">
        <f t="shared" ref="N63:U95" ca="1" si="13">$L63*($V$1-P$1)/($V$1-$L$1)+$V63*(P$1-$L$1)/($V$1-$L$1)</f>
        <v>1097683048462.865</v>
      </c>
      <c r="Q63" s="90">
        <f t="shared" ca="1" si="13"/>
        <v>1114032545831.7158</v>
      </c>
      <c r="R63" s="90">
        <f t="shared" ca="1" si="13"/>
        <v>1130382043200.5669</v>
      </c>
      <c r="S63" s="90">
        <f t="shared" ca="1" si="13"/>
        <v>1146731540569.4177</v>
      </c>
      <c r="T63" s="90">
        <f t="shared" ca="1" si="13"/>
        <v>1163081037938.2686</v>
      </c>
      <c r="U63" s="90">
        <f t="shared" ca="1" si="13"/>
        <v>1179430535307.1196</v>
      </c>
      <c r="V63" s="210">
        <f ca="1">IF('Chemicals 2030'!$A71="CP",INDIRECT("'Chemicals 2030'!"&amp;'Country Selector'!$B$3&amp;ROW($A71))*10^12,0)*'Process Emissions Multipliers'!$D$36</f>
        <v>1195780032675.9705</v>
      </c>
      <c r="W63" s="90">
        <f t="shared" ref="W63:AL78" ca="1" si="14">$V63*($AP$1-W$1)/($AP$1-$V$1)+$AP63*(W$1-$V$1)/($AP$1-$V$1)</f>
        <v>1216644555968.9399</v>
      </c>
      <c r="X63" s="90">
        <f t="shared" ca="1" si="14"/>
        <v>1237509079261.9097</v>
      </c>
      <c r="Y63" s="90">
        <f t="shared" ca="1" si="14"/>
        <v>1258373602554.8792</v>
      </c>
      <c r="Z63" s="90">
        <f t="shared" ca="1" si="14"/>
        <v>1279238125847.8486</v>
      </c>
      <c r="AA63" s="90">
        <f t="shared" ca="1" si="14"/>
        <v>1300102649140.8184</v>
      </c>
      <c r="AB63" s="90">
        <f t="shared" ca="1" si="14"/>
        <v>1320967172433.7878</v>
      </c>
      <c r="AC63" s="90">
        <f t="shared" ca="1" si="14"/>
        <v>1341831695726.7573</v>
      </c>
      <c r="AD63" s="90">
        <f t="shared" ca="1" si="14"/>
        <v>1362696219019.7271</v>
      </c>
      <c r="AE63" s="90">
        <f t="shared" ca="1" si="14"/>
        <v>1383560742312.6968</v>
      </c>
      <c r="AF63" s="90">
        <f t="shared" ca="1" si="14"/>
        <v>1404425265605.6663</v>
      </c>
      <c r="AG63" s="90">
        <f t="shared" ca="1" si="14"/>
        <v>1425289788898.636</v>
      </c>
      <c r="AH63" s="90">
        <f t="shared" ca="1" si="14"/>
        <v>1446154312191.6055</v>
      </c>
      <c r="AI63" s="90">
        <f t="shared" ca="1" si="14"/>
        <v>1467018835484.575</v>
      </c>
      <c r="AJ63" s="90">
        <f t="shared" ca="1" si="14"/>
        <v>1487883358777.5444</v>
      </c>
      <c r="AK63" s="90">
        <f t="shared" ca="1" si="14"/>
        <v>1508747882070.5142</v>
      </c>
      <c r="AL63" s="90">
        <f t="shared" ca="1" si="14"/>
        <v>1529612405363.4836</v>
      </c>
      <c r="AM63" s="90">
        <f t="shared" ca="1" si="11"/>
        <v>1550476928656.4534</v>
      </c>
      <c r="AN63" s="90">
        <f t="shared" ca="1" si="11"/>
        <v>1571341451949.4229</v>
      </c>
      <c r="AO63" s="90">
        <f t="shared" ca="1" si="11"/>
        <v>1592205975242.3926</v>
      </c>
      <c r="AP63" s="210">
        <f ca="1">V63*'Process Emissions Multipliers'!$E$36</f>
        <v>1613070498535.3621</v>
      </c>
    </row>
    <row r="64" spans="1:42">
      <c r="A64" s="74">
        <v>12</v>
      </c>
      <c r="B64" s="210">
        <f ca="1">IF('Chemicals 2010'!$A72="CP",INDIRECT("'Chemicals 2010'!"&amp;'Country Selector'!$B$3&amp;ROW($A72))*10^12,0)</f>
        <v>1065258979669.2205</v>
      </c>
      <c r="C64" s="90">
        <f t="shared" ref="C64:K127" ca="1" si="15">$B64*($L$1-C$1)/($L$1-$B$1)+$L64*(C$1-$B$1)/($L$1-$B$1)</f>
        <v>1087768714075.7341</v>
      </c>
      <c r="D64" s="90">
        <f t="shared" ca="1" si="12"/>
        <v>1110278448482.2478</v>
      </c>
      <c r="E64" s="90">
        <f t="shared" ca="1" si="12"/>
        <v>1132788182888.7615</v>
      </c>
      <c r="F64" s="90">
        <f t="shared" ca="1" si="12"/>
        <v>1155297917295.2749</v>
      </c>
      <c r="G64" s="90">
        <f t="shared" ca="1" si="12"/>
        <v>1177807651701.7886</v>
      </c>
      <c r="H64" s="90">
        <f t="shared" ca="1" si="12"/>
        <v>1200317386108.3022</v>
      </c>
      <c r="I64" s="90">
        <f t="shared" ca="1" si="12"/>
        <v>1222827120514.8159</v>
      </c>
      <c r="J64" s="90">
        <f t="shared" ca="1" si="12"/>
        <v>1245336854921.3296</v>
      </c>
      <c r="K64" s="90">
        <f t="shared" ca="1" si="12"/>
        <v>1267846589327.8435</v>
      </c>
      <c r="L64" s="210">
        <f ca="1">IF('Chemicals 2020'!$A72="CP",INDIRECT("'Chemicals 2020'!"&amp;'Country Selector'!$B$3&amp;ROW($A72))*10^12,0)*'Process Emissions Multipliers'!$B$36</f>
        <v>1290356323734.3569</v>
      </c>
      <c r="M64" s="90">
        <f t="shared" ref="M64:U127" ca="1" si="16">$L64*($V$1-M$1)/($V$1-$L$1)+$V64*(M$1-$L$1)/($V$1-$L$1)</f>
        <v>1310793195445.4177</v>
      </c>
      <c r="N64" s="90">
        <f t="shared" ca="1" si="13"/>
        <v>1331230067156.4783</v>
      </c>
      <c r="O64" s="90">
        <f t="shared" ca="1" si="13"/>
        <v>1351666938867.5388</v>
      </c>
      <c r="P64" s="90">
        <f t="shared" ca="1" si="13"/>
        <v>1372103810578.5994</v>
      </c>
      <c r="Q64" s="90">
        <f t="shared" ca="1" si="13"/>
        <v>1392540682289.6602</v>
      </c>
      <c r="R64" s="90">
        <f t="shared" ca="1" si="13"/>
        <v>1412977554000.7207</v>
      </c>
      <c r="S64" s="90">
        <f t="shared" ca="1" si="13"/>
        <v>1433414425711.7813</v>
      </c>
      <c r="T64" s="90">
        <f t="shared" ca="1" si="13"/>
        <v>1453851297422.8418</v>
      </c>
      <c r="U64" s="90">
        <f t="shared" ca="1" si="13"/>
        <v>1474288169133.9026</v>
      </c>
      <c r="V64" s="210">
        <f ca="1">IF('Chemicals 2030'!$A72="CP",INDIRECT("'Chemicals 2030'!"&amp;'Country Selector'!$B$3&amp;ROW($A72))*10^12,0)*'Process Emissions Multipliers'!$D$36</f>
        <v>1494725040844.9631</v>
      </c>
      <c r="W64" s="90">
        <f t="shared" ca="1" si="14"/>
        <v>1520805694961.1753</v>
      </c>
      <c r="X64" s="90">
        <f t="shared" ca="1" si="14"/>
        <v>1546886349077.387</v>
      </c>
      <c r="Y64" s="90">
        <f t="shared" ca="1" si="14"/>
        <v>1572967003193.5991</v>
      </c>
      <c r="Z64" s="90">
        <f t="shared" ca="1" si="14"/>
        <v>1599047657309.811</v>
      </c>
      <c r="AA64" s="90">
        <f t="shared" ca="1" si="14"/>
        <v>1625128311426.0229</v>
      </c>
      <c r="AB64" s="90">
        <f t="shared" ca="1" si="14"/>
        <v>1651208965542.2349</v>
      </c>
      <c r="AC64" s="90">
        <f t="shared" ca="1" si="14"/>
        <v>1677289619658.4468</v>
      </c>
      <c r="AD64" s="90">
        <f t="shared" ca="1" si="14"/>
        <v>1703370273774.6589</v>
      </c>
      <c r="AE64" s="90">
        <f t="shared" ca="1" si="14"/>
        <v>1729450927890.8711</v>
      </c>
      <c r="AF64" s="90">
        <f t="shared" ca="1" si="14"/>
        <v>1755531582007.083</v>
      </c>
      <c r="AG64" s="90">
        <f t="shared" ca="1" si="14"/>
        <v>1781612236123.2949</v>
      </c>
      <c r="AH64" s="90">
        <f t="shared" ca="1" si="14"/>
        <v>1807692890239.5068</v>
      </c>
      <c r="AI64" s="90">
        <f t="shared" ca="1" si="14"/>
        <v>1833773544355.7188</v>
      </c>
      <c r="AJ64" s="90">
        <f t="shared" ca="1" si="14"/>
        <v>1859854198471.9309</v>
      </c>
      <c r="AK64" s="90">
        <f t="shared" ca="1" si="14"/>
        <v>1885934852588.1426</v>
      </c>
      <c r="AL64" s="90">
        <f t="shared" ca="1" si="14"/>
        <v>1912015506704.3547</v>
      </c>
      <c r="AM64" s="90">
        <f t="shared" ca="1" si="11"/>
        <v>1938096160820.5667</v>
      </c>
      <c r="AN64" s="90">
        <f t="shared" ca="1" si="11"/>
        <v>1964176814936.7788</v>
      </c>
      <c r="AO64" s="90">
        <f t="shared" ca="1" si="11"/>
        <v>1990257469052.9907</v>
      </c>
      <c r="AP64" s="210">
        <f ca="1">V64*'Process Emissions Multipliers'!$E$36</f>
        <v>2016338123169.2026</v>
      </c>
    </row>
    <row r="65" spans="1:42">
      <c r="A65" s="74">
        <v>13</v>
      </c>
      <c r="B65" s="210">
        <f ca="1">IF('Chemicals 2010'!$A73="CP",INDIRECT("'Chemicals 2010'!"&amp;'Country Selector'!$B$3&amp;ROW($A73))*10^12,0)</f>
        <v>4063202108166.8574</v>
      </c>
      <c r="C65" s="90">
        <f t="shared" ca="1" si="15"/>
        <v>4149060666545.9814</v>
      </c>
      <c r="D65" s="90">
        <f t="shared" ca="1" si="12"/>
        <v>4234919224925.1045</v>
      </c>
      <c r="E65" s="90">
        <f t="shared" ca="1" si="12"/>
        <v>4320777783304.228</v>
      </c>
      <c r="F65" s="90">
        <f t="shared" ca="1" si="12"/>
        <v>4406636341683.3516</v>
      </c>
      <c r="G65" s="90">
        <f t="shared" ca="1" si="12"/>
        <v>4492494900062.4756</v>
      </c>
      <c r="H65" s="90">
        <f t="shared" ca="1" si="12"/>
        <v>4578353458441.5996</v>
      </c>
      <c r="I65" s="90">
        <f t="shared" ca="1" si="12"/>
        <v>4664212016820.7227</v>
      </c>
      <c r="J65" s="90">
        <f t="shared" ca="1" si="12"/>
        <v>4750070575199.8467</v>
      </c>
      <c r="K65" s="90">
        <f t="shared" ca="1" si="12"/>
        <v>4835929133578.9697</v>
      </c>
      <c r="L65" s="210">
        <f ca="1">IF('Chemicals 2020'!$A73="CP",INDIRECT("'Chemicals 2020'!"&amp;'Country Selector'!$B$3&amp;ROW($A73))*10^12,0)*'Process Emissions Multipliers'!$B$36</f>
        <v>4921787691958.0938</v>
      </c>
      <c r="M65" s="90">
        <f t="shared" ca="1" si="16"/>
        <v>4999739759770.29</v>
      </c>
      <c r="N65" s="90">
        <f t="shared" ca="1" si="13"/>
        <v>5077691827582.4863</v>
      </c>
      <c r="O65" s="90">
        <f t="shared" ca="1" si="13"/>
        <v>5155643895394.6826</v>
      </c>
      <c r="P65" s="90">
        <f t="shared" ca="1" si="13"/>
        <v>5233595963206.8789</v>
      </c>
      <c r="Q65" s="90">
        <f t="shared" ca="1" si="13"/>
        <v>5311548031019.0742</v>
      </c>
      <c r="R65" s="90">
        <f t="shared" ca="1" si="13"/>
        <v>5389500098831.2715</v>
      </c>
      <c r="S65" s="90">
        <f t="shared" ca="1" si="13"/>
        <v>5467452166643.4668</v>
      </c>
      <c r="T65" s="90">
        <f t="shared" ca="1" si="13"/>
        <v>5545404234455.6641</v>
      </c>
      <c r="U65" s="90">
        <f t="shared" ca="1" si="13"/>
        <v>5623356302267.8594</v>
      </c>
      <c r="V65" s="210">
        <f ca="1">IF('Chemicals 2030'!$A73="CP",INDIRECT("'Chemicals 2030'!"&amp;'Country Selector'!$B$3&amp;ROW($A73))*10^12,0)*'Process Emissions Multipliers'!$D$36</f>
        <v>5701308370080.0557</v>
      </c>
      <c r="W65" s="90">
        <f t="shared" ca="1" si="14"/>
        <v>5800787436494.749</v>
      </c>
      <c r="X65" s="90">
        <f t="shared" ca="1" si="14"/>
        <v>5900266502909.4434</v>
      </c>
      <c r="Y65" s="90">
        <f t="shared" ca="1" si="14"/>
        <v>5999745569324.1387</v>
      </c>
      <c r="Z65" s="90">
        <f t="shared" ca="1" si="14"/>
        <v>6099224635738.832</v>
      </c>
      <c r="AA65" s="90">
        <f t="shared" ca="1" si="14"/>
        <v>6198703702153.5254</v>
      </c>
      <c r="AB65" s="90">
        <f t="shared" ca="1" si="14"/>
        <v>6298182768568.2197</v>
      </c>
      <c r="AC65" s="90">
        <f t="shared" ca="1" si="14"/>
        <v>6397661834982.9131</v>
      </c>
      <c r="AD65" s="90">
        <f t="shared" ca="1" si="14"/>
        <v>6497140901397.6074</v>
      </c>
      <c r="AE65" s="90">
        <f t="shared" ca="1" si="14"/>
        <v>6596619967812.3008</v>
      </c>
      <c r="AF65" s="90">
        <f t="shared" ca="1" si="14"/>
        <v>6696099034226.9951</v>
      </c>
      <c r="AG65" s="90">
        <f t="shared" ca="1" si="14"/>
        <v>6795578100641.6895</v>
      </c>
      <c r="AH65" s="90">
        <f t="shared" ca="1" si="14"/>
        <v>6895057167056.3838</v>
      </c>
      <c r="AI65" s="90">
        <f t="shared" ca="1" si="14"/>
        <v>6994536233471.0771</v>
      </c>
      <c r="AJ65" s="90">
        <f t="shared" ca="1" si="14"/>
        <v>7094015299885.7705</v>
      </c>
      <c r="AK65" s="90">
        <f t="shared" ca="1" si="14"/>
        <v>7193494366300.4648</v>
      </c>
      <c r="AL65" s="90">
        <f t="shared" ca="1" si="14"/>
        <v>7292973432715.1582</v>
      </c>
      <c r="AM65" s="90">
        <f t="shared" ca="1" si="11"/>
        <v>7392452499129.8535</v>
      </c>
      <c r="AN65" s="90">
        <f t="shared" ca="1" si="11"/>
        <v>7491931565544.5469</v>
      </c>
      <c r="AO65" s="90">
        <f t="shared" ca="1" si="11"/>
        <v>7591410631959.2402</v>
      </c>
      <c r="AP65" s="210">
        <f ca="1">V65*'Process Emissions Multipliers'!$E$36</f>
        <v>7690889698373.9346</v>
      </c>
    </row>
    <row r="66" spans="1:42">
      <c r="A66" s="74">
        <v>14</v>
      </c>
      <c r="B66" s="210">
        <f ca="1">IF('Chemicals 2010'!$A74="CP",INDIRECT("'Chemicals 2010'!"&amp;'Country Selector'!$B$3&amp;ROW($A74))*10^12,0)</f>
        <v>1643542425775.3511</v>
      </c>
      <c r="C66" s="90">
        <f t="shared" ca="1" si="15"/>
        <v>1678271730288.2561</v>
      </c>
      <c r="D66" s="90">
        <f t="shared" ca="1" si="12"/>
        <v>1713001034801.1611</v>
      </c>
      <c r="E66" s="90">
        <f t="shared" ca="1" si="12"/>
        <v>1747730339314.0664</v>
      </c>
      <c r="F66" s="90">
        <f t="shared" ca="1" si="12"/>
        <v>1782459643826.9717</v>
      </c>
      <c r="G66" s="90">
        <f t="shared" ca="1" si="12"/>
        <v>1817188948339.877</v>
      </c>
      <c r="H66" s="90">
        <f t="shared" ca="1" si="12"/>
        <v>1851918252852.782</v>
      </c>
      <c r="I66" s="90">
        <f t="shared" ca="1" si="12"/>
        <v>1886647557365.687</v>
      </c>
      <c r="J66" s="90">
        <f t="shared" ca="1" si="12"/>
        <v>1921376861878.5923</v>
      </c>
      <c r="K66" s="90">
        <f t="shared" ca="1" si="12"/>
        <v>1956106166391.4976</v>
      </c>
      <c r="L66" s="210">
        <f ca="1">IF('Chemicals 2020'!$A74="CP",INDIRECT("'Chemicals 2020'!"&amp;'Country Selector'!$B$3&amp;ROW($A74))*10^12,0)*'Process Emissions Multipliers'!$B$36</f>
        <v>1990835470904.4026</v>
      </c>
      <c r="M66" s="90">
        <f t="shared" ca="1" si="16"/>
        <v>2022366644401.4688</v>
      </c>
      <c r="N66" s="90">
        <f t="shared" ca="1" si="13"/>
        <v>2053897817898.5347</v>
      </c>
      <c r="O66" s="90">
        <f t="shared" ca="1" si="13"/>
        <v>2085428991395.6008</v>
      </c>
      <c r="P66" s="90">
        <f t="shared" ca="1" si="13"/>
        <v>2116960164892.667</v>
      </c>
      <c r="Q66" s="90">
        <f t="shared" ca="1" si="13"/>
        <v>2148491338389.7332</v>
      </c>
      <c r="R66" s="90">
        <f t="shared" ca="1" si="13"/>
        <v>2180022511886.7991</v>
      </c>
      <c r="S66" s="90">
        <f t="shared" ca="1" si="13"/>
        <v>2211553685383.8652</v>
      </c>
      <c r="T66" s="90">
        <f t="shared" ca="1" si="13"/>
        <v>2243084858880.9312</v>
      </c>
      <c r="U66" s="90">
        <f t="shared" ca="1" si="13"/>
        <v>2274616032377.9976</v>
      </c>
      <c r="V66" s="210">
        <f ca="1">IF('Chemicals 2030'!$A74="CP",INDIRECT("'Chemicals 2030'!"&amp;'Country Selector'!$B$3&amp;ROW($A74))*10^12,0)*'Process Emissions Multipliers'!$D$36</f>
        <v>2306147205875.0635</v>
      </c>
      <c r="W66" s="90">
        <f t="shared" ca="1" si="14"/>
        <v>2346385929368.647</v>
      </c>
      <c r="X66" s="90">
        <f t="shared" ca="1" si="14"/>
        <v>2386624652862.231</v>
      </c>
      <c r="Y66" s="90">
        <f t="shared" ca="1" si="14"/>
        <v>2426863376355.8149</v>
      </c>
      <c r="Z66" s="90">
        <f t="shared" ca="1" si="14"/>
        <v>2467102099849.3984</v>
      </c>
      <c r="AA66" s="90">
        <f t="shared" ca="1" si="14"/>
        <v>2507340823342.9824</v>
      </c>
      <c r="AB66" s="90">
        <f t="shared" ca="1" si="14"/>
        <v>2547579546836.5664</v>
      </c>
      <c r="AC66" s="90">
        <f t="shared" ca="1" si="14"/>
        <v>2587818270330.1499</v>
      </c>
      <c r="AD66" s="90">
        <f t="shared" ca="1" si="14"/>
        <v>2628056993823.7339</v>
      </c>
      <c r="AE66" s="90">
        <f t="shared" ca="1" si="14"/>
        <v>2668295717317.3174</v>
      </c>
      <c r="AF66" s="90">
        <f t="shared" ca="1" si="14"/>
        <v>2708534440810.9014</v>
      </c>
      <c r="AG66" s="90">
        <f t="shared" ca="1" si="14"/>
        <v>2748773164304.4854</v>
      </c>
      <c r="AH66" s="90">
        <f t="shared" ca="1" si="14"/>
        <v>2789011887798.0693</v>
      </c>
      <c r="AI66" s="90">
        <f t="shared" ca="1" si="14"/>
        <v>2829250611291.6523</v>
      </c>
      <c r="AJ66" s="90">
        <f t="shared" ca="1" si="14"/>
        <v>2869489334785.2363</v>
      </c>
      <c r="AK66" s="90">
        <f t="shared" ca="1" si="14"/>
        <v>2909728058278.8203</v>
      </c>
      <c r="AL66" s="90">
        <f t="shared" ca="1" si="14"/>
        <v>2949966781772.4043</v>
      </c>
      <c r="AM66" s="90">
        <f t="shared" ca="1" si="11"/>
        <v>2990205505265.9883</v>
      </c>
      <c r="AN66" s="90">
        <f t="shared" ca="1" si="11"/>
        <v>3030444228759.5718</v>
      </c>
      <c r="AO66" s="90">
        <f t="shared" ca="1" si="11"/>
        <v>3070682952253.1553</v>
      </c>
      <c r="AP66" s="210">
        <f ca="1">V66*'Process Emissions Multipliers'!$E$36</f>
        <v>3110921675746.7393</v>
      </c>
    </row>
    <row r="67" spans="1:42">
      <c r="A67" s="74">
        <v>15</v>
      </c>
      <c r="B67" s="210">
        <f ca="1">IF('Chemicals 2010'!$A75="CP",INDIRECT("'Chemicals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210">
        <f ca="1">IF('Chemicals 2020'!$A75="CP",INDIRECT("'Chemicals 2020'!"&amp;'Country Selector'!$B$3&amp;ROW($A75))*10^12,0)*'Process Emissions Multipliers'!$B$36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210">
        <f ca="1">IF('Chemicals 2030'!$A75="CP",INDIRECT("'Chemicals 2030'!"&amp;'Country Selector'!$B$3&amp;ROW($A75))*10^12,0)*'Process Emissions Multipliers'!$D$36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0">
        <f ca="1">V67*'Process Emissions Multipliers'!$E$36</f>
        <v>0</v>
      </c>
    </row>
    <row r="68" spans="1:42">
      <c r="A68" s="74">
        <v>16</v>
      </c>
      <c r="B68" s="210">
        <f ca="1">IF('Chemicals 2010'!$A76="CP",INDIRECT("'Chemicals 2010'!"&amp;'Country Selector'!$B$3&amp;ROW($A76))*10^12,0)</f>
        <v>0</v>
      </c>
      <c r="C68" s="90">
        <f t="shared" ca="1" si="15"/>
        <v>1166137094668.9937</v>
      </c>
      <c r="D68" s="90">
        <f t="shared" ca="1" si="12"/>
        <v>2332274189337.9873</v>
      </c>
      <c r="E68" s="90">
        <f t="shared" ca="1" si="12"/>
        <v>3498411284006.9814</v>
      </c>
      <c r="F68" s="90">
        <f t="shared" ca="1" si="12"/>
        <v>4664548378675.9746</v>
      </c>
      <c r="G68" s="90">
        <f t="shared" ca="1" si="12"/>
        <v>5830685473344.9688</v>
      </c>
      <c r="H68" s="90">
        <f t="shared" ca="1" si="12"/>
        <v>6996822568013.9629</v>
      </c>
      <c r="I68" s="90">
        <f t="shared" ca="1" si="12"/>
        <v>8162959662682.9561</v>
      </c>
      <c r="J68" s="90">
        <f t="shared" ca="1" si="12"/>
        <v>9329096757351.9492</v>
      </c>
      <c r="K68" s="90">
        <f t="shared" ca="1" si="12"/>
        <v>10495233852020.943</v>
      </c>
      <c r="L68" s="210">
        <f ca="1">IF('Chemicals 2020'!$A76="CP",INDIRECT("'Chemicals 2020'!"&amp;'Country Selector'!$B$3&amp;ROW($A76))*10^12,0)*'Process Emissions Multipliers'!$B$36</f>
        <v>11661370946689.938</v>
      </c>
      <c r="M68" s="90">
        <f t="shared" ca="1" si="16"/>
        <v>13756899875438.074</v>
      </c>
      <c r="N68" s="90">
        <f t="shared" ca="1" si="13"/>
        <v>15852428804186.209</v>
      </c>
      <c r="O68" s="90">
        <f t="shared" ca="1" si="13"/>
        <v>17947957732934.344</v>
      </c>
      <c r="P68" s="90">
        <f t="shared" ca="1" si="13"/>
        <v>20043486661682.484</v>
      </c>
      <c r="Q68" s="90">
        <f t="shared" ca="1" si="13"/>
        <v>22139015590430.617</v>
      </c>
      <c r="R68" s="90">
        <f t="shared" ca="1" si="13"/>
        <v>24234544519178.75</v>
      </c>
      <c r="S68" s="90">
        <f t="shared" ca="1" si="13"/>
        <v>26330073447926.887</v>
      </c>
      <c r="T68" s="90">
        <f t="shared" ca="1" si="13"/>
        <v>28425602376675.027</v>
      </c>
      <c r="U68" s="90">
        <f t="shared" ca="1" si="13"/>
        <v>30521131305423.16</v>
      </c>
      <c r="V68" s="210">
        <f ca="1">IF('Chemicals 2030'!$A76="CP",INDIRECT("'Chemicals 2030'!"&amp;'Country Selector'!$B$3&amp;ROW($A76))*10^12,0)*'Process Emissions Multipliers'!$D$36</f>
        <v>32616660234171.297</v>
      </c>
      <c r="W68" s="90">
        <f t="shared" ca="1" si="14"/>
        <v>33185770813540.828</v>
      </c>
      <c r="X68" s="90">
        <f t="shared" ca="1" si="14"/>
        <v>33754881392910.367</v>
      </c>
      <c r="Y68" s="90">
        <f t="shared" ca="1" si="14"/>
        <v>34323991972279.898</v>
      </c>
      <c r="Z68" s="90">
        <f t="shared" ca="1" si="14"/>
        <v>34893102551649.434</v>
      </c>
      <c r="AA68" s="90">
        <f t="shared" ca="1" si="14"/>
        <v>35462213131018.969</v>
      </c>
      <c r="AB68" s="90">
        <f t="shared" ca="1" si="14"/>
        <v>36031323710388.5</v>
      </c>
      <c r="AC68" s="90">
        <f t="shared" ca="1" si="14"/>
        <v>36600434289758.031</v>
      </c>
      <c r="AD68" s="90">
        <f t="shared" ca="1" si="14"/>
        <v>37169544869127.563</v>
      </c>
      <c r="AE68" s="90">
        <f t="shared" ca="1" si="14"/>
        <v>37738655448497.102</v>
      </c>
      <c r="AF68" s="90">
        <f t="shared" ca="1" si="14"/>
        <v>38307766027866.641</v>
      </c>
      <c r="AG68" s="90">
        <f t="shared" ca="1" si="14"/>
        <v>38876876607236.172</v>
      </c>
      <c r="AH68" s="90">
        <f t="shared" ca="1" si="14"/>
        <v>39445987186605.703</v>
      </c>
      <c r="AI68" s="90">
        <f t="shared" ca="1" si="14"/>
        <v>40015097765975.242</v>
      </c>
      <c r="AJ68" s="90">
        <f t="shared" ca="1" si="14"/>
        <v>40584208345344.773</v>
      </c>
      <c r="AK68" s="90">
        <f t="shared" ca="1" si="14"/>
        <v>41153318924714.305</v>
      </c>
      <c r="AL68" s="90">
        <f t="shared" ca="1" si="14"/>
        <v>41722429504083.836</v>
      </c>
      <c r="AM68" s="90">
        <f t="shared" ca="1" si="11"/>
        <v>42291540083453.375</v>
      </c>
      <c r="AN68" s="90">
        <f t="shared" ca="1" si="11"/>
        <v>42860650662822.914</v>
      </c>
      <c r="AO68" s="90">
        <f t="shared" ca="1" si="11"/>
        <v>43429761242192.438</v>
      </c>
      <c r="AP68" s="210">
        <f ca="1">V68*'Process Emissions Multipliers'!$E$36</f>
        <v>43998871821561.977</v>
      </c>
    </row>
    <row r="69" spans="1:42">
      <c r="A69" s="74">
        <v>17</v>
      </c>
      <c r="B69" s="210">
        <f ca="1">IF('Chemicals 2010'!$A77="CP",INDIRECT("'Chemicals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210">
        <f ca="1">IF('Chemicals 2020'!$A77="CP",INDIRECT("'Chemicals 2020'!"&amp;'Country Selector'!$B$3&amp;ROW($A77))*10^12,0)*'Process Emissions Multipliers'!$B$36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210">
        <f ca="1">IF('Chemicals 2030'!$A77="CP",INDIRECT("'Chemicals 2030'!"&amp;'Country Selector'!$B$3&amp;ROW($A77))*10^12,0)*'Process Emissions Multipliers'!$D$36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0">
        <f ca="1">V69*'Process Emissions Multipliers'!$E$36</f>
        <v>0</v>
      </c>
    </row>
    <row r="70" spans="1:42">
      <c r="A70" s="74">
        <v>18</v>
      </c>
      <c r="B70" s="210">
        <f ca="1">IF('Chemicals 2010'!$A78="CP",INDIRECT("'Chemicals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10">
        <f ca="1">IF('Chemicals 2020'!$A78="CP",INDIRECT("'Chemicals 2020'!"&amp;'Country Selector'!$B$3&amp;ROW($A78))*10^12,0)*'Process Emissions Multipliers'!$B$36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210">
        <f ca="1">IF('Chemicals 2030'!$A78="CP",INDIRECT("'Chemicals 2030'!"&amp;'Country Selector'!$B$3&amp;ROW($A78))*10^12,0)*'Process Emissions Multipliers'!$D$36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0">
        <f ca="1">V70*'Process Emissions Multipliers'!$E$36</f>
        <v>0</v>
      </c>
    </row>
    <row r="71" spans="1:42">
      <c r="A71" s="74">
        <v>19</v>
      </c>
      <c r="B71" s="210">
        <f ca="1">IF('Chemicals 2010'!$A79="CP",INDIRECT("'Chemicals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210">
        <f ca="1">IF('Chemicals 2020'!$A79="CP",INDIRECT("'Chemicals 2020'!"&amp;'Country Selector'!$B$3&amp;ROW($A79))*10^12,0)*'Process Emissions Multipliers'!$B$36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210">
        <f ca="1">IF('Chemicals 2030'!$A79="CP",INDIRECT("'Chemicals 2030'!"&amp;'Country Selector'!$B$3&amp;ROW($A79))*10^12,0)*'Process Emissions Multipliers'!$D$36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0">
        <f ca="1">V71*'Process Emissions Multipliers'!$E$36</f>
        <v>0</v>
      </c>
    </row>
    <row r="72" spans="1:42">
      <c r="A72" s="74">
        <v>20</v>
      </c>
      <c r="B72" s="210">
        <f ca="1">IF('Chemicals 2010'!$A80="CP",INDIRECT("'Chemicals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210">
        <f ca="1">IF('Chemicals 2020'!$A80="CP",INDIRECT("'Chemicals 2020'!"&amp;'Country Selector'!$B$3&amp;ROW($A80))*10^12,0)*'Process Emissions Multipliers'!$B$36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210">
        <f ca="1">IF('Chemicals 2030'!$A80="CP",INDIRECT("'Chemicals 2030'!"&amp;'Country Selector'!$B$3&amp;ROW($A80))*10^12,0)*'Process Emissions Multipliers'!$D$36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0">
        <f ca="1">V72*'Process Emissions Multipliers'!$E$36</f>
        <v>0</v>
      </c>
    </row>
    <row r="73" spans="1:42">
      <c r="A73" s="74">
        <v>21</v>
      </c>
      <c r="B73" s="210">
        <f ca="1">IF('Chemicals 2010'!$A81="CP",INDIRECT("'Chemicals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210">
        <f ca="1">IF('Chemicals 2020'!$A81="CP",INDIRECT("'Chemicals 2020'!"&amp;'Country Selector'!$B$3&amp;ROW($A81))*10^12,0)*'Process Emissions Multipliers'!$B$36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210">
        <f ca="1">IF('Chemicals 2030'!$A81="CP",INDIRECT("'Chemicals 2030'!"&amp;'Country Selector'!$B$3&amp;ROW($A81))*10^12,0)*'Process Emissions Multipliers'!$D$36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0">
        <f ca="1">V73*'Process Emissions Multipliers'!$E$36</f>
        <v>0</v>
      </c>
    </row>
    <row r="74" spans="1:42">
      <c r="A74" s="74">
        <v>22</v>
      </c>
      <c r="B74" s="210">
        <f ca="1">IF('Chemicals 2010'!$A82="CP",INDIRECT("'Chemicals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210">
        <f ca="1">IF('Chemicals 2020'!$A82="CP",INDIRECT("'Chemicals 2020'!"&amp;'Country Selector'!$B$3&amp;ROW($A82))*10^12,0)*'Process Emissions Multipliers'!$B$36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210">
        <f ca="1">IF('Chemicals 2030'!$A82="CP",INDIRECT("'Chemicals 2030'!"&amp;'Country Selector'!$B$3&amp;ROW($A82))*10^12,0)*'Process Emissions Multipliers'!$D$36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0">
        <f ca="1">V74*'Process Emissions Multipliers'!$E$36</f>
        <v>0</v>
      </c>
    </row>
    <row r="75" spans="1:42">
      <c r="A75" s="74">
        <v>23</v>
      </c>
      <c r="B75" s="210">
        <f ca="1">IF('Chemicals 2010'!$A83="CP",INDIRECT("'Chemicals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210">
        <f ca="1">IF('Chemicals 2020'!$A83="CP",INDIRECT("'Chemicals 2020'!"&amp;'Country Selector'!$B$3&amp;ROW($A83))*10^12,0)*'Process Emissions Multipliers'!$B$36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210">
        <f ca="1">IF('Chemicals 2030'!$A83="CP",INDIRECT("'Chemicals 2030'!"&amp;'Country Selector'!$B$3&amp;ROW($A83))*10^12,0)*'Process Emissions Multipliers'!$D$36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0">
        <f ca="1">V75*'Process Emissions Multipliers'!$E$36</f>
        <v>0</v>
      </c>
    </row>
    <row r="76" spans="1:42">
      <c r="A76" s="74">
        <v>24</v>
      </c>
      <c r="B76" s="210">
        <f ca="1">IF('Chemicals 2010'!$A84="CP",INDIRECT("'Chemicals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 s="210">
        <f ca="1">IF('Chemicals 2020'!$A84="CP",INDIRECT("'Chemicals 2020'!"&amp;'Country Selector'!$B$3&amp;ROW($A84))*10^12,0)*'Process Emissions Multipliers'!$B$36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 s="210">
        <f ca="1">IF('Chemicals 2030'!$A84="CP",INDIRECT("'Chemicals 2030'!"&amp;'Country Selector'!$B$3&amp;ROW($A84))*10^12,0)*'Process Emissions Multipliers'!$D$36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210">
        <f ca="1">V76*'Process Emissions Multipliers'!$E$36</f>
        <v>0</v>
      </c>
    </row>
    <row r="77" spans="1:42">
      <c r="A77" s="74">
        <v>25</v>
      </c>
      <c r="B77" s="210">
        <f ca="1">IF('Chemicals 2010'!$A85="CP",INDIRECT("'Chemicals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10">
        <f ca="1">IF('Chemicals 2020'!$A85="CP",INDIRECT("'Chemicals 2020'!"&amp;'Country Selector'!$B$3&amp;ROW($A85))*10^12,0)*'Process Emissions Multipliers'!$B$36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210">
        <f ca="1">IF('Chemicals 2030'!$A85="CP",INDIRECT("'Chemicals 2030'!"&amp;'Country Selector'!$B$3&amp;ROW($A85))*10^12,0)*'Process Emissions Multipliers'!$D$36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0">
        <f ca="1">V77*'Process Emissions Multipliers'!$E$36</f>
        <v>0</v>
      </c>
    </row>
    <row r="78" spans="1:42">
      <c r="A78" s="74">
        <v>26</v>
      </c>
      <c r="B78" s="210">
        <f ca="1">IF('Chemicals 2010'!$A86="CP",INDIRECT("'Chemicals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210">
        <f ca="1">IF('Chemicals 2020'!$A86="CP",INDIRECT("'Chemicals 2020'!"&amp;'Country Selector'!$B$3&amp;ROW($A86))*10^12,0)*'Process Emissions Multipliers'!$B$36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210">
        <f ca="1">IF('Chemicals 2030'!$A86="CP",INDIRECT("'Chemicals 2030'!"&amp;'Country Selector'!$B$3&amp;ROW($A86))*10^12,0)*'Process Emissions Multipliers'!$D$36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0">
        <f ca="1">V78*'Process Emissions Multipliers'!$E$36</f>
        <v>0</v>
      </c>
    </row>
    <row r="79" spans="1:42">
      <c r="A79" s="74">
        <v>27</v>
      </c>
      <c r="B79" s="210">
        <f ca="1">IF('Chemicals 2010'!$A87="CP",INDIRECT("'Chemicals 2010'!"&amp;'Country Selector'!$B$3&amp;ROW($A87))*10^12,0)</f>
        <v>0</v>
      </c>
      <c r="C79" s="90">
        <f t="shared" ca="1" si="15"/>
        <v>2001028702411.061</v>
      </c>
      <c r="D79" s="90">
        <f t="shared" ca="1" si="12"/>
        <v>4002057404822.1221</v>
      </c>
      <c r="E79" s="90">
        <f t="shared" ca="1" si="12"/>
        <v>6003086107233.1826</v>
      </c>
      <c r="F79" s="90">
        <f t="shared" ca="1" si="12"/>
        <v>8004114809644.2441</v>
      </c>
      <c r="G79" s="90">
        <f t="shared" ca="1" si="12"/>
        <v>10005143512055.305</v>
      </c>
      <c r="H79" s="90">
        <f t="shared" ca="1" si="12"/>
        <v>12006172214466.365</v>
      </c>
      <c r="I79" s="90">
        <f t="shared" ca="1" si="12"/>
        <v>14007200916877.426</v>
      </c>
      <c r="J79" s="90">
        <f t="shared" ca="1" si="12"/>
        <v>16008229619288.488</v>
      </c>
      <c r="K79" s="90">
        <f t="shared" ca="1" si="12"/>
        <v>18009258321699.551</v>
      </c>
      <c r="L79" s="210">
        <f ca="1">IF('Chemicals 2020'!$A87="CP",INDIRECT("'Chemicals 2020'!"&amp;'Country Selector'!$B$3&amp;ROW($A87))*10^12,0)*'Process Emissions Multipliers'!$B$36</f>
        <v>20010287024110.609</v>
      </c>
      <c r="M79" s="90">
        <f t="shared" ca="1" si="16"/>
        <v>19354459758844.988</v>
      </c>
      <c r="N79" s="90">
        <f t="shared" ca="1" si="13"/>
        <v>18698632493579.363</v>
      </c>
      <c r="O79" s="90">
        <f t="shared" ca="1" si="13"/>
        <v>18042805228313.734</v>
      </c>
      <c r="P79" s="90">
        <f t="shared" ca="1" si="13"/>
        <v>17386977963048.113</v>
      </c>
      <c r="Q79" s="90">
        <f t="shared" ca="1" si="13"/>
        <v>16731150697782.488</v>
      </c>
      <c r="R79" s="90">
        <f t="shared" ca="1" si="13"/>
        <v>16075323432516.863</v>
      </c>
      <c r="S79" s="90">
        <f t="shared" ca="1" si="13"/>
        <v>15419496167251.238</v>
      </c>
      <c r="T79" s="90">
        <f t="shared" ca="1" si="13"/>
        <v>14763668901985.617</v>
      </c>
      <c r="U79" s="90">
        <f t="shared" ca="1" si="13"/>
        <v>14107841636719.992</v>
      </c>
      <c r="V79" s="210">
        <f ca="1">IF('Chemicals 2030'!$A87="CP",INDIRECT("'Chemicals 2030'!"&amp;'Country Selector'!$B$3&amp;ROW($A87))*10^12,0)*'Process Emissions Multipliers'!$D$36</f>
        <v>13452014371454.367</v>
      </c>
      <c r="W79" s="90">
        <f t="shared" ref="W79:AL94" ca="1" si="18">$V79*($AP$1-W$1)/($AP$1-$V$1)+$AP79*(W$1-$V$1)/($AP$1-$V$1)</f>
        <v>13686731342403.008</v>
      </c>
      <c r="X79" s="90">
        <f t="shared" ca="1" si="18"/>
        <v>13921448313351.65</v>
      </c>
      <c r="Y79" s="90">
        <f t="shared" ca="1" si="18"/>
        <v>14156165284300.293</v>
      </c>
      <c r="Z79" s="90">
        <f t="shared" ca="1" si="18"/>
        <v>14390882255248.934</v>
      </c>
      <c r="AA79" s="90">
        <f t="shared" ca="1" si="18"/>
        <v>14625599226197.574</v>
      </c>
      <c r="AB79" s="90">
        <f t="shared" ca="1" si="18"/>
        <v>14860316197146.215</v>
      </c>
      <c r="AC79" s="90">
        <f t="shared" ca="1" si="18"/>
        <v>15095033168094.857</v>
      </c>
      <c r="AD79" s="90">
        <f t="shared" ca="1" si="18"/>
        <v>15329750139043.498</v>
      </c>
      <c r="AE79" s="90">
        <f t="shared" ca="1" si="18"/>
        <v>15564467109992.139</v>
      </c>
      <c r="AF79" s="90">
        <f t="shared" ca="1" si="18"/>
        <v>15799184080940.781</v>
      </c>
      <c r="AG79" s="90">
        <f t="shared" ca="1" si="18"/>
        <v>16033901051889.422</v>
      </c>
      <c r="AH79" s="90">
        <f t="shared" ca="1" si="18"/>
        <v>16268618022838.063</v>
      </c>
      <c r="AI79" s="90">
        <f t="shared" ca="1" si="18"/>
        <v>16503334993786.703</v>
      </c>
      <c r="AJ79" s="90">
        <f t="shared" ca="1" si="18"/>
        <v>16738051964735.348</v>
      </c>
      <c r="AK79" s="90">
        <f t="shared" ca="1" si="18"/>
        <v>16972768935683.988</v>
      </c>
      <c r="AL79" s="90">
        <f t="shared" ca="1" si="18"/>
        <v>17207485906632.629</v>
      </c>
      <c r="AM79" s="90">
        <f t="shared" ca="1" si="17"/>
        <v>17442202877581.27</v>
      </c>
      <c r="AN79" s="90">
        <f t="shared" ca="1" si="17"/>
        <v>17676919848529.91</v>
      </c>
      <c r="AO79" s="90">
        <f t="shared" ca="1" si="17"/>
        <v>17911636819478.551</v>
      </c>
      <c r="AP79" s="210">
        <f ca="1">V79*'Process Emissions Multipliers'!$E$36</f>
        <v>18146353790427.195</v>
      </c>
    </row>
    <row r="80" spans="1:42">
      <c r="A80" s="74">
        <v>28</v>
      </c>
      <c r="B80" s="210">
        <f ca="1">IF('Chemicals 2010'!$A88="CP",INDIRECT("'Chemicals 2010'!"&amp;'Country Selector'!$B$3&amp;ROW($A88))*10^12,0)</f>
        <v>1156566892212.2896</v>
      </c>
      <c r="C80" s="90">
        <f t="shared" ca="1" si="15"/>
        <v>1181006032425.0757</v>
      </c>
      <c r="D80" s="90">
        <f t="shared" ca="1" si="12"/>
        <v>1205445172637.8621</v>
      </c>
      <c r="E80" s="90">
        <f t="shared" ca="1" si="12"/>
        <v>1229884312850.6484</v>
      </c>
      <c r="F80" s="90">
        <f t="shared" ca="1" si="12"/>
        <v>1254323453063.4346</v>
      </c>
      <c r="G80" s="90">
        <f t="shared" ca="1" si="12"/>
        <v>1278762593276.2207</v>
      </c>
      <c r="H80" s="90">
        <f t="shared" ca="1" si="12"/>
        <v>1303201733489.0071</v>
      </c>
      <c r="I80" s="90">
        <f t="shared" ca="1" si="12"/>
        <v>1327640873701.7935</v>
      </c>
      <c r="J80" s="90">
        <f t="shared" ca="1" si="12"/>
        <v>1352080013914.5796</v>
      </c>
      <c r="K80" s="90">
        <f t="shared" ca="1" si="12"/>
        <v>1376519154127.366</v>
      </c>
      <c r="L80" s="210">
        <f ca="1">IF('Chemicals 2020'!$A88="CP",INDIRECT("'Chemicals 2020'!"&amp;'Country Selector'!$B$3&amp;ROW($A88))*10^12,0)*'Process Emissions Multipliers'!$B$36</f>
        <v>1400958294340.1521</v>
      </c>
      <c r="M80" s="90">
        <f t="shared" ca="1" si="16"/>
        <v>1423146897912.1572</v>
      </c>
      <c r="N80" s="90">
        <f t="shared" ca="1" si="13"/>
        <v>1445335501484.1619</v>
      </c>
      <c r="O80" s="90">
        <f t="shared" ca="1" si="13"/>
        <v>1467524105056.167</v>
      </c>
      <c r="P80" s="90">
        <f t="shared" ca="1" si="13"/>
        <v>1489712708628.1719</v>
      </c>
      <c r="Q80" s="90">
        <f t="shared" ca="1" si="13"/>
        <v>1511901312200.1768</v>
      </c>
      <c r="R80" s="90">
        <f t="shared" ca="1" si="13"/>
        <v>1534089915772.1816</v>
      </c>
      <c r="S80" s="90">
        <f t="shared" ca="1" si="13"/>
        <v>1556278519344.1868</v>
      </c>
      <c r="T80" s="90">
        <f t="shared" ca="1" si="13"/>
        <v>1578467122916.1914</v>
      </c>
      <c r="U80" s="90">
        <f t="shared" ca="1" si="13"/>
        <v>1600655726488.1963</v>
      </c>
      <c r="V80" s="210">
        <f ca="1">IF('Chemicals 2030'!$A88="CP",INDIRECT("'Chemicals 2030'!"&amp;'Country Selector'!$B$3&amp;ROW($A88))*10^12,0)*'Process Emissions Multipliers'!$D$36</f>
        <v>1622844330060.2014</v>
      </c>
      <c r="W80" s="90">
        <f t="shared" ca="1" si="18"/>
        <v>1651160468814.9451</v>
      </c>
      <c r="X80" s="90">
        <f t="shared" ca="1" si="18"/>
        <v>1679476607569.6885</v>
      </c>
      <c r="Y80" s="90">
        <f t="shared" ca="1" si="18"/>
        <v>1707792746324.4326</v>
      </c>
      <c r="Z80" s="90">
        <f t="shared" ca="1" si="18"/>
        <v>1736108885079.176</v>
      </c>
      <c r="AA80" s="90">
        <f t="shared" ca="1" si="18"/>
        <v>1764425023833.9194</v>
      </c>
      <c r="AB80" s="90">
        <f t="shared" ca="1" si="18"/>
        <v>1792741162588.6636</v>
      </c>
      <c r="AC80" s="90">
        <f t="shared" ca="1" si="18"/>
        <v>1821057301343.407</v>
      </c>
      <c r="AD80" s="90">
        <f t="shared" ca="1" si="18"/>
        <v>1849373440098.1506</v>
      </c>
      <c r="AE80" s="90">
        <f t="shared" ca="1" si="18"/>
        <v>1877689578852.8943</v>
      </c>
      <c r="AF80" s="90">
        <f t="shared" ca="1" si="18"/>
        <v>1906005717607.6382</v>
      </c>
      <c r="AG80" s="90">
        <f t="shared" ca="1" si="18"/>
        <v>1934321856362.3816</v>
      </c>
      <c r="AH80" s="90">
        <f t="shared" ca="1" si="18"/>
        <v>1962637995117.1252</v>
      </c>
      <c r="AI80" s="90">
        <f t="shared" ca="1" si="18"/>
        <v>1990954133871.8689</v>
      </c>
      <c r="AJ80" s="90">
        <f t="shared" ca="1" si="18"/>
        <v>2019270272626.6128</v>
      </c>
      <c r="AK80" s="90">
        <f t="shared" ca="1" si="18"/>
        <v>2047586411381.3562</v>
      </c>
      <c r="AL80" s="90">
        <f t="shared" ca="1" si="18"/>
        <v>2075902550136.0999</v>
      </c>
      <c r="AM80" s="90">
        <f t="shared" ca="1" si="17"/>
        <v>2104218688890.8435</v>
      </c>
      <c r="AN80" s="90">
        <f t="shared" ca="1" si="17"/>
        <v>2132534827645.5874</v>
      </c>
      <c r="AO80" s="90">
        <f t="shared" ca="1" si="17"/>
        <v>2160850966400.3308</v>
      </c>
      <c r="AP80" s="210">
        <f ca="1">V80*'Process Emissions Multipliers'!$E$36</f>
        <v>2189167105155.0745</v>
      </c>
    </row>
    <row r="81" spans="1:42">
      <c r="A81" s="74">
        <v>29</v>
      </c>
      <c r="B81" s="210">
        <f ca="1">IF('Chemicals 2010'!$A89="CP",INDIRECT("'Chemicals 2010'!"&amp;'Country Selector'!$B$3&amp;ROW($A89))*10^12,0)</f>
        <v>1445708615265.3745</v>
      </c>
      <c r="C81" s="90">
        <f t="shared" ca="1" si="15"/>
        <v>1476257540531.3545</v>
      </c>
      <c r="D81" s="90">
        <f t="shared" ca="1" si="12"/>
        <v>1506806465797.3345</v>
      </c>
      <c r="E81" s="90">
        <f t="shared" ca="1" si="12"/>
        <v>1537355391063.3145</v>
      </c>
      <c r="F81" s="90">
        <f t="shared" ca="1" si="12"/>
        <v>1567904316329.2944</v>
      </c>
      <c r="G81" s="90">
        <f t="shared" ca="1" si="12"/>
        <v>1598453241595.2744</v>
      </c>
      <c r="H81" s="90">
        <f t="shared" ca="1" si="12"/>
        <v>1629002166861.2544</v>
      </c>
      <c r="I81" s="90">
        <f t="shared" ca="1" si="12"/>
        <v>1659551092127.2346</v>
      </c>
      <c r="J81" s="90">
        <f t="shared" ca="1" si="12"/>
        <v>1690100017393.2146</v>
      </c>
      <c r="K81" s="90">
        <f t="shared" ca="1" si="12"/>
        <v>1720648942659.1943</v>
      </c>
      <c r="L81" s="210">
        <f ca="1">IF('Chemicals 2020'!$A89="CP",INDIRECT("'Chemicals 2020'!"&amp;'Country Selector'!$B$3&amp;ROW($A89))*10^12,0)*'Process Emissions Multipliers'!$B$36</f>
        <v>1751197867925.1746</v>
      </c>
      <c r="M81" s="90">
        <f t="shared" ca="1" si="16"/>
        <v>1778933622390.1899</v>
      </c>
      <c r="N81" s="90">
        <f t="shared" ca="1" si="13"/>
        <v>1806669376855.2056</v>
      </c>
      <c r="O81" s="90">
        <f t="shared" ca="1" si="13"/>
        <v>1834405131320.2212</v>
      </c>
      <c r="P81" s="90">
        <f t="shared" ca="1" si="13"/>
        <v>1862140885785.2363</v>
      </c>
      <c r="Q81" s="90">
        <f t="shared" ca="1" si="13"/>
        <v>1889876640250.252</v>
      </c>
      <c r="R81" s="90">
        <f t="shared" ca="1" si="13"/>
        <v>1917612394715.2676</v>
      </c>
      <c r="S81" s="90">
        <f t="shared" ca="1" si="13"/>
        <v>1945348149180.2827</v>
      </c>
      <c r="T81" s="90">
        <f t="shared" ca="1" si="13"/>
        <v>1973083903645.2983</v>
      </c>
      <c r="U81" s="90">
        <f t="shared" ca="1" si="13"/>
        <v>2000819658110.314</v>
      </c>
      <c r="V81" s="210">
        <f ca="1">IF('Chemicals 2030'!$A89="CP",INDIRECT("'Chemicals 2030'!"&amp;'Country Selector'!$B$3&amp;ROW($A89))*10^12,0)*'Process Emissions Multipliers'!$D$36</f>
        <v>2028555412575.3293</v>
      </c>
      <c r="W81" s="90">
        <f t="shared" ca="1" si="18"/>
        <v>2063950586018.7603</v>
      </c>
      <c r="X81" s="90">
        <f t="shared" ca="1" si="18"/>
        <v>2099345759462.1912</v>
      </c>
      <c r="Y81" s="90">
        <f t="shared" ca="1" si="18"/>
        <v>2134740932905.6221</v>
      </c>
      <c r="Z81" s="90">
        <f t="shared" ca="1" si="18"/>
        <v>2170136106349.053</v>
      </c>
      <c r="AA81" s="90">
        <f t="shared" ca="1" si="18"/>
        <v>2205531279792.4839</v>
      </c>
      <c r="AB81" s="90">
        <f t="shared" ca="1" si="18"/>
        <v>2240926453235.915</v>
      </c>
      <c r="AC81" s="90">
        <f t="shared" ca="1" si="18"/>
        <v>2276321626679.3457</v>
      </c>
      <c r="AD81" s="90">
        <f t="shared" ca="1" si="18"/>
        <v>2311716800122.7769</v>
      </c>
      <c r="AE81" s="90">
        <f t="shared" ca="1" si="18"/>
        <v>2347111973566.208</v>
      </c>
      <c r="AF81" s="90">
        <f t="shared" ca="1" si="18"/>
        <v>2382507147009.6387</v>
      </c>
      <c r="AG81" s="90">
        <f t="shared" ca="1" si="18"/>
        <v>2417902320453.0693</v>
      </c>
      <c r="AH81" s="90">
        <f t="shared" ca="1" si="18"/>
        <v>2453297493896.5005</v>
      </c>
      <c r="AI81" s="90">
        <f t="shared" ca="1" si="18"/>
        <v>2488692667339.9312</v>
      </c>
      <c r="AJ81" s="90">
        <f t="shared" ca="1" si="18"/>
        <v>2524087840783.3623</v>
      </c>
      <c r="AK81" s="90">
        <f t="shared" ca="1" si="18"/>
        <v>2559483014226.7935</v>
      </c>
      <c r="AL81" s="90">
        <f t="shared" ca="1" si="18"/>
        <v>2594878187670.2241</v>
      </c>
      <c r="AM81" s="90">
        <f t="shared" ca="1" si="17"/>
        <v>2630273361113.6548</v>
      </c>
      <c r="AN81" s="90">
        <f t="shared" ca="1" si="17"/>
        <v>2665668534557.0859</v>
      </c>
      <c r="AO81" s="90">
        <f t="shared" ca="1" si="17"/>
        <v>2701063708000.5171</v>
      </c>
      <c r="AP81" s="210">
        <f ca="1">V81*'Process Emissions Multipliers'!$E$36</f>
        <v>2736458881443.9478</v>
      </c>
    </row>
    <row r="82" spans="1:42">
      <c r="A82" s="74">
        <v>30</v>
      </c>
      <c r="B82" s="210">
        <f ca="1">IF('Chemicals 2010'!$A90="CP",INDIRECT("'Chemicals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10">
        <f ca="1">IF('Chemicals 2020'!$A90="CP",INDIRECT("'Chemicals 2020'!"&amp;'Country Selector'!$B$3&amp;ROW($A90))*10^12,0)*'Process Emissions Multipliers'!$B$36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210">
        <f ca="1">IF('Chemicals 2030'!$A90="CP",INDIRECT("'Chemicals 2030'!"&amp;'Country Selector'!$B$3&amp;ROW($A90))*10^12,0)*'Process Emissions Multipliers'!$D$36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0">
        <f ca="1">V82*'Process Emissions Multipliers'!$E$36</f>
        <v>0</v>
      </c>
    </row>
    <row r="83" spans="1:42">
      <c r="A83" s="74">
        <v>31</v>
      </c>
      <c r="B83" s="210">
        <f ca="1">IF('Chemicals 2010'!$A91="CP",INDIRECT("'Chemicals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210">
        <f ca="1">IF('Chemicals 2020'!$A91="CP",INDIRECT("'Chemicals 2020'!"&amp;'Country Selector'!$B$3&amp;ROW($A91))*10^12,0)*'Process Emissions Multipliers'!$B$36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210">
        <f ca="1">IF('Chemicals 2030'!$A91="CP",INDIRECT("'Chemicals 2030'!"&amp;'Country Selector'!$B$3&amp;ROW($A91))*10^12,0)*'Process Emissions Multipliers'!$D$36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0">
        <f ca="1">V83*'Process Emissions Multipliers'!$E$36</f>
        <v>0</v>
      </c>
    </row>
    <row r="84" spans="1:42">
      <c r="A84" s="74">
        <v>32</v>
      </c>
      <c r="B84" s="210">
        <f ca="1">IF('Chemicals 2010'!$A92="CP",INDIRECT("'Chemicals 2010'!"&amp;'Country Selector'!$B$3&amp;ROW($A92))*10^12,0)</f>
        <v>1095694950516.9006</v>
      </c>
      <c r="C84" s="90">
        <f t="shared" ca="1" si="15"/>
        <v>1118847820192.1707</v>
      </c>
      <c r="D84" s="90">
        <f t="shared" ca="1" si="12"/>
        <v>1142000689867.4409</v>
      </c>
      <c r="E84" s="90">
        <f t="shared" ca="1" si="12"/>
        <v>1165153559542.7109</v>
      </c>
      <c r="F84" s="90">
        <f t="shared" ca="1" si="12"/>
        <v>1188306429217.981</v>
      </c>
      <c r="G84" s="90">
        <f t="shared" ca="1" si="12"/>
        <v>1211459298893.2512</v>
      </c>
      <c r="H84" s="90">
        <f t="shared" ca="1" si="12"/>
        <v>1234612168568.5215</v>
      </c>
      <c r="I84" s="90">
        <f t="shared" ca="1" si="12"/>
        <v>1257765038243.7915</v>
      </c>
      <c r="J84" s="90">
        <f t="shared" ca="1" si="12"/>
        <v>1280917907919.0615</v>
      </c>
      <c r="K84" s="90">
        <f t="shared" ca="1" si="12"/>
        <v>1304070777594.3315</v>
      </c>
      <c r="L84" s="210">
        <f ca="1">IF('Chemicals 2020'!$A92="CP",INDIRECT("'Chemicals 2020'!"&amp;'Country Selector'!$B$3&amp;ROW($A92))*10^12,0)*'Process Emissions Multipliers'!$B$36</f>
        <v>1327223647269.6018</v>
      </c>
      <c r="M84" s="90">
        <f t="shared" ca="1" si="16"/>
        <v>1348244429600.9834</v>
      </c>
      <c r="N84" s="90">
        <f t="shared" ca="1" si="13"/>
        <v>1369265211932.3647</v>
      </c>
      <c r="O84" s="90">
        <f t="shared" ca="1" si="13"/>
        <v>1390285994263.7466</v>
      </c>
      <c r="P84" s="90">
        <f t="shared" ca="1" si="13"/>
        <v>1411306776595.1279</v>
      </c>
      <c r="Q84" s="90">
        <f t="shared" ca="1" si="13"/>
        <v>1432327558926.5095</v>
      </c>
      <c r="R84" s="90">
        <f t="shared" ca="1" si="13"/>
        <v>1453348341257.8911</v>
      </c>
      <c r="S84" s="90">
        <f t="shared" ca="1" si="13"/>
        <v>1474369123589.2725</v>
      </c>
      <c r="T84" s="90">
        <f t="shared" ca="1" si="13"/>
        <v>1495389905920.6543</v>
      </c>
      <c r="U84" s="90">
        <f t="shared" ca="1" si="13"/>
        <v>1516410688252.0359</v>
      </c>
      <c r="V84" s="210">
        <f ca="1">IF('Chemicals 2030'!$A92="CP",INDIRECT("'Chemicals 2030'!"&amp;'Country Selector'!$B$3&amp;ROW($A92))*10^12,0)*'Process Emissions Multipliers'!$D$36</f>
        <v>1537431470583.4172</v>
      </c>
      <c r="W84" s="90">
        <f t="shared" ca="1" si="18"/>
        <v>1564257286245.8071</v>
      </c>
      <c r="X84" s="90">
        <f t="shared" ca="1" si="18"/>
        <v>1591083101908.1973</v>
      </c>
      <c r="Y84" s="90">
        <f t="shared" ca="1" si="18"/>
        <v>1617908917570.5872</v>
      </c>
      <c r="Z84" s="90">
        <f t="shared" ca="1" si="18"/>
        <v>1644734733232.9771</v>
      </c>
      <c r="AA84" s="90">
        <f t="shared" ca="1" si="18"/>
        <v>1671560548895.3669</v>
      </c>
      <c r="AB84" s="90">
        <f t="shared" ca="1" si="18"/>
        <v>1698386364557.7568</v>
      </c>
      <c r="AC84" s="90">
        <f t="shared" ca="1" si="18"/>
        <v>1725212180220.147</v>
      </c>
      <c r="AD84" s="90">
        <f t="shared" ca="1" si="18"/>
        <v>1752037995882.5366</v>
      </c>
      <c r="AE84" s="90">
        <f t="shared" ca="1" si="18"/>
        <v>1778863811544.9268</v>
      </c>
      <c r="AF84" s="90">
        <f t="shared" ca="1" si="18"/>
        <v>1805689627207.3164</v>
      </c>
      <c r="AG84" s="90">
        <f t="shared" ca="1" si="18"/>
        <v>1832515442869.7065</v>
      </c>
      <c r="AH84" s="90">
        <f t="shared" ca="1" si="18"/>
        <v>1859341258532.0964</v>
      </c>
      <c r="AI84" s="90">
        <f t="shared" ca="1" si="18"/>
        <v>1886167074194.4863</v>
      </c>
      <c r="AJ84" s="90">
        <f t="shared" ca="1" si="18"/>
        <v>1912992889856.8762</v>
      </c>
      <c r="AK84" s="90">
        <f t="shared" ca="1" si="18"/>
        <v>1939818705519.2661</v>
      </c>
      <c r="AL84" s="90">
        <f t="shared" ca="1" si="18"/>
        <v>1966644521181.6563</v>
      </c>
      <c r="AM84" s="90">
        <f t="shared" ca="1" si="17"/>
        <v>1993470336844.0464</v>
      </c>
      <c r="AN84" s="90">
        <f t="shared" ca="1" si="17"/>
        <v>2020296152506.436</v>
      </c>
      <c r="AO84" s="90">
        <f t="shared" ca="1" si="17"/>
        <v>2047121968168.8259</v>
      </c>
      <c r="AP84" s="210">
        <f ca="1">V84*'Process Emissions Multipliers'!$E$36</f>
        <v>2073947783831.2158</v>
      </c>
    </row>
    <row r="85" spans="1:42">
      <c r="A85" s="74">
        <v>33</v>
      </c>
      <c r="B85" s="210">
        <f ca="1">IF('Chemicals 2010'!$A93="CP",INDIRECT("'Chemicals 2010'!"&amp;'Country Selector'!$B$3&amp;ROW($A93))*10^12,0)</f>
        <v>1369618688146.1401</v>
      </c>
      <c r="C85" s="90">
        <f t="shared" ca="1" si="15"/>
        <v>1398559775240.2263</v>
      </c>
      <c r="D85" s="90">
        <f t="shared" ca="1" si="12"/>
        <v>1427500862334.3125</v>
      </c>
      <c r="E85" s="90">
        <f t="shared" ca="1" si="12"/>
        <v>1456441949428.3989</v>
      </c>
      <c r="F85" s="90">
        <f t="shared" ca="1" si="12"/>
        <v>1485383036522.4849</v>
      </c>
      <c r="G85" s="90">
        <f t="shared" ca="1" si="12"/>
        <v>1514324123616.5713</v>
      </c>
      <c r="H85" s="90">
        <f t="shared" ca="1" si="12"/>
        <v>1543265210710.6575</v>
      </c>
      <c r="I85" s="90">
        <f t="shared" ca="1" si="12"/>
        <v>1572206297804.7437</v>
      </c>
      <c r="J85" s="90">
        <f t="shared" ca="1" si="12"/>
        <v>1601147384898.8298</v>
      </c>
      <c r="K85" s="90">
        <f t="shared" ca="1" si="12"/>
        <v>1630088471992.916</v>
      </c>
      <c r="L85" s="210">
        <f ca="1">IF('Chemicals 2020'!$A93="CP",INDIRECT("'Chemicals 2020'!"&amp;'Country Selector'!$B$3&amp;ROW($A93))*10^12,0)*'Process Emissions Multipliers'!$B$36</f>
        <v>1659029559087.0022</v>
      </c>
      <c r="M85" s="90">
        <f t="shared" ca="1" si="16"/>
        <v>1685305537001.2214</v>
      </c>
      <c r="N85" s="90">
        <f t="shared" ca="1" si="13"/>
        <v>1711581514915.4404</v>
      </c>
      <c r="O85" s="90">
        <f t="shared" ca="1" si="13"/>
        <v>1737857492829.6597</v>
      </c>
      <c r="P85" s="90">
        <f t="shared" ca="1" si="13"/>
        <v>1764133470743.8789</v>
      </c>
      <c r="Q85" s="90">
        <f t="shared" ca="1" si="13"/>
        <v>1790409448658.0981</v>
      </c>
      <c r="R85" s="90">
        <f t="shared" ca="1" si="13"/>
        <v>1816685426572.3174</v>
      </c>
      <c r="S85" s="90">
        <f t="shared" ca="1" si="13"/>
        <v>1842961404486.5366</v>
      </c>
      <c r="T85" s="90">
        <f t="shared" ca="1" si="13"/>
        <v>1869237382400.7554</v>
      </c>
      <c r="U85" s="90">
        <f t="shared" ca="1" si="13"/>
        <v>1895513360314.9746</v>
      </c>
      <c r="V85" s="210">
        <f ca="1">IF('Chemicals 2030'!$A93="CP",INDIRECT("'Chemicals 2030'!"&amp;'Country Selector'!$B$3&amp;ROW($A93))*10^12,0)*'Process Emissions Multipliers'!$D$36</f>
        <v>1921789338229.1938</v>
      </c>
      <c r="W85" s="90">
        <f t="shared" ca="1" si="18"/>
        <v>1955321607807.1797</v>
      </c>
      <c r="X85" s="90">
        <f t="shared" ca="1" si="18"/>
        <v>1988853877385.166</v>
      </c>
      <c r="Y85" s="90">
        <f t="shared" ca="1" si="18"/>
        <v>2022386146963.1523</v>
      </c>
      <c r="Z85" s="90">
        <f t="shared" ca="1" si="18"/>
        <v>2055918416541.1379</v>
      </c>
      <c r="AA85" s="90">
        <f t="shared" ca="1" si="18"/>
        <v>2089450686119.124</v>
      </c>
      <c r="AB85" s="90">
        <f t="shared" ca="1" si="18"/>
        <v>2122982955697.1104</v>
      </c>
      <c r="AC85" s="90">
        <f t="shared" ca="1" si="18"/>
        <v>2156515225275.0964</v>
      </c>
      <c r="AD85" s="90">
        <f t="shared" ca="1" si="18"/>
        <v>2190047494853.0825</v>
      </c>
      <c r="AE85" s="90">
        <f t="shared" ca="1" si="18"/>
        <v>2223579764431.0684</v>
      </c>
      <c r="AF85" s="90">
        <f t="shared" ca="1" si="18"/>
        <v>2257112034009.0547</v>
      </c>
      <c r="AG85" s="90">
        <f t="shared" ca="1" si="18"/>
        <v>2290644303587.0405</v>
      </c>
      <c r="AH85" s="90">
        <f t="shared" ca="1" si="18"/>
        <v>2324176573165.0264</v>
      </c>
      <c r="AI85" s="90">
        <f t="shared" ca="1" si="18"/>
        <v>2357708842743.0127</v>
      </c>
      <c r="AJ85" s="90">
        <f t="shared" ca="1" si="18"/>
        <v>2391241112320.999</v>
      </c>
      <c r="AK85" s="90">
        <f t="shared" ca="1" si="18"/>
        <v>2424773381898.9849</v>
      </c>
      <c r="AL85" s="90">
        <f t="shared" ca="1" si="18"/>
        <v>2458305651476.9707</v>
      </c>
      <c r="AM85" s="90">
        <f t="shared" ca="1" si="17"/>
        <v>2491837921054.9565</v>
      </c>
      <c r="AN85" s="90">
        <f t="shared" ca="1" si="17"/>
        <v>2525370190632.9429</v>
      </c>
      <c r="AO85" s="90">
        <f t="shared" ca="1" si="17"/>
        <v>2558902460210.9287</v>
      </c>
      <c r="AP85" s="210">
        <f ca="1">V85*'Process Emissions Multipliers'!$E$36</f>
        <v>2592434729788.915</v>
      </c>
    </row>
    <row r="86" spans="1:42">
      <c r="A86" s="74">
        <v>34</v>
      </c>
      <c r="B86" s="210">
        <f ca="1">IF('Chemicals 2010'!$A94="CP",INDIRECT("'Chemicals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10">
        <f ca="1">IF('Chemicals 2020'!$A94="CP",INDIRECT("'Chemicals 2020'!"&amp;'Country Selector'!$B$3&amp;ROW($A94))*10^12,0)*'Process Emissions Multipliers'!$B$36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210">
        <f ca="1">IF('Chemicals 2030'!$A94="CP",INDIRECT("'Chemicals 2030'!"&amp;'Country Selector'!$B$3&amp;ROW($A94))*10^12,0)*'Process Emissions Multipliers'!$D$36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0">
        <f ca="1">V86*'Process Emissions Multipliers'!$E$36</f>
        <v>0</v>
      </c>
    </row>
    <row r="87" spans="1:42">
      <c r="A87" s="74">
        <v>35</v>
      </c>
      <c r="B87" s="210">
        <f ca="1">IF('Chemicals 2010'!$A95="CP",INDIRECT("'Chemicals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210">
        <f ca="1">IF('Chemicals 2020'!$A95="CP",INDIRECT("'Chemicals 2020'!"&amp;'Country Selector'!$B$3&amp;ROW($A95))*10^12,0)*'Process Emissions Multipliers'!$B$36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210">
        <f ca="1">IF('Chemicals 2030'!$A95="CP",INDIRECT("'Chemicals 2030'!"&amp;'Country Selector'!$B$3&amp;ROW($A95))*10^12,0)*'Process Emissions Multipliers'!$D$36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0">
        <f ca="1">V87*'Process Emissions Multipliers'!$E$36</f>
        <v>0</v>
      </c>
    </row>
    <row r="88" spans="1:42">
      <c r="A88" s="74">
        <v>36</v>
      </c>
      <c r="B88" s="210">
        <f ca="1">IF('Chemicals 2010'!$A96="CP",INDIRECT("'Chemicals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210">
        <f ca="1">IF('Chemicals 2020'!$A96="CP",INDIRECT("'Chemicals 2020'!"&amp;'Country Selector'!$B$3&amp;ROW($A96))*10^12,0)*'Process Emissions Multipliers'!$B$36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210">
        <f ca="1">IF('Chemicals 2030'!$A96="CP",INDIRECT("'Chemicals 2030'!"&amp;'Country Selector'!$B$3&amp;ROW($A96))*10^12,0)*'Process Emissions Multipliers'!$D$36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0">
        <f ca="1">V88*'Process Emissions Multipliers'!$E$36</f>
        <v>0</v>
      </c>
    </row>
    <row r="89" spans="1:42">
      <c r="A89" s="74">
        <v>37</v>
      </c>
      <c r="B89" s="210">
        <f ca="1">IF('Chemicals 2010'!$A97="CP",INDIRECT("'Chemicals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10">
        <f ca="1">IF('Chemicals 2020'!$A97="CP",INDIRECT("'Chemicals 2020'!"&amp;'Country Selector'!$B$3&amp;ROW($A97))*10^12,0)*'Process Emissions Multipliers'!$B$36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210">
        <f ca="1">IF('Chemicals 2030'!$A97="CP",INDIRECT("'Chemicals 2030'!"&amp;'Country Selector'!$B$3&amp;ROW($A97))*10^12,0)*'Process Emissions Multipliers'!$D$36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0">
        <f ca="1">V89*'Process Emissions Multipliers'!$E$36</f>
        <v>0</v>
      </c>
    </row>
    <row r="90" spans="1:42">
      <c r="A90" s="74">
        <v>38</v>
      </c>
      <c r="B90" s="210">
        <f ca="1">IF('Chemicals 2010'!$A98="CP",INDIRECT("'Chemicals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210">
        <f ca="1">IF('Chemicals 2020'!$A98="CP",INDIRECT("'Chemicals 2020'!"&amp;'Country Selector'!$B$3&amp;ROW($A98))*10^12,0)*'Process Emissions Multipliers'!$B$36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210">
        <f ca="1">IF('Chemicals 2030'!$A98="CP",INDIRECT("'Chemicals 2030'!"&amp;'Country Selector'!$B$3&amp;ROW($A98))*10^12,0)*'Process Emissions Multipliers'!$D$36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0">
        <f ca="1">V90*'Process Emissions Multipliers'!$E$36</f>
        <v>0</v>
      </c>
    </row>
    <row r="91" spans="1:42">
      <c r="A91" s="74">
        <v>39</v>
      </c>
      <c r="B91" s="210">
        <f ca="1">IF('Chemicals 2010'!$A99="CP",INDIRECT("'Chemicals 2010'!"&amp;'Country Selector'!$B$3&amp;ROW($A99))*10^12,0)</f>
        <v>0</v>
      </c>
      <c r="C91" s="90">
        <f t="shared" ca="1" si="15"/>
        <v>42641080439.375191</v>
      </c>
      <c r="D91" s="90">
        <f t="shared" ca="1" si="12"/>
        <v>85282160878.750381</v>
      </c>
      <c r="E91" s="90">
        <f t="shared" ca="1" si="12"/>
        <v>127923241318.12556</v>
      </c>
      <c r="F91" s="90">
        <f t="shared" ca="1" si="12"/>
        <v>170564321757.50076</v>
      </c>
      <c r="G91" s="90">
        <f t="shared" ca="1" si="12"/>
        <v>213205402196.87595</v>
      </c>
      <c r="H91" s="90">
        <f t="shared" ca="1" si="12"/>
        <v>255846482636.25113</v>
      </c>
      <c r="I91" s="90">
        <f t="shared" ca="1" si="12"/>
        <v>298487563075.62634</v>
      </c>
      <c r="J91" s="90">
        <f t="shared" ca="1" si="12"/>
        <v>341128643515.00153</v>
      </c>
      <c r="K91" s="90">
        <f t="shared" ca="1" si="12"/>
        <v>383769723954.37671</v>
      </c>
      <c r="L91" s="210">
        <f ca="1">IF('Chemicals 2020'!$A99="CP",INDIRECT("'Chemicals 2020'!"&amp;'Country Selector'!$B$3&amp;ROW($A99))*10^12,0)*'Process Emissions Multipliers'!$B$36</f>
        <v>426410804393.75189</v>
      </c>
      <c r="M91" s="90">
        <f t="shared" ca="1" si="16"/>
        <v>524288052518.76288</v>
      </c>
      <c r="N91" s="90">
        <f t="shared" ca="1" si="13"/>
        <v>622165300643.77393</v>
      </c>
      <c r="O91" s="90">
        <f t="shared" ca="1" si="13"/>
        <v>720042548768.78491</v>
      </c>
      <c r="P91" s="90">
        <f t="shared" ca="1" si="13"/>
        <v>817919796893.79578</v>
      </c>
      <c r="Q91" s="90">
        <f t="shared" ca="1" si="13"/>
        <v>915797045018.80676</v>
      </c>
      <c r="R91" s="90">
        <f t="shared" ca="1" si="13"/>
        <v>1013674293143.8177</v>
      </c>
      <c r="S91" s="90">
        <f t="shared" ca="1" si="13"/>
        <v>1111551541268.8286</v>
      </c>
      <c r="T91" s="90">
        <f t="shared" ca="1" si="13"/>
        <v>1209428789393.8398</v>
      </c>
      <c r="U91" s="90">
        <f t="shared" ca="1" si="13"/>
        <v>1307306037518.8506</v>
      </c>
      <c r="V91" s="210">
        <f ca="1">IF('Chemicals 2030'!$A99="CP",INDIRECT("'Chemicals 2030'!"&amp;'Country Selector'!$B$3&amp;ROW($A99))*10^12,0)*'Process Emissions Multipliers'!$D$36</f>
        <v>1405183285643.8616</v>
      </c>
      <c r="W91" s="90">
        <f t="shared" ca="1" si="18"/>
        <v>1429701573784.6978</v>
      </c>
      <c r="X91" s="90">
        <f t="shared" ca="1" si="18"/>
        <v>1454219861925.5337</v>
      </c>
      <c r="Y91" s="90">
        <f t="shared" ca="1" si="18"/>
        <v>1478738150066.3701</v>
      </c>
      <c r="Z91" s="90">
        <f t="shared" ca="1" si="18"/>
        <v>1503256438207.2061</v>
      </c>
      <c r="AA91" s="90">
        <f t="shared" ca="1" si="18"/>
        <v>1527774726348.042</v>
      </c>
      <c r="AB91" s="90">
        <f t="shared" ca="1" si="18"/>
        <v>1552293014488.8784</v>
      </c>
      <c r="AC91" s="90">
        <f t="shared" ca="1" si="18"/>
        <v>1576811302629.7144</v>
      </c>
      <c r="AD91" s="90">
        <f t="shared" ca="1" si="18"/>
        <v>1601329590770.5508</v>
      </c>
      <c r="AE91" s="90">
        <f t="shared" ca="1" si="18"/>
        <v>1625847878911.3867</v>
      </c>
      <c r="AF91" s="90">
        <f t="shared" ca="1" si="18"/>
        <v>1650366167052.2227</v>
      </c>
      <c r="AG91" s="90">
        <f t="shared" ca="1" si="18"/>
        <v>1674884455193.0586</v>
      </c>
      <c r="AH91" s="90">
        <f t="shared" ca="1" si="18"/>
        <v>1699402743333.895</v>
      </c>
      <c r="AI91" s="90">
        <f t="shared" ca="1" si="18"/>
        <v>1723921031474.7312</v>
      </c>
      <c r="AJ91" s="90">
        <f t="shared" ca="1" si="18"/>
        <v>1748439319615.5671</v>
      </c>
      <c r="AK91" s="90">
        <f t="shared" ca="1" si="18"/>
        <v>1772957607756.4033</v>
      </c>
      <c r="AL91" s="90">
        <f t="shared" ca="1" si="18"/>
        <v>1797475895897.2397</v>
      </c>
      <c r="AM91" s="90">
        <f t="shared" ca="1" si="17"/>
        <v>1821994184038.0759</v>
      </c>
      <c r="AN91" s="90">
        <f t="shared" ca="1" si="17"/>
        <v>1846512472178.9119</v>
      </c>
      <c r="AO91" s="90">
        <f t="shared" ca="1" si="17"/>
        <v>1871030760319.7478</v>
      </c>
      <c r="AP91" s="210">
        <f ca="1">V91*'Process Emissions Multipliers'!$E$36</f>
        <v>1895549048460.584</v>
      </c>
    </row>
    <row r="92" spans="1:42">
      <c r="A92" s="74">
        <v>40</v>
      </c>
      <c r="B92" s="210">
        <f ca="1">IF('Chemicals 2010'!$A100="CP",INDIRECT("'Chemicals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10">
        <f ca="1">IF('Chemicals 2020'!$A100="CP",INDIRECT("'Chemicals 2020'!"&amp;'Country Selector'!$B$3&amp;ROW($A100))*10^12,0)*'Process Emissions Multipliers'!$B$36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210">
        <f ca="1">IF('Chemicals 2030'!$A100="CP",INDIRECT("'Chemicals 2030'!"&amp;'Country Selector'!$B$3&amp;ROW($A100))*10^12,0)*'Process Emissions Multipliers'!$D$36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0">
        <f ca="1">V92*'Process Emissions Multipliers'!$E$36</f>
        <v>0</v>
      </c>
    </row>
    <row r="93" spans="1:42">
      <c r="A93" s="74">
        <v>41</v>
      </c>
      <c r="B93" s="210">
        <f ca="1">IF('Chemicals 2010'!$A101="CP",INDIRECT("'Chemicals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210">
        <f ca="1">IF('Chemicals 2020'!$A101="CP",INDIRECT("'Chemicals 2020'!"&amp;'Country Selector'!$B$3&amp;ROW($A101))*10^12,0)*'Process Emissions Multipliers'!$B$36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210">
        <f ca="1">IF('Chemicals 2030'!$A101="CP",INDIRECT("'Chemicals 2030'!"&amp;'Country Selector'!$B$3&amp;ROW($A101))*10^12,0)*'Process Emissions Multipliers'!$D$36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10">
        <f ca="1">V93*'Process Emissions Multipliers'!$E$36</f>
        <v>0</v>
      </c>
    </row>
    <row r="94" spans="1:42">
      <c r="A94" s="74">
        <v>42</v>
      </c>
      <c r="B94" s="210">
        <f ca="1">IF('Chemicals 2010'!$A102="CP",INDIRECT("'Chemicals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210">
        <f ca="1">IF('Chemicals 2020'!$A102="CP",INDIRECT("'Chemicals 2020'!"&amp;'Country Selector'!$B$3&amp;ROW($A102))*10^12,0)*'Process Emissions Multipliers'!$B$36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210">
        <f ca="1">IF('Chemicals 2030'!$A102="CP",INDIRECT("'Chemicals 2030'!"&amp;'Country Selector'!$B$3&amp;ROW($A102))*10^12,0)*'Process Emissions Multipliers'!$D$36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0">
        <f ca="1">V94*'Process Emissions Multipliers'!$E$36</f>
        <v>0</v>
      </c>
    </row>
    <row r="95" spans="1:42">
      <c r="A95" s="74">
        <v>43</v>
      </c>
      <c r="B95" s="210">
        <f ca="1">IF('Chemicals 2010'!$A103="CP",INDIRECT("'Chemicals 2010'!"&amp;'Country Selector'!$B$3&amp;ROW($A103))*10^12,0)</f>
        <v>0</v>
      </c>
      <c r="C95" s="90">
        <f t="shared" ca="1" si="15"/>
        <v>2713681709.4723268</v>
      </c>
      <c r="D95" s="90">
        <f t="shared" ca="1" si="12"/>
        <v>5427363418.9446535</v>
      </c>
      <c r="E95" s="90">
        <f t="shared" ref="D95:K126" ca="1" si="20">$B95*($L$1-E$1)/($L$1-$B$1)+$L95*(E$1-$B$1)/($L$1-$B$1)</f>
        <v>8141045128.4169798</v>
      </c>
      <c r="F95" s="90">
        <f t="shared" ca="1" si="20"/>
        <v>10854726837.889307</v>
      </c>
      <c r="G95" s="90">
        <f t="shared" ca="1" si="20"/>
        <v>13568408547.361633</v>
      </c>
      <c r="H95" s="90">
        <f t="shared" ca="1" si="20"/>
        <v>16282090256.83396</v>
      </c>
      <c r="I95" s="90">
        <f t="shared" ca="1" si="20"/>
        <v>18995771966.306286</v>
      </c>
      <c r="J95" s="90">
        <f t="shared" ca="1" si="20"/>
        <v>21709453675.778614</v>
      </c>
      <c r="K95" s="90">
        <f t="shared" ca="1" si="20"/>
        <v>24423135385.250938</v>
      </c>
      <c r="L95" s="210">
        <f ca="1">IF('Chemicals 2020'!$A103="CP",INDIRECT("'Chemicals 2020'!"&amp;'Country Selector'!$B$3&amp;ROW($A103))*10^12,0)*'Process Emissions Multipliers'!$B$36</f>
        <v>27136817094.723267</v>
      </c>
      <c r="M95" s="90">
        <f t="shared" ca="1" si="16"/>
        <v>33363410975.624817</v>
      </c>
      <c r="N95" s="90">
        <f t="shared" ca="1" si="13"/>
        <v>39590004856.526367</v>
      </c>
      <c r="O95" s="90">
        <f t="shared" ref="N95:U126" ca="1" si="21">$L95*($V$1-O$1)/($V$1-$L$1)+$V95*(O$1-$L$1)/($V$1-$L$1)</f>
        <v>45816598737.427917</v>
      </c>
      <c r="P95" s="90">
        <f t="shared" ca="1" si="21"/>
        <v>52043192618.329475</v>
      </c>
      <c r="Q95" s="90">
        <f t="shared" ca="1" si="21"/>
        <v>58269786499.231026</v>
      </c>
      <c r="R95" s="90">
        <f t="shared" ca="1" si="21"/>
        <v>64496380380.132576</v>
      </c>
      <c r="S95" s="90">
        <f t="shared" ca="1" si="21"/>
        <v>70722974261.034134</v>
      </c>
      <c r="T95" s="90">
        <f t="shared" ca="1" si="21"/>
        <v>76949568141.935684</v>
      </c>
      <c r="U95" s="90">
        <f t="shared" ca="1" si="21"/>
        <v>83176162022.837219</v>
      </c>
      <c r="V95" s="210">
        <f ca="1">IF('Chemicals 2030'!$A103="CP",INDIRECT("'Chemicals 2030'!"&amp;'Country Selector'!$B$3&amp;ROW($A103))*10^12,0)*'Process Emissions Multipliers'!$D$36</f>
        <v>89402755903.738785</v>
      </c>
      <c r="W95" s="90">
        <f t="shared" ref="W95:AL110" ca="1" si="22">$V95*($AP$1-W$1)/($AP$1-$V$1)+$AP95*(W$1-$V$1)/($AP$1-$V$1)</f>
        <v>90962696555.059814</v>
      </c>
      <c r="X95" s="90">
        <f t="shared" ca="1" si="22"/>
        <v>92522637206.380829</v>
      </c>
      <c r="Y95" s="90">
        <f t="shared" ca="1" si="22"/>
        <v>94082577857.701859</v>
      </c>
      <c r="Z95" s="90">
        <f t="shared" ca="1" si="22"/>
        <v>95642518509.022888</v>
      </c>
      <c r="AA95" s="90">
        <f t="shared" ca="1" si="22"/>
        <v>97202459160.343933</v>
      </c>
      <c r="AB95" s="90">
        <f t="shared" ca="1" si="22"/>
        <v>98762399811.664948</v>
      </c>
      <c r="AC95" s="90">
        <f t="shared" ca="1" si="22"/>
        <v>100322340462.98598</v>
      </c>
      <c r="AD95" s="90">
        <f t="shared" ca="1" si="22"/>
        <v>101882281114.30701</v>
      </c>
      <c r="AE95" s="90">
        <f t="shared" ca="1" si="22"/>
        <v>103442221765.62802</v>
      </c>
      <c r="AF95" s="90">
        <f t="shared" ca="1" si="22"/>
        <v>105002162416.94907</v>
      </c>
      <c r="AG95" s="90">
        <f t="shared" ca="1" si="22"/>
        <v>106562103068.27008</v>
      </c>
      <c r="AH95" s="90">
        <f t="shared" ca="1" si="22"/>
        <v>108122043719.59111</v>
      </c>
      <c r="AI95" s="90">
        <f t="shared" ca="1" si="22"/>
        <v>109681984370.91212</v>
      </c>
      <c r="AJ95" s="90">
        <f t="shared" ca="1" si="22"/>
        <v>111241925022.23315</v>
      </c>
      <c r="AK95" s="90">
        <f t="shared" ca="1" si="22"/>
        <v>112801865673.55417</v>
      </c>
      <c r="AL95" s="90">
        <f t="shared" ca="1" si="22"/>
        <v>114361806324.87521</v>
      </c>
      <c r="AM95" s="90">
        <f t="shared" ca="1" si="19"/>
        <v>115921746976.19624</v>
      </c>
      <c r="AN95" s="90">
        <f t="shared" ca="1" si="19"/>
        <v>117481687627.51727</v>
      </c>
      <c r="AO95" s="90">
        <f t="shared" ca="1" si="19"/>
        <v>119041628278.83827</v>
      </c>
      <c r="AP95" s="210">
        <f ca="1">V95*'Process Emissions Multipliers'!$E$36</f>
        <v>120601568930.15932</v>
      </c>
    </row>
    <row r="96" spans="1:42">
      <c r="A96" s="74">
        <v>44</v>
      </c>
      <c r="B96" s="210">
        <f ca="1">IF('Chemicals 2010'!$A104="CP",INDIRECT("'Chemicals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210">
        <f ca="1">IF('Chemicals 2020'!$A104="CP",INDIRECT("'Chemicals 2020'!"&amp;'Country Selector'!$B$3&amp;ROW($A104))*10^12,0)*'Process Emissions Multipliers'!$B$36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210">
        <f ca="1">IF('Chemicals 2030'!$A104="CP",INDIRECT("'Chemicals 2030'!"&amp;'Country Selector'!$B$3&amp;ROW($A104))*10^12,0)*'Process Emissions Multipliers'!$D$36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0">
        <f ca="1">V96*'Process Emissions Multipliers'!$E$36</f>
        <v>0</v>
      </c>
    </row>
    <row r="97" spans="1:42">
      <c r="A97" s="74">
        <v>45</v>
      </c>
      <c r="B97" s="210">
        <f ca="1">IF('Chemicals 2010'!$A105="CP",INDIRECT("'Chemicals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210">
        <f ca="1">IF('Chemicals 2020'!$A105="CP",INDIRECT("'Chemicals 2020'!"&amp;'Country Selector'!$B$3&amp;ROW($A105))*10^12,0)*'Process Emissions Multipliers'!$B$36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210">
        <f ca="1">IF('Chemicals 2030'!$A105="CP",INDIRECT("'Chemicals 2030'!"&amp;'Country Selector'!$B$3&amp;ROW($A105))*10^12,0)*'Process Emissions Multipliers'!$D$36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10">
        <f ca="1">V97*'Process Emissions Multipliers'!$E$36</f>
        <v>0</v>
      </c>
    </row>
    <row r="98" spans="1:42">
      <c r="A98" s="74">
        <v>46</v>
      </c>
      <c r="B98" s="210">
        <f ca="1">IF('Chemicals 2010'!$A106="CP",INDIRECT("'Chemicals 2010'!"&amp;'Country Selector'!$B$3&amp;ROW($A106))*10^12,0)</f>
        <v>0</v>
      </c>
      <c r="C98" s="90">
        <f t="shared" ca="1" si="15"/>
        <v>32323082540.821991</v>
      </c>
      <c r="D98" s="90">
        <f t="shared" ca="1" si="20"/>
        <v>64646165081.643982</v>
      </c>
      <c r="E98" s="90">
        <f t="shared" ca="1" si="20"/>
        <v>96969247622.465973</v>
      </c>
      <c r="F98" s="90">
        <f t="shared" ca="1" si="20"/>
        <v>129292330163.28796</v>
      </c>
      <c r="G98" s="90">
        <f t="shared" ca="1" si="20"/>
        <v>161615412704.10995</v>
      </c>
      <c r="H98" s="90">
        <f t="shared" ca="1" si="20"/>
        <v>193938495244.93195</v>
      </c>
      <c r="I98" s="90">
        <f t="shared" ca="1" si="20"/>
        <v>226261577785.75397</v>
      </c>
      <c r="J98" s="90">
        <f t="shared" ca="1" si="20"/>
        <v>258584660326.57593</v>
      </c>
      <c r="K98" s="90">
        <f t="shared" ca="1" si="20"/>
        <v>290907742867.39789</v>
      </c>
      <c r="L98" s="210">
        <f ca="1">IF('Chemicals 2020'!$A106="CP",INDIRECT("'Chemicals 2020'!"&amp;'Country Selector'!$B$3&amp;ROW($A106))*10^12,0)*'Process Emissions Multipliers'!$B$36</f>
        <v>323230825408.21991</v>
      </c>
      <c r="M98" s="90">
        <f t="shared" ca="1" si="16"/>
        <v>371510889362.79932</v>
      </c>
      <c r="N98" s="90">
        <f t="shared" ca="1" si="21"/>
        <v>419790953317.37878</v>
      </c>
      <c r="O98" s="90">
        <f t="shared" ca="1" si="21"/>
        <v>468071017271.95825</v>
      </c>
      <c r="P98" s="90">
        <f t="shared" ca="1" si="21"/>
        <v>516351081226.53772</v>
      </c>
      <c r="Q98" s="90">
        <f t="shared" ca="1" si="21"/>
        <v>564631145181.11719</v>
      </c>
      <c r="R98" s="90">
        <f t="shared" ca="1" si="21"/>
        <v>612911209135.69653</v>
      </c>
      <c r="S98" s="90">
        <f t="shared" ca="1" si="21"/>
        <v>661191273090.276</v>
      </c>
      <c r="T98" s="90">
        <f t="shared" ca="1" si="21"/>
        <v>709471337044.85547</v>
      </c>
      <c r="U98" s="90">
        <f t="shared" ca="1" si="21"/>
        <v>757751400999.43506</v>
      </c>
      <c r="V98" s="210">
        <f ca="1">IF('Chemicals 2030'!$A106="CP",INDIRECT("'Chemicals 2030'!"&amp;'Country Selector'!$B$3&amp;ROW($A106))*10^12,0)*'Process Emissions Multipliers'!$D$36</f>
        <v>806031464954.0144</v>
      </c>
      <c r="W98" s="90">
        <f t="shared" ca="1" si="22"/>
        <v>820095474902.20239</v>
      </c>
      <c r="X98" s="90">
        <f t="shared" ca="1" si="22"/>
        <v>834159484850.3905</v>
      </c>
      <c r="Y98" s="90">
        <f t="shared" ca="1" si="22"/>
        <v>848223494798.57837</v>
      </c>
      <c r="Z98" s="90">
        <f t="shared" ca="1" si="22"/>
        <v>862287504746.76648</v>
      </c>
      <c r="AA98" s="90">
        <f t="shared" ca="1" si="22"/>
        <v>876351514694.95459</v>
      </c>
      <c r="AB98" s="90">
        <f t="shared" ca="1" si="22"/>
        <v>890415524643.14246</v>
      </c>
      <c r="AC98" s="90">
        <f t="shared" ca="1" si="22"/>
        <v>904479534591.33044</v>
      </c>
      <c r="AD98" s="90">
        <f t="shared" ca="1" si="22"/>
        <v>918543544539.51831</v>
      </c>
      <c r="AE98" s="90">
        <f t="shared" ca="1" si="22"/>
        <v>932607554487.70642</v>
      </c>
      <c r="AF98" s="90">
        <f t="shared" ca="1" si="22"/>
        <v>946671564435.89453</v>
      </c>
      <c r="AG98" s="90">
        <f t="shared" ca="1" si="22"/>
        <v>960735574384.08252</v>
      </c>
      <c r="AH98" s="90">
        <f t="shared" ca="1" si="22"/>
        <v>974799584332.27051</v>
      </c>
      <c r="AI98" s="90">
        <f t="shared" ca="1" si="22"/>
        <v>988863594280.4585</v>
      </c>
      <c r="AJ98" s="90">
        <f t="shared" ca="1" si="22"/>
        <v>1002927604228.6465</v>
      </c>
      <c r="AK98" s="90">
        <f t="shared" ca="1" si="22"/>
        <v>1016991614176.8345</v>
      </c>
      <c r="AL98" s="90">
        <f t="shared" ca="1" si="22"/>
        <v>1031055624125.0225</v>
      </c>
      <c r="AM98" s="90">
        <f t="shared" ca="1" si="19"/>
        <v>1045119634073.2106</v>
      </c>
      <c r="AN98" s="90">
        <f t="shared" ca="1" si="19"/>
        <v>1059183644021.3986</v>
      </c>
      <c r="AO98" s="90">
        <f t="shared" ca="1" si="19"/>
        <v>1073247653969.5864</v>
      </c>
      <c r="AP98" s="210">
        <f ca="1">V98*'Process Emissions Multipliers'!$E$36</f>
        <v>1087311663917.7745</v>
      </c>
    </row>
    <row r="99" spans="1:42">
      <c r="A99" s="74">
        <v>47</v>
      </c>
      <c r="B99" s="210">
        <f ca="1">IF('Chemicals 2010'!$A107="CP",INDIRECT("'Chemicals 2010'!"&amp;'Country Selector'!$B$3&amp;ROW($A107))*10^12,0)</f>
        <v>0</v>
      </c>
      <c r="C99" s="90">
        <f t="shared" ca="1" si="15"/>
        <v>1358514584.5993209</v>
      </c>
      <c r="D99" s="90">
        <f t="shared" ca="1" si="20"/>
        <v>2717029169.1986418</v>
      </c>
      <c r="E99" s="90">
        <f t="shared" ca="1" si="20"/>
        <v>4075543753.7979631</v>
      </c>
      <c r="F99" s="90">
        <f t="shared" ca="1" si="20"/>
        <v>5434058338.3972836</v>
      </c>
      <c r="G99" s="90">
        <f t="shared" ca="1" si="20"/>
        <v>6792572922.9966049</v>
      </c>
      <c r="H99" s="90">
        <f t="shared" ca="1" si="20"/>
        <v>8151087507.5959263</v>
      </c>
      <c r="I99" s="90">
        <f t="shared" ca="1" si="20"/>
        <v>9509602092.1952477</v>
      </c>
      <c r="J99" s="90">
        <f t="shared" ca="1" si="20"/>
        <v>10868116676.794567</v>
      </c>
      <c r="K99" s="90">
        <f t="shared" ca="1" si="20"/>
        <v>12226631261.393888</v>
      </c>
      <c r="L99" s="210">
        <f ca="1">IF('Chemicals 2020'!$A107="CP",INDIRECT("'Chemicals 2020'!"&amp;'Country Selector'!$B$3&amp;ROW($A107))*10^12,0)*'Process Emissions Multipliers'!$B$36</f>
        <v>13585145845.99321</v>
      </c>
      <c r="M99" s="90">
        <f t="shared" ca="1" si="16"/>
        <v>17946838864.309368</v>
      </c>
      <c r="N99" s="90">
        <f t="shared" ca="1" si="21"/>
        <v>22308531882.625526</v>
      </c>
      <c r="O99" s="90">
        <f t="shared" ca="1" si="21"/>
        <v>26670224900.941681</v>
      </c>
      <c r="P99" s="90">
        <f t="shared" ca="1" si="21"/>
        <v>31031917919.257843</v>
      </c>
      <c r="Q99" s="90">
        <f t="shared" ca="1" si="21"/>
        <v>35393610937.573997</v>
      </c>
      <c r="R99" s="90">
        <f t="shared" ca="1" si="21"/>
        <v>39755303955.890152</v>
      </c>
      <c r="S99" s="90">
        <f t="shared" ca="1" si="21"/>
        <v>44116996974.206314</v>
      </c>
      <c r="T99" s="90">
        <f t="shared" ca="1" si="21"/>
        <v>48478689992.522469</v>
      </c>
      <c r="U99" s="90">
        <f t="shared" ca="1" si="21"/>
        <v>52840383010.838623</v>
      </c>
      <c r="V99" s="210">
        <f ca="1">IF('Chemicals 2030'!$A107="CP",INDIRECT("'Chemicals 2030'!"&amp;'Country Selector'!$B$3&amp;ROW($A107))*10^12,0)*'Process Emissions Multipliers'!$D$36</f>
        <v>57202076029.154785</v>
      </c>
      <c r="W99" s="90">
        <f t="shared" ca="1" si="22"/>
        <v>58200164318.892876</v>
      </c>
      <c r="X99" s="90">
        <f t="shared" ca="1" si="22"/>
        <v>59198252608.630959</v>
      </c>
      <c r="Y99" s="90">
        <f t="shared" ca="1" si="22"/>
        <v>60196340898.369057</v>
      </c>
      <c r="Z99" s="90">
        <f t="shared" ca="1" si="22"/>
        <v>61194429188.107147</v>
      </c>
      <c r="AA99" s="90">
        <f t="shared" ca="1" si="22"/>
        <v>62192517477.84523</v>
      </c>
      <c r="AB99" s="90">
        <f t="shared" ca="1" si="22"/>
        <v>63190605767.583328</v>
      </c>
      <c r="AC99" s="90">
        <f t="shared" ca="1" si="22"/>
        <v>64188694057.321411</v>
      </c>
      <c r="AD99" s="90">
        <f t="shared" ca="1" si="22"/>
        <v>65186782347.059502</v>
      </c>
      <c r="AE99" s="90">
        <f t="shared" ca="1" si="22"/>
        <v>66184870636.7976</v>
      </c>
      <c r="AF99" s="90">
        <f t="shared" ca="1" si="22"/>
        <v>67182958926.535683</v>
      </c>
      <c r="AG99" s="90">
        <f t="shared" ca="1" si="22"/>
        <v>68181047216.273773</v>
      </c>
      <c r="AH99" s="90">
        <f t="shared" ca="1" si="22"/>
        <v>69179135506.011871</v>
      </c>
      <c r="AI99" s="90">
        <f t="shared" ca="1" si="22"/>
        <v>70177223795.749954</v>
      </c>
      <c r="AJ99" s="90">
        <f t="shared" ca="1" si="22"/>
        <v>71175312085.488037</v>
      </c>
      <c r="AK99" s="90">
        <f t="shared" ca="1" si="22"/>
        <v>72173400375.226135</v>
      </c>
      <c r="AL99" s="90">
        <f t="shared" ca="1" si="22"/>
        <v>73171488664.964218</v>
      </c>
      <c r="AM99" s="90">
        <f t="shared" ca="1" si="19"/>
        <v>74169576954.702301</v>
      </c>
      <c r="AN99" s="90">
        <f t="shared" ca="1" si="19"/>
        <v>75167665244.440414</v>
      </c>
      <c r="AO99" s="90">
        <f t="shared" ca="1" si="19"/>
        <v>76165753534.178482</v>
      </c>
      <c r="AP99" s="210">
        <f ca="1">V99*'Process Emissions Multipliers'!$E$36</f>
        <v>77163841823.91658</v>
      </c>
    </row>
    <row r="100" spans="1:42">
      <c r="A100" s="74">
        <v>48</v>
      </c>
      <c r="B100" s="210">
        <f ca="1">IF('Chemicals 2010'!$A108="CP",INDIRECT("'Chemicals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10">
        <f ca="1">IF('Chemicals 2020'!$A108="CP",INDIRECT("'Chemicals 2020'!"&amp;'Country Selector'!$B$3&amp;ROW($A108))*10^12,0)*'Process Emissions Multipliers'!$B$36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210">
        <f ca="1">IF('Chemicals 2030'!$A108="CP",INDIRECT("'Chemicals 2030'!"&amp;'Country Selector'!$B$3&amp;ROW($A108))*10^12,0)*'Process Emissions Multipliers'!$D$36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0">
        <f ca="1">V100*'Process Emissions Multipliers'!$E$36</f>
        <v>0</v>
      </c>
    </row>
    <row r="101" spans="1:42">
      <c r="A101" s="74">
        <v>49</v>
      </c>
      <c r="B101" s="210">
        <f ca="1">IF('Chemicals 2010'!$A109="CP",INDIRECT("'Chemicals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210">
        <f ca="1">IF('Chemicals 2020'!$A109="CP",INDIRECT("'Chemicals 2020'!"&amp;'Country Selector'!$B$3&amp;ROW($A109))*10^12,0)*'Process Emissions Multipliers'!$B$36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210">
        <f ca="1">IF('Chemicals 2030'!$A109="CP",INDIRECT("'Chemicals 2030'!"&amp;'Country Selector'!$B$3&amp;ROW($A109))*10^12,0)*'Process Emissions Multipliers'!$D$36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0">
        <f ca="1">V101*'Process Emissions Multipliers'!$E$36</f>
        <v>0</v>
      </c>
    </row>
    <row r="102" spans="1:42">
      <c r="A102" s="74">
        <v>50</v>
      </c>
      <c r="B102" s="210">
        <f ca="1">IF('Chemicals 2010'!$A110="CP",INDIRECT("'Chemicals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10">
        <f ca="1">IF('Chemicals 2020'!$A110="CP",INDIRECT("'Chemicals 2020'!"&amp;'Country Selector'!$B$3&amp;ROW($A110))*10^12,0)*'Process Emissions Multipliers'!$B$36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210">
        <f ca="1">IF('Chemicals 2030'!$A110="CP",INDIRECT("'Chemicals 2030'!"&amp;'Country Selector'!$B$3&amp;ROW($A110))*10^12,0)*'Process Emissions Multipliers'!$D$36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0">
        <f ca="1">V102*'Process Emissions Multipliers'!$E$36</f>
        <v>0</v>
      </c>
    </row>
    <row r="103" spans="1:42">
      <c r="A103" s="74">
        <v>51</v>
      </c>
      <c r="B103" s="210">
        <f ca="1">IF('Chemicals 2010'!$A111="CP",INDIRECT("'Chemicals 2010'!"&amp;'Country Selector'!$B$3&amp;ROW($A111))*10^12,0)</f>
        <v>0</v>
      </c>
      <c r="C103" s="90">
        <f t="shared" ca="1" si="15"/>
        <v>132819522104.61519</v>
      </c>
      <c r="D103" s="90">
        <f t="shared" ca="1" si="20"/>
        <v>265639044209.23038</v>
      </c>
      <c r="E103" s="90">
        <f t="shared" ca="1" si="20"/>
        <v>398458566313.84558</v>
      </c>
      <c r="F103" s="90">
        <f t="shared" ca="1" si="20"/>
        <v>531278088418.46075</v>
      </c>
      <c r="G103" s="90">
        <f t="shared" ca="1" si="20"/>
        <v>664097610523.07593</v>
      </c>
      <c r="H103" s="90">
        <f t="shared" ca="1" si="20"/>
        <v>796917132627.69116</v>
      </c>
      <c r="I103" s="90">
        <f t="shared" ca="1" si="20"/>
        <v>929736654732.30627</v>
      </c>
      <c r="J103" s="90">
        <f t="shared" ca="1" si="20"/>
        <v>1062556176836.9215</v>
      </c>
      <c r="K103" s="90">
        <f t="shared" ca="1" si="20"/>
        <v>1195375698941.5366</v>
      </c>
      <c r="L103" s="210">
        <f ca="1">IF('Chemicals 2020'!$A111="CP",INDIRECT("'Chemicals 2020'!"&amp;'Country Selector'!$B$3&amp;ROW($A111))*10^12,0)*'Process Emissions Multipliers'!$B$36</f>
        <v>1328195221046.1519</v>
      </c>
      <c r="M103" s="90">
        <f t="shared" ca="1" si="16"/>
        <v>1571453467610.5532</v>
      </c>
      <c r="N103" s="90">
        <f t="shared" ca="1" si="21"/>
        <v>1814711714174.9551</v>
      </c>
      <c r="O103" s="90">
        <f t="shared" ca="1" si="21"/>
        <v>2057969960739.3564</v>
      </c>
      <c r="P103" s="90">
        <f t="shared" ca="1" si="21"/>
        <v>2301228207303.7578</v>
      </c>
      <c r="Q103" s="90">
        <f t="shared" ca="1" si="21"/>
        <v>2544486453868.1592</v>
      </c>
      <c r="R103" s="90">
        <f t="shared" ca="1" si="21"/>
        <v>2787744700432.561</v>
      </c>
      <c r="S103" s="90">
        <f t="shared" ca="1" si="21"/>
        <v>3031002946996.9624</v>
      </c>
      <c r="T103" s="90">
        <f t="shared" ca="1" si="21"/>
        <v>3274261193561.3643</v>
      </c>
      <c r="U103" s="90">
        <f t="shared" ca="1" si="21"/>
        <v>3517519440125.7656</v>
      </c>
      <c r="V103" s="210">
        <f ca="1">IF('Chemicals 2030'!$A111="CP",INDIRECT("'Chemicals 2030'!"&amp;'Country Selector'!$B$3&amp;ROW($A111))*10^12,0)*'Process Emissions Multipliers'!$D$36</f>
        <v>3760777686690.167</v>
      </c>
      <c r="W103" s="90">
        <f t="shared" ca="1" si="22"/>
        <v>3826397475864.9624</v>
      </c>
      <c r="X103" s="90">
        <f t="shared" ca="1" si="22"/>
        <v>3892017265039.7583</v>
      </c>
      <c r="Y103" s="90">
        <f t="shared" ca="1" si="22"/>
        <v>3957637054214.5532</v>
      </c>
      <c r="Z103" s="90">
        <f t="shared" ca="1" si="22"/>
        <v>4023256843389.3491</v>
      </c>
      <c r="AA103" s="90">
        <f t="shared" ca="1" si="22"/>
        <v>4088876632564.1445</v>
      </c>
      <c r="AB103" s="90">
        <f t="shared" ca="1" si="22"/>
        <v>4154496421738.9395</v>
      </c>
      <c r="AC103" s="90">
        <f t="shared" ca="1" si="22"/>
        <v>4220116210913.7354</v>
      </c>
      <c r="AD103" s="90">
        <f t="shared" ca="1" si="22"/>
        <v>4285736000088.5313</v>
      </c>
      <c r="AE103" s="90">
        <f t="shared" ca="1" si="22"/>
        <v>4351355789263.3267</v>
      </c>
      <c r="AF103" s="90">
        <f t="shared" ca="1" si="22"/>
        <v>4416975578438.1221</v>
      </c>
      <c r="AG103" s="90">
        <f t="shared" ca="1" si="22"/>
        <v>4482595367612.918</v>
      </c>
      <c r="AH103" s="90">
        <f t="shared" ca="1" si="22"/>
        <v>4548215156787.7129</v>
      </c>
      <c r="AI103" s="90">
        <f t="shared" ca="1" si="22"/>
        <v>4613834945962.5088</v>
      </c>
      <c r="AJ103" s="90">
        <f t="shared" ca="1" si="22"/>
        <v>4679454735137.3037</v>
      </c>
      <c r="AK103" s="90">
        <f t="shared" ca="1" si="22"/>
        <v>4745074524312.0996</v>
      </c>
      <c r="AL103" s="90">
        <f t="shared" ca="1" si="22"/>
        <v>4810694313486.8955</v>
      </c>
      <c r="AM103" s="90">
        <f t="shared" ca="1" si="19"/>
        <v>4876314102661.6904</v>
      </c>
      <c r="AN103" s="90">
        <f t="shared" ca="1" si="19"/>
        <v>4941933891836.4863</v>
      </c>
      <c r="AO103" s="90">
        <f t="shared" ca="1" si="19"/>
        <v>5007553681011.2822</v>
      </c>
      <c r="AP103" s="210">
        <f ca="1">V103*'Process Emissions Multipliers'!$E$36</f>
        <v>5073173470186.0771</v>
      </c>
    </row>
    <row r="104" spans="1:42">
      <c r="A104" s="74">
        <v>52</v>
      </c>
      <c r="B104" s="210">
        <f ca="1">IF('Chemicals 2010'!$A112="CP",INDIRECT("'Chemicals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210">
        <f ca="1">IF('Chemicals 2020'!$A112="CP",INDIRECT("'Chemicals 2020'!"&amp;'Country Selector'!$B$3&amp;ROW($A112))*10^12,0)*'Process Emissions Multipliers'!$B$36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210">
        <f ca="1">IF('Chemicals 2030'!$A112="CP",INDIRECT("'Chemicals 2030'!"&amp;'Country Selector'!$B$3&amp;ROW($A112))*10^12,0)*'Process Emissions Multipliers'!$D$36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0">
        <f ca="1">V104*'Process Emissions Multipliers'!$E$36</f>
        <v>0</v>
      </c>
    </row>
    <row r="105" spans="1:42">
      <c r="A105" s="74">
        <v>53</v>
      </c>
      <c r="B105" s="210">
        <f ca="1">IF('Chemicals 2010'!$A113="CP",INDIRECT("'Chemicals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210">
        <f ca="1">IF('Chemicals 2020'!$A113="CP",INDIRECT("'Chemicals 2020'!"&amp;'Country Selector'!$B$3&amp;ROW($A113))*10^12,0)*'Process Emissions Multipliers'!$B$36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210">
        <f ca="1">IF('Chemicals 2030'!$A113="CP",INDIRECT("'Chemicals 2030'!"&amp;'Country Selector'!$B$3&amp;ROW($A113))*10^12,0)*'Process Emissions Multipliers'!$D$36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0">
        <f ca="1">V105*'Process Emissions Multipliers'!$E$36</f>
        <v>0</v>
      </c>
    </row>
    <row r="106" spans="1:42">
      <c r="A106" s="74">
        <v>54</v>
      </c>
      <c r="B106" s="210">
        <f ca="1">IF('Chemicals 2010'!$A114="CP",INDIRECT("'Chemicals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10">
        <f ca="1">IF('Chemicals 2020'!$A114="CP",INDIRECT("'Chemicals 2020'!"&amp;'Country Selector'!$B$3&amp;ROW($A114))*10^12,0)*'Process Emissions Multipliers'!$B$36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210">
        <f ca="1">IF('Chemicals 2030'!$A114="CP",INDIRECT("'Chemicals 2030'!"&amp;'Country Selector'!$B$3&amp;ROW($A114))*10^12,0)*'Process Emissions Multipliers'!$D$36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0">
        <f ca="1">V106*'Process Emissions Multipliers'!$E$36</f>
        <v>0</v>
      </c>
    </row>
    <row r="107" spans="1:42">
      <c r="A107" s="74">
        <v>55</v>
      </c>
      <c r="B107" s="210">
        <f ca="1">IF('Chemicals 2010'!$A115="CP",INDIRECT("'Chemicals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210">
        <f ca="1">IF('Chemicals 2020'!$A115="CP",INDIRECT("'Chemicals 2020'!"&amp;'Country Selector'!$B$3&amp;ROW($A115))*10^12,0)*'Process Emissions Multipliers'!$B$36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210">
        <f ca="1">IF('Chemicals 2030'!$A115="CP",INDIRECT("'Chemicals 2030'!"&amp;'Country Selector'!$B$3&amp;ROW($A115))*10^12,0)*'Process Emissions Multipliers'!$D$36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10">
        <f ca="1">V107*'Process Emissions Multipliers'!$E$36</f>
        <v>0</v>
      </c>
    </row>
    <row r="108" spans="1:42">
      <c r="A108" s="74">
        <v>56</v>
      </c>
      <c r="B108" s="210">
        <f ca="1">IF('Chemicals 2010'!$A116="CP",INDIRECT("'Chemicals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210">
        <f ca="1">IF('Chemicals 2020'!$A116="CP",INDIRECT("'Chemicals 2020'!"&amp;'Country Selector'!$B$3&amp;ROW($A116))*10^12,0)*'Process Emissions Multipliers'!$B$36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210">
        <f ca="1">IF('Chemicals 2030'!$A116="CP",INDIRECT("'Chemicals 2030'!"&amp;'Country Selector'!$B$3&amp;ROW($A116))*10^12,0)*'Process Emissions Multipliers'!$D$36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0">
        <f ca="1">V108*'Process Emissions Multipliers'!$E$36</f>
        <v>0</v>
      </c>
    </row>
    <row r="109" spans="1:42">
      <c r="A109" s="74">
        <v>57</v>
      </c>
      <c r="B109" s="210">
        <f ca="1">IF('Chemicals 2010'!$A117="CP",INDIRECT("'Chemicals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210">
        <f ca="1">IF('Chemicals 2020'!$A117="CP",INDIRECT("'Chemicals 2020'!"&amp;'Country Selector'!$B$3&amp;ROW($A117))*10^12,0)*'Process Emissions Multipliers'!$B$36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210">
        <f ca="1">IF('Chemicals 2030'!$A117="CP",INDIRECT("'Chemicals 2030'!"&amp;'Country Selector'!$B$3&amp;ROW($A117))*10^12,0)*'Process Emissions Multipliers'!$D$36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0">
        <f ca="1">V109*'Process Emissions Multipliers'!$E$36</f>
        <v>0</v>
      </c>
    </row>
    <row r="110" spans="1:42">
      <c r="A110" s="74">
        <v>58</v>
      </c>
      <c r="B110" s="210">
        <f ca="1">IF('Chemicals 2010'!$A118="CP",INDIRECT("'Chemicals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210">
        <f ca="1">IF('Chemicals 2020'!$A118="CP",INDIRECT("'Chemicals 2020'!"&amp;'Country Selector'!$B$3&amp;ROW($A118))*10^12,0)*'Process Emissions Multipliers'!$B$36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210">
        <f ca="1">IF('Chemicals 2030'!$A118="CP",INDIRECT("'Chemicals 2030'!"&amp;'Country Selector'!$B$3&amp;ROW($A118))*10^12,0)*'Process Emissions Multipliers'!$D$36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0">
        <f ca="1">V110*'Process Emissions Multipliers'!$E$36</f>
        <v>0</v>
      </c>
    </row>
    <row r="111" spans="1:42">
      <c r="A111" s="74">
        <v>59</v>
      </c>
      <c r="B111" s="210">
        <f ca="1">IF('Chemicals 2010'!$A119="CP",INDIRECT("'Chemicals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210">
        <f ca="1">IF('Chemicals 2020'!$A119="CP",INDIRECT("'Chemicals 2020'!"&amp;'Country Selector'!$B$3&amp;ROW($A119))*10^12,0)*'Process Emissions Multipliers'!$B$36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210">
        <f ca="1">IF('Chemicals 2030'!$A119="CP",INDIRECT("'Chemicals 2030'!"&amp;'Country Selector'!$B$3&amp;ROW($A119))*10^12,0)*'Process Emissions Multipliers'!$D$36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0">
        <f ca="1">V111*'Process Emissions Multipliers'!$E$36</f>
        <v>0</v>
      </c>
    </row>
    <row r="112" spans="1:42">
      <c r="A112" s="74">
        <v>60</v>
      </c>
      <c r="B112" s="210">
        <f ca="1">IF('Chemicals 2010'!$A120="CP",INDIRECT("'Chemicals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210">
        <f ca="1">IF('Chemicals 2020'!$A120="CP",INDIRECT("'Chemicals 2020'!"&amp;'Country Selector'!$B$3&amp;ROW($A120))*10^12,0)*'Process Emissions Multipliers'!$B$36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210">
        <f ca="1">IF('Chemicals 2030'!$A120="CP",INDIRECT("'Chemicals 2030'!"&amp;'Country Selector'!$B$3&amp;ROW($A120))*10^12,0)*'Process Emissions Multipliers'!$D$36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0">
        <f ca="1">V112*'Process Emissions Multipliers'!$E$36</f>
        <v>0</v>
      </c>
    </row>
    <row r="113" spans="1:42">
      <c r="A113" s="74">
        <v>61</v>
      </c>
      <c r="B113" s="210">
        <f ca="1">IF('Chemicals 2010'!$A121="CP",INDIRECT("'Chemicals 2010'!"&amp;'Country Selector'!$B$3&amp;ROW($A121))*10^12,0)</f>
        <v>0</v>
      </c>
      <c r="C113" s="90">
        <f t="shared" ca="1" si="15"/>
        <v>180139504.86860663</v>
      </c>
      <c r="D113" s="90">
        <f t="shared" ca="1" si="20"/>
        <v>360279009.73721325</v>
      </c>
      <c r="E113" s="90">
        <f t="shared" ca="1" si="20"/>
        <v>540418514.60581994</v>
      </c>
      <c r="F113" s="90">
        <f t="shared" ca="1" si="20"/>
        <v>720558019.47442651</v>
      </c>
      <c r="G113" s="90">
        <f t="shared" ca="1" si="20"/>
        <v>900697524.34303308</v>
      </c>
      <c r="H113" s="90">
        <f t="shared" ca="1" si="20"/>
        <v>1080837029.2116399</v>
      </c>
      <c r="I113" s="90">
        <f t="shared" ca="1" si="20"/>
        <v>1260976534.0802464</v>
      </c>
      <c r="J113" s="90">
        <f t="shared" ca="1" si="20"/>
        <v>1441116038.948853</v>
      </c>
      <c r="K113" s="90">
        <f t="shared" ca="1" si="20"/>
        <v>1621255543.8174596</v>
      </c>
      <c r="L113" s="210">
        <f ca="1">IF('Chemicals 2020'!$A121="CP",INDIRECT("'Chemicals 2020'!"&amp;'Country Selector'!$B$3&amp;ROW($A121))*10^12,0)*'Process Emissions Multipliers'!$B$36</f>
        <v>1801395048.6860662</v>
      </c>
      <c r="M113" s="90">
        <f t="shared" ca="1" si="16"/>
        <v>2374630120.9279823</v>
      </c>
      <c r="N113" s="90">
        <f t="shared" ca="1" si="21"/>
        <v>2947865193.169898</v>
      </c>
      <c r="O113" s="90">
        <f t="shared" ca="1" si="21"/>
        <v>3521100265.4118142</v>
      </c>
      <c r="P113" s="90">
        <f t="shared" ca="1" si="21"/>
        <v>4094335337.6537299</v>
      </c>
      <c r="Q113" s="90">
        <f t="shared" ca="1" si="21"/>
        <v>4667570409.8956461</v>
      </c>
      <c r="R113" s="90">
        <f t="shared" ca="1" si="21"/>
        <v>5240805482.1375618</v>
      </c>
      <c r="S113" s="90">
        <f t="shared" ca="1" si="21"/>
        <v>5814040554.3794775</v>
      </c>
      <c r="T113" s="90">
        <f t="shared" ca="1" si="21"/>
        <v>6387275626.6213932</v>
      </c>
      <c r="U113" s="90">
        <f t="shared" ca="1" si="21"/>
        <v>6960510698.8633099</v>
      </c>
      <c r="V113" s="210">
        <f ca="1">IF('Chemicals 2030'!$A121="CP",INDIRECT("'Chemicals 2030'!"&amp;'Country Selector'!$B$3&amp;ROW($A121))*10^12,0)*'Process Emissions Multipliers'!$D$36</f>
        <v>7533745771.1052256</v>
      </c>
      <c r="W113" s="90">
        <f t="shared" ca="1" si="24"/>
        <v>7665198053.1547718</v>
      </c>
      <c r="X113" s="90">
        <f t="shared" ca="1" si="24"/>
        <v>7796650335.2043161</v>
      </c>
      <c r="Y113" s="90">
        <f t="shared" ca="1" si="24"/>
        <v>7928102617.2538614</v>
      </c>
      <c r="Z113" s="90">
        <f t="shared" ca="1" si="24"/>
        <v>8059554899.3034058</v>
      </c>
      <c r="AA113" s="90">
        <f t="shared" ca="1" si="24"/>
        <v>8191007181.352952</v>
      </c>
      <c r="AB113" s="90">
        <f t="shared" ca="1" si="24"/>
        <v>8322459463.4024963</v>
      </c>
      <c r="AC113" s="90">
        <f t="shared" ca="1" si="24"/>
        <v>8453911745.4520426</v>
      </c>
      <c r="AD113" s="90">
        <f t="shared" ca="1" si="24"/>
        <v>8585364027.5015879</v>
      </c>
      <c r="AE113" s="90">
        <f t="shared" ca="1" si="24"/>
        <v>8716816309.5511322</v>
      </c>
      <c r="AF113" s="90">
        <f t="shared" ca="1" si="24"/>
        <v>8848268591.6006775</v>
      </c>
      <c r="AG113" s="90">
        <f t="shared" ca="1" si="24"/>
        <v>8979720873.6502228</v>
      </c>
      <c r="AH113" s="90">
        <f t="shared" ca="1" si="24"/>
        <v>9111173155.6997681</v>
      </c>
      <c r="AI113" s="90">
        <f t="shared" ca="1" si="24"/>
        <v>9242625437.7493134</v>
      </c>
      <c r="AJ113" s="90">
        <f t="shared" ca="1" si="24"/>
        <v>9374077719.7988586</v>
      </c>
      <c r="AK113" s="90">
        <f t="shared" ca="1" si="24"/>
        <v>9505530001.8484039</v>
      </c>
      <c r="AL113" s="90">
        <f t="shared" ca="1" si="24"/>
        <v>9636982283.8979492</v>
      </c>
      <c r="AM113" s="90">
        <f t="shared" ca="1" si="23"/>
        <v>9768434565.9474945</v>
      </c>
      <c r="AN113" s="90">
        <f t="shared" ca="1" si="23"/>
        <v>9899886847.9970398</v>
      </c>
      <c r="AO113" s="90">
        <f t="shared" ca="1" si="23"/>
        <v>10031339130.046585</v>
      </c>
      <c r="AP113" s="210">
        <f ca="1">V113*'Process Emissions Multipliers'!$E$36</f>
        <v>10162791412.09613</v>
      </c>
    </row>
    <row r="114" spans="1:42">
      <c r="A114" s="74">
        <v>62</v>
      </c>
      <c r="B114" s="210">
        <f ca="1">IF('Chemicals 2010'!$A122="CP",INDIRECT("'Chemicals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 s="210">
        <f ca="1">IF('Chemicals 2020'!$A122="CP",INDIRECT("'Chemicals 2020'!"&amp;'Country Selector'!$B$3&amp;ROW($A122))*10^12,0)*'Process Emissions Multipliers'!$B$36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210">
        <f ca="1">IF('Chemicals 2030'!$A122="CP",INDIRECT("'Chemicals 2030'!"&amp;'Country Selector'!$B$3&amp;ROW($A122))*10^12,0)*'Process Emissions Multipliers'!$D$36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0">
        <f ca="1">V114*'Process Emissions Multipliers'!$E$36</f>
        <v>0</v>
      </c>
    </row>
    <row r="115" spans="1:42">
      <c r="A115" s="74">
        <v>63</v>
      </c>
      <c r="B115" s="210">
        <f ca="1">IF('Chemicals 2010'!$A123="CP",INDIRECT("'Chemicals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10">
        <f ca="1">IF('Chemicals 2020'!$A123="CP",INDIRECT("'Chemicals 2020'!"&amp;'Country Selector'!$B$3&amp;ROW($A123))*10^12,0)*'Process Emissions Multipliers'!$B$36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210">
        <f ca="1">IF('Chemicals 2030'!$A123="CP",INDIRECT("'Chemicals 2030'!"&amp;'Country Selector'!$B$3&amp;ROW($A123))*10^12,0)*'Process Emissions Multipliers'!$D$36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0">
        <f ca="1">V115*'Process Emissions Multipliers'!$E$36</f>
        <v>0</v>
      </c>
    </row>
    <row r="116" spans="1:42">
      <c r="A116" s="74">
        <v>64</v>
      </c>
      <c r="B116" s="210">
        <f ca="1">IF('Chemicals 2010'!$A124="CP",INDIRECT("'Chemicals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210">
        <f ca="1">IF('Chemicals 2020'!$A124="CP",INDIRECT("'Chemicals 2020'!"&amp;'Country Selector'!$B$3&amp;ROW($A124))*10^12,0)*'Process Emissions Multipliers'!$B$36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210">
        <f ca="1">IF('Chemicals 2030'!$A124="CP",INDIRECT("'Chemicals 2030'!"&amp;'Country Selector'!$B$3&amp;ROW($A124))*10^12,0)*'Process Emissions Multipliers'!$D$36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0">
        <f ca="1">V116*'Process Emissions Multipliers'!$E$36</f>
        <v>0</v>
      </c>
    </row>
    <row r="117" spans="1:42">
      <c r="A117" s="74">
        <v>65</v>
      </c>
      <c r="B117" s="210">
        <f ca="1">IF('Chemicals 2010'!$A125="CP",INDIRECT("'Chemicals 2010'!"&amp;'Country Selector'!$B$3&amp;ROW($A125))*10^12,0)</f>
        <v>15161929411.203091</v>
      </c>
      <c r="C117" s="90">
        <f t="shared" ca="1" si="15"/>
        <v>19579434520.641773</v>
      </c>
      <c r="D117" s="90">
        <f t="shared" ca="1" si="20"/>
        <v>23996939630.080456</v>
      </c>
      <c r="E117" s="90">
        <f t="shared" ca="1" si="20"/>
        <v>28414444739.519138</v>
      </c>
      <c r="F117" s="90">
        <f t="shared" ca="1" si="20"/>
        <v>32831949848.957817</v>
      </c>
      <c r="G117" s="90">
        <f t="shared" ca="1" si="20"/>
        <v>37249454958.396507</v>
      </c>
      <c r="H117" s="90">
        <f t="shared" ca="1" si="20"/>
        <v>41666960067.83519</v>
      </c>
      <c r="I117" s="90">
        <f t="shared" ca="1" si="20"/>
        <v>46084465177.273865</v>
      </c>
      <c r="J117" s="90">
        <f t="shared" ca="1" si="20"/>
        <v>50501970286.712547</v>
      </c>
      <c r="K117" s="90">
        <f t="shared" ca="1" si="20"/>
        <v>54919475396.15123</v>
      </c>
      <c r="L117" s="210">
        <f ca="1">IF('Chemicals 2020'!$A125="CP",INDIRECT("'Chemicals 2020'!"&amp;'Country Selector'!$B$3&amp;ROW($A125))*10^12,0)*'Process Emissions Multipliers'!$B$36</f>
        <v>59336980505.589912</v>
      </c>
      <c r="M117" s="90">
        <f t="shared" ca="1" si="16"/>
        <v>65733823519.538414</v>
      </c>
      <c r="N117" s="90">
        <f t="shared" ca="1" si="21"/>
        <v>72130666533.486908</v>
      </c>
      <c r="O117" s="90">
        <f t="shared" ca="1" si="21"/>
        <v>78527509547.435425</v>
      </c>
      <c r="P117" s="90">
        <f t="shared" ca="1" si="21"/>
        <v>84924352561.383911</v>
      </c>
      <c r="Q117" s="90">
        <f t="shared" ca="1" si="21"/>
        <v>91321195575.332428</v>
      </c>
      <c r="R117" s="90">
        <f t="shared" ca="1" si="21"/>
        <v>97718038589.280914</v>
      </c>
      <c r="S117" s="90">
        <f t="shared" ca="1" si="21"/>
        <v>104114881603.22942</v>
      </c>
      <c r="T117" s="90">
        <f t="shared" ca="1" si="21"/>
        <v>110511724617.17792</v>
      </c>
      <c r="U117" s="90">
        <f t="shared" ca="1" si="21"/>
        <v>116908567631.12642</v>
      </c>
      <c r="V117" s="210">
        <f ca="1">IF('Chemicals 2030'!$A125="CP",INDIRECT("'Chemicals 2030'!"&amp;'Country Selector'!$B$3&amp;ROW($A125))*10^12,0)*'Process Emissions Multipliers'!$D$36</f>
        <v>123305410645.07492</v>
      </c>
      <c r="W117" s="90">
        <f t="shared" ca="1" si="24"/>
        <v>125456900502.95122</v>
      </c>
      <c r="X117" s="90">
        <f t="shared" ca="1" si="24"/>
        <v>127608390360.82753</v>
      </c>
      <c r="Y117" s="90">
        <f t="shared" ca="1" si="24"/>
        <v>129759880218.70384</v>
      </c>
      <c r="Z117" s="90">
        <f t="shared" ca="1" si="24"/>
        <v>131911370076.58014</v>
      </c>
      <c r="AA117" s="90">
        <f t="shared" ca="1" si="24"/>
        <v>134062859934.45642</v>
      </c>
      <c r="AB117" s="90">
        <f t="shared" ca="1" si="24"/>
        <v>136214349792.33273</v>
      </c>
      <c r="AC117" s="90">
        <f t="shared" ca="1" si="24"/>
        <v>138365839650.20905</v>
      </c>
      <c r="AD117" s="90">
        <f t="shared" ca="1" si="24"/>
        <v>140517329508.08533</v>
      </c>
      <c r="AE117" s="90">
        <f t="shared" ca="1" si="24"/>
        <v>142668819365.96167</v>
      </c>
      <c r="AF117" s="90">
        <f t="shared" ca="1" si="24"/>
        <v>144820309223.83795</v>
      </c>
      <c r="AG117" s="90">
        <f t="shared" ca="1" si="24"/>
        <v>146971799081.71426</v>
      </c>
      <c r="AH117" s="90">
        <f t="shared" ca="1" si="24"/>
        <v>149123288939.59058</v>
      </c>
      <c r="AI117" s="90">
        <f t="shared" ca="1" si="24"/>
        <v>151274778797.46686</v>
      </c>
      <c r="AJ117" s="90">
        <f t="shared" ca="1" si="24"/>
        <v>153426268655.34314</v>
      </c>
      <c r="AK117" s="90">
        <f t="shared" ca="1" si="24"/>
        <v>155577758513.21945</v>
      </c>
      <c r="AL117" s="90">
        <f t="shared" ca="1" si="24"/>
        <v>157729248371.09576</v>
      </c>
      <c r="AM117" s="90">
        <f t="shared" ca="1" si="23"/>
        <v>159880738228.97208</v>
      </c>
      <c r="AN117" s="90">
        <f t="shared" ca="1" si="23"/>
        <v>162032228086.84839</v>
      </c>
      <c r="AO117" s="90">
        <f t="shared" ca="1" si="23"/>
        <v>164183717944.72467</v>
      </c>
      <c r="AP117" s="210">
        <f ca="1">V117*'Process Emissions Multipliers'!$E$36</f>
        <v>166335207802.60098</v>
      </c>
    </row>
    <row r="118" spans="1:42">
      <c r="A118" s="74">
        <v>66</v>
      </c>
      <c r="B118" s="210">
        <f ca="1">IF('Chemicals 2010'!$A126="CP",INDIRECT("'Chemicals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210">
        <f ca="1">IF('Chemicals 2020'!$A126="CP",INDIRECT("'Chemicals 2020'!"&amp;'Country Selector'!$B$3&amp;ROW($A126))*10^12,0)*'Process Emissions Multipliers'!$B$36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210">
        <f ca="1">IF('Chemicals 2030'!$A126="CP",INDIRECT("'Chemicals 2030'!"&amp;'Country Selector'!$B$3&amp;ROW($A126))*10^12,0)*'Process Emissions Multipliers'!$D$36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0">
        <f ca="1">V118*'Process Emissions Multipliers'!$E$36</f>
        <v>0</v>
      </c>
    </row>
    <row r="119" spans="1:42">
      <c r="A119" s="74">
        <v>67</v>
      </c>
      <c r="B119" s="210">
        <f ca="1">IF('Chemicals 2010'!$A127="CP",INDIRECT("'Chemicals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210">
        <f ca="1">IF('Chemicals 2020'!$A127="CP",INDIRECT("'Chemicals 2020'!"&amp;'Country Selector'!$B$3&amp;ROW($A127))*10^12,0)*'Process Emissions Multipliers'!$B$36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210">
        <f ca="1">IF('Chemicals 2030'!$A127="CP",INDIRECT("'Chemicals 2030'!"&amp;'Country Selector'!$B$3&amp;ROW($A127))*10^12,0)*'Process Emissions Multipliers'!$D$36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0">
        <f ca="1">V119*'Process Emissions Multipliers'!$E$36</f>
        <v>0</v>
      </c>
    </row>
    <row r="120" spans="1:42">
      <c r="A120" s="74">
        <v>68</v>
      </c>
      <c r="B120" s="210">
        <f ca="1">IF('Chemicals 2010'!$A128="CP",INDIRECT("'Chemicals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210">
        <f ca="1">IF('Chemicals 2020'!$A128="CP",INDIRECT("'Chemicals 2020'!"&amp;'Country Selector'!$B$3&amp;ROW($A128))*10^12,0)*'Process Emissions Multipliers'!$B$36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210">
        <f ca="1">IF('Chemicals 2030'!$A128="CP",INDIRECT("'Chemicals 2030'!"&amp;'Country Selector'!$B$3&amp;ROW($A128))*10^12,0)*'Process Emissions Multipliers'!$D$36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0">
        <f ca="1">V120*'Process Emissions Multipliers'!$E$36</f>
        <v>0</v>
      </c>
    </row>
    <row r="121" spans="1:42">
      <c r="A121" s="74">
        <v>69</v>
      </c>
      <c r="B121" s="210">
        <f ca="1">IF('Chemicals 2010'!$A129="CP",INDIRECT("'Chemicals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10">
        <f ca="1">IF('Chemicals 2020'!$A129="CP",INDIRECT("'Chemicals 2020'!"&amp;'Country Selector'!$B$3&amp;ROW($A129))*10^12,0)*'Process Emissions Multipliers'!$B$36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210">
        <f ca="1">IF('Chemicals 2030'!$A129="CP",INDIRECT("'Chemicals 2030'!"&amp;'Country Selector'!$B$3&amp;ROW($A129))*10^12,0)*'Process Emissions Multipliers'!$D$36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0">
        <f ca="1">V121*'Process Emissions Multipliers'!$E$36</f>
        <v>0</v>
      </c>
    </row>
    <row r="122" spans="1:42">
      <c r="A122" s="74">
        <v>70</v>
      </c>
      <c r="B122" s="210">
        <f ca="1">IF('Chemicals 2010'!$A130="CP",INDIRECT("'Chemicals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210">
        <f ca="1">IF('Chemicals 2020'!$A130="CP",INDIRECT("'Chemicals 2020'!"&amp;'Country Selector'!$B$3&amp;ROW($A130))*10^12,0)*'Process Emissions Multipliers'!$B$36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210">
        <f ca="1">IF('Chemicals 2030'!$A130="CP",INDIRECT("'Chemicals 2030'!"&amp;'Country Selector'!$B$3&amp;ROW($A130))*10^12,0)*'Process Emissions Multipliers'!$D$36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0">
        <f ca="1">V122*'Process Emissions Multipliers'!$E$36</f>
        <v>0</v>
      </c>
    </row>
    <row r="123" spans="1:42">
      <c r="A123" s="74">
        <v>71</v>
      </c>
      <c r="B123" s="210">
        <f ca="1">IF('Chemicals 2010'!$A131="CP",INDIRECT("'Chemicals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10">
        <f ca="1">IF('Chemicals 2020'!$A131="CP",INDIRECT("'Chemicals 2020'!"&amp;'Country Selector'!$B$3&amp;ROW($A131))*10^12,0)*'Process Emissions Multipliers'!$B$36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210">
        <f ca="1">IF('Chemicals 2030'!$A131="CP",INDIRECT("'Chemicals 2030'!"&amp;'Country Selector'!$B$3&amp;ROW($A131))*10^12,0)*'Process Emissions Multipliers'!$D$36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0">
        <f ca="1">V123*'Process Emissions Multipliers'!$E$36</f>
        <v>0</v>
      </c>
    </row>
    <row r="124" spans="1:42">
      <c r="A124" s="74">
        <v>72</v>
      </c>
      <c r="B124" s="210">
        <f ca="1">IF('Chemicals 2010'!$A132="CP",INDIRECT("'Chemicals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10">
        <f ca="1">IF('Chemicals 2020'!$A132="CP",INDIRECT("'Chemicals 2020'!"&amp;'Country Selector'!$B$3&amp;ROW($A132))*10^12,0)*'Process Emissions Multipliers'!$B$36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210">
        <f ca="1">IF('Chemicals 2030'!$A132="CP",INDIRECT("'Chemicals 2030'!"&amp;'Country Selector'!$B$3&amp;ROW($A132))*10^12,0)*'Process Emissions Multipliers'!$D$36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0">
        <f ca="1">V124*'Process Emissions Multipliers'!$E$36</f>
        <v>0</v>
      </c>
    </row>
    <row r="125" spans="1:42">
      <c r="A125" s="74">
        <v>73</v>
      </c>
      <c r="B125" s="210">
        <f ca="1">IF('Chemicals 2010'!$A133="CP",INDIRECT("'Chemicals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10">
        <f ca="1">IF('Chemicals 2020'!$A133="CP",INDIRECT("'Chemicals 2020'!"&amp;'Country Selector'!$B$3&amp;ROW($A133))*10^12,0)*'Process Emissions Multipliers'!$B$36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210">
        <f ca="1">IF('Chemicals 2030'!$A133="CP",INDIRECT("'Chemicals 2030'!"&amp;'Country Selector'!$B$3&amp;ROW($A133))*10^12,0)*'Process Emissions Multipliers'!$D$36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210">
        <f ca="1">V125*'Process Emissions Multipliers'!$E$36</f>
        <v>0</v>
      </c>
    </row>
    <row r="126" spans="1:42">
      <c r="A126" s="74">
        <v>74</v>
      </c>
      <c r="B126" s="210">
        <f ca="1">IF('Chemicals 2010'!$A134="CP",INDIRECT("'Chemicals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210">
        <f ca="1">IF('Chemicals 2020'!$A134="CP",INDIRECT("'Chemicals 2020'!"&amp;'Country Selector'!$B$3&amp;ROW($A134))*10^12,0)*'Process Emissions Multipliers'!$B$36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210">
        <f ca="1">IF('Chemicals 2030'!$A134="CP",INDIRECT("'Chemicals 2030'!"&amp;'Country Selector'!$B$3&amp;ROW($A134))*10^12,0)*'Process Emissions Multipliers'!$D$36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10">
        <f ca="1">V126*'Process Emissions Multipliers'!$E$36</f>
        <v>0</v>
      </c>
    </row>
    <row r="127" spans="1:42">
      <c r="A127" s="74">
        <v>75</v>
      </c>
      <c r="B127" s="210">
        <f ca="1">IF('Chemicals 2010'!$A135="CP",INDIRECT("'Chemicals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10">
        <f ca="1">IF('Chemicals 2020'!$A135="CP",INDIRECT("'Chemicals 2020'!"&amp;'Country Selector'!$B$3&amp;ROW($A135))*10^12,0)*'Process Emissions Multipliers'!$B$36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210">
        <f ca="1">IF('Chemicals 2030'!$A135="CP",INDIRECT("'Chemicals 2030'!"&amp;'Country Selector'!$B$3&amp;ROW($A135))*10^12,0)*'Process Emissions Multipliers'!$D$36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0">
        <f ca="1">V127*'Process Emissions Multipliers'!$E$36</f>
        <v>0</v>
      </c>
    </row>
    <row r="128" spans="1:42">
      <c r="A128" s="74">
        <v>76</v>
      </c>
      <c r="B128" s="210">
        <f ca="1">IF('Chemicals 2010'!$A136="CP",INDIRECT("'Chemicals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210">
        <f ca="1">IF('Chemicals 2020'!$A136="CP",INDIRECT("'Chemicals 2020'!"&amp;'Country Selector'!$B$3&amp;ROW($A136))*10^12,0)*'Process Emissions Multipliers'!$B$36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210">
        <f ca="1">IF('Chemicals 2030'!$A136="CP",INDIRECT("'Chemicals 2030'!"&amp;'Country Selector'!$B$3&amp;ROW($A136))*10^12,0)*'Process Emissions Multipliers'!$D$36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10">
        <f ca="1">V128*'Process Emissions Multipliers'!$E$36</f>
        <v>0</v>
      </c>
    </row>
    <row r="129" spans="1:42">
      <c r="A129" s="74">
        <v>77</v>
      </c>
      <c r="B129" s="210">
        <f ca="1">IF('Chemicals 2010'!$A137="CP",INDIRECT("'Chemicals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210">
        <f ca="1">IF('Chemicals 2020'!$A137="CP",INDIRECT("'Chemicals 2020'!"&amp;'Country Selector'!$B$3&amp;ROW($A137))*10^12,0)*'Process Emissions Multipliers'!$B$36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210">
        <f ca="1">IF('Chemicals 2030'!$A137="CP",INDIRECT("'Chemicals 2030'!"&amp;'Country Selector'!$B$3&amp;ROW($A137))*10^12,0)*'Process Emissions Multipliers'!$D$36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0">
        <f ca="1">V129*'Process Emissions Multipliers'!$E$36</f>
        <v>0</v>
      </c>
    </row>
    <row r="130" spans="1:42">
      <c r="A130" s="74">
        <v>78</v>
      </c>
      <c r="B130" s="210">
        <f ca="1">IF('Chemicals 2010'!$A138="CP",INDIRECT("'Chemicals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10">
        <f ca="1">IF('Chemicals 2020'!$A138="CP",INDIRECT("'Chemicals 2020'!"&amp;'Country Selector'!$B$3&amp;ROW($A138))*10^12,0)*'Process Emissions Multipliers'!$B$36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210">
        <f ca="1">IF('Chemicals 2030'!$A138="CP",INDIRECT("'Chemicals 2030'!"&amp;'Country Selector'!$B$3&amp;ROW($A138))*10^12,0)*'Process Emissions Multipliers'!$D$36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0">
        <f ca="1">V130*'Process Emissions Multipliers'!$E$36</f>
        <v>0</v>
      </c>
    </row>
    <row r="131" spans="1:42">
      <c r="A131" s="74">
        <v>79</v>
      </c>
      <c r="B131" s="210">
        <f ca="1">IF('Chemicals 2010'!$A139="CP",INDIRECT("'Chemicals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10">
        <f ca="1">IF('Chemicals 2020'!$A139="CP",INDIRECT("'Chemicals 2020'!"&amp;'Country Selector'!$B$3&amp;ROW($A139))*10^12,0)*'Process Emissions Multipliers'!$B$36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210">
        <f ca="1">IF('Chemicals 2030'!$A139="CP",INDIRECT("'Chemicals 2030'!"&amp;'Country Selector'!$B$3&amp;ROW($A139))*10^12,0)*'Process Emissions Multipliers'!$D$36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0">
        <f ca="1">V131*'Process Emissions Multipliers'!$E$36</f>
        <v>0</v>
      </c>
    </row>
    <row r="132" spans="1:42">
      <c r="A132" s="74">
        <v>80</v>
      </c>
      <c r="B132" s="210">
        <f ca="1">IF('Chemicals 2010'!$A140="CP",INDIRECT("'Chemicals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210">
        <f ca="1">IF('Chemicals 2020'!$A140="CP",INDIRECT("'Chemicals 2020'!"&amp;'Country Selector'!$B$3&amp;ROW($A140))*10^12,0)*'Process Emissions Multipliers'!$B$36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210">
        <f ca="1">IF('Chemicals 2030'!$A140="CP",INDIRECT("'Chemicals 2030'!"&amp;'Country Selector'!$B$3&amp;ROW($A140))*10^12,0)*'Process Emissions Multipliers'!$D$36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0">
        <f ca="1">V132*'Process Emissions Multipliers'!$E$36</f>
        <v>0</v>
      </c>
    </row>
    <row r="133" spans="1:42">
      <c r="A133" s="74">
        <v>81</v>
      </c>
      <c r="B133" s="210">
        <f ca="1">IF('Chemicals 2010'!$A141="CP",INDIRECT("'Chemicals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210">
        <f ca="1">IF('Chemicals 2020'!$A141="CP",INDIRECT("'Chemicals 2020'!"&amp;'Country Selector'!$B$3&amp;ROW($A141))*10^12,0)*'Process Emissions Multipliers'!$B$36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210">
        <f ca="1">IF('Chemicals 2030'!$A141="CP",INDIRECT("'Chemicals 2030'!"&amp;'Country Selector'!$B$3&amp;ROW($A141))*10^12,0)*'Process Emissions Multipliers'!$D$36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0">
        <f ca="1">V133*'Process Emissions Multipliers'!$E$36</f>
        <v>0</v>
      </c>
    </row>
    <row r="134" spans="1:42">
      <c r="A134" s="74">
        <v>82</v>
      </c>
      <c r="B134" s="210">
        <f ca="1">IF('Chemicals 2010'!$A142="CP",INDIRECT("'Chemicals 2010'!"&amp;'Country Selector'!$B$3&amp;ROW($A142))*10^12,0)</f>
        <v>15161929411.199537</v>
      </c>
      <c r="C134" s="90">
        <f t="shared" ca="1" si="27"/>
        <v>19579434520.635536</v>
      </c>
      <c r="D134" s="90">
        <f t="shared" ca="1" si="27"/>
        <v>23996939630.071529</v>
      </c>
      <c r="E134" s="90">
        <f t="shared" ca="1" si="27"/>
        <v>28414444739.507526</v>
      </c>
      <c r="F134" s="90">
        <f t="shared" ca="1" si="27"/>
        <v>32831949848.943523</v>
      </c>
      <c r="G134" s="90">
        <f t="shared" ca="1" si="27"/>
        <v>37249454958.379517</v>
      </c>
      <c r="H134" s="90">
        <f t="shared" ca="1" si="27"/>
        <v>41666960067.815514</v>
      </c>
      <c r="I134" s="90">
        <f t="shared" ca="1" si="27"/>
        <v>46084465177.251511</v>
      </c>
      <c r="J134" s="90">
        <f t="shared" ca="1" si="27"/>
        <v>50501970286.687508</v>
      </c>
      <c r="K134" s="90">
        <f t="shared" ca="1" si="27"/>
        <v>54919475396.123512</v>
      </c>
      <c r="L134" s="210">
        <f ca="1">IF('Chemicals 2020'!$A142="CP",INDIRECT("'Chemicals 2020'!"&amp;'Country Selector'!$B$3&amp;ROW($A142))*10^12,0)*'Process Emissions Multipliers'!$B$36</f>
        <v>59336980505.559502</v>
      </c>
      <c r="M134" s="90">
        <f t="shared" ca="1" si="28"/>
        <v>65733823519.511047</v>
      </c>
      <c r="N134" s="90">
        <f t="shared" ca="1" si="28"/>
        <v>72130666533.462585</v>
      </c>
      <c r="O134" s="90">
        <f t="shared" ca="1" si="28"/>
        <v>78527509547.414124</v>
      </c>
      <c r="P134" s="90">
        <f t="shared" ca="1" si="28"/>
        <v>84924352561.365662</v>
      </c>
      <c r="Q134" s="90">
        <f t="shared" ca="1" si="28"/>
        <v>91321195575.3172</v>
      </c>
      <c r="R134" s="90">
        <f t="shared" ca="1" si="28"/>
        <v>97718038589.268753</v>
      </c>
      <c r="S134" s="90">
        <f t="shared" ca="1" si="28"/>
        <v>104114881603.22029</v>
      </c>
      <c r="T134" s="90">
        <f t="shared" ca="1" si="28"/>
        <v>110511724617.17184</v>
      </c>
      <c r="U134" s="90">
        <f t="shared" ca="1" si="28"/>
        <v>116908567631.12338</v>
      </c>
      <c r="V134" s="210">
        <f ca="1">IF('Chemicals 2030'!$A142="CP",INDIRECT("'Chemicals 2030'!"&amp;'Country Selector'!$B$3&amp;ROW($A142))*10^12,0)*'Process Emissions Multipliers'!$D$36</f>
        <v>123305410645.07492</v>
      </c>
      <c r="W134" s="90">
        <f t="shared" ca="1" si="26"/>
        <v>125456900502.95122</v>
      </c>
      <c r="X134" s="90">
        <f t="shared" ca="1" si="26"/>
        <v>127608390360.82753</v>
      </c>
      <c r="Y134" s="90">
        <f t="shared" ca="1" si="26"/>
        <v>129759880218.70384</v>
      </c>
      <c r="Z134" s="90">
        <f t="shared" ca="1" si="26"/>
        <v>131911370076.58014</v>
      </c>
      <c r="AA134" s="90">
        <f t="shared" ca="1" si="26"/>
        <v>134062859934.45642</v>
      </c>
      <c r="AB134" s="90">
        <f t="shared" ca="1" si="26"/>
        <v>136214349792.33273</v>
      </c>
      <c r="AC134" s="90">
        <f t="shared" ca="1" si="26"/>
        <v>138365839650.20905</v>
      </c>
      <c r="AD134" s="90">
        <f t="shared" ca="1" si="26"/>
        <v>140517329508.08533</v>
      </c>
      <c r="AE134" s="90">
        <f t="shared" ca="1" si="26"/>
        <v>142668819365.96167</v>
      </c>
      <c r="AF134" s="90">
        <f t="shared" ca="1" si="26"/>
        <v>144820309223.83795</v>
      </c>
      <c r="AG134" s="90">
        <f t="shared" ca="1" si="26"/>
        <v>146971799081.71426</v>
      </c>
      <c r="AH134" s="90">
        <f t="shared" ca="1" si="26"/>
        <v>149123288939.59058</v>
      </c>
      <c r="AI134" s="90">
        <f t="shared" ca="1" si="26"/>
        <v>151274778797.46686</v>
      </c>
      <c r="AJ134" s="90">
        <f t="shared" ca="1" si="26"/>
        <v>153426268655.34314</v>
      </c>
      <c r="AK134" s="90">
        <f t="shared" ca="1" si="26"/>
        <v>155577758513.21945</v>
      </c>
      <c r="AL134" s="90">
        <f t="shared" ca="1" si="26"/>
        <v>157729248371.09576</v>
      </c>
      <c r="AM134" s="90">
        <f t="shared" ca="1" si="25"/>
        <v>159880738228.97208</v>
      </c>
      <c r="AN134" s="90">
        <f t="shared" ca="1" si="25"/>
        <v>162032228086.84839</v>
      </c>
      <c r="AO134" s="90">
        <f t="shared" ca="1" si="25"/>
        <v>164183717944.72467</v>
      </c>
      <c r="AP134" s="210">
        <f ca="1">V134*'Process Emissions Multipliers'!$E$36</f>
        <v>166335207802.60098</v>
      </c>
    </row>
    <row r="135" spans="1:42">
      <c r="A135" s="74">
        <v>83</v>
      </c>
      <c r="B135" s="210">
        <f ca="1">IF('Chemicals 2010'!$A143="CP",INDIRECT("'Chemicals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10">
        <f ca="1">IF('Chemicals 2020'!$A143="CP",INDIRECT("'Chemicals 2020'!"&amp;'Country Selector'!$B$3&amp;ROW($A143))*10^12,0)*'Process Emissions Multipliers'!$B$36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210">
        <f ca="1">IF('Chemicals 2030'!$A143="CP",INDIRECT("'Chemicals 2030'!"&amp;'Country Selector'!$B$3&amp;ROW($A143))*10^12,0)*'Process Emissions Multipliers'!$D$36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0">
        <f ca="1">V135*'Process Emissions Multipliers'!$E$36</f>
        <v>0</v>
      </c>
    </row>
    <row r="136" spans="1:42">
      <c r="A136" s="74">
        <v>84</v>
      </c>
      <c r="B136" s="210">
        <f ca="1">IF('Chemicals 2010'!$A144="CP",INDIRECT("'Chemicals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210">
        <f ca="1">IF('Chemicals 2020'!$A144="CP",INDIRECT("'Chemicals 2020'!"&amp;'Country Selector'!$B$3&amp;ROW($A144))*10^12,0)*'Process Emissions Multipliers'!$B$36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210">
        <f ca="1">IF('Chemicals 2030'!$A144="CP",INDIRECT("'Chemicals 2030'!"&amp;'Country Selector'!$B$3&amp;ROW($A144))*10^12,0)*'Process Emissions Multipliers'!$D$36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0">
        <f ca="1">V136*'Process Emissions Multipliers'!$E$36</f>
        <v>0</v>
      </c>
    </row>
    <row r="137" spans="1:42">
      <c r="A137" s="74">
        <v>85</v>
      </c>
      <c r="B137" s="210">
        <f ca="1">IF('Chemicals 2010'!$A145="CP",INDIRECT("'Chemicals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210">
        <f ca="1">IF('Chemicals 2020'!$A145="CP",INDIRECT("'Chemicals 2020'!"&amp;'Country Selector'!$B$3&amp;ROW($A145))*10^12,0)*'Process Emissions Multipliers'!$B$36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210">
        <f ca="1">IF('Chemicals 2030'!$A145="CP",INDIRECT("'Chemicals 2030'!"&amp;'Country Selector'!$B$3&amp;ROW($A145))*10^12,0)*'Process Emissions Multipliers'!$D$36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0">
        <f ca="1">V137*'Process Emissions Multipliers'!$E$36</f>
        <v>0</v>
      </c>
    </row>
    <row r="138" spans="1:42">
      <c r="A138" s="74">
        <v>86</v>
      </c>
      <c r="B138" s="210">
        <f ca="1">IF('Chemicals 2010'!$A146="CP",INDIRECT("'Chemicals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210">
        <f ca="1">IF('Chemicals 2020'!$A146="CP",INDIRECT("'Chemicals 2020'!"&amp;'Country Selector'!$B$3&amp;ROW($A146))*10^12,0)*'Process Emissions Multipliers'!$B$36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210">
        <f ca="1">IF('Chemicals 2030'!$A146="CP",INDIRECT("'Chemicals 2030'!"&amp;'Country Selector'!$B$3&amp;ROW($A146))*10^12,0)*'Process Emissions Multipliers'!$D$36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0">
        <f ca="1">V138*'Process Emissions Multipliers'!$E$36</f>
        <v>0</v>
      </c>
    </row>
    <row r="139" spans="1:42">
      <c r="A139" s="74">
        <v>87</v>
      </c>
      <c r="B139" s="210">
        <f ca="1">IF('Chemicals 2010'!$A147="CP",INDIRECT("'Chemicals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10">
        <f ca="1">IF('Chemicals 2020'!$A147="CP",INDIRECT("'Chemicals 2020'!"&amp;'Country Selector'!$B$3&amp;ROW($A147))*10^12,0)*'Process Emissions Multipliers'!$B$36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210">
        <f ca="1">IF('Chemicals 2030'!$A147="CP",INDIRECT("'Chemicals 2030'!"&amp;'Country Selector'!$B$3&amp;ROW($A147))*10^12,0)*'Process Emissions Multipliers'!$D$36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0">
        <f ca="1">V139*'Process Emissions Multipliers'!$E$36</f>
        <v>0</v>
      </c>
    </row>
    <row r="140" spans="1:42">
      <c r="A140" s="74">
        <v>88</v>
      </c>
      <c r="B140" s="210">
        <f ca="1">IF('Chemicals 2010'!$A148="CP",INDIRECT("'Chemicals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210">
        <f ca="1">IF('Chemicals 2020'!$A148="CP",INDIRECT("'Chemicals 2020'!"&amp;'Country Selector'!$B$3&amp;ROW($A148))*10^12,0)*'Process Emissions Multipliers'!$B$36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210">
        <f ca="1">IF('Chemicals 2030'!$A148="CP",INDIRECT("'Chemicals 2030'!"&amp;'Country Selector'!$B$3&amp;ROW($A148))*10^12,0)*'Process Emissions Multipliers'!$D$36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10">
        <f ca="1">V140*'Process Emissions Multipliers'!$E$36</f>
        <v>0</v>
      </c>
    </row>
    <row r="141" spans="1:42">
      <c r="A141" s="74">
        <v>89</v>
      </c>
      <c r="B141" s="210">
        <f ca="1">IF('Chemicals 2010'!$A149="CP",INDIRECT("'Chemicals 2010'!"&amp;'Country Selector'!$B$3&amp;ROW($A149))*10^12,0)</f>
        <v>0</v>
      </c>
      <c r="C141" s="90">
        <f t="shared" ca="1" si="27"/>
        <v>1612876781123.6418</v>
      </c>
      <c r="D141" s="90">
        <f t="shared" ca="1" si="27"/>
        <v>3225753562247.2837</v>
      </c>
      <c r="E141" s="90">
        <f t="shared" ca="1" si="27"/>
        <v>4838630343370.9248</v>
      </c>
      <c r="F141" s="90">
        <f t="shared" ca="1" si="27"/>
        <v>6451507124494.5674</v>
      </c>
      <c r="G141" s="90">
        <f t="shared" ca="1" si="27"/>
        <v>8064383905618.209</v>
      </c>
      <c r="H141" s="90">
        <f t="shared" ca="1" si="27"/>
        <v>9677260686741.8496</v>
      </c>
      <c r="I141" s="90">
        <f t="shared" ca="1" si="27"/>
        <v>11290137467865.492</v>
      </c>
      <c r="J141" s="90">
        <f t="shared" ca="1" si="27"/>
        <v>12903014248989.135</v>
      </c>
      <c r="K141" s="90">
        <f t="shared" ca="1" si="27"/>
        <v>14515891030112.775</v>
      </c>
      <c r="L141" s="210">
        <f ca="1">IF('Chemicals 2020'!$A149="CP",INDIRECT("'Chemicals 2020'!"&amp;'Country Selector'!$B$3&amp;ROW($A149))*10^12,0)*'Process Emissions Multipliers'!$B$36</f>
        <v>16128767811236.418</v>
      </c>
      <c r="M141" s="90">
        <f t="shared" ca="1" si="28"/>
        <v>16095629830838.834</v>
      </c>
      <c r="N141" s="90">
        <f t="shared" ca="1" si="28"/>
        <v>16062491850441.254</v>
      </c>
      <c r="O141" s="90">
        <f t="shared" ca="1" si="28"/>
        <v>16029353870043.668</v>
      </c>
      <c r="P141" s="90">
        <f t="shared" ca="1" si="28"/>
        <v>15996215889646.086</v>
      </c>
      <c r="Q141" s="90">
        <f t="shared" ca="1" si="28"/>
        <v>15963077909248.504</v>
      </c>
      <c r="R141" s="90">
        <f t="shared" ca="1" si="28"/>
        <v>15929939928850.922</v>
      </c>
      <c r="S141" s="90">
        <f t="shared" ca="1" si="28"/>
        <v>15896801948453.336</v>
      </c>
      <c r="T141" s="90">
        <f t="shared" ca="1" si="28"/>
        <v>15863663968055.756</v>
      </c>
      <c r="U141" s="90">
        <f t="shared" ca="1" si="28"/>
        <v>15830525987658.174</v>
      </c>
      <c r="V141" s="210">
        <f ca="1">IF('Chemicals 2030'!$A149="CP",INDIRECT("'Chemicals 2030'!"&amp;'Country Selector'!$B$3&amp;ROW($A149))*10^12,0)*'Process Emissions Multipliers'!$D$36</f>
        <v>15797388007260.59</v>
      </c>
      <c r="W141" s="90">
        <f t="shared" ca="1" si="26"/>
        <v>16073028142602.172</v>
      </c>
      <c r="X141" s="90">
        <f t="shared" ca="1" si="26"/>
        <v>16348668277943.756</v>
      </c>
      <c r="Y141" s="90">
        <f t="shared" ca="1" si="26"/>
        <v>16624308413285.34</v>
      </c>
      <c r="Z141" s="90">
        <f t="shared" ca="1" si="26"/>
        <v>16899948548626.922</v>
      </c>
      <c r="AA141" s="90">
        <f t="shared" ca="1" si="26"/>
        <v>17175588683968.504</v>
      </c>
      <c r="AB141" s="90">
        <f t="shared" ca="1" si="26"/>
        <v>17451228819310.086</v>
      </c>
      <c r="AC141" s="90">
        <f t="shared" ca="1" si="26"/>
        <v>17726868954651.668</v>
      </c>
      <c r="AD141" s="90">
        <f t="shared" ca="1" si="26"/>
        <v>18002509089993.25</v>
      </c>
      <c r="AE141" s="90">
        <f t="shared" ca="1" si="26"/>
        <v>18278149225334.836</v>
      </c>
      <c r="AF141" s="90">
        <f t="shared" ca="1" si="26"/>
        <v>18553789360676.418</v>
      </c>
      <c r="AG141" s="90">
        <f t="shared" ca="1" si="26"/>
        <v>18829429496018</v>
      </c>
      <c r="AH141" s="90">
        <f t="shared" ca="1" si="26"/>
        <v>19105069631359.586</v>
      </c>
      <c r="AI141" s="90">
        <f t="shared" ca="1" si="26"/>
        <v>19380709766701.164</v>
      </c>
      <c r="AJ141" s="90">
        <f t="shared" ca="1" si="26"/>
        <v>19656349902042.75</v>
      </c>
      <c r="AK141" s="90">
        <f t="shared" ca="1" si="26"/>
        <v>19931990037384.332</v>
      </c>
      <c r="AL141" s="90">
        <f t="shared" ca="1" si="26"/>
        <v>20207630172725.914</v>
      </c>
      <c r="AM141" s="90">
        <f t="shared" ca="1" si="25"/>
        <v>20483270308067.5</v>
      </c>
      <c r="AN141" s="90">
        <f t="shared" ca="1" si="25"/>
        <v>20758910443409.082</v>
      </c>
      <c r="AO141" s="90">
        <f t="shared" ca="1" si="25"/>
        <v>21034550578750.664</v>
      </c>
      <c r="AP141" s="210">
        <f ca="1">V141*'Process Emissions Multipliers'!$E$36</f>
        <v>21310190714092.246</v>
      </c>
    </row>
    <row r="142" spans="1:42">
      <c r="A142" s="74">
        <v>90</v>
      </c>
      <c r="B142" s="210">
        <f ca="1">IF('Chemicals 2010'!$A150="CP",INDIRECT("'Chemicals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210">
        <f ca="1">IF('Chemicals 2020'!$A150="CP",INDIRECT("'Chemicals 2020'!"&amp;'Country Selector'!$B$3&amp;ROW($A150))*10^12,0)*'Process Emissions Multipliers'!$B$36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210">
        <f ca="1">IF('Chemicals 2030'!$A150="CP",INDIRECT("'Chemicals 2030'!"&amp;'Country Selector'!$B$3&amp;ROW($A150))*10^12,0)*'Process Emissions Multipliers'!$D$36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0">
        <f ca="1">V142*'Process Emissions Multipliers'!$E$36</f>
        <v>0</v>
      </c>
    </row>
    <row r="143" spans="1:42">
      <c r="A143" s="74">
        <v>91</v>
      </c>
      <c r="B143" s="210">
        <f ca="1">IF('Chemicals 2010'!$A151="CP",INDIRECT("'Chemicals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10">
        <f ca="1">IF('Chemicals 2020'!$A151="CP",INDIRECT("'Chemicals 2020'!"&amp;'Country Selector'!$B$3&amp;ROW($A151))*10^12,0)*'Process Emissions Multipliers'!$B$36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210">
        <f ca="1">IF('Chemicals 2030'!$A151="CP",INDIRECT("'Chemicals 2030'!"&amp;'Country Selector'!$B$3&amp;ROW($A151))*10^12,0)*'Process Emissions Multipliers'!$D$36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0">
        <f ca="1">V143*'Process Emissions Multipliers'!$E$36</f>
        <v>0</v>
      </c>
    </row>
    <row r="144" spans="1:42">
      <c r="A144" s="74">
        <v>92</v>
      </c>
      <c r="B144" s="210">
        <f ca="1">IF('Chemicals 2010'!$A152="CP",INDIRECT("'Chemicals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10">
        <f ca="1">IF('Chemicals 2020'!$A152="CP",INDIRECT("'Chemicals 2020'!"&amp;'Country Selector'!$B$3&amp;ROW($A152))*10^12,0)*'Process Emissions Multipliers'!$B$36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210">
        <f ca="1">IF('Chemicals 2030'!$A152="CP",INDIRECT("'Chemicals 2030'!"&amp;'Country Selector'!$B$3&amp;ROW($A152))*10^12,0)*'Process Emissions Multipliers'!$D$36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0">
        <f ca="1">V144*'Process Emissions Multipliers'!$E$36</f>
        <v>0</v>
      </c>
    </row>
    <row r="145" spans="1:42">
      <c r="A145" s="74">
        <v>93</v>
      </c>
      <c r="B145" s="210">
        <f ca="1">IF('Chemicals 2010'!$A153="CP",INDIRECT("'Chemicals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10">
        <f ca="1">IF('Chemicals 2020'!$A153="CP",INDIRECT("'Chemicals 2020'!"&amp;'Country Selector'!$B$3&amp;ROW($A153))*10^12,0)*'Process Emissions Multipliers'!$B$36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210">
        <f ca="1">IF('Chemicals 2030'!$A153="CP",INDIRECT("'Chemicals 2030'!"&amp;'Country Selector'!$B$3&amp;ROW($A153))*10^12,0)*'Process Emissions Multipliers'!$D$36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0">
        <f ca="1">V145*'Process Emissions Multipliers'!$E$36</f>
        <v>0</v>
      </c>
    </row>
    <row r="146" spans="1:42">
      <c r="A146" s="74">
        <v>94</v>
      </c>
      <c r="B146" s="210">
        <f ca="1">IF('Chemicals 2010'!$A154="CP",INDIRECT("'Chemicals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10">
        <f ca="1">IF('Chemicals 2020'!$A154="CP",INDIRECT("'Chemicals 2020'!"&amp;'Country Selector'!$B$3&amp;ROW($A154))*10^12,0)*'Process Emissions Multipliers'!$B$36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210">
        <f ca="1">IF('Chemicals 2030'!$A154="CP",INDIRECT("'Chemicals 2030'!"&amp;'Country Selector'!$B$3&amp;ROW($A154))*10^12,0)*'Process Emissions Multipliers'!$D$36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0">
        <f ca="1">V146*'Process Emissions Multipliers'!$E$36</f>
        <v>0</v>
      </c>
    </row>
    <row r="147" spans="1:42">
      <c r="A147" s="74">
        <v>95</v>
      </c>
      <c r="B147" s="210">
        <f ca="1">IF('Chemicals 2010'!$A155="CP",INDIRECT("'Chemicals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10">
        <f ca="1">IF('Chemicals 2020'!$A155="CP",INDIRECT("'Chemicals 2020'!"&amp;'Country Selector'!$B$3&amp;ROW($A155))*10^12,0)*'Process Emissions Multipliers'!$B$36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210">
        <f ca="1">IF('Chemicals 2030'!$A155="CP",INDIRECT("'Chemicals 2030'!"&amp;'Country Selector'!$B$3&amp;ROW($A155))*10^12,0)*'Process Emissions Multipliers'!$D$36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0">
        <f ca="1">V147*'Process Emissions Multipliers'!$E$36</f>
        <v>0</v>
      </c>
    </row>
    <row r="148" spans="1:42">
      <c r="A148" s="74">
        <v>96</v>
      </c>
      <c r="B148" s="210">
        <f ca="1">IF('Chemicals 2010'!$A156="CP",INDIRECT("'Chemicals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210">
        <f ca="1">IF('Chemicals 2020'!$A156="CP",INDIRECT("'Chemicals 2020'!"&amp;'Country Selector'!$B$3&amp;ROW($A156))*10^12,0)*'Process Emissions Multipliers'!$B$36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210">
        <f ca="1">IF('Chemicals 2030'!$A156="CP",INDIRECT("'Chemicals 2030'!"&amp;'Country Selector'!$B$3&amp;ROW($A156))*10^12,0)*'Process Emissions Multipliers'!$D$36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210">
        <f ca="1">V148*'Process Emissions Multipliers'!$E$36</f>
        <v>0</v>
      </c>
    </row>
    <row r="149" spans="1:42">
      <c r="A149" s="74">
        <v>97</v>
      </c>
      <c r="B149" s="210">
        <f ca="1">IF('Chemicals 2010'!$A157="CP",INDIRECT("'Chemicals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210">
        <f ca="1">IF('Chemicals 2020'!$A157="CP",INDIRECT("'Chemicals 2020'!"&amp;'Country Selector'!$B$3&amp;ROW($A157))*10^12,0)*'Process Emissions Multipliers'!$B$36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210">
        <f ca="1">IF('Chemicals 2030'!$A157="CP",INDIRECT("'Chemicals 2030'!"&amp;'Country Selector'!$B$3&amp;ROW($A157))*10^12,0)*'Process Emissions Multipliers'!$D$36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0">
        <f ca="1">V149*'Process Emissions Multipliers'!$E$36</f>
        <v>0</v>
      </c>
    </row>
    <row r="150" spans="1:42">
      <c r="A150" s="74">
        <v>98</v>
      </c>
      <c r="B150" s="210">
        <f ca="1">IF('Chemicals 2010'!$A158="CP",INDIRECT("'Chemicals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10">
        <f ca="1">IF('Chemicals 2020'!$A158="CP",INDIRECT("'Chemicals 2020'!"&amp;'Country Selector'!$B$3&amp;ROW($A158))*10^12,0)*'Process Emissions Multipliers'!$B$36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210">
        <f ca="1">IF('Chemicals 2030'!$A158="CP",INDIRECT("'Chemicals 2030'!"&amp;'Country Selector'!$B$3&amp;ROW($A158))*10^12,0)*'Process Emissions Multipliers'!$D$36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0">
        <f ca="1">V150*'Process Emissions Multipliers'!$E$36</f>
        <v>0</v>
      </c>
    </row>
    <row r="151" spans="1:42">
      <c r="A151" s="74">
        <v>99</v>
      </c>
      <c r="B151" s="210">
        <f ca="1">IF('Chemicals 2010'!$A159="CP",INDIRECT("'Chemicals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10">
        <f ca="1">IF('Chemicals 2020'!$A159="CP",INDIRECT("'Chemicals 2020'!"&amp;'Country Selector'!$B$3&amp;ROW($A159))*10^12,0)*'Process Emissions Multipliers'!$B$36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210">
        <f ca="1">IF('Chemicals 2030'!$A159="CP",INDIRECT("'Chemicals 2030'!"&amp;'Country Selector'!$B$3&amp;ROW($A159))*10^12,0)*'Process Emissions Multipliers'!$D$36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10">
        <f ca="1">V151*'Process Emissions Multipliers'!$E$36</f>
        <v>0</v>
      </c>
    </row>
    <row r="152" spans="1:42">
      <c r="A152" s="74">
        <v>100</v>
      </c>
      <c r="B152" s="210">
        <f ca="1">IF('Chemicals 2010'!$A160="CP",INDIRECT("'Chemicals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10">
        <f ca="1">IF('Chemicals 2020'!$A160="CP",INDIRECT("'Chemicals 2020'!"&amp;'Country Selector'!$B$3&amp;ROW($A160))*10^12,0)*'Process Emissions Multipliers'!$B$36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210">
        <f ca="1">IF('Chemicals 2030'!$A160="CP",INDIRECT("'Chemicals 2030'!"&amp;'Country Selector'!$B$3&amp;ROW($A160))*10^12,0)*'Process Emissions Multipliers'!$D$36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0">
        <f ca="1">V152*'Process Emissions Multipliers'!$E$36</f>
        <v>0</v>
      </c>
    </row>
    <row r="153" spans="1:42">
      <c r="A153" s="74">
        <v>150</v>
      </c>
      <c r="B153" s="210">
        <f ca="1">IF('Chemicals 2010'!$A161="CP",INDIRECT("'Chemicals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 s="210">
        <f ca="1">IF('Chemicals 2020'!$A161="CP",INDIRECT("'Chemicals 2020'!"&amp;'Country Selector'!$B$3&amp;ROW($A161))*10^12,0)*'Process Emissions Multipliers'!$B$36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 s="210">
        <f ca="1">IF('Chemicals 2030'!$A161="CP",INDIRECT("'Chemicals 2030'!"&amp;'Country Selector'!$B$3&amp;ROW($A161))*10^12,0)*'Process Emissions Multipliers'!$D$36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 s="210">
        <f ca="1">V153*'Process Emissions Multipliers'!$E$36</f>
        <v>0</v>
      </c>
    </row>
    <row r="154" spans="1:42">
      <c r="A154" s="74">
        <v>200</v>
      </c>
      <c r="B154" s="210">
        <f ca="1">IF('Chemicals 2010'!$A162="CP",INDIRECT("'Chemicals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 s="210">
        <f ca="1">IF('Chemicals 2020'!$A162="CP",INDIRECT("'Chemicals 2020'!"&amp;'Country Selector'!$B$3&amp;ROW($A162))*10^12,0)*'Process Emissions Multipliers'!$B$36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 s="210">
        <f ca="1">IF('Chemicals 2030'!$A162="CP",INDIRECT("'Chemicals 2030'!"&amp;'Country Selector'!$B$3&amp;ROW($A162))*10^12,0)*'Process Emissions Multipliers'!$D$36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0">
        <f ca="1">V154*'Process Emissions Multipliers'!$E$36</f>
        <v>0</v>
      </c>
    </row>
    <row r="155" spans="1:42">
      <c r="A155" s="74">
        <v>250</v>
      </c>
      <c r="B155" s="210">
        <f ca="1">IF('Chemicals 2010'!$A163="CP",INDIRECT("'Chemicals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210">
        <f ca="1">IF('Chemicals 2020'!$A163="CP",INDIRECT("'Chemicals 2020'!"&amp;'Country Selector'!$B$3&amp;ROW($A163))*10^12,0)*'Process Emissions Multipliers'!$B$36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 s="210">
        <f ca="1">IF('Chemicals 2030'!$A163="CP",INDIRECT("'Chemicals 2030'!"&amp;'Country Selector'!$B$3&amp;ROW($A163))*10^12,0)*'Process Emissions Multipliers'!$D$36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210">
        <f ca="1">V155*'Process Emissions Multipliers'!$E$36</f>
        <v>0</v>
      </c>
    </row>
    <row r="156" spans="1:42">
      <c r="A156" s="74">
        <v>300</v>
      </c>
      <c r="B156" s="210">
        <f ca="1">IF('Chemicals 2010'!$A164="CP",INDIRECT("'Chemicals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 s="210">
        <f ca="1">IF('Chemicals 2020'!$A164="CP",INDIRECT("'Chemicals 2020'!"&amp;'Country Selector'!$B$3&amp;ROW($A164))*10^12,0)*'Process Emissions Multipliers'!$B$36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 s="210">
        <f ca="1">IF('Chemicals 2030'!$A164="CP",INDIRECT("'Chemicals 2030'!"&amp;'Country Selector'!$B$3&amp;ROW($A164))*10^12,0)*'Process Emissions Multipliers'!$D$36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210">
        <f ca="1">V156*'Process Emissions Multipliers'!$E$36</f>
        <v>0</v>
      </c>
    </row>
    <row r="157" spans="1:42">
      <c r="A157" s="74">
        <v>350</v>
      </c>
      <c r="B157" s="210">
        <f ca="1">IF('Chemicals 2010'!$A165="CP",INDIRECT("'Chemicals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210">
        <f ca="1">IF('Chemicals 2020'!$A165="CP",INDIRECT("'Chemicals 2020'!"&amp;'Country Selector'!$B$3&amp;ROW($A165))*10^12,0)*'Process Emissions Multipliers'!$B$36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 s="210">
        <f ca="1">IF('Chemicals 2030'!$A165="CP",INDIRECT("'Chemicals 2030'!"&amp;'Country Selector'!$B$3&amp;ROW($A165))*10^12,0)*'Process Emissions Multipliers'!$D$36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10">
        <f ca="1">V157*'Process Emissions Multipliers'!$E$36</f>
        <v>0</v>
      </c>
    </row>
    <row r="158" spans="1:42">
      <c r="A158" s="74">
        <v>400</v>
      </c>
      <c r="B158" s="210">
        <f ca="1">IF('Chemicals 2010'!$A166="CP",INDIRECT("'Chemicals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210">
        <f ca="1">IF('Chemicals 2020'!$A166="CP",INDIRECT("'Chemicals 2020'!"&amp;'Country Selector'!$B$3&amp;ROW($A166))*10^12,0)*'Process Emissions Multipliers'!$B$36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210">
        <f ca="1">IF('Chemicals 2030'!$A166="CP",INDIRECT("'Chemicals 2030'!"&amp;'Country Selector'!$B$3&amp;ROW($A166))*10^12,0)*'Process Emissions Multipliers'!$D$36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210">
        <f ca="1">V158*'Process Emissions Multipliers'!$E$36</f>
        <v>0</v>
      </c>
    </row>
    <row r="159" spans="1:42">
      <c r="A159" s="74">
        <v>450</v>
      </c>
      <c r="B159" s="210">
        <f ca="1">IF('Chemicals 2010'!$A167="CP",INDIRECT("'Chemicals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 s="210">
        <f ca="1">IF('Chemicals 2020'!$A167="CP",INDIRECT("'Chemicals 2020'!"&amp;'Country Selector'!$B$3&amp;ROW($A167))*10^12,0)*'Process Emissions Multipliers'!$B$36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 s="210">
        <f ca="1">IF('Chemicals 2030'!$A167="CP",INDIRECT("'Chemicals 2030'!"&amp;'Country Selector'!$B$3&amp;ROW($A167))*10^12,0)*'Process Emissions Multipliers'!$D$36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10">
        <f ca="1">V159*'Process Emissions Multipliers'!$E$36</f>
        <v>0</v>
      </c>
    </row>
    <row r="160" spans="1:42">
      <c r="A160" s="74">
        <v>500</v>
      </c>
      <c r="B160" s="210">
        <f ca="1">IF('Chemicals 2010'!$A168="CP",INDIRECT("'Chemicals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210">
        <f ca="1">IF('Chemicals 2020'!$A168="CP",INDIRECT("'Chemicals 2020'!"&amp;'Country Selector'!$B$3&amp;ROW($A168))*10^12,0)*'Process Emissions Multipliers'!$B$36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210">
        <f ca="1">IF('Chemicals 2030'!$A168="CP",INDIRECT("'Chemicals 2030'!"&amp;'Country Selector'!$B$3&amp;ROW($A168))*10^12,0)*'Process Emissions Multipliers'!$D$36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210">
        <f ca="1">V160*'Process Emissions Multipliers'!$E$36</f>
        <v>0</v>
      </c>
    </row>
    <row r="161" spans="1:42">
      <c r="A161" s="74">
        <v>550</v>
      </c>
      <c r="B161" s="210">
        <f ca="1">IF('Chemicals 2010'!$A169="CP",INDIRECT("'Chemicals 2010'!"&amp;'Country Selector'!$B$3&amp;ROW($A169))*10^12,0)</f>
        <v>0</v>
      </c>
      <c r="C161" s="90">
        <f t="shared" ca="1" si="33"/>
        <v>117452265599.22879</v>
      </c>
      <c r="D161" s="90">
        <f t="shared" ca="1" si="31"/>
        <v>234904531198.45758</v>
      </c>
      <c r="E161" s="90">
        <f t="shared" ca="1" si="31"/>
        <v>352356796797.68634</v>
      </c>
      <c r="F161" s="90">
        <f t="shared" ca="1" si="31"/>
        <v>469809062396.91516</v>
      </c>
      <c r="G161" s="90">
        <f t="shared" ca="1" si="31"/>
        <v>587261327996.14392</v>
      </c>
      <c r="H161" s="90">
        <f t="shared" ca="1" si="31"/>
        <v>704713593595.37268</v>
      </c>
      <c r="I161" s="90">
        <f t="shared" ca="1" si="31"/>
        <v>822165859194.60144</v>
      </c>
      <c r="J161" s="90">
        <f t="shared" ca="1" si="31"/>
        <v>939618124793.83032</v>
      </c>
      <c r="K161" s="90">
        <f t="shared" ca="1" si="31"/>
        <v>1057070390393.059</v>
      </c>
      <c r="L161" s="210">
        <f ca="1">IF('Chemicals 2020'!$A169="CP",INDIRECT("'Chemicals 2020'!"&amp;'Country Selector'!$B$3&amp;ROW($A169))*10^12,0)*'Process Emissions Multipliers'!$B$36</f>
        <v>1174522655992.2878</v>
      </c>
      <c r="M161" s="90">
        <f t="shared" ca="1" si="34"/>
        <v>1196492567739.0103</v>
      </c>
      <c r="N161" s="90">
        <f t="shared" ca="1" si="32"/>
        <v>1218462479485.7332</v>
      </c>
      <c r="O161" s="90">
        <f t="shared" ca="1" si="32"/>
        <v>1240432391232.4556</v>
      </c>
      <c r="P161" s="90">
        <f t="shared" ca="1" si="32"/>
        <v>1262402302979.1782</v>
      </c>
      <c r="Q161" s="90">
        <f t="shared" ca="1" si="32"/>
        <v>1284372214725.9009</v>
      </c>
      <c r="R161" s="90">
        <f t="shared" ca="1" si="32"/>
        <v>1306342126472.6235</v>
      </c>
      <c r="S161" s="90">
        <f t="shared" ca="1" si="32"/>
        <v>1328312038219.3462</v>
      </c>
      <c r="T161" s="90">
        <f t="shared" ca="1" si="32"/>
        <v>1350281949966.0686</v>
      </c>
      <c r="U161" s="90">
        <f t="shared" ca="1" si="32"/>
        <v>1372251861712.7913</v>
      </c>
      <c r="V161" s="210">
        <f ca="1">IF('Chemicals 2030'!$A169="CP",INDIRECT("'Chemicals 2030'!"&amp;'Country Selector'!$B$3&amp;ROW($A169))*10^12,0)*'Process Emissions Multipliers'!$D$36</f>
        <v>1394221773459.5139</v>
      </c>
      <c r="W161" s="90">
        <f t="shared" ca="1" si="36"/>
        <v>1418548800063.908</v>
      </c>
      <c r="X161" s="90">
        <f t="shared" ca="1" si="36"/>
        <v>1442875826668.3018</v>
      </c>
      <c r="Y161" s="90">
        <f t="shared" ca="1" si="36"/>
        <v>1467202853272.6958</v>
      </c>
      <c r="Z161" s="90">
        <f t="shared" ca="1" si="36"/>
        <v>1491529879877.0896</v>
      </c>
      <c r="AA161" s="90">
        <f t="shared" ca="1" si="36"/>
        <v>1515856906481.4834</v>
      </c>
      <c r="AB161" s="90">
        <f t="shared" ca="1" si="36"/>
        <v>1540183933085.8774</v>
      </c>
      <c r="AC161" s="90">
        <f t="shared" ca="1" si="36"/>
        <v>1564510959690.2715</v>
      </c>
      <c r="AD161" s="90">
        <f t="shared" ca="1" si="36"/>
        <v>1588837986294.6655</v>
      </c>
      <c r="AE161" s="90">
        <f t="shared" ca="1" si="36"/>
        <v>1613165012899.0593</v>
      </c>
      <c r="AF161" s="90">
        <f t="shared" ca="1" si="36"/>
        <v>1637492039503.4531</v>
      </c>
      <c r="AG161" s="90">
        <f t="shared" ca="1" si="36"/>
        <v>1661819066107.8472</v>
      </c>
      <c r="AH161" s="90">
        <f t="shared" ca="1" si="36"/>
        <v>1686146092712.2412</v>
      </c>
      <c r="AI161" s="90">
        <f t="shared" ca="1" si="36"/>
        <v>1710473119316.635</v>
      </c>
      <c r="AJ161" s="90">
        <f t="shared" ca="1" si="36"/>
        <v>1734800145921.0291</v>
      </c>
      <c r="AK161" s="90">
        <f t="shared" ca="1" si="36"/>
        <v>1759127172525.4229</v>
      </c>
      <c r="AL161" s="90">
        <f t="shared" ca="1" si="36"/>
        <v>1783454199129.8169</v>
      </c>
      <c r="AM161" s="90">
        <f t="shared" ca="1" si="35"/>
        <v>1807781225734.2107</v>
      </c>
      <c r="AN161" s="90">
        <f t="shared" ca="1" si="35"/>
        <v>1832108252338.6047</v>
      </c>
      <c r="AO161" s="90">
        <f t="shared" ca="1" si="35"/>
        <v>1856435278942.9985</v>
      </c>
      <c r="AP161" s="210">
        <f ca="1">V161*'Process Emissions Multipliers'!$E$36</f>
        <v>1880762305547.3926</v>
      </c>
    </row>
    <row r="162" spans="1:42">
      <c r="A162" s="74">
        <v>600</v>
      </c>
      <c r="B162" s="210">
        <f ca="1">IF('Chemicals 2010'!$A170="CP",INDIRECT("'Chemicals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210">
        <f ca="1">IF('Chemicals 2020'!$A170="CP",INDIRECT("'Chemicals 2020'!"&amp;'Country Selector'!$B$3&amp;ROW($A170))*10^12,0)*'Process Emissions Multipliers'!$B$36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210">
        <f ca="1">IF('Chemicals 2030'!$A170="CP",INDIRECT("'Chemicals 2030'!"&amp;'Country Selector'!$B$3&amp;ROW($A170))*10^12,0)*'Process Emissions Multipliers'!$D$36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0">
        <f ca="1">V162*'Process Emissions Multipliers'!$E$36</f>
        <v>0</v>
      </c>
    </row>
    <row r="163" spans="1:42">
      <c r="A163" s="74">
        <v>650</v>
      </c>
      <c r="B163" s="210">
        <f ca="1">IF('Chemicals 2010'!$A171="CP",INDIRECT("'Chemicals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210">
        <f ca="1">IF('Chemicals 2020'!$A171="CP",INDIRECT("'Chemicals 2020'!"&amp;'Country Selector'!$B$3&amp;ROW($A171))*10^12,0)*'Process Emissions Multipliers'!$B$36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210">
        <f ca="1">IF('Chemicals 2030'!$A171="CP",INDIRECT("'Chemicals 2030'!"&amp;'Country Selector'!$B$3&amp;ROW($A171))*10^12,0)*'Process Emissions Multipliers'!$D$36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210">
        <f ca="1">V163*'Process Emissions Multipliers'!$E$36</f>
        <v>0</v>
      </c>
    </row>
    <row r="164" spans="1:42">
      <c r="A164" s="74">
        <v>700</v>
      </c>
      <c r="B164" s="210">
        <f ca="1">IF('Chemicals 2010'!$A172="CP",INDIRECT("'Chemicals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210">
        <f ca="1">IF('Chemicals 2020'!$A172="CP",INDIRECT("'Chemicals 2020'!"&amp;'Country Selector'!$B$3&amp;ROW($A172))*10^12,0)*'Process Emissions Multipliers'!$B$36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210">
        <f ca="1">IF('Chemicals 2030'!$A172="CP",INDIRECT("'Chemicals 2030'!"&amp;'Country Selector'!$B$3&amp;ROW($A172))*10^12,0)*'Process Emissions Multipliers'!$D$36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210">
        <f ca="1">V164*'Process Emissions Multipliers'!$E$36</f>
        <v>0</v>
      </c>
    </row>
    <row r="165" spans="1:42">
      <c r="A165" s="74">
        <v>750</v>
      </c>
      <c r="B165" s="210">
        <f ca="1">IF('Chemicals 2010'!$A173="CP",INDIRECT("'Chemicals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210">
        <f ca="1">IF('Chemicals 2020'!$A173="CP",INDIRECT("'Chemicals 2020'!"&amp;'Country Selector'!$B$3&amp;ROW($A173))*10^12,0)*'Process Emissions Multipliers'!$B$36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210">
        <f ca="1">IF('Chemicals 2030'!$A173="CP",INDIRECT("'Chemicals 2030'!"&amp;'Country Selector'!$B$3&amp;ROW($A173))*10^12,0)*'Process Emissions Multipliers'!$D$36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0">
        <f ca="1">V165*'Process Emissions Multipliers'!$E$36</f>
        <v>0</v>
      </c>
    </row>
    <row r="166" spans="1:42">
      <c r="A166" s="74">
        <v>800</v>
      </c>
      <c r="B166" s="210">
        <f ca="1">IF('Chemicals 2010'!$A174="CP",INDIRECT("'Chemicals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210">
        <f ca="1">IF('Chemicals 2020'!$A174="CP",INDIRECT("'Chemicals 2020'!"&amp;'Country Selector'!$B$3&amp;ROW($A174))*10^12,0)*'Process Emissions Multipliers'!$B$36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210">
        <f ca="1">IF('Chemicals 2030'!$A174="CP",INDIRECT("'Chemicals 2030'!"&amp;'Country Selector'!$B$3&amp;ROW($A174))*10^12,0)*'Process Emissions Multipliers'!$D$36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210">
        <f ca="1">V166*'Process Emissions Multipliers'!$E$36</f>
        <v>0</v>
      </c>
    </row>
    <row r="167" spans="1:42">
      <c r="A167" s="74">
        <v>850</v>
      </c>
      <c r="B167" s="210">
        <f ca="1">IF('Chemicals 2010'!$A175="CP",INDIRECT("'Chemicals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210">
        <f ca="1">IF('Chemicals 2020'!$A175="CP",INDIRECT("'Chemicals 2020'!"&amp;'Country Selector'!$B$3&amp;ROW($A175))*10^12,0)*'Process Emissions Multipliers'!$B$36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210">
        <f ca="1">IF('Chemicals 2030'!$A175="CP",INDIRECT("'Chemicals 2030'!"&amp;'Country Selector'!$B$3&amp;ROW($A175))*10^12,0)*'Process Emissions Multipliers'!$D$36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0">
        <f ca="1">V167*'Process Emissions Multipliers'!$E$36</f>
        <v>0</v>
      </c>
    </row>
    <row r="168" spans="1:42">
      <c r="A168" s="74">
        <v>900</v>
      </c>
      <c r="B168" s="210">
        <f ca="1">IF('Chemicals 2010'!$A176="CP",INDIRECT("'Chemicals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210">
        <f ca="1">IF('Chemicals 2020'!$A176="CP",INDIRECT("'Chemicals 2020'!"&amp;'Country Selector'!$B$3&amp;ROW($A176))*10^12,0)*'Process Emissions Multipliers'!$B$36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210">
        <f ca="1">IF('Chemicals 2030'!$A176="CP",INDIRECT("'Chemicals 2030'!"&amp;'Country Selector'!$B$3&amp;ROW($A176))*10^12,0)*'Process Emissions Multipliers'!$D$36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0">
        <f ca="1">V168*'Process Emissions Multipliers'!$E$36</f>
        <v>0</v>
      </c>
    </row>
    <row r="169" spans="1:42">
      <c r="A169" s="74">
        <v>950</v>
      </c>
      <c r="B169" s="210">
        <f ca="1">IF('Chemicals 2010'!$A177="CP",INDIRECT("'Chemicals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210">
        <f ca="1">IF('Chemicals 2020'!$A177="CP",INDIRECT("'Chemicals 2020'!"&amp;'Country Selector'!$B$3&amp;ROW($A177))*10^12,0)*'Process Emissions Multipliers'!$B$36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210">
        <f ca="1">IF('Chemicals 2030'!$A177="CP",INDIRECT("'Chemicals 2030'!"&amp;'Country Selector'!$B$3&amp;ROW($A177))*10^12,0)*'Process Emissions Multipliers'!$D$36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0">
        <f ca="1">V169*'Process Emissions Multipliers'!$E$36</f>
        <v>0</v>
      </c>
    </row>
    <row r="170" spans="1:42">
      <c r="A170" s="74">
        <v>1000</v>
      </c>
      <c r="B170" s="210">
        <f ca="1">IF('Chemicals 2010'!$A178="CP",INDIRECT("'Chemicals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210">
        <f ca="1">IF('Chemicals 2020'!$A178="CP",INDIRECT("'Chemicals 2020'!"&amp;'Country Selector'!$B$3&amp;ROW($A178))*10^12,0)*'Process Emissions Multipliers'!$B$36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210">
        <f ca="1">IF('Chemicals 2030'!$A178="CP",INDIRECT("'Chemicals 2030'!"&amp;'Country Selector'!$B$3&amp;ROW($A178))*10^12,0)*'Process Emissions Multipliers'!$D$36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0">
        <f ca="1">V170*'Process Emissions Multipliers'!$E$36</f>
        <v>0</v>
      </c>
    </row>
    <row r="171" spans="1:42">
      <c r="A171" s="74">
        <v>1500</v>
      </c>
      <c r="B171" s="210">
        <f ca="1">IF('Chemicals 2010'!$A179="CP",INDIRECT("'Chemicals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 s="210">
        <f ca="1">IF('Chemicals 2020'!$A179="CP",INDIRECT("'Chemicals 2020'!"&amp;'Country Selector'!$B$3&amp;ROW($A179))*10^12,0)*'Process Emissions Multipliers'!$B$36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 s="210">
        <f ca="1">IF('Chemicals 2030'!$A179="CP",INDIRECT("'Chemicals 2030'!"&amp;'Country Selector'!$B$3&amp;ROW($A179))*10^12,0)*'Process Emissions Multipliers'!$D$36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210">
        <f ca="1">V171*'Process Emissions Multipliers'!$E$36</f>
        <v>0</v>
      </c>
    </row>
    <row r="172" spans="1:42">
      <c r="A172" s="74">
        <v>2000</v>
      </c>
      <c r="B172" s="210">
        <f ca="1">IF('Chemicals 2010'!$A180="CP",INDIRECT("'Chemicals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210">
        <f ca="1">IF('Chemicals 2020'!$A180="CP",INDIRECT("'Chemicals 2020'!"&amp;'Country Selector'!$B$3&amp;ROW($A180))*10^12,0)*'Process Emissions Multipliers'!$B$36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210">
        <f ca="1">IF('Chemicals 2030'!$A180="CP",INDIRECT("'Chemicals 2030'!"&amp;'Country Selector'!$B$3&amp;ROW($A180))*10^12,0)*'Process Emissions Multipliers'!$D$36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0">
        <f ca="1">V172*'Process Emissions Multipliers'!$E$36</f>
        <v>0</v>
      </c>
    </row>
    <row r="173" spans="1:42">
      <c r="A173" s="74">
        <v>3000</v>
      </c>
      <c r="B173" s="210">
        <f ca="1">IF('Chemicals 2010'!$A181="CP",INDIRECT("'Chemicals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210">
        <f ca="1">IF('Chemicals 2020'!$A181="CP",INDIRECT("'Chemicals 2020'!"&amp;'Country Selector'!$B$3&amp;ROW($A181))*10^12,0)*'Process Emissions Multipliers'!$B$36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210">
        <f ca="1">IF('Chemicals 2030'!$A181="CP",INDIRECT("'Chemicals 2030'!"&amp;'Country Selector'!$B$3&amp;ROW($A181))*10^12,0)*'Process Emissions Multipliers'!$D$36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210">
        <f ca="1">V173*'Process Emissions Multipliers'!$E$36</f>
        <v>0</v>
      </c>
    </row>
    <row r="174" spans="1:42">
      <c r="A174" s="74">
        <v>5000</v>
      </c>
      <c r="B174" s="210">
        <f ca="1">IF('Chemicals 2010'!$A182="CP",INDIRECT("'Chemicals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210">
        <f ca="1">IF('Chemicals 2020'!$A182="CP",INDIRECT("'Chemicals 2020'!"&amp;'Country Selector'!$B$3&amp;ROW($A182))*10^12,0)*'Process Emissions Multipliers'!$B$36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210">
        <f ca="1">IF('Chemicals 2030'!$A182="CP",INDIRECT("'Chemicals 2030'!"&amp;'Country Selector'!$B$3&amp;ROW($A182))*10^12,0)*'Process Emissions Multipliers'!$D$36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210">
        <f ca="1">V174*'Process Emissions Multipliers'!$E$36</f>
        <v>0</v>
      </c>
    </row>
    <row r="175" spans="1:42">
      <c r="A175" s="74">
        <v>10000</v>
      </c>
      <c r="B175" s="210">
        <f ca="1">IF('Chemicals 2010'!$A183="CP",INDIRECT("'Chemicals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210">
        <f ca="1">IF('Chemicals 2020'!$A183="CP",INDIRECT("'Chemicals 2020'!"&amp;'Country Selector'!$B$3&amp;ROW($A183))*10^12,0)*'Process Emissions Multipliers'!$B$36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210">
        <f ca="1">IF('Chemicals 2030'!$A183="CP",INDIRECT("'Chemicals 2030'!"&amp;'Country Selector'!$B$3&amp;ROW($A183))*10^12,0)*'Process Emissions Multipliers'!$D$36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210">
        <f ca="1">V175*'Process Emissions Multipliers'!$E$36</f>
        <v>0</v>
      </c>
    </row>
    <row r="176" spans="1:42">
      <c r="A176" s="74">
        <v>100000</v>
      </c>
      <c r="B176" s="210">
        <f ca="1">IF('Chemicals 2010'!$A184="CP",INDIRECT("'Chemicals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210">
        <f ca="1">IF('Chemicals 2020'!$A184="CP",INDIRECT("'Chemicals 2020'!"&amp;'Country Selector'!$B$3&amp;ROW($A184))*10^12,0)*'Process Emissions Multipliers'!$B$36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210">
        <f ca="1">IF('Chemicals 2030'!$A184="CP",INDIRECT("'Chemicals 2030'!"&amp;'Country Selector'!$B$3&amp;ROW($A184))*10^12,0)*'Process Emissions Multipliers'!$D$36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0">
        <f ca="1">V176*'Process Emissions Multipliers'!$E$36</f>
        <v>0</v>
      </c>
    </row>
    <row r="177" spans="1:42">
      <c r="A177" s="74">
        <v>1000000</v>
      </c>
      <c r="B177" s="210">
        <f ca="1">IF('Chemicals 2010'!$A185="CP",INDIRECT("'Chemicals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10">
        <f ca="1">IF('Chemicals 2020'!$A185="CP",INDIRECT("'Chemicals 2020'!"&amp;'Country Selector'!$B$3&amp;ROW($A185))*10^12,0)*'Process Emissions Multipliers'!$B$36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210">
        <f ca="1">IF('Chemicals 2030'!$A185="CP",INDIRECT("'Chemicals 2030'!"&amp;'Country Selector'!$B$3&amp;ROW($A185))*10^12,0)*'Process Emissions Multipliers'!$D$36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0">
        <f ca="1">V177*'Process Emissions Multipliers'!$E$36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7"/>
  <sheetViews>
    <sheetView tabSelected="1" workbookViewId="0">
      <selection activeCell="D54" sqref="D54"/>
    </sheetView>
  </sheetViews>
  <sheetFormatPr defaultRowHeight="15"/>
  <cols>
    <col min="1" max="1" width="20.42578125" customWidth="1"/>
  </cols>
  <sheetData>
    <row r="1" spans="1:47">
      <c r="A1" s="91" t="s">
        <v>289</v>
      </c>
      <c r="B1" s="92"/>
      <c r="C1" s="92"/>
      <c r="D1" s="92"/>
      <c r="E1" s="92"/>
    </row>
    <row r="2" spans="1:47">
      <c r="A2" s="93" t="s">
        <v>290</v>
      </c>
      <c r="B2" s="93">
        <v>2020</v>
      </c>
      <c r="C2" s="93">
        <v>2025</v>
      </c>
      <c r="D2" s="93">
        <v>2030</v>
      </c>
      <c r="E2" s="93">
        <v>2050</v>
      </c>
      <c r="F2" t="s">
        <v>291</v>
      </c>
    </row>
    <row r="3" spans="1:47">
      <c r="A3" t="s">
        <v>292</v>
      </c>
      <c r="B3">
        <f>INDEX('Chemicals Baselines'!$C$11:$G$28,MATCH('Country Selector'!$B$1,'Chemicals Baselines'!$B$11:$B$28,0),MATCH('Process Emissions Multipliers'!B2,'Chemicals Baselines'!$C$9:$G$9,0))</f>
        <v>289.7272983638519</v>
      </c>
      <c r="C3">
        <f>INDEX('Chemicals Baselines'!$C$11:$G$28,MATCH('Country Selector'!$B$1,'Chemicals Baselines'!$B$11:$B$28,0),MATCH('Process Emissions Multipliers'!C2,'Chemicals Baselines'!$C$9:$G$9,0))</f>
        <v>365.73459483499477</v>
      </c>
      <c r="D3">
        <f>INDEX('Chemicals Baselines'!$C$11:$G$28,MATCH('Country Selector'!$B$1,'Chemicals Baselines'!$B$11:$B$28,0),MATCH('Process Emissions Multipliers'!D2,'Chemicals Baselines'!$C$9:$G$9,0))</f>
        <v>409.61642578691794</v>
      </c>
    </row>
    <row r="4" spans="1:47">
      <c r="A4" t="s">
        <v>293</v>
      </c>
      <c r="B4" s="209">
        <f>'BAU Process Emissions'!G28+'BAU Process Emissions'!G27*'Cross-Page Data'!$D$13/N2O_to_CO2e+INDEX('Chem - ODS'!$B$15:$AK$15,1,MATCH('Process Emissions Multipliers'!B2,'Chem - ODS'!$B$7:$AK$7,0))/10^6</f>
        <v>310.05315592436892</v>
      </c>
      <c r="C4" s="209">
        <f>'BAU Process Emissions'!L28+'BAU Process Emissions'!L27*'Cross-Page Data'!$D$13/N2O_to_CO2e+INDEX('Chem - ODS'!$B$15:$AK$15,1,MATCH('Process Emissions Multipliers'!C2,'Chem - ODS'!$B$7:$AK$7,0))/10^6</f>
        <v>398.52752209379315</v>
      </c>
      <c r="D4" s="209">
        <f>'BAU Process Emissions'!Q28+'BAU Process Emissions'!Q27*'Cross-Page Data'!$D$13/N2O_to_CO2e+INDEX('Chem - ODS'!$B$15:$AK$15,1,MATCH('Process Emissions Multipliers'!D2,'Chem - ODS'!$B$7:$AK$7,0))/10^6</f>
        <v>448.36486610732794</v>
      </c>
      <c r="E4" s="209">
        <f>'BAU Process Emissions'!AK28+'BAU Process Emissions'!AK27*'Cross-Page Data'!$D$13/N2O_to_CO2e+INDEX('Chem - ODS'!$B$15:$AK$15,1,MATCH('Process Emissions Multipliers'!E2,'Chem - ODS'!$B$7:$AK$7,0))/10^6</f>
        <v>604.83041891825201</v>
      </c>
      <c r="F4" s="94" t="s">
        <v>411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</row>
    <row r="6" spans="1:47">
      <c r="A6" s="93" t="s">
        <v>294</v>
      </c>
      <c r="B6" s="93">
        <v>2020</v>
      </c>
      <c r="C6" s="93">
        <v>2025</v>
      </c>
      <c r="D6" s="93">
        <v>2030</v>
      </c>
      <c r="E6" s="93">
        <v>2050</v>
      </c>
      <c r="F6" t="s">
        <v>295</v>
      </c>
    </row>
    <row r="7" spans="1:47">
      <c r="A7" t="s">
        <v>292</v>
      </c>
      <c r="B7">
        <f>INDEX('Other Baselines'!$C$11:$G$28,MATCH('Country Selector'!$B$1,'Other Baselines'!$B$11:$B$28,0),MATCH('Process Emissions Multipliers'!B6,'Other Baselines'!$C$9:$G$9,0))</f>
        <v>19.51234561067168</v>
      </c>
      <c r="C7">
        <f>INDEX('Other Baselines'!$C$11:$G$28,MATCH('Country Selector'!$B$1,'Other Baselines'!$B$11:$B$28,0),MATCH('Process Emissions Multipliers'!C6,'Other Baselines'!$C$9:$G$9,0))</f>
        <v>19.171934647902248</v>
      </c>
      <c r="D7">
        <f>INDEX('Other Baselines'!$C$11:$G$28,MATCH('Country Selector'!$B$1,'Other Baselines'!$B$11:$B$28,0),MATCH('Process Emissions Multipliers'!D6,'Other Baselines'!$C$9:$G$9,0))</f>
        <v>18.68932952616095</v>
      </c>
    </row>
    <row r="8" spans="1:47">
      <c r="A8" t="s">
        <v>293</v>
      </c>
      <c r="B8">
        <f>SUM('BAU Process Emissions'!G72,'BAU Process Emissions'!G74*'Cross-Page Data'!$D$13/N2O_to_CO2e,'BAU Process Emissions'!G75*'Cross-Page Data'!$D$12/CH4_to_CO2e)</f>
        <v>17.349336392487753</v>
      </c>
      <c r="C8" s="214">
        <f>SUM('BAU Process Emissions'!L72,'BAU Process Emissions'!L74*'Cross-Page Data'!$D$13/N2O_to_CO2e,'BAU Process Emissions'!L75*'Cross-Page Data'!$D$12/CH4_to_CO2e)</f>
        <v>18.827738716496661</v>
      </c>
      <c r="D8" s="214">
        <f>SUM('BAU Process Emissions'!Q72,'BAU Process Emissions'!Q74*'Cross-Page Data'!$D$13/N2O_to_CO2e,'BAU Process Emissions'!Q75*'Cross-Page Data'!$D$12/CH4_to_CO2e)</f>
        <v>20.902134501725609</v>
      </c>
      <c r="E8" s="214">
        <f>SUM('BAU Process Emissions'!AK72,'BAU Process Emissions'!AK74*'Cross-Page Data'!$D$13/N2O_to_CO2e,'BAU Process Emissions'!AK75*'Cross-Page Data'!$D$12/CH4_to_CO2e)</f>
        <v>38.566776477300401</v>
      </c>
      <c r="F8" s="214"/>
    </row>
    <row r="9" spans="1:47">
      <c r="G9" s="213" t="s">
        <v>418</v>
      </c>
      <c r="H9" s="213"/>
      <c r="I9" s="213"/>
      <c r="J9" s="213"/>
      <c r="K9" s="213"/>
      <c r="L9" s="95"/>
    </row>
    <row r="10" spans="1:47">
      <c r="A10" s="93" t="s">
        <v>296</v>
      </c>
      <c r="B10" s="93">
        <v>2020</v>
      </c>
      <c r="C10" s="93">
        <v>2025</v>
      </c>
      <c r="D10" s="93">
        <v>2030</v>
      </c>
      <c r="E10" s="93">
        <v>2050</v>
      </c>
      <c r="G10" s="213" t="s">
        <v>419</v>
      </c>
      <c r="H10" s="213"/>
      <c r="I10" s="213"/>
      <c r="J10" s="213"/>
      <c r="K10" s="213"/>
      <c r="L10" s="95"/>
    </row>
    <row r="11" spans="1:47">
      <c r="A11" t="s">
        <v>292</v>
      </c>
      <c r="B11">
        <f>INDEX('Coal Baselines'!$C$11:$G$28,MATCH('Country Selector'!$B$1,'Coal Baselines'!$B$11:$B$28,0),MATCH('Process Emissions Multipliers'!B10,'Coal Baselines'!$C$9:$G$9,0))</f>
        <v>70.460339143874464</v>
      </c>
      <c r="C11">
        <f>INDEX('Coal Baselines'!$C$11:$G$28,MATCH('Country Selector'!$B$1,'Coal Baselines'!$B$11:$B$28,0),MATCH('Process Emissions Multipliers'!C10,'Coal Baselines'!$C$9:$G$9,0))</f>
        <v>72.705661028580622</v>
      </c>
      <c r="D11">
        <f>INDEX('Coal Baselines'!$C$11:$G$28,MATCH('Country Selector'!$B$1,'Coal Baselines'!$B$11:$B$28,0),MATCH('Process Emissions Multipliers'!D10,'Coal Baselines'!$C$9:$G$9,0))</f>
        <v>78.105125560850212</v>
      </c>
    </row>
    <row r="12" spans="1:47">
      <c r="A12" t="s">
        <v>293</v>
      </c>
      <c r="B12">
        <f>SUM('BAU Process Emissions'!G39)*'Cross-Page Data'!$D$12/CH4_to_CO2e</f>
        <v>67.055652010937763</v>
      </c>
      <c r="C12">
        <f>SUM('BAU Process Emissions'!L39)*'Cross-Page Data'!$D$12/CH4_to_CO2e</f>
        <v>65.40965556290007</v>
      </c>
      <c r="D12">
        <f>SUM('BAU Process Emissions'!Q39)*'Cross-Page Data'!$D$12/CH4_to_CO2e</f>
        <v>64.01865243691725</v>
      </c>
      <c r="E12">
        <f>'BAU Process Emissions'!AK39*'Cross-Page Data'!$D$12/CH4_to_CO2e</f>
        <v>71.334723921705645</v>
      </c>
      <c r="F12" s="214"/>
      <c r="G12" s="213" t="s">
        <v>420</v>
      </c>
      <c r="H12" s="213"/>
      <c r="I12" s="213"/>
      <c r="J12" s="213"/>
      <c r="K12" s="213"/>
      <c r="L12" s="213"/>
    </row>
    <row r="13" spans="1:47">
      <c r="G13" s="213" t="s">
        <v>421</v>
      </c>
      <c r="H13" s="213"/>
      <c r="I13" s="213"/>
      <c r="J13" s="213"/>
      <c r="K13" s="213"/>
      <c r="L13" s="213"/>
    </row>
    <row r="14" spans="1:47">
      <c r="A14" s="93" t="s">
        <v>231</v>
      </c>
      <c r="B14" s="93">
        <v>2020</v>
      </c>
      <c r="C14" s="93">
        <v>2025</v>
      </c>
      <c r="D14" s="93">
        <v>2030</v>
      </c>
      <c r="E14" s="93">
        <v>2050</v>
      </c>
    </row>
    <row r="15" spans="1:47">
      <c r="A15" t="s">
        <v>292</v>
      </c>
      <c r="B15">
        <f>INDEX('Waste Baselines'!$C$11:$G$28,MATCH('Country Selector'!$B$1,'Waste Baselines'!$B$11:$B$28,0),MATCH('Process Emissions Multipliers'!B14,'Waste Baselines'!$C$9:$G$9,0))</f>
        <v>154.980014348873</v>
      </c>
      <c r="C15">
        <f>INDEX('Waste Baselines'!$C$11:$G$28,MATCH('Country Selector'!$B$1,'Waste Baselines'!$B$11:$B$28,0),MATCH('Process Emissions Multipliers'!C14,'Waste Baselines'!$C$9:$G$9,0))</f>
        <v>156.51773231482909</v>
      </c>
      <c r="D15">
        <f>INDEX('Waste Baselines'!$C$11:$G$28,MATCH('Country Selector'!$B$1,'Waste Baselines'!$B$11:$B$28,0),MATCH('Process Emissions Multipliers'!D14,'Waste Baselines'!$C$9:$G$9,0))</f>
        <v>157.79837605362422</v>
      </c>
      <c r="G15" s="213" t="s">
        <v>425</v>
      </c>
      <c r="H15" s="213"/>
      <c r="I15" s="213"/>
      <c r="J15" s="213"/>
      <c r="K15" s="213"/>
      <c r="L15" s="213"/>
    </row>
    <row r="16" spans="1:47">
      <c r="A16" t="s">
        <v>293</v>
      </c>
      <c r="B16">
        <f>'BAU Process Emissions'!G47*'Cross-Page Data'!D12/CH4_to_CO2e+'Cross-Page Data'!D13/N2O_to_CO2e*'BAU Process Emissions'!G46</f>
        <v>137.14323983918428</v>
      </c>
      <c r="C16">
        <f>'BAU Process Emissions'!L47*'Cross-Page Data'!$D$12/CH4_to_CO2e+'Cross-Page Data'!$D$13/N2O_to_CO2e*'BAU Process Emissions'!L46</f>
        <v>134.78525200304503</v>
      </c>
      <c r="D16">
        <f>'BAU Process Emissions'!Q47*'Cross-Page Data'!$D$12/CH4_to_CO2e+'Cross-Page Data'!$D$13/N2O_to_CO2e*'BAU Process Emissions'!Q46</f>
        <v>132.45188916028067</v>
      </c>
      <c r="E16">
        <f>'BAU Process Emissions'!AK47*'Cross-Page Data'!$D$12/CH4_to_CO2e+'Cross-Page Data'!$D$13/N2O_to_CO2e*'BAU Process Emissions'!AK46</f>
        <v>126.02728345939458</v>
      </c>
      <c r="F16" s="214"/>
      <c r="G16" s="213" t="s">
        <v>424</v>
      </c>
      <c r="H16" s="213"/>
      <c r="I16" s="213"/>
      <c r="J16" s="213"/>
      <c r="K16" s="213"/>
      <c r="L16" s="213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</row>
    <row r="17" spans="1:25">
      <c r="I17" s="214"/>
      <c r="J17" s="214"/>
      <c r="K17" s="214"/>
      <c r="L17" s="214"/>
      <c r="M17" s="214"/>
      <c r="N17" s="214"/>
      <c r="O17" s="214"/>
      <c r="P17" s="214"/>
      <c r="Q17" s="214"/>
      <c r="S17" s="214"/>
      <c r="T17" s="214"/>
      <c r="U17" s="214"/>
      <c r="V17" s="214"/>
      <c r="W17" s="214"/>
      <c r="X17" s="214"/>
      <c r="Y17" s="214"/>
    </row>
    <row r="18" spans="1:25">
      <c r="A18" s="93" t="s">
        <v>297</v>
      </c>
      <c r="B18" s="93">
        <v>2020</v>
      </c>
      <c r="C18" s="93">
        <v>2025</v>
      </c>
      <c r="D18" s="93">
        <v>2030</v>
      </c>
      <c r="E18" s="93">
        <v>2050</v>
      </c>
    </row>
    <row r="19" spans="1:25">
      <c r="A19" t="s">
        <v>292</v>
      </c>
      <c r="B19">
        <f>INDEX('NGPS Baselines'!$C$11:$G$28,MATCH('Country Selector'!$B$1,'NGPS Baselines'!$B$11:$B$28,0),MATCH('Process Emissions Multipliers'!B18,'NGPS Baselines'!$C$9:$G$9,0))</f>
        <v>281.61557102976099</v>
      </c>
      <c r="C19">
        <f>INDEX('NGPS Baselines'!$C$11:$G$28,MATCH('Country Selector'!$B$1,'NGPS Baselines'!$B$11:$B$28,0),MATCH('Process Emissions Multipliers'!C18,'NGPS Baselines'!$C$9:$G$9,0))</f>
        <v>307.24381605514731</v>
      </c>
      <c r="D19">
        <f>INDEX('NGPS Baselines'!$C$11:$G$28,MATCH('Country Selector'!$B$1,'NGPS Baselines'!$B$11:$B$28,0),MATCH('Process Emissions Multipliers'!D18,'NGPS Baselines'!$C$9:$G$9,0))</f>
        <v>313.05756714522806</v>
      </c>
    </row>
    <row r="20" spans="1:25">
      <c r="A20" t="s">
        <v>293</v>
      </c>
      <c r="B20">
        <f>'BAU Process Emissions'!G9*'Cross-Page Data'!$D$12/CH4_to_CO2e</f>
        <v>237.76165334038498</v>
      </c>
      <c r="C20">
        <f>'BAU Process Emissions'!L9*'Cross-Page Data'!$D$12/CH4_to_CO2e</f>
        <v>251.12552766439765</v>
      </c>
      <c r="D20">
        <f>'BAU Process Emissions'!Q9*'Cross-Page Data'!$D$12/CH4_to_CO2e</f>
        <v>258.41458765631643</v>
      </c>
      <c r="E20">
        <f>'BAU Process Emissions'!AK9*'Cross-Page Data'!$D$12/CH4_to_CO2e</f>
        <v>283.55772734873142</v>
      </c>
      <c r="F20" s="214"/>
      <c r="G20" s="214"/>
      <c r="H20" s="214"/>
      <c r="I20" s="214"/>
      <c r="J20" s="214"/>
      <c r="K20" s="214"/>
      <c r="L20" s="214"/>
      <c r="M20" s="214"/>
      <c r="N20" s="214"/>
      <c r="O20" s="214"/>
      <c r="P20" s="214"/>
      <c r="Q20" s="214"/>
      <c r="R20" s="214"/>
    </row>
    <row r="22" spans="1:25" s="214" customFormat="1">
      <c r="A22" s="93" t="s">
        <v>283</v>
      </c>
      <c r="B22" s="93">
        <v>2020</v>
      </c>
      <c r="C22" s="93">
        <v>2025</v>
      </c>
      <c r="D22" s="93">
        <v>2030</v>
      </c>
      <c r="E22" s="93">
        <v>2050</v>
      </c>
    </row>
    <row r="23" spans="1:25" s="214" customFormat="1">
      <c r="A23" s="214" t="s">
        <v>292</v>
      </c>
      <c r="B23" s="214">
        <f>INDEX('Rice Baselines'!$C$11:$G$28,MATCH('Country Selector'!$B$1,'Rice Baselines'!$B$11:$B$28,0),MATCH('Process Emissions Multipliers'!B22,'Rice Baselines'!$C$9:$G$9,0))</f>
        <v>8.568580332985773</v>
      </c>
      <c r="C23" s="214">
        <f>INDEX('Rice Baselines'!$C$11:$G$28,MATCH('Country Selector'!$B$1,'Rice Baselines'!$B$11:$B$28,0),MATCH('Process Emissions Multipliers'!C22,'Rice Baselines'!$C$9:$G$9,0))</f>
        <v>8.7660921222988684</v>
      </c>
      <c r="D23" s="214">
        <f>INDEX('Rice Baselines'!$C$11:$G$28,MATCH('Country Selector'!$B$1,'Rice Baselines'!$B$11:$B$28,0),MATCH('Process Emissions Multipliers'!D22,'Rice Baselines'!$C$9:$G$9,0))</f>
        <v>8.7748891659225698</v>
      </c>
    </row>
    <row r="24" spans="1:25" s="214" customFormat="1">
      <c r="A24" s="214" t="s">
        <v>293</v>
      </c>
      <c r="B24" s="214">
        <f>'BAU Process Emissions'!G64*'Cross-Page Data'!$D$12/CH4_to_CO2e</f>
        <v>12.461061337008957</v>
      </c>
      <c r="C24" s="214">
        <f>'BAU Process Emissions'!L64*'Cross-Page Data'!$D$12/CH4_to_CO2e</f>
        <v>12.906099241902135</v>
      </c>
      <c r="D24" s="214">
        <f>'BAU Process Emissions'!Q64*'Cross-Page Data'!$D$12/CH4_to_CO2e</f>
        <v>12.906099241902135</v>
      </c>
      <c r="E24" s="214">
        <f>'BAU Process Emissions'!AK64*'Cross-Page Data'!$D$12/CH4_to_CO2e</f>
        <v>12.906099241902135</v>
      </c>
    </row>
    <row r="25" spans="1:25" s="214" customFormat="1"/>
    <row r="26" spans="1:25" s="214" customFormat="1">
      <c r="A26" s="93" t="s">
        <v>422</v>
      </c>
      <c r="B26" s="93">
        <v>2020</v>
      </c>
      <c r="C26" s="93">
        <v>2025</v>
      </c>
      <c r="D26" s="93">
        <v>2030</v>
      </c>
      <c r="E26" s="93">
        <v>2050</v>
      </c>
    </row>
    <row r="27" spans="1:25" s="214" customFormat="1">
      <c r="A27" s="214" t="s">
        <v>292</v>
      </c>
      <c r="B27" s="214">
        <f>INDEX('Livestock Baselines'!$C$11:$G$28,MATCH('Country Selector'!$B$1,'Livestock Baselines'!$B$11:$B$28,0),MATCH('Process Emissions Multipliers'!B26,'Livestock Baselines'!$C$9:$G$9,0))</f>
        <v>181.01924634758205</v>
      </c>
      <c r="D27" s="214">
        <f>INDEX('Livestock Baselines'!$C$11:$G$28,MATCH('Country Selector'!$B$1,'Livestock Baselines'!$B$11:$B$28,0),MATCH('Process Emissions Multipliers'!D26,'Livestock Baselines'!$C$9:$G$9,0))</f>
        <v>185.92723060369752</v>
      </c>
      <c r="F27" s="214" t="s">
        <v>423</v>
      </c>
    </row>
    <row r="28" spans="1:25" s="214" customFormat="1">
      <c r="A28" s="214" t="s">
        <v>293</v>
      </c>
      <c r="B28" s="214">
        <f>'BAU Process Emissions'!G63*'Cross-Page Data'!$D$13/N2O_to_CO2e+SUM('BAU Process Emissions'!G65,'BAU Process Emissions'!G67)*'Cross-Page Data'!$D$12/CH4_to_CO2e</f>
        <v>267.30920777251669</v>
      </c>
      <c r="C28" s="214">
        <f>'BAU Process Emissions'!L63*'Cross-Page Data'!$D$13/N2O_to_CO2e+SUM('BAU Process Emissions'!L65,'BAU Process Emissions'!L67)*'Cross-Page Data'!$D$12/CH4_to_CO2e</f>
        <v>277.66919988506811</v>
      </c>
      <c r="D28" s="214">
        <f>'BAU Process Emissions'!Q63*'Cross-Page Data'!$D$13/N2O_to_CO2e+SUM('BAU Process Emissions'!Q65,'BAU Process Emissions'!Q67)*'Cross-Page Data'!$D$12/CH4_to_CO2e</f>
        <v>291.25702001765484</v>
      </c>
      <c r="E28" s="214">
        <f>'BAU Process Emissions'!AK63*'Cross-Page Data'!$D$13/N2O_to_CO2e+SUM('BAU Process Emissions'!AK65,'BAU Process Emissions'!AK67)*'Cross-Page Data'!$D$12/CH4_to_CO2e</f>
        <v>348.39045487426773</v>
      </c>
    </row>
    <row r="29" spans="1:25" s="214" customFormat="1"/>
    <row r="30" spans="1:25" s="214" customFormat="1">
      <c r="A30" s="93" t="s">
        <v>281</v>
      </c>
      <c r="B30" s="93">
        <v>2020</v>
      </c>
      <c r="C30" s="93">
        <v>2025</v>
      </c>
      <c r="D30" s="93">
        <v>2030</v>
      </c>
      <c r="E30" s="93">
        <v>2050</v>
      </c>
    </row>
    <row r="31" spans="1:25" s="214" customFormat="1">
      <c r="A31" s="214" t="s">
        <v>292</v>
      </c>
      <c r="B31" s="214">
        <f>INDEX('Soil Baselines'!$C$11:$G$28,MATCH('Country Selector'!$B$1,'Soil Baselines'!$B$11:$B$28,0),MATCH('Process Emissions Multipliers'!B30,'Soil Baselines'!$C$9:$G$9,0))</f>
        <v>71.305813139167981</v>
      </c>
      <c r="D31" s="214">
        <f>INDEX('Soil Baselines'!$C$11:$G$28,MATCH('Country Selector'!$B$1,'Soil Baselines'!$B$11:$B$28,0),MATCH('Process Emissions Multipliers'!D30,'Soil Baselines'!$C$9:$G$9,0))</f>
        <v>86.121442036597173</v>
      </c>
    </row>
    <row r="32" spans="1:25" s="214" customFormat="1">
      <c r="A32" s="214" t="s">
        <v>293</v>
      </c>
      <c r="B32" s="214">
        <f>SUM('BAU Process Emissions'!G61,'BAU Process Emissions'!G62,'BAU Process Emissions'!G68)*'Cross-Page Data'!D13/N2O_to_CO2e</f>
        <v>224.92755948273881</v>
      </c>
      <c r="C32" s="214">
        <f>SUM('BAU Process Emissions'!L61,'BAU Process Emissions'!L62,'BAU Process Emissions'!L68)*'Cross-Page Data'!$D$13/N2O_to_CO2e</f>
        <v>224.64498266827971</v>
      </c>
      <c r="D32" s="214">
        <f>SUM('BAU Process Emissions'!Q61,'BAU Process Emissions'!Q62,'BAU Process Emissions'!Q68)*'Cross-Page Data'!$D$13/N2O_to_CO2e</f>
        <v>224.33086283035024</v>
      </c>
      <c r="E32" s="214">
        <f>SUM('BAU Process Emissions'!AK61,'BAU Process Emissions'!AK62,'BAU Process Emissions'!AK68)*'Cross-Page Data'!$D$13/N2O_to_CO2e</f>
        <v>223.26813473847832</v>
      </c>
    </row>
    <row r="33" spans="1:5" s="214" customFormat="1"/>
    <row r="34" spans="1:5">
      <c r="A34" s="91" t="s">
        <v>298</v>
      </c>
      <c r="B34" s="91"/>
      <c r="C34" s="91"/>
      <c r="D34" s="91"/>
      <c r="E34" s="91"/>
    </row>
    <row r="35" spans="1:5">
      <c r="A35" s="93" t="s">
        <v>290</v>
      </c>
      <c r="B35" s="93">
        <v>2020</v>
      </c>
      <c r="C35" s="93">
        <v>2025</v>
      </c>
      <c r="D35" s="93">
        <v>2030</v>
      </c>
      <c r="E35" s="93">
        <v>2050</v>
      </c>
    </row>
    <row r="36" spans="1:5">
      <c r="A36" t="s">
        <v>293</v>
      </c>
      <c r="B36">
        <f>B4/B3</f>
        <v>1.0701551344153666</v>
      </c>
      <c r="C36">
        <f>C4/C3</f>
        <v>1.0896631812300754</v>
      </c>
      <c r="D36">
        <f>D4/D3</f>
        <v>1.0945968908497017</v>
      </c>
      <c r="E36">
        <f>E4/D4</f>
        <v>1.348969253923366</v>
      </c>
    </row>
    <row r="37" spans="1:5">
      <c r="E37" s="95"/>
    </row>
    <row r="38" spans="1:5">
      <c r="A38" s="93" t="s">
        <v>294</v>
      </c>
      <c r="B38" s="93">
        <v>2020</v>
      </c>
      <c r="C38" s="93">
        <v>2025</v>
      </c>
      <c r="D38" s="93">
        <v>2030</v>
      </c>
      <c r="E38" s="93">
        <v>2050</v>
      </c>
    </row>
    <row r="39" spans="1:5">
      <c r="A39" t="s">
        <v>293</v>
      </c>
      <c r="B39">
        <f>B8/B7</f>
        <v>0.88914663252987203</v>
      </c>
      <c r="C39">
        <f>C8/C7</f>
        <v>0.98204688583980504</v>
      </c>
      <c r="D39">
        <f>D8/D7</f>
        <v>1.1183993771669132</v>
      </c>
      <c r="E39" s="95">
        <f>E8/D8</f>
        <v>1.8451118699918643</v>
      </c>
    </row>
    <row r="40" spans="1:5">
      <c r="E40" s="95"/>
    </row>
    <row r="41" spans="1:5">
      <c r="A41" s="93" t="s">
        <v>296</v>
      </c>
      <c r="B41" s="93">
        <v>2020</v>
      </c>
      <c r="C41" s="93">
        <v>2025</v>
      </c>
      <c r="D41" s="93">
        <v>2030</v>
      </c>
      <c r="E41" s="93">
        <v>2050</v>
      </c>
    </row>
    <row r="42" spans="1:5">
      <c r="A42" t="s">
        <v>293</v>
      </c>
      <c r="B42">
        <f t="shared" ref="B42:D42" si="0">B12/B11</f>
        <v>0.95167938198559332</v>
      </c>
      <c r="C42">
        <f t="shared" si="0"/>
        <v>0.89965010478602914</v>
      </c>
      <c r="D42">
        <f t="shared" si="0"/>
        <v>0.81964726357224205</v>
      </c>
      <c r="E42" s="95">
        <f>E12/D12</f>
        <v>1.1142803106016252</v>
      </c>
    </row>
    <row r="43" spans="1:5">
      <c r="E43" s="95"/>
    </row>
    <row r="44" spans="1:5">
      <c r="A44" s="93" t="s">
        <v>231</v>
      </c>
      <c r="B44" s="93">
        <v>2020</v>
      </c>
      <c r="C44" s="93">
        <v>2025</v>
      </c>
      <c r="D44" s="93">
        <v>2030</v>
      </c>
      <c r="E44" s="93">
        <v>2050</v>
      </c>
    </row>
    <row r="45" spans="1:5">
      <c r="A45" t="s">
        <v>293</v>
      </c>
      <c r="B45">
        <f t="shared" ref="B45:D45" si="1">B16/B15</f>
        <v>0.88490919564933934</v>
      </c>
      <c r="C45">
        <f t="shared" si="1"/>
        <v>0.86115004357416802</v>
      </c>
      <c r="D45">
        <f t="shared" si="1"/>
        <v>0.83937422217367996</v>
      </c>
      <c r="E45" s="95">
        <f>E16/D16</f>
        <v>0.95149479753277322</v>
      </c>
    </row>
    <row r="46" spans="1:5">
      <c r="E46" s="95"/>
    </row>
    <row r="47" spans="1:5">
      <c r="A47" s="93" t="s">
        <v>297</v>
      </c>
      <c r="B47" s="93">
        <v>2020</v>
      </c>
      <c r="C47" s="93">
        <v>2025</v>
      </c>
      <c r="D47" s="93">
        <v>2030</v>
      </c>
      <c r="E47" s="93">
        <v>2050</v>
      </c>
    </row>
    <row r="48" spans="1:5">
      <c r="A48" t="s">
        <v>293</v>
      </c>
      <c r="B48">
        <f t="shared" ref="B48:D48" si="2">B20/B19</f>
        <v>0.8442773688648717</v>
      </c>
      <c r="C48">
        <f t="shared" si="2"/>
        <v>0.81734933151371558</v>
      </c>
      <c r="D48">
        <f t="shared" si="2"/>
        <v>0.82545389339347086</v>
      </c>
      <c r="E48" s="95">
        <f>E20/D20</f>
        <v>1.0972976793626472</v>
      </c>
    </row>
    <row r="50" spans="1:5" s="214" customFormat="1">
      <c r="A50" s="93" t="s">
        <v>283</v>
      </c>
      <c r="B50" s="93">
        <v>2020</v>
      </c>
      <c r="C50" s="93">
        <v>2025</v>
      </c>
      <c r="D50" s="93">
        <v>2030</v>
      </c>
      <c r="E50" s="93">
        <v>2050</v>
      </c>
    </row>
    <row r="51" spans="1:5">
      <c r="A51" t="s">
        <v>293</v>
      </c>
      <c r="B51">
        <f>B24/B23</f>
        <v>1.4542737364600076</v>
      </c>
      <c r="C51" s="214">
        <f>C24/C23</f>
        <v>1.4722751098031546</v>
      </c>
      <c r="D51" s="214">
        <f>D24/D23</f>
        <v>1.4707991175573123</v>
      </c>
      <c r="E51" s="214">
        <f>E24/D24</f>
        <v>1</v>
      </c>
    </row>
    <row r="53" spans="1:5" s="214" customFormat="1">
      <c r="A53" s="93" t="s">
        <v>422</v>
      </c>
      <c r="B53" s="93">
        <v>2020</v>
      </c>
      <c r="C53" s="93">
        <v>2025</v>
      </c>
      <c r="D53" s="93">
        <v>2030</v>
      </c>
      <c r="E53" s="93">
        <v>2050</v>
      </c>
    </row>
    <row r="54" spans="1:5">
      <c r="A54" t="s">
        <v>293</v>
      </c>
      <c r="B54" s="214">
        <f>B28/B27</f>
        <v>1.4766894303561839</v>
      </c>
      <c r="C54" s="214"/>
      <c r="D54" s="214">
        <f>D28/D27</f>
        <v>1.5665108283060858</v>
      </c>
      <c r="E54">
        <f>E28/D28</f>
        <v>1.1961615718417695</v>
      </c>
    </row>
    <row r="56" spans="1:5" s="214" customFormat="1">
      <c r="A56" s="93" t="s">
        <v>281</v>
      </c>
      <c r="B56" s="93">
        <v>2020</v>
      </c>
      <c r="C56" s="93">
        <v>2025</v>
      </c>
      <c r="D56" s="93">
        <v>2030</v>
      </c>
      <c r="E56" s="93">
        <v>2050</v>
      </c>
    </row>
    <row r="57" spans="1:5">
      <c r="A57" t="s">
        <v>293</v>
      </c>
      <c r="B57">
        <f>B32/B31</f>
        <v>3.1544070473433399</v>
      </c>
      <c r="C57" s="214"/>
      <c r="D57" s="214">
        <f>D32/D31</f>
        <v>2.6048200950353477</v>
      </c>
      <c r="E57">
        <f>E32/D32</f>
        <v>0.99526267550321146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11" sqref="C11"/>
    </sheetView>
  </sheetViews>
  <sheetFormatPr defaultRowHeight="15"/>
  <cols>
    <col min="1" max="1" width="27.85546875" customWidth="1"/>
    <col min="2" max="2" width="34.85546875" customWidth="1"/>
    <col min="3" max="3" width="33.140625" customWidth="1"/>
    <col min="4" max="4" width="28.28515625" customWidth="1"/>
  </cols>
  <sheetData>
    <row r="1" spans="1:6">
      <c r="A1" t="s">
        <v>264</v>
      </c>
    </row>
    <row r="2" spans="1:6">
      <c r="A2" t="s">
        <v>265</v>
      </c>
    </row>
    <row r="3" spans="1:6">
      <c r="A3" t="s">
        <v>266</v>
      </c>
    </row>
    <row r="4" spans="1:6">
      <c r="A4" t="s">
        <v>267</v>
      </c>
    </row>
    <row r="6" spans="1:6">
      <c r="A6" t="s">
        <v>268</v>
      </c>
    </row>
    <row r="7" spans="1:6">
      <c r="A7" t="s">
        <v>269</v>
      </c>
    </row>
    <row r="8" spans="1:6">
      <c r="A8" t="s">
        <v>287</v>
      </c>
    </row>
    <row r="9" spans="1:6">
      <c r="A9" s="73"/>
      <c r="B9" s="73"/>
      <c r="C9" s="73"/>
      <c r="D9" s="73"/>
      <c r="E9" s="73"/>
      <c r="F9" s="73"/>
    </row>
    <row r="10" spans="1:6" ht="30">
      <c r="A10" s="82" t="s">
        <v>260</v>
      </c>
      <c r="B10" s="82" t="s">
        <v>261</v>
      </c>
      <c r="C10" s="82" t="s">
        <v>262</v>
      </c>
      <c r="D10" s="83"/>
      <c r="E10" s="73"/>
    </row>
    <row r="11" spans="1:6">
      <c r="A11" s="84">
        <v>0.83</v>
      </c>
      <c r="B11" s="73">
        <f>AVERAGE(0.02,0.51)</f>
        <v>0.26500000000000001</v>
      </c>
      <c r="C11" s="85">
        <f>A11/B11</f>
        <v>3.132075471698113</v>
      </c>
      <c r="D11" s="86"/>
      <c r="E11" s="73"/>
    </row>
    <row r="12" spans="1:6">
      <c r="A12" s="73"/>
      <c r="B12" s="73"/>
      <c r="C12" s="73"/>
      <c r="D12" s="73"/>
      <c r="E12" s="73"/>
    </row>
    <row r="13" spans="1:6">
      <c r="A13" s="73" t="s">
        <v>263</v>
      </c>
      <c r="B13" s="73"/>
      <c r="C13" s="73"/>
      <c r="D13" s="73"/>
      <c r="E13" s="73"/>
    </row>
    <row r="14" spans="1:6">
      <c r="A14" s="73" t="s">
        <v>270</v>
      </c>
      <c r="B14" s="73"/>
      <c r="C14" s="73"/>
      <c r="D14" s="73"/>
      <c r="E14" s="7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D14" sqref="D14"/>
    </sheetView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>
      <c r="A3" s="74">
        <v>-49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74">
        <v>-48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74">
        <v>-47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74">
        <v>-46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74">
        <v>-45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74">
        <v>-44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74">
        <v>-43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74">
        <v>-42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74">
        <v>-41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74">
        <v>-40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74">
        <v>-39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74">
        <v>-38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74">
        <v>-37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74">
        <v>-36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74">
        <v>-35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74">
        <v>-34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74">
        <v>-33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74">
        <v>-32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74">
        <v>-31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74">
        <v>-30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74">
        <v>-29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74">
        <v>-28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74">
        <v>-27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74">
        <v>-26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74">
        <v>-25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74">
        <v>-24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74">
        <v>-23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74">
        <v>-22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74">
        <v>-21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74">
        <v>-20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74">
        <v>-19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74">
        <v>-18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74">
        <v>-17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74">
        <v>-16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74">
        <v>-15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74">
        <v>-14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74">
        <v>-13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74">
        <v>-12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74">
        <v>-11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74">
        <v>-10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74">
        <v>-9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74">
        <v>-8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74">
        <v>-7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74">
        <v>-6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74">
        <v>-5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74">
        <v>-4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74">
        <v>-3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74">
        <v>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74">
        <v>-1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7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74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7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74">
        <v>3</v>
      </c>
      <c r="B55">
        <f>9*10^20</f>
        <v>9E+20</v>
      </c>
      <c r="C55">
        <f t="shared" ref="C55:AP55" si="0">9*10^20</f>
        <v>9E+20</v>
      </c>
      <c r="D55">
        <f t="shared" si="0"/>
        <v>9E+20</v>
      </c>
      <c r="E55">
        <f t="shared" si="0"/>
        <v>9E+20</v>
      </c>
      <c r="F55">
        <f t="shared" si="0"/>
        <v>9E+20</v>
      </c>
      <c r="G55">
        <f t="shared" si="0"/>
        <v>9E+20</v>
      </c>
      <c r="H55">
        <f t="shared" si="0"/>
        <v>9E+20</v>
      </c>
      <c r="I55">
        <f t="shared" si="0"/>
        <v>9E+20</v>
      </c>
      <c r="J55">
        <f t="shared" si="0"/>
        <v>9E+20</v>
      </c>
      <c r="K55">
        <f t="shared" si="0"/>
        <v>9E+20</v>
      </c>
      <c r="L55">
        <f t="shared" si="0"/>
        <v>9E+20</v>
      </c>
      <c r="M55">
        <f t="shared" si="0"/>
        <v>9E+20</v>
      </c>
      <c r="N55">
        <f t="shared" si="0"/>
        <v>9E+20</v>
      </c>
      <c r="O55">
        <f t="shared" si="0"/>
        <v>9E+20</v>
      </c>
      <c r="P55">
        <f t="shared" si="0"/>
        <v>9E+20</v>
      </c>
      <c r="Q55">
        <f t="shared" si="0"/>
        <v>9E+20</v>
      </c>
      <c r="R55">
        <f t="shared" si="0"/>
        <v>9E+20</v>
      </c>
      <c r="S55">
        <f t="shared" si="0"/>
        <v>9E+20</v>
      </c>
      <c r="T55">
        <f t="shared" si="0"/>
        <v>9E+20</v>
      </c>
      <c r="U55">
        <f t="shared" si="0"/>
        <v>9E+20</v>
      </c>
      <c r="V55">
        <f t="shared" si="0"/>
        <v>9E+20</v>
      </c>
      <c r="W55">
        <f t="shared" si="0"/>
        <v>9E+20</v>
      </c>
      <c r="X55">
        <f t="shared" si="0"/>
        <v>9E+20</v>
      </c>
      <c r="Y55">
        <f t="shared" si="0"/>
        <v>9E+20</v>
      </c>
      <c r="Z55">
        <f t="shared" si="0"/>
        <v>9E+20</v>
      </c>
      <c r="AA55">
        <f t="shared" si="0"/>
        <v>9E+20</v>
      </c>
      <c r="AB55">
        <f t="shared" si="0"/>
        <v>9E+20</v>
      </c>
      <c r="AC55">
        <f t="shared" si="0"/>
        <v>9E+20</v>
      </c>
      <c r="AD55">
        <f t="shared" si="0"/>
        <v>9E+20</v>
      </c>
      <c r="AE55">
        <f t="shared" si="0"/>
        <v>9E+20</v>
      </c>
      <c r="AF55">
        <f t="shared" si="0"/>
        <v>9E+20</v>
      </c>
      <c r="AG55">
        <f t="shared" si="0"/>
        <v>9E+20</v>
      </c>
      <c r="AH55">
        <f t="shared" si="0"/>
        <v>9E+20</v>
      </c>
      <c r="AI55">
        <f t="shared" si="0"/>
        <v>9E+20</v>
      </c>
      <c r="AJ55">
        <f t="shared" si="0"/>
        <v>9E+20</v>
      </c>
      <c r="AK55">
        <f t="shared" si="0"/>
        <v>9E+20</v>
      </c>
      <c r="AL55">
        <f t="shared" si="0"/>
        <v>9E+20</v>
      </c>
      <c r="AM55">
        <f t="shared" si="0"/>
        <v>9E+20</v>
      </c>
      <c r="AN55">
        <f t="shared" si="0"/>
        <v>9E+20</v>
      </c>
      <c r="AO55">
        <f t="shared" si="0"/>
        <v>9E+20</v>
      </c>
      <c r="AP55">
        <f t="shared" si="0"/>
        <v>9E+20</v>
      </c>
    </row>
    <row r="56" spans="1:42">
      <c r="A56" s="74">
        <v>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74">
        <v>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74">
        <v>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74">
        <v>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74">
        <v>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74">
        <v>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74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74">
        <v>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74">
        <v>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74">
        <v>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74">
        <v>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74">
        <v>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74">
        <v>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74">
        <v>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74">
        <v>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74">
        <v>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74">
        <v>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74">
        <v>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74">
        <v>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74">
        <v>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74">
        <v>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74">
        <v>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74">
        <v>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74">
        <v>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74">
        <v>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74">
        <v>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74">
        <v>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74">
        <v>31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74">
        <v>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74">
        <v>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74">
        <v>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74">
        <v>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74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74">
        <v>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74">
        <v>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74">
        <v>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74">
        <v>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74">
        <v>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74">
        <v>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74">
        <v>43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74">
        <v>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74">
        <v>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74">
        <v>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74">
        <v>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74">
        <v>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74">
        <v>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74">
        <v>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74">
        <v>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74">
        <v>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74">
        <v>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74">
        <v>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74">
        <v>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74">
        <v>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74">
        <v>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74">
        <v>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74">
        <v>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74">
        <v>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74">
        <v>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74">
        <v>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74">
        <v>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74">
        <v>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74">
        <v>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74">
        <v>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74">
        <v>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74">
        <v>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74">
        <v>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74">
        <v>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74">
        <v>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74">
        <v>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74">
        <v>73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74">
        <v>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74">
        <v>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74">
        <v>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74">
        <v>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74">
        <v>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74">
        <v>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74">
        <v>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74">
        <v>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74">
        <v>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74">
        <v>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74">
        <v>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74">
        <v>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74">
        <v>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74">
        <v>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74">
        <v>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74">
        <v>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74">
        <v>90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74">
        <v>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74">
        <v>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74">
        <v>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74">
        <v>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74">
        <v>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74">
        <v>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74">
        <v>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74">
        <v>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74">
        <v>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74">
        <v>100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74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74">
        <v>200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74">
        <v>250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74">
        <v>300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74">
        <v>350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74">
        <v>400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74">
        <v>450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74">
        <v>500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74">
        <v>550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74">
        <v>600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74">
        <v>650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74">
        <v>700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74">
        <v>750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74">
        <v>800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74">
        <v>850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74">
        <v>900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74">
        <v>950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74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74">
        <v>1500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74">
        <v>2000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74">
        <v>3000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74">
        <v>5000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74">
        <v>10000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74">
        <v>100000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74">
        <v>1000000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2010'!$A10="MR",INDIRECT("'Coal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2020'!$A10="MR",INDIRECT("'Coal mining 2020'!"&amp;'Country Selector'!$B$3&amp;ROW($A10))*10^12,0)*'Process Emissions Multipliers'!$B$42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2030'!$A10="MR",INDIRECT("'Coal mining 2030'!"&amp;'Country Selector'!$B$3&amp;ROW($A10))*10^12,0)*'Process Emissions Multipliers'!$D$42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Multipliers'!$E$42</f>
        <v>0</v>
      </c>
    </row>
    <row r="3" spans="1:42">
      <c r="A3" s="74">
        <v>-49</v>
      </c>
      <c r="B3">
        <f ca="1">IF('Coal mining 2010'!$A11="MR",INDIRECT("'Coal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2020'!$A11="MR",INDIRECT("'Coal mining 2020'!"&amp;'Country Selector'!$B$3&amp;ROW($A11))*10^12,0)*'Process Emissions Multipliers'!$B$42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2030'!$A11="MR",INDIRECT("'Coal mining 2030'!"&amp;'Country Selector'!$B$3&amp;ROW($A11))*10^12,0)*'Process Emissions Multipliers'!$D$42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Multipliers'!$E$42</f>
        <v>0</v>
      </c>
    </row>
    <row r="4" spans="1:42">
      <c r="A4" s="74">
        <v>-48</v>
      </c>
      <c r="B4">
        <f ca="1">IF('Coal mining 2010'!$A12="MR",INDIRECT("'Coal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2020'!$A12="MR",INDIRECT("'Coal mining 2020'!"&amp;'Country Selector'!$B$3&amp;ROW($A12))*10^12,0)*'Process Emissions Multipliers'!$B$42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2030'!$A12="MR",INDIRECT("'Coal mining 2030'!"&amp;'Country Selector'!$B$3&amp;ROW($A12))*10^12,0)*'Process Emissions Multipliers'!$D$42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Multipliers'!$E$42</f>
        <v>0</v>
      </c>
    </row>
    <row r="5" spans="1:42">
      <c r="A5" s="74">
        <v>-47</v>
      </c>
      <c r="B5">
        <f ca="1">IF('Coal mining 2010'!$A13="MR",INDIRECT("'Coal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2020'!$A13="MR",INDIRECT("'Coal mining 2020'!"&amp;'Country Selector'!$B$3&amp;ROW($A13))*10^12,0)*'Process Emissions Multipliers'!$B$42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2030'!$A13="MR",INDIRECT("'Coal mining 2030'!"&amp;'Country Selector'!$B$3&amp;ROW($A13))*10^12,0)*'Process Emissions Multipliers'!$D$42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Multipliers'!$E$42</f>
        <v>0</v>
      </c>
    </row>
    <row r="6" spans="1:42">
      <c r="A6" s="74">
        <v>-46</v>
      </c>
      <c r="B6">
        <f ca="1">IF('Coal mining 2010'!$A14="MR",INDIRECT("'Coal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2020'!$A14="MR",INDIRECT("'Coal mining 2020'!"&amp;'Country Selector'!$B$3&amp;ROW($A14))*10^12,0)*'Process Emissions Multipliers'!$B$42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2030'!$A14="MR",INDIRECT("'Coal mining 2030'!"&amp;'Country Selector'!$B$3&amp;ROW($A14))*10^12,0)*'Process Emissions Multipliers'!$D$42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Multipliers'!$E$42</f>
        <v>0</v>
      </c>
    </row>
    <row r="7" spans="1:42">
      <c r="A7" s="74">
        <v>-45</v>
      </c>
      <c r="B7">
        <f ca="1">IF('Coal mining 2010'!$A15="MR",INDIRECT("'Coal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2020'!$A15="MR",INDIRECT("'Coal mining 2020'!"&amp;'Country Selector'!$B$3&amp;ROW($A15))*10^12,0)*'Process Emissions Multipliers'!$B$42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2030'!$A15="MR",INDIRECT("'Coal mining 2030'!"&amp;'Country Selector'!$B$3&amp;ROW($A15))*10^12,0)*'Process Emissions Multipliers'!$D$42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Multipliers'!$E$42</f>
        <v>0</v>
      </c>
    </row>
    <row r="8" spans="1:42">
      <c r="A8" s="74">
        <v>-44</v>
      </c>
      <c r="B8">
        <f ca="1">IF('Coal mining 2010'!$A16="MR",INDIRECT("'Coal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2020'!$A16="MR",INDIRECT("'Coal mining 2020'!"&amp;'Country Selector'!$B$3&amp;ROW($A16))*10^12,0)*'Process Emissions Multipliers'!$B$42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2030'!$A16="MR",INDIRECT("'Coal mining 2030'!"&amp;'Country Selector'!$B$3&amp;ROW($A16))*10^12,0)*'Process Emissions Multipliers'!$D$42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Multipliers'!$E$42</f>
        <v>0</v>
      </c>
    </row>
    <row r="9" spans="1:42">
      <c r="A9" s="74">
        <v>-43</v>
      </c>
      <c r="B9">
        <f ca="1">IF('Coal mining 2010'!$A17="MR",INDIRECT("'Coal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2020'!$A17="MR",INDIRECT("'Coal mining 2020'!"&amp;'Country Selector'!$B$3&amp;ROW($A17))*10^12,0)*'Process Emissions Multipliers'!$B$42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2030'!$A17="MR",INDIRECT("'Coal mining 2030'!"&amp;'Country Selector'!$B$3&amp;ROW($A17))*10^12,0)*'Process Emissions Multipliers'!$D$42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Multipliers'!$E$42</f>
        <v>0</v>
      </c>
    </row>
    <row r="10" spans="1:42">
      <c r="A10" s="74">
        <v>-42</v>
      </c>
      <c r="B10">
        <f ca="1">IF('Coal mining 2010'!$A18="MR",INDIRECT("'Coal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2020'!$A18="MR",INDIRECT("'Coal mining 2020'!"&amp;'Country Selector'!$B$3&amp;ROW($A18))*10^12,0)*'Process Emissions Multipliers'!$B$42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2030'!$A18="MR",INDIRECT("'Coal mining 2030'!"&amp;'Country Selector'!$B$3&amp;ROW($A18))*10^12,0)*'Process Emissions Multipliers'!$D$42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Multipliers'!$E$42</f>
        <v>0</v>
      </c>
    </row>
    <row r="11" spans="1:42">
      <c r="A11" s="74">
        <v>-41</v>
      </c>
      <c r="B11">
        <f ca="1">IF('Coal mining 2010'!$A19="MR",INDIRECT("'Coal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2020'!$A19="MR",INDIRECT("'Coal mining 2020'!"&amp;'Country Selector'!$B$3&amp;ROW($A19))*10^12,0)*'Process Emissions Multipliers'!$B$42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2030'!$A19="MR",INDIRECT("'Coal mining 2030'!"&amp;'Country Selector'!$B$3&amp;ROW($A19))*10^12,0)*'Process Emissions Multipliers'!$D$42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Multipliers'!$E$42</f>
        <v>0</v>
      </c>
    </row>
    <row r="12" spans="1:42">
      <c r="A12" s="74">
        <v>-40</v>
      </c>
      <c r="B12">
        <f ca="1">IF('Coal mining 2010'!$A20="MR",INDIRECT("'Coal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2020'!$A20="MR",INDIRECT("'Coal mining 2020'!"&amp;'Country Selector'!$B$3&amp;ROW($A20))*10^12,0)*'Process Emissions Multipliers'!$B$42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2030'!$A20="MR",INDIRECT("'Coal mining 2030'!"&amp;'Country Selector'!$B$3&amp;ROW($A20))*10^12,0)*'Process Emissions Multipliers'!$D$42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Multipliers'!$E$42</f>
        <v>0</v>
      </c>
    </row>
    <row r="13" spans="1:42">
      <c r="A13" s="74">
        <v>-39</v>
      </c>
      <c r="B13">
        <f ca="1">IF('Coal mining 2010'!$A21="MR",INDIRECT("'Coal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2020'!$A21="MR",INDIRECT("'Coal mining 2020'!"&amp;'Country Selector'!$B$3&amp;ROW($A21))*10^12,0)*'Process Emissions Multipliers'!$B$42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2030'!$A21="MR",INDIRECT("'Coal mining 2030'!"&amp;'Country Selector'!$B$3&amp;ROW($A21))*10^12,0)*'Process Emissions Multipliers'!$D$42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Multipliers'!$E$42</f>
        <v>0</v>
      </c>
    </row>
    <row r="14" spans="1:42">
      <c r="A14" s="74">
        <v>-38</v>
      </c>
      <c r="B14">
        <f ca="1">IF('Coal mining 2010'!$A22="MR",INDIRECT("'Coal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2020'!$A22="MR",INDIRECT("'Coal mining 2020'!"&amp;'Country Selector'!$B$3&amp;ROW($A22))*10^12,0)*'Process Emissions Multipliers'!$B$42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2030'!$A22="MR",INDIRECT("'Coal mining 2030'!"&amp;'Country Selector'!$B$3&amp;ROW($A22))*10^12,0)*'Process Emissions Multipliers'!$D$42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Multipliers'!$E$42</f>
        <v>0</v>
      </c>
    </row>
    <row r="15" spans="1:42">
      <c r="A15" s="74">
        <v>-37</v>
      </c>
      <c r="B15">
        <f ca="1">IF('Coal mining 2010'!$A23="MR",INDIRECT("'Coal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2020'!$A23="MR",INDIRECT("'Coal mining 2020'!"&amp;'Country Selector'!$B$3&amp;ROW($A23))*10^12,0)*'Process Emissions Multipliers'!$B$42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2030'!$A23="MR",INDIRECT("'Coal mining 2030'!"&amp;'Country Selector'!$B$3&amp;ROW($A23))*10^12,0)*'Process Emissions Multipliers'!$D$42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Multipliers'!$E$42</f>
        <v>0</v>
      </c>
    </row>
    <row r="16" spans="1:42">
      <c r="A16" s="74">
        <v>-36</v>
      </c>
      <c r="B16">
        <f ca="1">IF('Coal mining 2010'!$A24="MR",INDIRECT("'Coal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2020'!$A24="MR",INDIRECT("'Coal mining 2020'!"&amp;'Country Selector'!$B$3&amp;ROW($A24))*10^12,0)*'Process Emissions Multipliers'!$B$42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2030'!$A24="MR",INDIRECT("'Coal mining 2030'!"&amp;'Country Selector'!$B$3&amp;ROW($A24))*10^12,0)*'Process Emissions Multipliers'!$D$42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Multipliers'!$E$42</f>
        <v>0</v>
      </c>
    </row>
    <row r="17" spans="1:42">
      <c r="A17" s="74">
        <v>-35</v>
      </c>
      <c r="B17">
        <f ca="1">IF('Coal mining 2010'!$A25="MR",INDIRECT("'Coal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2020'!$A25="MR",INDIRECT("'Coal mining 2020'!"&amp;'Country Selector'!$B$3&amp;ROW($A25))*10^12,0)*'Process Emissions Multipliers'!$B$42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2030'!$A25="MR",INDIRECT("'Coal mining 2030'!"&amp;'Country Selector'!$B$3&amp;ROW($A25))*10^12,0)*'Process Emissions Multipliers'!$D$42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Multipliers'!$E$42</f>
        <v>0</v>
      </c>
    </row>
    <row r="18" spans="1:42">
      <c r="A18" s="74">
        <v>-34</v>
      </c>
      <c r="B18">
        <f ca="1">IF('Coal mining 2010'!$A26="MR",INDIRECT("'Coal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2020'!$A26="MR",INDIRECT("'Coal mining 2020'!"&amp;'Country Selector'!$B$3&amp;ROW($A26))*10^12,0)*'Process Emissions Multipliers'!$B$42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2030'!$A26="MR",INDIRECT("'Coal mining 2030'!"&amp;'Country Selector'!$B$3&amp;ROW($A26))*10^12,0)*'Process Emissions Multipliers'!$D$42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Multipliers'!$E$42</f>
        <v>0</v>
      </c>
    </row>
    <row r="19" spans="1:42">
      <c r="A19" s="74">
        <v>-33</v>
      </c>
      <c r="B19">
        <f ca="1">IF('Coal mining 2010'!$A27="MR",INDIRECT("'Coal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2020'!$A27="MR",INDIRECT("'Coal mining 2020'!"&amp;'Country Selector'!$B$3&amp;ROW($A27))*10^12,0)*'Process Emissions Multipliers'!$B$42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2030'!$A27="MR",INDIRECT("'Coal mining 2030'!"&amp;'Country Selector'!$B$3&amp;ROW($A27))*10^12,0)*'Process Emissions Multipliers'!$D$42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Multipliers'!$E$42</f>
        <v>0</v>
      </c>
    </row>
    <row r="20" spans="1:42">
      <c r="A20" s="74">
        <v>-32</v>
      </c>
      <c r="B20">
        <f ca="1">IF('Coal mining 2010'!$A28="MR",INDIRECT("'Coal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2020'!$A28="MR",INDIRECT("'Coal mining 2020'!"&amp;'Country Selector'!$B$3&amp;ROW($A28))*10^12,0)*'Process Emissions Multipliers'!$B$42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2030'!$A28="MR",INDIRECT("'Coal mining 2030'!"&amp;'Country Selector'!$B$3&amp;ROW($A28))*10^12,0)*'Process Emissions Multipliers'!$D$42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Multipliers'!$E$42</f>
        <v>0</v>
      </c>
    </row>
    <row r="21" spans="1:42">
      <c r="A21" s="74">
        <v>-31</v>
      </c>
      <c r="B21">
        <f ca="1">IF('Coal mining 2010'!$A29="MR",INDIRECT("'Coal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2020'!$A29="MR",INDIRECT("'Coal mining 2020'!"&amp;'Country Selector'!$B$3&amp;ROW($A29))*10^12,0)*'Process Emissions Multipliers'!$B$42</f>
        <v>0</v>
      </c>
      <c r="M21" s="90">
        <f t="shared" ca="1" si="4"/>
        <v>85699419664.392609</v>
      </c>
      <c r="N21" s="90">
        <f t="shared" ca="1" si="4"/>
        <v>171398839328.78522</v>
      </c>
      <c r="O21" s="90">
        <f t="shared" ca="1" si="4"/>
        <v>257098258993.17783</v>
      </c>
      <c r="P21" s="90">
        <f t="shared" ca="1" si="4"/>
        <v>342797678657.57043</v>
      </c>
      <c r="Q21" s="90">
        <f t="shared" ca="1" si="4"/>
        <v>428497098321.96301</v>
      </c>
      <c r="R21" s="90">
        <f t="shared" ca="1" si="4"/>
        <v>514196517986.35565</v>
      </c>
      <c r="S21" s="90">
        <f t="shared" ca="1" si="4"/>
        <v>599895937650.74829</v>
      </c>
      <c r="T21" s="90">
        <f t="shared" ca="1" si="4"/>
        <v>685595357315.14087</v>
      </c>
      <c r="U21" s="90">
        <f t="shared" ca="1" si="4"/>
        <v>771294776979.53345</v>
      </c>
      <c r="V21">
        <f ca="1">IF('Coal mining 2030'!$A29="MR",INDIRECT("'Coal mining 2030'!"&amp;'Country Selector'!$B$3&amp;ROW($A29))*10^12,0)*'Process Emissions Multipliers'!$D$42</f>
        <v>856994196643.92603</v>
      </c>
      <c r="W21" s="90">
        <f t="shared" ca="1" si="5"/>
        <v>861891074792.73889</v>
      </c>
      <c r="X21" s="90">
        <f t="shared" ca="1" si="5"/>
        <v>866787952941.55188</v>
      </c>
      <c r="Y21" s="90">
        <f t="shared" ca="1" si="5"/>
        <v>871684831090.36475</v>
      </c>
      <c r="Z21" s="90">
        <f t="shared" ca="1" si="5"/>
        <v>876581709239.17773</v>
      </c>
      <c r="AA21" s="90">
        <f t="shared" ca="1" si="5"/>
        <v>881478587387.9906</v>
      </c>
      <c r="AB21" s="90">
        <f t="shared" ca="1" si="5"/>
        <v>886375465536.80359</v>
      </c>
      <c r="AC21" s="90">
        <f t="shared" ca="1" si="5"/>
        <v>891272343685.61646</v>
      </c>
      <c r="AD21" s="90">
        <f t="shared" ca="1" si="5"/>
        <v>896169221834.42932</v>
      </c>
      <c r="AE21" s="90">
        <f t="shared" ca="1" si="5"/>
        <v>901066099983.24219</v>
      </c>
      <c r="AF21" s="90">
        <f t="shared" ca="1" si="5"/>
        <v>905962978132.05518</v>
      </c>
      <c r="AG21" s="90">
        <f t="shared" ca="1" si="5"/>
        <v>910859856280.86792</v>
      </c>
      <c r="AH21" s="90">
        <f t="shared" ca="1" si="5"/>
        <v>915756734429.68103</v>
      </c>
      <c r="AI21" s="90">
        <f t="shared" ca="1" si="5"/>
        <v>920653612578.4939</v>
      </c>
      <c r="AJ21" s="90">
        <f t="shared" ca="1" si="5"/>
        <v>925550490727.30676</v>
      </c>
      <c r="AK21" s="90">
        <f t="shared" ca="1" si="5"/>
        <v>930447368876.11963</v>
      </c>
      <c r="AL21" s="90">
        <f t="shared" ca="1" si="5"/>
        <v>935344247024.93262</v>
      </c>
      <c r="AM21" s="90">
        <f t="shared" ca="1" si="6"/>
        <v>940241125173.74536</v>
      </c>
      <c r="AN21" s="90">
        <f t="shared" ca="1" si="6"/>
        <v>945138003322.55835</v>
      </c>
      <c r="AO21" s="90">
        <f t="shared" ca="1" si="6"/>
        <v>950034881471.37134</v>
      </c>
      <c r="AP21">
        <f ca="1">V21*'Process Emissions Multipliers'!$E$42</f>
        <v>954931759620.1842</v>
      </c>
    </row>
    <row r="22" spans="1:42">
      <c r="A22" s="74">
        <v>-30</v>
      </c>
      <c r="B22">
        <f ca="1">IF('Coal mining 2010'!$A30="MR",INDIRECT("'Coal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2020'!$A30="MR",INDIRECT("'Coal mining 2020'!"&amp;'Country Selector'!$B$3&amp;ROW($A30))*10^12,0)*'Process Emissions Multipliers'!$B$42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2030'!$A30="MR",INDIRECT("'Coal mining 2030'!"&amp;'Country Selector'!$B$3&amp;ROW($A30))*10^12,0)*'Process Emissions Multipliers'!$D$42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Multipliers'!$E$42</f>
        <v>0</v>
      </c>
    </row>
    <row r="23" spans="1:42">
      <c r="A23" s="74">
        <v>-29</v>
      </c>
      <c r="B23">
        <f ca="1">IF('Coal mining 2010'!$A31="MR",INDIRECT("'Coal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2020'!$A31="MR",INDIRECT("'Coal mining 2020'!"&amp;'Country Selector'!$B$3&amp;ROW($A31))*10^12,0)*'Process Emissions Multipliers'!$B$42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2030'!$A31="MR",INDIRECT("'Coal mining 2030'!"&amp;'Country Selector'!$B$3&amp;ROW($A31))*10^12,0)*'Process Emissions Multipliers'!$D$42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Multipliers'!$E$42</f>
        <v>0</v>
      </c>
    </row>
    <row r="24" spans="1:42">
      <c r="A24" s="74">
        <v>-28</v>
      </c>
      <c r="B24">
        <f ca="1">IF('Coal mining 2010'!$A32="MR",INDIRECT("'Coal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2020'!$A32="MR",INDIRECT("'Coal mining 2020'!"&amp;'Country Selector'!$B$3&amp;ROW($A32))*10^12,0)*'Process Emissions Multipliers'!$B$42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2030'!$A32="MR",INDIRECT("'Coal mining 2030'!"&amp;'Country Selector'!$B$3&amp;ROW($A32))*10^12,0)*'Process Emissions Multipliers'!$D$42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Multipliers'!$E$42</f>
        <v>0</v>
      </c>
    </row>
    <row r="25" spans="1:42">
      <c r="A25" s="74">
        <v>-27</v>
      </c>
      <c r="B25">
        <f ca="1">IF('Coal mining 2010'!$A33="MR",INDIRECT("'Coal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2020'!$A33="MR",INDIRECT("'Coal mining 2020'!"&amp;'Country Selector'!$B$3&amp;ROW($A33))*10^12,0)*'Process Emissions Multipliers'!$B$42</f>
        <v>0</v>
      </c>
      <c r="M25" s="90">
        <f t="shared" ca="1" si="4"/>
        <v>38178988306.586716</v>
      </c>
      <c r="N25" s="90">
        <f t="shared" ca="1" si="4"/>
        <v>76357976613.173431</v>
      </c>
      <c r="O25" s="90">
        <f t="shared" ca="1" si="4"/>
        <v>114536964919.76013</v>
      </c>
      <c r="P25" s="90">
        <f t="shared" ca="1" si="4"/>
        <v>152715953226.34686</v>
      </c>
      <c r="Q25" s="90">
        <f t="shared" ca="1" si="4"/>
        <v>190894941532.93356</v>
      </c>
      <c r="R25" s="90">
        <f t="shared" ca="1" si="4"/>
        <v>229073929839.52026</v>
      </c>
      <c r="S25" s="90">
        <f t="shared" ca="1" si="4"/>
        <v>267252918146.10699</v>
      </c>
      <c r="T25" s="90">
        <f t="shared" ca="1" si="4"/>
        <v>305431906452.69373</v>
      </c>
      <c r="U25" s="90">
        <f t="shared" ca="1" si="4"/>
        <v>343610894759.2804</v>
      </c>
      <c r="V25">
        <f ca="1">IF('Coal mining 2030'!$A33="MR",INDIRECT("'Coal mining 2030'!"&amp;'Country Selector'!$B$3&amp;ROW($A33))*10^12,0)*'Process Emissions Multipliers'!$D$42</f>
        <v>381789883065.86713</v>
      </c>
      <c r="W25" s="90">
        <f t="shared" ca="1" si="5"/>
        <v>383971436386.93341</v>
      </c>
      <c r="X25" s="90">
        <f t="shared" ca="1" si="5"/>
        <v>386152989707.99963</v>
      </c>
      <c r="Y25" s="90">
        <f t="shared" ca="1" si="5"/>
        <v>388334543029.06598</v>
      </c>
      <c r="Z25" s="90">
        <f t="shared" ca="1" si="5"/>
        <v>390516096350.13226</v>
      </c>
      <c r="AA25" s="90">
        <f t="shared" ca="1" si="5"/>
        <v>392697649671.19849</v>
      </c>
      <c r="AB25" s="90">
        <f t="shared" ca="1" si="5"/>
        <v>394879202992.26477</v>
      </c>
      <c r="AC25" s="90">
        <f t="shared" ca="1" si="5"/>
        <v>397060756313.33105</v>
      </c>
      <c r="AD25" s="90">
        <f t="shared" ca="1" si="5"/>
        <v>399242309634.39734</v>
      </c>
      <c r="AE25" s="90">
        <f t="shared" ca="1" si="5"/>
        <v>401423862955.46362</v>
      </c>
      <c r="AF25" s="90">
        <f t="shared" ca="1" si="5"/>
        <v>403605416276.52991</v>
      </c>
      <c r="AG25" s="90">
        <f t="shared" ca="1" si="5"/>
        <v>405786969597.59619</v>
      </c>
      <c r="AH25" s="90">
        <f t="shared" ca="1" si="5"/>
        <v>407968522918.66248</v>
      </c>
      <c r="AI25" s="90">
        <f t="shared" ca="1" si="5"/>
        <v>410150076239.72864</v>
      </c>
      <c r="AJ25" s="90">
        <f t="shared" ca="1" si="5"/>
        <v>412331629560.79498</v>
      </c>
      <c r="AK25" s="90">
        <f t="shared" ca="1" si="5"/>
        <v>414513182881.86127</v>
      </c>
      <c r="AL25" s="90">
        <f t="shared" ca="1" si="5"/>
        <v>416694736202.92749</v>
      </c>
      <c r="AM25" s="90">
        <f t="shared" ca="1" si="6"/>
        <v>418876289523.99377</v>
      </c>
      <c r="AN25" s="90">
        <f t="shared" ca="1" si="6"/>
        <v>421057842845.06006</v>
      </c>
      <c r="AO25" s="90">
        <f t="shared" ca="1" si="6"/>
        <v>423239396166.12634</v>
      </c>
      <c r="AP25">
        <f ca="1">V25*'Process Emissions Multipliers'!$E$42</f>
        <v>425420949487.19263</v>
      </c>
    </row>
    <row r="26" spans="1:42">
      <c r="A26" s="74">
        <v>-26</v>
      </c>
      <c r="B26">
        <f ca="1">IF('Coal mining 2010'!$A34="MR",INDIRECT("'Coal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2020'!$A34="MR",INDIRECT("'Coal mining 2020'!"&amp;'Country Selector'!$B$3&amp;ROW($A34))*10^12,0)*'Process Emissions Multipliers'!$B$42</f>
        <v>0</v>
      </c>
      <c r="M26" s="90">
        <f t="shared" ca="1" si="4"/>
        <v>16860553674.735611</v>
      </c>
      <c r="N26" s="90">
        <f t="shared" ca="1" si="4"/>
        <v>33721107349.471222</v>
      </c>
      <c r="O26" s="90">
        <f t="shared" ca="1" si="4"/>
        <v>50581661024.206833</v>
      </c>
      <c r="P26" s="90">
        <f t="shared" ca="1" si="4"/>
        <v>67442214698.942444</v>
      </c>
      <c r="Q26" s="90">
        <f t="shared" ca="1" si="4"/>
        <v>84302768373.678055</v>
      </c>
      <c r="R26" s="90">
        <f t="shared" ca="1" si="4"/>
        <v>101163322048.41367</v>
      </c>
      <c r="S26" s="90">
        <f t="shared" ca="1" si="4"/>
        <v>118023875723.14926</v>
      </c>
      <c r="T26" s="90">
        <f t="shared" ca="1" si="4"/>
        <v>134884429397.88489</v>
      </c>
      <c r="U26" s="90">
        <f t="shared" ca="1" si="4"/>
        <v>151744983072.62051</v>
      </c>
      <c r="V26">
        <f ca="1">IF('Coal mining 2030'!$A34="MR",INDIRECT("'Coal mining 2030'!"&amp;'Country Selector'!$B$3&amp;ROW($A34))*10^12,0)*'Process Emissions Multipliers'!$D$42</f>
        <v>168605536747.35611</v>
      </c>
      <c r="W26" s="90">
        <f t="shared" ca="1" si="5"/>
        <v>169568951402.78821</v>
      </c>
      <c r="X26" s="90">
        <f t="shared" ca="1" si="5"/>
        <v>170532366058.22028</v>
      </c>
      <c r="Y26" s="90">
        <f t="shared" ca="1" si="5"/>
        <v>171495780713.65234</v>
      </c>
      <c r="Z26" s="90">
        <f t="shared" ca="1" si="5"/>
        <v>172459195369.08441</v>
      </c>
      <c r="AA26" s="90">
        <f t="shared" ca="1" si="5"/>
        <v>173422610024.51651</v>
      </c>
      <c r="AB26" s="90">
        <f t="shared" ca="1" si="5"/>
        <v>174386024679.94858</v>
      </c>
      <c r="AC26" s="90">
        <f t="shared" ca="1" si="5"/>
        <v>175349439335.38068</v>
      </c>
      <c r="AD26" s="90">
        <f t="shared" ca="1" si="5"/>
        <v>176312853990.81274</v>
      </c>
      <c r="AE26" s="90">
        <f t="shared" ca="1" si="5"/>
        <v>177276268646.24484</v>
      </c>
      <c r="AF26" s="90">
        <f t="shared" ca="1" si="5"/>
        <v>178239683301.67691</v>
      </c>
      <c r="AG26" s="90">
        <f t="shared" ca="1" si="5"/>
        <v>179203097957.10901</v>
      </c>
      <c r="AH26" s="90">
        <f t="shared" ca="1" si="5"/>
        <v>180166512612.54108</v>
      </c>
      <c r="AI26" s="90">
        <f t="shared" ca="1" si="5"/>
        <v>181129927267.97314</v>
      </c>
      <c r="AJ26" s="90">
        <f t="shared" ca="1" si="5"/>
        <v>182093341923.40521</v>
      </c>
      <c r="AK26" s="90">
        <f t="shared" ca="1" si="5"/>
        <v>183056756578.83731</v>
      </c>
      <c r="AL26" s="90">
        <f t="shared" ca="1" si="5"/>
        <v>184020171234.26938</v>
      </c>
      <c r="AM26" s="90">
        <f t="shared" ca="1" si="6"/>
        <v>184983585889.70148</v>
      </c>
      <c r="AN26" s="90">
        <f t="shared" ca="1" si="6"/>
        <v>185947000545.13354</v>
      </c>
      <c r="AO26" s="90">
        <f t="shared" ca="1" si="6"/>
        <v>186910415200.56561</v>
      </c>
      <c r="AP26">
        <f ca="1">V26*'Process Emissions Multipliers'!$E$42</f>
        <v>187873829855.99771</v>
      </c>
    </row>
    <row r="27" spans="1:42">
      <c r="A27" s="74">
        <v>-25</v>
      </c>
      <c r="B27">
        <f ca="1">IF('Coal mining 2010'!$A35="MR",INDIRECT("'Coal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2020'!$A35="MR",INDIRECT("'Coal mining 2020'!"&amp;'Country Selector'!$B$3&amp;ROW($A35))*10^12,0)*'Process Emissions Multipliers'!$B$42</f>
        <v>0</v>
      </c>
      <c r="M27" s="90">
        <f t="shared" ca="1" si="4"/>
        <v>35226948400.752632</v>
      </c>
      <c r="N27" s="90">
        <f t="shared" ca="1" si="4"/>
        <v>70453896801.505264</v>
      </c>
      <c r="O27" s="90">
        <f t="shared" ca="1" si="4"/>
        <v>105680845202.25789</v>
      </c>
      <c r="P27" s="90">
        <f t="shared" ca="1" si="4"/>
        <v>140907793603.01053</v>
      </c>
      <c r="Q27" s="90">
        <f t="shared" ca="1" si="4"/>
        <v>176134742003.76315</v>
      </c>
      <c r="R27" s="90">
        <f t="shared" ca="1" si="4"/>
        <v>211361690404.51578</v>
      </c>
      <c r="S27" s="90">
        <f t="shared" ca="1" si="4"/>
        <v>246588638805.2684</v>
      </c>
      <c r="T27" s="90">
        <f t="shared" ca="1" si="4"/>
        <v>281815587206.02106</v>
      </c>
      <c r="U27" s="90">
        <f t="shared" ca="1" si="4"/>
        <v>317042535606.77368</v>
      </c>
      <c r="V27">
        <f ca="1">IF('Coal mining 2030'!$A35="MR",INDIRECT("'Coal mining 2030'!"&amp;'Country Selector'!$B$3&amp;ROW($A35))*10^12,0)*'Process Emissions Multipliers'!$D$42</f>
        <v>352269484007.52631</v>
      </c>
      <c r="W27" s="90">
        <f t="shared" ca="1" si="5"/>
        <v>354282357309.91907</v>
      </c>
      <c r="X27" s="90">
        <f t="shared" ca="1" si="5"/>
        <v>356295230612.31177</v>
      </c>
      <c r="Y27" s="90">
        <f t="shared" ca="1" si="5"/>
        <v>358308103914.70447</v>
      </c>
      <c r="Z27" s="90">
        <f t="shared" ca="1" si="5"/>
        <v>360320977217.09717</v>
      </c>
      <c r="AA27" s="90">
        <f t="shared" ca="1" si="5"/>
        <v>362333850519.48987</v>
      </c>
      <c r="AB27" s="90">
        <f t="shared" ca="1" si="5"/>
        <v>364346723821.88263</v>
      </c>
      <c r="AC27" s="90">
        <f t="shared" ca="1" si="5"/>
        <v>366359597124.27533</v>
      </c>
      <c r="AD27" s="90">
        <f t="shared" ca="1" si="5"/>
        <v>368372470426.66809</v>
      </c>
      <c r="AE27" s="90">
        <f t="shared" ca="1" si="5"/>
        <v>370385343729.06079</v>
      </c>
      <c r="AF27" s="90">
        <f t="shared" ca="1" si="5"/>
        <v>372398217031.45349</v>
      </c>
      <c r="AG27" s="90">
        <f t="shared" ca="1" si="5"/>
        <v>374411090333.84619</v>
      </c>
      <c r="AH27" s="90">
        <f t="shared" ca="1" si="5"/>
        <v>376423963636.23895</v>
      </c>
      <c r="AI27" s="90">
        <f t="shared" ca="1" si="5"/>
        <v>378436836938.63165</v>
      </c>
      <c r="AJ27" s="90">
        <f t="shared" ca="1" si="5"/>
        <v>380449710241.02435</v>
      </c>
      <c r="AK27" s="90">
        <f t="shared" ca="1" si="5"/>
        <v>382462583543.41711</v>
      </c>
      <c r="AL27" s="90">
        <f t="shared" ca="1" si="5"/>
        <v>384475456845.80981</v>
      </c>
      <c r="AM27" s="90">
        <f t="shared" ca="1" si="6"/>
        <v>386488330148.20258</v>
      </c>
      <c r="AN27" s="90">
        <f t="shared" ca="1" si="6"/>
        <v>388501203450.59528</v>
      </c>
      <c r="AO27" s="90">
        <f t="shared" ca="1" si="6"/>
        <v>390514076752.98798</v>
      </c>
      <c r="AP27">
        <f ca="1">V27*'Process Emissions Multipliers'!$E$42</f>
        <v>392526950055.38068</v>
      </c>
    </row>
    <row r="28" spans="1:42">
      <c r="A28" s="74">
        <v>-24</v>
      </c>
      <c r="B28">
        <f ca="1">IF('Coal mining 2010'!$A36="MR",INDIRECT("'Coal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2020'!$A36="MR",INDIRECT("'Coal mining 2020'!"&amp;'Country Selector'!$B$3&amp;ROW($A36))*10^12,0)*'Process Emissions Multipliers'!$B$42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2030'!$A36="MR",INDIRECT("'Coal mining 2030'!"&amp;'Country Selector'!$B$3&amp;ROW($A36))*10^12,0)*'Process Emissions Multipliers'!$D$42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Multipliers'!$E$42</f>
        <v>0</v>
      </c>
    </row>
    <row r="29" spans="1:42">
      <c r="A29" s="74">
        <v>-23</v>
      </c>
      <c r="B29">
        <f ca="1">IF('Coal mining 2010'!$A37="MR",INDIRECT("'Coal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2020'!$A37="MR",INDIRECT("'Coal mining 2020'!"&amp;'Country Selector'!$B$3&amp;ROW($A37))*10^12,0)*'Process Emissions Multipliers'!$B$42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2030'!$A37="MR",INDIRECT("'Coal mining 2030'!"&amp;'Country Selector'!$B$3&amp;ROW($A37))*10^12,0)*'Process Emissions Multipliers'!$D$42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Multipliers'!$E$42</f>
        <v>0</v>
      </c>
    </row>
    <row r="30" spans="1:42">
      <c r="A30" s="74">
        <v>-22</v>
      </c>
      <c r="B30">
        <f ca="1">IF('Coal mining 2010'!$A38="MR",INDIRECT("'Coal mining 2010'!"&amp;'Country Selector'!$B$3&amp;ROW($A38))*10^12,0)</f>
        <v>0</v>
      </c>
      <c r="C30" s="90">
        <f t="shared" ca="1" si="3"/>
        <v>89764939495.055466</v>
      </c>
      <c r="D30" s="90">
        <f t="shared" ca="1" si="3"/>
        <v>179529878990.11093</v>
      </c>
      <c r="E30" s="90">
        <f t="shared" ca="1" si="3"/>
        <v>269294818485.16641</v>
      </c>
      <c r="F30" s="90">
        <f t="shared" ca="1" si="3"/>
        <v>359059757980.22186</v>
      </c>
      <c r="G30" s="90">
        <f t="shared" ca="1" si="3"/>
        <v>448824697475.27734</v>
      </c>
      <c r="H30" s="90">
        <f t="shared" ca="1" si="3"/>
        <v>538589636970.33282</v>
      </c>
      <c r="I30" s="90">
        <f t="shared" ca="1" si="3"/>
        <v>628354576465.38831</v>
      </c>
      <c r="J30" s="90">
        <f t="shared" ca="1" si="3"/>
        <v>718119515960.44373</v>
      </c>
      <c r="K30" s="90">
        <f t="shared" ca="1" si="3"/>
        <v>807884455455.49927</v>
      </c>
      <c r="L30">
        <f ca="1">IF('Coal mining 2020'!$A38="MR",INDIRECT("'Coal mining 2020'!"&amp;'Country Selector'!$B$3&amp;ROW($A38))*10^12,0)*'Process Emissions Multipliers'!$B$42</f>
        <v>897649394950.55469</v>
      </c>
      <c r="M30" s="90">
        <f t="shared" ca="1" si="4"/>
        <v>820534420909.31055</v>
      </c>
      <c r="N30" s="90">
        <f t="shared" ca="1" si="4"/>
        <v>743419446868.06628</v>
      </c>
      <c r="O30" s="90">
        <f t="shared" ca="1" si="4"/>
        <v>666304472826.82214</v>
      </c>
      <c r="P30" s="90">
        <f t="shared" ca="1" si="4"/>
        <v>589189498785.57788</v>
      </c>
      <c r="Q30" s="90">
        <f t="shared" ca="1" si="4"/>
        <v>512074524744.33368</v>
      </c>
      <c r="R30" s="90">
        <f t="shared" ca="1" si="4"/>
        <v>434959550703.08948</v>
      </c>
      <c r="S30" s="90">
        <f t="shared" ca="1" si="4"/>
        <v>357844576661.84534</v>
      </c>
      <c r="T30" s="90">
        <f t="shared" ca="1" si="4"/>
        <v>280729602620.60107</v>
      </c>
      <c r="U30" s="90">
        <f t="shared" ca="1" si="4"/>
        <v>203614628579.3569</v>
      </c>
      <c r="V30">
        <f ca="1">IF('Coal mining 2030'!$A38="MR",INDIRECT("'Coal mining 2030'!"&amp;'Country Selector'!$B$3&amp;ROW($A38))*10^12,0)*'Process Emissions Multipliers'!$D$42</f>
        <v>126499654538.11272</v>
      </c>
      <c r="W30" s="90">
        <f t="shared" ca="1" si="5"/>
        <v>127222475528.69341</v>
      </c>
      <c r="X30" s="90">
        <f t="shared" ca="1" si="5"/>
        <v>127945296519.27409</v>
      </c>
      <c r="Y30" s="90">
        <f t="shared" ca="1" si="5"/>
        <v>128668117509.8548</v>
      </c>
      <c r="Z30" s="90">
        <f t="shared" ca="1" si="5"/>
        <v>129390938500.43549</v>
      </c>
      <c r="AA30" s="90">
        <f t="shared" ca="1" si="5"/>
        <v>130113759491.01617</v>
      </c>
      <c r="AB30" s="90">
        <f t="shared" ca="1" si="5"/>
        <v>130836580481.59686</v>
      </c>
      <c r="AC30" s="90">
        <f t="shared" ca="1" si="5"/>
        <v>131559401472.17755</v>
      </c>
      <c r="AD30" s="90">
        <f t="shared" ca="1" si="5"/>
        <v>132282222462.75824</v>
      </c>
      <c r="AE30" s="90">
        <f t="shared" ca="1" si="5"/>
        <v>133005043453.33894</v>
      </c>
      <c r="AF30" s="90">
        <f t="shared" ca="1" si="5"/>
        <v>133727864443.91962</v>
      </c>
      <c r="AG30" s="90">
        <f t="shared" ca="1" si="5"/>
        <v>134450685434.50031</v>
      </c>
      <c r="AH30" s="90">
        <f t="shared" ca="1" si="5"/>
        <v>135173506425.08099</v>
      </c>
      <c r="AI30" s="90">
        <f t="shared" ca="1" si="5"/>
        <v>135896327415.66168</v>
      </c>
      <c r="AJ30" s="90">
        <f t="shared" ca="1" si="5"/>
        <v>136619148406.24237</v>
      </c>
      <c r="AK30" s="90">
        <f t="shared" ca="1" si="5"/>
        <v>137341969396.82307</v>
      </c>
      <c r="AL30" s="90">
        <f t="shared" ca="1" si="5"/>
        <v>138064790387.40375</v>
      </c>
      <c r="AM30" s="90">
        <f t="shared" ca="1" si="6"/>
        <v>138787611377.98447</v>
      </c>
      <c r="AN30" s="90">
        <f t="shared" ca="1" si="6"/>
        <v>139510432368.56516</v>
      </c>
      <c r="AO30" s="90">
        <f t="shared" ca="1" si="6"/>
        <v>140233253359.14584</v>
      </c>
      <c r="AP30">
        <f ca="1">V30*'Process Emissions Multipliers'!$E$42</f>
        <v>140956074349.72653</v>
      </c>
    </row>
    <row r="31" spans="1:42">
      <c r="A31" s="74">
        <v>-21</v>
      </c>
      <c r="B31">
        <f ca="1">IF('Coal mining 2010'!$A39="MR",INDIRECT("'Coal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2020'!$A39="MR",INDIRECT("'Coal mining 2020'!"&amp;'Country Selector'!$B$3&amp;ROW($A39))*10^12,0)*'Process Emissions Multipliers'!$B$42</f>
        <v>0</v>
      </c>
      <c r="M31" s="90">
        <f t="shared" ca="1" si="4"/>
        <v>26478438015.758606</v>
      </c>
      <c r="N31" s="90">
        <f t="shared" ca="1" si="4"/>
        <v>52956876031.517212</v>
      </c>
      <c r="O31" s="90">
        <f t="shared" ca="1" si="4"/>
        <v>79435314047.275818</v>
      </c>
      <c r="P31" s="90">
        <f t="shared" ca="1" si="4"/>
        <v>105913752063.03442</v>
      </c>
      <c r="Q31" s="90">
        <f t="shared" ca="1" si="4"/>
        <v>132392190078.79301</v>
      </c>
      <c r="R31" s="90">
        <f t="shared" ca="1" si="4"/>
        <v>158870628094.55164</v>
      </c>
      <c r="S31" s="90">
        <f t="shared" ca="1" si="4"/>
        <v>185349066110.31024</v>
      </c>
      <c r="T31" s="90">
        <f t="shared" ca="1" si="4"/>
        <v>211827504126.06885</v>
      </c>
      <c r="U31" s="90">
        <f t="shared" ca="1" si="4"/>
        <v>238305942141.82745</v>
      </c>
      <c r="V31">
        <f ca="1">IF('Coal mining 2030'!$A39="MR",INDIRECT("'Coal mining 2030'!"&amp;'Country Selector'!$B$3&amp;ROW($A39))*10^12,0)*'Process Emissions Multipliers'!$D$42</f>
        <v>264784380157.58606</v>
      </c>
      <c r="W31" s="90">
        <f t="shared" ca="1" si="5"/>
        <v>266297362217.92941</v>
      </c>
      <c r="X31" s="90">
        <f t="shared" ca="1" si="5"/>
        <v>267810344278.27283</v>
      </c>
      <c r="Y31" s="90">
        <f t="shared" ca="1" si="5"/>
        <v>269323326338.61621</v>
      </c>
      <c r="Z31" s="90">
        <f t="shared" ca="1" si="5"/>
        <v>270836308398.95959</v>
      </c>
      <c r="AA31" s="90">
        <f t="shared" ca="1" si="5"/>
        <v>272349290459.30298</v>
      </c>
      <c r="AB31" s="90">
        <f t="shared" ca="1" si="5"/>
        <v>273862272519.64636</v>
      </c>
      <c r="AC31" s="90">
        <f t="shared" ca="1" si="5"/>
        <v>275375254579.98975</v>
      </c>
      <c r="AD31" s="90">
        <f t="shared" ca="1" si="5"/>
        <v>276888236640.33313</v>
      </c>
      <c r="AE31" s="90">
        <f t="shared" ca="1" si="5"/>
        <v>278401218700.67651</v>
      </c>
      <c r="AF31" s="90">
        <f t="shared" ca="1" si="5"/>
        <v>279914200761.0199</v>
      </c>
      <c r="AG31" s="90">
        <f t="shared" ca="1" si="5"/>
        <v>281427182821.36328</v>
      </c>
      <c r="AH31" s="90">
        <f t="shared" ca="1" si="5"/>
        <v>282940164881.70667</v>
      </c>
      <c r="AI31" s="90">
        <f t="shared" ca="1" si="5"/>
        <v>284453146942.05005</v>
      </c>
      <c r="AJ31" s="90">
        <f t="shared" ca="1" si="5"/>
        <v>285966129002.39343</v>
      </c>
      <c r="AK31" s="90">
        <f t="shared" ca="1" si="5"/>
        <v>287479111062.73682</v>
      </c>
      <c r="AL31" s="90">
        <f t="shared" ca="1" si="5"/>
        <v>288992093123.08026</v>
      </c>
      <c r="AM31" s="90">
        <f t="shared" ca="1" si="6"/>
        <v>290505075183.42365</v>
      </c>
      <c r="AN31" s="90">
        <f t="shared" ca="1" si="6"/>
        <v>292018057243.76697</v>
      </c>
      <c r="AO31" s="90">
        <f t="shared" ca="1" si="6"/>
        <v>293531039304.11035</v>
      </c>
      <c r="AP31">
        <f ca="1">V31*'Process Emissions Multipliers'!$E$42</f>
        <v>295044021364.4538</v>
      </c>
    </row>
    <row r="32" spans="1:42">
      <c r="A32" s="74">
        <v>-20</v>
      </c>
      <c r="B32">
        <f ca="1">IF('Coal mining 2010'!$A40="MR",INDIRECT("'Coal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2020'!$A40="MR",INDIRECT("'Coal mining 2020'!"&amp;'Country Selector'!$B$3&amp;ROW($A40))*10^12,0)*'Process Emissions Multipliers'!$B$42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2030'!$A40="MR",INDIRECT("'Coal mining 2030'!"&amp;'Country Selector'!$B$3&amp;ROW($A40))*10^12,0)*'Process Emissions Multipliers'!$D$42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Multipliers'!$E$42</f>
        <v>0</v>
      </c>
    </row>
    <row r="33" spans="1:42">
      <c r="A33" s="74">
        <v>-19</v>
      </c>
      <c r="B33">
        <f ca="1">IF('Coal mining 2010'!$A41="MR",INDIRECT("'Coal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2020'!$A41="MR",INDIRECT("'Coal mining 2020'!"&amp;'Country Selector'!$B$3&amp;ROW($A41))*10^12,0)*'Process Emissions Multipliers'!$B$42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2030'!$A41="MR",INDIRECT("'Coal mining 2030'!"&amp;'Country Selector'!$B$3&amp;ROW($A41))*10^12,0)*'Process Emissions Multipliers'!$D$42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Multipliers'!$E$42</f>
        <v>0</v>
      </c>
    </row>
    <row r="34" spans="1:42">
      <c r="A34" s="74">
        <v>-18</v>
      </c>
      <c r="B34">
        <f ca="1">IF('Coal mining 2010'!$A42="MR",INDIRECT("'Coal mining 2010'!"&amp;'Country Selector'!$B$3&amp;ROW($A42))*10^12,0)</f>
        <v>0</v>
      </c>
      <c r="C34" s="90">
        <f t="shared" ca="1" si="3"/>
        <v>39990172497.598984</v>
      </c>
      <c r="D34" s="90">
        <f t="shared" ca="1" si="3"/>
        <v>79980344995.197968</v>
      </c>
      <c r="E34" s="90">
        <f t="shared" ca="1" si="3"/>
        <v>119970517492.79697</v>
      </c>
      <c r="F34" s="90">
        <f t="shared" ca="1" si="3"/>
        <v>159960689990.39594</v>
      </c>
      <c r="G34" s="90">
        <f t="shared" ca="1" si="3"/>
        <v>199950862487.99493</v>
      </c>
      <c r="H34" s="90">
        <f t="shared" ca="1" si="3"/>
        <v>239941034985.59393</v>
      </c>
      <c r="I34" s="90">
        <f t="shared" ca="1" si="3"/>
        <v>279931207483.19293</v>
      </c>
      <c r="J34" s="90">
        <f t="shared" ca="1" si="3"/>
        <v>319921379980.79187</v>
      </c>
      <c r="K34" s="90">
        <f t="shared" ca="1" si="3"/>
        <v>359911552478.39087</v>
      </c>
      <c r="L34">
        <f ca="1">IF('Coal mining 2020'!$A42="MR",INDIRECT("'Coal mining 2020'!"&amp;'Country Selector'!$B$3&amp;ROW($A42))*10^12,0)*'Process Emissions Multipliers'!$B$42</f>
        <v>399901724975.98987</v>
      </c>
      <c r="M34" s="90">
        <f t="shared" ca="1" si="4"/>
        <v>377753896504.78455</v>
      </c>
      <c r="N34" s="90">
        <f t="shared" ca="1" si="4"/>
        <v>355606068033.57922</v>
      </c>
      <c r="O34" s="90">
        <f t="shared" ca="1" si="4"/>
        <v>333458239562.37396</v>
      </c>
      <c r="P34" s="90">
        <f t="shared" ca="1" si="4"/>
        <v>311310411091.16858</v>
      </c>
      <c r="Q34" s="90">
        <f t="shared" ca="1" si="4"/>
        <v>289162582619.96326</v>
      </c>
      <c r="R34" s="90">
        <f t="shared" ca="1" si="4"/>
        <v>267014754148.75793</v>
      </c>
      <c r="S34" s="90">
        <f t="shared" ca="1" si="4"/>
        <v>244866925677.55261</v>
      </c>
      <c r="T34" s="90">
        <f t="shared" ca="1" si="4"/>
        <v>222719097206.34732</v>
      </c>
      <c r="U34" s="90">
        <f t="shared" ca="1" si="4"/>
        <v>200571268735.14203</v>
      </c>
      <c r="V34">
        <f ca="1">IF('Coal mining 2030'!$A42="MR",INDIRECT("'Coal mining 2030'!"&amp;'Country Selector'!$B$3&amp;ROW($A42))*10^12,0)*'Process Emissions Multipliers'!$D$42</f>
        <v>178423440263.93668</v>
      </c>
      <c r="W34" s="90">
        <f t="shared" ca="1" si="8"/>
        <v>179442954572.53534</v>
      </c>
      <c r="X34" s="90">
        <f t="shared" ca="1" si="7"/>
        <v>180462468881.13403</v>
      </c>
      <c r="Y34" s="90">
        <f t="shared" ca="1" si="7"/>
        <v>181481983189.73264</v>
      </c>
      <c r="Z34" s="90">
        <f t="shared" ca="1" si="7"/>
        <v>182501497498.33133</v>
      </c>
      <c r="AA34" s="90">
        <f t="shared" ca="1" si="7"/>
        <v>183521011806.92999</v>
      </c>
      <c r="AB34" s="90">
        <f t="shared" ca="1" si="7"/>
        <v>184540526115.52863</v>
      </c>
      <c r="AC34" s="90">
        <f t="shared" ca="1" si="7"/>
        <v>185560040424.12729</v>
      </c>
      <c r="AD34" s="90">
        <f t="shared" ca="1" si="7"/>
        <v>186579554732.72595</v>
      </c>
      <c r="AE34" s="90">
        <f t="shared" ca="1" si="7"/>
        <v>187599069041.32465</v>
      </c>
      <c r="AF34" s="90">
        <f t="shared" ca="1" si="7"/>
        <v>188618583349.92328</v>
      </c>
      <c r="AG34" s="90">
        <f t="shared" ca="1" si="7"/>
        <v>189638097658.52197</v>
      </c>
      <c r="AH34" s="90">
        <f t="shared" ca="1" si="7"/>
        <v>190657611967.12061</v>
      </c>
      <c r="AI34" s="90">
        <f t="shared" ca="1" si="7"/>
        <v>191677126275.71927</v>
      </c>
      <c r="AJ34" s="90">
        <f t="shared" ca="1" si="7"/>
        <v>192696640584.3179</v>
      </c>
      <c r="AK34" s="90">
        <f t="shared" ca="1" si="7"/>
        <v>193716154892.9166</v>
      </c>
      <c r="AL34" s="90">
        <f t="shared" ca="1" si="7"/>
        <v>194735669201.51526</v>
      </c>
      <c r="AM34" s="90">
        <f t="shared" ca="1" si="7"/>
        <v>195755183510.11389</v>
      </c>
      <c r="AN34" s="90">
        <f t="shared" ca="1" si="6"/>
        <v>196774697818.71259</v>
      </c>
      <c r="AO34" s="90">
        <f t="shared" ca="1" si="6"/>
        <v>197794212127.31122</v>
      </c>
      <c r="AP34">
        <f ca="1">V34*'Process Emissions Multipliers'!$E$42</f>
        <v>198813726435.90988</v>
      </c>
    </row>
    <row r="35" spans="1:42">
      <c r="A35" s="74">
        <v>-17</v>
      </c>
      <c r="B35">
        <f ca="1">IF('Coal mining 2010'!$A43="MR",INDIRECT("'Coal mining 2010'!"&amp;'Country Selector'!$B$3&amp;ROW($A43))*10^12,0)</f>
        <v>0</v>
      </c>
      <c r="C35" s="90">
        <f t="shared" ref="C35:K63" ca="1" si="9">$B35*($L$1-C$1)/($L$1-$B$1)+$L35*(C$1-$B$1)/($L$1-$B$1)</f>
        <v>33840846528.111481</v>
      </c>
      <c r="D35" s="90">
        <f t="shared" ca="1" si="9"/>
        <v>67681693056.222961</v>
      </c>
      <c r="E35" s="90">
        <f t="shared" ca="1" si="9"/>
        <v>101522539584.33444</v>
      </c>
      <c r="F35" s="90">
        <f t="shared" ca="1" si="9"/>
        <v>135363386112.44592</v>
      </c>
      <c r="G35" s="90">
        <f t="shared" ca="1" si="9"/>
        <v>169204232640.5574</v>
      </c>
      <c r="H35" s="90">
        <f t="shared" ca="1" si="9"/>
        <v>203045079168.66888</v>
      </c>
      <c r="I35" s="90">
        <f t="shared" ca="1" si="9"/>
        <v>236885925696.78036</v>
      </c>
      <c r="J35" s="90">
        <f t="shared" ca="1" si="9"/>
        <v>270726772224.89185</v>
      </c>
      <c r="K35" s="90">
        <f t="shared" ca="1" si="9"/>
        <v>304567618753.0033</v>
      </c>
      <c r="L35">
        <f ca="1">IF('Coal mining 2020'!$A43="MR",INDIRECT("'Coal mining 2020'!"&amp;'Country Selector'!$B$3&amp;ROW($A43))*10^12,0)*'Process Emissions Multipliers'!$B$42</f>
        <v>338408465281.11481</v>
      </c>
      <c r="M35" s="90">
        <f t="shared" ref="M35:U63" ca="1" si="10">$L35*($V$1-M$1)/($V$1-$L$1)+$V35*(M$1-$L$1)/($V$1-$L$1)</f>
        <v>312676123868.23395</v>
      </c>
      <c r="N35" s="90">
        <f t="shared" ca="1" si="10"/>
        <v>286943782455.35309</v>
      </c>
      <c r="O35" s="90">
        <f t="shared" ca="1" si="10"/>
        <v>261211441042.47223</v>
      </c>
      <c r="P35" s="90">
        <f t="shared" ca="1" si="10"/>
        <v>235479099629.59137</v>
      </c>
      <c r="Q35" s="90">
        <f t="shared" ca="1" si="10"/>
        <v>209746758216.71051</v>
      </c>
      <c r="R35" s="90">
        <f t="shared" ca="1" si="10"/>
        <v>184014416803.82965</v>
      </c>
      <c r="S35" s="90">
        <f t="shared" ca="1" si="10"/>
        <v>158282075390.94879</v>
      </c>
      <c r="T35" s="90">
        <f t="shared" ca="1" si="10"/>
        <v>132549733978.06796</v>
      </c>
      <c r="U35" s="90">
        <f t="shared" ca="1" si="10"/>
        <v>106817392565.1871</v>
      </c>
      <c r="V35">
        <f ca="1">IF('Coal mining 2030'!$A43="MR",INDIRECT("'Coal mining 2030'!"&amp;'Country Selector'!$B$3&amp;ROW($A43))*10^12,0)*'Process Emissions Multipliers'!$D$42</f>
        <v>81085051152.306244</v>
      </c>
      <c r="W35" s="90">
        <f t="shared" ca="1" si="8"/>
        <v>81548372393.847961</v>
      </c>
      <c r="X35" s="90">
        <f t="shared" ca="1" si="7"/>
        <v>82011693635.389664</v>
      </c>
      <c r="Y35" s="90">
        <f t="shared" ca="1" si="7"/>
        <v>82475014876.931366</v>
      </c>
      <c r="Z35" s="90">
        <f t="shared" ca="1" si="7"/>
        <v>82938336118.473083</v>
      </c>
      <c r="AA35" s="90">
        <f t="shared" ca="1" si="7"/>
        <v>83401657360.014801</v>
      </c>
      <c r="AB35" s="90">
        <f t="shared" ca="1" si="7"/>
        <v>83864978601.556503</v>
      </c>
      <c r="AC35" s="90">
        <f t="shared" ca="1" si="7"/>
        <v>84328299843.098221</v>
      </c>
      <c r="AD35" s="90">
        <f t="shared" ca="1" si="7"/>
        <v>84791621084.639923</v>
      </c>
      <c r="AE35" s="90">
        <f t="shared" ca="1" si="7"/>
        <v>85254942326.181641</v>
      </c>
      <c r="AF35" s="90">
        <f t="shared" ca="1" si="7"/>
        <v>85718263567.723358</v>
      </c>
      <c r="AG35" s="90">
        <f t="shared" ca="1" si="7"/>
        <v>86181584809.265076</v>
      </c>
      <c r="AH35" s="90">
        <f t="shared" ca="1" si="7"/>
        <v>86644906050.806778</v>
      </c>
      <c r="AI35" s="90">
        <f t="shared" ca="1" si="7"/>
        <v>87108227292.34848</v>
      </c>
      <c r="AJ35" s="90">
        <f t="shared" ca="1" si="7"/>
        <v>87571548533.890198</v>
      </c>
      <c r="AK35" s="90">
        <f t="shared" ca="1" si="7"/>
        <v>88034869775.431915</v>
      </c>
      <c r="AL35" s="90">
        <f t="shared" ca="1" si="7"/>
        <v>88498191016.973618</v>
      </c>
      <c r="AM35" s="90">
        <f t="shared" ca="1" si="7"/>
        <v>88961512258.515335</v>
      </c>
      <c r="AN35" s="90">
        <f t="shared" ca="1" si="6"/>
        <v>89424833500.057053</v>
      </c>
      <c r="AO35" s="90">
        <f t="shared" ca="1" si="6"/>
        <v>89888154741.598755</v>
      </c>
      <c r="AP35">
        <f ca="1">V35*'Process Emissions Multipliers'!$E$42</f>
        <v>90351475983.140472</v>
      </c>
    </row>
    <row r="36" spans="1:42">
      <c r="A36" s="74">
        <v>-16</v>
      </c>
      <c r="B36">
        <f ca="1">IF('Coal mining 2010'!$A44="MR",INDIRECT("'Coal mining 2010'!"&amp;'Country Selector'!$B$3&amp;ROW($A44))*10^12,0)</f>
        <v>0</v>
      </c>
      <c r="C36" s="90">
        <f t="shared" ca="1" si="9"/>
        <v>20717649790.358452</v>
      </c>
      <c r="D36" s="90">
        <f t="shared" ca="1" si="9"/>
        <v>41435299580.716904</v>
      </c>
      <c r="E36" s="90">
        <f t="shared" ca="1" si="9"/>
        <v>62152949371.075356</v>
      </c>
      <c r="F36" s="90">
        <f t="shared" ca="1" si="9"/>
        <v>82870599161.433807</v>
      </c>
      <c r="G36" s="90">
        <f t="shared" ca="1" si="9"/>
        <v>103588248951.79225</v>
      </c>
      <c r="H36" s="90">
        <f t="shared" ca="1" si="9"/>
        <v>124305898742.15071</v>
      </c>
      <c r="I36" s="90">
        <f t="shared" ca="1" si="9"/>
        <v>145023548532.50916</v>
      </c>
      <c r="J36" s="90">
        <f t="shared" ca="1" si="9"/>
        <v>165741198322.86761</v>
      </c>
      <c r="K36" s="90">
        <f t="shared" ca="1" si="9"/>
        <v>186458848113.22604</v>
      </c>
      <c r="L36">
        <f ca="1">IF('Coal mining 2020'!$A44="MR",INDIRECT("'Coal mining 2020'!"&amp;'Country Selector'!$B$3&amp;ROW($A44))*10^12,0)*'Process Emissions Multipliers'!$B$42</f>
        <v>207176497903.5845</v>
      </c>
      <c r="M36" s="90">
        <f t="shared" ca="1" si="10"/>
        <v>194237470384.03375</v>
      </c>
      <c r="N36" s="90">
        <f t="shared" ca="1" si="10"/>
        <v>181298442864.483</v>
      </c>
      <c r="O36" s="90">
        <f t="shared" ca="1" si="10"/>
        <v>168359415344.93225</v>
      </c>
      <c r="P36" s="90">
        <f t="shared" ca="1" si="10"/>
        <v>155420387825.3815</v>
      </c>
      <c r="Q36" s="90">
        <f t="shared" ca="1" si="10"/>
        <v>142481360305.83075</v>
      </c>
      <c r="R36" s="90">
        <f t="shared" ca="1" si="10"/>
        <v>129542332786.27998</v>
      </c>
      <c r="S36" s="90">
        <f t="shared" ca="1" si="10"/>
        <v>116603305266.72923</v>
      </c>
      <c r="T36" s="90">
        <f t="shared" ca="1" si="10"/>
        <v>103664277747.17847</v>
      </c>
      <c r="U36" s="90">
        <f t="shared" ca="1" si="10"/>
        <v>90725250227.627716</v>
      </c>
      <c r="V36">
        <f ca="1">IF('Coal mining 2030'!$A44="MR",INDIRECT("'Coal mining 2030'!"&amp;'Country Selector'!$B$3&amp;ROW($A44))*10^12,0)*'Process Emissions Multipliers'!$D$42</f>
        <v>77786222708.076965</v>
      </c>
      <c r="W36" s="90">
        <f t="shared" ca="1" si="8"/>
        <v>78230694392.657288</v>
      </c>
      <c r="X36" s="90">
        <f t="shared" ca="1" si="7"/>
        <v>78675166077.237579</v>
      </c>
      <c r="Y36" s="90">
        <f t="shared" ca="1" si="7"/>
        <v>79119637761.817902</v>
      </c>
      <c r="Z36" s="90">
        <f t="shared" ca="1" si="7"/>
        <v>79564109446.398209</v>
      </c>
      <c r="AA36" s="90">
        <f t="shared" ca="1" si="7"/>
        <v>80008581130.978516</v>
      </c>
      <c r="AB36" s="90">
        <f t="shared" ca="1" si="7"/>
        <v>80453052815.558838</v>
      </c>
      <c r="AC36" s="90">
        <f t="shared" ca="1" si="7"/>
        <v>80897524500.139145</v>
      </c>
      <c r="AD36" s="90">
        <f t="shared" ca="1" si="7"/>
        <v>81341996184.719452</v>
      </c>
      <c r="AE36" s="90">
        <f t="shared" ca="1" si="7"/>
        <v>81786467869.299774</v>
      </c>
      <c r="AF36" s="90">
        <f t="shared" ca="1" si="7"/>
        <v>82230939553.880081</v>
      </c>
      <c r="AG36" s="90">
        <f t="shared" ca="1" si="7"/>
        <v>82675411238.460388</v>
      </c>
      <c r="AH36" s="90">
        <f t="shared" ca="1" si="7"/>
        <v>83119882923.04071</v>
      </c>
      <c r="AI36" s="90">
        <f t="shared" ca="1" si="7"/>
        <v>83564354607.621017</v>
      </c>
      <c r="AJ36" s="90">
        <f t="shared" ca="1" si="7"/>
        <v>84008826292.201324</v>
      </c>
      <c r="AK36" s="90">
        <f t="shared" ca="1" si="7"/>
        <v>84453297976.781647</v>
      </c>
      <c r="AL36" s="90">
        <f t="shared" ca="1" si="7"/>
        <v>84897769661.361938</v>
      </c>
      <c r="AM36" s="90">
        <f t="shared" ca="1" si="7"/>
        <v>85342241345.942261</v>
      </c>
      <c r="AN36" s="90">
        <f t="shared" ca="1" si="6"/>
        <v>85786713030.522568</v>
      </c>
      <c r="AO36" s="90">
        <f t="shared" ca="1" si="6"/>
        <v>86231184715.10289</v>
      </c>
      <c r="AP36">
        <f ca="1">V36*'Process Emissions Multipliers'!$E$42</f>
        <v>86675656399.683197</v>
      </c>
    </row>
    <row r="37" spans="1:42">
      <c r="A37" s="74">
        <v>-15</v>
      </c>
      <c r="B37">
        <f ca="1">IF('Coal mining 2010'!$A45="MR",INDIRECT("'Coal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2020'!$A45="MR",INDIRECT("'Coal mining 2020'!"&amp;'Country Selector'!$B$3&amp;ROW($A45))*10^12,0)*'Process Emissions Multipliers'!$B$42</f>
        <v>0</v>
      </c>
      <c r="M37" s="90">
        <f t="shared" ca="1" si="10"/>
        <v>8062692119.2838116</v>
      </c>
      <c r="N37" s="90">
        <f t="shared" ca="1" si="10"/>
        <v>16125384238.567623</v>
      </c>
      <c r="O37" s="90">
        <f t="shared" ca="1" si="10"/>
        <v>24188076357.851433</v>
      </c>
      <c r="P37" s="90">
        <f t="shared" ca="1" si="10"/>
        <v>32250768477.135246</v>
      </c>
      <c r="Q37" s="90">
        <f t="shared" ca="1" si="10"/>
        <v>40313460596.41906</v>
      </c>
      <c r="R37" s="90">
        <f t="shared" ca="1" si="10"/>
        <v>48376152715.702866</v>
      </c>
      <c r="S37" s="90">
        <f t="shared" ca="1" si="10"/>
        <v>56438844834.986679</v>
      </c>
      <c r="T37" s="90">
        <f t="shared" ca="1" si="10"/>
        <v>64501536954.270493</v>
      </c>
      <c r="U37" s="90">
        <f t="shared" ca="1" si="10"/>
        <v>72564229073.554306</v>
      </c>
      <c r="V37">
        <f ca="1">IF('Coal mining 2030'!$A45="MR",INDIRECT("'Coal mining 2030'!"&amp;'Country Selector'!$B$3&amp;ROW($A45))*10^12,0)*'Process Emissions Multipliers'!$D$42</f>
        <v>80626921192.83812</v>
      </c>
      <c r="W37" s="90">
        <f t="shared" ca="1" si="8"/>
        <v>81087624672.676636</v>
      </c>
      <c r="X37" s="90">
        <f t="shared" ca="1" si="7"/>
        <v>81548328152.515152</v>
      </c>
      <c r="Y37" s="90">
        <f t="shared" ca="1" si="7"/>
        <v>82009031632.353668</v>
      </c>
      <c r="Z37" s="90">
        <f t="shared" ca="1" si="7"/>
        <v>82469735112.192169</v>
      </c>
      <c r="AA37" s="90">
        <f t="shared" ca="1" si="7"/>
        <v>82930438592.030685</v>
      </c>
      <c r="AB37" s="90">
        <f t="shared" ca="1" si="7"/>
        <v>83391142071.869202</v>
      </c>
      <c r="AC37" s="90">
        <f t="shared" ca="1" si="7"/>
        <v>83851845551.707718</v>
      </c>
      <c r="AD37" s="90">
        <f t="shared" ca="1" si="7"/>
        <v>84312549031.546234</v>
      </c>
      <c r="AE37" s="90">
        <f t="shared" ca="1" si="7"/>
        <v>84773252511.38475</v>
      </c>
      <c r="AF37" s="90">
        <f t="shared" ca="1" si="7"/>
        <v>85233955991.223267</v>
      </c>
      <c r="AG37" s="90">
        <f t="shared" ca="1" si="7"/>
        <v>85694659471.061768</v>
      </c>
      <c r="AH37" s="90">
        <f t="shared" ca="1" si="7"/>
        <v>86155362950.900299</v>
      </c>
      <c r="AI37" s="90">
        <f t="shared" ca="1" si="7"/>
        <v>86616066430.7388</v>
      </c>
      <c r="AJ37" s="90">
        <f t="shared" ca="1" si="7"/>
        <v>87076769910.577332</v>
      </c>
      <c r="AK37" s="90">
        <f t="shared" ca="1" si="7"/>
        <v>87537473390.415848</v>
      </c>
      <c r="AL37" s="90">
        <f t="shared" ca="1" si="7"/>
        <v>87998176870.254364</v>
      </c>
      <c r="AM37" s="90">
        <f t="shared" ca="1" si="7"/>
        <v>88458880350.092865</v>
      </c>
      <c r="AN37" s="90">
        <f t="shared" ca="1" si="6"/>
        <v>88919583829.931381</v>
      </c>
      <c r="AO37" s="90">
        <f t="shared" ca="1" si="6"/>
        <v>89380287309.769897</v>
      </c>
      <c r="AP37">
        <f ca="1">V37*'Process Emissions Multipliers'!$E$42</f>
        <v>89840990789.608414</v>
      </c>
    </row>
    <row r="38" spans="1:42">
      <c r="A38" s="74">
        <v>-14</v>
      </c>
      <c r="B38">
        <f ca="1">IF('Coal mining 2010'!$A46="MR",INDIRECT("'Coal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2020'!$A46="MR",INDIRECT("'Coal mining 2020'!"&amp;'Country Selector'!$B$3&amp;ROW($A46))*10^12,0)*'Process Emissions Multipliers'!$B$42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2030'!$A46="MR",INDIRECT("'Coal mining 2030'!"&amp;'Country Selector'!$B$3&amp;ROW($A46))*10^12,0)*'Process Emissions Multipliers'!$D$42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Multipliers'!$E$42</f>
        <v>0</v>
      </c>
    </row>
    <row r="39" spans="1:42">
      <c r="A39" s="74">
        <v>-13</v>
      </c>
      <c r="B39">
        <f ca="1">IF('Coal mining 2010'!$A47="MR",INDIRECT("'Coal mining 2010'!"&amp;'Country Selector'!$B$3&amp;ROW($A47))*10^12,0)</f>
        <v>0</v>
      </c>
      <c r="C39" s="90">
        <f t="shared" ca="1" si="9"/>
        <v>13250070864.222103</v>
      </c>
      <c r="D39" s="90">
        <f t="shared" ca="1" si="9"/>
        <v>26500141728.444206</v>
      </c>
      <c r="E39" s="90">
        <f t="shared" ca="1" si="9"/>
        <v>39750212592.666306</v>
      </c>
      <c r="F39" s="90">
        <f t="shared" ca="1" si="9"/>
        <v>53000283456.888412</v>
      </c>
      <c r="G39" s="90">
        <f t="shared" ca="1" si="9"/>
        <v>66250354321.110512</v>
      </c>
      <c r="H39" s="90">
        <f t="shared" ca="1" si="9"/>
        <v>79500425185.332611</v>
      </c>
      <c r="I39" s="90">
        <f t="shared" ca="1" si="9"/>
        <v>92750496049.554718</v>
      </c>
      <c r="J39" s="90">
        <f t="shared" ca="1" si="9"/>
        <v>106000566913.77682</v>
      </c>
      <c r="K39" s="90">
        <f t="shared" ca="1" si="9"/>
        <v>119250637777.99893</v>
      </c>
      <c r="L39">
        <f ca="1">IF('Coal mining 2020'!$A47="MR",INDIRECT("'Coal mining 2020'!"&amp;'Country Selector'!$B$3&amp;ROW($A47))*10^12,0)*'Process Emissions Multipliers'!$B$42</f>
        <v>132500708642.22102</v>
      </c>
      <c r="M39" s="90">
        <f t="shared" ca="1" si="10"/>
        <v>119250637777.99893</v>
      </c>
      <c r="N39" s="90">
        <f t="shared" ca="1" si="10"/>
        <v>106000566913.77682</v>
      </c>
      <c r="O39" s="90">
        <f t="shared" ca="1" si="10"/>
        <v>92750496049.554718</v>
      </c>
      <c r="P39" s="90">
        <f t="shared" ca="1" si="10"/>
        <v>79500425185.332611</v>
      </c>
      <c r="Q39" s="90">
        <f t="shared" ca="1" si="10"/>
        <v>66250354321.110512</v>
      </c>
      <c r="R39" s="90">
        <f t="shared" ca="1" si="10"/>
        <v>53000283456.888412</v>
      </c>
      <c r="S39" s="90">
        <f t="shared" ca="1" si="10"/>
        <v>39750212592.666306</v>
      </c>
      <c r="T39" s="90">
        <f t="shared" ca="1" si="10"/>
        <v>26500141728.444206</v>
      </c>
      <c r="U39" s="90">
        <f t="shared" ca="1" si="10"/>
        <v>13250070864.222103</v>
      </c>
      <c r="V39">
        <f ca="1">IF('Coal mining 2030'!$A47="MR",INDIRECT("'Coal mining 2030'!"&amp;'Country Selector'!$B$3&amp;ROW($A47))*10^12,0)*'Process Emissions Multipliers'!$D$42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Multipliers'!$E$42</f>
        <v>0</v>
      </c>
    </row>
    <row r="40" spans="1:42">
      <c r="A40" s="74">
        <v>-12</v>
      </c>
      <c r="B40">
        <f ca="1">IF('Coal mining 2010'!$A48="MR",INDIRECT("'Coal mining 2010'!"&amp;'Country Selector'!$B$3&amp;ROW($A48))*10^12,0)</f>
        <v>0</v>
      </c>
      <c r="C40" s="90">
        <f t="shared" ca="1" si="9"/>
        <v>27734556379.915657</v>
      </c>
      <c r="D40" s="90">
        <f t="shared" ca="1" si="9"/>
        <v>55469112759.831314</v>
      </c>
      <c r="E40" s="90">
        <f t="shared" ca="1" si="9"/>
        <v>83203669139.746979</v>
      </c>
      <c r="F40" s="90">
        <f t="shared" ca="1" si="9"/>
        <v>110938225519.66263</v>
      </c>
      <c r="G40" s="90">
        <f t="shared" ca="1" si="9"/>
        <v>138672781899.57828</v>
      </c>
      <c r="H40" s="90">
        <f t="shared" ca="1" si="9"/>
        <v>166407338279.49396</v>
      </c>
      <c r="I40" s="90">
        <f t="shared" ca="1" si="9"/>
        <v>194141894659.40961</v>
      </c>
      <c r="J40" s="90">
        <f t="shared" ca="1" si="9"/>
        <v>221876451039.32526</v>
      </c>
      <c r="K40" s="90">
        <f t="shared" ca="1" si="9"/>
        <v>249611007419.24091</v>
      </c>
      <c r="L40">
        <f ca="1">IF('Coal mining 2020'!$A48="MR",INDIRECT("'Coal mining 2020'!"&amp;'Country Selector'!$B$3&amp;ROW($A48))*10^12,0)*'Process Emissions Multipliers'!$B$42</f>
        <v>277345563799.15656</v>
      </c>
      <c r="M40" s="90">
        <f t="shared" ca="1" si="10"/>
        <v>249611007419.24091</v>
      </c>
      <c r="N40" s="90">
        <f t="shared" ca="1" si="10"/>
        <v>221876451039.32526</v>
      </c>
      <c r="O40" s="90">
        <f t="shared" ca="1" si="10"/>
        <v>194141894659.40961</v>
      </c>
      <c r="P40" s="90">
        <f t="shared" ca="1" si="10"/>
        <v>166407338279.49396</v>
      </c>
      <c r="Q40" s="90">
        <f t="shared" ca="1" si="10"/>
        <v>138672781899.57828</v>
      </c>
      <c r="R40" s="90">
        <f t="shared" ca="1" si="10"/>
        <v>110938225519.66263</v>
      </c>
      <c r="S40" s="90">
        <f t="shared" ca="1" si="10"/>
        <v>83203669139.746979</v>
      </c>
      <c r="T40" s="90">
        <f t="shared" ca="1" si="10"/>
        <v>55469112759.831314</v>
      </c>
      <c r="U40" s="90">
        <f t="shared" ca="1" si="10"/>
        <v>27734556379.915657</v>
      </c>
      <c r="V40">
        <f ca="1">IF('Coal mining 2030'!$A48="MR",INDIRECT("'Coal mining 2030'!"&amp;'Country Selector'!$B$3&amp;ROW($A48))*10^12,0)*'Process Emissions Multipliers'!$D$42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Multipliers'!$E$42</f>
        <v>0</v>
      </c>
    </row>
    <row r="41" spans="1:42">
      <c r="A41" s="74">
        <v>-11</v>
      </c>
      <c r="B41">
        <f ca="1">IF('Coal mining 2010'!$A49="MR",INDIRECT("'Coal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2020'!$A49="MR",INDIRECT("'Coal mining 2020'!"&amp;'Country Selector'!$B$3&amp;ROW($A49))*10^12,0)*'Process Emissions Multipliers'!$B$42</f>
        <v>0</v>
      </c>
      <c r="M41" s="90">
        <f t="shared" ca="1" si="10"/>
        <v>5963009180.073473</v>
      </c>
      <c r="N41" s="90">
        <f t="shared" ca="1" si="10"/>
        <v>11926018360.146946</v>
      </c>
      <c r="O41" s="90">
        <f t="shared" ca="1" si="10"/>
        <v>17889027540.220421</v>
      </c>
      <c r="P41" s="90">
        <f t="shared" ca="1" si="10"/>
        <v>23852036720.293892</v>
      </c>
      <c r="Q41" s="90">
        <f t="shared" ca="1" si="10"/>
        <v>29815045900.367363</v>
      </c>
      <c r="R41" s="90">
        <f t="shared" ca="1" si="10"/>
        <v>35778055080.440842</v>
      </c>
      <c r="S41" s="90">
        <f t="shared" ca="1" si="10"/>
        <v>41741064260.514313</v>
      </c>
      <c r="T41" s="90">
        <f t="shared" ca="1" si="10"/>
        <v>47704073440.587784</v>
      </c>
      <c r="U41" s="90">
        <f t="shared" ca="1" si="10"/>
        <v>53667082620.661263</v>
      </c>
      <c r="V41">
        <f ca="1">IF('Coal mining 2030'!$A49="MR",INDIRECT("'Coal mining 2030'!"&amp;'Country Selector'!$B$3&amp;ROW($A49))*10^12,0)*'Process Emissions Multipliers'!$D$42</f>
        <v>59630091800.734734</v>
      </c>
      <c r="W41" s="90">
        <f t="shared" ca="1" si="8"/>
        <v>59970819071.344307</v>
      </c>
      <c r="X41" s="90">
        <f t="shared" ca="1" si="7"/>
        <v>60311546341.953873</v>
      </c>
      <c r="Y41" s="90">
        <f t="shared" ca="1" si="7"/>
        <v>60652273612.563446</v>
      </c>
      <c r="Z41" s="90">
        <f t="shared" ca="1" si="7"/>
        <v>60993000883.173004</v>
      </c>
      <c r="AA41" s="90">
        <f t="shared" ca="1" si="7"/>
        <v>61333728153.782578</v>
      </c>
      <c r="AB41" s="90">
        <f t="shared" ca="1" si="7"/>
        <v>61674455424.392151</v>
      </c>
      <c r="AC41" s="90">
        <f t="shared" ca="1" si="7"/>
        <v>62015182695.001724</v>
      </c>
      <c r="AD41" s="90">
        <f t="shared" ca="1" si="7"/>
        <v>62355909965.61129</v>
      </c>
      <c r="AE41" s="90">
        <f t="shared" ca="1" si="7"/>
        <v>62696637236.220856</v>
      </c>
      <c r="AF41" s="90">
        <f t="shared" ca="1" si="7"/>
        <v>63037364506.830429</v>
      </c>
      <c r="AG41" s="90">
        <f t="shared" ca="1" si="7"/>
        <v>63378091777.440002</v>
      </c>
      <c r="AH41" s="90">
        <f t="shared" ca="1" si="7"/>
        <v>63718819048.049568</v>
      </c>
      <c r="AI41" s="90">
        <f t="shared" ca="1" si="7"/>
        <v>64059546318.659142</v>
      </c>
      <c r="AJ41" s="90">
        <f t="shared" ca="1" si="7"/>
        <v>64400273589.268707</v>
      </c>
      <c r="AK41" s="90">
        <f t="shared" ca="1" si="7"/>
        <v>64741000859.878281</v>
      </c>
      <c r="AL41" s="90">
        <f t="shared" ca="1" si="7"/>
        <v>65081728130.487839</v>
      </c>
      <c r="AM41" s="90">
        <f t="shared" ca="1" si="7"/>
        <v>65422455401.097412</v>
      </c>
      <c r="AN41" s="90">
        <f t="shared" ca="1" si="6"/>
        <v>65763182671.706978</v>
      </c>
      <c r="AO41" s="90">
        <f t="shared" ca="1" si="6"/>
        <v>66103909942.316559</v>
      </c>
      <c r="AP41">
        <f ca="1">V41*'Process Emissions Multipliers'!$E$42</f>
        <v>66444637212.926125</v>
      </c>
    </row>
    <row r="42" spans="1:42">
      <c r="A42" s="74">
        <v>-10</v>
      </c>
      <c r="B42">
        <f ca="1">IF('Coal mining 2010'!$A50="MR",INDIRECT("'Coal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2020'!$A50="MR",INDIRECT("'Coal mining 2020'!"&amp;'Country Selector'!$B$3&amp;ROW($A50))*10^12,0)*'Process Emissions Multipliers'!$B$42</f>
        <v>0</v>
      </c>
      <c r="M42" s="90">
        <f t="shared" ca="1" si="10"/>
        <v>12588821783.507732</v>
      </c>
      <c r="N42" s="90">
        <f t="shared" ca="1" si="10"/>
        <v>25177643567.015465</v>
      </c>
      <c r="O42" s="90">
        <f t="shared" ca="1" si="10"/>
        <v>37766465350.523193</v>
      </c>
      <c r="P42" s="90">
        <f t="shared" ca="1" si="10"/>
        <v>50355287134.03093</v>
      </c>
      <c r="Q42" s="90">
        <f t="shared" ca="1" si="10"/>
        <v>62944108917.538658</v>
      </c>
      <c r="R42" s="90">
        <f t="shared" ca="1" si="10"/>
        <v>75532930701.046387</v>
      </c>
      <c r="S42" s="90">
        <f t="shared" ca="1" si="10"/>
        <v>88121752484.554123</v>
      </c>
      <c r="T42" s="90">
        <f t="shared" ca="1" si="10"/>
        <v>100710574268.06186</v>
      </c>
      <c r="U42" s="90">
        <f t="shared" ca="1" si="10"/>
        <v>113299396051.56958</v>
      </c>
      <c r="V42">
        <f ca="1">IF('Coal mining 2030'!$A50="MR",INDIRECT("'Coal mining 2030'!"&amp;'Country Selector'!$B$3&amp;ROW($A50))*10^12,0)*'Process Emissions Multipliers'!$D$42</f>
        <v>125888217835.07732</v>
      </c>
      <c r="W42" s="90">
        <f t="shared" ca="1" si="8"/>
        <v>126607545066.8412</v>
      </c>
      <c r="X42" s="90">
        <f t="shared" ca="1" si="7"/>
        <v>127326872298.60509</v>
      </c>
      <c r="Y42" s="90">
        <f t="shared" ca="1" si="7"/>
        <v>128046199530.36897</v>
      </c>
      <c r="Z42" s="90">
        <f t="shared" ca="1" si="7"/>
        <v>128765526762.13286</v>
      </c>
      <c r="AA42" s="90">
        <f t="shared" ca="1" si="7"/>
        <v>129484853993.89673</v>
      </c>
      <c r="AB42" s="90">
        <f t="shared" ca="1" si="7"/>
        <v>130204181225.66063</v>
      </c>
      <c r="AC42" s="90">
        <f t="shared" ca="1" si="7"/>
        <v>130923508457.42451</v>
      </c>
      <c r="AD42" s="90">
        <f t="shared" ca="1" si="7"/>
        <v>131642835689.18839</v>
      </c>
      <c r="AE42" s="90">
        <f t="shared" ca="1" si="7"/>
        <v>132362162920.95227</v>
      </c>
      <c r="AF42" s="90">
        <f t="shared" ca="1" si="7"/>
        <v>133081490152.71616</v>
      </c>
      <c r="AG42" s="90">
        <f t="shared" ca="1" si="7"/>
        <v>133800817384.48004</v>
      </c>
      <c r="AH42" s="90">
        <f t="shared" ca="1" si="7"/>
        <v>134520144616.24394</v>
      </c>
      <c r="AI42" s="90">
        <f t="shared" ca="1" si="7"/>
        <v>135239471848.00781</v>
      </c>
      <c r="AJ42" s="90">
        <f t="shared" ca="1" si="7"/>
        <v>135958799079.7717</v>
      </c>
      <c r="AK42" s="90">
        <f t="shared" ca="1" si="7"/>
        <v>136678126311.5356</v>
      </c>
      <c r="AL42" s="90">
        <f t="shared" ca="1" si="7"/>
        <v>137397453543.29947</v>
      </c>
      <c r="AM42" s="90">
        <f t="shared" ca="1" si="7"/>
        <v>138116780775.06335</v>
      </c>
      <c r="AN42" s="90">
        <f t="shared" ca="1" si="6"/>
        <v>138836108006.82724</v>
      </c>
      <c r="AO42" s="90">
        <f t="shared" ca="1" si="6"/>
        <v>139555435238.59113</v>
      </c>
      <c r="AP42">
        <f ca="1">V42*'Process Emissions Multipliers'!$E$42</f>
        <v>140274762470.35501</v>
      </c>
    </row>
    <row r="43" spans="1:42">
      <c r="A43" s="74">
        <v>-9</v>
      </c>
      <c r="B43">
        <f ca="1">IF('Coal mining 2010'!$A51="MR",INDIRECT("'Coal mining 2010'!"&amp;'Country Selector'!$B$3&amp;ROW($A51))*10^12,0)</f>
        <v>903150291973.30249</v>
      </c>
      <c r="C43" s="90">
        <f t="shared" ca="1" si="9"/>
        <v>831524034978.29614</v>
      </c>
      <c r="D43" s="90">
        <f t="shared" ca="1" si="9"/>
        <v>759897777983.28979</v>
      </c>
      <c r="E43" s="90">
        <f t="shared" ca="1" si="9"/>
        <v>688271520988.28345</v>
      </c>
      <c r="F43" s="90">
        <f t="shared" ca="1" si="9"/>
        <v>616645263993.2771</v>
      </c>
      <c r="G43" s="90">
        <f t="shared" ca="1" si="9"/>
        <v>545019006998.27081</v>
      </c>
      <c r="H43" s="90">
        <f t="shared" ca="1" si="9"/>
        <v>473392750003.26447</v>
      </c>
      <c r="I43" s="90">
        <f t="shared" ca="1" si="9"/>
        <v>401766493008.25812</v>
      </c>
      <c r="J43" s="90">
        <f t="shared" ca="1" si="9"/>
        <v>330140236013.25183</v>
      </c>
      <c r="K43" s="90">
        <f t="shared" ca="1" si="9"/>
        <v>258513979018.24548</v>
      </c>
      <c r="L43">
        <f ca="1">IF('Coal mining 2020'!$A51="MR",INDIRECT("'Coal mining 2020'!"&amp;'Country Selector'!$B$3&amp;ROW($A51))*10^12,0)*'Process Emissions Multipliers'!$B$42</f>
        <v>186887722023.23914</v>
      </c>
      <c r="M43" s="90">
        <f t="shared" ca="1" si="10"/>
        <v>180052263191.65768</v>
      </c>
      <c r="N43" s="90">
        <f t="shared" ca="1" si="10"/>
        <v>173216804360.0762</v>
      </c>
      <c r="O43" s="90">
        <f t="shared" ca="1" si="10"/>
        <v>166381345528.49475</v>
      </c>
      <c r="P43" s="90">
        <f t="shared" ca="1" si="10"/>
        <v>159545886696.91327</v>
      </c>
      <c r="Q43" s="90">
        <f t="shared" ca="1" si="10"/>
        <v>152710427865.33182</v>
      </c>
      <c r="R43" s="90">
        <f t="shared" ca="1" si="10"/>
        <v>145874969033.75037</v>
      </c>
      <c r="S43" s="90">
        <f t="shared" ca="1" si="10"/>
        <v>139039510202.16888</v>
      </c>
      <c r="T43" s="90">
        <f t="shared" ca="1" si="10"/>
        <v>132204051370.58743</v>
      </c>
      <c r="U43" s="90">
        <f t="shared" ca="1" si="10"/>
        <v>125368592539.00598</v>
      </c>
      <c r="V43">
        <f ca="1">IF('Coal mining 2030'!$A51="MR",INDIRECT("'Coal mining 2030'!"&amp;'Country Selector'!$B$3&amp;ROW($A51))*10^12,0)*'Process Emissions Multipliers'!$D$42</f>
        <v>118533133707.42451</v>
      </c>
      <c r="W43" s="90">
        <f t="shared" ca="1" si="8"/>
        <v>119210433874.25795</v>
      </c>
      <c r="X43" s="90">
        <f t="shared" ca="1" si="7"/>
        <v>119887734041.09137</v>
      </c>
      <c r="Y43" s="90">
        <f t="shared" ca="1" si="7"/>
        <v>120565034207.92477</v>
      </c>
      <c r="Z43" s="90">
        <f t="shared" ca="1" si="7"/>
        <v>121242334374.75819</v>
      </c>
      <c r="AA43" s="90">
        <f t="shared" ca="1" si="7"/>
        <v>121919634541.59163</v>
      </c>
      <c r="AB43" s="90">
        <f t="shared" ca="1" si="7"/>
        <v>122596934708.42505</v>
      </c>
      <c r="AC43" s="90">
        <f t="shared" ca="1" si="7"/>
        <v>123274234875.25848</v>
      </c>
      <c r="AD43" s="90">
        <f t="shared" ca="1" si="7"/>
        <v>123951535042.09189</v>
      </c>
      <c r="AE43" s="90">
        <f t="shared" ca="1" si="7"/>
        <v>124628835208.92532</v>
      </c>
      <c r="AF43" s="90">
        <f t="shared" ca="1" si="7"/>
        <v>125306135375.75874</v>
      </c>
      <c r="AG43" s="90">
        <f t="shared" ca="1" si="7"/>
        <v>125983435542.59216</v>
      </c>
      <c r="AH43" s="90">
        <f t="shared" ca="1" si="7"/>
        <v>126660735709.42558</v>
      </c>
      <c r="AI43" s="90">
        <f t="shared" ca="1" si="7"/>
        <v>127338035876.259</v>
      </c>
      <c r="AJ43" s="90">
        <f t="shared" ca="1" si="7"/>
        <v>128015336043.09242</v>
      </c>
      <c r="AK43" s="90">
        <f t="shared" ca="1" si="7"/>
        <v>128692636209.92584</v>
      </c>
      <c r="AL43" s="90">
        <f t="shared" ca="1" si="7"/>
        <v>129369936376.75928</v>
      </c>
      <c r="AM43" s="90">
        <f t="shared" ca="1" si="7"/>
        <v>130047236543.59268</v>
      </c>
      <c r="AN43" s="90">
        <f t="shared" ca="1" si="6"/>
        <v>130724536710.42612</v>
      </c>
      <c r="AO43" s="90">
        <f t="shared" ca="1" si="6"/>
        <v>131401836877.25954</v>
      </c>
      <c r="AP43">
        <f ca="1">V43*'Process Emissions Multipliers'!$E$42</f>
        <v>132079137044.09296</v>
      </c>
    </row>
    <row r="44" spans="1:42">
      <c r="A44" s="74">
        <v>-8</v>
      </c>
      <c r="B44">
        <f ca="1">IF('Coal mining 2010'!$A52="MR",INDIRECT("'Coal mining 2010'!"&amp;'Country Selector'!$B$3&amp;ROW($A52))*10^12,0)</f>
        <v>0</v>
      </c>
      <c r="C44" s="90">
        <f t="shared" ca="1" si="9"/>
        <v>8493166860.5737972</v>
      </c>
      <c r="D44" s="90">
        <f t="shared" ca="1" si="9"/>
        <v>16986333721.147594</v>
      </c>
      <c r="E44" s="90">
        <f t="shared" ca="1" si="9"/>
        <v>25479500581.721394</v>
      </c>
      <c r="F44" s="90">
        <f t="shared" ca="1" si="9"/>
        <v>33972667442.295189</v>
      </c>
      <c r="G44" s="90">
        <f t="shared" ca="1" si="9"/>
        <v>42465834302.868988</v>
      </c>
      <c r="H44" s="90">
        <f t="shared" ca="1" si="9"/>
        <v>50959001163.442787</v>
      </c>
      <c r="I44" s="90">
        <f t="shared" ca="1" si="9"/>
        <v>59452168024.016579</v>
      </c>
      <c r="J44" s="90">
        <f t="shared" ca="1" si="9"/>
        <v>67945334884.590378</v>
      </c>
      <c r="K44" s="90">
        <f t="shared" ca="1" si="9"/>
        <v>76438501745.164185</v>
      </c>
      <c r="L44">
        <f ca="1">IF('Coal mining 2020'!$A52="MR",INDIRECT("'Coal mining 2020'!"&amp;'Country Selector'!$B$3&amp;ROW($A52))*10^12,0)*'Process Emissions Multipliers'!$B$42</f>
        <v>84931668605.737976</v>
      </c>
      <c r="M44" s="90">
        <f t="shared" ca="1" si="10"/>
        <v>76438501745.164185</v>
      </c>
      <c r="N44" s="90">
        <f t="shared" ca="1" si="10"/>
        <v>67945334884.590378</v>
      </c>
      <c r="O44" s="90">
        <f t="shared" ca="1" si="10"/>
        <v>59452168024.016579</v>
      </c>
      <c r="P44" s="90">
        <f t="shared" ca="1" si="10"/>
        <v>50959001163.442787</v>
      </c>
      <c r="Q44" s="90">
        <f t="shared" ca="1" si="10"/>
        <v>42465834302.868988</v>
      </c>
      <c r="R44" s="90">
        <f t="shared" ca="1" si="10"/>
        <v>33972667442.295189</v>
      </c>
      <c r="S44" s="90">
        <f t="shared" ca="1" si="10"/>
        <v>25479500581.721394</v>
      </c>
      <c r="T44" s="90">
        <f t="shared" ca="1" si="10"/>
        <v>16986333721.147594</v>
      </c>
      <c r="U44" s="90">
        <f t="shared" ca="1" si="10"/>
        <v>8493166860.5737972</v>
      </c>
      <c r="V44">
        <f ca="1">IF('Coal mining 2030'!$A52="MR",INDIRECT("'Coal mining 2030'!"&amp;'Country Selector'!$B$3&amp;ROW($A52))*10^12,0)*'Process Emissions Multipliers'!$D$42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Multipliers'!$E$42</f>
        <v>0</v>
      </c>
    </row>
    <row r="45" spans="1:42">
      <c r="A45" s="74">
        <v>-7</v>
      </c>
      <c r="B45">
        <f ca="1">IF('Coal mining 2010'!$A53="MR",INDIRECT("'Coal mining 2010'!"&amp;'Country Selector'!$B$3&amp;ROW($A53))*10^12,0)</f>
        <v>0</v>
      </c>
      <c r="C45" s="90">
        <f t="shared" ca="1" si="9"/>
        <v>16592815135.941259</v>
      </c>
      <c r="D45" s="90">
        <f t="shared" ca="1" si="9"/>
        <v>33185630271.882519</v>
      </c>
      <c r="E45" s="90">
        <f t="shared" ca="1" si="9"/>
        <v>49778445407.823776</v>
      </c>
      <c r="F45" s="90">
        <f t="shared" ca="1" si="9"/>
        <v>66371260543.765038</v>
      </c>
      <c r="G45" s="90">
        <f t="shared" ca="1" si="9"/>
        <v>82964075679.706299</v>
      </c>
      <c r="H45" s="90">
        <f t="shared" ca="1" si="9"/>
        <v>99556890815.647552</v>
      </c>
      <c r="I45" s="90">
        <f t="shared" ca="1" si="9"/>
        <v>116149705951.58882</v>
      </c>
      <c r="J45" s="90">
        <f t="shared" ca="1" si="9"/>
        <v>132742521087.53008</v>
      </c>
      <c r="K45" s="90">
        <f t="shared" ca="1" si="9"/>
        <v>149335336223.47134</v>
      </c>
      <c r="L45">
        <f ca="1">IF('Coal mining 2020'!$A53="MR",INDIRECT("'Coal mining 2020'!"&amp;'Country Selector'!$B$3&amp;ROW($A53))*10^12,0)*'Process Emissions Multipliers'!$B$42</f>
        <v>165928151359.4126</v>
      </c>
      <c r="M45" s="90">
        <f t="shared" ca="1" si="10"/>
        <v>160175900319.80408</v>
      </c>
      <c r="N45" s="90">
        <f t="shared" ca="1" si="10"/>
        <v>154423649280.19553</v>
      </c>
      <c r="O45" s="90">
        <f t="shared" ca="1" si="10"/>
        <v>148671398240.58701</v>
      </c>
      <c r="P45" s="90">
        <f t="shared" ca="1" si="10"/>
        <v>142919147200.97845</v>
      </c>
      <c r="Q45" s="90">
        <f t="shared" ca="1" si="10"/>
        <v>137166896161.36993</v>
      </c>
      <c r="R45" s="90">
        <f t="shared" ca="1" si="10"/>
        <v>131414645121.7614</v>
      </c>
      <c r="S45" s="90">
        <f t="shared" ca="1" si="10"/>
        <v>125662394082.15286</v>
      </c>
      <c r="T45" s="90">
        <f t="shared" ca="1" si="10"/>
        <v>119910143042.54434</v>
      </c>
      <c r="U45" s="90">
        <f t="shared" ca="1" si="10"/>
        <v>114157892002.93579</v>
      </c>
      <c r="V45">
        <f ca="1">IF('Coal mining 2030'!$A53="MR",INDIRECT("'Coal mining 2030'!"&amp;'Country Selector'!$B$3&amp;ROW($A53))*10^12,0)*'Process Emissions Multipliers'!$D$42</f>
        <v>108405640963.32727</v>
      </c>
      <c r="W45" s="90">
        <f t="shared" ca="1" si="8"/>
        <v>109025072479.34015</v>
      </c>
      <c r="X45" s="90">
        <f t="shared" ca="1" si="7"/>
        <v>109644503995.353</v>
      </c>
      <c r="Y45" s="90">
        <f t="shared" ca="1" si="7"/>
        <v>110263935511.36586</v>
      </c>
      <c r="Z45" s="90">
        <f t="shared" ca="1" si="7"/>
        <v>110883367027.37874</v>
      </c>
      <c r="AA45" s="90">
        <f t="shared" ca="1" si="7"/>
        <v>111502798543.3916</v>
      </c>
      <c r="AB45" s="90">
        <f t="shared" ca="1" si="7"/>
        <v>112122230059.40445</v>
      </c>
      <c r="AC45" s="90">
        <f t="shared" ca="1" si="7"/>
        <v>112741661575.41733</v>
      </c>
      <c r="AD45" s="90">
        <f t="shared" ca="1" si="7"/>
        <v>113361093091.43019</v>
      </c>
      <c r="AE45" s="90">
        <f t="shared" ca="1" si="7"/>
        <v>113980524607.44305</v>
      </c>
      <c r="AF45" s="90">
        <f t="shared" ca="1" si="7"/>
        <v>114599956123.45592</v>
      </c>
      <c r="AG45" s="90">
        <f t="shared" ca="1" si="7"/>
        <v>115219387639.46878</v>
      </c>
      <c r="AH45" s="90">
        <f t="shared" ca="1" si="7"/>
        <v>115838819155.48166</v>
      </c>
      <c r="AI45" s="90">
        <f t="shared" ca="1" si="7"/>
        <v>116458250671.49454</v>
      </c>
      <c r="AJ45" s="90">
        <f t="shared" ca="1" si="7"/>
        <v>117077682187.50739</v>
      </c>
      <c r="AK45" s="90">
        <f t="shared" ca="1" si="7"/>
        <v>117697113703.52026</v>
      </c>
      <c r="AL45" s="90">
        <f t="shared" ca="1" si="7"/>
        <v>118316545219.53311</v>
      </c>
      <c r="AM45" s="90">
        <f t="shared" ca="1" si="7"/>
        <v>118935976735.54597</v>
      </c>
      <c r="AN45" s="90">
        <f t="shared" ca="1" si="6"/>
        <v>119555408251.55885</v>
      </c>
      <c r="AO45" s="90">
        <f t="shared" ca="1" si="6"/>
        <v>120174839767.57172</v>
      </c>
      <c r="AP45">
        <f ca="1">V45*'Process Emissions Multipliers'!$E$42</f>
        <v>120794271283.58458</v>
      </c>
    </row>
    <row r="46" spans="1:42">
      <c r="A46" s="74">
        <v>-6</v>
      </c>
      <c r="B46">
        <f ca="1">IF('Coal mining 2010'!$A54="MR",INDIRECT("'Coal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2020'!$A54="MR",INDIRECT("'Coal mining 2020'!"&amp;'Country Selector'!$B$3&amp;ROW($A54))*10^12,0)*'Process Emissions Multipliers'!$B$42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2030'!$A54="MR",INDIRECT("'Coal mining 2030'!"&amp;'Country Selector'!$B$3&amp;ROW($A54))*10^12,0)*'Process Emissions Multipliers'!$D$42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Multipliers'!$E$42</f>
        <v>0</v>
      </c>
    </row>
    <row r="47" spans="1:42">
      <c r="A47" s="74">
        <v>-5</v>
      </c>
      <c r="B47">
        <f ca="1">IF('Coal mining 2010'!$A55="MR",INDIRECT("'Coal mining 2010'!"&amp;'Country Selector'!$B$3&amp;ROW($A55))*10^12,0)</f>
        <v>199994940182.67004</v>
      </c>
      <c r="C47" s="90">
        <f t="shared" ca="1" si="9"/>
        <v>179995446164.40302</v>
      </c>
      <c r="D47" s="90">
        <f t="shared" ca="1" si="9"/>
        <v>159995952146.13605</v>
      </c>
      <c r="E47" s="90">
        <f t="shared" ca="1" si="9"/>
        <v>139996458127.86905</v>
      </c>
      <c r="F47" s="90">
        <f t="shared" ca="1" si="9"/>
        <v>119996964109.60202</v>
      </c>
      <c r="G47" s="90">
        <f t="shared" ca="1" si="9"/>
        <v>99997470091.335022</v>
      </c>
      <c r="H47" s="90">
        <f t="shared" ca="1" si="9"/>
        <v>79997976073.068024</v>
      </c>
      <c r="I47" s="90">
        <f t="shared" ca="1" si="9"/>
        <v>59998482054.80101</v>
      </c>
      <c r="J47" s="90">
        <f t="shared" ca="1" si="9"/>
        <v>39998988036.534012</v>
      </c>
      <c r="K47" s="90">
        <f t="shared" ca="1" si="9"/>
        <v>19999494018.267006</v>
      </c>
      <c r="L47">
        <f ca="1">IF('Coal mining 2020'!$A55="MR",INDIRECT("'Coal mining 2020'!"&amp;'Country Selector'!$B$3&amp;ROW($A55))*10^12,0)*'Process Emissions Multipliers'!$B$42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2030'!$A55="MR",INDIRECT("'Coal mining 2030'!"&amp;'Country Selector'!$B$3&amp;ROW($A55))*10^12,0)*'Process Emissions Multipliers'!$D$42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Multipliers'!$E$42</f>
        <v>0</v>
      </c>
    </row>
    <row r="48" spans="1:42">
      <c r="A48" s="74">
        <v>-4</v>
      </c>
      <c r="B48">
        <f ca="1">IF('Coal mining 2010'!$A56="MR",INDIRECT("'Coal mining 2010'!"&amp;'Country Selector'!$B$3&amp;ROW($A56))*10^12,0)</f>
        <v>313941898466.85071</v>
      </c>
      <c r="C48" s="90">
        <f t="shared" ca="1" si="9"/>
        <v>293638191951.01819</v>
      </c>
      <c r="D48" s="90">
        <f t="shared" ca="1" si="9"/>
        <v>273334485435.18561</v>
      </c>
      <c r="E48" s="90">
        <f t="shared" ca="1" si="9"/>
        <v>253030778919.35309</v>
      </c>
      <c r="F48" s="90">
        <f t="shared" ca="1" si="9"/>
        <v>232727072403.52054</v>
      </c>
      <c r="G48" s="90">
        <f t="shared" ca="1" si="9"/>
        <v>212423365887.68802</v>
      </c>
      <c r="H48" s="90">
        <f t="shared" ca="1" si="9"/>
        <v>192119659371.85547</v>
      </c>
      <c r="I48" s="90">
        <f t="shared" ca="1" si="9"/>
        <v>171815952856.02295</v>
      </c>
      <c r="J48" s="90">
        <f t="shared" ca="1" si="9"/>
        <v>151512246340.1904</v>
      </c>
      <c r="K48" s="90">
        <f t="shared" ca="1" si="9"/>
        <v>131208539824.35785</v>
      </c>
      <c r="L48">
        <f ca="1">IF('Coal mining 2020'!$A56="MR",INDIRECT("'Coal mining 2020'!"&amp;'Country Selector'!$B$3&amp;ROW($A56))*10^12,0)*'Process Emissions Multipliers'!$B$42</f>
        <v>110904833308.52531</v>
      </c>
      <c r="M48" s="90">
        <f t="shared" ca="1" si="10"/>
        <v>115189800077.47316</v>
      </c>
      <c r="N48" s="90">
        <f t="shared" ca="1" si="10"/>
        <v>119474766846.42101</v>
      </c>
      <c r="O48" s="90">
        <f t="shared" ca="1" si="10"/>
        <v>123759733615.36887</v>
      </c>
      <c r="P48" s="90">
        <f t="shared" ca="1" si="10"/>
        <v>128044700384.31671</v>
      </c>
      <c r="Q48" s="90">
        <f t="shared" ca="1" si="10"/>
        <v>132329667153.26456</v>
      </c>
      <c r="R48" s="90">
        <f t="shared" ca="1" si="10"/>
        <v>136614633922.2124</v>
      </c>
      <c r="S48" s="90">
        <f t="shared" ca="1" si="10"/>
        <v>140899600691.16025</v>
      </c>
      <c r="T48" s="90">
        <f t="shared" ca="1" si="10"/>
        <v>145184567460.10809</v>
      </c>
      <c r="U48" s="90">
        <f t="shared" ca="1" si="10"/>
        <v>149469534229.05597</v>
      </c>
      <c r="V48">
        <f ca="1">IF('Coal mining 2030'!$A56="MR",INDIRECT("'Coal mining 2030'!"&amp;'Country Selector'!$B$3&amp;ROW($A56))*10^12,0)*'Process Emissions Multipliers'!$D$42</f>
        <v>153754500998.00378</v>
      </c>
      <c r="W48" s="90">
        <f t="shared" ca="1" si="8"/>
        <v>154633056604.52625</v>
      </c>
      <c r="X48" s="90">
        <f t="shared" ca="1" si="8"/>
        <v>155511612211.0488</v>
      </c>
      <c r="Y48" s="90">
        <f t="shared" ca="1" si="8"/>
        <v>156390167817.57126</v>
      </c>
      <c r="Z48" s="90">
        <f t="shared" ca="1" si="8"/>
        <v>157268723424.09375</v>
      </c>
      <c r="AA48" s="90">
        <f t="shared" ca="1" si="8"/>
        <v>158147279030.61621</v>
      </c>
      <c r="AB48" s="90">
        <f t="shared" ca="1" si="8"/>
        <v>159025834637.1387</v>
      </c>
      <c r="AC48" s="90">
        <f t="shared" ca="1" si="8"/>
        <v>159904390243.66119</v>
      </c>
      <c r="AD48" s="90">
        <f t="shared" ca="1" si="8"/>
        <v>160782945850.18372</v>
      </c>
      <c r="AE48" s="90">
        <f t="shared" ca="1" si="8"/>
        <v>161661501456.70618</v>
      </c>
      <c r="AF48" s="90">
        <f t="shared" ca="1" si="8"/>
        <v>162540057063.22867</v>
      </c>
      <c r="AG48" s="90">
        <f t="shared" ca="1" si="8"/>
        <v>163418612669.75116</v>
      </c>
      <c r="AH48" s="90">
        <f t="shared" ca="1" si="8"/>
        <v>164297168276.27365</v>
      </c>
      <c r="AI48" s="90">
        <f t="shared" ca="1" si="8"/>
        <v>165175723882.79611</v>
      </c>
      <c r="AJ48" s="90">
        <f t="shared" ca="1" si="8"/>
        <v>166054279489.3186</v>
      </c>
      <c r="AK48" s="90">
        <f t="shared" ca="1" si="8"/>
        <v>166932835095.84113</v>
      </c>
      <c r="AL48" s="90">
        <f t="shared" ca="1" si="8"/>
        <v>167811390702.36362</v>
      </c>
      <c r="AM48" s="90">
        <f t="shared" ca="1" si="11"/>
        <v>168689946308.88608</v>
      </c>
      <c r="AN48" s="90">
        <f t="shared" ca="1" si="11"/>
        <v>169568501915.4086</v>
      </c>
      <c r="AO48" s="90">
        <f t="shared" ca="1" si="11"/>
        <v>170447057521.93106</v>
      </c>
      <c r="AP48">
        <f ca="1">V48*'Process Emissions Multipliers'!$E$42</f>
        <v>171325613128.45355</v>
      </c>
    </row>
    <row r="49" spans="1:42">
      <c r="A49" s="74">
        <v>-3</v>
      </c>
      <c r="B49">
        <f ca="1">IF('Coal mining 2010'!$A57="MR",INDIRECT("'Coal mining 2010'!"&amp;'Country Selector'!$B$3&amp;ROW($A57))*10^12,0)</f>
        <v>593667161975.95789</v>
      </c>
      <c r="C49" s="90">
        <f t="shared" ca="1" si="9"/>
        <v>538747075570.78339</v>
      </c>
      <c r="D49" s="90">
        <f t="shared" ca="1" si="9"/>
        <v>483826989165.60876</v>
      </c>
      <c r="E49" s="90">
        <f t="shared" ca="1" si="9"/>
        <v>428906902760.43427</v>
      </c>
      <c r="F49" s="90">
        <f t="shared" ca="1" si="9"/>
        <v>373986816355.25964</v>
      </c>
      <c r="G49" s="90">
        <f t="shared" ca="1" si="9"/>
        <v>319066729950.08514</v>
      </c>
      <c r="H49" s="90">
        <f t="shared" ca="1" si="9"/>
        <v>264146643544.91058</v>
      </c>
      <c r="I49" s="90">
        <f t="shared" ca="1" si="9"/>
        <v>209226557139.73602</v>
      </c>
      <c r="J49" s="90">
        <f t="shared" ca="1" si="9"/>
        <v>154306470734.56149</v>
      </c>
      <c r="K49" s="90">
        <f t="shared" ca="1" si="9"/>
        <v>99386384329.386932</v>
      </c>
      <c r="L49">
        <f ca="1">IF('Coal mining 2020'!$A57="MR",INDIRECT("'Coal mining 2020'!"&amp;'Country Selector'!$B$3&amp;ROW($A57))*10^12,0)*'Process Emissions Multipliers'!$B$42</f>
        <v>44466297924.212395</v>
      </c>
      <c r="M49" s="90">
        <f t="shared" ca="1" si="10"/>
        <v>48841355169.777618</v>
      </c>
      <c r="N49" s="90">
        <f t="shared" ca="1" si="10"/>
        <v>53216412415.342857</v>
      </c>
      <c r="O49" s="90">
        <f t="shared" ca="1" si="10"/>
        <v>57591469660.908081</v>
      </c>
      <c r="P49" s="90">
        <f t="shared" ca="1" si="10"/>
        <v>61966526906.473312</v>
      </c>
      <c r="Q49" s="90">
        <f t="shared" ca="1" si="10"/>
        <v>66341584152.038544</v>
      </c>
      <c r="R49" s="90">
        <f t="shared" ca="1" si="10"/>
        <v>70716641397.60376</v>
      </c>
      <c r="S49" s="90">
        <f t="shared" ca="1" si="10"/>
        <v>75091698643.168991</v>
      </c>
      <c r="T49" s="90">
        <f t="shared" ca="1" si="10"/>
        <v>79466755888.734238</v>
      </c>
      <c r="U49" s="90">
        <f t="shared" ca="1" si="10"/>
        <v>83841813134.299454</v>
      </c>
      <c r="V49">
        <f ca="1">IF('Coal mining 2030'!$A57="MR",INDIRECT("'Coal mining 2030'!"&amp;'Country Selector'!$B$3&amp;ROW($A57))*10^12,0)*'Process Emissions Multipliers'!$D$42</f>
        <v>88216870379.864685</v>
      </c>
      <c r="W49" s="90">
        <f t="shared" ca="1" si="8"/>
        <v>88720942947.230392</v>
      </c>
      <c r="X49" s="90">
        <f t="shared" ca="1" si="8"/>
        <v>89225015514.596115</v>
      </c>
      <c r="Y49" s="90">
        <f t="shared" ca="1" si="8"/>
        <v>89729088081.961823</v>
      </c>
      <c r="Z49" s="90">
        <f t="shared" ca="1" si="8"/>
        <v>90233160649.327545</v>
      </c>
      <c r="AA49" s="90">
        <f t="shared" ca="1" si="8"/>
        <v>90737233216.693253</v>
      </c>
      <c r="AB49" s="90">
        <f t="shared" ca="1" si="8"/>
        <v>91241305784.05896</v>
      </c>
      <c r="AC49" s="90">
        <f t="shared" ca="1" si="8"/>
        <v>91745378351.424683</v>
      </c>
      <c r="AD49" s="90">
        <f t="shared" ca="1" si="8"/>
        <v>92249450918.790375</v>
      </c>
      <c r="AE49" s="90">
        <f t="shared" ca="1" si="8"/>
        <v>92753523486.156097</v>
      </c>
      <c r="AF49" s="90">
        <f t="shared" ca="1" si="8"/>
        <v>93257596053.52182</v>
      </c>
      <c r="AG49" s="90">
        <f t="shared" ca="1" si="8"/>
        <v>93761668620.887527</v>
      </c>
      <c r="AH49" s="90">
        <f t="shared" ca="1" si="8"/>
        <v>94265741188.253235</v>
      </c>
      <c r="AI49" s="90">
        <f t="shared" ca="1" si="8"/>
        <v>94769813755.618942</v>
      </c>
      <c r="AJ49" s="90">
        <f t="shared" ca="1" si="8"/>
        <v>95273886322.98465</v>
      </c>
      <c r="AK49" s="90">
        <f t="shared" ca="1" si="8"/>
        <v>95777958890.350372</v>
      </c>
      <c r="AL49" s="90">
        <f t="shared" ca="1" si="8"/>
        <v>96282031457.716095</v>
      </c>
      <c r="AM49" s="90">
        <f t="shared" ca="1" si="11"/>
        <v>96786104025.081802</v>
      </c>
      <c r="AN49" s="90">
        <f t="shared" ca="1" si="11"/>
        <v>97290176592.44751</v>
      </c>
      <c r="AO49" s="90">
        <f t="shared" ca="1" si="11"/>
        <v>97794249159.813232</v>
      </c>
      <c r="AP49">
        <f ca="1">V49*'Process Emissions Multipliers'!$E$42</f>
        <v>98298321727.17894</v>
      </c>
    </row>
    <row r="50" spans="1:42">
      <c r="A50" s="74">
        <v>-2</v>
      </c>
      <c r="B50">
        <f ca="1">IF('Coal mining 2010'!$A58="MR",INDIRECT("'Coal mining 2010'!"&amp;'Country Selector'!$B$3&amp;ROW($A58))*10^12,0)</f>
        <v>15397443350.651407</v>
      </c>
      <c r="C50" s="90">
        <f t="shared" ca="1" si="9"/>
        <v>34819981792.027138</v>
      </c>
      <c r="D50" s="90">
        <f t="shared" ca="1" si="9"/>
        <v>54242520233.40287</v>
      </c>
      <c r="E50" s="90">
        <f t="shared" ca="1" si="9"/>
        <v>73665058674.778595</v>
      </c>
      <c r="F50" s="90">
        <f t="shared" ca="1" si="9"/>
        <v>93087597116.154327</v>
      </c>
      <c r="G50" s="90">
        <f t="shared" ca="1" si="9"/>
        <v>112510135557.53006</v>
      </c>
      <c r="H50" s="90">
        <f t="shared" ca="1" si="9"/>
        <v>131932673998.90579</v>
      </c>
      <c r="I50" s="90">
        <f t="shared" ca="1" si="9"/>
        <v>151355212440.28156</v>
      </c>
      <c r="J50" s="90">
        <f t="shared" ca="1" si="9"/>
        <v>170777750881.65726</v>
      </c>
      <c r="K50" s="90">
        <f t="shared" ca="1" si="9"/>
        <v>190200289323.03299</v>
      </c>
      <c r="L50">
        <f ca="1">IF('Coal mining 2020'!$A58="MR",INDIRECT("'Coal mining 2020'!"&amp;'Country Selector'!$B$3&amp;ROW($A58))*10^12,0)*'Process Emissions Multipliers'!$B$42</f>
        <v>209622827764.40872</v>
      </c>
      <c r="M50" s="90">
        <f t="shared" ca="1" si="10"/>
        <v>194917094863.86725</v>
      </c>
      <c r="N50" s="90">
        <f t="shared" ca="1" si="10"/>
        <v>180211361963.32584</v>
      </c>
      <c r="O50" s="90">
        <f t="shared" ca="1" si="10"/>
        <v>165505629062.78439</v>
      </c>
      <c r="P50" s="90">
        <f t="shared" ca="1" si="10"/>
        <v>150799896162.24295</v>
      </c>
      <c r="Q50" s="90">
        <f t="shared" ca="1" si="10"/>
        <v>136094163261.70149</v>
      </c>
      <c r="R50" s="90">
        <f t="shared" ca="1" si="10"/>
        <v>121388430361.16005</v>
      </c>
      <c r="S50" s="90">
        <f t="shared" ca="1" si="10"/>
        <v>106682697460.61859</v>
      </c>
      <c r="T50" s="90">
        <f t="shared" ca="1" si="10"/>
        <v>91976964560.077148</v>
      </c>
      <c r="U50" s="90">
        <f t="shared" ca="1" si="10"/>
        <v>77271231659.535706</v>
      </c>
      <c r="V50">
        <f ca="1">IF('Coal mining 2030'!$A58="MR",INDIRECT("'Coal mining 2030'!"&amp;'Country Selector'!$B$3&amp;ROW($A58))*10^12,0)*'Process Emissions Multipliers'!$D$42</f>
        <v>62565498758.994263</v>
      </c>
      <c r="W50" s="90">
        <f t="shared" ca="1" si="8"/>
        <v>62922998990.550446</v>
      </c>
      <c r="X50" s="90">
        <f t="shared" ca="1" si="8"/>
        <v>63280499222.106606</v>
      </c>
      <c r="Y50" s="90">
        <f t="shared" ca="1" si="8"/>
        <v>63637999453.662781</v>
      </c>
      <c r="Z50" s="90">
        <f t="shared" ca="1" si="8"/>
        <v>63995499685.218956</v>
      </c>
      <c r="AA50" s="90">
        <f t="shared" ca="1" si="8"/>
        <v>64352999916.775131</v>
      </c>
      <c r="AB50" s="90">
        <f t="shared" ca="1" si="8"/>
        <v>64710500148.331299</v>
      </c>
      <c r="AC50" s="90">
        <f t="shared" ca="1" si="8"/>
        <v>65068000379.887466</v>
      </c>
      <c r="AD50" s="90">
        <f t="shared" ca="1" si="8"/>
        <v>65425500611.443649</v>
      </c>
      <c r="AE50" s="90">
        <f t="shared" ca="1" si="8"/>
        <v>65783000842.999817</v>
      </c>
      <c r="AF50" s="90">
        <f t="shared" ca="1" si="8"/>
        <v>66140501074.555992</v>
      </c>
      <c r="AG50" s="90">
        <f t="shared" ca="1" si="8"/>
        <v>66498001306.11216</v>
      </c>
      <c r="AH50" s="90">
        <f t="shared" ca="1" si="8"/>
        <v>66855501537.668335</v>
      </c>
      <c r="AI50" s="90">
        <f t="shared" ca="1" si="8"/>
        <v>67213001769.224518</v>
      </c>
      <c r="AJ50" s="90">
        <f t="shared" ca="1" si="8"/>
        <v>67570502000.780685</v>
      </c>
      <c r="AK50" s="90">
        <f t="shared" ca="1" si="8"/>
        <v>67928002232.336861</v>
      </c>
      <c r="AL50" s="90">
        <f t="shared" ca="1" si="8"/>
        <v>68285502463.893028</v>
      </c>
      <c r="AM50" s="90">
        <f t="shared" ca="1" si="11"/>
        <v>68643002695.449203</v>
      </c>
      <c r="AN50" s="90">
        <f t="shared" ca="1" si="11"/>
        <v>69000502927.005371</v>
      </c>
      <c r="AO50" s="90">
        <f t="shared" ca="1" si="11"/>
        <v>69358003158.561554</v>
      </c>
      <c r="AP50">
        <f ca="1">V50*'Process Emissions Multipliers'!$E$42</f>
        <v>69715503390.117722</v>
      </c>
    </row>
    <row r="51" spans="1:42">
      <c r="A51" s="74">
        <v>-1</v>
      </c>
      <c r="B51">
        <f ca="1">IF('Coal mining 2010'!$A59="MR",INDIRECT("'Coal mining 2010'!"&amp;'Country Selector'!$B$3&amp;ROW($A59))*10^12,0)</f>
        <v>559001364845.19788</v>
      </c>
      <c r="C51" s="90">
        <f t="shared" ca="1" si="9"/>
        <v>537142726864.35974</v>
      </c>
      <c r="D51" s="90">
        <f t="shared" ca="1" si="9"/>
        <v>515284088883.52167</v>
      </c>
      <c r="E51" s="90">
        <f t="shared" ca="1" si="9"/>
        <v>493425450902.68353</v>
      </c>
      <c r="F51" s="90">
        <f t="shared" ca="1" si="9"/>
        <v>471566812921.84546</v>
      </c>
      <c r="G51" s="90">
        <f t="shared" ca="1" si="9"/>
        <v>449708174941.00726</v>
      </c>
      <c r="H51" s="90">
        <f t="shared" ca="1" si="9"/>
        <v>427849536960.16919</v>
      </c>
      <c r="I51" s="90">
        <f t="shared" ca="1" si="9"/>
        <v>405990898979.33105</v>
      </c>
      <c r="J51" s="90">
        <f t="shared" ca="1" si="9"/>
        <v>384132260998.49292</v>
      </c>
      <c r="K51" s="90">
        <f t="shared" ca="1" si="9"/>
        <v>362273623017.65472</v>
      </c>
      <c r="L51">
        <f ca="1">IF('Coal mining 2020'!$A59="MR",INDIRECT("'Coal mining 2020'!"&amp;'Country Selector'!$B$3&amp;ROW($A59))*10^12,0)*'Process Emissions Multipliers'!$B$42</f>
        <v>340414985036.81665</v>
      </c>
      <c r="M51" s="90">
        <f t="shared" ca="1" si="10"/>
        <v>338873220646.2796</v>
      </c>
      <c r="N51" s="90">
        <f t="shared" ca="1" si="10"/>
        <v>337331456255.74255</v>
      </c>
      <c r="O51" s="90">
        <f t="shared" ca="1" si="10"/>
        <v>335789691865.20557</v>
      </c>
      <c r="P51" s="90">
        <f t="shared" ca="1" si="10"/>
        <v>334247927474.66852</v>
      </c>
      <c r="Q51" s="90">
        <f t="shared" ca="1" si="10"/>
        <v>332706163084.13147</v>
      </c>
      <c r="R51" s="90">
        <f t="shared" ca="1" si="10"/>
        <v>331164398693.59448</v>
      </c>
      <c r="S51" s="90">
        <f t="shared" ca="1" si="10"/>
        <v>329622634303.05743</v>
      </c>
      <c r="T51" s="90">
        <f t="shared" ca="1" si="10"/>
        <v>328080869912.52039</v>
      </c>
      <c r="U51" s="90">
        <f t="shared" ca="1" si="10"/>
        <v>326539105521.98334</v>
      </c>
      <c r="V51">
        <f ca="1">IF('Coal mining 2030'!$A59="MR",INDIRECT("'Coal mining 2030'!"&amp;'Country Selector'!$B$3&amp;ROW($A59))*10^12,0)*'Process Emissions Multipliers'!$D$42</f>
        <v>324997341131.44635</v>
      </c>
      <c r="W51" s="90">
        <f t="shared" ca="1" si="8"/>
        <v>326854380985.90656</v>
      </c>
      <c r="X51" s="90">
        <f t="shared" ca="1" si="8"/>
        <v>328711420840.36676</v>
      </c>
      <c r="Y51" s="90">
        <f t="shared" ca="1" si="8"/>
        <v>330568460694.8269</v>
      </c>
      <c r="Z51" s="90">
        <f t="shared" ca="1" si="8"/>
        <v>332425500549.28717</v>
      </c>
      <c r="AA51" s="90">
        <f t="shared" ca="1" si="8"/>
        <v>334282540403.74738</v>
      </c>
      <c r="AB51" s="90">
        <f t="shared" ca="1" si="8"/>
        <v>336139580258.20758</v>
      </c>
      <c r="AC51" s="90">
        <f t="shared" ca="1" si="8"/>
        <v>337996620112.66772</v>
      </c>
      <c r="AD51" s="90">
        <f t="shared" ca="1" si="8"/>
        <v>339853659967.12799</v>
      </c>
      <c r="AE51" s="90">
        <f t="shared" ca="1" si="8"/>
        <v>341710699821.58813</v>
      </c>
      <c r="AF51" s="90">
        <f t="shared" ca="1" si="8"/>
        <v>343567739676.04834</v>
      </c>
      <c r="AG51" s="90">
        <f t="shared" ca="1" si="8"/>
        <v>345424779530.50854</v>
      </c>
      <c r="AH51" s="90">
        <f t="shared" ca="1" si="8"/>
        <v>347281819384.96875</v>
      </c>
      <c r="AI51" s="90">
        <f t="shared" ca="1" si="8"/>
        <v>349138859239.42896</v>
      </c>
      <c r="AJ51" s="90">
        <f t="shared" ca="1" si="8"/>
        <v>350995899093.88916</v>
      </c>
      <c r="AK51" s="90">
        <f t="shared" ca="1" si="8"/>
        <v>352852938948.34937</v>
      </c>
      <c r="AL51" s="90">
        <f t="shared" ca="1" si="8"/>
        <v>354709978802.80957</v>
      </c>
      <c r="AM51" s="90">
        <f t="shared" ca="1" si="11"/>
        <v>356567018657.26984</v>
      </c>
      <c r="AN51" s="90">
        <f t="shared" ca="1" si="11"/>
        <v>358424058511.72998</v>
      </c>
      <c r="AO51" s="90">
        <f t="shared" ca="1" si="11"/>
        <v>360281098366.19019</v>
      </c>
      <c r="AP51">
        <f ca="1">V51*'Process Emissions Multipliers'!$E$42</f>
        <v>362138138220.65039</v>
      </c>
    </row>
    <row r="52" spans="1:42">
      <c r="A52" s="74">
        <v>0</v>
      </c>
      <c r="B52">
        <f ca="1">IF('Coal mining 2010'!$A60="MR",INDIRECT("'Coal mining 2010'!"&amp;'Country Selector'!$B$3&amp;ROW($A60))*10^12,0)</f>
        <v>389928928020.92352</v>
      </c>
      <c r="C52" s="90">
        <f t="shared" ca="1" si="9"/>
        <v>370071972575.50653</v>
      </c>
      <c r="D52" s="90">
        <f t="shared" ca="1" si="9"/>
        <v>350215017130.0896</v>
      </c>
      <c r="E52" s="90">
        <f t="shared" ca="1" si="9"/>
        <v>330358061684.67261</v>
      </c>
      <c r="F52" s="90">
        <f t="shared" ca="1" si="9"/>
        <v>310501106239.25562</v>
      </c>
      <c r="G52" s="90">
        <f t="shared" ca="1" si="9"/>
        <v>290644150793.83862</v>
      </c>
      <c r="H52" s="90">
        <f t="shared" ca="1" si="9"/>
        <v>270787195348.42163</v>
      </c>
      <c r="I52" s="90">
        <f t="shared" ca="1" si="9"/>
        <v>250930239903.00464</v>
      </c>
      <c r="J52" s="90">
        <f t="shared" ca="1" si="9"/>
        <v>231073284457.58765</v>
      </c>
      <c r="K52" s="90">
        <f t="shared" ca="1" si="9"/>
        <v>211216329012.17065</v>
      </c>
      <c r="L52">
        <f ca="1">IF('Coal mining 2020'!$A60="MR",INDIRECT("'Coal mining 2020'!"&amp;'Country Selector'!$B$3&amp;ROW($A60))*10^12,0)*'Process Emissions Multipliers'!$B$42</f>
        <v>191359373566.75369</v>
      </c>
      <c r="M52" s="90">
        <f t="shared" ca="1" si="10"/>
        <v>178639379582.85074</v>
      </c>
      <c r="N52" s="90">
        <f t="shared" ca="1" si="10"/>
        <v>165919385598.94781</v>
      </c>
      <c r="O52" s="90">
        <f t="shared" ca="1" si="10"/>
        <v>153199391615.04489</v>
      </c>
      <c r="P52" s="90">
        <f t="shared" ca="1" si="10"/>
        <v>140479397631.14197</v>
      </c>
      <c r="Q52" s="90">
        <f t="shared" ca="1" si="10"/>
        <v>127759403647.23901</v>
      </c>
      <c r="R52" s="90">
        <f t="shared" ca="1" si="10"/>
        <v>115039409663.33609</v>
      </c>
      <c r="S52" s="90">
        <f t="shared" ca="1" si="10"/>
        <v>102319415679.43314</v>
      </c>
      <c r="T52" s="90">
        <f t="shared" ca="1" si="10"/>
        <v>89599421695.530212</v>
      </c>
      <c r="U52" s="90">
        <f t="shared" ca="1" si="10"/>
        <v>76879427711.627274</v>
      </c>
      <c r="V52">
        <f ca="1">IF('Coal mining 2030'!$A60="MR",INDIRECT("'Coal mining 2030'!"&amp;'Country Selector'!$B$3&amp;ROW($A60))*10^12,0)*'Process Emissions Multipliers'!$D$42</f>
        <v>64159433727.724342</v>
      </c>
      <c r="W52" s="90">
        <f t="shared" ca="1" si="8"/>
        <v>64526041728.44577</v>
      </c>
      <c r="X52" s="90">
        <f t="shared" ca="1" si="8"/>
        <v>64892649729.167213</v>
      </c>
      <c r="Y52" s="90">
        <f t="shared" ca="1" si="8"/>
        <v>65259257729.888649</v>
      </c>
      <c r="Z52" s="90">
        <f t="shared" ca="1" si="8"/>
        <v>65625865730.610092</v>
      </c>
      <c r="AA52" s="90">
        <f t="shared" ca="1" si="8"/>
        <v>65992473731.331528</v>
      </c>
      <c r="AB52" s="90">
        <f t="shared" ca="1" si="8"/>
        <v>66359081732.052963</v>
      </c>
      <c r="AC52" s="90">
        <f t="shared" ca="1" si="8"/>
        <v>66725689732.774406</v>
      </c>
      <c r="AD52" s="90">
        <f t="shared" ca="1" si="8"/>
        <v>67092297733.495834</v>
      </c>
      <c r="AE52" s="90">
        <f t="shared" ca="1" si="8"/>
        <v>67458905734.21727</v>
      </c>
      <c r="AF52" s="90">
        <f t="shared" ca="1" si="8"/>
        <v>67825513734.938705</v>
      </c>
      <c r="AG52" s="90">
        <f t="shared" ca="1" si="8"/>
        <v>68192121735.660141</v>
      </c>
      <c r="AH52" s="90">
        <f t="shared" ca="1" si="8"/>
        <v>68558729736.381584</v>
      </c>
      <c r="AI52" s="90">
        <f t="shared" ca="1" si="8"/>
        <v>68925337737.103012</v>
      </c>
      <c r="AJ52" s="90">
        <f t="shared" ca="1" si="8"/>
        <v>69291945737.824463</v>
      </c>
      <c r="AK52" s="90">
        <f t="shared" ca="1" si="8"/>
        <v>69658553738.545898</v>
      </c>
      <c r="AL52" s="90">
        <f t="shared" ca="1" si="8"/>
        <v>70025161739.267334</v>
      </c>
      <c r="AM52" s="90">
        <f t="shared" ca="1" si="11"/>
        <v>70391769739.98877</v>
      </c>
      <c r="AN52" s="90">
        <f t="shared" ca="1" si="11"/>
        <v>70758377740.710205</v>
      </c>
      <c r="AO52" s="90">
        <f t="shared" ca="1" si="11"/>
        <v>71124985741.431641</v>
      </c>
      <c r="AP52">
        <f ca="1">V52*'Process Emissions Multipliers'!$E$42</f>
        <v>71491593742.153076</v>
      </c>
    </row>
    <row r="53" spans="1:42">
      <c r="A53" s="74">
        <v>1</v>
      </c>
      <c r="B53">
        <f ca="1">IF('Coal mining 2010'!$A61="MR",INDIRECT("'Coal mining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IF('Coal mining 2020'!$A61="MR",INDIRECT("'Coal mining 2020'!"&amp;'Country Selector'!$B$3&amp;ROW($A61))*10^12,0)*'Process Emissions Multipliers'!$B$42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IF('Coal mining 2030'!$A61="MR",INDIRECT("'Coal mining 2030'!"&amp;'Country Selector'!$B$3&amp;ROW($A61))*10^12,0)*'Process Emissions Multipliers'!$D$42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Multipliers'!$E$42</f>
        <v>0</v>
      </c>
    </row>
    <row r="54" spans="1:42">
      <c r="A54" s="74">
        <v>2</v>
      </c>
      <c r="B54">
        <f ca="1">IF('Coal mining 2010'!$A62="MR",INDIRECT("'Coal mining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IF('Coal mining 2020'!$A62="MR",INDIRECT("'Coal mining 2020'!"&amp;'Country Selector'!$B$3&amp;ROW($A62))*10^12,0)*'Process Emissions Multipliers'!$B$42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IF('Coal mining 2030'!$A62="MR",INDIRECT("'Coal mining 2030'!"&amp;'Country Selector'!$B$3&amp;ROW($A62))*10^12,0)*'Process Emissions Multipliers'!$D$42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Multipliers'!$E$42</f>
        <v>0</v>
      </c>
    </row>
    <row r="55" spans="1:42">
      <c r="A55" s="74">
        <v>3</v>
      </c>
      <c r="B55">
        <f ca="1">IF('Coal mining 2010'!$A63="MR",INDIRECT("'Coal mining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IF('Coal mining 2020'!$A63="MR",INDIRECT("'Coal mining 2020'!"&amp;'Country Selector'!$B$3&amp;ROW($A63))*10^12,0)*'Process Emissions Multipliers'!$B$42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IF('Coal mining 2030'!$A63="MR",INDIRECT("'Coal mining 2030'!"&amp;'Country Selector'!$B$3&amp;ROW($A63))*10^12,0)*'Process Emissions Multipliers'!$D$42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Multipliers'!$E$42</f>
        <v>0</v>
      </c>
    </row>
    <row r="56" spans="1:42">
      <c r="A56" s="74">
        <v>4</v>
      </c>
      <c r="B56">
        <f ca="1">IF('Coal mining 2010'!$A64="MR",INDIRECT("'Coal mining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IF('Coal mining 2020'!$A64="MR",INDIRECT("'Coal mining 2020'!"&amp;'Country Selector'!$B$3&amp;ROW($A64))*10^12,0)*'Process Emissions Multipliers'!$B$42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IF('Coal mining 2030'!$A64="MR",INDIRECT("'Coal mining 2030'!"&amp;'Country Selector'!$B$3&amp;ROW($A64))*10^12,0)*'Process Emissions Multipliers'!$D$42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Multipliers'!$E$42</f>
        <v>0</v>
      </c>
    </row>
    <row r="57" spans="1:42">
      <c r="A57" s="74">
        <v>5</v>
      </c>
      <c r="B57">
        <f ca="1">IF('Coal mining 2010'!$A65="MR",INDIRECT("'Coal mining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IF('Coal mining 2020'!$A65="MR",INDIRECT("'Coal mining 2020'!"&amp;'Country Selector'!$B$3&amp;ROW($A65))*10^12,0)*'Process Emissions Multipliers'!$B$42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IF('Coal mining 2030'!$A65="MR",INDIRECT("'Coal mining 2030'!"&amp;'Country Selector'!$B$3&amp;ROW($A65))*10^12,0)*'Process Emissions Multipliers'!$D$42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Multipliers'!$E$42</f>
        <v>0</v>
      </c>
    </row>
    <row r="58" spans="1:42">
      <c r="A58" s="74">
        <v>6</v>
      </c>
      <c r="B58">
        <f ca="1">IF('Coal mining 2010'!$A66="MR",INDIRECT("'Coal mining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IF('Coal mining 2020'!$A66="MR",INDIRECT("'Coal mining 2020'!"&amp;'Country Selector'!$B$3&amp;ROW($A66))*10^12,0)*'Process Emissions Multipliers'!$B$42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IF('Coal mining 2030'!$A66="MR",INDIRECT("'Coal mining 2030'!"&amp;'Country Selector'!$B$3&amp;ROW($A66))*10^12,0)*'Process Emissions Multipliers'!$D$42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Multipliers'!$E$42</f>
        <v>0</v>
      </c>
    </row>
    <row r="59" spans="1:42">
      <c r="A59" s="74">
        <v>7</v>
      </c>
      <c r="B59">
        <f ca="1">IF('Coal mining 2010'!$A67="MR",INDIRECT("'Coal mining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IF('Coal mining 2020'!$A67="MR",INDIRECT("'Coal mining 2020'!"&amp;'Country Selector'!$B$3&amp;ROW($A67))*10^12,0)*'Process Emissions Multipliers'!$B$42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IF('Coal mining 2030'!$A67="MR",INDIRECT("'Coal mining 2030'!"&amp;'Country Selector'!$B$3&amp;ROW($A67))*10^12,0)*'Process Emissions Multipliers'!$D$42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Multipliers'!$E$42</f>
        <v>0</v>
      </c>
    </row>
    <row r="60" spans="1:42">
      <c r="A60" s="74">
        <v>8</v>
      </c>
      <c r="B60">
        <f ca="1">IF('Coal mining 2010'!$A68="MR",INDIRECT("'Coal mining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IF('Coal mining 2020'!$A68="MR",INDIRECT("'Coal mining 2020'!"&amp;'Country Selector'!$B$3&amp;ROW($A68))*10^12,0)*'Process Emissions Multipliers'!$B$42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IF('Coal mining 2030'!$A68="MR",INDIRECT("'Coal mining 2030'!"&amp;'Country Selector'!$B$3&amp;ROW($A68))*10^12,0)*'Process Emissions Multipliers'!$D$42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Multipliers'!$E$42</f>
        <v>0</v>
      </c>
    </row>
    <row r="61" spans="1:42">
      <c r="A61" s="74">
        <v>9</v>
      </c>
      <c r="B61">
        <f ca="1">IF('Coal mining 2010'!$A69="MR",INDIRECT("'Coal mining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IF('Coal mining 2020'!$A69="MR",INDIRECT("'Coal mining 2020'!"&amp;'Country Selector'!$B$3&amp;ROW($A69))*10^12,0)*'Process Emissions Multipliers'!$B$42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IF('Coal mining 2030'!$A69="MR",INDIRECT("'Coal mining 2030'!"&amp;'Country Selector'!$B$3&amp;ROW($A69))*10^12,0)*'Process Emissions Multipliers'!$D$42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Multipliers'!$E$42</f>
        <v>0</v>
      </c>
    </row>
    <row r="62" spans="1:42">
      <c r="A62" s="74">
        <v>10</v>
      </c>
      <c r="B62">
        <f ca="1">IF('Coal mining 2010'!$A70="MR",INDIRECT("'Coal mining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IF('Coal mining 2020'!$A70="MR",INDIRECT("'Coal mining 2020'!"&amp;'Country Selector'!$B$3&amp;ROW($A70))*10^12,0)*'Process Emissions Multipliers'!$B$42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IF('Coal mining 2030'!$A70="MR",INDIRECT("'Coal mining 2030'!"&amp;'Country Selector'!$B$3&amp;ROW($A70))*10^12,0)*'Process Emissions Multipliers'!$D$42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Multipliers'!$E$42</f>
        <v>0</v>
      </c>
    </row>
    <row r="63" spans="1:42">
      <c r="A63" s="74">
        <v>11</v>
      </c>
      <c r="B63">
        <f ca="1">IF('Coal mining 2010'!$A71="MR",INDIRECT("'Coal mining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IF('Coal mining 2020'!$A71="MR",INDIRECT("'Coal mining 2020'!"&amp;'Country Selector'!$B$3&amp;ROW($A71))*10^12,0)*'Process Emissions Multipliers'!$B$42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IF('Coal mining 2030'!$A71="MR",INDIRECT("'Coal mining 2030'!"&amp;'Country Selector'!$B$3&amp;ROW($A71))*10^12,0)*'Process Emissions Multipliers'!$D$42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Multipliers'!$E$42</f>
        <v>0</v>
      </c>
    </row>
    <row r="64" spans="1:42">
      <c r="A64" s="74">
        <v>12</v>
      </c>
      <c r="B64">
        <f ca="1">IF('Coal mining 2010'!$A72="MR",INDIRECT("'Coal mining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IF('Coal mining 2020'!$A72="MR",INDIRECT("'Coal mining 2020'!"&amp;'Country Selector'!$B$3&amp;ROW($A72))*10^12,0)*'Process Emissions Multipliers'!$B$42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IF('Coal mining 2030'!$A72="MR",INDIRECT("'Coal mining 2030'!"&amp;'Country Selector'!$B$3&amp;ROW($A72))*10^12,0)*'Process Emissions Multipliers'!$D$42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Multipliers'!$E$42</f>
        <v>0</v>
      </c>
    </row>
    <row r="65" spans="1:42">
      <c r="A65" s="74">
        <v>13</v>
      </c>
      <c r="B65">
        <f ca="1">IF('Coal mining 2010'!$A73="MR",INDIRECT("'Coal mining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IF('Coal mining 2020'!$A73="MR",INDIRECT("'Coal mining 2020'!"&amp;'Country Selector'!$B$3&amp;ROW($A73))*10^12,0)*'Process Emissions Multipliers'!$B$42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IF('Coal mining 2030'!$A73="MR",INDIRECT("'Coal mining 2030'!"&amp;'Country Selector'!$B$3&amp;ROW($A73))*10^12,0)*'Process Emissions Multipliers'!$D$42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Multipliers'!$E$42</f>
        <v>0</v>
      </c>
    </row>
    <row r="66" spans="1:42">
      <c r="A66" s="74">
        <v>14</v>
      </c>
      <c r="B66">
        <f ca="1">IF('Coal mining 2010'!$A74="MR",INDIRECT("'Coal mining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IF('Coal mining 2020'!$A74="MR",INDIRECT("'Coal mining 2020'!"&amp;'Country Selector'!$B$3&amp;ROW($A74))*10^12,0)*'Process Emissions Multipliers'!$B$42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IF('Coal mining 2030'!$A74="MR",INDIRECT("'Coal mining 2030'!"&amp;'Country Selector'!$B$3&amp;ROW($A74))*10^12,0)*'Process Emissions Multipliers'!$D$42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Multipliers'!$E$42</f>
        <v>0</v>
      </c>
    </row>
    <row r="67" spans="1:42">
      <c r="A67" s="74">
        <v>15</v>
      </c>
      <c r="B67">
        <f ca="1">IF('Coal mining 2010'!$A75="MR",INDIRECT("'Coal mining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IF('Coal mining 2020'!$A75="MR",INDIRECT("'Coal mining 2020'!"&amp;'Country Selector'!$B$3&amp;ROW($A75))*10^12,0)*'Process Emissions Multipliers'!$B$42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IF('Coal mining 2030'!$A75="MR",INDIRECT("'Coal mining 2030'!"&amp;'Country Selector'!$B$3&amp;ROW($A75))*10^12,0)*'Process Emissions Multipliers'!$D$42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Multipliers'!$E$42</f>
        <v>0</v>
      </c>
    </row>
    <row r="68" spans="1:42">
      <c r="A68" s="74">
        <v>16</v>
      </c>
      <c r="B68">
        <f ca="1">IF('Coal mining 2010'!$A76="MR",INDIRECT("'Coal mining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IF('Coal mining 2020'!$A76="MR",INDIRECT("'Coal mining 2020'!"&amp;'Country Selector'!$B$3&amp;ROW($A76))*10^12,0)*'Process Emissions Multipliers'!$B$42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IF('Coal mining 2030'!$A76="MR",INDIRECT("'Coal mining 2030'!"&amp;'Country Selector'!$B$3&amp;ROW($A76))*10^12,0)*'Process Emissions Multipliers'!$D$42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Multipliers'!$E$42</f>
        <v>0</v>
      </c>
    </row>
    <row r="69" spans="1:42">
      <c r="A69" s="74">
        <v>17</v>
      </c>
      <c r="B69">
        <f ca="1">IF('Coal mining 2010'!$A77="MR",INDIRECT("'Coal mining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IF('Coal mining 2020'!$A77="MR",INDIRECT("'Coal mining 2020'!"&amp;'Country Selector'!$B$3&amp;ROW($A77))*10^12,0)*'Process Emissions Multipliers'!$B$42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IF('Coal mining 2030'!$A77="MR",INDIRECT("'Coal mining 2030'!"&amp;'Country Selector'!$B$3&amp;ROW($A77))*10^12,0)*'Process Emissions Multipliers'!$D$42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Multipliers'!$E$42</f>
        <v>0</v>
      </c>
    </row>
    <row r="70" spans="1:42">
      <c r="A70" s="74">
        <v>18</v>
      </c>
      <c r="B70">
        <f ca="1">IF('Coal mining 2010'!$A78="MR",INDIRECT("'Coal mining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IF('Coal mining 2020'!$A78="MR",INDIRECT("'Coal mining 2020'!"&amp;'Country Selector'!$B$3&amp;ROW($A78))*10^12,0)*'Process Emissions Multipliers'!$B$42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IF('Coal mining 2030'!$A78="MR",INDIRECT("'Coal mining 2030'!"&amp;'Country Selector'!$B$3&amp;ROW($A78))*10^12,0)*'Process Emissions Multipliers'!$D$42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Multipliers'!$E$42</f>
        <v>0</v>
      </c>
    </row>
    <row r="71" spans="1:42">
      <c r="A71" s="74">
        <v>19</v>
      </c>
      <c r="B71">
        <f ca="1">IF('Coal mining 2010'!$A79="MR",INDIRECT("'Coal mining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IF('Coal mining 2020'!$A79="MR",INDIRECT("'Coal mining 2020'!"&amp;'Country Selector'!$B$3&amp;ROW($A79))*10^12,0)*'Process Emissions Multipliers'!$B$42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IF('Coal mining 2030'!$A79="MR",INDIRECT("'Coal mining 2030'!"&amp;'Country Selector'!$B$3&amp;ROW($A79))*10^12,0)*'Process Emissions Multipliers'!$D$42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Multipliers'!$E$42</f>
        <v>0</v>
      </c>
    </row>
    <row r="72" spans="1:42">
      <c r="A72" s="74">
        <v>20</v>
      </c>
      <c r="B72">
        <f ca="1">IF('Coal mining 2010'!$A80="MR",INDIRECT("'Coal mining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IF('Coal mining 2020'!$A80="MR",INDIRECT("'Coal mining 2020'!"&amp;'Country Selector'!$B$3&amp;ROW($A80))*10^12,0)*'Process Emissions Multipliers'!$B$42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IF('Coal mining 2030'!$A80="MR",INDIRECT("'Coal mining 2030'!"&amp;'Country Selector'!$B$3&amp;ROW($A80))*10^12,0)*'Process Emissions Multipliers'!$D$42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Multipliers'!$E$42</f>
        <v>0</v>
      </c>
    </row>
    <row r="73" spans="1:42">
      <c r="A73" s="74">
        <v>21</v>
      </c>
      <c r="B73">
        <f ca="1">IF('Coal mining 2010'!$A81="MR",INDIRECT("'Coal mining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IF('Coal mining 2020'!$A81="MR",INDIRECT("'Coal mining 2020'!"&amp;'Country Selector'!$B$3&amp;ROW($A81))*10^12,0)*'Process Emissions Multipliers'!$B$42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IF('Coal mining 2030'!$A81="MR",INDIRECT("'Coal mining 2030'!"&amp;'Country Selector'!$B$3&amp;ROW($A81))*10^12,0)*'Process Emissions Multipliers'!$D$42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Multipliers'!$E$42</f>
        <v>0</v>
      </c>
    </row>
    <row r="74" spans="1:42">
      <c r="A74" s="74">
        <v>22</v>
      </c>
      <c r="B74">
        <f ca="1">IF('Coal mining 2010'!$A82="MR",INDIRECT("'Coal mining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IF('Coal mining 2020'!$A82="MR",INDIRECT("'Coal mining 2020'!"&amp;'Country Selector'!$B$3&amp;ROW($A82))*10^12,0)*'Process Emissions Multipliers'!$B$42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IF('Coal mining 2030'!$A82="MR",INDIRECT("'Coal mining 2030'!"&amp;'Country Selector'!$B$3&amp;ROW($A82))*10^12,0)*'Process Emissions Multipliers'!$D$42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Multipliers'!$E$42</f>
        <v>0</v>
      </c>
    </row>
    <row r="75" spans="1:42">
      <c r="A75" s="74">
        <v>23</v>
      </c>
      <c r="B75">
        <f ca="1">IF('Coal mining 2010'!$A83="MR",INDIRECT("'Coal mining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IF('Coal mining 2020'!$A83="MR",INDIRECT("'Coal mining 2020'!"&amp;'Country Selector'!$B$3&amp;ROW($A83))*10^12,0)*'Process Emissions Multipliers'!$B$42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IF('Coal mining 2030'!$A83="MR",INDIRECT("'Coal mining 2030'!"&amp;'Country Selector'!$B$3&amp;ROW($A83))*10^12,0)*'Process Emissions Multipliers'!$D$42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Multipliers'!$E$42</f>
        <v>0</v>
      </c>
    </row>
    <row r="76" spans="1:42">
      <c r="A76" s="74">
        <v>24</v>
      </c>
      <c r="B76">
        <f ca="1">IF('Coal mining 2010'!$A84="MR",INDIRECT("'Coal mining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IF('Coal mining 2020'!$A84="MR",INDIRECT("'Coal mining 2020'!"&amp;'Country Selector'!$B$3&amp;ROW($A84))*10^12,0)*'Process Emissions Multipliers'!$B$42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IF('Coal mining 2030'!$A84="MR",INDIRECT("'Coal mining 2030'!"&amp;'Country Selector'!$B$3&amp;ROW($A84))*10^12,0)*'Process Emissions Multipliers'!$D$42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Multipliers'!$E$42</f>
        <v>0</v>
      </c>
    </row>
    <row r="77" spans="1:42">
      <c r="A77" s="74">
        <v>25</v>
      </c>
      <c r="B77">
        <f ca="1">IF('Coal mining 2010'!$A85="MR",INDIRECT("'Coal mining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IF('Coal mining 2020'!$A85="MR",INDIRECT("'Coal mining 2020'!"&amp;'Country Selector'!$B$3&amp;ROW($A85))*10^12,0)*'Process Emissions Multipliers'!$B$42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IF('Coal mining 2030'!$A85="MR",INDIRECT("'Coal mining 2030'!"&amp;'Country Selector'!$B$3&amp;ROW($A85))*10^12,0)*'Process Emissions Multipliers'!$D$42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Multipliers'!$E$42</f>
        <v>0</v>
      </c>
    </row>
    <row r="78" spans="1:42">
      <c r="A78" s="74">
        <v>26</v>
      </c>
      <c r="B78">
        <f ca="1">IF('Coal mining 2010'!$A86="MR",INDIRECT("'Coal mining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IF('Coal mining 2020'!$A86="MR",INDIRECT("'Coal mining 2020'!"&amp;'Country Selector'!$B$3&amp;ROW($A86))*10^12,0)*'Process Emissions Multipliers'!$B$42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IF('Coal mining 2030'!$A86="MR",INDIRECT("'Coal mining 2030'!"&amp;'Country Selector'!$B$3&amp;ROW($A86))*10^12,0)*'Process Emissions Multipliers'!$D$42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Multipliers'!$E$42</f>
        <v>0</v>
      </c>
    </row>
    <row r="79" spans="1:42">
      <c r="A79" s="74">
        <v>27</v>
      </c>
      <c r="B79">
        <f ca="1">IF('Coal mining 2010'!$A87="MR",INDIRECT("'Coal mining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IF('Coal mining 2020'!$A87="MR",INDIRECT("'Coal mining 2020'!"&amp;'Country Selector'!$B$3&amp;ROW($A87))*10^12,0)*'Process Emissions Multipliers'!$B$42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IF('Coal mining 2030'!$A87="MR",INDIRECT("'Coal mining 2030'!"&amp;'Country Selector'!$B$3&amp;ROW($A87))*10^12,0)*'Process Emissions Multipliers'!$D$42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Multipliers'!$E$42</f>
        <v>0</v>
      </c>
    </row>
    <row r="80" spans="1:42">
      <c r="A80" s="74">
        <v>28</v>
      </c>
      <c r="B80">
        <f ca="1">IF('Coal mining 2010'!$A88="MR",INDIRECT("'Coal mining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IF('Coal mining 2020'!$A88="MR",INDIRECT("'Coal mining 2020'!"&amp;'Country Selector'!$B$3&amp;ROW($A88))*10^12,0)*'Process Emissions Multipliers'!$B$42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IF('Coal mining 2030'!$A88="MR",INDIRECT("'Coal mining 2030'!"&amp;'Country Selector'!$B$3&amp;ROW($A88))*10^12,0)*'Process Emissions Multipliers'!$D$42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Multipliers'!$E$42</f>
        <v>0</v>
      </c>
    </row>
    <row r="81" spans="1:42">
      <c r="A81" s="74">
        <v>29</v>
      </c>
      <c r="B81">
        <f ca="1">IF('Coal mining 2010'!$A89="MR",INDIRECT("'Coal mining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IF('Coal mining 2020'!$A89="MR",INDIRECT("'Coal mining 2020'!"&amp;'Country Selector'!$B$3&amp;ROW($A89))*10^12,0)*'Process Emissions Multipliers'!$B$42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IF('Coal mining 2030'!$A89="MR",INDIRECT("'Coal mining 2030'!"&amp;'Country Selector'!$B$3&amp;ROW($A89))*10^12,0)*'Process Emissions Multipliers'!$D$42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Multipliers'!$E$42</f>
        <v>0</v>
      </c>
    </row>
    <row r="82" spans="1:42">
      <c r="A82" s="74">
        <v>30</v>
      </c>
      <c r="B82">
        <f ca="1">IF('Coal mining 2010'!$A90="MR",INDIRECT("'Coal mining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IF('Coal mining 2020'!$A90="MR",INDIRECT("'Coal mining 2020'!"&amp;'Country Selector'!$B$3&amp;ROW($A90))*10^12,0)*'Process Emissions Multipliers'!$B$42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IF('Coal mining 2030'!$A90="MR",INDIRECT("'Coal mining 2030'!"&amp;'Country Selector'!$B$3&amp;ROW($A90))*10^12,0)*'Process Emissions Multipliers'!$D$42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Multipliers'!$E$42</f>
        <v>0</v>
      </c>
    </row>
    <row r="83" spans="1:42">
      <c r="A83" s="74">
        <v>31</v>
      </c>
      <c r="B83">
        <f ca="1">IF('Coal mining 2010'!$A91="MR",INDIRECT("'Coal mining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IF('Coal mining 2020'!$A91="MR",INDIRECT("'Coal mining 2020'!"&amp;'Country Selector'!$B$3&amp;ROW($A91))*10^12,0)*'Process Emissions Multipliers'!$B$42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IF('Coal mining 2030'!$A91="MR",INDIRECT("'Coal mining 2030'!"&amp;'Country Selector'!$B$3&amp;ROW($A91))*10^12,0)*'Process Emissions Multipliers'!$D$42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Multipliers'!$E$42</f>
        <v>0</v>
      </c>
    </row>
    <row r="84" spans="1:42">
      <c r="A84" s="74">
        <v>32</v>
      </c>
      <c r="B84">
        <f ca="1">IF('Coal mining 2010'!$A92="MR",INDIRECT("'Coal mining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IF('Coal mining 2020'!$A92="MR",INDIRECT("'Coal mining 2020'!"&amp;'Country Selector'!$B$3&amp;ROW($A92))*10^12,0)*'Process Emissions Multipliers'!$B$42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IF('Coal mining 2030'!$A92="MR",INDIRECT("'Coal mining 2030'!"&amp;'Country Selector'!$B$3&amp;ROW($A92))*10^12,0)*'Process Emissions Multipliers'!$D$42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Multipliers'!$E$42</f>
        <v>0</v>
      </c>
    </row>
    <row r="85" spans="1:42">
      <c r="A85" s="74">
        <v>33</v>
      </c>
      <c r="B85">
        <f ca="1">IF('Coal mining 2010'!$A93="MR",INDIRECT("'Coal mining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IF('Coal mining 2020'!$A93="MR",INDIRECT("'Coal mining 2020'!"&amp;'Country Selector'!$B$3&amp;ROW($A93))*10^12,0)*'Process Emissions Multipliers'!$B$42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IF('Coal mining 2030'!$A93="MR",INDIRECT("'Coal mining 2030'!"&amp;'Country Selector'!$B$3&amp;ROW($A93))*10^12,0)*'Process Emissions Multipliers'!$D$42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Multipliers'!$E$42</f>
        <v>0</v>
      </c>
    </row>
    <row r="86" spans="1:42">
      <c r="A86" s="74">
        <v>34</v>
      </c>
      <c r="B86">
        <f ca="1">IF('Coal mining 2010'!$A94="MR",INDIRECT("'Coal mining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IF('Coal mining 2020'!$A94="MR",INDIRECT("'Coal mining 2020'!"&amp;'Country Selector'!$B$3&amp;ROW($A94))*10^12,0)*'Process Emissions Multipliers'!$B$42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IF('Coal mining 2030'!$A94="MR",INDIRECT("'Coal mining 2030'!"&amp;'Country Selector'!$B$3&amp;ROW($A94))*10^12,0)*'Process Emissions Multipliers'!$D$42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Multipliers'!$E$42</f>
        <v>0</v>
      </c>
    </row>
    <row r="87" spans="1:42">
      <c r="A87" s="74">
        <v>35</v>
      </c>
      <c r="B87">
        <f ca="1">IF('Coal mining 2010'!$A95="MR",INDIRECT("'Coal mining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IF('Coal mining 2020'!$A95="MR",INDIRECT("'Coal mining 2020'!"&amp;'Country Selector'!$B$3&amp;ROW($A95))*10^12,0)*'Process Emissions Multipliers'!$B$42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IF('Coal mining 2030'!$A95="MR",INDIRECT("'Coal mining 2030'!"&amp;'Country Selector'!$B$3&amp;ROW($A95))*10^12,0)*'Process Emissions Multipliers'!$D$42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Multipliers'!$E$42</f>
        <v>0</v>
      </c>
    </row>
    <row r="88" spans="1:42">
      <c r="A88" s="74">
        <v>36</v>
      </c>
      <c r="B88">
        <f ca="1">IF('Coal mining 2010'!$A96="MR",INDIRECT("'Coal mining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IF('Coal mining 2020'!$A96="MR",INDIRECT("'Coal mining 2020'!"&amp;'Country Selector'!$B$3&amp;ROW($A96))*10^12,0)*'Process Emissions Multipliers'!$B$42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IF('Coal mining 2030'!$A96="MR",INDIRECT("'Coal mining 2030'!"&amp;'Country Selector'!$B$3&amp;ROW($A96))*10^12,0)*'Process Emissions Multipliers'!$D$42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Multipliers'!$E$42</f>
        <v>0</v>
      </c>
    </row>
    <row r="89" spans="1:42">
      <c r="A89" s="74">
        <v>37</v>
      </c>
      <c r="B89">
        <f ca="1">IF('Coal mining 2010'!$A97="MR",INDIRECT("'Coal mining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IF('Coal mining 2020'!$A97="MR",INDIRECT("'Coal mining 2020'!"&amp;'Country Selector'!$B$3&amp;ROW($A97))*10^12,0)*'Process Emissions Multipliers'!$B$42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IF('Coal mining 2030'!$A97="MR",INDIRECT("'Coal mining 2030'!"&amp;'Country Selector'!$B$3&amp;ROW($A97))*10^12,0)*'Process Emissions Multipliers'!$D$42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Multipliers'!$E$42</f>
        <v>0</v>
      </c>
    </row>
    <row r="90" spans="1:42">
      <c r="A90" s="74">
        <v>38</v>
      </c>
      <c r="B90">
        <f ca="1">IF('Coal mining 2010'!$A98="MR",INDIRECT("'Coal mining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IF('Coal mining 2020'!$A98="MR",INDIRECT("'Coal mining 2020'!"&amp;'Country Selector'!$B$3&amp;ROW($A98))*10^12,0)*'Process Emissions Multipliers'!$B$42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IF('Coal mining 2030'!$A98="MR",INDIRECT("'Coal mining 2030'!"&amp;'Country Selector'!$B$3&amp;ROW($A98))*10^12,0)*'Process Emissions Multipliers'!$D$42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Multipliers'!$E$42</f>
        <v>0</v>
      </c>
    </row>
    <row r="91" spans="1:42">
      <c r="A91" s="74">
        <v>39</v>
      </c>
      <c r="B91">
        <f ca="1">IF('Coal mining 2010'!$A99="MR",INDIRECT("'Coal mining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IF('Coal mining 2020'!$A99="MR",INDIRECT("'Coal mining 2020'!"&amp;'Country Selector'!$B$3&amp;ROW($A99))*10^12,0)*'Process Emissions Multipliers'!$B$42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IF('Coal mining 2030'!$A99="MR",INDIRECT("'Coal mining 2030'!"&amp;'Country Selector'!$B$3&amp;ROW($A99))*10^12,0)*'Process Emissions Multipliers'!$D$42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Multipliers'!$E$42</f>
        <v>0</v>
      </c>
    </row>
    <row r="92" spans="1:42">
      <c r="A92" s="74">
        <v>40</v>
      </c>
      <c r="B92">
        <f ca="1">IF('Coal mining 2010'!$A100="MR",INDIRECT("'Coal mining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IF('Coal mining 2020'!$A100="MR",INDIRECT("'Coal mining 2020'!"&amp;'Country Selector'!$B$3&amp;ROW($A100))*10^12,0)*'Process Emissions Multipliers'!$B$42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IF('Coal mining 2030'!$A100="MR",INDIRECT("'Coal mining 2030'!"&amp;'Country Selector'!$B$3&amp;ROW($A100))*10^12,0)*'Process Emissions Multipliers'!$D$42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Multipliers'!$E$42</f>
        <v>0</v>
      </c>
    </row>
    <row r="93" spans="1:42">
      <c r="A93" s="74">
        <v>41</v>
      </c>
      <c r="B93">
        <f ca="1">IF('Coal mining 2010'!$A101="MR",INDIRECT("'Coal mining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IF('Coal mining 2020'!$A101="MR",INDIRECT("'Coal mining 2020'!"&amp;'Country Selector'!$B$3&amp;ROW($A101))*10^12,0)*'Process Emissions Multipliers'!$B$42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IF('Coal mining 2030'!$A101="MR",INDIRECT("'Coal mining 2030'!"&amp;'Country Selector'!$B$3&amp;ROW($A101))*10^12,0)*'Process Emissions Multipliers'!$D$42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Multipliers'!$E$42</f>
        <v>0</v>
      </c>
    </row>
    <row r="94" spans="1:42">
      <c r="A94" s="74">
        <v>42</v>
      </c>
      <c r="B94">
        <f ca="1">IF('Coal mining 2010'!$A102="MR",INDIRECT("'Coal mining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IF('Coal mining 2020'!$A102="MR",INDIRECT("'Coal mining 2020'!"&amp;'Country Selector'!$B$3&amp;ROW($A102))*10^12,0)*'Process Emissions Multipliers'!$B$42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IF('Coal mining 2030'!$A102="MR",INDIRECT("'Coal mining 2030'!"&amp;'Country Selector'!$B$3&amp;ROW($A102))*10^12,0)*'Process Emissions Multipliers'!$D$42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Multipliers'!$E$42</f>
        <v>0</v>
      </c>
    </row>
    <row r="95" spans="1:42">
      <c r="A95" s="74">
        <v>43</v>
      </c>
      <c r="B95">
        <f ca="1">IF('Coal mining 2010'!$A103="MR",INDIRECT("'Coal mining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IF('Coal mining 2020'!$A103="MR",INDIRECT("'Coal mining 2020'!"&amp;'Country Selector'!$B$3&amp;ROW($A103))*10^12,0)*'Process Emissions Multipliers'!$B$42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IF('Coal mining 2030'!$A103="MR",INDIRECT("'Coal mining 2030'!"&amp;'Country Selector'!$B$3&amp;ROW($A103))*10^12,0)*'Process Emissions Multipliers'!$D$42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Multipliers'!$E$42</f>
        <v>0</v>
      </c>
    </row>
    <row r="96" spans="1:42">
      <c r="A96" s="74">
        <v>44</v>
      </c>
      <c r="B96">
        <f ca="1">IF('Coal mining 2010'!$A104="MR",INDIRECT("'Coal mining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IF('Coal mining 2020'!$A104="MR",INDIRECT("'Coal mining 2020'!"&amp;'Country Selector'!$B$3&amp;ROW($A104))*10^12,0)*'Process Emissions Multipliers'!$B$42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IF('Coal mining 2030'!$A104="MR",INDIRECT("'Coal mining 2030'!"&amp;'Country Selector'!$B$3&amp;ROW($A104))*10^12,0)*'Process Emissions Multipliers'!$D$42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Multipliers'!$E$42</f>
        <v>0</v>
      </c>
    </row>
    <row r="97" spans="1:42">
      <c r="A97" s="74">
        <v>45</v>
      </c>
      <c r="B97">
        <f ca="1">IF('Coal mining 2010'!$A105="MR",INDIRECT("'Coal mining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IF('Coal mining 2020'!$A105="MR",INDIRECT("'Coal mining 2020'!"&amp;'Country Selector'!$B$3&amp;ROW($A105))*10^12,0)*'Process Emissions Multipliers'!$B$42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IF('Coal mining 2030'!$A105="MR",INDIRECT("'Coal mining 2030'!"&amp;'Country Selector'!$B$3&amp;ROW($A105))*10^12,0)*'Process Emissions Multipliers'!$D$42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Multipliers'!$E$42</f>
        <v>0</v>
      </c>
    </row>
    <row r="98" spans="1:42">
      <c r="A98" s="74">
        <v>46</v>
      </c>
      <c r="B98">
        <f ca="1">IF('Coal mining 2010'!$A106="MR",INDIRECT("'Coal mining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IF('Coal mining 2020'!$A106="MR",INDIRECT("'Coal mining 2020'!"&amp;'Country Selector'!$B$3&amp;ROW($A106))*10^12,0)*'Process Emissions Multipliers'!$B$42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IF('Coal mining 2030'!$A106="MR",INDIRECT("'Coal mining 2030'!"&amp;'Country Selector'!$B$3&amp;ROW($A106))*10^12,0)*'Process Emissions Multipliers'!$D$42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Multipliers'!$E$42</f>
        <v>0</v>
      </c>
    </row>
    <row r="99" spans="1:42">
      <c r="A99" s="74">
        <v>47</v>
      </c>
      <c r="B99">
        <f ca="1">IF('Coal mining 2010'!$A107="MR",INDIRECT("'Coal mining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IF('Coal mining 2020'!$A107="MR",INDIRECT("'Coal mining 2020'!"&amp;'Country Selector'!$B$3&amp;ROW($A107))*10^12,0)*'Process Emissions Multipliers'!$B$42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IF('Coal mining 2030'!$A107="MR",INDIRECT("'Coal mining 2030'!"&amp;'Country Selector'!$B$3&amp;ROW($A107))*10^12,0)*'Process Emissions Multipliers'!$D$42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Multipliers'!$E$42</f>
        <v>0</v>
      </c>
    </row>
    <row r="100" spans="1:42">
      <c r="A100" s="74">
        <v>48</v>
      </c>
      <c r="B100">
        <f ca="1">IF('Coal mining 2010'!$A108="MR",INDIRECT("'Coal mining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IF('Coal mining 2020'!$A108="MR",INDIRECT("'Coal mining 2020'!"&amp;'Country Selector'!$B$3&amp;ROW($A108))*10^12,0)*'Process Emissions Multipliers'!$B$42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IF('Coal mining 2030'!$A108="MR",INDIRECT("'Coal mining 2030'!"&amp;'Country Selector'!$B$3&amp;ROW($A108))*10^12,0)*'Process Emissions Multipliers'!$D$42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Multipliers'!$E$42</f>
        <v>0</v>
      </c>
    </row>
    <row r="101" spans="1:42">
      <c r="A101" s="74">
        <v>49</v>
      </c>
      <c r="B101">
        <f ca="1">IF('Coal mining 2010'!$A109="MR",INDIRECT("'Coal mining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IF('Coal mining 2020'!$A109="MR",INDIRECT("'Coal mining 2020'!"&amp;'Country Selector'!$B$3&amp;ROW($A109))*10^12,0)*'Process Emissions Multipliers'!$B$42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IF('Coal mining 2030'!$A109="MR",INDIRECT("'Coal mining 2030'!"&amp;'Country Selector'!$B$3&amp;ROW($A109))*10^12,0)*'Process Emissions Multipliers'!$D$42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Multipliers'!$E$42</f>
        <v>0</v>
      </c>
    </row>
    <row r="102" spans="1:42">
      <c r="A102" s="74">
        <v>50</v>
      </c>
      <c r="B102">
        <f ca="1">IF('Coal mining 2010'!$A110="MR",INDIRECT("'Coal mining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IF('Coal mining 2020'!$A110="MR",INDIRECT("'Coal mining 2020'!"&amp;'Country Selector'!$B$3&amp;ROW($A110))*10^12,0)*'Process Emissions Multipliers'!$B$42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IF('Coal mining 2030'!$A110="MR",INDIRECT("'Coal mining 2030'!"&amp;'Country Selector'!$B$3&amp;ROW($A110))*10^12,0)*'Process Emissions Multipliers'!$D$42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Multipliers'!$E$42</f>
        <v>0</v>
      </c>
    </row>
    <row r="103" spans="1:42">
      <c r="A103" s="74">
        <v>51</v>
      </c>
      <c r="B103">
        <f ca="1">IF('Coal mining 2010'!$A111="MR",INDIRECT("'Coal mining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IF('Coal mining 2020'!$A111="MR",INDIRECT("'Coal mining 2020'!"&amp;'Country Selector'!$B$3&amp;ROW($A111))*10^12,0)*'Process Emissions Multipliers'!$B$42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IF('Coal mining 2030'!$A111="MR",INDIRECT("'Coal mining 2030'!"&amp;'Country Selector'!$B$3&amp;ROW($A111))*10^12,0)*'Process Emissions Multipliers'!$D$42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Multipliers'!$E$42</f>
        <v>0</v>
      </c>
    </row>
    <row r="104" spans="1:42">
      <c r="A104" s="74">
        <v>52</v>
      </c>
      <c r="B104">
        <f ca="1">IF('Coal mining 2010'!$A112="MR",INDIRECT("'Coal mining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IF('Coal mining 2020'!$A112="MR",INDIRECT("'Coal mining 2020'!"&amp;'Country Selector'!$B$3&amp;ROW($A112))*10^12,0)*'Process Emissions Multipliers'!$B$42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IF('Coal mining 2030'!$A112="MR",INDIRECT("'Coal mining 2030'!"&amp;'Country Selector'!$B$3&amp;ROW($A112))*10^12,0)*'Process Emissions Multipliers'!$D$42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Multipliers'!$E$42</f>
        <v>0</v>
      </c>
    </row>
    <row r="105" spans="1:42">
      <c r="A105" s="74">
        <v>53</v>
      </c>
      <c r="B105">
        <f ca="1">IF('Coal mining 2010'!$A113="MR",INDIRECT("'Coal mining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IF('Coal mining 2020'!$A113="MR",INDIRECT("'Coal mining 2020'!"&amp;'Country Selector'!$B$3&amp;ROW($A113))*10^12,0)*'Process Emissions Multipliers'!$B$42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IF('Coal mining 2030'!$A113="MR",INDIRECT("'Coal mining 2030'!"&amp;'Country Selector'!$B$3&amp;ROW($A113))*10^12,0)*'Process Emissions Multipliers'!$D$42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Multipliers'!$E$42</f>
        <v>0</v>
      </c>
    </row>
    <row r="106" spans="1:42">
      <c r="A106" s="74">
        <v>54</v>
      </c>
      <c r="B106">
        <f ca="1">IF('Coal mining 2010'!$A114="MR",INDIRECT("'Coal mining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IF('Coal mining 2020'!$A114="MR",INDIRECT("'Coal mining 2020'!"&amp;'Country Selector'!$B$3&amp;ROW($A114))*10^12,0)*'Process Emissions Multipliers'!$B$42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IF('Coal mining 2030'!$A114="MR",INDIRECT("'Coal mining 2030'!"&amp;'Country Selector'!$B$3&amp;ROW($A114))*10^12,0)*'Process Emissions Multipliers'!$D$42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Multipliers'!$E$42</f>
        <v>0</v>
      </c>
    </row>
    <row r="107" spans="1:42">
      <c r="A107" s="74">
        <v>55</v>
      </c>
      <c r="B107">
        <f ca="1">IF('Coal mining 2010'!$A115="MR",INDIRECT("'Coal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2020'!$A115="MR",INDIRECT("'Coal mining 2020'!"&amp;'Country Selector'!$B$3&amp;ROW($A115))*10^12,0)*'Process Emissions Multipliers'!$B$42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2030'!$A115="MR",INDIRECT("'Coal mining 2030'!"&amp;'Country Selector'!$B$3&amp;ROW($A115))*10^12,0)*'Process Emissions Multipliers'!$D$42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Multipliers'!$E$42</f>
        <v>0</v>
      </c>
    </row>
    <row r="108" spans="1:42">
      <c r="A108" s="74">
        <v>56</v>
      </c>
      <c r="B108">
        <f ca="1">IF('Coal mining 2010'!$A116="MR",INDIRECT("'Coal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2020'!$A116="MR",INDIRECT("'Coal mining 2020'!"&amp;'Country Selector'!$B$3&amp;ROW($A116))*10^12,0)*'Process Emissions Multipliers'!$B$42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2030'!$A116="MR",INDIRECT("'Coal mining 2030'!"&amp;'Country Selector'!$B$3&amp;ROW($A116))*10^12,0)*'Process Emissions Multipliers'!$D$42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Multipliers'!$E$42</f>
        <v>0</v>
      </c>
    </row>
    <row r="109" spans="1:42">
      <c r="A109" s="74">
        <v>57</v>
      </c>
      <c r="B109">
        <f ca="1">IF('Coal mining 2010'!$A117="MR",INDIRECT("'Coal mining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IF('Coal mining 2020'!$A117="MR",INDIRECT("'Coal mining 2020'!"&amp;'Country Selector'!$B$3&amp;ROW($A117))*10^12,0)*'Process Emissions Multipliers'!$B$42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IF('Coal mining 2030'!$A117="MR",INDIRECT("'Coal mining 2030'!"&amp;'Country Selector'!$B$3&amp;ROW($A117))*10^12,0)*'Process Emissions Multipliers'!$D$42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Multipliers'!$E$42</f>
        <v>0</v>
      </c>
    </row>
    <row r="110" spans="1:42">
      <c r="A110" s="74">
        <v>58</v>
      </c>
      <c r="B110">
        <f ca="1">IF('Coal mining 2010'!$A118="MR",INDIRECT("'Coal mining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IF('Coal mining 2020'!$A118="MR",INDIRECT("'Coal mining 2020'!"&amp;'Country Selector'!$B$3&amp;ROW($A118))*10^12,0)*'Process Emissions Multipliers'!$B$42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IF('Coal mining 2030'!$A118="MR",INDIRECT("'Coal mining 2030'!"&amp;'Country Selector'!$B$3&amp;ROW($A118))*10^12,0)*'Process Emissions Multipliers'!$D$42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Multipliers'!$E$42</f>
        <v>0</v>
      </c>
    </row>
    <row r="111" spans="1:42">
      <c r="A111" s="74">
        <v>59</v>
      </c>
      <c r="B111">
        <f ca="1">IF('Coal mining 2010'!$A119="MR",INDIRECT("'Coal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2020'!$A119="MR",INDIRECT("'Coal mining 2020'!"&amp;'Country Selector'!$B$3&amp;ROW($A119))*10^12,0)*'Process Emissions Multipliers'!$B$42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IF('Coal mining 2030'!$A119="MR",INDIRECT("'Coal mining 2030'!"&amp;'Country Selector'!$B$3&amp;ROW($A119))*10^12,0)*'Process Emissions Multipliers'!$D$42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Multipliers'!$E$42</f>
        <v>0</v>
      </c>
    </row>
    <row r="112" spans="1:42">
      <c r="A112" s="74">
        <v>60</v>
      </c>
      <c r="B112">
        <f ca="1">IF('Coal mining 2010'!$A120="MR",INDIRECT("'Coal mining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IF('Coal mining 2020'!$A120="MR",INDIRECT("'Coal mining 2020'!"&amp;'Country Selector'!$B$3&amp;ROW($A120))*10^12,0)*'Process Emissions Multipliers'!$B$42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IF('Coal mining 2030'!$A120="MR",INDIRECT("'Coal mining 2030'!"&amp;'Country Selector'!$B$3&amp;ROW($A120))*10^12,0)*'Process Emissions Multipliers'!$D$42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Multipliers'!$E$42</f>
        <v>0</v>
      </c>
    </row>
    <row r="113" spans="1:42">
      <c r="A113" s="74">
        <v>61</v>
      </c>
      <c r="B113">
        <f ca="1">IF('Coal mining 2010'!$A121="MR",INDIRECT("'Coal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2020'!$A121="MR",INDIRECT("'Coal mining 2020'!"&amp;'Country Selector'!$B$3&amp;ROW($A121))*10^12,0)*'Process Emissions Multipliers'!$B$42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2030'!$A121="MR",INDIRECT("'Coal mining 2030'!"&amp;'Country Selector'!$B$3&amp;ROW($A121))*10^12,0)*'Process Emissions Multipliers'!$D$42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Multipliers'!$E$42</f>
        <v>0</v>
      </c>
    </row>
    <row r="114" spans="1:42">
      <c r="A114" s="74">
        <v>62</v>
      </c>
      <c r="B114">
        <f ca="1">IF('Coal mining 2010'!$A122="MR",INDIRECT("'Coal mining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IF('Coal mining 2020'!$A122="MR",INDIRECT("'Coal mining 2020'!"&amp;'Country Selector'!$B$3&amp;ROW($A122))*10^12,0)*'Process Emissions Multipliers'!$B$42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IF('Coal mining 2030'!$A122="MR",INDIRECT("'Coal mining 2030'!"&amp;'Country Selector'!$B$3&amp;ROW($A122))*10^12,0)*'Process Emissions Multipliers'!$D$42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Multipliers'!$E$42</f>
        <v>0</v>
      </c>
    </row>
    <row r="115" spans="1:42">
      <c r="A115" s="74">
        <v>63</v>
      </c>
      <c r="B115">
        <f ca="1">IF('Coal mining 2010'!$A123="MR",INDIRECT("'Coal mining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IF('Coal mining 2020'!$A123="MR",INDIRECT("'Coal mining 2020'!"&amp;'Country Selector'!$B$3&amp;ROW($A123))*10^12,0)*'Process Emissions Multipliers'!$B$42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IF('Coal mining 2030'!$A123="MR",INDIRECT("'Coal mining 2030'!"&amp;'Country Selector'!$B$3&amp;ROW($A123))*10^12,0)*'Process Emissions Multipliers'!$D$42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Multipliers'!$E$42</f>
        <v>0</v>
      </c>
    </row>
    <row r="116" spans="1:42">
      <c r="A116" s="74">
        <v>64</v>
      </c>
      <c r="B116">
        <f ca="1">IF('Coal mining 2010'!$A124="MR",INDIRECT("'Coal mining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IF('Coal mining 2020'!$A124="MR",INDIRECT("'Coal mining 2020'!"&amp;'Country Selector'!$B$3&amp;ROW($A124))*10^12,0)*'Process Emissions Multipliers'!$B$42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IF('Coal mining 2030'!$A124="MR",INDIRECT("'Coal mining 2030'!"&amp;'Country Selector'!$B$3&amp;ROW($A124))*10^12,0)*'Process Emissions Multipliers'!$D$42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Multipliers'!$E$42</f>
        <v>0</v>
      </c>
    </row>
    <row r="117" spans="1:42">
      <c r="A117" s="74">
        <v>65</v>
      </c>
      <c r="B117">
        <f ca="1">IF('Coal mining 2010'!$A125="MR",INDIRECT("'Coal mining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IF('Coal mining 2020'!$A125="MR",INDIRECT("'Coal mining 2020'!"&amp;'Country Selector'!$B$3&amp;ROW($A125))*10^12,0)*'Process Emissions Multipliers'!$B$42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IF('Coal mining 2030'!$A125="MR",INDIRECT("'Coal mining 2030'!"&amp;'Country Selector'!$B$3&amp;ROW($A125))*10^12,0)*'Process Emissions Multipliers'!$D$42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Multipliers'!$E$42</f>
        <v>0</v>
      </c>
    </row>
    <row r="118" spans="1:42">
      <c r="A118" s="74">
        <v>66</v>
      </c>
      <c r="B118">
        <f ca="1">IF('Coal mining 2010'!$A126="MR",INDIRECT("'Coal mining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IF('Coal mining 2020'!$A126="MR",INDIRECT("'Coal mining 2020'!"&amp;'Country Selector'!$B$3&amp;ROW($A126))*10^12,0)*'Process Emissions Multipliers'!$B$42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2030'!$A126="MR",INDIRECT("'Coal mining 2030'!"&amp;'Country Selector'!$B$3&amp;ROW($A126))*10^12,0)*'Process Emissions Multipliers'!$D$42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Multipliers'!$E$42</f>
        <v>0</v>
      </c>
    </row>
    <row r="119" spans="1:42">
      <c r="A119" s="74">
        <v>67</v>
      </c>
      <c r="B119">
        <f ca="1">IF('Coal mining 2010'!$A127="MR",INDIRECT("'Coal mining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IF('Coal mining 2020'!$A127="MR",INDIRECT("'Coal mining 2020'!"&amp;'Country Selector'!$B$3&amp;ROW($A127))*10^12,0)*'Process Emissions Multipliers'!$B$42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IF('Coal mining 2030'!$A127="MR",INDIRECT("'Coal mining 2030'!"&amp;'Country Selector'!$B$3&amp;ROW($A127))*10^12,0)*'Process Emissions Multipliers'!$D$42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Multipliers'!$E$42</f>
        <v>0</v>
      </c>
    </row>
    <row r="120" spans="1:42">
      <c r="A120" s="74">
        <v>68</v>
      </c>
      <c r="B120">
        <f ca="1">IF('Coal mining 2010'!$A128="MR",INDIRECT("'Coal mining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IF('Coal mining 2020'!$A128="MR",INDIRECT("'Coal mining 2020'!"&amp;'Country Selector'!$B$3&amp;ROW($A128))*10^12,0)*'Process Emissions Multipliers'!$B$42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IF('Coal mining 2030'!$A128="MR",INDIRECT("'Coal mining 2030'!"&amp;'Country Selector'!$B$3&amp;ROW($A128))*10^12,0)*'Process Emissions Multipliers'!$D$42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Multipliers'!$E$42</f>
        <v>0</v>
      </c>
    </row>
    <row r="121" spans="1:42">
      <c r="A121" s="74">
        <v>69</v>
      </c>
      <c r="B121">
        <f ca="1">IF('Coal mining 2010'!$A129="MR",INDIRECT("'Coal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2020'!$A129="MR",INDIRECT("'Coal mining 2020'!"&amp;'Country Selector'!$B$3&amp;ROW($A129))*10^12,0)*'Process Emissions Multipliers'!$B$42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2030'!$A129="MR",INDIRECT("'Coal mining 2030'!"&amp;'Country Selector'!$B$3&amp;ROW($A129))*10^12,0)*'Process Emissions Multipliers'!$D$42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Multipliers'!$E$42</f>
        <v>0</v>
      </c>
    </row>
    <row r="122" spans="1:42">
      <c r="A122" s="74">
        <v>70</v>
      </c>
      <c r="B122">
        <f ca="1">IF('Coal mining 2010'!$A130="MR",INDIRECT("'Coal mining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IF('Coal mining 2020'!$A130="MR",INDIRECT("'Coal mining 2020'!"&amp;'Country Selector'!$B$3&amp;ROW($A130))*10^12,0)*'Process Emissions Multipliers'!$B$42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IF('Coal mining 2030'!$A130="MR",INDIRECT("'Coal mining 2030'!"&amp;'Country Selector'!$B$3&amp;ROW($A130))*10^12,0)*'Process Emissions Multipliers'!$D$42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Multipliers'!$E$42</f>
        <v>0</v>
      </c>
    </row>
    <row r="123" spans="1:42">
      <c r="A123" s="74">
        <v>71</v>
      </c>
      <c r="B123">
        <f ca="1">IF('Coal mining 2010'!$A131="MR",INDIRECT("'Coal mining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IF('Coal mining 2020'!$A131="MR",INDIRECT("'Coal mining 2020'!"&amp;'Country Selector'!$B$3&amp;ROW($A131))*10^12,0)*'Process Emissions Multipliers'!$B$42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2030'!$A131="MR",INDIRECT("'Coal mining 2030'!"&amp;'Country Selector'!$B$3&amp;ROW($A131))*10^12,0)*'Process Emissions Multipliers'!$D$42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Multipliers'!$E$42</f>
        <v>0</v>
      </c>
    </row>
    <row r="124" spans="1:42">
      <c r="A124" s="74">
        <v>72</v>
      </c>
      <c r="B124">
        <f ca="1">IF('Coal mining 2010'!$A132="MR",INDIRECT("'Coal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2020'!$A132="MR",INDIRECT("'Coal mining 2020'!"&amp;'Country Selector'!$B$3&amp;ROW($A132))*10^12,0)*'Process Emissions Multipliers'!$B$42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2030'!$A132="MR",INDIRECT("'Coal mining 2030'!"&amp;'Country Selector'!$B$3&amp;ROW($A132))*10^12,0)*'Process Emissions Multipliers'!$D$42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Multipliers'!$E$42</f>
        <v>0</v>
      </c>
    </row>
    <row r="125" spans="1:42">
      <c r="A125" s="74">
        <v>73</v>
      </c>
      <c r="B125">
        <f ca="1">IF('Coal mining 2010'!$A133="MR",INDIRECT("'Coal mining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IF('Coal mining 2020'!$A133="MR",INDIRECT("'Coal mining 2020'!"&amp;'Country Selector'!$B$3&amp;ROW($A133))*10^12,0)*'Process Emissions Multipliers'!$B$42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IF('Coal mining 2030'!$A133="MR",INDIRECT("'Coal mining 2030'!"&amp;'Country Selector'!$B$3&amp;ROW($A133))*10^12,0)*'Process Emissions Multipliers'!$D$42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Multipliers'!$E$42</f>
        <v>0</v>
      </c>
    </row>
    <row r="126" spans="1:42">
      <c r="A126" s="74">
        <v>74</v>
      </c>
      <c r="B126">
        <f ca="1">IF('Coal mining 2010'!$A134="MR",INDIRECT("'Coal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2020'!$A134="MR",INDIRECT("'Coal mining 2020'!"&amp;'Country Selector'!$B$3&amp;ROW($A134))*10^12,0)*'Process Emissions Multipliers'!$B$42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2030'!$A134="MR",INDIRECT("'Coal mining 2030'!"&amp;'Country Selector'!$B$3&amp;ROW($A134))*10^12,0)*'Process Emissions Multipliers'!$D$42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Multipliers'!$E$42</f>
        <v>0</v>
      </c>
    </row>
    <row r="127" spans="1:42">
      <c r="A127" s="74">
        <v>75</v>
      </c>
      <c r="B127">
        <f ca="1">IF('Coal mining 2010'!$A135="MR",INDIRECT("'Coal mining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IF('Coal mining 2020'!$A135="MR",INDIRECT("'Coal mining 2020'!"&amp;'Country Selector'!$B$3&amp;ROW($A135))*10^12,0)*'Process Emissions Multipliers'!$B$42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IF('Coal mining 2030'!$A135="MR",INDIRECT("'Coal mining 2030'!"&amp;'Country Selector'!$B$3&amp;ROW($A135))*10^12,0)*'Process Emissions Multipliers'!$D$42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Multipliers'!$E$42</f>
        <v>0</v>
      </c>
    </row>
    <row r="128" spans="1:42">
      <c r="A128" s="74">
        <v>76</v>
      </c>
      <c r="B128">
        <f ca="1">IF('Coal mining 2010'!$A136="MR",INDIRECT("'Coal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2020'!$A136="MR",INDIRECT("'Coal mining 2020'!"&amp;'Country Selector'!$B$3&amp;ROW($A136))*10^12,0)*'Process Emissions Multipliers'!$B$42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2030'!$A136="MR",INDIRECT("'Coal mining 2030'!"&amp;'Country Selector'!$B$3&amp;ROW($A136))*10^12,0)*'Process Emissions Multipliers'!$D$42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Multipliers'!$E$42</f>
        <v>0</v>
      </c>
    </row>
    <row r="129" spans="1:42">
      <c r="A129" s="74">
        <v>77</v>
      </c>
      <c r="B129">
        <f ca="1">IF('Coal mining 2010'!$A137="MR",INDIRECT("'Coal mining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IF('Coal mining 2020'!$A137="MR",INDIRECT("'Coal mining 2020'!"&amp;'Country Selector'!$B$3&amp;ROW($A137))*10^12,0)*'Process Emissions Multipliers'!$B$42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IF('Coal mining 2030'!$A137="MR",INDIRECT("'Coal mining 2030'!"&amp;'Country Selector'!$B$3&amp;ROW($A137))*10^12,0)*'Process Emissions Multipliers'!$D$42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Multipliers'!$E$42</f>
        <v>0</v>
      </c>
    </row>
    <row r="130" spans="1:42">
      <c r="A130" s="74">
        <v>78</v>
      </c>
      <c r="B130">
        <f ca="1">IF('Coal mining 2010'!$A138="MR",INDIRECT("'Coal mining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IF('Coal mining 2020'!$A138="MR",INDIRECT("'Coal mining 2020'!"&amp;'Country Selector'!$B$3&amp;ROW($A138))*10^12,0)*'Process Emissions Multipliers'!$B$42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IF('Coal mining 2030'!$A138="MR",INDIRECT("'Coal mining 2030'!"&amp;'Country Selector'!$B$3&amp;ROW($A138))*10^12,0)*'Process Emissions Multipliers'!$D$42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Multipliers'!$E$42</f>
        <v>0</v>
      </c>
    </row>
    <row r="131" spans="1:42">
      <c r="A131" s="74">
        <v>79</v>
      </c>
      <c r="B131">
        <f ca="1">IF('Coal mining 2010'!$A139="MR",INDIRECT("'Coal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2020'!$A139="MR",INDIRECT("'Coal mining 2020'!"&amp;'Country Selector'!$B$3&amp;ROW($A139))*10^12,0)*'Process Emissions Multipliers'!$B$42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IF('Coal mining 2030'!$A139="MR",INDIRECT("'Coal mining 2030'!"&amp;'Country Selector'!$B$3&amp;ROW($A139))*10^12,0)*'Process Emissions Multipliers'!$D$42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Multipliers'!$E$42</f>
        <v>0</v>
      </c>
    </row>
    <row r="132" spans="1:42">
      <c r="A132" s="74">
        <v>80</v>
      </c>
      <c r="B132">
        <f ca="1">IF('Coal mining 2010'!$A140="MR",INDIRECT("'Coal mining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IF('Coal mining 2020'!$A140="MR",INDIRECT("'Coal mining 2020'!"&amp;'Country Selector'!$B$3&amp;ROW($A140))*10^12,0)*'Process Emissions Multipliers'!$B$42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IF('Coal mining 2030'!$A140="MR",INDIRECT("'Coal mining 2030'!"&amp;'Country Selector'!$B$3&amp;ROW($A140))*10^12,0)*'Process Emissions Multipliers'!$D$42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Multipliers'!$E$42</f>
        <v>0</v>
      </c>
    </row>
    <row r="133" spans="1:42">
      <c r="A133" s="74">
        <v>81</v>
      </c>
      <c r="B133">
        <f ca="1">IF('Coal mining 2010'!$A141="MR",INDIRECT("'Coal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2020'!$A141="MR",INDIRECT("'Coal mining 2020'!"&amp;'Country Selector'!$B$3&amp;ROW($A141))*10^12,0)*'Process Emissions Multipliers'!$B$42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2030'!$A141="MR",INDIRECT("'Coal mining 2030'!"&amp;'Country Selector'!$B$3&amp;ROW($A141))*10^12,0)*'Process Emissions Multipliers'!$D$42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Multipliers'!$E$42</f>
        <v>0</v>
      </c>
    </row>
    <row r="134" spans="1:42">
      <c r="A134" s="74">
        <v>82</v>
      </c>
      <c r="B134">
        <f ca="1">IF('Coal mining 2010'!$A142="MR",INDIRECT("'Coal mining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IF('Coal mining 2020'!$A142="MR",INDIRECT("'Coal mining 2020'!"&amp;'Country Selector'!$B$3&amp;ROW($A142))*10^12,0)*'Process Emissions Multipliers'!$B$42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IF('Coal mining 2030'!$A142="MR",INDIRECT("'Coal mining 2030'!"&amp;'Country Selector'!$B$3&amp;ROW($A142))*10^12,0)*'Process Emissions Multipliers'!$D$42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Multipliers'!$E$42</f>
        <v>0</v>
      </c>
    </row>
    <row r="135" spans="1:42">
      <c r="A135" s="74">
        <v>83</v>
      </c>
      <c r="B135">
        <f ca="1">IF('Coal mining 2010'!$A143="MR",INDIRECT("'Coal mining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IF('Coal mining 2020'!$A143="MR",INDIRECT("'Coal mining 2020'!"&amp;'Country Selector'!$B$3&amp;ROW($A143))*10^12,0)*'Process Emissions Multipliers'!$B$42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IF('Coal mining 2030'!$A143="MR",INDIRECT("'Coal mining 2030'!"&amp;'Country Selector'!$B$3&amp;ROW($A143))*10^12,0)*'Process Emissions Multipliers'!$D$42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Multipliers'!$E$42</f>
        <v>0</v>
      </c>
    </row>
    <row r="136" spans="1:42">
      <c r="A136" s="74">
        <v>84</v>
      </c>
      <c r="B136">
        <f ca="1">IF('Coal mining 2010'!$A144="MR",INDIRECT("'Coal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2020'!$A144="MR",INDIRECT("'Coal mining 2020'!"&amp;'Country Selector'!$B$3&amp;ROW($A144))*10^12,0)*'Process Emissions Multipliers'!$B$42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2030'!$A144="MR",INDIRECT("'Coal mining 2030'!"&amp;'Country Selector'!$B$3&amp;ROW($A144))*10^12,0)*'Process Emissions Multipliers'!$D$42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Multipliers'!$E$42</f>
        <v>0</v>
      </c>
    </row>
    <row r="137" spans="1:42">
      <c r="A137" s="74">
        <v>85</v>
      </c>
      <c r="B137">
        <f ca="1">IF('Coal mining 2010'!$A145="MR",INDIRECT("'Coal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2020'!$A145="MR",INDIRECT("'Coal mining 2020'!"&amp;'Country Selector'!$B$3&amp;ROW($A145))*10^12,0)*'Process Emissions Multipliers'!$B$42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IF('Coal mining 2030'!$A145="MR",INDIRECT("'Coal mining 2030'!"&amp;'Country Selector'!$B$3&amp;ROW($A145))*10^12,0)*'Process Emissions Multipliers'!$D$42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Multipliers'!$E$42</f>
        <v>0</v>
      </c>
    </row>
    <row r="138" spans="1:42">
      <c r="A138" s="74">
        <v>86</v>
      </c>
      <c r="B138">
        <f ca="1">IF('Coal mining 2010'!$A146="MR",INDIRECT("'Coal mining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IF('Coal mining 2020'!$A146="MR",INDIRECT("'Coal mining 2020'!"&amp;'Country Selector'!$B$3&amp;ROW($A146))*10^12,0)*'Process Emissions Multipliers'!$B$42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IF('Coal mining 2030'!$A146="MR",INDIRECT("'Coal mining 2030'!"&amp;'Country Selector'!$B$3&amp;ROW($A146))*10^12,0)*'Process Emissions Multipliers'!$D$42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Multipliers'!$E$42</f>
        <v>0</v>
      </c>
    </row>
    <row r="139" spans="1:42">
      <c r="A139" s="74">
        <v>87</v>
      </c>
      <c r="B139">
        <f ca="1">IF('Coal mining 2010'!$A147="MR",INDIRECT("'Coal mining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IF('Coal mining 2020'!$A147="MR",INDIRECT("'Coal mining 2020'!"&amp;'Country Selector'!$B$3&amp;ROW($A147))*10^12,0)*'Process Emissions Multipliers'!$B$42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IF('Coal mining 2030'!$A147="MR",INDIRECT("'Coal mining 2030'!"&amp;'Country Selector'!$B$3&amp;ROW($A147))*10^12,0)*'Process Emissions Multipliers'!$D$42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Multipliers'!$E$42</f>
        <v>0</v>
      </c>
    </row>
    <row r="140" spans="1:42">
      <c r="A140" s="74">
        <v>88</v>
      </c>
      <c r="B140">
        <f ca="1">IF('Coal mining 2010'!$A148="MR",INDIRECT("'Coal mining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IF('Coal mining 2020'!$A148="MR",INDIRECT("'Coal mining 2020'!"&amp;'Country Selector'!$B$3&amp;ROW($A148))*10^12,0)*'Process Emissions Multipliers'!$B$42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IF('Coal mining 2030'!$A148="MR",INDIRECT("'Coal mining 2030'!"&amp;'Country Selector'!$B$3&amp;ROW($A148))*10^12,0)*'Process Emissions Multipliers'!$D$42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Multipliers'!$E$42</f>
        <v>0</v>
      </c>
    </row>
    <row r="141" spans="1:42">
      <c r="A141" s="74">
        <v>89</v>
      </c>
      <c r="B141">
        <f ca="1">IF('Coal mining 2010'!$A149="MR",INDIRECT("'Coal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2020'!$A149="MR",INDIRECT("'Coal mining 2020'!"&amp;'Country Selector'!$B$3&amp;ROW($A149))*10^12,0)*'Process Emissions Multipliers'!$B$42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IF('Coal mining 2030'!$A149="MR",INDIRECT("'Coal mining 2030'!"&amp;'Country Selector'!$B$3&amp;ROW($A149))*10^12,0)*'Process Emissions Multipliers'!$D$42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Multipliers'!$E$42</f>
        <v>0</v>
      </c>
    </row>
    <row r="142" spans="1:42">
      <c r="A142" s="74">
        <v>90</v>
      </c>
      <c r="B142">
        <f ca="1">IF('Coal mining 2010'!$A150="MR",INDIRECT("'Coal mining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IF('Coal mining 2020'!$A150="MR",INDIRECT("'Coal mining 2020'!"&amp;'Country Selector'!$B$3&amp;ROW($A150))*10^12,0)*'Process Emissions Multipliers'!$B$42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IF('Coal mining 2030'!$A150="MR",INDIRECT("'Coal mining 2030'!"&amp;'Country Selector'!$B$3&amp;ROW($A150))*10^12,0)*'Process Emissions Multipliers'!$D$42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Multipliers'!$E$42</f>
        <v>0</v>
      </c>
    </row>
    <row r="143" spans="1:42">
      <c r="A143" s="74">
        <v>91</v>
      </c>
      <c r="B143">
        <f ca="1">IF('Coal mining 2010'!$A151="MR",INDIRECT("'Coal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2020'!$A151="MR",INDIRECT("'Coal mining 2020'!"&amp;'Country Selector'!$B$3&amp;ROW($A151))*10^12,0)*'Process Emissions Multipliers'!$B$42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2030'!$A151="MR",INDIRECT("'Coal mining 2030'!"&amp;'Country Selector'!$B$3&amp;ROW($A151))*10^12,0)*'Process Emissions Multipliers'!$D$42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Multipliers'!$E$42</f>
        <v>0</v>
      </c>
    </row>
    <row r="144" spans="1:42">
      <c r="A144" s="74">
        <v>92</v>
      </c>
      <c r="B144">
        <f ca="1">IF('Coal mining 2010'!$A152="MR",INDIRECT("'Coal mining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IF('Coal mining 2020'!$A152="MR",INDIRECT("'Coal mining 2020'!"&amp;'Country Selector'!$B$3&amp;ROW($A152))*10^12,0)*'Process Emissions Multipliers'!$B$42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IF('Coal mining 2030'!$A152="MR",INDIRECT("'Coal mining 2030'!"&amp;'Country Selector'!$B$3&amp;ROW($A152))*10^12,0)*'Process Emissions Multipliers'!$D$42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Multipliers'!$E$42</f>
        <v>0</v>
      </c>
    </row>
    <row r="145" spans="1:42">
      <c r="A145" s="74">
        <v>93</v>
      </c>
      <c r="B145">
        <f ca="1">IF('Coal mining 2010'!$A153="MR",INDIRECT("'Coal mining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IF('Coal mining 2020'!$A153="MR",INDIRECT("'Coal mining 2020'!"&amp;'Country Selector'!$B$3&amp;ROW($A153))*10^12,0)*'Process Emissions Multipliers'!$B$42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2030'!$A153="MR",INDIRECT("'Coal mining 2030'!"&amp;'Country Selector'!$B$3&amp;ROW($A153))*10^12,0)*'Process Emissions Multipliers'!$D$42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Multipliers'!$E$42</f>
        <v>0</v>
      </c>
    </row>
    <row r="146" spans="1:42">
      <c r="A146" s="74">
        <v>94</v>
      </c>
      <c r="B146">
        <f ca="1">IF('Coal mining 2010'!$A154="MR",INDIRECT("'Coal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2020'!$A154="MR",INDIRECT("'Coal mining 2020'!"&amp;'Country Selector'!$B$3&amp;ROW($A154))*10^12,0)*'Process Emissions Multipliers'!$B$42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2030'!$A154="MR",INDIRECT("'Coal mining 2030'!"&amp;'Country Selector'!$B$3&amp;ROW($A154))*10^12,0)*'Process Emissions Multipliers'!$D$42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Multipliers'!$E$42</f>
        <v>0</v>
      </c>
    </row>
    <row r="147" spans="1:42">
      <c r="A147" s="74">
        <v>95</v>
      </c>
      <c r="B147">
        <f ca="1">IF('Coal mining 2010'!$A155="MR",INDIRECT("'Coal mining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IF('Coal mining 2020'!$A155="MR",INDIRECT("'Coal mining 2020'!"&amp;'Country Selector'!$B$3&amp;ROW($A155))*10^12,0)*'Process Emissions Multipliers'!$B$42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IF('Coal mining 2030'!$A155="MR",INDIRECT("'Coal mining 2030'!"&amp;'Country Selector'!$B$3&amp;ROW($A155))*10^12,0)*'Process Emissions Multipliers'!$D$42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Multipliers'!$E$42</f>
        <v>0</v>
      </c>
    </row>
    <row r="148" spans="1:42">
      <c r="A148" s="74">
        <v>96</v>
      </c>
      <c r="B148">
        <f ca="1">IF('Coal mining 2010'!$A156="MR",INDIRECT("'Coal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2020'!$A156="MR",INDIRECT("'Coal mining 2020'!"&amp;'Country Selector'!$B$3&amp;ROW($A156))*10^12,0)*'Process Emissions Multipliers'!$B$42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IF('Coal mining 2030'!$A156="MR",INDIRECT("'Coal mining 2030'!"&amp;'Country Selector'!$B$3&amp;ROW($A156))*10^12,0)*'Process Emissions Multipliers'!$D$42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Multipliers'!$E$42</f>
        <v>0</v>
      </c>
    </row>
    <row r="149" spans="1:42">
      <c r="A149" s="74">
        <v>97</v>
      </c>
      <c r="B149">
        <f ca="1">IF('Coal mining 2010'!$A157="MR",INDIRECT("'Coal mining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IF('Coal mining 2020'!$A157="MR",INDIRECT("'Coal mining 2020'!"&amp;'Country Selector'!$B$3&amp;ROW($A157))*10^12,0)*'Process Emissions Multipliers'!$B$42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2030'!$A157="MR",INDIRECT("'Coal mining 2030'!"&amp;'Country Selector'!$B$3&amp;ROW($A157))*10^12,0)*'Process Emissions Multipliers'!$D$42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Multipliers'!$E$42</f>
        <v>0</v>
      </c>
    </row>
    <row r="150" spans="1:42">
      <c r="A150" s="74">
        <v>98</v>
      </c>
      <c r="B150">
        <f ca="1">IF('Coal mining 2010'!$A158="MR",INDIRECT("'Coal mining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IF('Coal mining 2020'!$A158="MR",INDIRECT("'Coal mining 2020'!"&amp;'Country Selector'!$B$3&amp;ROW($A158))*10^12,0)*'Process Emissions Multipliers'!$B$42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IF('Coal mining 2030'!$A158="MR",INDIRECT("'Coal mining 2030'!"&amp;'Country Selector'!$B$3&amp;ROW($A158))*10^12,0)*'Process Emissions Multipliers'!$D$42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Multipliers'!$E$42</f>
        <v>0</v>
      </c>
    </row>
    <row r="151" spans="1:42">
      <c r="A151" s="74">
        <v>99</v>
      </c>
      <c r="B151">
        <f ca="1">IF('Coal mining 2010'!$A159="MR",INDIRECT("'Coal mining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IF('Coal mining 2020'!$A159="MR",INDIRECT("'Coal mining 2020'!"&amp;'Country Selector'!$B$3&amp;ROW($A159))*10^12,0)*'Process Emissions Multipliers'!$B$42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IF('Coal mining 2030'!$A159="MR",INDIRECT("'Coal mining 2030'!"&amp;'Country Selector'!$B$3&amp;ROW($A159))*10^12,0)*'Process Emissions Multipliers'!$D$42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Multipliers'!$E$42</f>
        <v>0</v>
      </c>
    </row>
    <row r="152" spans="1:42">
      <c r="A152" s="74">
        <v>100</v>
      </c>
      <c r="B152">
        <f ca="1">IF('Coal mining 2010'!$A160="MR",INDIRECT("'Coal mining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IF('Coal mining 2020'!$A160="MR",INDIRECT("'Coal mining 2020'!"&amp;'Country Selector'!$B$3&amp;ROW($A160))*10^12,0)*'Process Emissions Multipliers'!$B$42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2030'!$A160="MR",INDIRECT("'Coal mining 2030'!"&amp;'Country Selector'!$B$3&amp;ROW($A160))*10^12,0)*'Process Emissions Multipliers'!$D$42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Multipliers'!$E$42</f>
        <v>0</v>
      </c>
    </row>
    <row r="153" spans="1:42">
      <c r="A153" s="74">
        <v>150</v>
      </c>
      <c r="B153">
        <f ca="1">IF('Coal mining 2010'!$A161="MR",INDIRECT("'Coal mining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IF('Coal mining 2020'!$A161="MR",INDIRECT("'Coal mining 2020'!"&amp;'Country Selector'!$B$3&amp;ROW($A161))*10^12,0)*'Process Emissions Multipliers'!$B$42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IF('Coal mining 2030'!$A161="MR",INDIRECT("'Coal mining 2030'!"&amp;'Country Selector'!$B$3&amp;ROW($A161))*10^12,0)*'Process Emissions Multipliers'!$D$42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Multipliers'!$E$42</f>
        <v>0</v>
      </c>
    </row>
    <row r="154" spans="1:42">
      <c r="A154" s="74">
        <v>200</v>
      </c>
      <c r="B154">
        <f ca="1">IF('Coal mining 2010'!$A162="MR",INDIRECT("'Coal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2020'!$A162="MR",INDIRECT("'Coal mining 2020'!"&amp;'Country Selector'!$B$3&amp;ROW($A162))*10^12,0)*'Process Emissions Multipliers'!$B$42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2030'!$A162="MR",INDIRECT("'Coal mining 2030'!"&amp;'Country Selector'!$B$3&amp;ROW($A162))*10^12,0)*'Process Emissions Multipliers'!$D$42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Multipliers'!$E$42</f>
        <v>0</v>
      </c>
    </row>
    <row r="155" spans="1:42">
      <c r="A155" s="74">
        <v>250</v>
      </c>
      <c r="B155">
        <f ca="1">IF('Coal mining 2010'!$A163="MR",INDIRECT("'Coal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2020'!$A163="MR",INDIRECT("'Coal mining 2020'!"&amp;'Country Selector'!$B$3&amp;ROW($A163))*10^12,0)*'Process Emissions Multipliers'!$B$42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2030'!$A163="MR",INDIRECT("'Coal mining 2030'!"&amp;'Country Selector'!$B$3&amp;ROW($A163))*10^12,0)*'Process Emissions Multipliers'!$D$42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Multipliers'!$E$42</f>
        <v>0</v>
      </c>
    </row>
    <row r="156" spans="1:42">
      <c r="A156" s="74">
        <v>300</v>
      </c>
      <c r="B156">
        <f ca="1">IF('Coal mining 2010'!$A164="MR",INDIRECT("'Coal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2020'!$A164="MR",INDIRECT("'Coal mining 2020'!"&amp;'Country Selector'!$B$3&amp;ROW($A164))*10^12,0)*'Process Emissions Multipliers'!$B$42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2030'!$A164="MR",INDIRECT("'Coal mining 2030'!"&amp;'Country Selector'!$B$3&amp;ROW($A164))*10^12,0)*'Process Emissions Multipliers'!$D$42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Multipliers'!$E$42</f>
        <v>0</v>
      </c>
    </row>
    <row r="157" spans="1:42">
      <c r="A157" s="74">
        <v>350</v>
      </c>
      <c r="B157">
        <f ca="1">IF('Coal mining 2010'!$A165="MR",INDIRECT("'Coal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2020'!$A165="MR",INDIRECT("'Coal mining 2020'!"&amp;'Country Selector'!$B$3&amp;ROW($A165))*10^12,0)*'Process Emissions Multipliers'!$B$42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2030'!$A165="MR",INDIRECT("'Coal mining 2030'!"&amp;'Country Selector'!$B$3&amp;ROW($A165))*10^12,0)*'Process Emissions Multipliers'!$D$42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Multipliers'!$E$42</f>
        <v>0</v>
      </c>
    </row>
    <row r="158" spans="1:42">
      <c r="A158" s="74">
        <v>400</v>
      </c>
      <c r="B158">
        <f ca="1">IF('Coal mining 2010'!$A166="MR",INDIRECT("'Coal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2020'!$A166="MR",INDIRECT("'Coal mining 2020'!"&amp;'Country Selector'!$B$3&amp;ROW($A166))*10^12,0)*'Process Emissions Multipliers'!$B$42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2030'!$A166="MR",INDIRECT("'Coal mining 2030'!"&amp;'Country Selector'!$B$3&amp;ROW($A166))*10^12,0)*'Process Emissions Multipliers'!$D$42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Multipliers'!$E$42</f>
        <v>0</v>
      </c>
    </row>
    <row r="159" spans="1:42">
      <c r="A159" s="74">
        <v>450</v>
      </c>
      <c r="B159">
        <f ca="1">IF('Coal mining 2010'!$A167="MR",INDIRECT("'Coal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2020'!$A167="MR",INDIRECT("'Coal mining 2020'!"&amp;'Country Selector'!$B$3&amp;ROW($A167))*10^12,0)*'Process Emissions Multipliers'!$B$42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2030'!$A167="MR",INDIRECT("'Coal mining 2030'!"&amp;'Country Selector'!$B$3&amp;ROW($A167))*10^12,0)*'Process Emissions Multipliers'!$D$42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Multipliers'!$E$42</f>
        <v>0</v>
      </c>
    </row>
    <row r="160" spans="1:42">
      <c r="A160" s="74">
        <v>500</v>
      </c>
      <c r="B160">
        <f ca="1">IF('Coal mining 2010'!$A168="MR",INDIRECT("'Coal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2020'!$A168="MR",INDIRECT("'Coal mining 2020'!"&amp;'Country Selector'!$B$3&amp;ROW($A168))*10^12,0)*'Process Emissions Multipliers'!$B$42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2030'!$A168="MR",INDIRECT("'Coal mining 2030'!"&amp;'Country Selector'!$B$3&amp;ROW($A168))*10^12,0)*'Process Emissions Multipliers'!$D$42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Multipliers'!$E$42</f>
        <v>0</v>
      </c>
    </row>
    <row r="161" spans="1:42">
      <c r="A161" s="74">
        <v>550</v>
      </c>
      <c r="B161">
        <f ca="1">IF('Coal mining 2010'!$A169="MR",INDIRECT("'Coal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2020'!$A169="MR",INDIRECT("'Coal mining 2020'!"&amp;'Country Selector'!$B$3&amp;ROW($A169))*10^12,0)*'Process Emissions Multipliers'!$B$42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2030'!$A169="MR",INDIRECT("'Coal mining 2030'!"&amp;'Country Selector'!$B$3&amp;ROW($A169))*10^12,0)*'Process Emissions Multipliers'!$D$42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Multipliers'!$E$42</f>
        <v>0</v>
      </c>
    </row>
    <row r="162" spans="1:42">
      <c r="A162" s="74">
        <v>600</v>
      </c>
      <c r="B162">
        <f ca="1">IF('Coal mining 2010'!$A170="MR",INDIRECT("'Coal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2020'!$A170="MR",INDIRECT("'Coal mining 2020'!"&amp;'Country Selector'!$B$3&amp;ROW($A170))*10^12,0)*'Process Emissions Multipliers'!$B$42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2030'!$A170="MR",INDIRECT("'Coal mining 2030'!"&amp;'Country Selector'!$B$3&amp;ROW($A170))*10^12,0)*'Process Emissions Multipliers'!$D$42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Multipliers'!$E$42</f>
        <v>0</v>
      </c>
    </row>
    <row r="163" spans="1:42">
      <c r="A163" s="74">
        <v>650</v>
      </c>
      <c r="B163">
        <f ca="1">IF('Coal mining 2010'!$A171="MR",INDIRECT("'Coal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2020'!$A171="MR",INDIRECT("'Coal mining 2020'!"&amp;'Country Selector'!$B$3&amp;ROW($A171))*10^12,0)*'Process Emissions Multipliers'!$B$42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2030'!$A171="MR",INDIRECT("'Coal mining 2030'!"&amp;'Country Selector'!$B$3&amp;ROW($A171))*10^12,0)*'Process Emissions Multipliers'!$D$42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Multipliers'!$E$42</f>
        <v>0</v>
      </c>
    </row>
    <row r="164" spans="1:42">
      <c r="A164" s="74">
        <v>700</v>
      </c>
      <c r="B164">
        <f ca="1">IF('Coal mining 2010'!$A172="MR",INDIRECT("'Coal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2020'!$A172="MR",INDIRECT("'Coal mining 2020'!"&amp;'Country Selector'!$B$3&amp;ROW($A172))*10^12,0)*'Process Emissions Multipliers'!$B$42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2030'!$A172="MR",INDIRECT("'Coal mining 2030'!"&amp;'Country Selector'!$B$3&amp;ROW($A172))*10^12,0)*'Process Emissions Multipliers'!$D$42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Multipliers'!$E$42</f>
        <v>0</v>
      </c>
    </row>
    <row r="165" spans="1:42">
      <c r="A165" s="74">
        <v>750</v>
      </c>
      <c r="B165">
        <f ca="1">IF('Coal mining 2010'!$A173="MR",INDIRECT("'Coal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2020'!$A173="MR",INDIRECT("'Coal mining 2020'!"&amp;'Country Selector'!$B$3&amp;ROW($A173))*10^12,0)*'Process Emissions Multipliers'!$B$42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2030'!$A173="MR",INDIRECT("'Coal mining 2030'!"&amp;'Country Selector'!$B$3&amp;ROW($A173))*10^12,0)*'Process Emissions Multipliers'!$D$42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Multipliers'!$E$42</f>
        <v>0</v>
      </c>
    </row>
    <row r="166" spans="1:42">
      <c r="A166" s="74">
        <v>800</v>
      </c>
      <c r="B166">
        <f ca="1">IF('Coal mining 2010'!$A174="MR",INDIRECT("'Coal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2020'!$A174="MR",INDIRECT("'Coal mining 2020'!"&amp;'Country Selector'!$B$3&amp;ROW($A174))*10^12,0)*'Process Emissions Multipliers'!$B$42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2030'!$A174="MR",INDIRECT("'Coal mining 2030'!"&amp;'Country Selector'!$B$3&amp;ROW($A174))*10^12,0)*'Process Emissions Multipliers'!$D$42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Multipliers'!$E$42</f>
        <v>0</v>
      </c>
    </row>
    <row r="167" spans="1:42">
      <c r="A167" s="74">
        <v>850</v>
      </c>
      <c r="B167">
        <f ca="1">IF('Coal mining 2010'!$A175="MR",INDIRECT("'Coal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2020'!$A175="MR",INDIRECT("'Coal mining 2020'!"&amp;'Country Selector'!$B$3&amp;ROW($A175))*10^12,0)*'Process Emissions Multipliers'!$B$42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2030'!$A175="MR",INDIRECT("'Coal mining 2030'!"&amp;'Country Selector'!$B$3&amp;ROW($A175))*10^12,0)*'Process Emissions Multipliers'!$D$42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Multipliers'!$E$42</f>
        <v>0</v>
      </c>
    </row>
    <row r="168" spans="1:42">
      <c r="A168" s="74">
        <v>900</v>
      </c>
      <c r="B168">
        <f ca="1">IF('Coal mining 2010'!$A176="MR",INDIRECT("'Coal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2020'!$A176="MR",INDIRECT("'Coal mining 2020'!"&amp;'Country Selector'!$B$3&amp;ROW($A176))*10^12,0)*'Process Emissions Multipliers'!$B$42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2030'!$A176="MR",INDIRECT("'Coal mining 2030'!"&amp;'Country Selector'!$B$3&amp;ROW($A176))*10^12,0)*'Process Emissions Multipliers'!$D$42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Multipliers'!$E$42</f>
        <v>0</v>
      </c>
    </row>
    <row r="169" spans="1:42">
      <c r="A169" s="74">
        <v>950</v>
      </c>
      <c r="B169">
        <f ca="1">IF('Coal mining 2010'!$A177="MR",INDIRECT("'Coal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2020'!$A177="MR",INDIRECT("'Coal mining 2020'!"&amp;'Country Selector'!$B$3&amp;ROW($A177))*10^12,0)*'Process Emissions Multipliers'!$B$42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2030'!$A177="MR",INDIRECT("'Coal mining 2030'!"&amp;'Country Selector'!$B$3&amp;ROW($A177))*10^12,0)*'Process Emissions Multipliers'!$D$42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Multipliers'!$E$42</f>
        <v>0</v>
      </c>
    </row>
    <row r="170" spans="1:42">
      <c r="A170" s="74">
        <v>1000</v>
      </c>
      <c r="B170">
        <f ca="1">IF('Coal mining 2010'!$A178="MR",INDIRECT("'Coal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2020'!$A178="MR",INDIRECT("'Coal mining 2020'!"&amp;'Country Selector'!$B$3&amp;ROW($A178))*10^12,0)*'Process Emissions Multipliers'!$B$42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2030'!$A178="MR",INDIRECT("'Coal mining 2030'!"&amp;'Country Selector'!$B$3&amp;ROW($A178))*10^12,0)*'Process Emissions Multipliers'!$D$42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Multipliers'!$E$42</f>
        <v>0</v>
      </c>
    </row>
    <row r="171" spans="1:42">
      <c r="A171" s="74">
        <v>1500</v>
      </c>
      <c r="B171">
        <f ca="1">IF('Coal mining 2010'!$A179="MR",INDIRECT("'Coal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2020'!$A179="MR",INDIRECT("'Coal mining 2020'!"&amp;'Country Selector'!$B$3&amp;ROW($A179))*10^12,0)*'Process Emissions Multipliers'!$B$42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2030'!$A179="MR",INDIRECT("'Coal mining 2030'!"&amp;'Country Selector'!$B$3&amp;ROW($A179))*10^12,0)*'Process Emissions Multipliers'!$D$42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Multipliers'!$E$42</f>
        <v>0</v>
      </c>
    </row>
    <row r="172" spans="1:42">
      <c r="A172" s="74">
        <v>2000</v>
      </c>
      <c r="B172">
        <f ca="1">IF('Coal mining 2010'!$A180="MR",INDIRECT("'Coal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2020'!$A180="MR",INDIRECT("'Coal mining 2020'!"&amp;'Country Selector'!$B$3&amp;ROW($A180))*10^12,0)*'Process Emissions Multipliers'!$B$42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2030'!$A180="MR",INDIRECT("'Coal mining 2030'!"&amp;'Country Selector'!$B$3&amp;ROW($A180))*10^12,0)*'Process Emissions Multipliers'!$D$42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Multipliers'!$E$42</f>
        <v>0</v>
      </c>
    </row>
    <row r="173" spans="1:42">
      <c r="A173" s="74">
        <v>3000</v>
      </c>
      <c r="B173">
        <f ca="1">IF('Coal mining 2010'!$A181="MR",INDIRECT("'Coal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2020'!$A181="MR",INDIRECT("'Coal mining 2020'!"&amp;'Country Selector'!$B$3&amp;ROW($A181))*10^12,0)*'Process Emissions Multipliers'!$B$42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2030'!$A181="MR",INDIRECT("'Coal mining 2030'!"&amp;'Country Selector'!$B$3&amp;ROW($A181))*10^12,0)*'Process Emissions Multipliers'!$D$42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Multipliers'!$E$42</f>
        <v>0</v>
      </c>
    </row>
    <row r="174" spans="1:42">
      <c r="A174" s="74">
        <v>5000</v>
      </c>
      <c r="B174">
        <f ca="1">IF('Coal mining 2010'!$A182="MR",INDIRECT("'Coal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2020'!$A182="MR",INDIRECT("'Coal mining 2020'!"&amp;'Country Selector'!$B$3&amp;ROW($A182))*10^12,0)*'Process Emissions Multipliers'!$B$42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2030'!$A182="MR",INDIRECT("'Coal mining 2030'!"&amp;'Country Selector'!$B$3&amp;ROW($A182))*10^12,0)*'Process Emissions Multipliers'!$D$42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Multipliers'!$E$42</f>
        <v>0</v>
      </c>
    </row>
    <row r="175" spans="1:42">
      <c r="A175" s="74">
        <v>10000</v>
      </c>
      <c r="B175">
        <f ca="1">IF('Coal mining 2010'!$A183="MR",INDIRECT("'Coal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2020'!$A183="MR",INDIRECT("'Coal mining 2020'!"&amp;'Country Selector'!$B$3&amp;ROW($A183))*10^12,0)*'Process Emissions Multipliers'!$B$42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2030'!$A183="MR",INDIRECT("'Coal mining 2030'!"&amp;'Country Selector'!$B$3&amp;ROW($A183))*10^12,0)*'Process Emissions Multipliers'!$D$42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Multipliers'!$E$42</f>
        <v>0</v>
      </c>
    </row>
    <row r="176" spans="1:42">
      <c r="A176" s="74">
        <v>100000</v>
      </c>
      <c r="B176">
        <f ca="1">IF('Coal mining 2010'!$A184="MR",INDIRECT("'Coal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2020'!$A184="MR",INDIRECT("'Coal mining 2020'!"&amp;'Country Selector'!$B$3&amp;ROW($A184))*10^12,0)*'Process Emissions Multipliers'!$B$42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2030'!$A184="MR",INDIRECT("'Coal mining 2030'!"&amp;'Country Selector'!$B$3&amp;ROW($A184))*10^12,0)*'Process Emissions Multipliers'!$D$42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Multipliers'!$E$42</f>
        <v>0</v>
      </c>
    </row>
    <row r="177" spans="1:42">
      <c r="A177" s="74">
        <v>1000000</v>
      </c>
      <c r="B177">
        <f ca="1">IF('Coal mining 2010'!$A185="MR",INDIRECT("'Coal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2020'!$A185="MR",INDIRECT("'Coal mining 2020'!"&amp;'Country Selector'!$B$3&amp;ROW($A185))*10^12,0)*'Process Emissions Multipliers'!$B$42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2030'!$A185="MR",INDIRECT("'Coal mining 2030'!"&amp;'Country Selector'!$B$3&amp;ROW($A185))*10^12,0)*'Process Emissions Multipliers'!$D$42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Multipliers'!$E$42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L2" sqref="L2"/>
    </sheetView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2010'!$A10="MD",INDIRECT("'Coal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2020'!$A10="MD",INDIRECT("'Coal mining 2020'!"&amp;'Country Selector'!$B$3&amp;ROW($A10))*10^12,0)*'Process Emissions Multipliers'!$B$42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2030'!$A10="MD",INDIRECT("'Coal mining 2030'!"&amp;'Country Selector'!$B$3&amp;ROW($A10))*10^12,0)*'Process Emissions Multipliers'!$D$42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Multipliers'!$E$42</f>
        <v>0</v>
      </c>
    </row>
    <row r="3" spans="1:42">
      <c r="A3" s="74">
        <v>-49</v>
      </c>
      <c r="B3">
        <f ca="1">IF('Coal mining 2010'!$A11="MD",INDIRECT("'Coal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2020'!$A11="MD",INDIRECT("'Coal mining 2020'!"&amp;'Country Selector'!$B$3&amp;ROW($A11))*10^12,0)*'Process Emissions Multipliers'!$B$42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2030'!$A11="MD",INDIRECT("'Coal mining 2030'!"&amp;'Country Selector'!$B$3&amp;ROW($A11))*10^12,0)*'Process Emissions Multipliers'!$D$42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Multipliers'!$E$42</f>
        <v>0</v>
      </c>
    </row>
    <row r="4" spans="1:42">
      <c r="A4" s="74">
        <v>-48</v>
      </c>
      <c r="B4">
        <f ca="1">IF('Coal mining 2010'!$A12="MD",INDIRECT("'Coal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2020'!$A12="MD",INDIRECT("'Coal mining 2020'!"&amp;'Country Selector'!$B$3&amp;ROW($A12))*10^12,0)*'Process Emissions Multipliers'!$B$42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2030'!$A12="MD",INDIRECT("'Coal mining 2030'!"&amp;'Country Selector'!$B$3&amp;ROW($A12))*10^12,0)*'Process Emissions Multipliers'!$D$42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Multipliers'!$E$42</f>
        <v>0</v>
      </c>
    </row>
    <row r="5" spans="1:42">
      <c r="A5" s="74">
        <v>-47</v>
      </c>
      <c r="B5">
        <f ca="1">IF('Coal mining 2010'!$A13="MD",INDIRECT("'Coal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2020'!$A13="MD",INDIRECT("'Coal mining 2020'!"&amp;'Country Selector'!$B$3&amp;ROW($A13))*10^12,0)*'Process Emissions Multipliers'!$B$42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2030'!$A13="MD",INDIRECT("'Coal mining 2030'!"&amp;'Country Selector'!$B$3&amp;ROW($A13))*10^12,0)*'Process Emissions Multipliers'!$D$42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Multipliers'!$E$42</f>
        <v>0</v>
      </c>
    </row>
    <row r="6" spans="1:42">
      <c r="A6" s="74">
        <v>-46</v>
      </c>
      <c r="B6">
        <f ca="1">IF('Coal mining 2010'!$A14="MD",INDIRECT("'Coal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2020'!$A14="MD",INDIRECT("'Coal mining 2020'!"&amp;'Country Selector'!$B$3&amp;ROW($A14))*10^12,0)*'Process Emissions Multipliers'!$B$42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2030'!$A14="MD",INDIRECT("'Coal mining 2030'!"&amp;'Country Selector'!$B$3&amp;ROW($A14))*10^12,0)*'Process Emissions Multipliers'!$D$42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Multipliers'!$E$42</f>
        <v>0</v>
      </c>
    </row>
    <row r="7" spans="1:42">
      <c r="A7" s="74">
        <v>-45</v>
      </c>
      <c r="B7">
        <f ca="1">IF('Coal mining 2010'!$A15="MD",INDIRECT("'Coal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2020'!$A15="MD",INDIRECT("'Coal mining 2020'!"&amp;'Country Selector'!$B$3&amp;ROW($A15))*10^12,0)*'Process Emissions Multipliers'!$B$42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2030'!$A15="MD",INDIRECT("'Coal mining 2030'!"&amp;'Country Selector'!$B$3&amp;ROW($A15))*10^12,0)*'Process Emissions Multipliers'!$D$42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Multipliers'!$E$42</f>
        <v>0</v>
      </c>
    </row>
    <row r="8" spans="1:42">
      <c r="A8" s="74">
        <v>-44</v>
      </c>
      <c r="B8">
        <f ca="1">IF('Coal mining 2010'!$A16="MD",INDIRECT("'Coal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2020'!$A16="MD",INDIRECT("'Coal mining 2020'!"&amp;'Country Selector'!$B$3&amp;ROW($A16))*10^12,0)*'Process Emissions Multipliers'!$B$42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2030'!$A16="MD",INDIRECT("'Coal mining 2030'!"&amp;'Country Selector'!$B$3&amp;ROW($A16))*10^12,0)*'Process Emissions Multipliers'!$D$42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Multipliers'!$E$42</f>
        <v>0</v>
      </c>
    </row>
    <row r="9" spans="1:42">
      <c r="A9" s="74">
        <v>-43</v>
      </c>
      <c r="B9">
        <f ca="1">IF('Coal mining 2010'!$A17="MD",INDIRECT("'Coal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2020'!$A17="MD",INDIRECT("'Coal mining 2020'!"&amp;'Country Selector'!$B$3&amp;ROW($A17))*10^12,0)*'Process Emissions Multipliers'!$B$42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2030'!$A17="MD",INDIRECT("'Coal mining 2030'!"&amp;'Country Selector'!$B$3&amp;ROW($A17))*10^12,0)*'Process Emissions Multipliers'!$D$42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Multipliers'!$E$42</f>
        <v>0</v>
      </c>
    </row>
    <row r="10" spans="1:42">
      <c r="A10" s="74">
        <v>-42</v>
      </c>
      <c r="B10">
        <f ca="1">IF('Coal mining 2010'!$A18="MD",INDIRECT("'Coal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2020'!$A18="MD",INDIRECT("'Coal mining 2020'!"&amp;'Country Selector'!$B$3&amp;ROW($A18))*10^12,0)*'Process Emissions Multipliers'!$B$42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2030'!$A18="MD",INDIRECT("'Coal mining 2030'!"&amp;'Country Selector'!$B$3&amp;ROW($A18))*10^12,0)*'Process Emissions Multipliers'!$D$42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Multipliers'!$E$42</f>
        <v>0</v>
      </c>
    </row>
    <row r="11" spans="1:42">
      <c r="A11" s="74">
        <v>-41</v>
      </c>
      <c r="B11">
        <f ca="1">IF('Coal mining 2010'!$A19="MD",INDIRECT("'Coal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2020'!$A19="MD",INDIRECT("'Coal mining 2020'!"&amp;'Country Selector'!$B$3&amp;ROW($A19))*10^12,0)*'Process Emissions Multipliers'!$B$42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2030'!$A19="MD",INDIRECT("'Coal mining 2030'!"&amp;'Country Selector'!$B$3&amp;ROW($A19))*10^12,0)*'Process Emissions Multipliers'!$D$42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Multipliers'!$E$42</f>
        <v>0</v>
      </c>
    </row>
    <row r="12" spans="1:42">
      <c r="A12" s="74">
        <v>-40</v>
      </c>
      <c r="B12">
        <f ca="1">IF('Coal mining 2010'!$A20="MD",INDIRECT("'Coal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2020'!$A20="MD",INDIRECT("'Coal mining 2020'!"&amp;'Country Selector'!$B$3&amp;ROW($A20))*10^12,0)*'Process Emissions Multipliers'!$B$42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2030'!$A20="MD",INDIRECT("'Coal mining 2030'!"&amp;'Country Selector'!$B$3&amp;ROW($A20))*10^12,0)*'Process Emissions Multipliers'!$D$42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Multipliers'!$E$42</f>
        <v>0</v>
      </c>
    </row>
    <row r="13" spans="1:42">
      <c r="A13" s="74">
        <v>-39</v>
      </c>
      <c r="B13">
        <f ca="1">IF('Coal mining 2010'!$A21="MD",INDIRECT("'Coal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2020'!$A21="MD",INDIRECT("'Coal mining 2020'!"&amp;'Country Selector'!$B$3&amp;ROW($A21))*10^12,0)*'Process Emissions Multipliers'!$B$42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2030'!$A21="MD",INDIRECT("'Coal mining 2030'!"&amp;'Country Selector'!$B$3&amp;ROW($A21))*10^12,0)*'Process Emissions Multipliers'!$D$42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Multipliers'!$E$42</f>
        <v>0</v>
      </c>
    </row>
    <row r="14" spans="1:42">
      <c r="A14" s="74">
        <v>-38</v>
      </c>
      <c r="B14">
        <f ca="1">IF('Coal mining 2010'!$A22="MD",INDIRECT("'Coal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2020'!$A22="MD",INDIRECT("'Coal mining 2020'!"&amp;'Country Selector'!$B$3&amp;ROW($A22))*10^12,0)*'Process Emissions Multipliers'!$B$42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2030'!$A22="MD",INDIRECT("'Coal mining 2030'!"&amp;'Country Selector'!$B$3&amp;ROW($A22))*10^12,0)*'Process Emissions Multipliers'!$D$42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Multipliers'!$E$42</f>
        <v>0</v>
      </c>
    </row>
    <row r="15" spans="1:42">
      <c r="A15" s="74">
        <v>-37</v>
      </c>
      <c r="B15">
        <f ca="1">IF('Coal mining 2010'!$A23="MD",INDIRECT("'Coal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2020'!$A23="MD",INDIRECT("'Coal mining 2020'!"&amp;'Country Selector'!$B$3&amp;ROW($A23))*10^12,0)*'Process Emissions Multipliers'!$B$42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2030'!$A23="MD",INDIRECT("'Coal mining 2030'!"&amp;'Country Selector'!$B$3&amp;ROW($A23))*10^12,0)*'Process Emissions Multipliers'!$D$42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Multipliers'!$E$42</f>
        <v>0</v>
      </c>
    </row>
    <row r="16" spans="1:42">
      <c r="A16" s="74">
        <v>-36</v>
      </c>
      <c r="B16">
        <f ca="1">IF('Coal mining 2010'!$A24="MD",INDIRECT("'Coal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2020'!$A24="MD",INDIRECT("'Coal mining 2020'!"&amp;'Country Selector'!$B$3&amp;ROW($A24))*10^12,0)*'Process Emissions Multipliers'!$B$42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2030'!$A24="MD",INDIRECT("'Coal mining 2030'!"&amp;'Country Selector'!$B$3&amp;ROW($A24))*10^12,0)*'Process Emissions Multipliers'!$D$42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Multipliers'!$E$42</f>
        <v>0</v>
      </c>
    </row>
    <row r="17" spans="1:42">
      <c r="A17" s="74">
        <v>-35</v>
      </c>
      <c r="B17">
        <f ca="1">IF('Coal mining 2010'!$A25="MD",INDIRECT("'Coal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2020'!$A25="MD",INDIRECT("'Coal mining 2020'!"&amp;'Country Selector'!$B$3&amp;ROW($A25))*10^12,0)*'Process Emissions Multipliers'!$B$42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2030'!$A25="MD",INDIRECT("'Coal mining 2030'!"&amp;'Country Selector'!$B$3&amp;ROW($A25))*10^12,0)*'Process Emissions Multipliers'!$D$42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Multipliers'!$E$42</f>
        <v>0</v>
      </c>
    </row>
    <row r="18" spans="1:42">
      <c r="A18" s="74">
        <v>-34</v>
      </c>
      <c r="B18">
        <f ca="1">IF('Coal mining 2010'!$A26="MD",INDIRECT("'Coal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2020'!$A26="MD",INDIRECT("'Coal mining 2020'!"&amp;'Country Selector'!$B$3&amp;ROW($A26))*10^12,0)*'Process Emissions Multipliers'!$B$42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2030'!$A26="MD",INDIRECT("'Coal mining 2030'!"&amp;'Country Selector'!$B$3&amp;ROW($A26))*10^12,0)*'Process Emissions Multipliers'!$D$42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Multipliers'!$E$42</f>
        <v>0</v>
      </c>
    </row>
    <row r="19" spans="1:42">
      <c r="A19" s="74">
        <v>-33</v>
      </c>
      <c r="B19">
        <f ca="1">IF('Coal mining 2010'!$A27="MD",INDIRECT("'Coal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2020'!$A27="MD",INDIRECT("'Coal mining 2020'!"&amp;'Country Selector'!$B$3&amp;ROW($A27))*10^12,0)*'Process Emissions Multipliers'!$B$42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2030'!$A27="MD",INDIRECT("'Coal mining 2030'!"&amp;'Country Selector'!$B$3&amp;ROW($A27))*10^12,0)*'Process Emissions Multipliers'!$D$42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Multipliers'!$E$42</f>
        <v>0</v>
      </c>
    </row>
    <row r="20" spans="1:42">
      <c r="A20" s="74">
        <v>-32</v>
      </c>
      <c r="B20">
        <f ca="1">IF('Coal mining 2010'!$A28="MD",INDIRECT("'Coal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2020'!$A28="MD",INDIRECT("'Coal mining 2020'!"&amp;'Country Selector'!$B$3&amp;ROW($A28))*10^12,0)*'Process Emissions Multipliers'!$B$42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2030'!$A28="MD",INDIRECT("'Coal mining 2030'!"&amp;'Country Selector'!$B$3&amp;ROW($A28))*10^12,0)*'Process Emissions Multipliers'!$D$42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Multipliers'!$E$42</f>
        <v>0</v>
      </c>
    </row>
    <row r="21" spans="1:42">
      <c r="A21" s="74">
        <v>-31</v>
      </c>
      <c r="B21">
        <f ca="1">IF('Coal mining 2010'!$A29="MD",INDIRECT("'Coal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2020'!$A29="MD",INDIRECT("'Coal mining 2020'!"&amp;'Country Selector'!$B$3&amp;ROW($A29))*10^12,0)*'Process Emissions Multipliers'!$B$42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IF('Coal mining 2030'!$A29="MD",INDIRECT("'Coal mining 2030'!"&amp;'Country Selector'!$B$3&amp;ROW($A29))*10^12,0)*'Process Emissions Multipliers'!$D$42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Multipliers'!$E$42</f>
        <v>0</v>
      </c>
    </row>
    <row r="22" spans="1:42">
      <c r="A22" s="74">
        <v>-30</v>
      </c>
      <c r="B22">
        <f ca="1">IF('Coal mining 2010'!$A30="MD",INDIRECT("'Coal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2020'!$A30="MD",INDIRECT("'Coal mining 2020'!"&amp;'Country Selector'!$B$3&amp;ROW($A30))*10^12,0)*'Process Emissions Multipliers'!$B$42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2030'!$A30="MD",INDIRECT("'Coal mining 2030'!"&amp;'Country Selector'!$B$3&amp;ROW($A30))*10^12,0)*'Process Emissions Multipliers'!$D$42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Multipliers'!$E$42</f>
        <v>0</v>
      </c>
    </row>
    <row r="23" spans="1:42">
      <c r="A23" s="74">
        <v>-29</v>
      </c>
      <c r="B23">
        <f ca="1">IF('Coal mining 2010'!$A31="MD",INDIRECT("'Coal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2020'!$A31="MD",INDIRECT("'Coal mining 2020'!"&amp;'Country Selector'!$B$3&amp;ROW($A31))*10^12,0)*'Process Emissions Multipliers'!$B$42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2030'!$A31="MD",INDIRECT("'Coal mining 2030'!"&amp;'Country Selector'!$B$3&amp;ROW($A31))*10^12,0)*'Process Emissions Multipliers'!$D$42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Multipliers'!$E$42</f>
        <v>0</v>
      </c>
    </row>
    <row r="24" spans="1:42">
      <c r="A24" s="74">
        <v>-28</v>
      </c>
      <c r="B24">
        <f ca="1">IF('Coal mining 2010'!$A32="MD",INDIRECT("'Coal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2020'!$A32="MD",INDIRECT("'Coal mining 2020'!"&amp;'Country Selector'!$B$3&amp;ROW($A32))*10^12,0)*'Process Emissions Multipliers'!$B$42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2030'!$A32="MD",INDIRECT("'Coal mining 2030'!"&amp;'Country Selector'!$B$3&amp;ROW($A32))*10^12,0)*'Process Emissions Multipliers'!$D$42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Multipliers'!$E$42</f>
        <v>0</v>
      </c>
    </row>
    <row r="25" spans="1:42">
      <c r="A25" s="74">
        <v>-27</v>
      </c>
      <c r="B25">
        <f ca="1">IF('Coal mining 2010'!$A33="MD",INDIRECT("'Coal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2020'!$A33="MD",INDIRECT("'Coal mining 2020'!"&amp;'Country Selector'!$B$3&amp;ROW($A33))*10^12,0)*'Process Emissions Multipliers'!$B$42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IF('Coal mining 2030'!$A33="MD",INDIRECT("'Coal mining 2030'!"&amp;'Country Selector'!$B$3&amp;ROW($A33))*10^12,0)*'Process Emissions Multipliers'!$D$42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Multipliers'!$E$42</f>
        <v>0</v>
      </c>
    </row>
    <row r="26" spans="1:42">
      <c r="A26" s="74">
        <v>-26</v>
      </c>
      <c r="B26">
        <f ca="1">IF('Coal mining 2010'!$A34="MD",INDIRECT("'Coal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2020'!$A34="MD",INDIRECT("'Coal mining 2020'!"&amp;'Country Selector'!$B$3&amp;ROW($A34))*10^12,0)*'Process Emissions Multipliers'!$B$42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IF('Coal mining 2030'!$A34="MD",INDIRECT("'Coal mining 2030'!"&amp;'Country Selector'!$B$3&amp;ROW($A34))*10^12,0)*'Process Emissions Multipliers'!$D$42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Multipliers'!$E$42</f>
        <v>0</v>
      </c>
    </row>
    <row r="27" spans="1:42">
      <c r="A27" s="74">
        <v>-25</v>
      </c>
      <c r="B27">
        <f ca="1">IF('Coal mining 2010'!$A35="MD",INDIRECT("'Coal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2020'!$A35="MD",INDIRECT("'Coal mining 2020'!"&amp;'Country Selector'!$B$3&amp;ROW($A35))*10^12,0)*'Process Emissions Multipliers'!$B$42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IF('Coal mining 2030'!$A35="MD",INDIRECT("'Coal mining 2030'!"&amp;'Country Selector'!$B$3&amp;ROW($A35))*10^12,0)*'Process Emissions Multipliers'!$D$42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Multipliers'!$E$42</f>
        <v>0</v>
      </c>
    </row>
    <row r="28" spans="1:42">
      <c r="A28" s="74">
        <v>-24</v>
      </c>
      <c r="B28">
        <f ca="1">IF('Coal mining 2010'!$A36="MD",INDIRECT("'Coal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2020'!$A36="MD",INDIRECT("'Coal mining 2020'!"&amp;'Country Selector'!$B$3&amp;ROW($A36))*10^12,0)*'Process Emissions Multipliers'!$B$42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2030'!$A36="MD",INDIRECT("'Coal mining 2030'!"&amp;'Country Selector'!$B$3&amp;ROW($A36))*10^12,0)*'Process Emissions Multipliers'!$D$42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Multipliers'!$E$42</f>
        <v>0</v>
      </c>
    </row>
    <row r="29" spans="1:42">
      <c r="A29" s="74">
        <v>-23</v>
      </c>
      <c r="B29">
        <f ca="1">IF('Coal mining 2010'!$A37="MD",INDIRECT("'Coal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2020'!$A37="MD",INDIRECT("'Coal mining 2020'!"&amp;'Country Selector'!$B$3&amp;ROW($A37))*10^12,0)*'Process Emissions Multipliers'!$B$42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2030'!$A37="MD",INDIRECT("'Coal mining 2030'!"&amp;'Country Selector'!$B$3&amp;ROW($A37))*10^12,0)*'Process Emissions Multipliers'!$D$42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Multipliers'!$E$42</f>
        <v>0</v>
      </c>
    </row>
    <row r="30" spans="1:42">
      <c r="A30" s="74">
        <v>-22</v>
      </c>
      <c r="B30">
        <f ca="1">IF('Coal mining 2010'!$A38="MD",INDIRECT("'Coal mining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IF('Coal mining 2020'!$A38="MD",INDIRECT("'Coal mining 2020'!"&amp;'Country Selector'!$B$3&amp;ROW($A38))*10^12,0)*'Process Emissions Multipliers'!$B$42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IF('Coal mining 2030'!$A38="MD",INDIRECT("'Coal mining 2030'!"&amp;'Country Selector'!$B$3&amp;ROW($A38))*10^12,0)*'Process Emissions Multipliers'!$D$42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Multipliers'!$E$42</f>
        <v>0</v>
      </c>
    </row>
    <row r="31" spans="1:42">
      <c r="A31" s="74">
        <v>-21</v>
      </c>
      <c r="B31">
        <f ca="1">IF('Coal mining 2010'!$A39="MD",INDIRECT("'Coal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2020'!$A39="MD",INDIRECT("'Coal mining 2020'!"&amp;'Country Selector'!$B$3&amp;ROW($A39))*10^12,0)*'Process Emissions Multipliers'!$B$42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IF('Coal mining 2030'!$A39="MD",INDIRECT("'Coal mining 2030'!"&amp;'Country Selector'!$B$3&amp;ROW($A39))*10^12,0)*'Process Emissions Multipliers'!$D$42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Multipliers'!$E$42</f>
        <v>0</v>
      </c>
    </row>
    <row r="32" spans="1:42">
      <c r="A32" s="74">
        <v>-20</v>
      </c>
      <c r="B32">
        <f ca="1">IF('Coal mining 2010'!$A40="MD",INDIRECT("'Coal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2020'!$A40="MD",INDIRECT("'Coal mining 2020'!"&amp;'Country Selector'!$B$3&amp;ROW($A40))*10^12,0)*'Process Emissions Multipliers'!$B$42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2030'!$A40="MD",INDIRECT("'Coal mining 2030'!"&amp;'Country Selector'!$B$3&amp;ROW($A40))*10^12,0)*'Process Emissions Multipliers'!$D$42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Multipliers'!$E$42</f>
        <v>0</v>
      </c>
    </row>
    <row r="33" spans="1:42">
      <c r="A33" s="74">
        <v>-19</v>
      </c>
      <c r="B33">
        <f ca="1">IF('Coal mining 2010'!$A41="MD",INDIRECT("'Coal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2020'!$A41="MD",INDIRECT("'Coal mining 2020'!"&amp;'Country Selector'!$B$3&amp;ROW($A41))*10^12,0)*'Process Emissions Multipliers'!$B$42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2030'!$A41="MD",INDIRECT("'Coal mining 2030'!"&amp;'Country Selector'!$B$3&amp;ROW($A41))*10^12,0)*'Process Emissions Multipliers'!$D$42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Multipliers'!$E$42</f>
        <v>0</v>
      </c>
    </row>
    <row r="34" spans="1:42">
      <c r="A34" s="74">
        <v>-18</v>
      </c>
      <c r="B34">
        <f ca="1">IF('Coal mining 2010'!$A42="MD",INDIRECT("'Coal mining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IF('Coal mining 2020'!$A42="MD",INDIRECT("'Coal mining 2020'!"&amp;'Country Selector'!$B$3&amp;ROW($A42))*10^12,0)*'Process Emissions Multipliers'!$B$42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IF('Coal mining 2030'!$A42="MD",INDIRECT("'Coal mining 2030'!"&amp;'Country Selector'!$B$3&amp;ROW($A42))*10^12,0)*'Process Emissions Multipliers'!$D$42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Multipliers'!$E$42</f>
        <v>0</v>
      </c>
    </row>
    <row r="35" spans="1:42">
      <c r="A35" s="74">
        <v>-17</v>
      </c>
      <c r="B35">
        <f ca="1">IF('Coal mining 2010'!$A43="MD",INDIRECT("'Coal mining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IF('Coal mining 2020'!$A43="MD",INDIRECT("'Coal mining 2020'!"&amp;'Country Selector'!$B$3&amp;ROW($A43))*10^12,0)*'Process Emissions Multipliers'!$B$42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IF('Coal mining 2030'!$A43="MD",INDIRECT("'Coal mining 2030'!"&amp;'Country Selector'!$B$3&amp;ROW($A43))*10^12,0)*'Process Emissions Multipliers'!$D$42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Multipliers'!$E$42</f>
        <v>0</v>
      </c>
    </row>
    <row r="36" spans="1:42">
      <c r="A36" s="74">
        <v>-16</v>
      </c>
      <c r="B36">
        <f ca="1">IF('Coal mining 2010'!$A44="MD",INDIRECT("'Coal mining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IF('Coal mining 2020'!$A44="MD",INDIRECT("'Coal mining 2020'!"&amp;'Country Selector'!$B$3&amp;ROW($A44))*10^12,0)*'Process Emissions Multipliers'!$B$42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IF('Coal mining 2030'!$A44="MD",INDIRECT("'Coal mining 2030'!"&amp;'Country Selector'!$B$3&amp;ROW($A44))*10^12,0)*'Process Emissions Multipliers'!$D$42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Multipliers'!$E$42</f>
        <v>0</v>
      </c>
    </row>
    <row r="37" spans="1:42">
      <c r="A37" s="74">
        <v>-15</v>
      </c>
      <c r="B37">
        <f ca="1">IF('Coal mining 2010'!$A45="MD",INDIRECT("'Coal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2020'!$A45="MD",INDIRECT("'Coal mining 2020'!"&amp;'Country Selector'!$B$3&amp;ROW($A45))*10^12,0)*'Process Emissions Multipliers'!$B$42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IF('Coal mining 2030'!$A45="MD",INDIRECT("'Coal mining 2030'!"&amp;'Country Selector'!$B$3&amp;ROW($A45))*10^12,0)*'Process Emissions Multipliers'!$D$42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Multipliers'!$E$42</f>
        <v>0</v>
      </c>
    </row>
    <row r="38" spans="1:42">
      <c r="A38" s="74">
        <v>-14</v>
      </c>
      <c r="B38">
        <f ca="1">IF('Coal mining 2010'!$A46="MD",INDIRECT("'Coal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2020'!$A46="MD",INDIRECT("'Coal mining 2020'!"&amp;'Country Selector'!$B$3&amp;ROW($A46))*10^12,0)*'Process Emissions Multipliers'!$B$42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2030'!$A46="MD",INDIRECT("'Coal mining 2030'!"&amp;'Country Selector'!$B$3&amp;ROW($A46))*10^12,0)*'Process Emissions Multipliers'!$D$42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Multipliers'!$E$42</f>
        <v>0</v>
      </c>
    </row>
    <row r="39" spans="1:42">
      <c r="A39" s="74">
        <v>-13</v>
      </c>
      <c r="B39">
        <f ca="1">IF('Coal mining 2010'!$A47="MD",INDIRECT("'Coal mining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IF('Coal mining 2020'!$A47="MD",INDIRECT("'Coal mining 2020'!"&amp;'Country Selector'!$B$3&amp;ROW($A47))*10^12,0)*'Process Emissions Multipliers'!$B$42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IF('Coal mining 2030'!$A47="MD",INDIRECT("'Coal mining 2030'!"&amp;'Country Selector'!$B$3&amp;ROW($A47))*10^12,0)*'Process Emissions Multipliers'!$D$42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Multipliers'!$E$42</f>
        <v>0</v>
      </c>
    </row>
    <row r="40" spans="1:42">
      <c r="A40" s="74">
        <v>-12</v>
      </c>
      <c r="B40">
        <f ca="1">IF('Coal mining 2010'!$A48="MD",INDIRECT("'Coal mining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IF('Coal mining 2020'!$A48="MD",INDIRECT("'Coal mining 2020'!"&amp;'Country Selector'!$B$3&amp;ROW($A48))*10^12,0)*'Process Emissions Multipliers'!$B$42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IF('Coal mining 2030'!$A48="MD",INDIRECT("'Coal mining 2030'!"&amp;'Country Selector'!$B$3&amp;ROW($A48))*10^12,0)*'Process Emissions Multipliers'!$D$42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Multipliers'!$E$42</f>
        <v>0</v>
      </c>
    </row>
    <row r="41" spans="1:42">
      <c r="A41" s="74">
        <v>-11</v>
      </c>
      <c r="B41">
        <f ca="1">IF('Coal mining 2010'!$A49="MD",INDIRECT("'Coal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2020'!$A49="MD",INDIRECT("'Coal mining 2020'!"&amp;'Country Selector'!$B$3&amp;ROW($A49))*10^12,0)*'Process Emissions Multipliers'!$B$42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IF('Coal mining 2030'!$A49="MD",INDIRECT("'Coal mining 2030'!"&amp;'Country Selector'!$B$3&amp;ROW($A49))*10^12,0)*'Process Emissions Multipliers'!$D$42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Multipliers'!$E$42</f>
        <v>0</v>
      </c>
    </row>
    <row r="42" spans="1:42">
      <c r="A42" s="74">
        <v>-10</v>
      </c>
      <c r="B42">
        <f ca="1">IF('Coal mining 2010'!$A50="MD",INDIRECT("'Coal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2020'!$A50="MD",INDIRECT("'Coal mining 2020'!"&amp;'Country Selector'!$B$3&amp;ROW($A50))*10^12,0)*'Process Emissions Multipliers'!$B$42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IF('Coal mining 2030'!$A50="MD",INDIRECT("'Coal mining 2030'!"&amp;'Country Selector'!$B$3&amp;ROW($A50))*10^12,0)*'Process Emissions Multipliers'!$D$42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Multipliers'!$E$42</f>
        <v>0</v>
      </c>
    </row>
    <row r="43" spans="1:42">
      <c r="A43" s="74">
        <v>-9</v>
      </c>
      <c r="B43">
        <f ca="1">IF('Coal mining 2010'!$A51="MD",INDIRECT("'Coal mining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IF('Coal mining 2020'!$A51="MD",INDIRECT("'Coal mining 2020'!"&amp;'Country Selector'!$B$3&amp;ROW($A51))*10^12,0)*'Process Emissions Multipliers'!$B$42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IF('Coal mining 2030'!$A51="MD",INDIRECT("'Coal mining 2030'!"&amp;'Country Selector'!$B$3&amp;ROW($A51))*10^12,0)*'Process Emissions Multipliers'!$D$42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Multipliers'!$E$42</f>
        <v>0</v>
      </c>
    </row>
    <row r="44" spans="1:42">
      <c r="A44" s="74">
        <v>-8</v>
      </c>
      <c r="B44">
        <f ca="1">IF('Coal mining 2010'!$A52="MD",INDIRECT("'Coal mining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IF('Coal mining 2020'!$A52="MD",INDIRECT("'Coal mining 2020'!"&amp;'Country Selector'!$B$3&amp;ROW($A52))*10^12,0)*'Process Emissions Multipliers'!$B$42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IF('Coal mining 2030'!$A52="MD",INDIRECT("'Coal mining 2030'!"&amp;'Country Selector'!$B$3&amp;ROW($A52))*10^12,0)*'Process Emissions Multipliers'!$D$42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Multipliers'!$E$42</f>
        <v>0</v>
      </c>
    </row>
    <row r="45" spans="1:42">
      <c r="A45" s="74">
        <v>-7</v>
      </c>
      <c r="B45">
        <f ca="1">IF('Coal mining 2010'!$A53="MD",INDIRECT("'Coal mining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IF('Coal mining 2020'!$A53="MD",INDIRECT("'Coal mining 2020'!"&amp;'Country Selector'!$B$3&amp;ROW($A53))*10^12,0)*'Process Emissions Multipliers'!$B$42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IF('Coal mining 2030'!$A53="MD",INDIRECT("'Coal mining 2030'!"&amp;'Country Selector'!$B$3&amp;ROW($A53))*10^12,0)*'Process Emissions Multipliers'!$D$42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Multipliers'!$E$42</f>
        <v>0</v>
      </c>
    </row>
    <row r="46" spans="1:42">
      <c r="A46" s="74">
        <v>-6</v>
      </c>
      <c r="B46">
        <f ca="1">IF('Coal mining 2010'!$A54="MD",INDIRECT("'Coal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2020'!$A54="MD",INDIRECT("'Coal mining 2020'!"&amp;'Country Selector'!$B$3&amp;ROW($A54))*10^12,0)*'Process Emissions Multipliers'!$B$42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2030'!$A54="MD",INDIRECT("'Coal mining 2030'!"&amp;'Country Selector'!$B$3&amp;ROW($A54))*10^12,0)*'Process Emissions Multipliers'!$D$42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Multipliers'!$E$42</f>
        <v>0</v>
      </c>
    </row>
    <row r="47" spans="1:42">
      <c r="A47" s="74">
        <v>-5</v>
      </c>
      <c r="B47">
        <f ca="1">IF('Coal mining 2010'!$A55="MD",INDIRECT("'Coal mining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IF('Coal mining 2020'!$A55="MD",INDIRECT("'Coal mining 2020'!"&amp;'Country Selector'!$B$3&amp;ROW($A55))*10^12,0)*'Process Emissions Multipliers'!$B$42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2030'!$A55="MD",INDIRECT("'Coal mining 2030'!"&amp;'Country Selector'!$B$3&amp;ROW($A55))*10^12,0)*'Process Emissions Multipliers'!$D$42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Multipliers'!$E$42</f>
        <v>0</v>
      </c>
    </row>
    <row r="48" spans="1:42">
      <c r="A48" s="74">
        <v>-4</v>
      </c>
      <c r="B48">
        <f ca="1">IF('Coal mining 2010'!$A56="MD",INDIRECT("'Coal mining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IF('Coal mining 2020'!$A56="MD",INDIRECT("'Coal mining 2020'!"&amp;'Country Selector'!$B$3&amp;ROW($A56))*10^12,0)*'Process Emissions Multipliers'!$B$42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IF('Coal mining 2030'!$A56="MD",INDIRECT("'Coal mining 2030'!"&amp;'Country Selector'!$B$3&amp;ROW($A56))*10^12,0)*'Process Emissions Multipliers'!$D$42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Multipliers'!$E$42</f>
        <v>0</v>
      </c>
    </row>
    <row r="49" spans="1:42">
      <c r="A49" s="74">
        <v>-3</v>
      </c>
      <c r="B49">
        <f ca="1">IF('Coal mining 2010'!$A57="MD",INDIRECT("'Coal mining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IF('Coal mining 2020'!$A57="MD",INDIRECT("'Coal mining 2020'!"&amp;'Country Selector'!$B$3&amp;ROW($A57))*10^12,0)*'Process Emissions Multipliers'!$B$42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IF('Coal mining 2030'!$A57="MD",INDIRECT("'Coal mining 2030'!"&amp;'Country Selector'!$B$3&amp;ROW($A57))*10^12,0)*'Process Emissions Multipliers'!$D$42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Multipliers'!$E$42</f>
        <v>0</v>
      </c>
    </row>
    <row r="50" spans="1:42">
      <c r="A50" s="74">
        <v>-2</v>
      </c>
      <c r="B50">
        <f ca="1">IF('Coal mining 2010'!$A58="MD",INDIRECT("'Coal mining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IF('Coal mining 2020'!$A58="MD",INDIRECT("'Coal mining 2020'!"&amp;'Country Selector'!$B$3&amp;ROW($A58))*10^12,0)*'Process Emissions Multipliers'!$B$42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IF('Coal mining 2030'!$A58="MD",INDIRECT("'Coal mining 2030'!"&amp;'Country Selector'!$B$3&amp;ROW($A58))*10^12,0)*'Process Emissions Multipliers'!$D$42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Multipliers'!$E$42</f>
        <v>0</v>
      </c>
    </row>
    <row r="51" spans="1:42">
      <c r="A51" s="74">
        <v>-1</v>
      </c>
      <c r="B51">
        <f ca="1">IF('Coal mining 2010'!$A59="MD",INDIRECT("'Coal mining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IF('Coal mining 2020'!$A59="MD",INDIRECT("'Coal mining 2020'!"&amp;'Country Selector'!$B$3&amp;ROW($A59))*10^12,0)*'Process Emissions Multipliers'!$B$42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IF('Coal mining 2030'!$A59="MD",INDIRECT("'Coal mining 2030'!"&amp;'Country Selector'!$B$3&amp;ROW($A59))*10^12,0)*'Process Emissions Multipliers'!$D$42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Multipliers'!$E$42</f>
        <v>0</v>
      </c>
    </row>
    <row r="52" spans="1:42">
      <c r="A52" s="74">
        <v>0</v>
      </c>
      <c r="B52">
        <f ca="1">IF('Coal mining 2010'!$A60="MD",INDIRECT("'Coal mining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IF('Coal mining 2020'!$A60="MD",INDIRECT("'Coal mining 2020'!"&amp;'Country Selector'!$B$3&amp;ROW($A60))*10^12,0)*'Process Emissions Multipliers'!$B$42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IF('Coal mining 2030'!$A60="MD",INDIRECT("'Coal mining 2030'!"&amp;'Country Selector'!$B$3&amp;ROW($A60))*10^12,0)*'Process Emissions Multipliers'!$D$42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Multipliers'!$E$42</f>
        <v>0</v>
      </c>
    </row>
    <row r="53" spans="1:42">
      <c r="A53" s="74">
        <v>1</v>
      </c>
      <c r="B53">
        <f ca="1">IF('Coal mining 2010'!$A61="MD",INDIRECT("'Coal mining 2010'!"&amp;'Country Selector'!$B$3&amp;ROW($A61))*10^12,0)</f>
        <v>4601073923272.4775</v>
      </c>
      <c r="C53" s="90">
        <f t="shared" ca="1" si="9"/>
        <v>4585446575481.2656</v>
      </c>
      <c r="D53" s="90">
        <f t="shared" ca="1" si="9"/>
        <v>4569819227690.0547</v>
      </c>
      <c r="E53" s="90">
        <f t="shared" ca="1" si="9"/>
        <v>4554191879898.8438</v>
      </c>
      <c r="F53" s="90">
        <f t="shared" ca="1" si="9"/>
        <v>4538564532107.6328</v>
      </c>
      <c r="G53" s="90">
        <f t="shared" ca="1" si="9"/>
        <v>4522937184316.4209</v>
      </c>
      <c r="H53" s="90">
        <f t="shared" ca="1" si="9"/>
        <v>4507309836525.21</v>
      </c>
      <c r="I53" s="90">
        <f t="shared" ca="1" si="9"/>
        <v>4491682488733.998</v>
      </c>
      <c r="J53" s="90">
        <f t="shared" ca="1" si="9"/>
        <v>4476055140942.7871</v>
      </c>
      <c r="K53" s="90">
        <f t="shared" ca="1" si="9"/>
        <v>4460427793151.5762</v>
      </c>
      <c r="L53">
        <f ca="1">IF('Coal mining 2020'!$A61="MD",INDIRECT("'Coal mining 2020'!"&amp;'Country Selector'!$B$3&amp;ROW($A61))*10^12,0)*'Process Emissions Multipliers'!$B$42</f>
        <v>4444800445360.3643</v>
      </c>
      <c r="M53" s="90">
        <f t="shared" ca="1" si="10"/>
        <v>4429523256614.8418</v>
      </c>
      <c r="N53" s="90">
        <f t="shared" ca="1" si="10"/>
        <v>4414246067869.3193</v>
      </c>
      <c r="O53" s="90">
        <f t="shared" ca="1" si="10"/>
        <v>4398968879123.7969</v>
      </c>
      <c r="P53" s="90">
        <f t="shared" ca="1" si="10"/>
        <v>4383691690378.2739</v>
      </c>
      <c r="Q53" s="90">
        <f t="shared" ca="1" si="10"/>
        <v>4368414501632.751</v>
      </c>
      <c r="R53" s="90">
        <f t="shared" ca="1" si="10"/>
        <v>4353137312887.2285</v>
      </c>
      <c r="S53" s="90">
        <f t="shared" ca="1" si="10"/>
        <v>4337860124141.7061</v>
      </c>
      <c r="T53" s="90">
        <f t="shared" ca="1" si="10"/>
        <v>4322582935396.1831</v>
      </c>
      <c r="U53" s="90">
        <f t="shared" ca="1" si="10"/>
        <v>4307305746650.6606</v>
      </c>
      <c r="V53">
        <f ca="1">IF('Coal mining 2030'!$A61="MD",INDIRECT("'Coal mining 2030'!"&amp;'Country Selector'!$B$3&amp;ROW($A61))*10^12,0)*'Process Emissions Multipliers'!$D$42</f>
        <v>4292028557905.1377</v>
      </c>
      <c r="W53" s="90">
        <f t="shared" ca="1" si="8"/>
        <v>4316553275740.5596</v>
      </c>
      <c r="X53" s="90">
        <f t="shared" ca="1" si="8"/>
        <v>4341077993575.9824</v>
      </c>
      <c r="Y53" s="90">
        <f t="shared" ca="1" si="8"/>
        <v>4365602711411.4043</v>
      </c>
      <c r="Z53" s="90">
        <f t="shared" ca="1" si="8"/>
        <v>4390127429246.8267</v>
      </c>
      <c r="AA53" s="90">
        <f t="shared" ca="1" si="8"/>
        <v>4414652147082.248</v>
      </c>
      <c r="AB53" s="90">
        <f t="shared" ca="1" si="8"/>
        <v>4439176864917.6719</v>
      </c>
      <c r="AC53" s="90">
        <f t="shared" ca="1" si="8"/>
        <v>4463701582753.0928</v>
      </c>
      <c r="AD53" s="90">
        <f t="shared" ca="1" si="8"/>
        <v>4488226300588.5156</v>
      </c>
      <c r="AE53" s="90">
        <f t="shared" ca="1" si="8"/>
        <v>4512751018423.9375</v>
      </c>
      <c r="AF53" s="90">
        <f t="shared" ca="1" si="8"/>
        <v>4537275736259.3594</v>
      </c>
      <c r="AG53" s="90">
        <f t="shared" ca="1" si="8"/>
        <v>4561800454094.7822</v>
      </c>
      <c r="AH53" s="90">
        <f t="shared" ca="1" si="8"/>
        <v>4586325171930.2051</v>
      </c>
      <c r="AI53" s="90">
        <f t="shared" ca="1" si="8"/>
        <v>4610849889765.627</v>
      </c>
      <c r="AJ53" s="90">
        <f t="shared" ca="1" si="8"/>
        <v>4635374607601.0488</v>
      </c>
      <c r="AK53" s="90">
        <f t="shared" ca="1" si="8"/>
        <v>4659899325436.4707</v>
      </c>
      <c r="AL53" s="90">
        <f t="shared" ca="1" si="8"/>
        <v>4684424043271.8936</v>
      </c>
      <c r="AM53" s="90">
        <f t="shared" ca="1" si="11"/>
        <v>4708948761107.3154</v>
      </c>
      <c r="AN53" s="90">
        <f t="shared" ca="1" si="11"/>
        <v>4733473478942.7373</v>
      </c>
      <c r="AO53" s="90">
        <f t="shared" ca="1" si="11"/>
        <v>4757998196778.1602</v>
      </c>
      <c r="AP53">
        <f ca="1">V53*'Process Emissions Multipliers'!$E$42</f>
        <v>4782522914613.582</v>
      </c>
    </row>
    <row r="54" spans="1:42">
      <c r="A54" s="74">
        <v>2</v>
      </c>
      <c r="B54">
        <f ca="1">IF('Coal mining 2010'!$A62="MD",INDIRECT("'Coal mining 2010'!"&amp;'Country Selector'!$B$3&amp;ROW($A62))*10^12,0)</f>
        <v>1586609607819.6445</v>
      </c>
      <c r="C54" s="90">
        <f t="shared" ca="1" si="9"/>
        <v>1552623989341.7637</v>
      </c>
      <c r="D54" s="90">
        <f t="shared" ca="1" si="9"/>
        <v>1518638370863.8823</v>
      </c>
      <c r="E54" s="90">
        <f t="shared" ca="1" si="9"/>
        <v>1484652752386.0015</v>
      </c>
      <c r="F54" s="90">
        <f t="shared" ca="1" si="9"/>
        <v>1450667133908.1204</v>
      </c>
      <c r="G54" s="90">
        <f t="shared" ca="1" si="9"/>
        <v>1416681515430.2393</v>
      </c>
      <c r="H54" s="90">
        <f t="shared" ca="1" si="9"/>
        <v>1382695896952.3584</v>
      </c>
      <c r="I54" s="90">
        <f t="shared" ca="1" si="9"/>
        <v>1348710278474.4773</v>
      </c>
      <c r="J54" s="90">
        <f t="shared" ca="1" si="9"/>
        <v>1314724659996.5962</v>
      </c>
      <c r="K54" s="90">
        <f t="shared" ca="1" si="9"/>
        <v>1280739041518.7151</v>
      </c>
      <c r="L54">
        <f ca="1">IF('Coal mining 2020'!$A62="MD",INDIRECT("'Coal mining 2020'!"&amp;'Country Selector'!$B$3&amp;ROW($A62))*10^12,0)*'Process Emissions Multipliers'!$B$42</f>
        <v>1246753423040.8342</v>
      </c>
      <c r="M54" s="90">
        <f t="shared" ca="1" si="10"/>
        <v>1234072801056.3728</v>
      </c>
      <c r="N54" s="90">
        <f t="shared" ca="1" si="10"/>
        <v>1221392179071.9114</v>
      </c>
      <c r="O54" s="90">
        <f t="shared" ca="1" si="10"/>
        <v>1208711557087.4502</v>
      </c>
      <c r="P54" s="90">
        <f t="shared" ca="1" si="10"/>
        <v>1196030935102.9888</v>
      </c>
      <c r="Q54" s="90">
        <f t="shared" ca="1" si="10"/>
        <v>1183350313118.5273</v>
      </c>
      <c r="R54" s="90">
        <f t="shared" ca="1" si="10"/>
        <v>1170669691134.0659</v>
      </c>
      <c r="S54" s="90">
        <f t="shared" ca="1" si="10"/>
        <v>1157989069149.6045</v>
      </c>
      <c r="T54" s="90">
        <f t="shared" ca="1" si="10"/>
        <v>1145308447165.1431</v>
      </c>
      <c r="U54" s="90">
        <f t="shared" ca="1" si="10"/>
        <v>1132627825180.6816</v>
      </c>
      <c r="V54">
        <f ca="1">IF('Coal mining 2030'!$A62="MD",INDIRECT("'Coal mining 2030'!"&amp;'Country Selector'!$B$3&amp;ROW($A62))*10^12,0)*'Process Emissions Multipliers'!$D$42</f>
        <v>1119947203196.2202</v>
      </c>
      <c r="W54" s="90">
        <f t="shared" ca="1" si="8"/>
        <v>1126346598908.1545</v>
      </c>
      <c r="X54" s="90">
        <f t="shared" ca="1" si="8"/>
        <v>1132745994620.0889</v>
      </c>
      <c r="Y54" s="90">
        <f t="shared" ca="1" si="8"/>
        <v>1139145390332.0229</v>
      </c>
      <c r="Z54" s="90">
        <f t="shared" ca="1" si="8"/>
        <v>1145544786043.9573</v>
      </c>
      <c r="AA54" s="90">
        <f t="shared" ca="1" si="8"/>
        <v>1151944181755.8916</v>
      </c>
      <c r="AB54" s="90">
        <f t="shared" ca="1" si="8"/>
        <v>1158343577467.8259</v>
      </c>
      <c r="AC54" s="90">
        <f t="shared" ca="1" si="8"/>
        <v>1164742973179.7603</v>
      </c>
      <c r="AD54" s="90">
        <f t="shared" ca="1" si="8"/>
        <v>1171142368891.6943</v>
      </c>
      <c r="AE54" s="90">
        <f t="shared" ca="1" si="8"/>
        <v>1177541764603.6289</v>
      </c>
      <c r="AF54" s="90">
        <f t="shared" ca="1" si="8"/>
        <v>1183941160315.563</v>
      </c>
      <c r="AG54" s="90">
        <f t="shared" ca="1" si="8"/>
        <v>1190340556027.4973</v>
      </c>
      <c r="AH54" s="90">
        <f t="shared" ca="1" si="8"/>
        <v>1196739951739.4316</v>
      </c>
      <c r="AI54" s="90">
        <f t="shared" ca="1" si="8"/>
        <v>1203139347451.3657</v>
      </c>
      <c r="AJ54" s="90">
        <f t="shared" ca="1" si="8"/>
        <v>1209538743163.3</v>
      </c>
      <c r="AK54" s="90">
        <f t="shared" ca="1" si="8"/>
        <v>1215938138875.2344</v>
      </c>
      <c r="AL54" s="90">
        <f t="shared" ca="1" si="8"/>
        <v>1222337534587.1687</v>
      </c>
      <c r="AM54" s="90">
        <f t="shared" ca="1" si="11"/>
        <v>1228736930299.103</v>
      </c>
      <c r="AN54" s="90">
        <f t="shared" ca="1" si="11"/>
        <v>1235136326011.0374</v>
      </c>
      <c r="AO54" s="90">
        <f t="shared" ca="1" si="11"/>
        <v>1241535721722.9717</v>
      </c>
      <c r="AP54">
        <f ca="1">V54*'Process Emissions Multipliers'!$E$42</f>
        <v>1247935117434.9058</v>
      </c>
    </row>
    <row r="55" spans="1:42">
      <c r="A55" s="74">
        <v>3</v>
      </c>
      <c r="B55">
        <f ca="1">IF('Coal mining 2010'!$A63="MD",INDIRECT("'Coal mining 2010'!"&amp;'Country Selector'!$B$3&amp;ROW($A63))*10^12,0)</f>
        <v>4424790405815.2422</v>
      </c>
      <c r="C55" s="90">
        <f t="shared" ca="1" si="9"/>
        <v>4413005142426.501</v>
      </c>
      <c r="D55" s="90">
        <f t="shared" ca="1" si="9"/>
        <v>4401219879037.7607</v>
      </c>
      <c r="E55" s="90">
        <f t="shared" ca="1" si="9"/>
        <v>4389434615649.0195</v>
      </c>
      <c r="F55" s="90">
        <f t="shared" ca="1" si="9"/>
        <v>4377649352260.2793</v>
      </c>
      <c r="G55" s="90">
        <f t="shared" ca="1" si="9"/>
        <v>4365864088871.5386</v>
      </c>
      <c r="H55" s="90">
        <f t="shared" ca="1" si="9"/>
        <v>4354078825482.7979</v>
      </c>
      <c r="I55" s="90">
        <f t="shared" ca="1" si="9"/>
        <v>4342293562094.0571</v>
      </c>
      <c r="J55" s="90">
        <f t="shared" ca="1" si="9"/>
        <v>4330508298705.3164</v>
      </c>
      <c r="K55" s="90">
        <f t="shared" ca="1" si="9"/>
        <v>4318723035316.5762</v>
      </c>
      <c r="L55">
        <f ca="1">IF('Coal mining 2020'!$A63="MD",INDIRECT("'Coal mining 2020'!"&amp;'Country Selector'!$B$3&amp;ROW($A63))*10^12,0)*'Process Emissions Multipliers'!$B$42</f>
        <v>4306937771927.835</v>
      </c>
      <c r="M55" s="90">
        <f t="shared" ca="1" si="10"/>
        <v>4287431335428.5825</v>
      </c>
      <c r="N55" s="90">
        <f t="shared" ca="1" si="10"/>
        <v>4267924898929.3301</v>
      </c>
      <c r="O55" s="90">
        <f t="shared" ca="1" si="10"/>
        <v>4248418462430.0771</v>
      </c>
      <c r="P55" s="90">
        <f t="shared" ca="1" si="10"/>
        <v>4228912025930.8242</v>
      </c>
      <c r="Q55" s="90">
        <f t="shared" ca="1" si="10"/>
        <v>4209405589431.5718</v>
      </c>
      <c r="R55" s="90">
        <f t="shared" ca="1" si="10"/>
        <v>4189899152932.3193</v>
      </c>
      <c r="S55" s="90">
        <f t="shared" ca="1" si="10"/>
        <v>4170392716433.0664</v>
      </c>
      <c r="T55" s="90">
        <f t="shared" ca="1" si="10"/>
        <v>4150886279933.814</v>
      </c>
      <c r="U55" s="90">
        <f t="shared" ca="1" si="10"/>
        <v>4131379843434.562</v>
      </c>
      <c r="V55">
        <f ca="1">IF('Coal mining 2030'!$A63="MD",INDIRECT("'Coal mining 2030'!"&amp;'Country Selector'!$B$3&amp;ROW($A63))*10^12,0)*'Process Emissions Multipliers'!$D$42</f>
        <v>4111873406935.3086</v>
      </c>
      <c r="W55" s="90">
        <f t="shared" ca="1" si="8"/>
        <v>4135368715440.2646</v>
      </c>
      <c r="X55" s="90">
        <f t="shared" ca="1" si="8"/>
        <v>4158864023945.2222</v>
      </c>
      <c r="Y55" s="90">
        <f t="shared" ca="1" si="8"/>
        <v>4182359332450.1787</v>
      </c>
      <c r="Z55" s="90">
        <f t="shared" ca="1" si="8"/>
        <v>4205854640955.1348</v>
      </c>
      <c r="AA55" s="90">
        <f t="shared" ca="1" si="8"/>
        <v>4229349949460.0908</v>
      </c>
      <c r="AB55" s="90">
        <f t="shared" ca="1" si="8"/>
        <v>4252845257965.0474</v>
      </c>
      <c r="AC55" s="90">
        <f t="shared" ca="1" si="8"/>
        <v>4276340566470.0039</v>
      </c>
      <c r="AD55" s="90">
        <f t="shared" ca="1" si="8"/>
        <v>4299835874974.9604</v>
      </c>
      <c r="AE55" s="90">
        <f t="shared" ca="1" si="8"/>
        <v>4323331183479.917</v>
      </c>
      <c r="AF55" s="90">
        <f t="shared" ca="1" si="8"/>
        <v>4346826491984.8735</v>
      </c>
      <c r="AG55" s="90">
        <f t="shared" ca="1" si="8"/>
        <v>4370321800489.8301</v>
      </c>
      <c r="AH55" s="90">
        <f t="shared" ca="1" si="8"/>
        <v>4393817108994.7866</v>
      </c>
      <c r="AI55" s="90">
        <f t="shared" ca="1" si="8"/>
        <v>4417312417499.7432</v>
      </c>
      <c r="AJ55" s="90">
        <f t="shared" ca="1" si="8"/>
        <v>4440807726004.6992</v>
      </c>
      <c r="AK55" s="90">
        <f t="shared" ca="1" si="8"/>
        <v>4464303034509.6563</v>
      </c>
      <c r="AL55" s="90">
        <f t="shared" ca="1" si="8"/>
        <v>4487798343014.6123</v>
      </c>
      <c r="AM55" s="90">
        <f t="shared" ca="1" si="11"/>
        <v>4511293651519.5684</v>
      </c>
      <c r="AN55" s="90">
        <f t="shared" ca="1" si="11"/>
        <v>4534788960024.5254</v>
      </c>
      <c r="AO55" s="90">
        <f t="shared" ca="1" si="11"/>
        <v>4558284268529.4814</v>
      </c>
      <c r="AP55">
        <f ca="1">V55*'Process Emissions Multipliers'!$E$42</f>
        <v>4581779577034.4385</v>
      </c>
    </row>
    <row r="56" spans="1:42">
      <c r="A56" s="74">
        <v>4</v>
      </c>
      <c r="B56">
        <f ca="1">IF('Coal mining 2010'!$A64="MD",INDIRECT("'Coal mining 2010'!"&amp;'Country Selector'!$B$3&amp;ROW($A64))*10^12,0)</f>
        <v>4546737132758.4922</v>
      </c>
      <c r="C56" s="90">
        <f t="shared" ca="1" si="9"/>
        <v>4503648102980.2393</v>
      </c>
      <c r="D56" s="90">
        <f t="shared" ca="1" si="9"/>
        <v>4460559073201.9873</v>
      </c>
      <c r="E56" s="90">
        <f t="shared" ca="1" si="9"/>
        <v>4417470043423.7344</v>
      </c>
      <c r="F56" s="90">
        <f t="shared" ca="1" si="9"/>
        <v>4374381013645.4814</v>
      </c>
      <c r="G56" s="90">
        <f t="shared" ca="1" si="9"/>
        <v>4331291983867.229</v>
      </c>
      <c r="H56" s="90">
        <f t="shared" ca="1" si="9"/>
        <v>4288202954088.9761</v>
      </c>
      <c r="I56" s="90">
        <f t="shared" ca="1" si="9"/>
        <v>4245113924310.7236</v>
      </c>
      <c r="J56" s="90">
        <f t="shared" ca="1" si="9"/>
        <v>4202024894532.4707</v>
      </c>
      <c r="K56" s="90">
        <f t="shared" ca="1" si="9"/>
        <v>4158935864754.2178</v>
      </c>
      <c r="L56">
        <f ca="1">IF('Coal mining 2020'!$A64="MD",INDIRECT("'Coal mining 2020'!"&amp;'Country Selector'!$B$3&amp;ROW($A64))*10^12,0)*'Process Emissions Multipliers'!$B$42</f>
        <v>4115846834975.9653</v>
      </c>
      <c r="M56" s="90">
        <f t="shared" ca="1" si="10"/>
        <v>4097205863320.791</v>
      </c>
      <c r="N56" s="90">
        <f t="shared" ca="1" si="10"/>
        <v>4078564891665.6177</v>
      </c>
      <c r="O56" s="90">
        <f t="shared" ca="1" si="10"/>
        <v>4059923920010.4434</v>
      </c>
      <c r="P56" s="90">
        <f t="shared" ca="1" si="10"/>
        <v>4041282948355.2695</v>
      </c>
      <c r="Q56" s="90">
        <f t="shared" ca="1" si="10"/>
        <v>4022641976700.0957</v>
      </c>
      <c r="R56" s="90">
        <f t="shared" ca="1" si="10"/>
        <v>4004001005044.9219</v>
      </c>
      <c r="S56" s="90">
        <f t="shared" ca="1" si="10"/>
        <v>3985360033389.7476</v>
      </c>
      <c r="T56" s="90">
        <f t="shared" ca="1" si="10"/>
        <v>3966719061734.5742</v>
      </c>
      <c r="U56" s="90">
        <f t="shared" ca="1" si="10"/>
        <v>3948078090079.3999</v>
      </c>
      <c r="V56">
        <f ca="1">IF('Coal mining 2030'!$A64="MD",INDIRECT("'Coal mining 2030'!"&amp;'Country Selector'!$B$3&amp;ROW($A64))*10^12,0)*'Process Emissions Multipliers'!$D$42</f>
        <v>3929437118424.2261</v>
      </c>
      <c r="W56" s="90">
        <f t="shared" ca="1" si="8"/>
        <v>3951889983143.3799</v>
      </c>
      <c r="X56" s="90">
        <f t="shared" ca="1" si="8"/>
        <v>3974342847862.5332</v>
      </c>
      <c r="Y56" s="90">
        <f t="shared" ca="1" si="8"/>
        <v>3996795712581.6875</v>
      </c>
      <c r="Z56" s="90">
        <f t="shared" ca="1" si="8"/>
        <v>4019248577300.8413</v>
      </c>
      <c r="AA56" s="90">
        <f t="shared" ca="1" si="8"/>
        <v>4041701442019.9951</v>
      </c>
      <c r="AB56" s="90">
        <f t="shared" ca="1" si="8"/>
        <v>4064154306739.1484</v>
      </c>
      <c r="AC56" s="90">
        <f t="shared" ca="1" si="8"/>
        <v>4086607171458.3027</v>
      </c>
      <c r="AD56" s="90">
        <f t="shared" ca="1" si="8"/>
        <v>4109060036177.4561</v>
      </c>
      <c r="AE56" s="90">
        <f t="shared" ca="1" si="8"/>
        <v>4131512900896.6104</v>
      </c>
      <c r="AF56" s="90">
        <f t="shared" ca="1" si="8"/>
        <v>4153965765615.7637</v>
      </c>
      <c r="AG56" s="90">
        <f t="shared" ca="1" si="8"/>
        <v>4176418630334.918</v>
      </c>
      <c r="AH56" s="90">
        <f t="shared" ca="1" si="8"/>
        <v>4198871495054.0718</v>
      </c>
      <c r="AI56" s="90">
        <f t="shared" ca="1" si="8"/>
        <v>4221324359773.2251</v>
      </c>
      <c r="AJ56" s="90">
        <f t="shared" ca="1" si="8"/>
        <v>4243777224492.3789</v>
      </c>
      <c r="AK56" s="90">
        <f t="shared" ca="1" si="8"/>
        <v>4266230089211.5322</v>
      </c>
      <c r="AL56" s="90">
        <f t="shared" ca="1" si="8"/>
        <v>4288682953930.6865</v>
      </c>
      <c r="AM56" s="90">
        <f t="shared" ca="1" si="11"/>
        <v>4311135818649.8398</v>
      </c>
      <c r="AN56" s="90">
        <f t="shared" ca="1" si="11"/>
        <v>4333588683368.9941</v>
      </c>
      <c r="AO56" s="90">
        <f t="shared" ca="1" si="11"/>
        <v>4356041548088.1479</v>
      </c>
      <c r="AP56">
        <f ca="1">V56*'Process Emissions Multipliers'!$E$42</f>
        <v>4378494412807.3018</v>
      </c>
    </row>
    <row r="57" spans="1:42">
      <c r="A57" s="74">
        <v>5</v>
      </c>
      <c r="B57">
        <f ca="1">IF('Coal mining 2010'!$A65="MD",INDIRECT("'Coal mining 2010'!"&amp;'Country Selector'!$B$3&amp;ROW($A65))*10^12,0)</f>
        <v>2511410360635.2065</v>
      </c>
      <c r="C57" s="90">
        <f t="shared" ca="1" si="9"/>
        <v>2512647454577.6235</v>
      </c>
      <c r="D57" s="90">
        <f t="shared" ca="1" si="9"/>
        <v>2513884548520.0405</v>
      </c>
      <c r="E57" s="90">
        <f t="shared" ca="1" si="9"/>
        <v>2515121642462.457</v>
      </c>
      <c r="F57" s="90">
        <f t="shared" ca="1" si="9"/>
        <v>2516358736404.874</v>
      </c>
      <c r="G57" s="90">
        <f t="shared" ca="1" si="9"/>
        <v>2517595830347.291</v>
      </c>
      <c r="H57" s="90">
        <f t="shared" ca="1" si="9"/>
        <v>2518832924289.708</v>
      </c>
      <c r="I57" s="90">
        <f t="shared" ca="1" si="9"/>
        <v>2520070018232.125</v>
      </c>
      <c r="J57" s="90">
        <f t="shared" ca="1" si="9"/>
        <v>2521307112174.542</v>
      </c>
      <c r="K57" s="90">
        <f t="shared" ca="1" si="9"/>
        <v>2522544206116.9585</v>
      </c>
      <c r="L57">
        <f ca="1">IF('Coal mining 2020'!$A65="MD",INDIRECT("'Coal mining 2020'!"&amp;'Country Selector'!$B$3&amp;ROW($A65))*10^12,0)*'Process Emissions Multipliers'!$B$42</f>
        <v>2523781300059.3755</v>
      </c>
      <c r="M57" s="90">
        <f t="shared" ca="1" si="10"/>
        <v>2507544368650.3174</v>
      </c>
      <c r="N57" s="90">
        <f t="shared" ca="1" si="10"/>
        <v>2491307437241.2593</v>
      </c>
      <c r="O57" s="90">
        <f t="shared" ca="1" si="10"/>
        <v>2475070505832.2012</v>
      </c>
      <c r="P57" s="90">
        <f t="shared" ca="1" si="10"/>
        <v>2458833574423.1426</v>
      </c>
      <c r="Q57" s="90">
        <f t="shared" ca="1" si="10"/>
        <v>2442596643014.0845</v>
      </c>
      <c r="R57" s="90">
        <f t="shared" ca="1" si="10"/>
        <v>2426359711605.0264</v>
      </c>
      <c r="S57" s="90">
        <f t="shared" ca="1" si="10"/>
        <v>2410122780195.9683</v>
      </c>
      <c r="T57" s="90">
        <f t="shared" ca="1" si="10"/>
        <v>2393885848786.9097</v>
      </c>
      <c r="U57" s="90">
        <f t="shared" ca="1" si="10"/>
        <v>2377648917377.8516</v>
      </c>
      <c r="V57">
        <f ca="1">IF('Coal mining 2030'!$A65="MD",INDIRECT("'Coal mining 2030'!"&amp;'Country Selector'!$B$3&amp;ROW($A65))*10^12,0)*'Process Emissions Multipliers'!$D$42</f>
        <v>2361411985968.7935</v>
      </c>
      <c r="W57" s="90">
        <f t="shared" ca="1" si="8"/>
        <v>2374905130729.5396</v>
      </c>
      <c r="X57" s="90">
        <f t="shared" ca="1" si="8"/>
        <v>2388398275490.2847</v>
      </c>
      <c r="Y57" s="90">
        <f t="shared" ca="1" si="8"/>
        <v>2401891420251.0308</v>
      </c>
      <c r="Z57" s="90">
        <f t="shared" ca="1" si="8"/>
        <v>2415384565011.7764</v>
      </c>
      <c r="AA57" s="90">
        <f t="shared" ca="1" si="8"/>
        <v>2428877709772.522</v>
      </c>
      <c r="AB57" s="90">
        <f t="shared" ca="1" si="8"/>
        <v>2442370854533.2681</v>
      </c>
      <c r="AC57" s="90">
        <f t="shared" ca="1" si="8"/>
        <v>2455863999294.0137</v>
      </c>
      <c r="AD57" s="90">
        <f t="shared" ca="1" si="8"/>
        <v>2469357144054.7593</v>
      </c>
      <c r="AE57" s="90">
        <f t="shared" ca="1" si="8"/>
        <v>2482850288815.5049</v>
      </c>
      <c r="AF57" s="90">
        <f t="shared" ca="1" si="8"/>
        <v>2496343433576.251</v>
      </c>
      <c r="AG57" s="90">
        <f t="shared" ca="1" si="8"/>
        <v>2509836578336.9966</v>
      </c>
      <c r="AH57" s="90">
        <f t="shared" ca="1" si="8"/>
        <v>2523329723097.7422</v>
      </c>
      <c r="AI57" s="90">
        <f t="shared" ca="1" si="8"/>
        <v>2536822867858.4878</v>
      </c>
      <c r="AJ57" s="90">
        <f t="shared" ca="1" si="8"/>
        <v>2550316012619.2339</v>
      </c>
      <c r="AK57" s="90">
        <f t="shared" ca="1" si="8"/>
        <v>2563809157379.979</v>
      </c>
      <c r="AL57" s="90">
        <f t="shared" ca="1" si="8"/>
        <v>2577302302140.7251</v>
      </c>
      <c r="AM57" s="90">
        <f t="shared" ca="1" si="11"/>
        <v>2590795446901.4707</v>
      </c>
      <c r="AN57" s="90">
        <f t="shared" ca="1" si="11"/>
        <v>2604288591662.2163</v>
      </c>
      <c r="AO57" s="90">
        <f t="shared" ca="1" si="11"/>
        <v>2617781736422.9619</v>
      </c>
      <c r="AP57">
        <f ca="1">V57*'Process Emissions Multipliers'!$E$42</f>
        <v>2631274881183.708</v>
      </c>
    </row>
    <row r="58" spans="1:42">
      <c r="A58" s="74">
        <v>6</v>
      </c>
      <c r="B58">
        <f ca="1">IF('Coal mining 2010'!$A66="MD",INDIRECT("'Coal mining 2010'!"&amp;'Country Selector'!$B$3&amp;ROW($A66))*10^12,0)</f>
        <v>809945381822.9314</v>
      </c>
      <c r="C58" s="90">
        <f t="shared" ca="1" si="9"/>
        <v>789693630037.43225</v>
      </c>
      <c r="D58" s="90">
        <f t="shared" ca="1" si="9"/>
        <v>769441878251.93286</v>
      </c>
      <c r="E58" s="90">
        <f t="shared" ca="1" si="9"/>
        <v>749190126466.43372</v>
      </c>
      <c r="F58" s="90">
        <f t="shared" ca="1" si="9"/>
        <v>728938374680.93445</v>
      </c>
      <c r="G58" s="90">
        <f t="shared" ca="1" si="9"/>
        <v>708686622895.4353</v>
      </c>
      <c r="H58" s="90">
        <f t="shared" ca="1" si="9"/>
        <v>688434871109.93604</v>
      </c>
      <c r="I58" s="90">
        <f t="shared" ca="1" si="9"/>
        <v>668183119324.43677</v>
      </c>
      <c r="J58" s="90">
        <f t="shared" ca="1" si="9"/>
        <v>647931367538.9375</v>
      </c>
      <c r="K58" s="90">
        <f t="shared" ca="1" si="9"/>
        <v>627679615753.43835</v>
      </c>
      <c r="L58">
        <f ca="1">IF('Coal mining 2020'!$A66="MD",INDIRECT("'Coal mining 2020'!"&amp;'Country Selector'!$B$3&amp;ROW($A66))*10^12,0)*'Process Emissions Multipliers'!$B$42</f>
        <v>607427863967.93909</v>
      </c>
      <c r="M58" s="90">
        <f t="shared" ca="1" si="10"/>
        <v>604676778699.51709</v>
      </c>
      <c r="N58" s="90">
        <f t="shared" ca="1" si="10"/>
        <v>601925693431.09497</v>
      </c>
      <c r="O58" s="90">
        <f t="shared" ca="1" si="10"/>
        <v>599174608162.67285</v>
      </c>
      <c r="P58" s="90">
        <f t="shared" ca="1" si="10"/>
        <v>596423522894.25073</v>
      </c>
      <c r="Q58" s="90">
        <f t="shared" ca="1" si="10"/>
        <v>593672437625.82861</v>
      </c>
      <c r="R58" s="90">
        <f t="shared" ca="1" si="10"/>
        <v>590921352357.40662</v>
      </c>
      <c r="S58" s="90">
        <f t="shared" ca="1" si="10"/>
        <v>588170267088.9845</v>
      </c>
      <c r="T58" s="90">
        <f t="shared" ca="1" si="10"/>
        <v>585419181820.56238</v>
      </c>
      <c r="U58" s="90">
        <f t="shared" ca="1" si="10"/>
        <v>582668096552.14038</v>
      </c>
      <c r="V58">
        <f ca="1">IF('Coal mining 2030'!$A66="MD",INDIRECT("'Coal mining 2030'!"&amp;'Country Selector'!$B$3&amp;ROW($A66))*10^12,0)*'Process Emissions Multipliers'!$D$42</f>
        <v>579917011283.71826</v>
      </c>
      <c r="W58" s="90">
        <f t="shared" ca="1" si="8"/>
        <v>583230666092.35168</v>
      </c>
      <c r="X58" s="90">
        <f t="shared" ca="1" si="8"/>
        <v>586544320900.98523</v>
      </c>
      <c r="Y58" s="90">
        <f t="shared" ca="1" si="8"/>
        <v>589857975709.61865</v>
      </c>
      <c r="Z58" s="90">
        <f t="shared" ca="1" si="8"/>
        <v>593171630518.2522</v>
      </c>
      <c r="AA58" s="90">
        <f t="shared" ca="1" si="8"/>
        <v>596485285326.88562</v>
      </c>
      <c r="AB58" s="90">
        <f t="shared" ca="1" si="8"/>
        <v>599798940135.51917</v>
      </c>
      <c r="AC58" s="90">
        <f t="shared" ca="1" si="8"/>
        <v>603112594944.15259</v>
      </c>
      <c r="AD58" s="90">
        <f t="shared" ca="1" si="8"/>
        <v>606426249752.78613</v>
      </c>
      <c r="AE58" s="90">
        <f t="shared" ca="1" si="8"/>
        <v>609739904561.41956</v>
      </c>
      <c r="AF58" s="90">
        <f t="shared" ca="1" si="8"/>
        <v>613053559370.05298</v>
      </c>
      <c r="AG58" s="90">
        <f t="shared" ca="1" si="8"/>
        <v>616367214178.68652</v>
      </c>
      <c r="AH58" s="90">
        <f t="shared" ca="1" si="8"/>
        <v>619680868987.32007</v>
      </c>
      <c r="AI58" s="90">
        <f t="shared" ca="1" si="8"/>
        <v>622994523795.95349</v>
      </c>
      <c r="AJ58" s="90">
        <f t="shared" ca="1" si="8"/>
        <v>626308178604.58691</v>
      </c>
      <c r="AK58" s="90">
        <f t="shared" ca="1" si="8"/>
        <v>629621833413.22046</v>
      </c>
      <c r="AL58" s="90">
        <f t="shared" ca="1" si="8"/>
        <v>632935488221.85388</v>
      </c>
      <c r="AM58" s="90">
        <f t="shared" ca="1" si="11"/>
        <v>636249143030.48743</v>
      </c>
      <c r="AN58" s="90">
        <f t="shared" ca="1" si="11"/>
        <v>639562797839.12085</v>
      </c>
      <c r="AO58" s="90">
        <f t="shared" ca="1" si="11"/>
        <v>642876452647.75439</v>
      </c>
      <c r="AP58">
        <f ca="1">V58*'Process Emissions Multipliers'!$E$42</f>
        <v>646190107456.38782</v>
      </c>
    </row>
    <row r="59" spans="1:42">
      <c r="A59" s="74">
        <v>7</v>
      </c>
      <c r="B59">
        <f ca="1">IF('Coal mining 2010'!$A67="MD",INDIRECT("'Coal mining 2010'!"&amp;'Country Selector'!$B$3&amp;ROW($A67))*10^12,0)</f>
        <v>490018766858.96307</v>
      </c>
      <c r="C59" s="90">
        <f t="shared" ca="1" si="9"/>
        <v>482242533356.81201</v>
      </c>
      <c r="D59" s="90">
        <f t="shared" ca="1" si="9"/>
        <v>474466299854.66089</v>
      </c>
      <c r="E59" s="90">
        <f t="shared" ca="1" si="9"/>
        <v>466690066352.50983</v>
      </c>
      <c r="F59" s="90">
        <f t="shared" ca="1" si="9"/>
        <v>458913832850.3587</v>
      </c>
      <c r="G59" s="90">
        <f t="shared" ca="1" si="9"/>
        <v>451137599348.20764</v>
      </c>
      <c r="H59" s="90">
        <f t="shared" ca="1" si="9"/>
        <v>443361365846.05658</v>
      </c>
      <c r="I59" s="90">
        <f t="shared" ca="1" si="9"/>
        <v>435585132343.90546</v>
      </c>
      <c r="J59" s="90">
        <f t="shared" ca="1" si="9"/>
        <v>427808898841.75439</v>
      </c>
      <c r="K59" s="90">
        <f t="shared" ca="1" si="9"/>
        <v>420032665339.60327</v>
      </c>
      <c r="L59">
        <f ca="1">IF('Coal mining 2020'!$A67="MD",INDIRECT("'Coal mining 2020'!"&amp;'Country Selector'!$B$3&amp;ROW($A67))*10^12,0)*'Process Emissions Multipliers'!$B$42</f>
        <v>412256431837.45221</v>
      </c>
      <c r="M59" s="90">
        <f t="shared" ca="1" si="10"/>
        <v>409375194751.11115</v>
      </c>
      <c r="N59" s="90">
        <f t="shared" ca="1" si="10"/>
        <v>406493957664.77014</v>
      </c>
      <c r="O59" s="90">
        <f t="shared" ca="1" si="10"/>
        <v>403612720578.42908</v>
      </c>
      <c r="P59" s="90">
        <f t="shared" ca="1" si="10"/>
        <v>400731483492.08807</v>
      </c>
      <c r="Q59" s="90">
        <f t="shared" ca="1" si="10"/>
        <v>397850246405.74701</v>
      </c>
      <c r="R59" s="90">
        <f t="shared" ca="1" si="10"/>
        <v>394969009319.40601</v>
      </c>
      <c r="S59" s="90">
        <f t="shared" ca="1" si="10"/>
        <v>392087772233.06494</v>
      </c>
      <c r="T59" s="90">
        <f t="shared" ca="1" si="10"/>
        <v>389206535146.72388</v>
      </c>
      <c r="U59" s="90">
        <f t="shared" ca="1" si="10"/>
        <v>386325298060.38287</v>
      </c>
      <c r="V59">
        <f ca="1">IF('Coal mining 2030'!$A67="MD",INDIRECT("'Coal mining 2030'!"&amp;'Country Selector'!$B$3&amp;ROW($A67))*10^12,0)*'Process Emissions Multipliers'!$D$42</f>
        <v>383444060974.04181</v>
      </c>
      <c r="W59" s="90">
        <f t="shared" ca="1" si="8"/>
        <v>385635066293.36493</v>
      </c>
      <c r="X59" s="90">
        <f t="shared" ca="1" si="8"/>
        <v>387826071612.68799</v>
      </c>
      <c r="Y59" s="90">
        <f t="shared" ca="1" si="8"/>
        <v>390017076932.01111</v>
      </c>
      <c r="Z59" s="90">
        <f t="shared" ca="1" si="8"/>
        <v>392208082251.33423</v>
      </c>
      <c r="AA59" s="90">
        <f t="shared" ca="1" si="8"/>
        <v>394399087570.65735</v>
      </c>
      <c r="AB59" s="90">
        <f t="shared" ca="1" si="8"/>
        <v>396590092889.98041</v>
      </c>
      <c r="AC59" s="90">
        <f t="shared" ca="1" si="8"/>
        <v>398781098209.30353</v>
      </c>
      <c r="AD59" s="90">
        <f t="shared" ca="1" si="8"/>
        <v>400972103528.62665</v>
      </c>
      <c r="AE59" s="90">
        <f t="shared" ca="1" si="8"/>
        <v>403163108847.94971</v>
      </c>
      <c r="AF59" s="90">
        <f t="shared" ca="1" si="8"/>
        <v>405354114167.27283</v>
      </c>
      <c r="AG59" s="90">
        <f t="shared" ca="1" si="8"/>
        <v>407545119486.59595</v>
      </c>
      <c r="AH59" s="90">
        <f t="shared" ca="1" si="8"/>
        <v>409736124805.91907</v>
      </c>
      <c r="AI59" s="90">
        <f t="shared" ca="1" si="8"/>
        <v>411927130125.24213</v>
      </c>
      <c r="AJ59" s="90">
        <f t="shared" ca="1" si="8"/>
        <v>414118135444.56519</v>
      </c>
      <c r="AK59" s="90">
        <f t="shared" ca="1" si="8"/>
        <v>416309140763.88831</v>
      </c>
      <c r="AL59" s="90">
        <f t="shared" ca="1" si="8"/>
        <v>418500146083.21143</v>
      </c>
      <c r="AM59" s="90">
        <f t="shared" ca="1" si="11"/>
        <v>420691151402.53455</v>
      </c>
      <c r="AN59" s="90">
        <f t="shared" ca="1" si="11"/>
        <v>422882156721.85767</v>
      </c>
      <c r="AO59" s="90">
        <f t="shared" ca="1" si="11"/>
        <v>425073162041.18073</v>
      </c>
      <c r="AP59">
        <f ca="1">V59*'Process Emissions Multipliers'!$E$42</f>
        <v>427264167360.50385</v>
      </c>
    </row>
    <row r="60" spans="1:42">
      <c r="A60" s="74">
        <v>8</v>
      </c>
      <c r="B60">
        <f ca="1">IF('Coal mining 2010'!$A68="MD",INDIRECT("'Coal mining 2010'!"&amp;'Country Selector'!$B$3&amp;ROW($A68))*10^12,0)</f>
        <v>91010540437.469696</v>
      </c>
      <c r="C60" s="90">
        <f t="shared" ca="1" si="9"/>
        <v>92236801605.299255</v>
      </c>
      <c r="D60" s="90">
        <f t="shared" ca="1" si="9"/>
        <v>93463062773.128815</v>
      </c>
      <c r="E60" s="90">
        <f t="shared" ca="1" si="9"/>
        <v>94689323940.958359</v>
      </c>
      <c r="F60" s="90">
        <f t="shared" ca="1" si="9"/>
        <v>95915585108.787933</v>
      </c>
      <c r="G60" s="90">
        <f t="shared" ca="1" si="9"/>
        <v>97141846276.617477</v>
      </c>
      <c r="H60" s="90">
        <f t="shared" ca="1" si="9"/>
        <v>98368107444.447021</v>
      </c>
      <c r="I60" s="90">
        <f t="shared" ca="1" si="9"/>
        <v>99594368612.276581</v>
      </c>
      <c r="J60" s="90">
        <f t="shared" ca="1" si="9"/>
        <v>100820629780.10616</v>
      </c>
      <c r="K60" s="90">
        <f t="shared" ca="1" si="9"/>
        <v>102046890947.9357</v>
      </c>
      <c r="L60">
        <f ca="1">IF('Coal mining 2020'!$A68="MD",INDIRECT("'Coal mining 2020'!"&amp;'Country Selector'!$B$3&amp;ROW($A68))*10^12,0)*'Process Emissions Multipliers'!$B$42</f>
        <v>103273152115.76526</v>
      </c>
      <c r="M60" s="90">
        <f t="shared" ca="1" si="10"/>
        <v>106428781257.6761</v>
      </c>
      <c r="N60" s="90">
        <f t="shared" ca="1" si="10"/>
        <v>109584410399.58694</v>
      </c>
      <c r="O60" s="90">
        <f t="shared" ca="1" si="10"/>
        <v>112740039541.49776</v>
      </c>
      <c r="P60" s="90">
        <f t="shared" ca="1" si="10"/>
        <v>115895668683.4086</v>
      </c>
      <c r="Q60" s="90">
        <f t="shared" ca="1" si="10"/>
        <v>119051297825.31943</v>
      </c>
      <c r="R60" s="90">
        <f t="shared" ca="1" si="10"/>
        <v>122206926967.23027</v>
      </c>
      <c r="S60" s="90">
        <f t="shared" ca="1" si="10"/>
        <v>125362556109.14111</v>
      </c>
      <c r="T60" s="90">
        <f t="shared" ca="1" si="10"/>
        <v>128518185251.05194</v>
      </c>
      <c r="U60" s="90">
        <f t="shared" ca="1" si="10"/>
        <v>131673814392.96278</v>
      </c>
      <c r="V60">
        <f ca="1">IF('Coal mining 2030'!$A68="MD",INDIRECT("'Coal mining 2030'!"&amp;'Country Selector'!$B$3&amp;ROW($A68))*10^12,0)*'Process Emissions Multipliers'!$D$42</f>
        <v>134829443534.87361</v>
      </c>
      <c r="W60" s="90">
        <f t="shared" ca="1" si="8"/>
        <v>135599861069.14409</v>
      </c>
      <c r="X60" s="90">
        <f t="shared" ca="1" si="8"/>
        <v>136370278603.41458</v>
      </c>
      <c r="Y60" s="90">
        <f t="shared" ca="1" si="8"/>
        <v>137140696137.68506</v>
      </c>
      <c r="Z60" s="90">
        <f t="shared" ca="1" si="8"/>
        <v>137911113671.95554</v>
      </c>
      <c r="AA60" s="90">
        <f t="shared" ca="1" si="8"/>
        <v>138681531206.22601</v>
      </c>
      <c r="AB60" s="90">
        <f t="shared" ca="1" si="8"/>
        <v>139451948740.49652</v>
      </c>
      <c r="AC60" s="90">
        <f t="shared" ca="1" si="8"/>
        <v>140222366274.767</v>
      </c>
      <c r="AD60" s="90">
        <f t="shared" ca="1" si="8"/>
        <v>140992783809.03748</v>
      </c>
      <c r="AE60" s="90">
        <f t="shared" ca="1" si="8"/>
        <v>141763201343.30795</v>
      </c>
      <c r="AF60" s="90">
        <f t="shared" ca="1" si="8"/>
        <v>142533618877.57843</v>
      </c>
      <c r="AG60" s="90">
        <f t="shared" ca="1" si="8"/>
        <v>143304036411.84894</v>
      </c>
      <c r="AH60" s="90">
        <f t="shared" ca="1" si="8"/>
        <v>144074453946.11938</v>
      </c>
      <c r="AI60" s="90">
        <f t="shared" ca="1" si="8"/>
        <v>144844871480.38989</v>
      </c>
      <c r="AJ60" s="90">
        <f t="shared" ca="1" si="8"/>
        <v>145615289014.66037</v>
      </c>
      <c r="AK60" s="90">
        <f t="shared" ca="1" si="8"/>
        <v>146385706548.93085</v>
      </c>
      <c r="AL60" s="90">
        <f t="shared" ca="1" si="8"/>
        <v>147156124083.20132</v>
      </c>
      <c r="AM60" s="90">
        <f t="shared" ca="1" si="11"/>
        <v>147926541617.4718</v>
      </c>
      <c r="AN60" s="90">
        <f t="shared" ca="1" si="11"/>
        <v>148696959151.74228</v>
      </c>
      <c r="AO60" s="90">
        <f t="shared" ca="1" si="11"/>
        <v>149467376686.01279</v>
      </c>
      <c r="AP60">
        <f ca="1">V60*'Process Emissions Multipliers'!$E$42</f>
        <v>150237794220.28326</v>
      </c>
    </row>
    <row r="61" spans="1:42">
      <c r="A61" s="74">
        <v>9</v>
      </c>
      <c r="B61">
        <f ca="1">IF('Coal mining 2010'!$A69="MD",INDIRECT("'Coal mining 2010'!"&amp;'Country Selector'!$B$3&amp;ROW($A69))*10^12,0)</f>
        <v>175222485692.93454</v>
      </c>
      <c r="C61" s="90">
        <f t="shared" ca="1" si="9"/>
        <v>165890690725.55899</v>
      </c>
      <c r="D61" s="90">
        <f t="shared" ca="1" si="9"/>
        <v>156558895758.18344</v>
      </c>
      <c r="E61" s="90">
        <f t="shared" ca="1" si="9"/>
        <v>147227100790.80792</v>
      </c>
      <c r="F61" s="90">
        <f t="shared" ca="1" si="9"/>
        <v>137895305823.43237</v>
      </c>
      <c r="G61" s="90">
        <f t="shared" ca="1" si="9"/>
        <v>128563510856.05684</v>
      </c>
      <c r="H61" s="90">
        <f t="shared" ca="1" si="9"/>
        <v>119231715888.6813</v>
      </c>
      <c r="I61" s="90">
        <f t="shared" ca="1" si="9"/>
        <v>109899920921.30576</v>
      </c>
      <c r="J61" s="90">
        <f t="shared" ca="1" si="9"/>
        <v>100568125953.93021</v>
      </c>
      <c r="K61" s="90">
        <f t="shared" ca="1" si="9"/>
        <v>91236330986.554688</v>
      </c>
      <c r="L61">
        <f ca="1">IF('Coal mining 2020'!$A69="MD",INDIRECT("'Coal mining 2020'!"&amp;'Country Selector'!$B$3&amp;ROW($A69))*10^12,0)*'Process Emissions Multipliers'!$B$42</f>
        <v>81904536019.179138</v>
      </c>
      <c r="M61" s="90">
        <f t="shared" ca="1" si="10"/>
        <v>84786478412.783447</v>
      </c>
      <c r="N61" s="90">
        <f t="shared" ca="1" si="10"/>
        <v>87668420806.387726</v>
      </c>
      <c r="O61" s="90">
        <f t="shared" ca="1" si="10"/>
        <v>90550363199.992035</v>
      </c>
      <c r="P61" s="90">
        <f t="shared" ca="1" si="10"/>
        <v>93432305593.596344</v>
      </c>
      <c r="Q61" s="90">
        <f t="shared" ca="1" si="10"/>
        <v>96314247987.200638</v>
      </c>
      <c r="R61" s="90">
        <f t="shared" ca="1" si="10"/>
        <v>99196190380.804932</v>
      </c>
      <c r="S61" s="90">
        <f t="shared" ca="1" si="10"/>
        <v>102078132774.40923</v>
      </c>
      <c r="T61" s="90">
        <f t="shared" ca="1" si="10"/>
        <v>104960075168.01353</v>
      </c>
      <c r="U61" s="90">
        <f t="shared" ca="1" si="10"/>
        <v>107842017561.61783</v>
      </c>
      <c r="V61">
        <f ca="1">IF('Coal mining 2030'!$A69="MD",INDIRECT("'Coal mining 2030'!"&amp;'Country Selector'!$B$3&amp;ROW($A69))*10^12,0)*'Process Emissions Multipliers'!$D$42</f>
        <v>110723959955.22214</v>
      </c>
      <c r="W61" s="90">
        <f t="shared" ca="1" si="8"/>
        <v>111356638381.95837</v>
      </c>
      <c r="X61" s="90">
        <f t="shared" ca="1" si="8"/>
        <v>111989316808.69461</v>
      </c>
      <c r="Y61" s="90">
        <f t="shared" ca="1" si="8"/>
        <v>112621995235.43085</v>
      </c>
      <c r="Z61" s="90">
        <f t="shared" ca="1" si="8"/>
        <v>113254673662.16707</v>
      </c>
      <c r="AA61" s="90">
        <f t="shared" ca="1" si="8"/>
        <v>113887352088.90331</v>
      </c>
      <c r="AB61" s="90">
        <f t="shared" ca="1" si="8"/>
        <v>114520030515.63954</v>
      </c>
      <c r="AC61" s="90">
        <f t="shared" ca="1" si="8"/>
        <v>115152708942.37578</v>
      </c>
      <c r="AD61" s="90">
        <f t="shared" ca="1" si="8"/>
        <v>115785387369.11201</v>
      </c>
      <c r="AE61" s="90">
        <f t="shared" ca="1" si="8"/>
        <v>116418065795.84825</v>
      </c>
      <c r="AF61" s="90">
        <f t="shared" ca="1" si="8"/>
        <v>117050744222.58447</v>
      </c>
      <c r="AG61" s="90">
        <f t="shared" ca="1" si="8"/>
        <v>117683422649.32072</v>
      </c>
      <c r="AH61" s="90">
        <f t="shared" ca="1" si="8"/>
        <v>118316101076.05696</v>
      </c>
      <c r="AI61" s="90">
        <f t="shared" ca="1" si="8"/>
        <v>118948779502.79318</v>
      </c>
      <c r="AJ61" s="90">
        <f t="shared" ca="1" si="8"/>
        <v>119581457929.52943</v>
      </c>
      <c r="AK61" s="90">
        <f t="shared" ca="1" si="8"/>
        <v>120214136356.26566</v>
      </c>
      <c r="AL61" s="90">
        <f t="shared" ca="1" si="8"/>
        <v>120846814783.00189</v>
      </c>
      <c r="AM61" s="90">
        <f t="shared" ca="1" si="11"/>
        <v>121479493209.73813</v>
      </c>
      <c r="AN61" s="90">
        <f t="shared" ca="1" si="11"/>
        <v>122112171636.47437</v>
      </c>
      <c r="AO61" s="90">
        <f t="shared" ca="1" si="11"/>
        <v>122744850063.2106</v>
      </c>
      <c r="AP61">
        <f ca="1">V61*'Process Emissions Multipliers'!$E$42</f>
        <v>123377528489.94684</v>
      </c>
    </row>
    <row r="62" spans="1:42">
      <c r="A62" s="74">
        <v>10</v>
      </c>
      <c r="B62">
        <f ca="1">IF('Coal mining 2010'!$A70="MD",INDIRECT("'Coal mining 2010'!"&amp;'Country Selector'!$B$3&amp;ROW($A70))*10^12,0)</f>
        <v>199013416175.63516</v>
      </c>
      <c r="C62" s="90">
        <f t="shared" ca="1" si="9"/>
        <v>189247803143.64392</v>
      </c>
      <c r="D62" s="90">
        <f t="shared" ca="1" si="9"/>
        <v>179482190111.65268</v>
      </c>
      <c r="E62" s="90">
        <f t="shared" ca="1" si="9"/>
        <v>169716577079.66144</v>
      </c>
      <c r="F62" s="90">
        <f t="shared" ca="1" si="9"/>
        <v>159950964047.67023</v>
      </c>
      <c r="G62" s="90">
        <f t="shared" ca="1" si="9"/>
        <v>150185351015.67896</v>
      </c>
      <c r="H62" s="90">
        <f t="shared" ca="1" si="9"/>
        <v>140419737983.68774</v>
      </c>
      <c r="I62" s="90">
        <f t="shared" ca="1" si="9"/>
        <v>130654124951.6965</v>
      </c>
      <c r="J62" s="90">
        <f t="shared" ca="1" si="9"/>
        <v>120888511919.70525</v>
      </c>
      <c r="K62" s="90">
        <f t="shared" ca="1" si="9"/>
        <v>111122898887.71402</v>
      </c>
      <c r="L62">
        <f ca="1">IF('Coal mining 2020'!$A70="MD",INDIRECT("'Coal mining 2020'!"&amp;'Country Selector'!$B$3&amp;ROW($A70))*10^12,0)*'Process Emissions Multipliers'!$B$42</f>
        <v>101357285855.72278</v>
      </c>
      <c r="M62" s="90">
        <f t="shared" ca="1" si="10"/>
        <v>100898231287.26149</v>
      </c>
      <c r="N62" s="90">
        <f t="shared" ca="1" si="10"/>
        <v>100439176718.8002</v>
      </c>
      <c r="O62" s="90">
        <f t="shared" ca="1" si="10"/>
        <v>99980122150.338928</v>
      </c>
      <c r="P62" s="90">
        <f t="shared" ca="1" si="10"/>
        <v>99521067581.87764</v>
      </c>
      <c r="Q62" s="90">
        <f t="shared" ca="1" si="10"/>
        <v>99062013013.416351</v>
      </c>
      <c r="R62" s="90">
        <f t="shared" ca="1" si="10"/>
        <v>98602958444.955063</v>
      </c>
      <c r="S62" s="90">
        <f t="shared" ca="1" si="10"/>
        <v>98143903876.49379</v>
      </c>
      <c r="T62" s="90">
        <f t="shared" ca="1" si="10"/>
        <v>97684849308.032501</v>
      </c>
      <c r="U62" s="90">
        <f t="shared" ca="1" si="10"/>
        <v>97225794739.571213</v>
      </c>
      <c r="V62">
        <f ca="1">IF('Coal mining 2030'!$A70="MD",INDIRECT("'Coal mining 2030'!"&amp;'Country Selector'!$B$3&amp;ROW($A70))*10^12,0)*'Process Emissions Multipliers'!$D$42</f>
        <v>96766740171.109924</v>
      </c>
      <c r="W62" s="90">
        <f t="shared" ca="1" si="8"/>
        <v>97319666827.242981</v>
      </c>
      <c r="X62" s="90">
        <f t="shared" ca="1" si="8"/>
        <v>97872593483.376038</v>
      </c>
      <c r="Y62" s="90">
        <f t="shared" ca="1" si="8"/>
        <v>98425520139.509109</v>
      </c>
      <c r="Z62" s="90">
        <f t="shared" ca="1" si="8"/>
        <v>98978446795.642166</v>
      </c>
      <c r="AA62" s="90">
        <f t="shared" ca="1" si="8"/>
        <v>99531373451.775223</v>
      </c>
      <c r="AB62" s="90">
        <f t="shared" ca="1" si="8"/>
        <v>100084300107.90829</v>
      </c>
      <c r="AC62" s="90">
        <f t="shared" ca="1" si="8"/>
        <v>100637226764.04135</v>
      </c>
      <c r="AD62" s="90">
        <f t="shared" ca="1" si="8"/>
        <v>101190153420.17441</v>
      </c>
      <c r="AE62" s="90">
        <f t="shared" ca="1" si="8"/>
        <v>101743080076.30746</v>
      </c>
      <c r="AF62" s="90">
        <f t="shared" ca="1" si="8"/>
        <v>102296006732.44052</v>
      </c>
      <c r="AG62" s="90">
        <f t="shared" ca="1" si="8"/>
        <v>102848933388.57358</v>
      </c>
      <c r="AH62" s="90">
        <f t="shared" ca="1" si="8"/>
        <v>103401860044.70665</v>
      </c>
      <c r="AI62" s="90">
        <f t="shared" ca="1" si="8"/>
        <v>103954786700.83971</v>
      </c>
      <c r="AJ62" s="90">
        <f t="shared" ca="1" si="8"/>
        <v>104507713356.97278</v>
      </c>
      <c r="AK62" s="90">
        <f t="shared" ca="1" si="8"/>
        <v>105060640013.10582</v>
      </c>
      <c r="AL62" s="90">
        <f t="shared" ca="1" si="8"/>
        <v>105613566669.23889</v>
      </c>
      <c r="AM62" s="90">
        <f t="shared" ca="1" si="11"/>
        <v>106166493325.37196</v>
      </c>
      <c r="AN62" s="90">
        <f t="shared" ca="1" si="11"/>
        <v>106719419981.505</v>
      </c>
      <c r="AO62" s="90">
        <f t="shared" ca="1" si="11"/>
        <v>107272346637.63808</v>
      </c>
      <c r="AP62">
        <f ca="1">V62*'Process Emissions Multipliers'!$E$42</f>
        <v>107825273293.77113</v>
      </c>
    </row>
    <row r="63" spans="1:42">
      <c r="A63" s="74">
        <v>11</v>
      </c>
      <c r="B63">
        <f ca="1">IF('Coal mining 2010'!$A71="MD",INDIRECT("'Coal mining 2010'!"&amp;'Country Selector'!$B$3&amp;ROW($A71))*10^12,0)</f>
        <v>658718851272.30457</v>
      </c>
      <c r="C63" s="90">
        <f t="shared" ca="1" si="9"/>
        <v>674734752708.26001</v>
      </c>
      <c r="D63" s="90">
        <f t="shared" ca="1" si="9"/>
        <v>690750654144.21558</v>
      </c>
      <c r="E63" s="90">
        <f t="shared" ca="1" si="9"/>
        <v>706766555580.17102</v>
      </c>
      <c r="F63" s="90">
        <f t="shared" ref="D63:K95" ca="1" si="12">$B63*($L$1-F$1)/($L$1-$B$1)+$L63*(F$1-$B$1)/($L$1-$B$1)</f>
        <v>722782457016.12646</v>
      </c>
      <c r="G63" s="90">
        <f t="shared" ca="1" si="12"/>
        <v>738798358452.08203</v>
      </c>
      <c r="H63" s="90">
        <f t="shared" ca="1" si="12"/>
        <v>754814259888.0376</v>
      </c>
      <c r="I63" s="90">
        <f t="shared" ca="1" si="12"/>
        <v>770830161323.99292</v>
      </c>
      <c r="J63" s="90">
        <f t="shared" ca="1" si="12"/>
        <v>786846062759.94849</v>
      </c>
      <c r="K63" s="90">
        <f t="shared" ca="1" si="12"/>
        <v>802861964195.90405</v>
      </c>
      <c r="L63">
        <f ca="1">IF('Coal mining 2020'!$A71="MD",INDIRECT("'Coal mining 2020'!"&amp;'Country Selector'!$B$3&amp;ROW($A71))*10^12,0)*'Process Emissions Multipliers'!$B$42</f>
        <v>818877865631.8595</v>
      </c>
      <c r="M63" s="90">
        <f t="shared" ca="1" si="10"/>
        <v>803558270372.66797</v>
      </c>
      <c r="N63" s="90">
        <f t="shared" ca="1" si="10"/>
        <v>788238675113.47644</v>
      </c>
      <c r="O63" s="90">
        <f t="shared" ca="1" si="10"/>
        <v>772919079854.28491</v>
      </c>
      <c r="P63" s="90">
        <f t="shared" ref="N63:U95" ca="1" si="13">$L63*($V$1-P$1)/($V$1-$L$1)+$V63*(P$1-$L$1)/($V$1-$L$1)</f>
        <v>757599484595.09351</v>
      </c>
      <c r="Q63" s="90">
        <f t="shared" ca="1" si="13"/>
        <v>742279889335.90198</v>
      </c>
      <c r="R63" s="90">
        <f t="shared" ca="1" si="13"/>
        <v>726960294076.71045</v>
      </c>
      <c r="S63" s="90">
        <f t="shared" ca="1" si="13"/>
        <v>711640698817.51904</v>
      </c>
      <c r="T63" s="90">
        <f t="shared" ca="1" si="13"/>
        <v>696321103558.32739</v>
      </c>
      <c r="U63" s="90">
        <f t="shared" ca="1" si="13"/>
        <v>681001508299.13586</v>
      </c>
      <c r="V63">
        <f ca="1">IF('Coal mining 2030'!$A71="MD",INDIRECT("'Coal mining 2030'!"&amp;'Country Selector'!$B$3&amp;ROW($A71))*10^12,0)*'Process Emissions Multipliers'!$D$42</f>
        <v>665681913039.94446</v>
      </c>
      <c r="W63" s="90">
        <f t="shared" ref="W63:AL78" ca="1" si="14">$V63*($AP$1-W$1)/($AP$1-$V$1)+$AP63*(W$1-$V$1)/($AP$1-$V$1)</f>
        <v>669485629829.14893</v>
      </c>
      <c r="X63" s="90">
        <f t="shared" ca="1" si="14"/>
        <v>673289346618.35327</v>
      </c>
      <c r="Y63" s="90">
        <f t="shared" ca="1" si="14"/>
        <v>677093063407.55786</v>
      </c>
      <c r="Z63" s="90">
        <f t="shared" ca="1" si="14"/>
        <v>680896780196.76221</v>
      </c>
      <c r="AA63" s="90">
        <f t="shared" ca="1" si="14"/>
        <v>684700496985.96667</v>
      </c>
      <c r="AB63" s="90">
        <f t="shared" ca="1" si="14"/>
        <v>688504213775.17114</v>
      </c>
      <c r="AC63" s="90">
        <f t="shared" ca="1" si="14"/>
        <v>692307930564.37561</v>
      </c>
      <c r="AD63" s="90">
        <f t="shared" ca="1" si="14"/>
        <v>696111647353.58008</v>
      </c>
      <c r="AE63" s="90">
        <f t="shared" ca="1" si="14"/>
        <v>699915364142.78442</v>
      </c>
      <c r="AF63" s="90">
        <f t="shared" ca="1" si="14"/>
        <v>703719080931.98901</v>
      </c>
      <c r="AG63" s="90">
        <f t="shared" ca="1" si="14"/>
        <v>707522797721.19336</v>
      </c>
      <c r="AH63" s="90">
        <f t="shared" ca="1" si="14"/>
        <v>711326514510.39795</v>
      </c>
      <c r="AI63" s="90">
        <f t="shared" ca="1" si="14"/>
        <v>715130231299.60229</v>
      </c>
      <c r="AJ63" s="90">
        <f t="shared" ca="1" si="14"/>
        <v>718933948088.80676</v>
      </c>
      <c r="AK63" s="90">
        <f t="shared" ca="1" si="14"/>
        <v>722737664878.01123</v>
      </c>
      <c r="AL63" s="90">
        <f t="shared" ca="1" si="14"/>
        <v>726541381667.2157</v>
      </c>
      <c r="AM63" s="90">
        <f t="shared" ca="1" si="11"/>
        <v>730345098456.42017</v>
      </c>
      <c r="AN63" s="90">
        <f t="shared" ca="1" si="11"/>
        <v>734148815245.62451</v>
      </c>
      <c r="AO63" s="90">
        <f t="shared" ca="1" si="11"/>
        <v>737952532034.82898</v>
      </c>
      <c r="AP63">
        <f ca="1">V63*'Process Emissions Multipliers'!$E$42</f>
        <v>741756248824.03345</v>
      </c>
    </row>
    <row r="64" spans="1:42">
      <c r="A64" s="74">
        <v>12</v>
      </c>
      <c r="B64">
        <f ca="1">IF('Coal mining 2010'!$A72="MD",INDIRECT("'Coal mining 2010'!"&amp;'Country Selector'!$B$3&amp;ROW($A72))*10^12,0)</f>
        <v>160921701339.12732</v>
      </c>
      <c r="C64" s="90">
        <f t="shared" ref="C64:K127" ca="1" si="15">$B64*($L$1-C$1)/($L$1-$B$1)+$L64*(C$1-$B$1)/($L$1-$B$1)</f>
        <v>166212619756.50894</v>
      </c>
      <c r="D64" s="90">
        <f t="shared" ca="1" si="12"/>
        <v>171503538173.89056</v>
      </c>
      <c r="E64" s="90">
        <f t="shared" ca="1" si="12"/>
        <v>176794456591.27216</v>
      </c>
      <c r="F64" s="90">
        <f t="shared" ca="1" si="12"/>
        <v>182085375008.65381</v>
      </c>
      <c r="G64" s="90">
        <f t="shared" ca="1" si="12"/>
        <v>187376293426.0354</v>
      </c>
      <c r="H64" s="90">
        <f t="shared" ca="1" si="12"/>
        <v>192667211843.41705</v>
      </c>
      <c r="I64" s="90">
        <f t="shared" ca="1" si="12"/>
        <v>197958130260.79865</v>
      </c>
      <c r="J64" s="90">
        <f t="shared" ca="1" si="12"/>
        <v>203249048678.18027</v>
      </c>
      <c r="K64" s="90">
        <f t="shared" ca="1" si="12"/>
        <v>208539967095.56189</v>
      </c>
      <c r="L64">
        <f ca="1">IF('Coal mining 2020'!$A72="MD",INDIRECT("'Coal mining 2020'!"&amp;'Country Selector'!$B$3&amp;ROW($A72))*10^12,0)*'Process Emissions Multipliers'!$B$42</f>
        <v>213830885512.94351</v>
      </c>
      <c r="M64" s="90">
        <f t="shared" ref="M64:U127" ca="1" si="16">$L64*($V$1-M$1)/($V$1-$L$1)+$V64*(M$1-$L$1)/($V$1-$L$1)</f>
        <v>211389430123.8244</v>
      </c>
      <c r="N64" s="90">
        <f t="shared" ca="1" si="13"/>
        <v>208947974734.70526</v>
      </c>
      <c r="O64" s="90">
        <f t="shared" ca="1" si="13"/>
        <v>206506519345.58612</v>
      </c>
      <c r="P64" s="90">
        <f t="shared" ca="1" si="13"/>
        <v>204065063956.46704</v>
      </c>
      <c r="Q64" s="90">
        <f t="shared" ca="1" si="13"/>
        <v>201623608567.3479</v>
      </c>
      <c r="R64" s="90">
        <f t="shared" ca="1" si="13"/>
        <v>199182153178.22876</v>
      </c>
      <c r="S64" s="90">
        <f t="shared" ca="1" si="13"/>
        <v>196740697789.10968</v>
      </c>
      <c r="T64" s="90">
        <f t="shared" ca="1" si="13"/>
        <v>194299242399.99054</v>
      </c>
      <c r="U64" s="90">
        <f t="shared" ca="1" si="13"/>
        <v>191857787010.8714</v>
      </c>
      <c r="V64">
        <f ca="1">IF('Coal mining 2030'!$A72="MD",INDIRECT("'Coal mining 2030'!"&amp;'Country Selector'!$B$3&amp;ROW($A72))*10^12,0)*'Process Emissions Multipliers'!$D$42</f>
        <v>189416331621.75229</v>
      </c>
      <c r="W64" s="90">
        <f t="shared" ca="1" si="14"/>
        <v>190498659482.29001</v>
      </c>
      <c r="X64" s="90">
        <f t="shared" ca="1" si="14"/>
        <v>191580987342.82773</v>
      </c>
      <c r="Y64" s="90">
        <f t="shared" ca="1" si="14"/>
        <v>192663315203.36542</v>
      </c>
      <c r="Z64" s="90">
        <f t="shared" ca="1" si="14"/>
        <v>193745643063.90314</v>
      </c>
      <c r="AA64" s="90">
        <f t="shared" ca="1" si="14"/>
        <v>194827970924.44086</v>
      </c>
      <c r="AB64" s="90">
        <f t="shared" ca="1" si="14"/>
        <v>195910298784.97858</v>
      </c>
      <c r="AC64" s="90">
        <f t="shared" ca="1" si="14"/>
        <v>196992626645.5163</v>
      </c>
      <c r="AD64" s="90">
        <f t="shared" ca="1" si="14"/>
        <v>198074954506.05402</v>
      </c>
      <c r="AE64" s="90">
        <f t="shared" ca="1" si="14"/>
        <v>199157282366.59174</v>
      </c>
      <c r="AF64" s="90">
        <f t="shared" ca="1" si="14"/>
        <v>200239610227.12946</v>
      </c>
      <c r="AG64" s="90">
        <f t="shared" ca="1" si="14"/>
        <v>201321938087.66714</v>
      </c>
      <c r="AH64" s="90">
        <f t="shared" ca="1" si="14"/>
        <v>202404265948.20486</v>
      </c>
      <c r="AI64" s="90">
        <f t="shared" ca="1" si="14"/>
        <v>203486593808.74261</v>
      </c>
      <c r="AJ64" s="90">
        <f t="shared" ca="1" si="14"/>
        <v>204568921669.28027</v>
      </c>
      <c r="AK64" s="90">
        <f t="shared" ca="1" si="14"/>
        <v>205651249529.81802</v>
      </c>
      <c r="AL64" s="90">
        <f t="shared" ca="1" si="14"/>
        <v>206733577390.35574</v>
      </c>
      <c r="AM64" s="90">
        <f t="shared" ca="1" si="11"/>
        <v>207815905250.89346</v>
      </c>
      <c r="AN64" s="90">
        <f t="shared" ca="1" si="11"/>
        <v>208898233111.43115</v>
      </c>
      <c r="AO64" s="90">
        <f t="shared" ca="1" si="11"/>
        <v>209980560971.96887</v>
      </c>
      <c r="AP64">
        <f ca="1">V64*'Process Emissions Multipliers'!$E$42</f>
        <v>211062888832.50659</v>
      </c>
    </row>
    <row r="65" spans="1:42">
      <c r="A65" s="74">
        <v>13</v>
      </c>
      <c r="B65">
        <f ca="1">IF('Coal mining 2010'!$A73="MD",INDIRECT("'Coal mining 2010'!"&amp;'Country Selector'!$B$3&amp;ROW($A73))*10^12,0)</f>
        <v>90381797827.575378</v>
      </c>
      <c r="C65" s="90">
        <f t="shared" ca="1" si="15"/>
        <v>82225227726.487488</v>
      </c>
      <c r="D65" s="90">
        <f t="shared" ca="1" si="12"/>
        <v>74068657625.399597</v>
      </c>
      <c r="E65" s="90">
        <f t="shared" ca="1" si="12"/>
        <v>65912087524.311699</v>
      </c>
      <c r="F65" s="90">
        <f t="shared" ca="1" si="12"/>
        <v>57755517423.223816</v>
      </c>
      <c r="G65" s="90">
        <f t="shared" ca="1" si="12"/>
        <v>49598947322.135925</v>
      </c>
      <c r="H65" s="90">
        <f t="shared" ca="1" si="12"/>
        <v>41442377221.048042</v>
      </c>
      <c r="I65" s="90">
        <f t="shared" ca="1" si="12"/>
        <v>33285807119.960152</v>
      </c>
      <c r="J65" s="90">
        <f t="shared" ca="1" si="12"/>
        <v>25129237018.872261</v>
      </c>
      <c r="K65" s="90">
        <f t="shared" ca="1" si="12"/>
        <v>16972666917.784369</v>
      </c>
      <c r="L65">
        <f ca="1">IF('Coal mining 2020'!$A73="MD",INDIRECT("'Coal mining 2020'!"&amp;'Country Selector'!$B$3&amp;ROW($A73))*10^12,0)*'Process Emissions Multipliers'!$B$42</f>
        <v>8816096816.6964798</v>
      </c>
      <c r="M65" s="90">
        <f t="shared" ca="1" si="16"/>
        <v>16071742526.771027</v>
      </c>
      <c r="N65" s="90">
        <f t="shared" ca="1" si="13"/>
        <v>23327388236.845573</v>
      </c>
      <c r="O65" s="90">
        <f t="shared" ca="1" si="13"/>
        <v>30583033946.92012</v>
      </c>
      <c r="P65" s="90">
        <f t="shared" ca="1" si="13"/>
        <v>37838679656.994675</v>
      </c>
      <c r="Q65" s="90">
        <f t="shared" ca="1" si="13"/>
        <v>45094325367.069214</v>
      </c>
      <c r="R65" s="90">
        <f t="shared" ca="1" si="13"/>
        <v>52349971077.143761</v>
      </c>
      <c r="S65" s="90">
        <f t="shared" ca="1" si="13"/>
        <v>59605616787.218315</v>
      </c>
      <c r="T65" s="90">
        <f t="shared" ca="1" si="13"/>
        <v>66861262497.292862</v>
      </c>
      <c r="U65" s="90">
        <f t="shared" ca="1" si="13"/>
        <v>74116908207.367401</v>
      </c>
      <c r="V65">
        <f ca="1">IF('Coal mining 2030'!$A73="MD",INDIRECT("'Coal mining 2030'!"&amp;'Country Selector'!$B$3&amp;ROW($A73))*10^12,0)*'Process Emissions Multipliers'!$D$42</f>
        <v>81372553917.441956</v>
      </c>
      <c r="W65" s="90">
        <f t="shared" ca="1" si="14"/>
        <v>81837517954.248596</v>
      </c>
      <c r="X65" s="90">
        <f t="shared" ca="1" si="14"/>
        <v>82302481991.055222</v>
      </c>
      <c r="Y65" s="90">
        <f t="shared" ca="1" si="14"/>
        <v>82767446027.861862</v>
      </c>
      <c r="Z65" s="90">
        <f t="shared" ca="1" si="14"/>
        <v>83232410064.668518</v>
      </c>
      <c r="AA65" s="90">
        <f t="shared" ca="1" si="14"/>
        <v>83697374101.475143</v>
      </c>
      <c r="AB65" s="90">
        <f t="shared" ca="1" si="14"/>
        <v>84162338138.281799</v>
      </c>
      <c r="AC65" s="90">
        <f t="shared" ca="1" si="14"/>
        <v>84627302175.088409</v>
      </c>
      <c r="AD65" s="90">
        <f t="shared" ca="1" si="14"/>
        <v>85092266211.89505</v>
      </c>
      <c r="AE65" s="90">
        <f t="shared" ca="1" si="14"/>
        <v>85557230248.701706</v>
      </c>
      <c r="AF65" s="90">
        <f t="shared" ca="1" si="14"/>
        <v>86022194285.508331</v>
      </c>
      <c r="AG65" s="90">
        <f t="shared" ca="1" si="14"/>
        <v>86487158322.314972</v>
      </c>
      <c r="AH65" s="90">
        <f t="shared" ca="1" si="14"/>
        <v>86952122359.121613</v>
      </c>
      <c r="AI65" s="90">
        <f t="shared" ca="1" si="14"/>
        <v>87417086395.928253</v>
      </c>
      <c r="AJ65" s="90">
        <f t="shared" ca="1" si="14"/>
        <v>87882050432.734894</v>
      </c>
      <c r="AK65" s="90">
        <f t="shared" ca="1" si="14"/>
        <v>88347014469.541534</v>
      </c>
      <c r="AL65" s="90">
        <f t="shared" ca="1" si="14"/>
        <v>88811978506.34816</v>
      </c>
      <c r="AM65" s="90">
        <f t="shared" ca="1" si="11"/>
        <v>89276942543.1548</v>
      </c>
      <c r="AN65" s="90">
        <f t="shared" ca="1" si="11"/>
        <v>89741906579.961456</v>
      </c>
      <c r="AO65" s="90">
        <f t="shared" ca="1" si="11"/>
        <v>90206870616.768082</v>
      </c>
      <c r="AP65">
        <f ca="1">V65*'Process Emissions Multipliers'!$E$42</f>
        <v>90671834653.574722</v>
      </c>
    </row>
    <row r="66" spans="1:42">
      <c r="A66" s="74">
        <v>14</v>
      </c>
      <c r="B66">
        <f ca="1">IF('Coal mining 2010'!$A74="MD",INDIRECT("'Coal mining 2010'!"&amp;'Country Selector'!$B$3&amp;ROW($A74))*10^12,0)</f>
        <v>81413430132.762695</v>
      </c>
      <c r="C66" s="90">
        <f t="shared" ca="1" si="15"/>
        <v>82384041245.270782</v>
      </c>
      <c r="D66" s="90">
        <f t="shared" ca="1" si="12"/>
        <v>83354652357.7789</v>
      </c>
      <c r="E66" s="90">
        <f t="shared" ca="1" si="12"/>
        <v>84325263470.286987</v>
      </c>
      <c r="F66" s="90">
        <f t="shared" ca="1" si="12"/>
        <v>85295874582.795105</v>
      </c>
      <c r="G66" s="90">
        <f t="shared" ca="1" si="12"/>
        <v>86266485695.303192</v>
      </c>
      <c r="H66" s="90">
        <f t="shared" ca="1" si="12"/>
        <v>87237096807.81131</v>
      </c>
      <c r="I66" s="90">
        <f t="shared" ca="1" si="12"/>
        <v>88207707920.319397</v>
      </c>
      <c r="J66" s="90">
        <f t="shared" ca="1" si="12"/>
        <v>89178319032.827499</v>
      </c>
      <c r="K66" s="90">
        <f t="shared" ca="1" si="12"/>
        <v>90148930145.335617</v>
      </c>
      <c r="L66">
        <f ca="1">IF('Coal mining 2020'!$A74="MD",INDIRECT("'Coal mining 2020'!"&amp;'Country Selector'!$B$3&amp;ROW($A74))*10^12,0)*'Process Emissions Multipliers'!$B$42</f>
        <v>91119541257.843704</v>
      </c>
      <c r="M66" s="90">
        <f t="shared" ca="1" si="16"/>
        <v>85795642792.72403</v>
      </c>
      <c r="N66" s="90">
        <f t="shared" ca="1" si="13"/>
        <v>80471744327.60434</v>
      </c>
      <c r="O66" s="90">
        <f t="shared" ca="1" si="13"/>
        <v>75147845862.484665</v>
      </c>
      <c r="P66" s="90">
        <f t="shared" ca="1" si="13"/>
        <v>69823947397.36499</v>
      </c>
      <c r="Q66" s="90">
        <f t="shared" ca="1" si="13"/>
        <v>64500048932.245308</v>
      </c>
      <c r="R66" s="90">
        <f t="shared" ca="1" si="13"/>
        <v>59176150467.125626</v>
      </c>
      <c r="S66" s="90">
        <f t="shared" ca="1" si="13"/>
        <v>53852252002.005951</v>
      </c>
      <c r="T66" s="90">
        <f t="shared" ca="1" si="13"/>
        <v>48528353536.886269</v>
      </c>
      <c r="U66" s="90">
        <f t="shared" ca="1" si="13"/>
        <v>43204455071.766586</v>
      </c>
      <c r="V66">
        <f ca="1">IF('Coal mining 2030'!$A74="MD",INDIRECT("'Coal mining 2030'!"&amp;'Country Selector'!$B$3&amp;ROW($A74))*10^12,0)*'Process Emissions Multipliers'!$D$42</f>
        <v>37880556606.646912</v>
      </c>
      <c r="W66" s="90">
        <f t="shared" ca="1" si="14"/>
        <v>38097006695.385406</v>
      </c>
      <c r="X66" s="90">
        <f t="shared" ca="1" si="14"/>
        <v>38313456784.123917</v>
      </c>
      <c r="Y66" s="90">
        <f t="shared" ca="1" si="14"/>
        <v>38529906872.862427</v>
      </c>
      <c r="Z66" s="90">
        <f t="shared" ca="1" si="14"/>
        <v>38746356961.600922</v>
      </c>
      <c r="AA66" s="90">
        <f t="shared" ca="1" si="14"/>
        <v>38962807050.339424</v>
      </c>
      <c r="AB66" s="90">
        <f t="shared" ca="1" si="14"/>
        <v>39179257139.077927</v>
      </c>
      <c r="AC66" s="90">
        <f t="shared" ca="1" si="14"/>
        <v>39395707227.816429</v>
      </c>
      <c r="AD66" s="90">
        <f t="shared" ca="1" si="14"/>
        <v>39612157316.554932</v>
      </c>
      <c r="AE66" s="90">
        <f t="shared" ca="1" si="14"/>
        <v>39828607405.293442</v>
      </c>
      <c r="AF66" s="90">
        <f t="shared" ca="1" si="14"/>
        <v>40045057494.031937</v>
      </c>
      <c r="AG66" s="90">
        <f t="shared" ca="1" si="14"/>
        <v>40261507582.770447</v>
      </c>
      <c r="AH66" s="90">
        <f t="shared" ca="1" si="14"/>
        <v>40477957671.508942</v>
      </c>
      <c r="AI66" s="90">
        <f t="shared" ca="1" si="14"/>
        <v>40694407760.247452</v>
      </c>
      <c r="AJ66" s="90">
        <f t="shared" ca="1" si="14"/>
        <v>40910857848.985947</v>
      </c>
      <c r="AK66" s="90">
        <f t="shared" ca="1" si="14"/>
        <v>41127307937.724457</v>
      </c>
      <c r="AL66" s="90">
        <f t="shared" ca="1" si="14"/>
        <v>41343758026.462959</v>
      </c>
      <c r="AM66" s="90">
        <f t="shared" ca="1" si="11"/>
        <v>41560208115.201462</v>
      </c>
      <c r="AN66" s="90">
        <f t="shared" ca="1" si="11"/>
        <v>41776658203.939964</v>
      </c>
      <c r="AO66" s="90">
        <f t="shared" ca="1" si="11"/>
        <v>41993108292.678459</v>
      </c>
      <c r="AP66">
        <f ca="1">V66*'Process Emissions Multipliers'!$E$42</f>
        <v>42209558381.416969</v>
      </c>
    </row>
    <row r="67" spans="1:42">
      <c r="A67" s="74">
        <v>15</v>
      </c>
      <c r="B67">
        <f ca="1">IF('Coal mining 2010'!$A75="MD",INDIRECT("'Coal mining 2010'!"&amp;'Country Selector'!$B$3&amp;ROW($A75))*10^12,0)</f>
        <v>594128782537.85803</v>
      </c>
      <c r="C67" s="90">
        <f t="shared" ca="1" si="15"/>
        <v>594858021336.88416</v>
      </c>
      <c r="D67" s="90">
        <f t="shared" ca="1" si="12"/>
        <v>595587260135.91016</v>
      </c>
      <c r="E67" s="90">
        <f t="shared" ca="1" si="12"/>
        <v>596316498934.93628</v>
      </c>
      <c r="F67" s="90">
        <f t="shared" ca="1" si="12"/>
        <v>597045737733.9624</v>
      </c>
      <c r="G67" s="90">
        <f t="shared" ca="1" si="12"/>
        <v>597774976532.98853</v>
      </c>
      <c r="H67" s="90">
        <f t="shared" ca="1" si="12"/>
        <v>598504215332.01453</v>
      </c>
      <c r="I67" s="90">
        <f t="shared" ca="1" si="12"/>
        <v>599233454131.04065</v>
      </c>
      <c r="J67" s="90">
        <f t="shared" ca="1" si="12"/>
        <v>599962692930.06677</v>
      </c>
      <c r="K67" s="90">
        <f t="shared" ca="1" si="12"/>
        <v>600691931729.09277</v>
      </c>
      <c r="L67">
        <f ca="1">IF('Coal mining 2020'!$A75="MD",INDIRECT("'Coal mining 2020'!"&amp;'Country Selector'!$B$3&amp;ROW($A75))*10^12,0)*'Process Emissions Multipliers'!$B$42</f>
        <v>601421170528.1189</v>
      </c>
      <c r="M67" s="90">
        <f t="shared" ca="1" si="16"/>
        <v>607351504863.46313</v>
      </c>
      <c r="N67" s="90">
        <f t="shared" ca="1" si="13"/>
        <v>613281839198.80725</v>
      </c>
      <c r="O67" s="90">
        <f t="shared" ca="1" si="13"/>
        <v>619212173534.15149</v>
      </c>
      <c r="P67" s="90">
        <f t="shared" ca="1" si="13"/>
        <v>625142507869.49561</v>
      </c>
      <c r="Q67" s="90">
        <f t="shared" ca="1" si="13"/>
        <v>631072842204.83984</v>
      </c>
      <c r="R67" s="90">
        <f t="shared" ca="1" si="13"/>
        <v>637003176540.18408</v>
      </c>
      <c r="S67" s="90">
        <f t="shared" ca="1" si="13"/>
        <v>642933510875.52832</v>
      </c>
      <c r="T67" s="90">
        <f t="shared" ca="1" si="13"/>
        <v>648863845210.87244</v>
      </c>
      <c r="U67" s="90">
        <f t="shared" ca="1" si="13"/>
        <v>654794179546.21655</v>
      </c>
      <c r="V67">
        <f ca="1">IF('Coal mining 2030'!$A75="MD",INDIRECT("'Coal mining 2030'!"&amp;'Country Selector'!$B$3&amp;ROW($A75))*10^12,0)*'Process Emissions Multipliers'!$D$42</f>
        <v>660724513881.56079</v>
      </c>
      <c r="W67" s="90">
        <f t="shared" ca="1" si="14"/>
        <v>664499904014.98535</v>
      </c>
      <c r="X67" s="90">
        <f t="shared" ca="1" si="14"/>
        <v>668275294148.41003</v>
      </c>
      <c r="Y67" s="90">
        <f t="shared" ca="1" si="14"/>
        <v>672050684281.83472</v>
      </c>
      <c r="Z67" s="90">
        <f t="shared" ca="1" si="14"/>
        <v>675826074415.25928</v>
      </c>
      <c r="AA67" s="90">
        <f t="shared" ca="1" si="14"/>
        <v>679601464548.68396</v>
      </c>
      <c r="AB67" s="90">
        <f t="shared" ca="1" si="14"/>
        <v>683376854682.10864</v>
      </c>
      <c r="AC67" s="90">
        <f t="shared" ca="1" si="14"/>
        <v>687152244815.5332</v>
      </c>
      <c r="AD67" s="90">
        <f t="shared" ca="1" si="14"/>
        <v>690927634948.95776</v>
      </c>
      <c r="AE67" s="90">
        <f t="shared" ca="1" si="14"/>
        <v>694703025082.38257</v>
      </c>
      <c r="AF67" s="90">
        <f t="shared" ca="1" si="14"/>
        <v>698478415215.80713</v>
      </c>
      <c r="AG67" s="90">
        <f t="shared" ca="1" si="14"/>
        <v>702253805349.23169</v>
      </c>
      <c r="AH67" s="90">
        <f t="shared" ca="1" si="14"/>
        <v>706029195482.65637</v>
      </c>
      <c r="AI67" s="90">
        <f t="shared" ca="1" si="14"/>
        <v>709804585616.08105</v>
      </c>
      <c r="AJ67" s="90">
        <f t="shared" ca="1" si="14"/>
        <v>713579975749.50562</v>
      </c>
      <c r="AK67" s="90">
        <f t="shared" ca="1" si="14"/>
        <v>717355365882.93042</v>
      </c>
      <c r="AL67" s="90">
        <f t="shared" ca="1" si="14"/>
        <v>721130756016.35486</v>
      </c>
      <c r="AM67" s="90">
        <f t="shared" ca="1" si="11"/>
        <v>724906146149.77954</v>
      </c>
      <c r="AN67" s="90">
        <f t="shared" ca="1" si="11"/>
        <v>728681536283.20422</v>
      </c>
      <c r="AO67" s="90">
        <f t="shared" ca="1" si="11"/>
        <v>732456926416.62878</v>
      </c>
      <c r="AP67">
        <f ca="1">V67*'Process Emissions Multipliers'!$E$42</f>
        <v>736232316550.05347</v>
      </c>
    </row>
    <row r="68" spans="1:42">
      <c r="A68" s="74">
        <v>16</v>
      </c>
      <c r="B68">
        <f ca="1">IF('Coal mining 2010'!$A76="MD",INDIRECT("'Coal mining 2010'!"&amp;'Country Selector'!$B$3&amp;ROW($A76))*10^12,0)</f>
        <v>183948519135.15707</v>
      </c>
      <c r="C68" s="90">
        <f t="shared" ca="1" si="15"/>
        <v>174464857613.25623</v>
      </c>
      <c r="D68" s="90">
        <f t="shared" ca="1" si="12"/>
        <v>164981196091.35541</v>
      </c>
      <c r="E68" s="90">
        <f t="shared" ca="1" si="12"/>
        <v>155497534569.45456</v>
      </c>
      <c r="F68" s="90">
        <f t="shared" ca="1" si="12"/>
        <v>146013873047.55371</v>
      </c>
      <c r="G68" s="90">
        <f t="shared" ca="1" si="12"/>
        <v>136530211525.65289</v>
      </c>
      <c r="H68" s="90">
        <f t="shared" ca="1" si="12"/>
        <v>127046550003.75208</v>
      </c>
      <c r="I68" s="90">
        <f t="shared" ca="1" si="12"/>
        <v>117562888481.85123</v>
      </c>
      <c r="J68" s="90">
        <f t="shared" ca="1" si="12"/>
        <v>108079226959.95039</v>
      </c>
      <c r="K68" s="90">
        <f t="shared" ca="1" si="12"/>
        <v>98595565438.049561</v>
      </c>
      <c r="L68">
        <f ca="1">IF('Coal mining 2020'!$A76="MD",INDIRECT("'Coal mining 2020'!"&amp;'Country Selector'!$B$3&amp;ROW($A76))*10^12,0)*'Process Emissions Multipliers'!$B$42</f>
        <v>89111903916.148727</v>
      </c>
      <c r="M68" s="90">
        <f t="shared" ca="1" si="16"/>
        <v>87693592680.063599</v>
      </c>
      <c r="N68" s="90">
        <f t="shared" ca="1" si="13"/>
        <v>86275281443.978485</v>
      </c>
      <c r="O68" s="90">
        <f t="shared" ca="1" si="13"/>
        <v>84856970207.893372</v>
      </c>
      <c r="P68" s="90">
        <f t="shared" ca="1" si="13"/>
        <v>83438658971.808243</v>
      </c>
      <c r="Q68" s="90">
        <f t="shared" ca="1" si="13"/>
        <v>82020347735.723129</v>
      </c>
      <c r="R68" s="90">
        <f t="shared" ca="1" si="13"/>
        <v>80602036499.638</v>
      </c>
      <c r="S68" s="90">
        <f t="shared" ca="1" si="13"/>
        <v>79183725263.552887</v>
      </c>
      <c r="T68" s="90">
        <f t="shared" ca="1" si="13"/>
        <v>77765414027.467773</v>
      </c>
      <c r="U68" s="90">
        <f t="shared" ca="1" si="13"/>
        <v>76347102791.382645</v>
      </c>
      <c r="V68">
        <f ca="1">IF('Coal mining 2030'!$A76="MD",INDIRECT("'Coal mining 2030'!"&amp;'Country Selector'!$B$3&amp;ROW($A76))*10^12,0)*'Process Emissions Multipliers'!$D$42</f>
        <v>74928791555.297531</v>
      </c>
      <c r="W68" s="90">
        <f t="shared" ca="1" si="14"/>
        <v>75356935833.894714</v>
      </c>
      <c r="X68" s="90">
        <f t="shared" ca="1" si="14"/>
        <v>75785080112.491913</v>
      </c>
      <c r="Y68" s="90">
        <f t="shared" ca="1" si="14"/>
        <v>76213224391.089111</v>
      </c>
      <c r="Z68" s="90">
        <f t="shared" ca="1" si="14"/>
        <v>76641368669.686295</v>
      </c>
      <c r="AA68" s="90">
        <f t="shared" ca="1" si="14"/>
        <v>77069512948.283478</v>
      </c>
      <c r="AB68" s="90">
        <f t="shared" ca="1" si="14"/>
        <v>77497657226.880676</v>
      </c>
      <c r="AC68" s="90">
        <f t="shared" ca="1" si="14"/>
        <v>77925801505.477875</v>
      </c>
      <c r="AD68" s="90">
        <f t="shared" ca="1" si="14"/>
        <v>78353945784.075058</v>
      </c>
      <c r="AE68" s="90">
        <f t="shared" ca="1" si="14"/>
        <v>78782090062.672256</v>
      </c>
      <c r="AF68" s="90">
        <f t="shared" ca="1" si="14"/>
        <v>79210234341.26944</v>
      </c>
      <c r="AG68" s="90">
        <f t="shared" ca="1" si="14"/>
        <v>79638378619.866638</v>
      </c>
      <c r="AH68" s="90">
        <f t="shared" ca="1" si="14"/>
        <v>80066522898.463837</v>
      </c>
      <c r="AI68" s="90">
        <f t="shared" ca="1" si="14"/>
        <v>80494667177.06102</v>
      </c>
      <c r="AJ68" s="90">
        <f t="shared" ca="1" si="14"/>
        <v>80922811455.658203</v>
      </c>
      <c r="AK68" s="90">
        <f t="shared" ca="1" si="14"/>
        <v>81350955734.255402</v>
      </c>
      <c r="AL68" s="90">
        <f t="shared" ca="1" si="14"/>
        <v>81779100012.8526</v>
      </c>
      <c r="AM68" s="90">
        <f t="shared" ca="1" si="11"/>
        <v>82207244291.449799</v>
      </c>
      <c r="AN68" s="90">
        <f t="shared" ca="1" si="11"/>
        <v>82635388570.046982</v>
      </c>
      <c r="AO68" s="90">
        <f t="shared" ca="1" si="11"/>
        <v>83063532848.64418</v>
      </c>
      <c r="AP68">
        <f ca="1">V68*'Process Emissions Multipliers'!$E$42</f>
        <v>83491677127.241364</v>
      </c>
    </row>
    <row r="69" spans="1:42">
      <c r="A69" s="74">
        <v>17</v>
      </c>
      <c r="B69">
        <f ca="1">IF('Coal mining 2010'!$A77="MD",INDIRECT("'Coal mining 2010'!"&amp;'Country Selector'!$B$3&amp;ROW($A77))*10^12,0)</f>
        <v>58456935880.599304</v>
      </c>
      <c r="C69" s="90">
        <f t="shared" ca="1" si="15"/>
        <v>58699933000.405502</v>
      </c>
      <c r="D69" s="90">
        <f t="shared" ca="1" si="12"/>
        <v>58942930120.211693</v>
      </c>
      <c r="E69" s="90">
        <f t="shared" ca="1" si="12"/>
        <v>59185927240.017883</v>
      </c>
      <c r="F69" s="90">
        <f t="shared" ca="1" si="12"/>
        <v>59428924359.824081</v>
      </c>
      <c r="G69" s="90">
        <f t="shared" ca="1" si="12"/>
        <v>59671921479.630272</v>
      </c>
      <c r="H69" s="90">
        <f t="shared" ca="1" si="12"/>
        <v>59914918599.436462</v>
      </c>
      <c r="I69" s="90">
        <f t="shared" ca="1" si="12"/>
        <v>60157915719.242661</v>
      </c>
      <c r="J69" s="90">
        <f t="shared" ca="1" si="12"/>
        <v>60400912839.048859</v>
      </c>
      <c r="K69" s="90">
        <f t="shared" ca="1" si="12"/>
        <v>60643909958.855049</v>
      </c>
      <c r="L69">
        <f ca="1">IF('Coal mining 2020'!$A77="MD",INDIRECT("'Coal mining 2020'!"&amp;'Country Selector'!$B$3&amp;ROW($A77))*10^12,0)*'Process Emissions Multipliers'!$B$42</f>
        <v>60886907078.66124</v>
      </c>
      <c r="M69" s="90">
        <f t="shared" ca="1" si="16"/>
        <v>57252789973.046753</v>
      </c>
      <c r="N69" s="90">
        <f t="shared" ca="1" si="13"/>
        <v>53618672867.432266</v>
      </c>
      <c r="O69" s="90">
        <f t="shared" ca="1" si="13"/>
        <v>49984555761.817772</v>
      </c>
      <c r="P69" s="90">
        <f t="shared" ca="1" si="13"/>
        <v>46350438656.203278</v>
      </c>
      <c r="Q69" s="90">
        <f t="shared" ca="1" si="13"/>
        <v>42716321550.588791</v>
      </c>
      <c r="R69" s="90">
        <f t="shared" ca="1" si="13"/>
        <v>39082204444.974304</v>
      </c>
      <c r="S69" s="90">
        <f t="shared" ca="1" si="13"/>
        <v>35448087339.35981</v>
      </c>
      <c r="T69" s="90">
        <f t="shared" ca="1" si="13"/>
        <v>31813970233.745323</v>
      </c>
      <c r="U69" s="90">
        <f t="shared" ca="1" si="13"/>
        <v>28179853128.130836</v>
      </c>
      <c r="V69">
        <f ca="1">IF('Coal mining 2030'!$A77="MD",INDIRECT("'Coal mining 2030'!"&amp;'Country Selector'!$B$3&amp;ROW($A77))*10^12,0)*'Process Emissions Multipliers'!$D$42</f>
        <v>24545736022.516346</v>
      </c>
      <c r="W69" s="90">
        <f t="shared" ca="1" si="14"/>
        <v>24685990739.346275</v>
      </c>
      <c r="X69" s="90">
        <f t="shared" ca="1" si="14"/>
        <v>24826245456.176216</v>
      </c>
      <c r="Y69" s="90">
        <f t="shared" ca="1" si="14"/>
        <v>24966500173.006145</v>
      </c>
      <c r="Z69" s="90">
        <f t="shared" ca="1" si="14"/>
        <v>25106754889.836082</v>
      </c>
      <c r="AA69" s="90">
        <f t="shared" ca="1" si="14"/>
        <v>25247009606.666016</v>
      </c>
      <c r="AB69" s="90">
        <f t="shared" ca="1" si="14"/>
        <v>25387264323.495945</v>
      </c>
      <c r="AC69" s="90">
        <f t="shared" ca="1" si="14"/>
        <v>25527519040.325882</v>
      </c>
      <c r="AD69" s="90">
        <f t="shared" ca="1" si="14"/>
        <v>25667773757.155815</v>
      </c>
      <c r="AE69" s="90">
        <f t="shared" ca="1" si="14"/>
        <v>25808028473.985748</v>
      </c>
      <c r="AF69" s="90">
        <f t="shared" ca="1" si="14"/>
        <v>25948283190.815681</v>
      </c>
      <c r="AG69" s="90">
        <f t="shared" ca="1" si="14"/>
        <v>26088537907.645615</v>
      </c>
      <c r="AH69" s="90">
        <f t="shared" ca="1" si="14"/>
        <v>26228792624.475548</v>
      </c>
      <c r="AI69" s="90">
        <f t="shared" ca="1" si="14"/>
        <v>26369047341.305481</v>
      </c>
      <c r="AJ69" s="90">
        <f t="shared" ca="1" si="14"/>
        <v>26509302058.135414</v>
      </c>
      <c r="AK69" s="90">
        <f t="shared" ca="1" si="14"/>
        <v>26649556774.965351</v>
      </c>
      <c r="AL69" s="90">
        <f t="shared" ca="1" si="14"/>
        <v>26789811491.795284</v>
      </c>
      <c r="AM69" s="90">
        <f t="shared" ca="1" si="11"/>
        <v>26930066208.625217</v>
      </c>
      <c r="AN69" s="90">
        <f t="shared" ca="1" si="11"/>
        <v>27070320925.455147</v>
      </c>
      <c r="AO69" s="90">
        <f t="shared" ca="1" si="11"/>
        <v>27210575642.28508</v>
      </c>
      <c r="AP69">
        <f ca="1">V69*'Process Emissions Multipliers'!$E$42</f>
        <v>27350830359.115017</v>
      </c>
    </row>
    <row r="70" spans="1:42">
      <c r="A70" s="74">
        <v>18</v>
      </c>
      <c r="B70">
        <f ca="1">IF('Coal mining 2010'!$A78="MD",INDIRECT("'Coal mining 2010'!"&amp;'Country Selector'!$B$3&amp;ROW($A78))*10^12,0)</f>
        <v>166364978856.41788</v>
      </c>
      <c r="C70" s="90">
        <f t="shared" ca="1" si="15"/>
        <v>183429934615.49548</v>
      </c>
      <c r="D70" s="90">
        <f t="shared" ca="1" si="12"/>
        <v>200494890374.57306</v>
      </c>
      <c r="E70" s="90">
        <f t="shared" ca="1" si="12"/>
        <v>217559846133.65067</v>
      </c>
      <c r="F70" s="90">
        <f t="shared" ca="1" si="12"/>
        <v>234624801892.72827</v>
      </c>
      <c r="G70" s="90">
        <f t="shared" ca="1" si="12"/>
        <v>251689757651.80585</v>
      </c>
      <c r="H70" s="90">
        <f t="shared" ca="1" si="12"/>
        <v>268754713410.88348</v>
      </c>
      <c r="I70" s="90">
        <f t="shared" ca="1" si="12"/>
        <v>285819669169.96106</v>
      </c>
      <c r="J70" s="90">
        <f t="shared" ca="1" si="12"/>
        <v>302884624929.03864</v>
      </c>
      <c r="K70" s="90">
        <f t="shared" ca="1" si="12"/>
        <v>319949580688.11627</v>
      </c>
      <c r="L70">
        <f ca="1">IF('Coal mining 2020'!$A78="MD",INDIRECT("'Coal mining 2020'!"&amp;'Country Selector'!$B$3&amp;ROW($A78))*10^12,0)*'Process Emissions Multipliers'!$B$42</f>
        <v>337014536447.19385</v>
      </c>
      <c r="M70" s="90">
        <f t="shared" ca="1" si="16"/>
        <v>319099361417.65558</v>
      </c>
      <c r="N70" s="90">
        <f t="shared" ca="1" si="13"/>
        <v>301184186388.11719</v>
      </c>
      <c r="O70" s="90">
        <f t="shared" ca="1" si="13"/>
        <v>283269011358.57892</v>
      </c>
      <c r="P70" s="90">
        <f t="shared" ca="1" si="13"/>
        <v>265353836329.04059</v>
      </c>
      <c r="Q70" s="90">
        <f t="shared" ca="1" si="13"/>
        <v>247438661299.50229</v>
      </c>
      <c r="R70" s="90">
        <f t="shared" ca="1" si="13"/>
        <v>229523486269.96399</v>
      </c>
      <c r="S70" s="90">
        <f t="shared" ca="1" si="13"/>
        <v>211608311240.42566</v>
      </c>
      <c r="T70" s="90">
        <f t="shared" ca="1" si="13"/>
        <v>193693136210.88733</v>
      </c>
      <c r="U70" s="90">
        <f t="shared" ca="1" si="13"/>
        <v>175777961181.34906</v>
      </c>
      <c r="V70">
        <f ca="1">IF('Coal mining 2030'!$A78="MD",INDIRECT("'Coal mining 2030'!"&amp;'Country Selector'!$B$3&amp;ROW($A78))*10^12,0)*'Process Emissions Multipliers'!$D$42</f>
        <v>157862786151.81073</v>
      </c>
      <c r="W70" s="90">
        <f t="shared" ca="1" si="14"/>
        <v>158764816563.50406</v>
      </c>
      <c r="X70" s="90">
        <f t="shared" ca="1" si="14"/>
        <v>159666846975.19742</v>
      </c>
      <c r="Y70" s="90">
        <f t="shared" ca="1" si="14"/>
        <v>160568877386.89075</v>
      </c>
      <c r="Z70" s="90">
        <f t="shared" ca="1" si="14"/>
        <v>161470907798.58411</v>
      </c>
      <c r="AA70" s="90">
        <f t="shared" ca="1" si="14"/>
        <v>162372938210.27747</v>
      </c>
      <c r="AB70" s="90">
        <f t="shared" ca="1" si="14"/>
        <v>163274968621.97079</v>
      </c>
      <c r="AC70" s="90">
        <f t="shared" ca="1" si="14"/>
        <v>164176999033.66412</v>
      </c>
      <c r="AD70" s="90">
        <f t="shared" ca="1" si="14"/>
        <v>165079029445.35748</v>
      </c>
      <c r="AE70" s="90">
        <f t="shared" ca="1" si="14"/>
        <v>165981059857.05084</v>
      </c>
      <c r="AF70" s="90">
        <f t="shared" ca="1" si="14"/>
        <v>166883090268.74417</v>
      </c>
      <c r="AG70" s="90">
        <f t="shared" ca="1" si="14"/>
        <v>167785120680.4375</v>
      </c>
      <c r="AH70" s="90">
        <f t="shared" ca="1" si="14"/>
        <v>168687151092.13086</v>
      </c>
      <c r="AI70" s="90">
        <f t="shared" ca="1" si="14"/>
        <v>169589181503.82422</v>
      </c>
      <c r="AJ70" s="90">
        <f t="shared" ca="1" si="14"/>
        <v>170491211915.51755</v>
      </c>
      <c r="AK70" s="90">
        <f t="shared" ca="1" si="14"/>
        <v>171393242327.21088</v>
      </c>
      <c r="AL70" s="90">
        <f t="shared" ca="1" si="14"/>
        <v>172295272738.90424</v>
      </c>
      <c r="AM70" s="90">
        <f t="shared" ca="1" si="11"/>
        <v>173197303150.5976</v>
      </c>
      <c r="AN70" s="90">
        <f t="shared" ca="1" si="11"/>
        <v>174099333562.29092</v>
      </c>
      <c r="AO70" s="90">
        <f t="shared" ca="1" si="11"/>
        <v>175001363973.98428</v>
      </c>
      <c r="AP70">
        <f ca="1">V70*'Process Emissions Multipliers'!$E$42</f>
        <v>175903394385.67761</v>
      </c>
    </row>
    <row r="71" spans="1:42">
      <c r="A71" s="74">
        <v>19</v>
      </c>
      <c r="B71">
        <f ca="1">IF('Coal mining 2010'!$A79="MD",INDIRECT("'Coal mining 2010'!"&amp;'Country Selector'!$B$3&amp;ROW($A79))*10^12,0)</f>
        <v>651557489764.02356</v>
      </c>
      <c r="C71" s="90">
        <f t="shared" ca="1" si="15"/>
        <v>654839891589.59656</v>
      </c>
      <c r="D71" s="90">
        <f t="shared" ca="1" si="12"/>
        <v>658122293415.16956</v>
      </c>
      <c r="E71" s="90">
        <f t="shared" ca="1" si="12"/>
        <v>661404695240.74243</v>
      </c>
      <c r="F71" s="90">
        <f t="shared" ca="1" si="12"/>
        <v>664687097066.31543</v>
      </c>
      <c r="G71" s="90">
        <f t="shared" ca="1" si="12"/>
        <v>667969498891.88843</v>
      </c>
      <c r="H71" s="90">
        <f t="shared" ca="1" si="12"/>
        <v>671251900717.46143</v>
      </c>
      <c r="I71" s="90">
        <f t="shared" ca="1" si="12"/>
        <v>674534302543.03442</v>
      </c>
      <c r="J71" s="90">
        <f t="shared" ca="1" si="12"/>
        <v>677816704368.6073</v>
      </c>
      <c r="K71" s="90">
        <f t="shared" ca="1" si="12"/>
        <v>681099106194.1803</v>
      </c>
      <c r="L71">
        <f ca="1">IF('Coal mining 2020'!$A79="MD",INDIRECT("'Coal mining 2020'!"&amp;'Country Selector'!$B$3&amp;ROW($A79))*10^12,0)*'Process Emissions Multipliers'!$B$42</f>
        <v>684381508019.7533</v>
      </c>
      <c r="M71" s="90">
        <f t="shared" ca="1" si="16"/>
        <v>677769278381.75232</v>
      </c>
      <c r="N71" s="90">
        <f t="shared" ca="1" si="13"/>
        <v>671157048743.75122</v>
      </c>
      <c r="O71" s="90">
        <f t="shared" ca="1" si="13"/>
        <v>664544819105.75037</v>
      </c>
      <c r="P71" s="90">
        <f t="shared" ca="1" si="13"/>
        <v>657932589467.74927</v>
      </c>
      <c r="Q71" s="90">
        <f t="shared" ca="1" si="13"/>
        <v>651320359829.74829</v>
      </c>
      <c r="R71" s="90">
        <f t="shared" ca="1" si="13"/>
        <v>644708130191.74731</v>
      </c>
      <c r="S71" s="90">
        <f t="shared" ca="1" si="13"/>
        <v>638095900553.74634</v>
      </c>
      <c r="T71" s="90">
        <f t="shared" ca="1" si="13"/>
        <v>631483670915.74524</v>
      </c>
      <c r="U71" s="90">
        <f t="shared" ca="1" si="13"/>
        <v>624871441277.74426</v>
      </c>
      <c r="V71">
        <f ca="1">IF('Coal mining 2030'!$A79="MD",INDIRECT("'Coal mining 2030'!"&amp;'Country Selector'!$B$3&amp;ROW($A79))*10^12,0)*'Process Emissions Multipliers'!$D$42</f>
        <v>618259211639.74329</v>
      </c>
      <c r="W71" s="90">
        <f t="shared" ca="1" si="14"/>
        <v>621791954376.66858</v>
      </c>
      <c r="X71" s="90">
        <f t="shared" ca="1" si="14"/>
        <v>625324697113.59387</v>
      </c>
      <c r="Y71" s="90">
        <f t="shared" ca="1" si="14"/>
        <v>628857439850.51929</v>
      </c>
      <c r="Z71" s="90">
        <f t="shared" ca="1" si="14"/>
        <v>632390182587.44446</v>
      </c>
      <c r="AA71" s="90">
        <f t="shared" ca="1" si="14"/>
        <v>635922925324.36975</v>
      </c>
      <c r="AB71" s="90">
        <f t="shared" ca="1" si="14"/>
        <v>639455668061.29504</v>
      </c>
      <c r="AC71" s="90">
        <f t="shared" ca="1" si="14"/>
        <v>642988410798.22034</v>
      </c>
      <c r="AD71" s="90">
        <f t="shared" ca="1" si="14"/>
        <v>646521153535.14575</v>
      </c>
      <c r="AE71" s="90">
        <f t="shared" ca="1" si="14"/>
        <v>650053896272.0708</v>
      </c>
      <c r="AF71" s="90">
        <f t="shared" ca="1" si="14"/>
        <v>653586639008.99622</v>
      </c>
      <c r="AG71" s="90">
        <f t="shared" ca="1" si="14"/>
        <v>657119381745.92139</v>
      </c>
      <c r="AH71" s="90">
        <f t="shared" ca="1" si="14"/>
        <v>660652124482.8468</v>
      </c>
      <c r="AI71" s="90">
        <f t="shared" ca="1" si="14"/>
        <v>664184867219.77209</v>
      </c>
      <c r="AJ71" s="90">
        <f t="shared" ca="1" si="14"/>
        <v>667717609956.69739</v>
      </c>
      <c r="AK71" s="90">
        <f t="shared" ca="1" si="14"/>
        <v>671250352693.62268</v>
      </c>
      <c r="AL71" s="90">
        <f t="shared" ca="1" si="14"/>
        <v>674783095430.54797</v>
      </c>
      <c r="AM71" s="90">
        <f t="shared" ca="1" si="11"/>
        <v>678315838167.47339</v>
      </c>
      <c r="AN71" s="90">
        <f t="shared" ca="1" si="11"/>
        <v>681848580904.39856</v>
      </c>
      <c r="AO71" s="90">
        <f t="shared" ca="1" si="11"/>
        <v>685381323641.32385</v>
      </c>
      <c r="AP71">
        <f ca="1">V71*'Process Emissions Multipliers'!$E$42</f>
        <v>688914066378.24915</v>
      </c>
    </row>
    <row r="72" spans="1:42">
      <c r="A72" s="74">
        <v>20</v>
      </c>
      <c r="B72">
        <f ca="1">IF('Coal mining 2010'!$A80="MD",INDIRECT("'Coal mining 2010'!"&amp;'Country Selector'!$B$3&amp;ROW($A80))*10^12,0)</f>
        <v>2627285073.8706665</v>
      </c>
      <c r="C72" s="90">
        <f t="shared" ca="1" si="15"/>
        <v>2625684850.2129045</v>
      </c>
      <c r="D72" s="90">
        <f t="shared" ca="1" si="12"/>
        <v>2624084626.5551429</v>
      </c>
      <c r="E72" s="90">
        <f t="shared" ca="1" si="12"/>
        <v>2622484402.8973808</v>
      </c>
      <c r="F72" s="90">
        <f t="shared" ca="1" si="12"/>
        <v>2620884179.2396188</v>
      </c>
      <c r="G72" s="90">
        <f t="shared" ca="1" si="12"/>
        <v>2619283955.5818567</v>
      </c>
      <c r="H72" s="90">
        <f t="shared" ca="1" si="12"/>
        <v>2617683731.9240952</v>
      </c>
      <c r="I72" s="90">
        <f t="shared" ca="1" si="12"/>
        <v>2616083508.2663331</v>
      </c>
      <c r="J72" s="90">
        <f t="shared" ca="1" si="12"/>
        <v>2614483284.6085711</v>
      </c>
      <c r="K72" s="90">
        <f t="shared" ca="1" si="12"/>
        <v>2612883060.950809</v>
      </c>
      <c r="L72">
        <f ca="1">IF('Coal mining 2020'!$A80="MD",INDIRECT("'Coal mining 2020'!"&amp;'Country Selector'!$B$3&amp;ROW($A80))*10^12,0)*'Process Emissions Multipliers'!$B$42</f>
        <v>2611282837.293047</v>
      </c>
      <c r="M72" s="90">
        <f t="shared" ca="1" si="16"/>
        <v>5227319371.3099728</v>
      </c>
      <c r="N72" s="90">
        <f t="shared" ca="1" si="13"/>
        <v>7843355905.3268986</v>
      </c>
      <c r="O72" s="90">
        <f t="shared" ca="1" si="13"/>
        <v>10459392439.343824</v>
      </c>
      <c r="P72" s="90">
        <f t="shared" ca="1" si="13"/>
        <v>13075428973.36075</v>
      </c>
      <c r="Q72" s="90">
        <f t="shared" ca="1" si="13"/>
        <v>15691465507.377674</v>
      </c>
      <c r="R72" s="90">
        <f t="shared" ca="1" si="13"/>
        <v>18307502041.3946</v>
      </c>
      <c r="S72" s="90">
        <f t="shared" ca="1" si="13"/>
        <v>20923538575.41153</v>
      </c>
      <c r="T72" s="90">
        <f t="shared" ca="1" si="13"/>
        <v>23539575109.428455</v>
      </c>
      <c r="U72" s="90">
        <f t="shared" ca="1" si="13"/>
        <v>26155611643.445381</v>
      </c>
      <c r="V72">
        <f ca="1">IF('Coal mining 2030'!$A80="MD",INDIRECT("'Coal mining 2030'!"&amp;'Country Selector'!$B$3&amp;ROW($A80))*10^12,0)*'Process Emissions Multipliers'!$D$42</f>
        <v>28771648177.462307</v>
      </c>
      <c r="W72" s="90">
        <f t="shared" ca="1" si="14"/>
        <v>28936049821.974361</v>
      </c>
      <c r="X72" s="90">
        <f t="shared" ca="1" si="14"/>
        <v>29100451466.486416</v>
      </c>
      <c r="Y72" s="90">
        <f t="shared" ca="1" si="14"/>
        <v>29264853110.998466</v>
      </c>
      <c r="Z72" s="90">
        <f t="shared" ca="1" si="14"/>
        <v>29429254755.510521</v>
      </c>
      <c r="AA72" s="90">
        <f t="shared" ca="1" si="14"/>
        <v>29593656400.022579</v>
      </c>
      <c r="AB72" s="90">
        <f t="shared" ca="1" si="14"/>
        <v>29758058044.53463</v>
      </c>
      <c r="AC72" s="90">
        <f t="shared" ca="1" si="14"/>
        <v>29922459689.046688</v>
      </c>
      <c r="AD72" s="90">
        <f t="shared" ca="1" si="14"/>
        <v>30086861333.558739</v>
      </c>
      <c r="AE72" s="90">
        <f t="shared" ca="1" si="14"/>
        <v>30251262978.070793</v>
      </c>
      <c r="AF72" s="90">
        <f t="shared" ca="1" si="14"/>
        <v>30415664622.58284</v>
      </c>
      <c r="AG72" s="90">
        <f t="shared" ca="1" si="14"/>
        <v>30580066267.094902</v>
      </c>
      <c r="AH72" s="90">
        <f t="shared" ca="1" si="14"/>
        <v>30744467911.606956</v>
      </c>
      <c r="AI72" s="90">
        <f t="shared" ca="1" si="14"/>
        <v>30908869556.119003</v>
      </c>
      <c r="AJ72" s="90">
        <f t="shared" ca="1" si="14"/>
        <v>31073271200.631065</v>
      </c>
      <c r="AK72" s="90">
        <f t="shared" ca="1" si="14"/>
        <v>31237672845.143112</v>
      </c>
      <c r="AL72" s="90">
        <f t="shared" ca="1" si="14"/>
        <v>31402074489.65517</v>
      </c>
      <c r="AM72" s="90">
        <f t="shared" ca="1" si="11"/>
        <v>31566476134.167221</v>
      </c>
      <c r="AN72" s="90">
        <f t="shared" ca="1" si="11"/>
        <v>31730877778.679276</v>
      </c>
      <c r="AO72" s="90">
        <f t="shared" ca="1" si="11"/>
        <v>31895279423.19133</v>
      </c>
      <c r="AP72">
        <f ca="1">V72*'Process Emissions Multipliers'!$E$42</f>
        <v>32059681067.703384</v>
      </c>
    </row>
    <row r="73" spans="1:42">
      <c r="A73" s="74">
        <v>21</v>
      </c>
      <c r="B73">
        <f ca="1">IF('Coal mining 2010'!$A81="MD",INDIRECT("'Coal mining 2010'!"&amp;'Country Selector'!$B$3&amp;ROW($A81))*10^12,0)</f>
        <v>684212642953.30176</v>
      </c>
      <c r="C73" s="90">
        <f t="shared" ca="1" si="15"/>
        <v>681043376335.8894</v>
      </c>
      <c r="D73" s="90">
        <f t="shared" ca="1" si="12"/>
        <v>677874109718.47705</v>
      </c>
      <c r="E73" s="90">
        <f t="shared" ca="1" si="12"/>
        <v>674704843101.06458</v>
      </c>
      <c r="F73" s="90">
        <f t="shared" ca="1" si="12"/>
        <v>671535576483.65234</v>
      </c>
      <c r="G73" s="90">
        <f t="shared" ca="1" si="12"/>
        <v>668366309866.23987</v>
      </c>
      <c r="H73" s="90">
        <f t="shared" ca="1" si="12"/>
        <v>665197043248.82751</v>
      </c>
      <c r="I73" s="90">
        <f t="shared" ca="1" si="12"/>
        <v>662027776631.41516</v>
      </c>
      <c r="J73" s="90">
        <f t="shared" ca="1" si="12"/>
        <v>658858510014.00281</v>
      </c>
      <c r="K73" s="90">
        <f t="shared" ca="1" si="12"/>
        <v>655689243396.59033</v>
      </c>
      <c r="L73">
        <f ca="1">IF('Coal mining 2020'!$A81="MD",INDIRECT("'Coal mining 2020'!"&amp;'Country Selector'!$B$3&amp;ROW($A81))*10^12,0)*'Process Emissions Multipliers'!$B$42</f>
        <v>652519976779.17798</v>
      </c>
      <c r="M73" s="90">
        <f t="shared" ca="1" si="16"/>
        <v>649564666030.43726</v>
      </c>
      <c r="N73" s="90">
        <f t="shared" ca="1" si="13"/>
        <v>646609355281.69666</v>
      </c>
      <c r="O73" s="90">
        <f t="shared" ca="1" si="13"/>
        <v>643654044532.95605</v>
      </c>
      <c r="P73" s="90">
        <f t="shared" ca="1" si="13"/>
        <v>640698733784.21533</v>
      </c>
      <c r="Q73" s="90">
        <f t="shared" ca="1" si="13"/>
        <v>637743423035.47461</v>
      </c>
      <c r="R73" s="90">
        <f t="shared" ca="1" si="13"/>
        <v>634788112286.73401</v>
      </c>
      <c r="S73" s="90">
        <f t="shared" ca="1" si="13"/>
        <v>631832801537.99329</v>
      </c>
      <c r="T73" s="90">
        <f t="shared" ca="1" si="13"/>
        <v>628877490789.25269</v>
      </c>
      <c r="U73" s="90">
        <f t="shared" ca="1" si="13"/>
        <v>625922180040.51208</v>
      </c>
      <c r="V73">
        <f ca="1">IF('Coal mining 2030'!$A81="MD",INDIRECT("'Coal mining 2030'!"&amp;'Country Selector'!$B$3&amp;ROW($A81))*10^12,0)*'Process Emissions Multipliers'!$D$42</f>
        <v>622966869291.77136</v>
      </c>
      <c r="W73" s="90">
        <f t="shared" ca="1" si="14"/>
        <v>626526511657.63074</v>
      </c>
      <c r="X73" s="90">
        <f t="shared" ca="1" si="14"/>
        <v>630086154023.48999</v>
      </c>
      <c r="Y73" s="90">
        <f t="shared" ca="1" si="14"/>
        <v>633645796389.34924</v>
      </c>
      <c r="Z73" s="90">
        <f t="shared" ca="1" si="14"/>
        <v>637205438755.2085</v>
      </c>
      <c r="AA73" s="90">
        <f t="shared" ca="1" si="14"/>
        <v>640765081121.06775</v>
      </c>
      <c r="AB73" s="90">
        <f t="shared" ca="1" si="14"/>
        <v>644324723486.927</v>
      </c>
      <c r="AC73" s="90">
        <f t="shared" ca="1" si="14"/>
        <v>647884365852.78638</v>
      </c>
      <c r="AD73" s="90">
        <f t="shared" ca="1" si="14"/>
        <v>651444008218.64563</v>
      </c>
      <c r="AE73" s="90">
        <f t="shared" ca="1" si="14"/>
        <v>655003650584.50488</v>
      </c>
      <c r="AF73" s="90">
        <f t="shared" ca="1" si="14"/>
        <v>658563292950.36426</v>
      </c>
      <c r="AG73" s="90">
        <f t="shared" ca="1" si="14"/>
        <v>662122935316.22351</v>
      </c>
      <c r="AH73" s="90">
        <f t="shared" ca="1" si="14"/>
        <v>665682577682.08276</v>
      </c>
      <c r="AI73" s="90">
        <f t="shared" ca="1" si="14"/>
        <v>669242220047.94202</v>
      </c>
      <c r="AJ73" s="90">
        <f t="shared" ca="1" si="14"/>
        <v>672801862413.80127</v>
      </c>
      <c r="AK73" s="90">
        <f t="shared" ca="1" si="14"/>
        <v>676361504779.66064</v>
      </c>
      <c r="AL73" s="90">
        <f t="shared" ca="1" si="14"/>
        <v>679921147145.5199</v>
      </c>
      <c r="AM73" s="90">
        <f t="shared" ca="1" si="11"/>
        <v>683480789511.37927</v>
      </c>
      <c r="AN73" s="90">
        <f t="shared" ca="1" si="11"/>
        <v>687040431877.2384</v>
      </c>
      <c r="AO73" s="90">
        <f t="shared" ca="1" si="11"/>
        <v>690600074243.09778</v>
      </c>
      <c r="AP73">
        <f ca="1">V73*'Process Emissions Multipliers'!$E$42</f>
        <v>694159716608.95703</v>
      </c>
    </row>
    <row r="74" spans="1:42">
      <c r="A74" s="74">
        <v>22</v>
      </c>
      <c r="B74">
        <f ca="1">IF('Coal mining 2010'!$A82="MD",INDIRECT("'Coal mining 2010'!"&amp;'Country Selector'!$B$3&amp;ROW($A82))*10^12,0)</f>
        <v>621602865281.85437</v>
      </c>
      <c r="C74" s="90">
        <f t="shared" ca="1" si="15"/>
        <v>624123825463.76233</v>
      </c>
      <c r="D74" s="90">
        <f t="shared" ca="1" si="12"/>
        <v>626644785645.67029</v>
      </c>
      <c r="E74" s="90">
        <f t="shared" ca="1" si="12"/>
        <v>629165745827.57825</v>
      </c>
      <c r="F74" s="90">
        <f t="shared" ca="1" si="12"/>
        <v>631686706009.48621</v>
      </c>
      <c r="G74" s="90">
        <f t="shared" ca="1" si="12"/>
        <v>634207666191.39429</v>
      </c>
      <c r="H74" s="90">
        <f t="shared" ca="1" si="12"/>
        <v>636728626373.30225</v>
      </c>
      <c r="I74" s="90">
        <f t="shared" ca="1" si="12"/>
        <v>639249586555.21021</v>
      </c>
      <c r="J74" s="90">
        <f t="shared" ca="1" si="12"/>
        <v>641770546737.11816</v>
      </c>
      <c r="K74" s="90">
        <f t="shared" ca="1" si="12"/>
        <v>644291506919.026</v>
      </c>
      <c r="L74">
        <f ca="1">IF('Coal mining 2020'!$A82="MD",INDIRECT("'Coal mining 2020'!"&amp;'Country Selector'!$B$3&amp;ROW($A82))*10^12,0)*'Process Emissions Multipliers'!$B$42</f>
        <v>646812467100.93408</v>
      </c>
      <c r="M74" s="90">
        <f t="shared" ca="1" si="16"/>
        <v>643560623646.20667</v>
      </c>
      <c r="N74" s="90">
        <f t="shared" ca="1" si="13"/>
        <v>640308780191.47949</v>
      </c>
      <c r="O74" s="90">
        <f t="shared" ca="1" si="13"/>
        <v>637056936736.7522</v>
      </c>
      <c r="P74" s="90">
        <f t="shared" ca="1" si="13"/>
        <v>633805093282.0249</v>
      </c>
      <c r="Q74" s="90">
        <f t="shared" ca="1" si="13"/>
        <v>630553249827.29761</v>
      </c>
      <c r="R74" s="90">
        <f t="shared" ca="1" si="13"/>
        <v>627301406372.57019</v>
      </c>
      <c r="S74" s="90">
        <f t="shared" ca="1" si="13"/>
        <v>624049562917.8429</v>
      </c>
      <c r="T74" s="90">
        <f t="shared" ca="1" si="13"/>
        <v>620797719463.1156</v>
      </c>
      <c r="U74" s="90">
        <f t="shared" ca="1" si="13"/>
        <v>617545876008.38831</v>
      </c>
      <c r="V74">
        <f ca="1">IF('Coal mining 2030'!$A82="MD",INDIRECT("'Coal mining 2030'!"&amp;'Country Selector'!$B$3&amp;ROW($A82))*10^12,0)*'Process Emissions Multipliers'!$D$42</f>
        <v>614294032553.66101</v>
      </c>
      <c r="W74" s="90">
        <f t="shared" ca="1" si="14"/>
        <v>617804118195.70886</v>
      </c>
      <c r="X74" s="90">
        <f t="shared" ca="1" si="14"/>
        <v>621314203837.75671</v>
      </c>
      <c r="Y74" s="90">
        <f t="shared" ca="1" si="14"/>
        <v>624824289479.80457</v>
      </c>
      <c r="Z74" s="90">
        <f t="shared" ca="1" si="14"/>
        <v>628334375121.85254</v>
      </c>
      <c r="AA74" s="90">
        <f t="shared" ca="1" si="14"/>
        <v>631844460763.90039</v>
      </c>
      <c r="AB74" s="90">
        <f t="shared" ca="1" si="14"/>
        <v>635354546405.94824</v>
      </c>
      <c r="AC74" s="90">
        <f t="shared" ca="1" si="14"/>
        <v>638864632047.99609</v>
      </c>
      <c r="AD74" s="90">
        <f t="shared" ca="1" si="14"/>
        <v>642374717690.04395</v>
      </c>
      <c r="AE74" s="90">
        <f t="shared" ca="1" si="14"/>
        <v>645884803332.0918</v>
      </c>
      <c r="AF74" s="90">
        <f t="shared" ca="1" si="14"/>
        <v>649394888974.13965</v>
      </c>
      <c r="AG74" s="90">
        <f t="shared" ca="1" si="14"/>
        <v>652904974616.1875</v>
      </c>
      <c r="AH74" s="90">
        <f t="shared" ca="1" si="14"/>
        <v>656415060258.23535</v>
      </c>
      <c r="AI74" s="90">
        <f t="shared" ca="1" si="14"/>
        <v>659925145900.2832</v>
      </c>
      <c r="AJ74" s="90">
        <f t="shared" ca="1" si="14"/>
        <v>663435231542.33105</v>
      </c>
      <c r="AK74" s="90">
        <f t="shared" ca="1" si="14"/>
        <v>666945317184.37891</v>
      </c>
      <c r="AL74" s="90">
        <f t="shared" ca="1" si="14"/>
        <v>670455402826.42688</v>
      </c>
      <c r="AM74" s="90">
        <f t="shared" ca="1" si="11"/>
        <v>673965488468.47473</v>
      </c>
      <c r="AN74" s="90">
        <f t="shared" ca="1" si="11"/>
        <v>677475574110.52258</v>
      </c>
      <c r="AO74" s="90">
        <f t="shared" ca="1" si="11"/>
        <v>680985659752.57056</v>
      </c>
      <c r="AP74">
        <f ca="1">V74*'Process Emissions Multipliers'!$E$42</f>
        <v>684495745394.61829</v>
      </c>
    </row>
    <row r="75" spans="1:42">
      <c r="A75" s="74">
        <v>23</v>
      </c>
      <c r="B75">
        <f ca="1">IF('Coal mining 2010'!$A83="MD",INDIRECT("'Coal mining 2010'!"&amp;'Country Selector'!$B$3&amp;ROW($A83))*10^12,0)</f>
        <v>2756155546309.8701</v>
      </c>
      <c r="C75" s="90">
        <f t="shared" ca="1" si="15"/>
        <v>2754667468291.6338</v>
      </c>
      <c r="D75" s="90">
        <f t="shared" ca="1" si="12"/>
        <v>2753179390273.3975</v>
      </c>
      <c r="E75" s="90">
        <f t="shared" ca="1" si="12"/>
        <v>2751691312255.1611</v>
      </c>
      <c r="F75" s="90">
        <f t="shared" ca="1" si="12"/>
        <v>2750203234236.9248</v>
      </c>
      <c r="G75" s="90">
        <f t="shared" ca="1" si="12"/>
        <v>2748715156218.6885</v>
      </c>
      <c r="H75" s="90">
        <f t="shared" ca="1" si="12"/>
        <v>2747227078200.4521</v>
      </c>
      <c r="I75" s="90">
        <f t="shared" ca="1" si="12"/>
        <v>2745739000182.2163</v>
      </c>
      <c r="J75" s="90">
        <f t="shared" ca="1" si="12"/>
        <v>2744250922163.98</v>
      </c>
      <c r="K75" s="90">
        <f t="shared" ca="1" si="12"/>
        <v>2742762844145.7437</v>
      </c>
      <c r="L75">
        <f ca="1">IF('Coal mining 2020'!$A83="MD",INDIRECT("'Coal mining 2020'!"&amp;'Country Selector'!$B$3&amp;ROW($A83))*10^12,0)*'Process Emissions Multipliers'!$B$42</f>
        <v>2741274766127.5073</v>
      </c>
      <c r="M75" s="90">
        <f t="shared" ca="1" si="16"/>
        <v>2733228346544.7935</v>
      </c>
      <c r="N75" s="90">
        <f t="shared" ca="1" si="13"/>
        <v>2725181926962.0791</v>
      </c>
      <c r="O75" s="90">
        <f t="shared" ca="1" si="13"/>
        <v>2717135507379.3647</v>
      </c>
      <c r="P75" s="90">
        <f t="shared" ca="1" si="13"/>
        <v>2709089087796.6504</v>
      </c>
      <c r="Q75" s="90">
        <f t="shared" ca="1" si="13"/>
        <v>2701042668213.9365</v>
      </c>
      <c r="R75" s="90">
        <f t="shared" ca="1" si="13"/>
        <v>2692996248631.2222</v>
      </c>
      <c r="S75" s="90">
        <f t="shared" ca="1" si="13"/>
        <v>2684949829048.5078</v>
      </c>
      <c r="T75" s="90">
        <f t="shared" ca="1" si="13"/>
        <v>2676903409465.7939</v>
      </c>
      <c r="U75" s="90">
        <f t="shared" ca="1" si="13"/>
        <v>2668856989883.0801</v>
      </c>
      <c r="V75">
        <f ca="1">IF('Coal mining 2030'!$A83="MD",INDIRECT("'Coal mining 2030'!"&amp;'Country Selector'!$B$3&amp;ROW($A83))*10^12,0)*'Process Emissions Multipliers'!$D$42</f>
        <v>2660810570300.3652</v>
      </c>
      <c r="W75" s="90">
        <f t="shared" ca="1" si="14"/>
        <v>2676014483221.6655</v>
      </c>
      <c r="X75" s="90">
        <f t="shared" ca="1" si="14"/>
        <v>2691218396142.9668</v>
      </c>
      <c r="Y75" s="90">
        <f t="shared" ca="1" si="14"/>
        <v>2706422309064.2671</v>
      </c>
      <c r="Z75" s="90">
        <f t="shared" ca="1" si="14"/>
        <v>2721626221985.5679</v>
      </c>
      <c r="AA75" s="90">
        <f t="shared" ca="1" si="14"/>
        <v>2736830134906.8687</v>
      </c>
      <c r="AB75" s="90">
        <f t="shared" ca="1" si="14"/>
        <v>2752034047828.1689</v>
      </c>
      <c r="AC75" s="90">
        <f t="shared" ca="1" si="14"/>
        <v>2767237960749.4697</v>
      </c>
      <c r="AD75" s="90">
        <f t="shared" ca="1" si="14"/>
        <v>2782441873670.7705</v>
      </c>
      <c r="AE75" s="90">
        <f t="shared" ca="1" si="14"/>
        <v>2797645786592.0713</v>
      </c>
      <c r="AF75" s="90">
        <f t="shared" ca="1" si="14"/>
        <v>2812849699513.3721</v>
      </c>
      <c r="AG75" s="90">
        <f t="shared" ca="1" si="14"/>
        <v>2828053612434.6729</v>
      </c>
      <c r="AH75" s="90">
        <f t="shared" ca="1" si="14"/>
        <v>2843257525355.9731</v>
      </c>
      <c r="AI75" s="90">
        <f t="shared" ca="1" si="14"/>
        <v>2858461438277.2734</v>
      </c>
      <c r="AJ75" s="90">
        <f t="shared" ca="1" si="14"/>
        <v>2873665351198.5742</v>
      </c>
      <c r="AK75" s="90">
        <f t="shared" ca="1" si="14"/>
        <v>2888869264119.8755</v>
      </c>
      <c r="AL75" s="90">
        <f t="shared" ca="1" si="14"/>
        <v>2904073177041.1758</v>
      </c>
      <c r="AM75" s="90">
        <f t="shared" ca="1" si="11"/>
        <v>2919277089962.4761</v>
      </c>
      <c r="AN75" s="90">
        <f t="shared" ca="1" si="11"/>
        <v>2934481002883.7773</v>
      </c>
      <c r="AO75" s="90">
        <f t="shared" ca="1" si="11"/>
        <v>2949684915805.0776</v>
      </c>
      <c r="AP75">
        <f ca="1">V75*'Process Emissions Multipliers'!$E$42</f>
        <v>2964888828726.3784</v>
      </c>
    </row>
    <row r="76" spans="1:42">
      <c r="A76" s="74">
        <v>24</v>
      </c>
      <c r="B76">
        <f ca="1">IF('Coal mining 2010'!$A84="MD",INDIRECT("'Coal mining 2010'!"&amp;'Country Selector'!$B$3&amp;ROW($A84))*10^12,0)</f>
        <v>100238453628.52057</v>
      </c>
      <c r="C76" s="90">
        <f t="shared" ca="1" si="15"/>
        <v>90439586679.610214</v>
      </c>
      <c r="D76" s="90">
        <f t="shared" ca="1" si="12"/>
        <v>80640719730.69989</v>
      </c>
      <c r="E76" s="90">
        <f t="shared" ca="1" si="12"/>
        <v>70841852781.789551</v>
      </c>
      <c r="F76" s="90">
        <f t="shared" ca="1" si="12"/>
        <v>61042985832.879204</v>
      </c>
      <c r="G76" s="90">
        <f t="shared" ca="1" si="12"/>
        <v>51244118883.968864</v>
      </c>
      <c r="H76" s="90">
        <f t="shared" ca="1" si="12"/>
        <v>41445251935.058517</v>
      </c>
      <c r="I76" s="90">
        <f t="shared" ca="1" si="12"/>
        <v>31646384986.148182</v>
      </c>
      <c r="J76" s="90">
        <f t="shared" ca="1" si="12"/>
        <v>21847518037.237839</v>
      </c>
      <c r="K76" s="90">
        <f t="shared" ca="1" si="12"/>
        <v>12048651088.327497</v>
      </c>
      <c r="L76">
        <f ca="1">IF('Coal mining 2020'!$A84="MD",INDIRECT("'Coal mining 2020'!"&amp;'Country Selector'!$B$3&amp;ROW($A84))*10^12,0)*'Process Emissions Multipliers'!$B$42</f>
        <v>2249784139.4171572</v>
      </c>
      <c r="M76" s="90">
        <f t="shared" ca="1" si="16"/>
        <v>6796614161.735405</v>
      </c>
      <c r="N76" s="90">
        <f t="shared" ca="1" si="13"/>
        <v>11343444184.053652</v>
      </c>
      <c r="O76" s="90">
        <f t="shared" ca="1" si="13"/>
        <v>15890274206.371899</v>
      </c>
      <c r="P76" s="90">
        <f t="shared" ca="1" si="13"/>
        <v>20437104228.690147</v>
      </c>
      <c r="Q76" s="90">
        <f t="shared" ca="1" si="13"/>
        <v>24983934251.008396</v>
      </c>
      <c r="R76" s="90">
        <f t="shared" ca="1" si="13"/>
        <v>29530764273.326637</v>
      </c>
      <c r="S76" s="90">
        <f t="shared" ca="1" si="13"/>
        <v>34077594295.64489</v>
      </c>
      <c r="T76" s="90">
        <f t="shared" ca="1" si="13"/>
        <v>38624424317.963135</v>
      </c>
      <c r="U76" s="90">
        <f t="shared" ca="1" si="13"/>
        <v>43171254340.281387</v>
      </c>
      <c r="V76">
        <f ca="1">IF('Coal mining 2030'!$A84="MD",INDIRECT("'Coal mining 2030'!"&amp;'Country Selector'!$B$3&amp;ROW($A84))*10^12,0)*'Process Emissions Multipliers'!$D$42</f>
        <v>47718084362.599632</v>
      </c>
      <c r="W76" s="90">
        <f t="shared" ca="1" si="14"/>
        <v>47990746237.713257</v>
      </c>
      <c r="X76" s="90">
        <f t="shared" ca="1" si="14"/>
        <v>48263408112.826874</v>
      </c>
      <c r="Y76" s="90">
        <f t="shared" ca="1" si="14"/>
        <v>48536069987.940498</v>
      </c>
      <c r="Z76" s="90">
        <f t="shared" ca="1" si="14"/>
        <v>48808731863.054123</v>
      </c>
      <c r="AA76" s="90">
        <f t="shared" ca="1" si="14"/>
        <v>49081393738.16774</v>
      </c>
      <c r="AB76" s="90">
        <f t="shared" ca="1" si="14"/>
        <v>49354055613.281372</v>
      </c>
      <c r="AC76" s="90">
        <f t="shared" ca="1" si="14"/>
        <v>49626717488.394989</v>
      </c>
      <c r="AD76" s="90">
        <f t="shared" ca="1" si="14"/>
        <v>49899379363.508606</v>
      </c>
      <c r="AE76" s="90">
        <f t="shared" ca="1" si="14"/>
        <v>50172041238.622238</v>
      </c>
      <c r="AF76" s="90">
        <f t="shared" ca="1" si="14"/>
        <v>50444703113.735855</v>
      </c>
      <c r="AG76" s="90">
        <f t="shared" ca="1" si="14"/>
        <v>50717364988.84948</v>
      </c>
      <c r="AH76" s="90">
        <f t="shared" ca="1" si="14"/>
        <v>50990026863.963104</v>
      </c>
      <c r="AI76" s="90">
        <f t="shared" ca="1" si="14"/>
        <v>51262688739.076729</v>
      </c>
      <c r="AJ76" s="90">
        <f t="shared" ca="1" si="14"/>
        <v>51535350614.190338</v>
      </c>
      <c r="AK76" s="90">
        <f t="shared" ca="1" si="14"/>
        <v>51808012489.30397</v>
      </c>
      <c r="AL76" s="90">
        <f t="shared" ca="1" si="14"/>
        <v>52080674364.417587</v>
      </c>
      <c r="AM76" s="90">
        <f t="shared" ca="1" si="11"/>
        <v>52353336239.531212</v>
      </c>
      <c r="AN76" s="90">
        <f t="shared" ca="1" si="11"/>
        <v>52625998114.644836</v>
      </c>
      <c r="AO76" s="90">
        <f t="shared" ca="1" si="11"/>
        <v>52898659989.758453</v>
      </c>
      <c r="AP76">
        <f ca="1">V76*'Process Emissions Multipliers'!$E$42</f>
        <v>53171321864.872078</v>
      </c>
    </row>
    <row r="77" spans="1:42">
      <c r="A77" s="74">
        <v>25</v>
      </c>
      <c r="B77">
        <f ca="1">IF('Coal mining 2010'!$A85="MD",INDIRECT("'Coal mining 2010'!"&amp;'Country Selector'!$B$3&amp;ROW($A85))*10^12,0)</f>
        <v>24998282296.973427</v>
      </c>
      <c r="C77" s="90">
        <f t="shared" ca="1" si="15"/>
        <v>25180753560.312572</v>
      </c>
      <c r="D77" s="90">
        <f t="shared" ca="1" si="12"/>
        <v>25363224823.651718</v>
      </c>
      <c r="E77" s="90">
        <f t="shared" ca="1" si="12"/>
        <v>25545696086.99086</v>
      </c>
      <c r="F77" s="90">
        <f t="shared" ca="1" si="12"/>
        <v>25728167350.330002</v>
      </c>
      <c r="G77" s="90">
        <f t="shared" ca="1" si="12"/>
        <v>25910638613.669144</v>
      </c>
      <c r="H77" s="90">
        <f t="shared" ca="1" si="12"/>
        <v>26093109877.008289</v>
      </c>
      <c r="I77" s="90">
        <f t="shared" ca="1" si="12"/>
        <v>26275581140.347435</v>
      </c>
      <c r="J77" s="90">
        <f t="shared" ca="1" si="12"/>
        <v>26458052403.686577</v>
      </c>
      <c r="K77" s="90">
        <f t="shared" ca="1" si="12"/>
        <v>26640523667.025719</v>
      </c>
      <c r="L77">
        <f ca="1">IF('Coal mining 2020'!$A85="MD",INDIRECT("'Coal mining 2020'!"&amp;'Country Selector'!$B$3&amp;ROW($A85))*10^12,0)*'Process Emissions Multipliers'!$B$42</f>
        <v>26822994930.364864</v>
      </c>
      <c r="M77" s="90">
        <f t="shared" ca="1" si="16"/>
        <v>24255652180.176365</v>
      </c>
      <c r="N77" s="90">
        <f t="shared" ca="1" si="13"/>
        <v>21688309429.987869</v>
      </c>
      <c r="O77" s="90">
        <f t="shared" ca="1" si="13"/>
        <v>19120966679.799374</v>
      </c>
      <c r="P77" s="90">
        <f t="shared" ca="1" si="13"/>
        <v>16553623929.610874</v>
      </c>
      <c r="Q77" s="90">
        <f t="shared" ca="1" si="13"/>
        <v>13986281179.422377</v>
      </c>
      <c r="R77" s="90">
        <f t="shared" ca="1" si="13"/>
        <v>11418938429.233879</v>
      </c>
      <c r="S77" s="90">
        <f t="shared" ca="1" si="13"/>
        <v>8851595679.0453815</v>
      </c>
      <c r="T77" s="90">
        <f t="shared" ca="1" si="13"/>
        <v>6284252928.856884</v>
      </c>
      <c r="U77" s="90">
        <f t="shared" ca="1" si="13"/>
        <v>3716910178.6683865</v>
      </c>
      <c r="V77">
        <f ca="1">IF('Coal mining 2030'!$A85="MD",INDIRECT("'Coal mining 2030'!"&amp;'Country Selector'!$B$3&amp;ROW($A85))*10^12,0)*'Process Emissions Multipliers'!$D$42</f>
        <v>1149567428.4798889</v>
      </c>
      <c r="W77" s="90">
        <f t="shared" ca="1" si="14"/>
        <v>1156136074.6190984</v>
      </c>
      <c r="X77" s="90">
        <f t="shared" ca="1" si="14"/>
        <v>1162704720.7583084</v>
      </c>
      <c r="Y77" s="90">
        <f t="shared" ca="1" si="14"/>
        <v>1169273366.8975179</v>
      </c>
      <c r="Z77" s="90">
        <f t="shared" ca="1" si="14"/>
        <v>1175842013.0367274</v>
      </c>
      <c r="AA77" s="90">
        <f t="shared" ca="1" si="14"/>
        <v>1182410659.1759372</v>
      </c>
      <c r="AB77" s="90">
        <f t="shared" ca="1" si="14"/>
        <v>1188979305.3151469</v>
      </c>
      <c r="AC77" s="90">
        <f t="shared" ca="1" si="14"/>
        <v>1195547951.4543567</v>
      </c>
      <c r="AD77" s="90">
        <f t="shared" ca="1" si="14"/>
        <v>1202116597.5935662</v>
      </c>
      <c r="AE77" s="90">
        <f t="shared" ca="1" si="14"/>
        <v>1208685243.7327757</v>
      </c>
      <c r="AF77" s="90">
        <f t="shared" ca="1" si="14"/>
        <v>1215253889.8719854</v>
      </c>
      <c r="AG77" s="90">
        <f t="shared" ca="1" si="14"/>
        <v>1221822536.0111952</v>
      </c>
      <c r="AH77" s="90">
        <f t="shared" ca="1" si="14"/>
        <v>1228391182.1504049</v>
      </c>
      <c r="AI77" s="90">
        <f t="shared" ca="1" si="14"/>
        <v>1234959828.2896147</v>
      </c>
      <c r="AJ77" s="90">
        <f t="shared" ca="1" si="14"/>
        <v>1241528474.4288242</v>
      </c>
      <c r="AK77" s="90">
        <f t="shared" ca="1" si="14"/>
        <v>1248097120.5680337</v>
      </c>
      <c r="AL77" s="90">
        <f t="shared" ca="1" si="14"/>
        <v>1254665766.7072434</v>
      </c>
      <c r="AM77" s="90">
        <f t="shared" ca="1" si="11"/>
        <v>1261234412.8464534</v>
      </c>
      <c r="AN77" s="90">
        <f t="shared" ca="1" si="11"/>
        <v>1267803058.9856627</v>
      </c>
      <c r="AO77" s="90">
        <f t="shared" ca="1" si="11"/>
        <v>1274371705.1248727</v>
      </c>
      <c r="AP77">
        <f ca="1">V77*'Process Emissions Multipliers'!$E$42</f>
        <v>1280940351.2640822</v>
      </c>
    </row>
    <row r="78" spans="1:42">
      <c r="A78" s="74">
        <v>26</v>
      </c>
      <c r="B78">
        <f ca="1">IF('Coal mining 2010'!$A86="MD",INDIRECT("'Coal mining 2010'!"&amp;'Country Selector'!$B$3&amp;ROW($A86))*10^12,0)</f>
        <v>24876369159.521515</v>
      </c>
      <c r="C78" s="90">
        <f t="shared" ca="1" si="15"/>
        <v>32355251182.034019</v>
      </c>
      <c r="D78" s="90">
        <f t="shared" ca="1" si="12"/>
        <v>39834133204.546524</v>
      </c>
      <c r="E78" s="90">
        <f t="shared" ca="1" si="12"/>
        <v>47313015227.059036</v>
      </c>
      <c r="F78" s="90">
        <f t="shared" ca="1" si="12"/>
        <v>54791897249.571548</v>
      </c>
      <c r="G78" s="90">
        <f t="shared" ca="1" si="12"/>
        <v>62270779272.084053</v>
      </c>
      <c r="H78" s="90">
        <f t="shared" ca="1" si="12"/>
        <v>69749661294.596558</v>
      </c>
      <c r="I78" s="90">
        <f t="shared" ca="1" si="12"/>
        <v>77228543317.10907</v>
      </c>
      <c r="J78" s="90">
        <f t="shared" ca="1" si="12"/>
        <v>84707425339.621567</v>
      </c>
      <c r="K78" s="90">
        <f t="shared" ca="1" si="12"/>
        <v>92186307362.134079</v>
      </c>
      <c r="L78">
        <f ca="1">IF('Coal mining 2020'!$A86="MD",INDIRECT("'Coal mining 2020'!"&amp;'Country Selector'!$B$3&amp;ROW($A86))*10^12,0)*'Process Emissions Multipliers'!$B$42</f>
        <v>99665189384.646591</v>
      </c>
      <c r="M78" s="90">
        <f t="shared" ca="1" si="16"/>
        <v>92059175025.845886</v>
      </c>
      <c r="N78" s="90">
        <f t="shared" ca="1" si="13"/>
        <v>84453160667.045181</v>
      </c>
      <c r="O78" s="90">
        <f t="shared" ca="1" si="13"/>
        <v>76847146308.244476</v>
      </c>
      <c r="P78" s="90">
        <f t="shared" ca="1" si="13"/>
        <v>69241131949.443787</v>
      </c>
      <c r="Q78" s="90">
        <f t="shared" ca="1" si="13"/>
        <v>61635117590.643082</v>
      </c>
      <c r="R78" s="90">
        <f t="shared" ca="1" si="13"/>
        <v>54029103231.842377</v>
      </c>
      <c r="S78" s="90">
        <f t="shared" ca="1" si="13"/>
        <v>46423088873.041672</v>
      </c>
      <c r="T78" s="90">
        <f t="shared" ca="1" si="13"/>
        <v>38817074514.240982</v>
      </c>
      <c r="U78" s="90">
        <f t="shared" ca="1" si="13"/>
        <v>31211060155.440277</v>
      </c>
      <c r="V78">
        <f ca="1">IF('Coal mining 2030'!$A86="MD",INDIRECT("'Coal mining 2030'!"&amp;'Country Selector'!$B$3&amp;ROW($A86))*10^12,0)*'Process Emissions Multipliers'!$D$42</f>
        <v>23605045796.639576</v>
      </c>
      <c r="W78" s="90">
        <f t="shared" ca="1" si="14"/>
        <v>23739925394.909851</v>
      </c>
      <c r="X78" s="90">
        <f t="shared" ca="1" si="14"/>
        <v>23874804993.180134</v>
      </c>
      <c r="Y78" s="90">
        <f t="shared" ca="1" si="14"/>
        <v>24009684591.450409</v>
      </c>
      <c r="Z78" s="90">
        <f t="shared" ca="1" si="14"/>
        <v>24144564189.720688</v>
      </c>
      <c r="AA78" s="90">
        <f t="shared" ca="1" si="14"/>
        <v>24279443787.990967</v>
      </c>
      <c r="AB78" s="90">
        <f t="shared" ca="1" si="14"/>
        <v>24414323386.261242</v>
      </c>
      <c r="AC78" s="90">
        <f t="shared" ca="1" si="14"/>
        <v>24549202984.531525</v>
      </c>
      <c r="AD78" s="90">
        <f t="shared" ca="1" si="14"/>
        <v>24684082582.8018</v>
      </c>
      <c r="AE78" s="90">
        <f t="shared" ca="1" si="14"/>
        <v>24818962181.072079</v>
      </c>
      <c r="AF78" s="90">
        <f t="shared" ca="1" si="14"/>
        <v>24953841779.342354</v>
      </c>
      <c r="AG78" s="90">
        <f t="shared" ca="1" si="14"/>
        <v>25088721377.612633</v>
      </c>
      <c r="AH78" s="90">
        <f t="shared" ca="1" si="14"/>
        <v>25223600975.882912</v>
      </c>
      <c r="AI78" s="90">
        <f t="shared" ca="1" si="14"/>
        <v>25358480574.153191</v>
      </c>
      <c r="AJ78" s="90">
        <f t="shared" ca="1" si="14"/>
        <v>25493360172.42347</v>
      </c>
      <c r="AK78" s="90">
        <f t="shared" ca="1" si="14"/>
        <v>25628239770.693745</v>
      </c>
      <c r="AL78" s="90">
        <f t="shared" ref="AL78:AO93" ca="1" si="17">$V78*($AP$1-AL$1)/($AP$1-$V$1)+$AP78*(AL$1-$V$1)/($AP$1-$V$1)</f>
        <v>25763119368.964024</v>
      </c>
      <c r="AM78" s="90">
        <f t="shared" ca="1" si="17"/>
        <v>25897998967.234303</v>
      </c>
      <c r="AN78" s="90">
        <f t="shared" ca="1" si="17"/>
        <v>26032878565.504578</v>
      </c>
      <c r="AO78" s="90">
        <f t="shared" ca="1" si="17"/>
        <v>26167758163.774857</v>
      </c>
      <c r="AP78">
        <f ca="1">V78*'Process Emissions Multipliers'!$E$42</f>
        <v>26302637762.045135</v>
      </c>
    </row>
    <row r="79" spans="1:42">
      <c r="A79" s="74">
        <v>27</v>
      </c>
      <c r="B79">
        <f ca="1">IF('Coal mining 2010'!$A87="MD",INDIRECT("'Coal mining 2010'!"&amp;'Country Selector'!$B$3&amp;ROW($A87))*10^12,0)</f>
        <v>22950221690.745564</v>
      </c>
      <c r="C79" s="90">
        <f t="shared" ca="1" si="15"/>
        <v>23133051524.449699</v>
      </c>
      <c r="D79" s="90">
        <f t="shared" ca="1" si="12"/>
        <v>23315881358.153831</v>
      </c>
      <c r="E79" s="90">
        <f t="shared" ca="1" si="12"/>
        <v>23498711191.857964</v>
      </c>
      <c r="F79" s="90">
        <f t="shared" ca="1" si="12"/>
        <v>23681541025.562096</v>
      </c>
      <c r="G79" s="90">
        <f t="shared" ca="1" si="12"/>
        <v>23864370859.266232</v>
      </c>
      <c r="H79" s="90">
        <f t="shared" ca="1" si="12"/>
        <v>24047200692.970367</v>
      </c>
      <c r="I79" s="90">
        <f t="shared" ca="1" si="12"/>
        <v>24230030526.6745</v>
      </c>
      <c r="J79" s="90">
        <f t="shared" ca="1" si="12"/>
        <v>24412860360.378632</v>
      </c>
      <c r="K79" s="90">
        <f t="shared" ca="1" si="12"/>
        <v>24595690194.082764</v>
      </c>
      <c r="L79">
        <f ca="1">IF('Coal mining 2020'!$A87="MD",INDIRECT("'Coal mining 2020'!"&amp;'Country Selector'!$B$3&amp;ROW($A87))*10^12,0)*'Process Emissions Multipliers'!$B$42</f>
        <v>24778520027.7869</v>
      </c>
      <c r="M79" s="90">
        <f t="shared" ca="1" si="16"/>
        <v>24478401562.323143</v>
      </c>
      <c r="N79" s="90">
        <f t="shared" ca="1" si="13"/>
        <v>24178283096.85939</v>
      </c>
      <c r="O79" s="90">
        <f t="shared" ca="1" si="13"/>
        <v>23878164631.395634</v>
      </c>
      <c r="P79" s="90">
        <f t="shared" ca="1" si="13"/>
        <v>23578046165.931881</v>
      </c>
      <c r="Q79" s="90">
        <f t="shared" ca="1" si="13"/>
        <v>23277927700.468124</v>
      </c>
      <c r="R79" s="90">
        <f t="shared" ca="1" si="13"/>
        <v>22977809235.004372</v>
      </c>
      <c r="S79" s="90">
        <f t="shared" ca="1" si="13"/>
        <v>22677690769.540619</v>
      </c>
      <c r="T79" s="90">
        <f t="shared" ca="1" si="13"/>
        <v>22377572304.076862</v>
      </c>
      <c r="U79" s="90">
        <f t="shared" ca="1" si="13"/>
        <v>22077453838.61311</v>
      </c>
      <c r="V79">
        <f ca="1">IF('Coal mining 2030'!$A87="MD",INDIRECT("'Coal mining 2030'!"&amp;'Country Selector'!$B$3&amp;ROW($A87))*10^12,0)*'Process Emissions Multipliers'!$D$42</f>
        <v>21777335373.149353</v>
      </c>
      <c r="W79" s="90">
        <f t="shared" ref="W79:AL94" ca="1" si="18">$V79*($AP$1-W$1)/($AP$1-$V$1)+$AP79*(W$1-$V$1)/($AP$1-$V$1)</f>
        <v>21901771405.675316</v>
      </c>
      <c r="X79" s="90">
        <f t="shared" ca="1" si="18"/>
        <v>22026207438.201283</v>
      </c>
      <c r="Y79" s="90">
        <f t="shared" ca="1" si="18"/>
        <v>22150643470.727242</v>
      </c>
      <c r="Z79" s="90">
        <f t="shared" ca="1" si="18"/>
        <v>22275079503.253204</v>
      </c>
      <c r="AA79" s="90">
        <f t="shared" ca="1" si="18"/>
        <v>22399515535.779171</v>
      </c>
      <c r="AB79" s="90">
        <f t="shared" ca="1" si="18"/>
        <v>22523951568.305134</v>
      </c>
      <c r="AC79" s="90">
        <f t="shared" ca="1" si="18"/>
        <v>22648387600.831097</v>
      </c>
      <c r="AD79" s="90">
        <f t="shared" ca="1" si="18"/>
        <v>22772823633.357063</v>
      </c>
      <c r="AE79" s="90">
        <f t="shared" ca="1" si="18"/>
        <v>22897259665.883022</v>
      </c>
      <c r="AF79" s="90">
        <f t="shared" ca="1" si="18"/>
        <v>23021695698.408989</v>
      </c>
      <c r="AG79" s="90">
        <f t="shared" ca="1" si="18"/>
        <v>23146131730.934952</v>
      </c>
      <c r="AH79" s="90">
        <f t="shared" ca="1" si="18"/>
        <v>23270567763.460915</v>
      </c>
      <c r="AI79" s="90">
        <f t="shared" ca="1" si="18"/>
        <v>23395003795.986877</v>
      </c>
      <c r="AJ79" s="90">
        <f t="shared" ca="1" si="18"/>
        <v>23519439828.51284</v>
      </c>
      <c r="AK79" s="90">
        <f t="shared" ca="1" si="18"/>
        <v>23643875861.038803</v>
      </c>
      <c r="AL79" s="90">
        <f t="shared" ca="1" si="18"/>
        <v>23768311893.56477</v>
      </c>
      <c r="AM79" s="90">
        <f t="shared" ca="1" si="17"/>
        <v>23892747926.090733</v>
      </c>
      <c r="AN79" s="90">
        <f t="shared" ca="1" si="17"/>
        <v>24017183958.616692</v>
      </c>
      <c r="AO79" s="90">
        <f t="shared" ca="1" si="17"/>
        <v>24141619991.142658</v>
      </c>
      <c r="AP79">
        <f ca="1">V79*'Process Emissions Multipliers'!$E$42</f>
        <v>24266056023.668621</v>
      </c>
    </row>
    <row r="80" spans="1:42">
      <c r="A80" s="74">
        <v>28</v>
      </c>
      <c r="B80">
        <f ca="1">IF('Coal mining 2010'!$A88="MD",INDIRECT("'Coal mining 2010'!"&amp;'Country Selector'!$B$3&amp;ROW($A88))*10^12,0)</f>
        <v>64585926827.543716</v>
      </c>
      <c r="C80" s="90">
        <f t="shared" ca="1" si="15"/>
        <v>64546588908.289658</v>
      </c>
      <c r="D80" s="90">
        <f t="shared" ca="1" si="12"/>
        <v>64507250989.035599</v>
      </c>
      <c r="E80" s="90">
        <f t="shared" ca="1" si="12"/>
        <v>64467913069.78154</v>
      </c>
      <c r="F80" s="90">
        <f t="shared" ca="1" si="12"/>
        <v>64428575150.527481</v>
      </c>
      <c r="G80" s="90">
        <f t="shared" ca="1" si="12"/>
        <v>64389237231.273422</v>
      </c>
      <c r="H80" s="90">
        <f t="shared" ca="1" si="12"/>
        <v>64349899312.019363</v>
      </c>
      <c r="I80" s="90">
        <f t="shared" ca="1" si="12"/>
        <v>64310561392.765305</v>
      </c>
      <c r="J80" s="90">
        <f t="shared" ca="1" si="12"/>
        <v>64271223473.511246</v>
      </c>
      <c r="K80" s="90">
        <f t="shared" ca="1" si="12"/>
        <v>64231885554.257195</v>
      </c>
      <c r="L80">
        <f ca="1">IF('Coal mining 2020'!$A88="MD",INDIRECT("'Coal mining 2020'!"&amp;'Country Selector'!$B$3&amp;ROW($A88))*10^12,0)*'Process Emissions Multipliers'!$B$42</f>
        <v>64192547635.003128</v>
      </c>
      <c r="M80" s="90">
        <f t="shared" ca="1" si="16"/>
        <v>67832058826.666153</v>
      </c>
      <c r="N80" s="90">
        <f t="shared" ca="1" si="13"/>
        <v>71471570018.329163</v>
      </c>
      <c r="O80" s="90">
        <f t="shared" ca="1" si="13"/>
        <v>75111081209.992172</v>
      </c>
      <c r="P80" s="90">
        <f t="shared" ca="1" si="13"/>
        <v>78750592401.655182</v>
      </c>
      <c r="Q80" s="90">
        <f t="shared" ca="1" si="13"/>
        <v>82390103593.318207</v>
      </c>
      <c r="R80" s="90">
        <f t="shared" ca="1" si="13"/>
        <v>86029614784.981201</v>
      </c>
      <c r="S80" s="90">
        <f t="shared" ca="1" si="13"/>
        <v>89669125976.644226</v>
      </c>
      <c r="T80" s="90">
        <f t="shared" ca="1" si="13"/>
        <v>93308637168.307236</v>
      </c>
      <c r="U80" s="90">
        <f t="shared" ca="1" si="13"/>
        <v>96948148359.970245</v>
      </c>
      <c r="V80">
        <f ca="1">IF('Coal mining 2030'!$A88="MD",INDIRECT("'Coal mining 2030'!"&amp;'Country Selector'!$B$3&amp;ROW($A88))*10^12,0)*'Process Emissions Multipliers'!$D$42</f>
        <v>100587659551.63327</v>
      </c>
      <c r="W80" s="90">
        <f t="shared" ca="1" si="18"/>
        <v>101162419000.44583</v>
      </c>
      <c r="X80" s="90">
        <f t="shared" ca="1" si="18"/>
        <v>101737178449.25839</v>
      </c>
      <c r="Y80" s="90">
        <f t="shared" ca="1" si="18"/>
        <v>102311937898.07094</v>
      </c>
      <c r="Z80" s="90">
        <f t="shared" ca="1" si="18"/>
        <v>102886697346.8835</v>
      </c>
      <c r="AA80" s="90">
        <f t="shared" ca="1" si="18"/>
        <v>103461456795.69606</v>
      </c>
      <c r="AB80" s="90">
        <f t="shared" ca="1" si="18"/>
        <v>104036216244.50862</v>
      </c>
      <c r="AC80" s="90">
        <f t="shared" ca="1" si="18"/>
        <v>104610975693.32118</v>
      </c>
      <c r="AD80" s="90">
        <f t="shared" ca="1" si="18"/>
        <v>105185735142.13374</v>
      </c>
      <c r="AE80" s="90">
        <f t="shared" ca="1" si="18"/>
        <v>105760494590.94632</v>
      </c>
      <c r="AF80" s="90">
        <f t="shared" ca="1" si="18"/>
        <v>106335254039.75888</v>
      </c>
      <c r="AG80" s="90">
        <f t="shared" ca="1" si="18"/>
        <v>106910013488.57141</v>
      </c>
      <c r="AH80" s="90">
        <f t="shared" ca="1" si="18"/>
        <v>107484772937.38397</v>
      </c>
      <c r="AI80" s="90">
        <f t="shared" ca="1" si="18"/>
        <v>108059532386.19655</v>
      </c>
      <c r="AJ80" s="90">
        <f t="shared" ca="1" si="18"/>
        <v>108634291835.00909</v>
      </c>
      <c r="AK80" s="90">
        <f t="shared" ca="1" si="18"/>
        <v>109209051283.82166</v>
      </c>
      <c r="AL80" s="90">
        <f t="shared" ca="1" si="18"/>
        <v>109783810732.63422</v>
      </c>
      <c r="AM80" s="90">
        <f t="shared" ca="1" si="17"/>
        <v>110358570181.44679</v>
      </c>
      <c r="AN80" s="90">
        <f t="shared" ca="1" si="17"/>
        <v>110933329630.25935</v>
      </c>
      <c r="AO80" s="90">
        <f t="shared" ca="1" si="17"/>
        <v>111508089079.0719</v>
      </c>
      <c r="AP80">
        <f ca="1">V80*'Process Emissions Multipliers'!$E$42</f>
        <v>112082848527.88446</v>
      </c>
    </row>
    <row r="81" spans="1:42">
      <c r="A81" s="74">
        <v>29</v>
      </c>
      <c r="B81">
        <f ca="1">IF('Coal mining 2010'!$A89="MD",INDIRECT("'Coal mining 2010'!"&amp;'Country Selector'!$B$3&amp;ROW($A89))*10^12,0)</f>
        <v>65134399259.999756</v>
      </c>
      <c r="C81" s="90">
        <f t="shared" ca="1" si="15"/>
        <v>61175937170.229469</v>
      </c>
      <c r="D81" s="90">
        <f t="shared" ca="1" si="12"/>
        <v>57217475080.459175</v>
      </c>
      <c r="E81" s="90">
        <f t="shared" ca="1" si="12"/>
        <v>53259012990.688896</v>
      </c>
      <c r="F81" s="90">
        <f t="shared" ca="1" si="12"/>
        <v>49300550900.91861</v>
      </c>
      <c r="G81" s="90">
        <f t="shared" ca="1" si="12"/>
        <v>45342088811.148315</v>
      </c>
      <c r="H81" s="90">
        <f t="shared" ca="1" si="12"/>
        <v>41383626721.378029</v>
      </c>
      <c r="I81" s="90">
        <f t="shared" ca="1" si="12"/>
        <v>37425164631.607742</v>
      </c>
      <c r="J81" s="90">
        <f t="shared" ca="1" si="12"/>
        <v>33466702541.837452</v>
      </c>
      <c r="K81" s="90">
        <f t="shared" ca="1" si="12"/>
        <v>29508240452.067169</v>
      </c>
      <c r="L81">
        <f ca="1">IF('Coal mining 2020'!$A89="MD",INDIRECT("'Coal mining 2020'!"&amp;'Country Selector'!$B$3&amp;ROW($A89))*10^12,0)*'Process Emissions Multipliers'!$B$42</f>
        <v>25549778362.296879</v>
      </c>
      <c r="M81" s="90">
        <f t="shared" ca="1" si="16"/>
        <v>25245122840.241646</v>
      </c>
      <c r="N81" s="90">
        <f t="shared" ca="1" si="13"/>
        <v>24940467318.186405</v>
      </c>
      <c r="O81" s="90">
        <f t="shared" ca="1" si="13"/>
        <v>24635811796.131172</v>
      </c>
      <c r="P81" s="90">
        <f t="shared" ca="1" si="13"/>
        <v>24331156274.075935</v>
      </c>
      <c r="Q81" s="90">
        <f t="shared" ca="1" si="13"/>
        <v>24026500752.020699</v>
      </c>
      <c r="R81" s="90">
        <f t="shared" ca="1" si="13"/>
        <v>23721845229.965462</v>
      </c>
      <c r="S81" s="90">
        <f t="shared" ca="1" si="13"/>
        <v>23417189707.910233</v>
      </c>
      <c r="T81" s="90">
        <f t="shared" ca="1" si="13"/>
        <v>23112534185.854996</v>
      </c>
      <c r="U81" s="90">
        <f t="shared" ca="1" si="13"/>
        <v>22807878663.799755</v>
      </c>
      <c r="V81">
        <f ca="1">IF('Coal mining 2030'!$A89="MD",INDIRECT("'Coal mining 2030'!"&amp;'Country Selector'!$B$3&amp;ROW($A89))*10^12,0)*'Process Emissions Multipliers'!$D$42</f>
        <v>22503223141.744522</v>
      </c>
      <c r="W81" s="90">
        <f t="shared" ca="1" si="18"/>
        <v>22631806908.253334</v>
      </c>
      <c r="X81" s="90">
        <f t="shared" ca="1" si="18"/>
        <v>22760390674.762146</v>
      </c>
      <c r="Y81" s="90">
        <f t="shared" ca="1" si="18"/>
        <v>22888974441.270958</v>
      </c>
      <c r="Z81" s="90">
        <f t="shared" ca="1" si="18"/>
        <v>23017558207.77977</v>
      </c>
      <c r="AA81" s="90">
        <f t="shared" ca="1" si="18"/>
        <v>23146141974.288582</v>
      </c>
      <c r="AB81" s="90">
        <f t="shared" ca="1" si="18"/>
        <v>23274725740.797398</v>
      </c>
      <c r="AC81" s="90">
        <f t="shared" ca="1" si="18"/>
        <v>23403309507.306206</v>
      </c>
      <c r="AD81" s="90">
        <f t="shared" ca="1" si="18"/>
        <v>23531893273.815018</v>
      </c>
      <c r="AE81" s="90">
        <f t="shared" ca="1" si="18"/>
        <v>23660477040.323833</v>
      </c>
      <c r="AF81" s="90">
        <f t="shared" ca="1" si="18"/>
        <v>23789060806.832645</v>
      </c>
      <c r="AG81" s="90">
        <f t="shared" ca="1" si="18"/>
        <v>23917644573.341457</v>
      </c>
      <c r="AH81" s="90">
        <f t="shared" ca="1" si="18"/>
        <v>24046228339.850269</v>
      </c>
      <c r="AI81" s="90">
        <f t="shared" ca="1" si="18"/>
        <v>24174812106.359081</v>
      </c>
      <c r="AJ81" s="90">
        <f t="shared" ca="1" si="18"/>
        <v>24303395872.867893</v>
      </c>
      <c r="AK81" s="90">
        <f t="shared" ca="1" si="18"/>
        <v>24431979639.376705</v>
      </c>
      <c r="AL81" s="90">
        <f t="shared" ca="1" si="18"/>
        <v>24560563405.885517</v>
      </c>
      <c r="AM81" s="90">
        <f t="shared" ca="1" si="17"/>
        <v>24689147172.394329</v>
      </c>
      <c r="AN81" s="90">
        <f t="shared" ca="1" si="17"/>
        <v>24817730938.903145</v>
      </c>
      <c r="AO81" s="90">
        <f t="shared" ca="1" si="17"/>
        <v>24946314705.411957</v>
      </c>
      <c r="AP81">
        <f ca="1">V81*'Process Emissions Multipliers'!$E$42</f>
        <v>25074898471.920769</v>
      </c>
    </row>
    <row r="82" spans="1:42">
      <c r="A82" s="74">
        <v>30</v>
      </c>
      <c r="B82">
        <f ca="1">IF('Coal mining 2010'!$A90="MD",INDIRECT("'Coal mining 2010'!"&amp;'Country Selector'!$B$3&amp;ROW($A90))*10^12,0)</f>
        <v>4770992487.2378902</v>
      </c>
      <c r="C82" s="90">
        <f t="shared" ca="1" si="15"/>
        <v>6935470345.8282681</v>
      </c>
      <c r="D82" s="90">
        <f t="shared" ca="1" si="12"/>
        <v>9099948204.418644</v>
      </c>
      <c r="E82" s="90">
        <f t="shared" ca="1" si="12"/>
        <v>11264426063.009022</v>
      </c>
      <c r="F82" s="90">
        <f t="shared" ca="1" si="12"/>
        <v>13428903921.5994</v>
      </c>
      <c r="G82" s="90">
        <f t="shared" ca="1" si="12"/>
        <v>15593381780.189777</v>
      </c>
      <c r="H82" s="90">
        <f t="shared" ca="1" si="12"/>
        <v>17757859638.780155</v>
      </c>
      <c r="I82" s="90">
        <f t="shared" ca="1" si="12"/>
        <v>19922337497.370533</v>
      </c>
      <c r="J82" s="90">
        <f t="shared" ca="1" si="12"/>
        <v>22086815355.960907</v>
      </c>
      <c r="K82" s="90">
        <f t="shared" ca="1" si="12"/>
        <v>24251293214.551285</v>
      </c>
      <c r="L82">
        <f ca="1">IF('Coal mining 2020'!$A90="MD",INDIRECT("'Coal mining 2020'!"&amp;'Country Selector'!$B$3&amp;ROW($A90))*10^12,0)*'Process Emissions Multipliers'!$B$42</f>
        <v>26415771073.141663</v>
      </c>
      <c r="M82" s="90">
        <f t="shared" ca="1" si="16"/>
        <v>26086476181.855995</v>
      </c>
      <c r="N82" s="90">
        <f t="shared" ca="1" si="13"/>
        <v>25757181290.570328</v>
      </c>
      <c r="O82" s="90">
        <f t="shared" ca="1" si="13"/>
        <v>25427886399.284664</v>
      </c>
      <c r="P82" s="90">
        <f t="shared" ca="1" si="13"/>
        <v>25098591507.998997</v>
      </c>
      <c r="Q82" s="90">
        <f t="shared" ca="1" si="13"/>
        <v>24769296616.713329</v>
      </c>
      <c r="R82" s="90">
        <f t="shared" ca="1" si="13"/>
        <v>24440001725.427658</v>
      </c>
      <c r="S82" s="90">
        <f t="shared" ca="1" si="13"/>
        <v>24110706834.141998</v>
      </c>
      <c r="T82" s="90">
        <f t="shared" ca="1" si="13"/>
        <v>23781411942.856331</v>
      </c>
      <c r="U82" s="90">
        <f t="shared" ca="1" si="13"/>
        <v>23452117051.570663</v>
      </c>
      <c r="V82">
        <f ca="1">IF('Coal mining 2030'!$A90="MD",INDIRECT("'Coal mining 2030'!"&amp;'Country Selector'!$B$3&amp;ROW($A90))*10^12,0)*'Process Emissions Multipliers'!$D$42</f>
        <v>23122822160.284996</v>
      </c>
      <c r="W82" s="90">
        <f t="shared" ca="1" si="18"/>
        <v>23254946325.208168</v>
      </c>
      <c r="X82" s="90">
        <f t="shared" ca="1" si="18"/>
        <v>23387070490.131348</v>
      </c>
      <c r="Y82" s="90">
        <f t="shared" ca="1" si="18"/>
        <v>23519194655.05452</v>
      </c>
      <c r="Z82" s="90">
        <f t="shared" ca="1" si="18"/>
        <v>23651318819.977699</v>
      </c>
      <c r="AA82" s="90">
        <f t="shared" ca="1" si="18"/>
        <v>23783442984.900875</v>
      </c>
      <c r="AB82" s="90">
        <f t="shared" ca="1" si="18"/>
        <v>23915567149.824051</v>
      </c>
      <c r="AC82" s="90">
        <f t="shared" ca="1" si="18"/>
        <v>24047691314.747223</v>
      </c>
      <c r="AD82" s="90">
        <f t="shared" ca="1" si="18"/>
        <v>24179815479.670399</v>
      </c>
      <c r="AE82" s="90">
        <f t="shared" ca="1" si="18"/>
        <v>24311939644.593575</v>
      </c>
      <c r="AF82" s="90">
        <f t="shared" ca="1" si="18"/>
        <v>24444063809.516754</v>
      </c>
      <c r="AG82" s="90">
        <f t="shared" ca="1" si="18"/>
        <v>24576187974.439926</v>
      </c>
      <c r="AH82" s="90">
        <f t="shared" ca="1" si="18"/>
        <v>24708312139.363106</v>
      </c>
      <c r="AI82" s="90">
        <f t="shared" ca="1" si="18"/>
        <v>24840436304.286278</v>
      </c>
      <c r="AJ82" s="90">
        <f t="shared" ca="1" si="18"/>
        <v>24972560469.209454</v>
      </c>
      <c r="AK82" s="90">
        <f t="shared" ca="1" si="18"/>
        <v>25104684634.132629</v>
      </c>
      <c r="AL82" s="90">
        <f t="shared" ca="1" si="18"/>
        <v>25236808799.055805</v>
      </c>
      <c r="AM82" s="90">
        <f t="shared" ca="1" si="17"/>
        <v>25368932963.978981</v>
      </c>
      <c r="AN82" s="90">
        <f t="shared" ca="1" si="17"/>
        <v>25501057128.902157</v>
      </c>
      <c r="AO82" s="90">
        <f t="shared" ca="1" si="17"/>
        <v>25633181293.825333</v>
      </c>
      <c r="AP82">
        <f ca="1">V82*'Process Emissions Multipliers'!$E$42</f>
        <v>25765305458.748508</v>
      </c>
    </row>
    <row r="83" spans="1:42">
      <c r="A83" s="74">
        <v>31</v>
      </c>
      <c r="B83">
        <f ca="1">IF('Coal mining 2010'!$A91="MD",INDIRECT("'Coal mining 2010'!"&amp;'Country Selector'!$B$3&amp;ROW($A91))*10^12,0)</f>
        <v>20494507004.940487</v>
      </c>
      <c r="C83" s="90">
        <f t="shared" ca="1" si="15"/>
        <v>22650934256.427952</v>
      </c>
      <c r="D83" s="90">
        <f t="shared" ca="1" si="12"/>
        <v>24807361507.915413</v>
      </c>
      <c r="E83" s="90">
        <f t="shared" ca="1" si="12"/>
        <v>26963788759.402878</v>
      </c>
      <c r="F83" s="90">
        <f t="shared" ca="1" si="12"/>
        <v>29120216010.890343</v>
      </c>
      <c r="G83" s="90">
        <f t="shared" ca="1" si="12"/>
        <v>31276643262.377808</v>
      </c>
      <c r="H83" s="90">
        <f t="shared" ca="1" si="12"/>
        <v>33433070513.865273</v>
      </c>
      <c r="I83" s="90">
        <f t="shared" ca="1" si="12"/>
        <v>35589497765.35273</v>
      </c>
      <c r="J83" s="90">
        <f t="shared" ca="1" si="12"/>
        <v>37745925016.840195</v>
      </c>
      <c r="K83" s="90">
        <f t="shared" ca="1" si="12"/>
        <v>39902352268.32766</v>
      </c>
      <c r="L83">
        <f ca="1">IF('Coal mining 2020'!$A91="MD",INDIRECT("'Coal mining 2020'!"&amp;'Country Selector'!$B$3&amp;ROW($A91))*10^12,0)*'Process Emissions Multipliers'!$B$42</f>
        <v>42058779519.815125</v>
      </c>
      <c r="M83" s="90">
        <f t="shared" ca="1" si="16"/>
        <v>39747838749.272301</v>
      </c>
      <c r="N83" s="90">
        <f t="shared" ca="1" si="13"/>
        <v>37436897978.729485</v>
      </c>
      <c r="O83" s="90">
        <f t="shared" ca="1" si="13"/>
        <v>35125957208.186661</v>
      </c>
      <c r="P83" s="90">
        <f t="shared" ca="1" si="13"/>
        <v>32815016437.643845</v>
      </c>
      <c r="Q83" s="90">
        <f t="shared" ca="1" si="13"/>
        <v>30504075667.101021</v>
      </c>
      <c r="R83" s="90">
        <f t="shared" ca="1" si="13"/>
        <v>28193134896.558201</v>
      </c>
      <c r="S83" s="90">
        <f t="shared" ca="1" si="13"/>
        <v>25882194126.015381</v>
      </c>
      <c r="T83" s="90">
        <f t="shared" ca="1" si="13"/>
        <v>23571253355.472557</v>
      </c>
      <c r="U83" s="90">
        <f t="shared" ca="1" si="13"/>
        <v>21260312584.929737</v>
      </c>
      <c r="V83">
        <f ca="1">IF('Coal mining 2030'!$A91="MD",INDIRECT("'Coal mining 2030'!"&amp;'Country Selector'!$B$3&amp;ROW($A91))*10^12,0)*'Process Emissions Multipliers'!$D$42</f>
        <v>18949371814.386917</v>
      </c>
      <c r="W83" s="90">
        <f t="shared" ca="1" si="18"/>
        <v>19057648819.219608</v>
      </c>
      <c r="X83" s="90">
        <f t="shared" ca="1" si="18"/>
        <v>19165925824.052296</v>
      </c>
      <c r="Y83" s="90">
        <f t="shared" ca="1" si="18"/>
        <v>19274202828.884987</v>
      </c>
      <c r="Z83" s="90">
        <f t="shared" ca="1" si="18"/>
        <v>19382479833.717682</v>
      </c>
      <c r="AA83" s="90">
        <f t="shared" ca="1" si="18"/>
        <v>19490756838.550373</v>
      </c>
      <c r="AB83" s="90">
        <f t="shared" ca="1" si="18"/>
        <v>19599033843.383064</v>
      </c>
      <c r="AC83" s="90">
        <f t="shared" ca="1" si="18"/>
        <v>19707310848.215752</v>
      </c>
      <c r="AD83" s="90">
        <f t="shared" ca="1" si="18"/>
        <v>19815587853.048447</v>
      </c>
      <c r="AE83" s="90">
        <f t="shared" ca="1" si="18"/>
        <v>19923864857.881138</v>
      </c>
      <c r="AF83" s="90">
        <f t="shared" ca="1" si="18"/>
        <v>20032141862.713829</v>
      </c>
      <c r="AG83" s="90">
        <f t="shared" ca="1" si="18"/>
        <v>20140418867.546516</v>
      </c>
      <c r="AH83" s="90">
        <f t="shared" ca="1" si="18"/>
        <v>20248695872.379208</v>
      </c>
      <c r="AI83" s="90">
        <f t="shared" ca="1" si="18"/>
        <v>20356972877.211899</v>
      </c>
      <c r="AJ83" s="90">
        <f t="shared" ca="1" si="18"/>
        <v>20465249882.04459</v>
      </c>
      <c r="AK83" s="90">
        <f t="shared" ca="1" si="18"/>
        <v>20573526886.877281</v>
      </c>
      <c r="AL83" s="90">
        <f t="shared" ca="1" si="18"/>
        <v>20681803891.709972</v>
      </c>
      <c r="AM83" s="90">
        <f t="shared" ca="1" si="17"/>
        <v>20790080896.542664</v>
      </c>
      <c r="AN83" s="90">
        <f t="shared" ca="1" si="17"/>
        <v>20898357901.375355</v>
      </c>
      <c r="AO83" s="90">
        <f t="shared" ca="1" si="17"/>
        <v>21006634906.208046</v>
      </c>
      <c r="AP83">
        <f ca="1">V83*'Process Emissions Multipliers'!$E$42</f>
        <v>21114911911.040737</v>
      </c>
    </row>
    <row r="84" spans="1:42">
      <c r="A84" s="74">
        <v>32</v>
      </c>
      <c r="B84">
        <f ca="1">IF('Coal mining 2010'!$A92="MD",INDIRECT("'Coal mining 2010'!"&amp;'Country Selector'!$B$3&amp;ROW($A92))*10^12,0)</f>
        <v>20020640174.966076</v>
      </c>
      <c r="C84" s="90">
        <f t="shared" ca="1" si="15"/>
        <v>20158678703.161476</v>
      </c>
      <c r="D84" s="90">
        <f t="shared" ca="1" si="12"/>
        <v>20296717231.356876</v>
      </c>
      <c r="E84" s="90">
        <f t="shared" ca="1" si="12"/>
        <v>20434755759.552277</v>
      </c>
      <c r="F84" s="90">
        <f t="shared" ca="1" si="12"/>
        <v>20572794287.747677</v>
      </c>
      <c r="G84" s="90">
        <f t="shared" ca="1" si="12"/>
        <v>20710832815.943077</v>
      </c>
      <c r="H84" s="90">
        <f t="shared" ca="1" si="12"/>
        <v>20848871344.138481</v>
      </c>
      <c r="I84" s="90">
        <f t="shared" ca="1" si="12"/>
        <v>20986909872.333881</v>
      </c>
      <c r="J84" s="90">
        <f t="shared" ca="1" si="12"/>
        <v>21124948400.529282</v>
      </c>
      <c r="K84" s="90">
        <f t="shared" ca="1" si="12"/>
        <v>21262986928.724682</v>
      </c>
      <c r="L84">
        <f ca="1">IF('Coal mining 2020'!$A92="MD",INDIRECT("'Coal mining 2020'!"&amp;'Country Selector'!$B$3&amp;ROW($A92))*10^12,0)*'Process Emissions Multipliers'!$B$42</f>
        <v>21401025456.920082</v>
      </c>
      <c r="M84" s="90">
        <f t="shared" ca="1" si="16"/>
        <v>22888949051.145649</v>
      </c>
      <c r="N84" s="90">
        <f t="shared" ca="1" si="13"/>
        <v>24376872645.37122</v>
      </c>
      <c r="O84" s="90">
        <f t="shared" ca="1" si="13"/>
        <v>25864796239.59679</v>
      </c>
      <c r="P84" s="90">
        <f t="shared" ca="1" si="13"/>
        <v>27352719833.822357</v>
      </c>
      <c r="Q84" s="90">
        <f t="shared" ca="1" si="13"/>
        <v>28840643428.047928</v>
      </c>
      <c r="R84" s="90">
        <f t="shared" ca="1" si="13"/>
        <v>30328567022.273495</v>
      </c>
      <c r="S84" s="90">
        <f t="shared" ca="1" si="13"/>
        <v>31816490616.499069</v>
      </c>
      <c r="T84" s="90">
        <f t="shared" ca="1" si="13"/>
        <v>33304414210.724636</v>
      </c>
      <c r="U84" s="90">
        <f t="shared" ca="1" si="13"/>
        <v>34792337804.950203</v>
      </c>
      <c r="V84">
        <f ca="1">IF('Coal mining 2030'!$A92="MD",INDIRECT("'Coal mining 2030'!"&amp;'Country Selector'!$B$3&amp;ROW($A92))*10^12,0)*'Process Emissions Multipliers'!$D$42</f>
        <v>36280261399.175774</v>
      </c>
      <c r="W84" s="90">
        <f t="shared" ca="1" si="18"/>
        <v>36487567376.246071</v>
      </c>
      <c r="X84" s="90">
        <f t="shared" ca="1" si="18"/>
        <v>36694873353.316368</v>
      </c>
      <c r="Y84" s="90">
        <f t="shared" ca="1" si="18"/>
        <v>36902179330.386665</v>
      </c>
      <c r="Z84" s="90">
        <f t="shared" ca="1" si="18"/>
        <v>37109485307.456963</v>
      </c>
      <c r="AA84" s="90">
        <f t="shared" ca="1" si="18"/>
        <v>37316791284.52726</v>
      </c>
      <c r="AB84" s="90">
        <f t="shared" ca="1" si="18"/>
        <v>37524097261.597565</v>
      </c>
      <c r="AC84" s="90">
        <f t="shared" ca="1" si="18"/>
        <v>37731403238.667862</v>
      </c>
      <c r="AD84" s="90">
        <f t="shared" ca="1" si="18"/>
        <v>37938709215.738159</v>
      </c>
      <c r="AE84" s="90">
        <f t="shared" ca="1" si="18"/>
        <v>38146015192.808456</v>
      </c>
      <c r="AF84" s="90">
        <f t="shared" ca="1" si="18"/>
        <v>38353321169.878754</v>
      </c>
      <c r="AG84" s="90">
        <f t="shared" ca="1" si="18"/>
        <v>38560627146.949051</v>
      </c>
      <c r="AH84" s="90">
        <f t="shared" ca="1" si="18"/>
        <v>38767933124.019348</v>
      </c>
      <c r="AI84" s="90">
        <f t="shared" ca="1" si="18"/>
        <v>38975239101.089645</v>
      </c>
      <c r="AJ84" s="90">
        <f t="shared" ca="1" si="18"/>
        <v>39182545078.159943</v>
      </c>
      <c r="AK84" s="90">
        <f t="shared" ca="1" si="18"/>
        <v>39389851055.23024</v>
      </c>
      <c r="AL84" s="90">
        <f t="shared" ca="1" si="18"/>
        <v>39597157032.300537</v>
      </c>
      <c r="AM84" s="90">
        <f t="shared" ca="1" si="17"/>
        <v>39804463009.370842</v>
      </c>
      <c r="AN84" s="90">
        <f t="shared" ca="1" si="17"/>
        <v>40011768986.441139</v>
      </c>
      <c r="AO84" s="90">
        <f t="shared" ca="1" si="17"/>
        <v>40219074963.511436</v>
      </c>
      <c r="AP84">
        <f ca="1">V84*'Process Emissions Multipliers'!$E$42</f>
        <v>40426380940.581734</v>
      </c>
    </row>
    <row r="85" spans="1:42">
      <c r="A85" s="74">
        <v>33</v>
      </c>
      <c r="B85">
        <f ca="1">IF('Coal mining 2010'!$A93="MD",INDIRECT("'Coal mining 2010'!"&amp;'Country Selector'!$B$3&amp;ROW($A93))*10^12,0)</f>
        <v>58469082961.472908</v>
      </c>
      <c r="C85" s="90">
        <f t="shared" ca="1" si="15"/>
        <v>54841972202.573532</v>
      </c>
      <c r="D85" s="90">
        <f t="shared" ca="1" si="12"/>
        <v>51214861443.674164</v>
      </c>
      <c r="E85" s="90">
        <f t="shared" ca="1" si="12"/>
        <v>47587750684.774788</v>
      </c>
      <c r="F85" s="90">
        <f t="shared" ca="1" si="12"/>
        <v>43960639925.875412</v>
      </c>
      <c r="G85" s="90">
        <f t="shared" ca="1" si="12"/>
        <v>40333529166.976036</v>
      </c>
      <c r="H85" s="90">
        <f t="shared" ca="1" si="12"/>
        <v>36706418408.07666</v>
      </c>
      <c r="I85" s="90">
        <f t="shared" ca="1" si="12"/>
        <v>33079307649.177284</v>
      </c>
      <c r="J85" s="90">
        <f t="shared" ca="1" si="12"/>
        <v>29452196890.277912</v>
      </c>
      <c r="K85" s="90">
        <f t="shared" ca="1" si="12"/>
        <v>25825086131.378532</v>
      </c>
      <c r="L85">
        <f ca="1">IF('Coal mining 2020'!$A93="MD",INDIRECT("'Coal mining 2020'!"&amp;'Country Selector'!$B$3&amp;ROW($A93))*10^12,0)*'Process Emissions Multipliers'!$B$42</f>
        <v>22197975372.47916</v>
      </c>
      <c r="M85" s="90">
        <f t="shared" ca="1" si="16"/>
        <v>23712250495.819347</v>
      </c>
      <c r="N85" s="90">
        <f t="shared" ca="1" si="13"/>
        <v>25226525619.159538</v>
      </c>
      <c r="O85" s="90">
        <f t="shared" ca="1" si="13"/>
        <v>26740800742.499725</v>
      </c>
      <c r="P85" s="90">
        <f t="shared" ca="1" si="13"/>
        <v>28255075865.839912</v>
      </c>
      <c r="Q85" s="90">
        <f t="shared" ca="1" si="13"/>
        <v>29769350989.180099</v>
      </c>
      <c r="R85" s="90">
        <f t="shared" ca="1" si="13"/>
        <v>31283626112.52029</v>
      </c>
      <c r="S85" s="90">
        <f t="shared" ca="1" si="13"/>
        <v>32797901235.860477</v>
      </c>
      <c r="T85" s="90">
        <f t="shared" ca="1" si="13"/>
        <v>34312176359.200668</v>
      </c>
      <c r="U85" s="90">
        <f t="shared" ca="1" si="13"/>
        <v>35826451482.540855</v>
      </c>
      <c r="V85">
        <f ca="1">IF('Coal mining 2030'!$A93="MD",INDIRECT("'Coal mining 2030'!"&amp;'Country Selector'!$B$3&amp;ROW($A93))*10^12,0)*'Process Emissions Multipliers'!$D$42</f>
        <v>37340726605.881042</v>
      </c>
      <c r="W85" s="90">
        <f t="shared" ca="1" si="18"/>
        <v>37554092097.611565</v>
      </c>
      <c r="X85" s="90">
        <f t="shared" ca="1" si="18"/>
        <v>37767457589.342087</v>
      </c>
      <c r="Y85" s="90">
        <f t="shared" ca="1" si="18"/>
        <v>37980823081.072617</v>
      </c>
      <c r="Z85" s="90">
        <f t="shared" ca="1" si="18"/>
        <v>38194188572.803131</v>
      </c>
      <c r="AA85" s="90">
        <f t="shared" ca="1" si="18"/>
        <v>38407554064.533653</v>
      </c>
      <c r="AB85" s="90">
        <f t="shared" ca="1" si="18"/>
        <v>38620919556.264175</v>
      </c>
      <c r="AC85" s="90">
        <f t="shared" ca="1" si="18"/>
        <v>38834285047.994705</v>
      </c>
      <c r="AD85" s="90">
        <f t="shared" ca="1" si="18"/>
        <v>39047650539.725227</v>
      </c>
      <c r="AE85" s="90">
        <f t="shared" ca="1" si="18"/>
        <v>39261016031.45575</v>
      </c>
      <c r="AF85" s="90">
        <f t="shared" ca="1" si="18"/>
        <v>39474381523.186272</v>
      </c>
      <c r="AG85" s="90">
        <f t="shared" ca="1" si="18"/>
        <v>39687747014.916794</v>
      </c>
      <c r="AH85" s="90">
        <f t="shared" ca="1" si="18"/>
        <v>39901112506.647316</v>
      </c>
      <c r="AI85" s="90">
        <f t="shared" ca="1" si="18"/>
        <v>40114477998.377838</v>
      </c>
      <c r="AJ85" s="90">
        <f t="shared" ca="1" si="18"/>
        <v>40327843490.10836</v>
      </c>
      <c r="AK85" s="90">
        <f t="shared" ca="1" si="18"/>
        <v>40541208981.83889</v>
      </c>
      <c r="AL85" s="90">
        <f t="shared" ca="1" si="18"/>
        <v>40754574473.569412</v>
      </c>
      <c r="AM85" s="90">
        <f t="shared" ca="1" si="17"/>
        <v>40967939965.299927</v>
      </c>
      <c r="AN85" s="90">
        <f t="shared" ca="1" si="17"/>
        <v>41181305457.030457</v>
      </c>
      <c r="AO85" s="90">
        <f t="shared" ca="1" si="17"/>
        <v>41394670948.760979</v>
      </c>
      <c r="AP85">
        <f ca="1">V85*'Process Emissions Multipliers'!$E$42</f>
        <v>41608036440.491501</v>
      </c>
    </row>
    <row r="86" spans="1:42">
      <c r="A86" s="74">
        <v>34</v>
      </c>
      <c r="B86">
        <f ca="1">IF('Coal mining 2010'!$A94="MD",INDIRECT("'Coal mining 2010'!"&amp;'Country Selector'!$B$3&amp;ROW($A94))*10^12,0)</f>
        <v>39751315613.468559</v>
      </c>
      <c r="C86" s="90">
        <f t="shared" ca="1" si="15"/>
        <v>39816918257.893867</v>
      </c>
      <c r="D86" s="90">
        <f t="shared" ca="1" si="12"/>
        <v>39882520902.319183</v>
      </c>
      <c r="E86" s="90">
        <f t="shared" ca="1" si="12"/>
        <v>39948123546.744492</v>
      </c>
      <c r="F86" s="90">
        <f t="shared" ca="1" si="12"/>
        <v>40013726191.1698</v>
      </c>
      <c r="G86" s="90">
        <f t="shared" ca="1" si="12"/>
        <v>40079328835.595108</v>
      </c>
      <c r="H86" s="90">
        <f t="shared" ca="1" si="12"/>
        <v>40144931480.020416</v>
      </c>
      <c r="I86" s="90">
        <f t="shared" ca="1" si="12"/>
        <v>40210534124.445724</v>
      </c>
      <c r="J86" s="90">
        <f t="shared" ca="1" si="12"/>
        <v>40276136768.87104</v>
      </c>
      <c r="K86" s="90">
        <f t="shared" ca="1" si="12"/>
        <v>40341739413.296349</v>
      </c>
      <c r="L86">
        <f ca="1">IF('Coal mining 2020'!$A94="MD",INDIRECT("'Coal mining 2020'!"&amp;'Country Selector'!$B$3&amp;ROW($A94))*10^12,0)*'Process Emissions Multipliers'!$B$42</f>
        <v>40407342057.721657</v>
      </c>
      <c r="M86" s="90">
        <f t="shared" ca="1" si="16"/>
        <v>38414543786.200684</v>
      </c>
      <c r="N86" s="90">
        <f t="shared" ca="1" si="13"/>
        <v>36421745514.67971</v>
      </c>
      <c r="O86" s="90">
        <f t="shared" ca="1" si="13"/>
        <v>34428947243.158737</v>
      </c>
      <c r="P86" s="90">
        <f t="shared" ca="1" si="13"/>
        <v>32436148971.637768</v>
      </c>
      <c r="Q86" s="90">
        <f t="shared" ca="1" si="13"/>
        <v>30443350700.116791</v>
      </c>
      <c r="R86" s="90">
        <f t="shared" ca="1" si="13"/>
        <v>28450552428.595818</v>
      </c>
      <c r="S86" s="90">
        <f t="shared" ca="1" si="13"/>
        <v>26457754157.074848</v>
      </c>
      <c r="T86" s="90">
        <f t="shared" ca="1" si="13"/>
        <v>24464955885.553875</v>
      </c>
      <c r="U86" s="90">
        <f t="shared" ca="1" si="13"/>
        <v>22472157614.032902</v>
      </c>
      <c r="V86">
        <f ca="1">IF('Coal mining 2030'!$A94="MD",INDIRECT("'Coal mining 2030'!"&amp;'Country Selector'!$B$3&amp;ROW($A94))*10^12,0)*'Process Emissions Multipliers'!$D$42</f>
        <v>20479359342.511929</v>
      </c>
      <c r="W86" s="90">
        <f t="shared" ca="1" si="18"/>
        <v>20596378719.841156</v>
      </c>
      <c r="X86" s="90">
        <f t="shared" ca="1" si="18"/>
        <v>20713398097.170383</v>
      </c>
      <c r="Y86" s="90">
        <f t="shared" ca="1" si="18"/>
        <v>20830417474.499611</v>
      </c>
      <c r="Z86" s="90">
        <f t="shared" ca="1" si="18"/>
        <v>20947436851.828842</v>
      </c>
      <c r="AA86" s="90">
        <f t="shared" ca="1" si="18"/>
        <v>21064456229.15807</v>
      </c>
      <c r="AB86" s="90">
        <f t="shared" ca="1" si="18"/>
        <v>21181475606.487297</v>
      </c>
      <c r="AC86" s="90">
        <f t="shared" ca="1" si="18"/>
        <v>21298494983.816525</v>
      </c>
      <c r="AD86" s="90">
        <f t="shared" ca="1" si="18"/>
        <v>21415514361.145752</v>
      </c>
      <c r="AE86" s="90">
        <f t="shared" ca="1" si="18"/>
        <v>21532533738.474983</v>
      </c>
      <c r="AF86" s="90">
        <f t="shared" ca="1" si="18"/>
        <v>21649553115.804207</v>
      </c>
      <c r="AG86" s="90">
        <f t="shared" ca="1" si="18"/>
        <v>21766572493.133438</v>
      </c>
      <c r="AH86" s="90">
        <f t="shared" ca="1" si="18"/>
        <v>21883591870.462666</v>
      </c>
      <c r="AI86" s="90">
        <f t="shared" ca="1" si="18"/>
        <v>22000611247.791893</v>
      </c>
      <c r="AJ86" s="90">
        <f t="shared" ca="1" si="18"/>
        <v>22117630625.12112</v>
      </c>
      <c r="AK86" s="90">
        <f t="shared" ca="1" si="18"/>
        <v>22234650002.450348</v>
      </c>
      <c r="AL86" s="90">
        <f t="shared" ca="1" si="18"/>
        <v>22351669379.779575</v>
      </c>
      <c r="AM86" s="90">
        <f t="shared" ca="1" si="17"/>
        <v>22468688757.108807</v>
      </c>
      <c r="AN86" s="90">
        <f t="shared" ca="1" si="17"/>
        <v>22585708134.438034</v>
      </c>
      <c r="AO86" s="90">
        <f t="shared" ca="1" si="17"/>
        <v>22702727511.767262</v>
      </c>
      <c r="AP86">
        <f ca="1">V86*'Process Emissions Multipliers'!$E$42</f>
        <v>22819746889.096489</v>
      </c>
    </row>
    <row r="87" spans="1:42">
      <c r="A87" s="74">
        <v>35</v>
      </c>
      <c r="B87">
        <f ca="1">IF('Coal mining 2010'!$A95="MD",INDIRECT("'Coal mining 2010'!"&amp;'Country Selector'!$B$3&amp;ROW($A95))*10^12,0)</f>
        <v>859612855.16233945</v>
      </c>
      <c r="C87" s="90">
        <f t="shared" ca="1" si="15"/>
        <v>6398369672.7463541</v>
      </c>
      <c r="D87" s="90">
        <f t="shared" ca="1" si="12"/>
        <v>11937126490.330368</v>
      </c>
      <c r="E87" s="90">
        <f t="shared" ca="1" si="12"/>
        <v>17475883307.914383</v>
      </c>
      <c r="F87" s="90">
        <f t="shared" ca="1" si="12"/>
        <v>23014640125.498398</v>
      </c>
      <c r="G87" s="90">
        <f t="shared" ca="1" si="12"/>
        <v>28553396943.082413</v>
      </c>
      <c r="H87" s="90">
        <f t="shared" ca="1" si="12"/>
        <v>34092153760.666428</v>
      </c>
      <c r="I87" s="90">
        <f t="shared" ca="1" si="12"/>
        <v>39630910578.250435</v>
      </c>
      <c r="J87" s="90">
        <f t="shared" ca="1" si="12"/>
        <v>45169667395.834457</v>
      </c>
      <c r="K87" s="90">
        <f t="shared" ca="1" si="12"/>
        <v>50708424213.418472</v>
      </c>
      <c r="L87">
        <f ca="1">IF('Coal mining 2020'!$A95="MD",INDIRECT("'Coal mining 2020'!"&amp;'Country Selector'!$B$3&amp;ROW($A95))*10^12,0)*'Process Emissions Multipliers'!$B$42</f>
        <v>56247181031.002487</v>
      </c>
      <c r="M87" s="90">
        <f t="shared" ca="1" si="16"/>
        <v>50704031104.84726</v>
      </c>
      <c r="N87" s="90">
        <f t="shared" ca="1" si="13"/>
        <v>45160881178.692039</v>
      </c>
      <c r="O87" s="90">
        <f t="shared" ca="1" si="13"/>
        <v>39617731252.536812</v>
      </c>
      <c r="P87" s="90">
        <f t="shared" ca="1" si="13"/>
        <v>34074581326.381592</v>
      </c>
      <c r="Q87" s="90">
        <f t="shared" ca="1" si="13"/>
        <v>28531431400.226372</v>
      </c>
      <c r="R87" s="90">
        <f t="shared" ca="1" si="13"/>
        <v>22988281474.071144</v>
      </c>
      <c r="S87" s="90">
        <f t="shared" ca="1" si="13"/>
        <v>17445131547.915924</v>
      </c>
      <c r="T87" s="90">
        <f t="shared" ca="1" si="13"/>
        <v>11901981621.7607</v>
      </c>
      <c r="U87" s="90">
        <f t="shared" ca="1" si="13"/>
        <v>6358831695.6054764</v>
      </c>
      <c r="V87">
        <f ca="1">IF('Coal mining 2030'!$A95="MD",INDIRECT("'Coal mining 2030'!"&amp;'Country Selector'!$B$3&amp;ROW($A95))*10^12,0)*'Process Emissions Multipliers'!$D$42</f>
        <v>815681769.45025337</v>
      </c>
      <c r="W87" s="90">
        <f t="shared" ca="1" si="18"/>
        <v>820342587.74849617</v>
      </c>
      <c r="X87" s="90">
        <f t="shared" ca="1" si="18"/>
        <v>825003406.04673922</v>
      </c>
      <c r="Y87" s="90">
        <f t="shared" ca="1" si="18"/>
        <v>829664224.34498203</v>
      </c>
      <c r="Z87" s="90">
        <f t="shared" ca="1" si="18"/>
        <v>834325042.64322495</v>
      </c>
      <c r="AA87" s="90">
        <f t="shared" ca="1" si="18"/>
        <v>838985860.941468</v>
      </c>
      <c r="AB87" s="90">
        <f t="shared" ca="1" si="18"/>
        <v>843646679.23971081</v>
      </c>
      <c r="AC87" s="90">
        <f t="shared" ca="1" si="18"/>
        <v>848307497.53795385</v>
      </c>
      <c r="AD87" s="90">
        <f t="shared" ca="1" si="18"/>
        <v>852968315.83619666</v>
      </c>
      <c r="AE87" s="90">
        <f t="shared" ca="1" si="18"/>
        <v>857629134.13443947</v>
      </c>
      <c r="AF87" s="90">
        <f t="shared" ca="1" si="18"/>
        <v>862289952.43268251</v>
      </c>
      <c r="AG87" s="90">
        <f t="shared" ca="1" si="18"/>
        <v>866950770.73092532</v>
      </c>
      <c r="AH87" s="90">
        <f t="shared" ca="1" si="18"/>
        <v>871611589.02916837</v>
      </c>
      <c r="AI87" s="90">
        <f t="shared" ca="1" si="18"/>
        <v>876272407.32741117</v>
      </c>
      <c r="AJ87" s="90">
        <f t="shared" ca="1" si="18"/>
        <v>880933225.6256541</v>
      </c>
      <c r="AK87" s="90">
        <f t="shared" ca="1" si="18"/>
        <v>885594043.92389703</v>
      </c>
      <c r="AL87" s="90">
        <f t="shared" ca="1" si="18"/>
        <v>890254862.22213984</v>
      </c>
      <c r="AM87" s="90">
        <f t="shared" ca="1" si="17"/>
        <v>894915680.52038288</v>
      </c>
      <c r="AN87" s="90">
        <f t="shared" ca="1" si="17"/>
        <v>899576498.81862569</v>
      </c>
      <c r="AO87" s="90">
        <f t="shared" ca="1" si="17"/>
        <v>904237317.11686873</v>
      </c>
      <c r="AP87">
        <f ca="1">V87*'Process Emissions Multipliers'!$E$42</f>
        <v>908898135.41511154</v>
      </c>
    </row>
    <row r="88" spans="1:42">
      <c r="A88" s="74">
        <v>36</v>
      </c>
      <c r="B88">
        <f ca="1">IF('Coal mining 2010'!$A96="MD",INDIRECT("'Coal mining 2010'!"&amp;'Country Selector'!$B$3&amp;ROW($A96))*10^12,0)</f>
        <v>18731943810.966103</v>
      </c>
      <c r="C88" s="90">
        <f t="shared" ca="1" si="15"/>
        <v>18830329752.338242</v>
      </c>
      <c r="D88" s="90">
        <f t="shared" ca="1" si="12"/>
        <v>18928715693.710388</v>
      </c>
      <c r="E88" s="90">
        <f t="shared" ca="1" si="12"/>
        <v>19027101635.082527</v>
      </c>
      <c r="F88" s="90">
        <f t="shared" ca="1" si="12"/>
        <v>19125487576.45467</v>
      </c>
      <c r="G88" s="90">
        <f t="shared" ca="1" si="12"/>
        <v>19223873517.826813</v>
      </c>
      <c r="H88" s="90">
        <f t="shared" ca="1" si="12"/>
        <v>19322259459.198952</v>
      </c>
      <c r="I88" s="90">
        <f t="shared" ca="1" si="12"/>
        <v>19420645400.571091</v>
      </c>
      <c r="J88" s="90">
        <f t="shared" ca="1" si="12"/>
        <v>19519031341.943237</v>
      </c>
      <c r="K88" s="90">
        <f t="shared" ca="1" si="12"/>
        <v>19617417283.31538</v>
      </c>
      <c r="L88">
        <f ca="1">IF('Coal mining 2020'!$A96="MD",INDIRECT("'Coal mining 2020'!"&amp;'Country Selector'!$B$3&amp;ROW($A96))*10^12,0)*'Process Emissions Multipliers'!$B$42</f>
        <v>19715803224.687519</v>
      </c>
      <c r="M88" s="90">
        <f t="shared" ca="1" si="16"/>
        <v>19521686440.737873</v>
      </c>
      <c r="N88" s="90">
        <f t="shared" ca="1" si="13"/>
        <v>19327569656.788227</v>
      </c>
      <c r="O88" s="90">
        <f t="shared" ca="1" si="13"/>
        <v>19133452872.838577</v>
      </c>
      <c r="P88" s="90">
        <f t="shared" ca="1" si="13"/>
        <v>18939336088.888931</v>
      </c>
      <c r="Q88" s="90">
        <f t="shared" ca="1" si="13"/>
        <v>18745219304.939285</v>
      </c>
      <c r="R88" s="90">
        <f t="shared" ca="1" si="13"/>
        <v>18551102520.989639</v>
      </c>
      <c r="S88" s="90">
        <f t="shared" ca="1" si="13"/>
        <v>18356985737.039993</v>
      </c>
      <c r="T88" s="90">
        <f t="shared" ca="1" si="13"/>
        <v>18162868953.090347</v>
      </c>
      <c r="U88" s="90">
        <f t="shared" ca="1" si="13"/>
        <v>17968752169.140701</v>
      </c>
      <c r="V88">
        <f ca="1">IF('Coal mining 2030'!$A96="MD",INDIRECT("'Coal mining 2030'!"&amp;'Country Selector'!$B$3&amp;ROW($A96))*10^12,0)*'Process Emissions Multipliers'!$D$42</f>
        <v>17774635385.191055</v>
      </c>
      <c r="W88" s="90">
        <f t="shared" ca="1" si="18"/>
        <v>17876199927.82357</v>
      </c>
      <c r="X88" s="90">
        <f t="shared" ca="1" si="18"/>
        <v>17977764470.456081</v>
      </c>
      <c r="Y88" s="90">
        <f t="shared" ca="1" si="18"/>
        <v>18079329013.088596</v>
      </c>
      <c r="Z88" s="90">
        <f t="shared" ca="1" si="18"/>
        <v>18180893555.721107</v>
      </c>
      <c r="AA88" s="90">
        <f t="shared" ca="1" si="18"/>
        <v>18282458098.353622</v>
      </c>
      <c r="AB88" s="90">
        <f t="shared" ca="1" si="18"/>
        <v>18384022640.986137</v>
      </c>
      <c r="AC88" s="90">
        <f t="shared" ca="1" si="18"/>
        <v>18485587183.618649</v>
      </c>
      <c r="AD88" s="90">
        <f t="shared" ca="1" si="18"/>
        <v>18587151726.251163</v>
      </c>
      <c r="AE88" s="90">
        <f t="shared" ca="1" si="18"/>
        <v>18688716268.883682</v>
      </c>
      <c r="AF88" s="90">
        <f t="shared" ca="1" si="18"/>
        <v>18790280811.51619</v>
      </c>
      <c r="AG88" s="90">
        <f t="shared" ca="1" si="18"/>
        <v>18891845354.148705</v>
      </c>
      <c r="AH88" s="90">
        <f t="shared" ca="1" si="18"/>
        <v>18993409896.781219</v>
      </c>
      <c r="AI88" s="90">
        <f t="shared" ca="1" si="18"/>
        <v>19094974439.413734</v>
      </c>
      <c r="AJ88" s="90">
        <f t="shared" ca="1" si="18"/>
        <v>19196538982.046246</v>
      </c>
      <c r="AK88" s="90">
        <f t="shared" ca="1" si="18"/>
        <v>19298103524.678761</v>
      </c>
      <c r="AL88" s="90">
        <f t="shared" ca="1" si="18"/>
        <v>19399668067.311272</v>
      </c>
      <c r="AM88" s="90">
        <f t="shared" ca="1" si="17"/>
        <v>19501232609.943787</v>
      </c>
      <c r="AN88" s="90">
        <f t="shared" ca="1" si="17"/>
        <v>19602797152.576302</v>
      </c>
      <c r="AO88" s="90">
        <f t="shared" ca="1" si="17"/>
        <v>19704361695.208813</v>
      </c>
      <c r="AP88">
        <f ca="1">V88*'Process Emissions Multipliers'!$E$42</f>
        <v>19805926237.841328</v>
      </c>
    </row>
    <row r="89" spans="1:42">
      <c r="A89" s="74">
        <v>37</v>
      </c>
      <c r="B89">
        <f ca="1">IF('Coal mining 2010'!$A97="MD",INDIRECT("'Coal mining 2010'!"&amp;'Country Selector'!$B$3&amp;ROW($A97))*10^12,0)</f>
        <v>65932278640.868706</v>
      </c>
      <c r="C89" s="90">
        <f t="shared" ca="1" si="15"/>
        <v>65892120687.257919</v>
      </c>
      <c r="D89" s="90">
        <f t="shared" ca="1" si="12"/>
        <v>65851962733.647125</v>
      </c>
      <c r="E89" s="90">
        <f t="shared" ca="1" si="12"/>
        <v>65811804780.036339</v>
      </c>
      <c r="F89" s="90">
        <f t="shared" ca="1" si="12"/>
        <v>65771646826.425552</v>
      </c>
      <c r="G89" s="90">
        <f t="shared" ca="1" si="12"/>
        <v>65731488872.814758</v>
      </c>
      <c r="H89" s="90">
        <f t="shared" ca="1" si="12"/>
        <v>65691330919.203972</v>
      </c>
      <c r="I89" s="90">
        <f t="shared" ca="1" si="12"/>
        <v>65651172965.593193</v>
      </c>
      <c r="J89" s="90">
        <f t="shared" ca="1" si="12"/>
        <v>65611015011.982407</v>
      </c>
      <c r="K89" s="90">
        <f t="shared" ca="1" si="12"/>
        <v>65570857058.371613</v>
      </c>
      <c r="L89">
        <f ca="1">IF('Coal mining 2020'!$A97="MD",INDIRECT("'Coal mining 2020'!"&amp;'Country Selector'!$B$3&amp;ROW($A97))*10^12,0)*'Process Emissions Multipliers'!$B$42</f>
        <v>65530699104.760826</v>
      </c>
      <c r="M89" s="90">
        <f t="shared" ca="1" si="16"/>
        <v>69908430897.666718</v>
      </c>
      <c r="N89" s="90">
        <f t="shared" ca="1" si="13"/>
        <v>74286162690.572601</v>
      </c>
      <c r="O89" s="90">
        <f t="shared" ca="1" si="13"/>
        <v>78663894483.478485</v>
      </c>
      <c r="P89" s="90">
        <f t="shared" ca="1" si="13"/>
        <v>83041626276.384369</v>
      </c>
      <c r="Q89" s="90">
        <f t="shared" ca="1" si="13"/>
        <v>87419358069.290253</v>
      </c>
      <c r="R89" s="90">
        <f t="shared" ca="1" si="13"/>
        <v>91797089862.196136</v>
      </c>
      <c r="S89" s="90">
        <f t="shared" ca="1" si="13"/>
        <v>96174821655.10202</v>
      </c>
      <c r="T89" s="90">
        <f t="shared" ca="1" si="13"/>
        <v>100552553448.00792</v>
      </c>
      <c r="U89" s="90">
        <f t="shared" ca="1" si="13"/>
        <v>104930285240.9138</v>
      </c>
      <c r="V89">
        <f ca="1">IF('Coal mining 2030'!$A97="MD",INDIRECT("'Coal mining 2030'!"&amp;'Country Selector'!$B$3&amp;ROW($A97))*10^12,0)*'Process Emissions Multipliers'!$D$42</f>
        <v>109308017033.81969</v>
      </c>
      <c r="W89" s="90">
        <f t="shared" ca="1" si="18"/>
        <v>109932604740.7133</v>
      </c>
      <c r="X89" s="90">
        <f t="shared" ca="1" si="18"/>
        <v>110557192447.60695</v>
      </c>
      <c r="Y89" s="90">
        <f t="shared" ca="1" si="18"/>
        <v>111181780154.50058</v>
      </c>
      <c r="Z89" s="90">
        <f t="shared" ca="1" si="18"/>
        <v>111806367861.39423</v>
      </c>
      <c r="AA89" s="90">
        <f t="shared" ca="1" si="18"/>
        <v>112430955568.28786</v>
      </c>
      <c r="AB89" s="90">
        <f t="shared" ca="1" si="18"/>
        <v>113055543275.18149</v>
      </c>
      <c r="AC89" s="90">
        <f t="shared" ca="1" si="18"/>
        <v>113680130982.07512</v>
      </c>
      <c r="AD89" s="90">
        <f t="shared" ca="1" si="18"/>
        <v>114304718688.96875</v>
      </c>
      <c r="AE89" s="90">
        <f t="shared" ca="1" si="18"/>
        <v>114929306395.86238</v>
      </c>
      <c r="AF89" s="90">
        <f t="shared" ca="1" si="18"/>
        <v>115553894102.75601</v>
      </c>
      <c r="AG89" s="90">
        <f t="shared" ca="1" si="18"/>
        <v>116178481809.64964</v>
      </c>
      <c r="AH89" s="90">
        <f t="shared" ca="1" si="18"/>
        <v>116803069516.54329</v>
      </c>
      <c r="AI89" s="90">
        <f t="shared" ca="1" si="18"/>
        <v>117427657223.43692</v>
      </c>
      <c r="AJ89" s="90">
        <f t="shared" ca="1" si="18"/>
        <v>118052244930.33054</v>
      </c>
      <c r="AK89" s="90">
        <f t="shared" ca="1" si="18"/>
        <v>118676832637.22418</v>
      </c>
      <c r="AL89" s="90">
        <f t="shared" ca="1" si="18"/>
        <v>119301420344.1178</v>
      </c>
      <c r="AM89" s="90">
        <f t="shared" ca="1" si="17"/>
        <v>119926008051.01144</v>
      </c>
      <c r="AN89" s="90">
        <f t="shared" ca="1" si="17"/>
        <v>120550595757.90508</v>
      </c>
      <c r="AO89" s="90">
        <f t="shared" ca="1" si="17"/>
        <v>121175183464.79869</v>
      </c>
      <c r="AP89">
        <f ca="1">V89*'Process Emissions Multipliers'!$E$42</f>
        <v>121799771171.69234</v>
      </c>
    </row>
    <row r="90" spans="1:42">
      <c r="A90" s="74">
        <v>38</v>
      </c>
      <c r="B90">
        <f ca="1">IF('Coal mining 2010'!$A98="MD",INDIRECT("'Coal mining 2010'!"&amp;'Country Selector'!$B$3&amp;ROW($A98))*10^12,0)</f>
        <v>50866443017.827835</v>
      </c>
      <c r="C90" s="90">
        <f t="shared" ca="1" si="15"/>
        <v>45939180053.980621</v>
      </c>
      <c r="D90" s="90">
        <f t="shared" ca="1" si="12"/>
        <v>41011917090.133408</v>
      </c>
      <c r="E90" s="90">
        <f t="shared" ca="1" si="12"/>
        <v>36084654126.286186</v>
      </c>
      <c r="F90" s="90">
        <f t="shared" ca="1" si="12"/>
        <v>31157391162.438976</v>
      </c>
      <c r="G90" s="90">
        <f t="shared" ca="1" si="12"/>
        <v>26230128198.591759</v>
      </c>
      <c r="H90" s="90">
        <f t="shared" ca="1" si="12"/>
        <v>21302865234.744545</v>
      </c>
      <c r="I90" s="90">
        <f t="shared" ca="1" si="12"/>
        <v>16375602270.897329</v>
      </c>
      <c r="J90" s="90">
        <f t="shared" ca="1" si="12"/>
        <v>11448339307.050114</v>
      </c>
      <c r="K90" s="90">
        <f t="shared" ca="1" si="12"/>
        <v>6521076343.202898</v>
      </c>
      <c r="L90">
        <f ca="1">IF('Coal mining 2020'!$A98="MD",INDIRECT("'Coal mining 2020'!"&amp;'Country Selector'!$B$3&amp;ROW($A98))*10^12,0)*'Process Emissions Multipliers'!$B$42</f>
        <v>1593813379.3556824</v>
      </c>
      <c r="M90" s="90">
        <f t="shared" ca="1" si="16"/>
        <v>3119235850.8586335</v>
      </c>
      <c r="N90" s="90">
        <f t="shared" ca="1" si="13"/>
        <v>4644658322.3615847</v>
      </c>
      <c r="O90" s="90">
        <f t="shared" ca="1" si="13"/>
        <v>6170080793.8645363</v>
      </c>
      <c r="P90" s="90">
        <f t="shared" ca="1" si="13"/>
        <v>7695503265.367487</v>
      </c>
      <c r="Q90" s="90">
        <f t="shared" ca="1" si="13"/>
        <v>9220925736.8704395</v>
      </c>
      <c r="R90" s="90">
        <f t="shared" ca="1" si="13"/>
        <v>10746348208.37339</v>
      </c>
      <c r="S90" s="90">
        <f t="shared" ca="1" si="13"/>
        <v>12271770679.876343</v>
      </c>
      <c r="T90" s="90">
        <f t="shared" ca="1" si="13"/>
        <v>13797193151.379292</v>
      </c>
      <c r="U90" s="90">
        <f t="shared" ca="1" si="13"/>
        <v>15322615622.882244</v>
      </c>
      <c r="V90">
        <f ca="1">IF('Coal mining 2030'!$A98="MD",INDIRECT("'Coal mining 2030'!"&amp;'Country Selector'!$B$3&amp;ROW($A98))*10^12,0)*'Process Emissions Multipliers'!$D$42</f>
        <v>16848038094.385195</v>
      </c>
      <c r="W90" s="90">
        <f t="shared" ca="1" si="18"/>
        <v>16944308045.707912</v>
      </c>
      <c r="X90" s="90">
        <f t="shared" ca="1" si="18"/>
        <v>17040577997.030632</v>
      </c>
      <c r="Y90" s="90">
        <f t="shared" ca="1" si="18"/>
        <v>17136847948.35335</v>
      </c>
      <c r="Z90" s="90">
        <f t="shared" ca="1" si="18"/>
        <v>17233117899.676067</v>
      </c>
      <c r="AA90" s="90">
        <f t="shared" ca="1" si="18"/>
        <v>17329387850.998783</v>
      </c>
      <c r="AB90" s="90">
        <f t="shared" ca="1" si="18"/>
        <v>17425657802.321503</v>
      </c>
      <c r="AC90" s="90">
        <f t="shared" ca="1" si="18"/>
        <v>17521927753.644218</v>
      </c>
      <c r="AD90" s="90">
        <f t="shared" ca="1" si="18"/>
        <v>17618197704.966938</v>
      </c>
      <c r="AE90" s="90">
        <f t="shared" ca="1" si="18"/>
        <v>17714467656.289654</v>
      </c>
      <c r="AF90" s="90">
        <f t="shared" ca="1" si="18"/>
        <v>17810737607.612373</v>
      </c>
      <c r="AG90" s="90">
        <f t="shared" ca="1" si="18"/>
        <v>17907007558.935089</v>
      </c>
      <c r="AH90" s="90">
        <f t="shared" ca="1" si="18"/>
        <v>18003277510.257805</v>
      </c>
      <c r="AI90" s="90">
        <f t="shared" ca="1" si="18"/>
        <v>18099547461.580528</v>
      </c>
      <c r="AJ90" s="90">
        <f t="shared" ca="1" si="18"/>
        <v>18195817412.903244</v>
      </c>
      <c r="AK90" s="90">
        <f t="shared" ca="1" si="18"/>
        <v>18292087364.225964</v>
      </c>
      <c r="AL90" s="90">
        <f t="shared" ca="1" si="18"/>
        <v>18388357315.548679</v>
      </c>
      <c r="AM90" s="90">
        <f t="shared" ca="1" si="17"/>
        <v>18484627266.871395</v>
      </c>
      <c r="AN90" s="90">
        <f t="shared" ca="1" si="17"/>
        <v>18580897218.194115</v>
      </c>
      <c r="AO90" s="90">
        <f t="shared" ca="1" si="17"/>
        <v>18677167169.516834</v>
      </c>
      <c r="AP90">
        <f ca="1">V90*'Process Emissions Multipliers'!$E$42</f>
        <v>18773437120.83955</v>
      </c>
    </row>
    <row r="91" spans="1:42">
      <c r="A91" s="74">
        <v>39</v>
      </c>
      <c r="B91">
        <f ca="1">IF('Coal mining 2010'!$A99="MD",INDIRECT("'Coal mining 2010'!"&amp;'Country Selector'!$B$3&amp;ROW($A99))*10^12,0)</f>
        <v>16919970798.834782</v>
      </c>
      <c r="C91" s="90">
        <f t="shared" ca="1" si="15"/>
        <v>17000352971.285494</v>
      </c>
      <c r="D91" s="90">
        <f t="shared" ca="1" si="12"/>
        <v>17080735143.736206</v>
      </c>
      <c r="E91" s="90">
        <f t="shared" ca="1" si="12"/>
        <v>17161117316.186916</v>
      </c>
      <c r="F91" s="90">
        <f t="shared" ca="1" si="12"/>
        <v>17241499488.637627</v>
      </c>
      <c r="G91" s="90">
        <f t="shared" ca="1" si="12"/>
        <v>17321881661.088341</v>
      </c>
      <c r="H91" s="90">
        <f t="shared" ca="1" si="12"/>
        <v>17402263833.539051</v>
      </c>
      <c r="I91" s="90">
        <f t="shared" ca="1" si="12"/>
        <v>17482646005.989761</v>
      </c>
      <c r="J91" s="90">
        <f t="shared" ca="1" si="12"/>
        <v>17563028178.440475</v>
      </c>
      <c r="K91" s="90">
        <f t="shared" ca="1" si="12"/>
        <v>17643410350.89119</v>
      </c>
      <c r="L91">
        <f ca="1">IF('Coal mining 2020'!$A99="MD",INDIRECT("'Coal mining 2020'!"&amp;'Country Selector'!$B$3&amp;ROW($A99))*10^12,0)*'Process Emissions Multipliers'!$B$42</f>
        <v>17723792523.3419</v>
      </c>
      <c r="M91" s="90">
        <f t="shared" ca="1" si="16"/>
        <v>16024298747.71349</v>
      </c>
      <c r="N91" s="90">
        <f t="shared" ca="1" si="13"/>
        <v>14324804972.085077</v>
      </c>
      <c r="O91" s="90">
        <f t="shared" ca="1" si="13"/>
        <v>12625311196.456667</v>
      </c>
      <c r="P91" s="90">
        <f t="shared" ca="1" si="13"/>
        <v>10925817420.828257</v>
      </c>
      <c r="Q91" s="90">
        <f t="shared" ca="1" si="13"/>
        <v>9226323645.1998482</v>
      </c>
      <c r="R91" s="90">
        <f t="shared" ca="1" si="13"/>
        <v>7526829869.5714369</v>
      </c>
      <c r="S91" s="90">
        <f t="shared" ca="1" si="13"/>
        <v>5827336093.9430256</v>
      </c>
      <c r="T91" s="90">
        <f t="shared" ca="1" si="13"/>
        <v>4127842318.3146162</v>
      </c>
      <c r="U91" s="90">
        <f t="shared" ca="1" si="13"/>
        <v>2428348542.6862059</v>
      </c>
      <c r="V91">
        <f ca="1">IF('Coal mining 2030'!$A99="MD",INDIRECT("'Coal mining 2030'!"&amp;'Country Selector'!$B$3&amp;ROW($A99))*10^12,0)*'Process Emissions Multipliers'!$D$42</f>
        <v>728854767.05779517</v>
      </c>
      <c r="W91" s="90">
        <f t="shared" ca="1" si="18"/>
        <v>733019454.51593709</v>
      </c>
      <c r="X91" s="90">
        <f t="shared" ca="1" si="18"/>
        <v>737184141.97407925</v>
      </c>
      <c r="Y91" s="90">
        <f t="shared" ca="1" si="18"/>
        <v>741348829.43222106</v>
      </c>
      <c r="Z91" s="90">
        <f t="shared" ca="1" si="18"/>
        <v>745513516.89036322</v>
      </c>
      <c r="AA91" s="90">
        <f t="shared" ca="1" si="18"/>
        <v>749678204.34850526</v>
      </c>
      <c r="AB91" s="90">
        <f t="shared" ca="1" si="18"/>
        <v>753842891.80664706</v>
      </c>
      <c r="AC91" s="90">
        <f t="shared" ca="1" si="18"/>
        <v>758007579.2647891</v>
      </c>
      <c r="AD91" s="90">
        <f t="shared" ca="1" si="18"/>
        <v>762172266.72293115</v>
      </c>
      <c r="AE91" s="90">
        <f t="shared" ca="1" si="18"/>
        <v>766336954.18107319</v>
      </c>
      <c r="AF91" s="90">
        <f t="shared" ca="1" si="18"/>
        <v>770501641.63921523</v>
      </c>
      <c r="AG91" s="90">
        <f t="shared" ca="1" si="18"/>
        <v>774666329.09735727</v>
      </c>
      <c r="AH91" s="90">
        <f t="shared" ca="1" si="18"/>
        <v>778831016.55549908</v>
      </c>
      <c r="AI91" s="90">
        <f t="shared" ca="1" si="18"/>
        <v>782995704.01364112</v>
      </c>
      <c r="AJ91" s="90">
        <f t="shared" ca="1" si="18"/>
        <v>787160391.47178316</v>
      </c>
      <c r="AK91" s="90">
        <f t="shared" ca="1" si="18"/>
        <v>791325078.9299252</v>
      </c>
      <c r="AL91" s="90">
        <f t="shared" ca="1" si="18"/>
        <v>795489766.38806725</v>
      </c>
      <c r="AM91" s="90">
        <f t="shared" ca="1" si="17"/>
        <v>799654453.84620917</v>
      </c>
      <c r="AN91" s="90">
        <f t="shared" ca="1" si="17"/>
        <v>803819141.30435121</v>
      </c>
      <c r="AO91" s="90">
        <f t="shared" ca="1" si="17"/>
        <v>807983828.76249313</v>
      </c>
      <c r="AP91">
        <f ca="1">V91*'Process Emissions Multipliers'!$E$42</f>
        <v>812148516.22063518</v>
      </c>
    </row>
    <row r="92" spans="1:42">
      <c r="A92" s="74">
        <v>40</v>
      </c>
      <c r="B92">
        <f ca="1">IF('Coal mining 2010'!$A100="MD",INDIRECT("'Coal mining 2010'!"&amp;'Country Selector'!$B$3&amp;ROW($A100))*10^12,0)</f>
        <v>793053479.42337787</v>
      </c>
      <c r="C92" s="90">
        <f t="shared" ca="1" si="15"/>
        <v>5688851738.7793436</v>
      </c>
      <c r="D92" s="90">
        <f t="shared" ca="1" si="12"/>
        <v>10584649998.135309</v>
      </c>
      <c r="E92" s="90">
        <f t="shared" ca="1" si="12"/>
        <v>15480448257.491274</v>
      </c>
      <c r="F92" s="90">
        <f t="shared" ca="1" si="12"/>
        <v>20376246516.84724</v>
      </c>
      <c r="G92" s="90">
        <f t="shared" ca="1" si="12"/>
        <v>25272044776.203205</v>
      </c>
      <c r="H92" s="90">
        <f t="shared" ca="1" si="12"/>
        <v>30167843035.55917</v>
      </c>
      <c r="I92" s="90">
        <f t="shared" ca="1" si="12"/>
        <v>35063641294.915131</v>
      </c>
      <c r="J92" s="90">
        <f t="shared" ca="1" si="12"/>
        <v>39959439554.271103</v>
      </c>
      <c r="K92" s="90">
        <f t="shared" ca="1" si="12"/>
        <v>44855237813.627068</v>
      </c>
      <c r="L92">
        <f ca="1">IF('Coal mining 2020'!$A100="MD",INDIRECT("'Coal mining 2020'!"&amp;'Country Selector'!$B$3&amp;ROW($A100))*10^12,0)*'Process Emissions Multipliers'!$B$42</f>
        <v>49751036072.983032</v>
      </c>
      <c r="M92" s="90">
        <f t="shared" ca="1" si="16"/>
        <v>46319412046.174171</v>
      </c>
      <c r="N92" s="90">
        <f t="shared" ca="1" si="13"/>
        <v>42887788019.365303</v>
      </c>
      <c r="O92" s="90">
        <f t="shared" ca="1" si="13"/>
        <v>39456163992.556435</v>
      </c>
      <c r="P92" s="90">
        <f t="shared" ca="1" si="13"/>
        <v>36024539965.747574</v>
      </c>
      <c r="Q92" s="90">
        <f t="shared" ca="1" si="13"/>
        <v>32592915938.938705</v>
      </c>
      <c r="R92" s="90">
        <f t="shared" ca="1" si="13"/>
        <v>29161291912.129845</v>
      </c>
      <c r="S92" s="90">
        <f t="shared" ca="1" si="13"/>
        <v>25729667885.320976</v>
      </c>
      <c r="T92" s="90">
        <f t="shared" ca="1" si="13"/>
        <v>22298043858.512112</v>
      </c>
      <c r="U92" s="90">
        <f t="shared" ca="1" si="13"/>
        <v>18866419831.703247</v>
      </c>
      <c r="V92">
        <f ca="1">IF('Coal mining 2030'!$A100="MD",INDIRECT("'Coal mining 2030'!"&amp;'Country Selector'!$B$3&amp;ROW($A100))*10^12,0)*'Process Emissions Multipliers'!$D$42</f>
        <v>15434795804.894381</v>
      </c>
      <c r="W92" s="90">
        <f t="shared" ca="1" si="18"/>
        <v>15522990467.827181</v>
      </c>
      <c r="X92" s="90">
        <f t="shared" ca="1" si="18"/>
        <v>15611185130.759981</v>
      </c>
      <c r="Y92" s="90">
        <f t="shared" ca="1" si="18"/>
        <v>15699379793.69278</v>
      </c>
      <c r="Z92" s="90">
        <f t="shared" ca="1" si="18"/>
        <v>15787574456.62558</v>
      </c>
      <c r="AA92" s="90">
        <f t="shared" ca="1" si="18"/>
        <v>15875769119.55838</v>
      </c>
      <c r="AB92" s="90">
        <f t="shared" ca="1" si="18"/>
        <v>15963963782.49118</v>
      </c>
      <c r="AC92" s="90">
        <f t="shared" ca="1" si="18"/>
        <v>16052158445.423977</v>
      </c>
      <c r="AD92" s="90">
        <f t="shared" ca="1" si="18"/>
        <v>16140353108.356777</v>
      </c>
      <c r="AE92" s="90">
        <f t="shared" ca="1" si="18"/>
        <v>16228547771.289577</v>
      </c>
      <c r="AF92" s="90">
        <f t="shared" ca="1" si="18"/>
        <v>16316742434.222378</v>
      </c>
      <c r="AG92" s="90">
        <f t="shared" ca="1" si="18"/>
        <v>16404937097.155178</v>
      </c>
      <c r="AH92" s="90">
        <f t="shared" ca="1" si="18"/>
        <v>16493131760.087976</v>
      </c>
      <c r="AI92" s="90">
        <f t="shared" ca="1" si="18"/>
        <v>16581326423.020777</v>
      </c>
      <c r="AJ92" s="90">
        <f t="shared" ca="1" si="18"/>
        <v>16669521085.953575</v>
      </c>
      <c r="AK92" s="90">
        <f t="shared" ca="1" si="18"/>
        <v>16757715748.886375</v>
      </c>
      <c r="AL92" s="90">
        <f t="shared" ca="1" si="18"/>
        <v>16845910411.819174</v>
      </c>
      <c r="AM92" s="90">
        <f t="shared" ca="1" si="17"/>
        <v>16934105074.751974</v>
      </c>
      <c r="AN92" s="90">
        <f t="shared" ca="1" si="17"/>
        <v>17022299737.684776</v>
      </c>
      <c r="AO92" s="90">
        <f t="shared" ca="1" si="17"/>
        <v>17110494400.617573</v>
      </c>
      <c r="AP92">
        <f ca="1">V92*'Process Emissions Multipliers'!$E$42</f>
        <v>17198689063.550373</v>
      </c>
    </row>
    <row r="93" spans="1:42">
      <c r="A93" s="74">
        <v>41</v>
      </c>
      <c r="B93">
        <f ca="1">IF('Coal mining 2010'!$A101="MD",INDIRECT("'Coal mining 2010'!"&amp;'Country Selector'!$B$3&amp;ROW($A101))*10^12,0)</f>
        <v>17664318126.083599</v>
      </c>
      <c r="C93" s="90">
        <f t="shared" ca="1" si="15"/>
        <v>17721028692.587048</v>
      </c>
      <c r="D93" s="90">
        <f t="shared" ca="1" si="12"/>
        <v>17777739259.0905</v>
      </c>
      <c r="E93" s="90">
        <f t="shared" ca="1" si="12"/>
        <v>17834449825.593948</v>
      </c>
      <c r="F93" s="90">
        <f t="shared" ca="1" si="12"/>
        <v>17891160392.097397</v>
      </c>
      <c r="G93" s="90">
        <f t="shared" ca="1" si="12"/>
        <v>17947870958.600849</v>
      </c>
      <c r="H93" s="90">
        <f t="shared" ca="1" si="12"/>
        <v>18004581525.104298</v>
      </c>
      <c r="I93" s="90">
        <f t="shared" ca="1" si="12"/>
        <v>18061292091.60775</v>
      </c>
      <c r="J93" s="90">
        <f t="shared" ca="1" si="12"/>
        <v>18118002658.111198</v>
      </c>
      <c r="K93" s="90">
        <f t="shared" ca="1" si="12"/>
        <v>18174713224.614651</v>
      </c>
      <c r="L93">
        <f ca="1">IF('Coal mining 2020'!$A101="MD",INDIRECT("'Coal mining 2020'!"&amp;'Country Selector'!$B$3&amp;ROW($A101))*10^12,0)*'Process Emissions Multipliers'!$B$42</f>
        <v>18231423791.118099</v>
      </c>
      <c r="M93" s="90">
        <f t="shared" ca="1" si="16"/>
        <v>18040390420.786304</v>
      </c>
      <c r="N93" s="90">
        <f t="shared" ca="1" si="13"/>
        <v>17849357050.454506</v>
      </c>
      <c r="O93" s="90">
        <f t="shared" ca="1" si="13"/>
        <v>17658323680.122707</v>
      </c>
      <c r="P93" s="90">
        <f t="shared" ca="1" si="13"/>
        <v>17467290309.790909</v>
      </c>
      <c r="Q93" s="90">
        <f t="shared" ca="1" si="13"/>
        <v>17276256939.459114</v>
      </c>
      <c r="R93" s="90">
        <f t="shared" ca="1" si="13"/>
        <v>17085223569.127316</v>
      </c>
      <c r="S93" s="90">
        <f t="shared" ca="1" si="13"/>
        <v>16894190198.795517</v>
      </c>
      <c r="T93" s="90">
        <f t="shared" ca="1" si="13"/>
        <v>16703156828.46372</v>
      </c>
      <c r="U93" s="90">
        <f t="shared" ca="1" si="13"/>
        <v>16512123458.131926</v>
      </c>
      <c r="V93">
        <f ca="1">IF('Coal mining 2030'!$A101="MD",INDIRECT("'Coal mining 2030'!"&amp;'Country Selector'!$B$3&amp;ROW($A101))*10^12,0)*'Process Emissions Multipliers'!$D$42</f>
        <v>16321090087.800127</v>
      </c>
      <c r="W93" s="90">
        <f t="shared" ca="1" si="18"/>
        <v>16414349050.029671</v>
      </c>
      <c r="X93" s="90">
        <f t="shared" ca="1" si="18"/>
        <v>16507608012.259218</v>
      </c>
      <c r="Y93" s="90">
        <f t="shared" ca="1" si="18"/>
        <v>16600866974.488762</v>
      </c>
      <c r="Z93" s="90">
        <f t="shared" ca="1" si="18"/>
        <v>16694125936.718307</v>
      </c>
      <c r="AA93" s="90">
        <f t="shared" ca="1" si="18"/>
        <v>16787384898.947853</v>
      </c>
      <c r="AB93" s="90">
        <f t="shared" ca="1" si="18"/>
        <v>16880643861.177399</v>
      </c>
      <c r="AC93" s="90">
        <f t="shared" ca="1" si="18"/>
        <v>16973902823.406944</v>
      </c>
      <c r="AD93" s="90">
        <f t="shared" ca="1" si="18"/>
        <v>17067161785.63649</v>
      </c>
      <c r="AE93" s="90">
        <f t="shared" ca="1" si="18"/>
        <v>17160420747.866034</v>
      </c>
      <c r="AF93" s="90">
        <f t="shared" ca="1" si="18"/>
        <v>17253679710.095581</v>
      </c>
      <c r="AG93" s="90">
        <f t="shared" ca="1" si="18"/>
        <v>17346938672.325127</v>
      </c>
      <c r="AH93" s="90">
        <f t="shared" ca="1" si="18"/>
        <v>17440197634.554672</v>
      </c>
      <c r="AI93" s="90">
        <f t="shared" ca="1" si="18"/>
        <v>17533456596.784218</v>
      </c>
      <c r="AJ93" s="90">
        <f t="shared" ca="1" si="18"/>
        <v>17626715559.013763</v>
      </c>
      <c r="AK93" s="90">
        <f t="shared" ca="1" si="18"/>
        <v>17719974521.243309</v>
      </c>
      <c r="AL93" s="90">
        <f t="shared" ca="1" si="18"/>
        <v>17813233483.472851</v>
      </c>
      <c r="AM93" s="90">
        <f t="shared" ca="1" si="17"/>
        <v>17906492445.7024</v>
      </c>
      <c r="AN93" s="90">
        <f t="shared" ca="1" si="17"/>
        <v>17999751407.931942</v>
      </c>
      <c r="AO93" s="90">
        <f t="shared" ca="1" si="17"/>
        <v>18093010370.161488</v>
      </c>
      <c r="AP93">
        <f ca="1">V93*'Process Emissions Multipliers'!$E$42</f>
        <v>18186269332.391033</v>
      </c>
    </row>
    <row r="94" spans="1:42">
      <c r="A94" s="74">
        <v>42</v>
      </c>
      <c r="B94">
        <f ca="1">IF('Coal mining 2010'!$A102="MD",INDIRECT("'Coal mining 2010'!"&amp;'Country Selector'!$B$3&amp;ROW($A102))*10^12,0)</f>
        <v>15717309965.197046</v>
      </c>
      <c r="C94" s="90">
        <f t="shared" ca="1" si="15"/>
        <v>14215995786.473612</v>
      </c>
      <c r="D94" s="90">
        <f t="shared" ca="1" si="12"/>
        <v>12714681607.750179</v>
      </c>
      <c r="E94" s="90">
        <f t="shared" ca="1" si="12"/>
        <v>11213367429.026745</v>
      </c>
      <c r="F94" s="90">
        <f t="shared" ca="1" si="12"/>
        <v>9712053250.3033142</v>
      </c>
      <c r="G94" s="90">
        <f t="shared" ca="1" si="12"/>
        <v>8210739071.5798788</v>
      </c>
      <c r="H94" s="90">
        <f t="shared" ca="1" si="12"/>
        <v>6709424892.8564453</v>
      </c>
      <c r="I94" s="90">
        <f t="shared" ca="1" si="12"/>
        <v>5208110714.1330128</v>
      </c>
      <c r="J94" s="90">
        <f t="shared" ca="1" si="12"/>
        <v>3706796535.4095783</v>
      </c>
      <c r="K94" s="90">
        <f t="shared" ca="1" si="12"/>
        <v>2205482356.6861448</v>
      </c>
      <c r="L94">
        <f ca="1">IF('Coal mining 2020'!$A102="MD",INDIRECT("'Coal mining 2020'!"&amp;'Country Selector'!$B$3&amp;ROW($A102))*10^12,0)*'Process Emissions Multipliers'!$B$42</f>
        <v>704168177.96271145</v>
      </c>
      <c r="M94" s="90">
        <f t="shared" ca="1" si="16"/>
        <v>2085366958.1989958</v>
      </c>
      <c r="N94" s="90">
        <f t="shared" ca="1" si="13"/>
        <v>3466565738.4352803</v>
      </c>
      <c r="O94" s="90">
        <f t="shared" ca="1" si="13"/>
        <v>4847764518.6715651</v>
      </c>
      <c r="P94" s="90">
        <f t="shared" ca="1" si="13"/>
        <v>6228963298.9078493</v>
      </c>
      <c r="Q94" s="90">
        <f t="shared" ca="1" si="13"/>
        <v>7610162079.1441336</v>
      </c>
      <c r="R94" s="90">
        <f t="shared" ca="1" si="13"/>
        <v>8991360859.3804188</v>
      </c>
      <c r="S94" s="90">
        <f t="shared" ca="1" si="13"/>
        <v>10372559639.616701</v>
      </c>
      <c r="T94" s="90">
        <f t="shared" ca="1" si="13"/>
        <v>11753758419.852987</v>
      </c>
      <c r="U94" s="90">
        <f t="shared" ca="1" si="13"/>
        <v>13134957200.089272</v>
      </c>
      <c r="V94">
        <f ca="1">IF('Coal mining 2030'!$A102="MD",INDIRECT("'Coal mining 2030'!"&amp;'Country Selector'!$B$3&amp;ROW($A102))*10^12,0)*'Process Emissions Multipliers'!$D$42</f>
        <v>14516155980.325556</v>
      </c>
      <c r="W94" s="90">
        <f t="shared" ca="1" si="18"/>
        <v>14599101521.034216</v>
      </c>
      <c r="X94" s="90">
        <f t="shared" ca="1" si="18"/>
        <v>14682047061.742882</v>
      </c>
      <c r="Y94" s="90">
        <f t="shared" ca="1" si="18"/>
        <v>14764992602.451542</v>
      </c>
      <c r="Z94" s="90">
        <f t="shared" ca="1" si="18"/>
        <v>14847938143.160206</v>
      </c>
      <c r="AA94" s="90">
        <f t="shared" ca="1" si="18"/>
        <v>14930883683.868868</v>
      </c>
      <c r="AB94" s="90">
        <f t="shared" ca="1" si="18"/>
        <v>15013829224.577528</v>
      </c>
      <c r="AC94" s="90">
        <f t="shared" ca="1" si="18"/>
        <v>15096774765.286194</v>
      </c>
      <c r="AD94" s="90">
        <f t="shared" ca="1" si="18"/>
        <v>15179720305.994854</v>
      </c>
      <c r="AE94" s="90">
        <f t="shared" ca="1" si="18"/>
        <v>15262665846.703516</v>
      </c>
      <c r="AF94" s="90">
        <f t="shared" ca="1" si="18"/>
        <v>15345611387.412178</v>
      </c>
      <c r="AG94" s="90">
        <f t="shared" ca="1" si="18"/>
        <v>15428556928.120842</v>
      </c>
      <c r="AH94" s="90">
        <f t="shared" ca="1" si="18"/>
        <v>15511502468.829502</v>
      </c>
      <c r="AI94" s="90">
        <f t="shared" ca="1" si="18"/>
        <v>15594448009.538166</v>
      </c>
      <c r="AJ94" s="90">
        <f t="shared" ca="1" si="18"/>
        <v>15677393550.246826</v>
      </c>
      <c r="AK94" s="90">
        <f t="shared" ca="1" si="18"/>
        <v>15760339090.955488</v>
      </c>
      <c r="AL94" s="90">
        <f t="shared" ref="AL94:AO109" ca="1" si="19">$V94*($AP$1-AL$1)/($AP$1-$V$1)+$AP94*(AL$1-$V$1)/($AP$1-$V$1)</f>
        <v>15843284631.664152</v>
      </c>
      <c r="AM94" s="90">
        <f t="shared" ca="1" si="19"/>
        <v>15926230172.372814</v>
      </c>
      <c r="AN94" s="90">
        <f t="shared" ca="1" si="19"/>
        <v>16009175713.081474</v>
      </c>
      <c r="AO94" s="90">
        <f t="shared" ca="1" si="19"/>
        <v>16092121253.790138</v>
      </c>
      <c r="AP94">
        <f ca="1">V94*'Process Emissions Multipliers'!$E$42</f>
        <v>16175066794.4988</v>
      </c>
    </row>
    <row r="95" spans="1:42">
      <c r="A95" s="74">
        <v>43</v>
      </c>
      <c r="B95">
        <f ca="1">IF('Coal mining 2010'!$A103="MD",INDIRECT("'Coal mining 2010'!"&amp;'Country Selector'!$B$3&amp;ROW($A103))*10^12,0)</f>
        <v>16050232137.956755</v>
      </c>
      <c r="C95" s="90">
        <f t="shared" ca="1" si="15"/>
        <v>16128272728.421558</v>
      </c>
      <c r="D95" s="90">
        <f t="shared" ca="1" si="12"/>
        <v>16206313318.886366</v>
      </c>
      <c r="E95" s="90">
        <f t="shared" ref="D95:K126" ca="1" si="20">$B95*($L$1-E$1)/($L$1-$B$1)+$L95*(E$1-$B$1)/($L$1-$B$1)</f>
        <v>16284353909.351171</v>
      </c>
      <c r="F95" s="90">
        <f t="shared" ca="1" si="20"/>
        <v>16362394499.815975</v>
      </c>
      <c r="G95" s="90">
        <f t="shared" ca="1" si="20"/>
        <v>16440435090.280781</v>
      </c>
      <c r="H95" s="90">
        <f t="shared" ca="1" si="20"/>
        <v>16518475680.745586</v>
      </c>
      <c r="I95" s="90">
        <f t="shared" ca="1" si="20"/>
        <v>16596516271.210392</v>
      </c>
      <c r="J95" s="90">
        <f t="shared" ca="1" si="20"/>
        <v>16674556861.675198</v>
      </c>
      <c r="K95" s="90">
        <f t="shared" ca="1" si="20"/>
        <v>16752597452.140001</v>
      </c>
      <c r="L95">
        <f ca="1">IF('Coal mining 2020'!$A103="MD",INDIRECT("'Coal mining 2020'!"&amp;'Country Selector'!$B$3&amp;ROW($A103))*10^12,0)*'Process Emissions Multipliers'!$B$42</f>
        <v>16830638042.604809</v>
      </c>
      <c r="M95" s="90">
        <f t="shared" ca="1" si="16"/>
        <v>15286183665.653574</v>
      </c>
      <c r="N95" s="90">
        <f t="shared" ca="1" si="13"/>
        <v>13741729288.702343</v>
      </c>
      <c r="O95" s="90">
        <f t="shared" ref="N95:U126" ca="1" si="21">$L95*($V$1-O$1)/($V$1-$L$1)+$V95*(O$1-$L$1)/($V$1-$L$1)</f>
        <v>12197274911.751112</v>
      </c>
      <c r="P95" s="90">
        <f t="shared" ca="1" si="21"/>
        <v>10652820534.799879</v>
      </c>
      <c r="Q95" s="90">
        <f t="shared" ca="1" si="21"/>
        <v>9108366157.8486462</v>
      </c>
      <c r="R95" s="90">
        <f t="shared" ca="1" si="21"/>
        <v>7563911780.8974133</v>
      </c>
      <c r="S95" s="90">
        <f t="shared" ca="1" si="21"/>
        <v>6019457403.9461813</v>
      </c>
      <c r="T95" s="90">
        <f t="shared" ca="1" si="21"/>
        <v>4475003026.9949484</v>
      </c>
      <c r="U95" s="90">
        <f t="shared" ca="1" si="21"/>
        <v>2930548650.043716</v>
      </c>
      <c r="V95">
        <f ca="1">IF('Coal mining 2030'!$A103="MD",INDIRECT("'Coal mining 2030'!"&amp;'Country Selector'!$B$3&amp;ROW($A103))*10^12,0)*'Process Emissions Multipliers'!$D$42</f>
        <v>1386094273.0924833</v>
      </c>
      <c r="W95" s="90">
        <f t="shared" ref="W95:AL110" ca="1" si="22">$V95*($AP$1-W$1)/($AP$1-$V$1)+$AP95*(W$1-$V$1)/($AP$1-$V$1)</f>
        <v>1394014437.2950904</v>
      </c>
      <c r="X95" s="90">
        <f t="shared" ca="1" si="22"/>
        <v>1401934601.4976976</v>
      </c>
      <c r="Y95" s="90">
        <f t="shared" ca="1" si="22"/>
        <v>1409854765.7003047</v>
      </c>
      <c r="Z95" s="90">
        <f t="shared" ca="1" si="22"/>
        <v>1417774929.9029119</v>
      </c>
      <c r="AA95" s="90">
        <f t="shared" ca="1" si="22"/>
        <v>1425695094.1055188</v>
      </c>
      <c r="AB95" s="90">
        <f t="shared" ca="1" si="22"/>
        <v>1433615258.308126</v>
      </c>
      <c r="AC95" s="90">
        <f t="shared" ca="1" si="22"/>
        <v>1441535422.5107331</v>
      </c>
      <c r="AD95" s="90">
        <f t="shared" ca="1" si="22"/>
        <v>1449455586.7133403</v>
      </c>
      <c r="AE95" s="90">
        <f t="shared" ca="1" si="22"/>
        <v>1457375750.9159477</v>
      </c>
      <c r="AF95" s="90">
        <f t="shared" ca="1" si="22"/>
        <v>1465295915.1185546</v>
      </c>
      <c r="AG95" s="90">
        <f t="shared" ca="1" si="22"/>
        <v>1473216079.3211617</v>
      </c>
      <c r="AH95" s="90">
        <f t="shared" ca="1" si="22"/>
        <v>1481136243.5237689</v>
      </c>
      <c r="AI95" s="90">
        <f t="shared" ca="1" si="22"/>
        <v>1489056407.7263761</v>
      </c>
      <c r="AJ95" s="90">
        <f t="shared" ca="1" si="22"/>
        <v>1496976571.9289832</v>
      </c>
      <c r="AK95" s="90">
        <f t="shared" ca="1" si="22"/>
        <v>1504896736.1315904</v>
      </c>
      <c r="AL95" s="90">
        <f t="shared" ca="1" si="22"/>
        <v>1512816900.3341975</v>
      </c>
      <c r="AM95" s="90">
        <f t="shared" ca="1" si="19"/>
        <v>1520737064.5368047</v>
      </c>
      <c r="AN95" s="90">
        <f t="shared" ca="1" si="19"/>
        <v>1528657228.7394118</v>
      </c>
      <c r="AO95" s="90">
        <f t="shared" ca="1" si="19"/>
        <v>1536577392.9420192</v>
      </c>
      <c r="AP95">
        <f ca="1">V95*'Process Emissions Multipliers'!$E$42</f>
        <v>1544497557.1446261</v>
      </c>
    </row>
    <row r="96" spans="1:42">
      <c r="A96" s="74">
        <v>44</v>
      </c>
      <c r="B96">
        <f ca="1">IF('Coal mining 2010'!$A104="MD",INDIRECT("'Coal mining 2010'!"&amp;'Country Selector'!$B$3&amp;ROW($A104))*10^12,0)</f>
        <v>14274962629.620802</v>
      </c>
      <c r="C96" s="90">
        <f t="shared" ca="1" si="15"/>
        <v>14339207464.981161</v>
      </c>
      <c r="D96" s="90">
        <f t="shared" ca="1" si="20"/>
        <v>14403452300.341518</v>
      </c>
      <c r="E96" s="90">
        <f t="shared" ca="1" si="20"/>
        <v>14467697135.701878</v>
      </c>
      <c r="F96" s="90">
        <f t="shared" ca="1" si="20"/>
        <v>14531941971.062235</v>
      </c>
      <c r="G96" s="90">
        <f t="shared" ca="1" si="20"/>
        <v>14596186806.422592</v>
      </c>
      <c r="H96" s="90">
        <f t="shared" ca="1" si="20"/>
        <v>14660431641.782951</v>
      </c>
      <c r="I96" s="90">
        <f t="shared" ca="1" si="20"/>
        <v>14724676477.143309</v>
      </c>
      <c r="J96" s="90">
        <f t="shared" ca="1" si="20"/>
        <v>14788921312.503668</v>
      </c>
      <c r="K96" s="90">
        <f t="shared" ca="1" si="20"/>
        <v>14853166147.864025</v>
      </c>
      <c r="L96">
        <f ca="1">IF('Coal mining 2020'!$A104="MD",INDIRECT("'Coal mining 2020'!"&amp;'Country Selector'!$B$3&amp;ROW($A104))*10^12,0)*'Process Emissions Multipliers'!$B$42</f>
        <v>14917410983.224384</v>
      </c>
      <c r="M96" s="90">
        <f t="shared" ca="1" si="16"/>
        <v>14780213003.541094</v>
      </c>
      <c r="N96" s="90">
        <f t="shared" ca="1" si="21"/>
        <v>14643015023.857803</v>
      </c>
      <c r="O96" s="90">
        <f t="shared" ca="1" si="21"/>
        <v>14505817044.174513</v>
      </c>
      <c r="P96" s="90">
        <f t="shared" ca="1" si="21"/>
        <v>14368619064.491224</v>
      </c>
      <c r="Q96" s="90">
        <f t="shared" ca="1" si="21"/>
        <v>14231421084.807934</v>
      </c>
      <c r="R96" s="90">
        <f t="shared" ca="1" si="21"/>
        <v>14094223105.124643</v>
      </c>
      <c r="S96" s="90">
        <f t="shared" ca="1" si="21"/>
        <v>13957025125.441353</v>
      </c>
      <c r="T96" s="90">
        <f t="shared" ca="1" si="21"/>
        <v>13819827145.758062</v>
      </c>
      <c r="U96" s="90">
        <f t="shared" ca="1" si="21"/>
        <v>13682629166.074772</v>
      </c>
      <c r="V96">
        <f ca="1">IF('Coal mining 2030'!$A104="MD",INDIRECT("'Coal mining 2030'!"&amp;'Country Selector'!$B$3&amp;ROW($A104))*10^12,0)*'Process Emissions Multipliers'!$D$42</f>
        <v>13545431186.391481</v>
      </c>
      <c r="W96" s="90">
        <f t="shared" ca="1" si="22"/>
        <v>13622829990.55217</v>
      </c>
      <c r="X96" s="90">
        <f t="shared" ca="1" si="22"/>
        <v>13700228794.712856</v>
      </c>
      <c r="Y96" s="90">
        <f t="shared" ca="1" si="22"/>
        <v>13777627598.873545</v>
      </c>
      <c r="Z96" s="90">
        <f t="shared" ca="1" si="22"/>
        <v>13855026403.034233</v>
      </c>
      <c r="AA96" s="90">
        <f t="shared" ca="1" si="22"/>
        <v>13932425207.194923</v>
      </c>
      <c r="AB96" s="90">
        <f t="shared" ca="1" si="22"/>
        <v>14009824011.35561</v>
      </c>
      <c r="AC96" s="90">
        <f t="shared" ca="1" si="22"/>
        <v>14087222815.516296</v>
      </c>
      <c r="AD96" s="90">
        <f t="shared" ca="1" si="22"/>
        <v>14164621619.676987</v>
      </c>
      <c r="AE96" s="90">
        <f t="shared" ca="1" si="22"/>
        <v>14242020423.837673</v>
      </c>
      <c r="AF96" s="90">
        <f t="shared" ca="1" si="22"/>
        <v>14319419227.998363</v>
      </c>
      <c r="AG96" s="90">
        <f t="shared" ca="1" si="22"/>
        <v>14396818032.15905</v>
      </c>
      <c r="AH96" s="90">
        <f t="shared" ca="1" si="22"/>
        <v>14474216836.319738</v>
      </c>
      <c r="AI96" s="90">
        <f t="shared" ca="1" si="22"/>
        <v>14551615640.480425</v>
      </c>
      <c r="AJ96" s="90">
        <f t="shared" ca="1" si="22"/>
        <v>14629014444.641113</v>
      </c>
      <c r="AK96" s="90">
        <f t="shared" ca="1" si="22"/>
        <v>14706413248.8018</v>
      </c>
      <c r="AL96" s="90">
        <f t="shared" ca="1" si="22"/>
        <v>14783812052.96249</v>
      </c>
      <c r="AM96" s="90">
        <f t="shared" ca="1" si="19"/>
        <v>14861210857.123178</v>
      </c>
      <c r="AN96" s="90">
        <f t="shared" ca="1" si="19"/>
        <v>14938609661.283867</v>
      </c>
      <c r="AO96" s="90">
        <f t="shared" ca="1" si="19"/>
        <v>15016008465.444553</v>
      </c>
      <c r="AP96">
        <f ca="1">V96*'Process Emissions Multipliers'!$E$42</f>
        <v>15093407269.605242</v>
      </c>
    </row>
    <row r="97" spans="1:42">
      <c r="A97" s="74">
        <v>45</v>
      </c>
      <c r="B97">
        <f ca="1">IF('Coal mining 2010'!$A105="MD",INDIRECT("'Coal mining 2010'!"&amp;'Country Selector'!$B$3&amp;ROW($A105))*10^12,0)</f>
        <v>1478217070.34268</v>
      </c>
      <c r="C97" s="90">
        <f t="shared" ca="1" si="15"/>
        <v>2927379116.7429605</v>
      </c>
      <c r="D97" s="90">
        <f t="shared" ca="1" si="20"/>
        <v>4376541163.1432409</v>
      </c>
      <c r="E97" s="90">
        <f t="shared" ca="1" si="20"/>
        <v>5825703209.5435209</v>
      </c>
      <c r="F97" s="90">
        <f t="shared" ca="1" si="20"/>
        <v>7274865255.9438019</v>
      </c>
      <c r="G97" s="90">
        <f t="shared" ca="1" si="20"/>
        <v>8724027302.3440819</v>
      </c>
      <c r="H97" s="90">
        <f t="shared" ca="1" si="20"/>
        <v>10173189348.744362</v>
      </c>
      <c r="I97" s="90">
        <f t="shared" ca="1" si="20"/>
        <v>11622351395.144642</v>
      </c>
      <c r="J97" s="90">
        <f t="shared" ca="1" si="20"/>
        <v>13071513441.544924</v>
      </c>
      <c r="K97" s="90">
        <f t="shared" ca="1" si="20"/>
        <v>14520675487.945202</v>
      </c>
      <c r="L97">
        <f ca="1">IF('Coal mining 2020'!$A105="MD",INDIRECT("'Coal mining 2020'!"&amp;'Country Selector'!$B$3&amp;ROW($A105))*10^12,0)*'Process Emissions Multipliers'!$B$42</f>
        <v>15969837534.345484</v>
      </c>
      <c r="M97" s="90">
        <f t="shared" ca="1" si="16"/>
        <v>15825059542.1672</v>
      </c>
      <c r="N97" s="90">
        <f t="shared" ca="1" si="21"/>
        <v>15680281549.988918</v>
      </c>
      <c r="O97" s="90">
        <f t="shared" ca="1" si="21"/>
        <v>15535503557.810635</v>
      </c>
      <c r="P97" s="90">
        <f t="shared" ca="1" si="21"/>
        <v>15390725565.632353</v>
      </c>
      <c r="Q97" s="90">
        <f t="shared" ca="1" si="21"/>
        <v>15245947573.454071</v>
      </c>
      <c r="R97" s="90">
        <f t="shared" ca="1" si="21"/>
        <v>15101169581.275787</v>
      </c>
      <c r="S97" s="90">
        <f t="shared" ca="1" si="21"/>
        <v>14956391589.097504</v>
      </c>
      <c r="T97" s="90">
        <f t="shared" ca="1" si="21"/>
        <v>14811613596.919222</v>
      </c>
      <c r="U97" s="90">
        <f t="shared" ca="1" si="21"/>
        <v>14666835604.74094</v>
      </c>
      <c r="V97">
        <f ca="1">IF('Coal mining 2030'!$A105="MD",INDIRECT("'Coal mining 2030'!"&amp;'Country Selector'!$B$3&amp;ROW($A105))*10^12,0)*'Process Emissions Multipliers'!$D$42</f>
        <v>14522057612.562656</v>
      </c>
      <c r="W97" s="90">
        <f t="shared" ca="1" si="22"/>
        <v>14605036875.289576</v>
      </c>
      <c r="X97" s="90">
        <f t="shared" ca="1" si="22"/>
        <v>14688016138.016493</v>
      </c>
      <c r="Y97" s="90">
        <f t="shared" ca="1" si="22"/>
        <v>14770995400.743408</v>
      </c>
      <c r="Z97" s="90">
        <f t="shared" ca="1" si="22"/>
        <v>14853974663.470327</v>
      </c>
      <c r="AA97" s="90">
        <f t="shared" ca="1" si="22"/>
        <v>14936953926.197247</v>
      </c>
      <c r="AB97" s="90">
        <f t="shared" ca="1" si="22"/>
        <v>15019933188.924164</v>
      </c>
      <c r="AC97" s="90">
        <f t="shared" ca="1" si="22"/>
        <v>15102912451.651081</v>
      </c>
      <c r="AD97" s="90">
        <f t="shared" ca="1" si="22"/>
        <v>15185891714.377998</v>
      </c>
      <c r="AE97" s="90">
        <f t="shared" ca="1" si="22"/>
        <v>15268870977.104916</v>
      </c>
      <c r="AF97" s="90">
        <f t="shared" ca="1" si="22"/>
        <v>15351850239.831835</v>
      </c>
      <c r="AG97" s="90">
        <f t="shared" ca="1" si="22"/>
        <v>15434829502.558754</v>
      </c>
      <c r="AH97" s="90">
        <f t="shared" ca="1" si="22"/>
        <v>15517808765.285671</v>
      </c>
      <c r="AI97" s="90">
        <f t="shared" ca="1" si="22"/>
        <v>15600788028.012589</v>
      </c>
      <c r="AJ97" s="90">
        <f t="shared" ca="1" si="22"/>
        <v>15683767290.739506</v>
      </c>
      <c r="AK97" s="90">
        <f t="shared" ca="1" si="22"/>
        <v>15766746553.466423</v>
      </c>
      <c r="AL97" s="90">
        <f t="shared" ca="1" si="22"/>
        <v>15849725816.193342</v>
      </c>
      <c r="AM97" s="90">
        <f t="shared" ca="1" si="19"/>
        <v>15932705078.920261</v>
      </c>
      <c r="AN97" s="90">
        <f t="shared" ca="1" si="19"/>
        <v>16015684341.647177</v>
      </c>
      <c r="AO97" s="90">
        <f t="shared" ca="1" si="19"/>
        <v>16098663604.374096</v>
      </c>
      <c r="AP97">
        <f ca="1">V97*'Process Emissions Multipliers'!$E$42</f>
        <v>16181642867.101013</v>
      </c>
    </row>
    <row r="98" spans="1:42">
      <c r="A98" s="74">
        <v>46</v>
      </c>
      <c r="B98">
        <f ca="1">IF('Coal mining 2010'!$A106="MD",INDIRECT("'Coal mining 2010'!"&amp;'Country Selector'!$B$3&amp;ROW($A106))*10^12,0)</f>
        <v>16730327643.550425</v>
      </c>
      <c r="C98" s="90">
        <f t="shared" ca="1" si="15"/>
        <v>15345961536.860056</v>
      </c>
      <c r="D98" s="90">
        <f t="shared" ca="1" si="20"/>
        <v>13961595430.169685</v>
      </c>
      <c r="E98" s="90">
        <f t="shared" ca="1" si="20"/>
        <v>12577229323.479315</v>
      </c>
      <c r="F98" s="90">
        <f t="shared" ca="1" si="20"/>
        <v>11192863216.788946</v>
      </c>
      <c r="G98" s="90">
        <f t="shared" ca="1" si="20"/>
        <v>9808497110.0985775</v>
      </c>
      <c r="H98" s="90">
        <f t="shared" ca="1" si="20"/>
        <v>8424131003.4082079</v>
      </c>
      <c r="I98" s="90">
        <f t="shared" ca="1" si="20"/>
        <v>7039764896.7178383</v>
      </c>
      <c r="J98" s="90">
        <f t="shared" ca="1" si="20"/>
        <v>5655398790.0274696</v>
      </c>
      <c r="K98" s="90">
        <f t="shared" ca="1" si="20"/>
        <v>4271032683.3370996</v>
      </c>
      <c r="L98">
        <f ca="1">IF('Coal mining 2020'!$A106="MD",INDIRECT("'Coal mining 2020'!"&amp;'Country Selector'!$B$3&amp;ROW($A106))*10^12,0)*'Process Emissions Multipliers'!$B$42</f>
        <v>2886666576.6467304</v>
      </c>
      <c r="M98" s="90">
        <f t="shared" ca="1" si="16"/>
        <v>2873592652.375494</v>
      </c>
      <c r="N98" s="90">
        <f t="shared" ca="1" si="21"/>
        <v>2860518728.1042585</v>
      </c>
      <c r="O98" s="90">
        <f t="shared" ca="1" si="21"/>
        <v>2847444803.8330221</v>
      </c>
      <c r="P98" s="90">
        <f t="shared" ca="1" si="21"/>
        <v>2834370879.5617867</v>
      </c>
      <c r="Q98" s="90">
        <f t="shared" ca="1" si="21"/>
        <v>2821296955.2905502</v>
      </c>
      <c r="R98" s="90">
        <f t="shared" ca="1" si="21"/>
        <v>2808223031.0193138</v>
      </c>
      <c r="S98" s="90">
        <f t="shared" ca="1" si="21"/>
        <v>2795149106.7480779</v>
      </c>
      <c r="T98" s="90">
        <f t="shared" ca="1" si="21"/>
        <v>2782075182.4768424</v>
      </c>
      <c r="U98" s="90">
        <f t="shared" ca="1" si="21"/>
        <v>2769001258.205606</v>
      </c>
      <c r="V98">
        <f ca="1">IF('Coal mining 2030'!$A106="MD",INDIRECT("'Coal mining 2030'!"&amp;'Country Selector'!$B$3&amp;ROW($A106))*10^12,0)*'Process Emissions Multipliers'!$D$42</f>
        <v>2755927333.93437</v>
      </c>
      <c r="W98" s="90">
        <f t="shared" ca="1" si="22"/>
        <v>2771674745.5202465</v>
      </c>
      <c r="X98" s="90">
        <f t="shared" ca="1" si="22"/>
        <v>2787422157.106123</v>
      </c>
      <c r="Y98" s="90">
        <f t="shared" ca="1" si="22"/>
        <v>2803169568.6919994</v>
      </c>
      <c r="Z98" s="90">
        <f t="shared" ca="1" si="22"/>
        <v>2818916980.2778759</v>
      </c>
      <c r="AA98" s="90">
        <f t="shared" ca="1" si="22"/>
        <v>2834664391.8637524</v>
      </c>
      <c r="AB98" s="90">
        <f t="shared" ca="1" si="22"/>
        <v>2850411803.4496284</v>
      </c>
      <c r="AC98" s="90">
        <f t="shared" ca="1" si="22"/>
        <v>2866159215.0355053</v>
      </c>
      <c r="AD98" s="90">
        <f t="shared" ca="1" si="22"/>
        <v>2881906626.6213818</v>
      </c>
      <c r="AE98" s="90">
        <f t="shared" ca="1" si="22"/>
        <v>2897654038.2072582</v>
      </c>
      <c r="AF98" s="90">
        <f t="shared" ca="1" si="22"/>
        <v>2913401449.7931347</v>
      </c>
      <c r="AG98" s="90">
        <f t="shared" ca="1" si="22"/>
        <v>2929148861.3790112</v>
      </c>
      <c r="AH98" s="90">
        <f t="shared" ca="1" si="22"/>
        <v>2944896272.9648876</v>
      </c>
      <c r="AI98" s="90">
        <f t="shared" ca="1" si="22"/>
        <v>2960643684.5507636</v>
      </c>
      <c r="AJ98" s="90">
        <f t="shared" ca="1" si="22"/>
        <v>2976391096.1366405</v>
      </c>
      <c r="AK98" s="90">
        <f t="shared" ca="1" si="22"/>
        <v>2992138507.7225165</v>
      </c>
      <c r="AL98" s="90">
        <f t="shared" ca="1" si="22"/>
        <v>3007885919.3083935</v>
      </c>
      <c r="AM98" s="90">
        <f t="shared" ca="1" si="19"/>
        <v>3023633330.8942699</v>
      </c>
      <c r="AN98" s="90">
        <f t="shared" ca="1" si="19"/>
        <v>3039380742.4801459</v>
      </c>
      <c r="AO98" s="90">
        <f t="shared" ca="1" si="19"/>
        <v>3055128154.0660224</v>
      </c>
      <c r="AP98">
        <f ca="1">V98*'Process Emissions Multipliers'!$E$42</f>
        <v>3070875565.6518989</v>
      </c>
    </row>
    <row r="99" spans="1:42">
      <c r="A99" s="74">
        <v>47</v>
      </c>
      <c r="B99">
        <f ca="1">IF('Coal mining 2010'!$A107="MD",INDIRECT("'Coal mining 2010'!"&amp;'Country Selector'!$B$3&amp;ROW($A107))*10^12,0)</f>
        <v>0</v>
      </c>
      <c r="C99" s="90">
        <f t="shared" ca="1" si="15"/>
        <v>1418801685.7553897</v>
      </c>
      <c r="D99" s="90">
        <f t="shared" ca="1" si="20"/>
        <v>2837603371.5107794</v>
      </c>
      <c r="E99" s="90">
        <f t="shared" ca="1" si="20"/>
        <v>4256405057.2661695</v>
      </c>
      <c r="F99" s="90">
        <f t="shared" ca="1" si="20"/>
        <v>5675206743.0215588</v>
      </c>
      <c r="G99" s="90">
        <f t="shared" ca="1" si="20"/>
        <v>7094008428.7769489</v>
      </c>
      <c r="H99" s="90">
        <f t="shared" ca="1" si="20"/>
        <v>8512810114.5323391</v>
      </c>
      <c r="I99" s="90">
        <f t="shared" ca="1" si="20"/>
        <v>9931611800.2877293</v>
      </c>
      <c r="J99" s="90">
        <f t="shared" ca="1" si="20"/>
        <v>11350413486.043118</v>
      </c>
      <c r="K99" s="90">
        <f t="shared" ca="1" si="20"/>
        <v>12769215171.798508</v>
      </c>
      <c r="L99">
        <f ca="1">IF('Coal mining 2020'!$A107="MD",INDIRECT("'Coal mining 2020'!"&amp;'Country Selector'!$B$3&amp;ROW($A107))*10^12,0)*'Process Emissions Multipliers'!$B$42</f>
        <v>14188016857.553898</v>
      </c>
      <c r="M99" s="90">
        <f t="shared" ca="1" si="16"/>
        <v>14031619796.734257</v>
      </c>
      <c r="N99" s="90">
        <f t="shared" ca="1" si="21"/>
        <v>13875222735.914614</v>
      </c>
      <c r="O99" s="90">
        <f t="shared" ca="1" si="21"/>
        <v>13718825675.094975</v>
      </c>
      <c r="P99" s="90">
        <f t="shared" ca="1" si="21"/>
        <v>13562428614.275331</v>
      </c>
      <c r="Q99" s="90">
        <f t="shared" ca="1" si="21"/>
        <v>13406031553.455688</v>
      </c>
      <c r="R99" s="90">
        <f t="shared" ca="1" si="21"/>
        <v>13249634492.636047</v>
      </c>
      <c r="S99" s="90">
        <f t="shared" ca="1" si="21"/>
        <v>13093237431.816406</v>
      </c>
      <c r="T99" s="90">
        <f t="shared" ca="1" si="21"/>
        <v>12936840370.996765</v>
      </c>
      <c r="U99" s="90">
        <f t="shared" ca="1" si="21"/>
        <v>12780443310.177124</v>
      </c>
      <c r="V99">
        <f ca="1">IF('Coal mining 2030'!$A107="MD",INDIRECT("'Coal mining 2030'!"&amp;'Country Selector'!$B$3&amp;ROW($A107))*10^12,0)*'Process Emissions Multipliers'!$D$42</f>
        <v>12624046249.357481</v>
      </c>
      <c r="W99" s="90">
        <f t="shared" ca="1" si="22"/>
        <v>12696180245.678774</v>
      </c>
      <c r="X99" s="90">
        <f t="shared" ca="1" si="22"/>
        <v>12768314242.000067</v>
      </c>
      <c r="Y99" s="90">
        <f t="shared" ca="1" si="22"/>
        <v>12840448238.32136</v>
      </c>
      <c r="Z99" s="90">
        <f t="shared" ca="1" si="22"/>
        <v>12912582234.642653</v>
      </c>
      <c r="AA99" s="90">
        <f t="shared" ca="1" si="22"/>
        <v>12984716230.963943</v>
      </c>
      <c r="AB99" s="90">
        <f t="shared" ca="1" si="22"/>
        <v>13056850227.285236</v>
      </c>
      <c r="AC99" s="90">
        <f t="shared" ca="1" si="22"/>
        <v>13128984223.606529</v>
      </c>
      <c r="AD99" s="90">
        <f t="shared" ca="1" si="22"/>
        <v>13201118219.927822</v>
      </c>
      <c r="AE99" s="90">
        <f t="shared" ca="1" si="22"/>
        <v>13273252216.249115</v>
      </c>
      <c r="AF99" s="90">
        <f t="shared" ca="1" si="22"/>
        <v>13345386212.570408</v>
      </c>
      <c r="AG99" s="90">
        <f t="shared" ca="1" si="22"/>
        <v>13417520208.891701</v>
      </c>
      <c r="AH99" s="90">
        <f t="shared" ca="1" si="22"/>
        <v>13489654205.212994</v>
      </c>
      <c r="AI99" s="90">
        <f t="shared" ca="1" si="22"/>
        <v>13561788201.534286</v>
      </c>
      <c r="AJ99" s="90">
        <f t="shared" ca="1" si="22"/>
        <v>13633922197.855579</v>
      </c>
      <c r="AK99" s="90">
        <f t="shared" ca="1" si="22"/>
        <v>13706056194.176874</v>
      </c>
      <c r="AL99" s="90">
        <f t="shared" ca="1" si="22"/>
        <v>13778190190.498165</v>
      </c>
      <c r="AM99" s="90">
        <f t="shared" ca="1" si="19"/>
        <v>13850324186.819458</v>
      </c>
      <c r="AN99" s="90">
        <f t="shared" ca="1" si="19"/>
        <v>13922458183.140751</v>
      </c>
      <c r="AO99" s="90">
        <f t="shared" ca="1" si="19"/>
        <v>13994592179.462044</v>
      </c>
      <c r="AP99">
        <f ca="1">V99*'Process Emissions Multipliers'!$E$42</f>
        <v>14066726175.783337</v>
      </c>
    </row>
    <row r="100" spans="1:42">
      <c r="A100" s="74">
        <v>48</v>
      </c>
      <c r="B100">
        <f ca="1">IF('Coal mining 2010'!$A108="MD",INDIRECT("'Coal mining 2010'!"&amp;'Country Selector'!$B$3&amp;ROW($A108))*10^12,0)</f>
        <v>14720920433.511253</v>
      </c>
      <c r="C100" s="90">
        <f t="shared" ca="1" si="15"/>
        <v>14763838044.442974</v>
      </c>
      <c r="D100" s="90">
        <f t="shared" ca="1" si="20"/>
        <v>14806755655.374691</v>
      </c>
      <c r="E100" s="90">
        <f t="shared" ca="1" si="20"/>
        <v>14849673266.306408</v>
      </c>
      <c r="F100" s="90">
        <f t="shared" ca="1" si="20"/>
        <v>14892590877.238129</v>
      </c>
      <c r="G100" s="90">
        <f t="shared" ca="1" si="20"/>
        <v>14935508488.169849</v>
      </c>
      <c r="H100" s="90">
        <f t="shared" ca="1" si="20"/>
        <v>14978426099.101566</v>
      </c>
      <c r="I100" s="90">
        <f t="shared" ca="1" si="20"/>
        <v>15021343710.033287</v>
      </c>
      <c r="J100" s="90">
        <f t="shared" ca="1" si="20"/>
        <v>15064261320.965004</v>
      </c>
      <c r="K100" s="90">
        <f t="shared" ca="1" si="20"/>
        <v>15107178931.896725</v>
      </c>
      <c r="L100">
        <f ca="1">IF('Coal mining 2020'!$A108="MD",INDIRECT("'Coal mining 2020'!"&amp;'Country Selector'!$B$3&amp;ROW($A108))*10^12,0)*'Process Emissions Multipliers'!$B$42</f>
        <v>15150096542.828444</v>
      </c>
      <c r="M100" s="90">
        <f t="shared" ca="1" si="16"/>
        <v>16249876666.209358</v>
      </c>
      <c r="N100" s="90">
        <f t="shared" ca="1" si="21"/>
        <v>17349656789.590275</v>
      </c>
      <c r="O100" s="90">
        <f t="shared" ca="1" si="21"/>
        <v>18449436912.971191</v>
      </c>
      <c r="P100" s="90">
        <f t="shared" ca="1" si="21"/>
        <v>19549217036.352104</v>
      </c>
      <c r="Q100" s="90">
        <f t="shared" ca="1" si="21"/>
        <v>20648997159.733025</v>
      </c>
      <c r="R100" s="90">
        <f t="shared" ca="1" si="21"/>
        <v>21748777283.113941</v>
      </c>
      <c r="S100" s="90">
        <f t="shared" ca="1" si="21"/>
        <v>22848557406.494858</v>
      </c>
      <c r="T100" s="90">
        <f t="shared" ca="1" si="21"/>
        <v>23948337529.875771</v>
      </c>
      <c r="U100" s="90">
        <f t="shared" ca="1" si="21"/>
        <v>25048117653.256687</v>
      </c>
      <c r="V100">
        <f ca="1">IF('Coal mining 2030'!$A108="MD",INDIRECT("'Coal mining 2030'!"&amp;'Country Selector'!$B$3&amp;ROW($A108))*10^12,0)*'Process Emissions Multipliers'!$D$42</f>
        <v>26147897776.637604</v>
      </c>
      <c r="W100" s="90">
        <f t="shared" ca="1" si="22"/>
        <v>26297307270.612289</v>
      </c>
      <c r="X100" s="90">
        <f t="shared" ca="1" si="22"/>
        <v>26446716764.586971</v>
      </c>
      <c r="Y100" s="90">
        <f t="shared" ca="1" si="22"/>
        <v>26596126258.561653</v>
      </c>
      <c r="Z100" s="90">
        <f t="shared" ca="1" si="22"/>
        <v>26745535752.536339</v>
      </c>
      <c r="AA100" s="90">
        <f t="shared" ca="1" si="22"/>
        <v>26894945246.511024</v>
      </c>
      <c r="AB100" s="90">
        <f t="shared" ca="1" si="22"/>
        <v>27044354740.485714</v>
      </c>
      <c r="AC100" s="90">
        <f t="shared" ca="1" si="22"/>
        <v>27193764234.460396</v>
      </c>
      <c r="AD100" s="90">
        <f t="shared" ca="1" si="22"/>
        <v>27343173728.435081</v>
      </c>
      <c r="AE100" s="90">
        <f t="shared" ca="1" si="22"/>
        <v>27492583222.409767</v>
      </c>
      <c r="AF100" s="90">
        <f t="shared" ca="1" si="22"/>
        <v>27641992716.384449</v>
      </c>
      <c r="AG100" s="90">
        <f t="shared" ca="1" si="22"/>
        <v>27791402210.359131</v>
      </c>
      <c r="AH100" s="90">
        <f t="shared" ca="1" si="22"/>
        <v>27940811704.33382</v>
      </c>
      <c r="AI100" s="90">
        <f t="shared" ca="1" si="22"/>
        <v>28090221198.308506</v>
      </c>
      <c r="AJ100" s="90">
        <f t="shared" ca="1" si="22"/>
        <v>28239630692.283188</v>
      </c>
      <c r="AK100" s="90">
        <f t="shared" ca="1" si="22"/>
        <v>28389040186.257874</v>
      </c>
      <c r="AL100" s="90">
        <f t="shared" ca="1" si="22"/>
        <v>28538449680.232559</v>
      </c>
      <c r="AM100" s="90">
        <f t="shared" ca="1" si="19"/>
        <v>28687859174.207241</v>
      </c>
      <c r="AN100" s="90">
        <f t="shared" ca="1" si="19"/>
        <v>28837268668.181927</v>
      </c>
      <c r="AO100" s="90">
        <f t="shared" ca="1" si="19"/>
        <v>28986678162.156609</v>
      </c>
      <c r="AP100">
        <f ca="1">V100*'Process Emissions Multipliers'!$E$42</f>
        <v>29136087656.131294</v>
      </c>
    </row>
    <row r="101" spans="1:42">
      <c r="A101" s="74">
        <v>49</v>
      </c>
      <c r="B101">
        <f ca="1">IF('Coal mining 2010'!$A109="MD",INDIRECT("'Coal mining 2010'!"&amp;'Country Selector'!$B$3&amp;ROW($A109))*10^12,0)</f>
        <v>27524481942.343472</v>
      </c>
      <c r="C101" s="90">
        <f t="shared" ca="1" si="15"/>
        <v>24909717444.74078</v>
      </c>
      <c r="D101" s="90">
        <f t="shared" ca="1" si="20"/>
        <v>22294952947.138092</v>
      </c>
      <c r="E101" s="90">
        <f t="shared" ca="1" si="20"/>
        <v>19680188449.5354</v>
      </c>
      <c r="F101" s="90">
        <f t="shared" ca="1" si="20"/>
        <v>17065423951.932707</v>
      </c>
      <c r="G101" s="90">
        <f t="shared" ca="1" si="20"/>
        <v>14450659454.330013</v>
      </c>
      <c r="H101" s="90">
        <f t="shared" ca="1" si="20"/>
        <v>11835894956.727325</v>
      </c>
      <c r="I101" s="90">
        <f t="shared" ca="1" si="20"/>
        <v>9221130459.1246338</v>
      </c>
      <c r="J101" s="90">
        <f t="shared" ca="1" si="20"/>
        <v>6606365961.5219431</v>
      </c>
      <c r="K101" s="90">
        <f t="shared" ca="1" si="20"/>
        <v>3991601463.9192514</v>
      </c>
      <c r="L101">
        <f ca="1">IF('Coal mining 2020'!$A109="MD",INDIRECT("'Coal mining 2020'!"&amp;'Country Selector'!$B$3&amp;ROW($A109))*10^12,0)*'Process Emissions Multipliers'!$B$42</f>
        <v>1376836966.3165603</v>
      </c>
      <c r="M101" s="90">
        <f t="shared" ca="1" si="16"/>
        <v>2580697765.024076</v>
      </c>
      <c r="N101" s="90">
        <f t="shared" ca="1" si="21"/>
        <v>3784558563.7315912</v>
      </c>
      <c r="O101" s="90">
        <f t="shared" ca="1" si="21"/>
        <v>4988419362.4391069</v>
      </c>
      <c r="P101" s="90">
        <f t="shared" ca="1" si="21"/>
        <v>6192280161.1466227</v>
      </c>
      <c r="Q101" s="90">
        <f t="shared" ca="1" si="21"/>
        <v>7396140959.8541384</v>
      </c>
      <c r="R101" s="90">
        <f t="shared" ca="1" si="21"/>
        <v>8600001758.5616531</v>
      </c>
      <c r="S101" s="90">
        <f t="shared" ca="1" si="21"/>
        <v>9803862557.2691689</v>
      </c>
      <c r="T101" s="90">
        <f t="shared" ca="1" si="21"/>
        <v>11007723355.976685</v>
      </c>
      <c r="U101" s="90">
        <f t="shared" ca="1" si="21"/>
        <v>12211584154.684202</v>
      </c>
      <c r="V101">
        <f ca="1">IF('Coal mining 2030'!$A109="MD",INDIRECT("'Coal mining 2030'!"&amp;'Country Selector'!$B$3&amp;ROW($A109))*10^12,0)*'Process Emissions Multipliers'!$D$42</f>
        <v>13415444953.391716</v>
      </c>
      <c r="W101" s="90">
        <f t="shared" ca="1" si="22"/>
        <v>13492101014.198345</v>
      </c>
      <c r="X101" s="90">
        <f t="shared" ca="1" si="22"/>
        <v>13568757075.004978</v>
      </c>
      <c r="Y101" s="90">
        <f t="shared" ca="1" si="22"/>
        <v>13645413135.811607</v>
      </c>
      <c r="Z101" s="90">
        <f t="shared" ca="1" si="22"/>
        <v>13722069196.618238</v>
      </c>
      <c r="AA101" s="90">
        <f t="shared" ca="1" si="22"/>
        <v>13798725257.42487</v>
      </c>
      <c r="AB101" s="90">
        <f t="shared" ca="1" si="22"/>
        <v>13875381318.231499</v>
      </c>
      <c r="AC101" s="90">
        <f t="shared" ca="1" si="22"/>
        <v>13952037379.038132</v>
      </c>
      <c r="AD101" s="90">
        <f t="shared" ca="1" si="22"/>
        <v>14028693439.844761</v>
      </c>
      <c r="AE101" s="90">
        <f t="shared" ca="1" si="22"/>
        <v>14105349500.65139</v>
      </c>
      <c r="AF101" s="90">
        <f t="shared" ca="1" si="22"/>
        <v>14182005561.458021</v>
      </c>
      <c r="AG101" s="90">
        <f t="shared" ca="1" si="22"/>
        <v>14258661622.264652</v>
      </c>
      <c r="AH101" s="90">
        <f t="shared" ca="1" si="22"/>
        <v>14335317683.071281</v>
      </c>
      <c r="AI101" s="90">
        <f t="shared" ca="1" si="22"/>
        <v>14411973743.877914</v>
      </c>
      <c r="AJ101" s="90">
        <f t="shared" ca="1" si="22"/>
        <v>14488629804.684544</v>
      </c>
      <c r="AK101" s="90">
        <f t="shared" ca="1" si="22"/>
        <v>14565285865.491175</v>
      </c>
      <c r="AL101" s="90">
        <f t="shared" ca="1" si="22"/>
        <v>14641941926.297804</v>
      </c>
      <c r="AM101" s="90">
        <f t="shared" ca="1" si="19"/>
        <v>14718597987.104433</v>
      </c>
      <c r="AN101" s="90">
        <f t="shared" ca="1" si="19"/>
        <v>14795254047.911066</v>
      </c>
      <c r="AO101" s="90">
        <f t="shared" ca="1" si="19"/>
        <v>14871910108.717697</v>
      </c>
      <c r="AP101">
        <f ca="1">V101*'Process Emissions Multipliers'!$E$42</f>
        <v>14948566169.524326</v>
      </c>
    </row>
    <row r="102" spans="1:42">
      <c r="A102" s="74">
        <v>50</v>
      </c>
      <c r="B102">
        <f ca="1">IF('Coal mining 2010'!$A110="MD",INDIRECT("'Coal mining 2010'!"&amp;'Country Selector'!$B$3&amp;ROW($A110))*10^12,0)</f>
        <v>13952512485.07634</v>
      </c>
      <c r="C102" s="90">
        <f t="shared" ca="1" si="15"/>
        <v>13998803792.192135</v>
      </c>
      <c r="D102" s="90">
        <f t="shared" ca="1" si="20"/>
        <v>14045095099.307926</v>
      </c>
      <c r="E102" s="90">
        <f t="shared" ca="1" si="20"/>
        <v>14091386406.423721</v>
      </c>
      <c r="F102" s="90">
        <f t="shared" ca="1" si="20"/>
        <v>14137677713.539516</v>
      </c>
      <c r="G102" s="90">
        <f t="shared" ca="1" si="20"/>
        <v>14183969020.65531</v>
      </c>
      <c r="H102" s="90">
        <f t="shared" ca="1" si="20"/>
        <v>14230260327.771103</v>
      </c>
      <c r="I102" s="90">
        <f t="shared" ca="1" si="20"/>
        <v>14276551634.886896</v>
      </c>
      <c r="J102" s="90">
        <f t="shared" ca="1" si="20"/>
        <v>14322842942.002691</v>
      </c>
      <c r="K102" s="90">
        <f t="shared" ca="1" si="20"/>
        <v>14369134249.118484</v>
      </c>
      <c r="L102">
        <f ca="1">IF('Coal mining 2020'!$A110="MD",INDIRECT("'Coal mining 2020'!"&amp;'Country Selector'!$B$3&amp;ROW($A110))*10^12,0)*'Process Emissions Multipliers'!$B$42</f>
        <v>14415425556.23428</v>
      </c>
      <c r="M102" s="90">
        <f t="shared" ca="1" si="16"/>
        <v>13087732413.536337</v>
      </c>
      <c r="N102" s="90">
        <f t="shared" ca="1" si="21"/>
        <v>11760039270.838394</v>
      </c>
      <c r="O102" s="90">
        <f t="shared" ca="1" si="21"/>
        <v>10432346128.140453</v>
      </c>
      <c r="P102" s="90">
        <f t="shared" ca="1" si="21"/>
        <v>9104652985.4425106</v>
      </c>
      <c r="Q102" s="90">
        <f t="shared" ca="1" si="21"/>
        <v>7776959842.7445698</v>
      </c>
      <c r="R102" s="90">
        <f t="shared" ca="1" si="21"/>
        <v>6449266700.046627</v>
      </c>
      <c r="S102" s="90">
        <f t="shared" ca="1" si="21"/>
        <v>5121573557.3486853</v>
      </c>
      <c r="T102" s="90">
        <f t="shared" ca="1" si="21"/>
        <v>3793880414.6507435</v>
      </c>
      <c r="U102" s="90">
        <f t="shared" ca="1" si="21"/>
        <v>2466187271.9528017</v>
      </c>
      <c r="V102">
        <f ca="1">IF('Coal mining 2030'!$A110="MD",INDIRECT("'Coal mining 2030'!"&amp;'Country Selector'!$B$3&amp;ROW($A110))*10^12,0)*'Process Emissions Multipliers'!$D$42</f>
        <v>1138494129.2548599</v>
      </c>
      <c r="W102" s="90">
        <f t="shared" ca="1" si="22"/>
        <v>1144999502.3903284</v>
      </c>
      <c r="X102" s="90">
        <f t="shared" ca="1" si="22"/>
        <v>1151504875.5257971</v>
      </c>
      <c r="Y102" s="90">
        <f t="shared" ca="1" si="22"/>
        <v>1158010248.6612659</v>
      </c>
      <c r="Z102" s="90">
        <f t="shared" ca="1" si="22"/>
        <v>1164515621.7967343</v>
      </c>
      <c r="AA102" s="90">
        <f t="shared" ca="1" si="22"/>
        <v>1171020994.9322031</v>
      </c>
      <c r="AB102" s="90">
        <f t="shared" ca="1" si="22"/>
        <v>1177526368.0676715</v>
      </c>
      <c r="AC102" s="90">
        <f t="shared" ca="1" si="22"/>
        <v>1184031741.2031403</v>
      </c>
      <c r="AD102" s="90">
        <f t="shared" ca="1" si="22"/>
        <v>1190537114.3386087</v>
      </c>
      <c r="AE102" s="90">
        <f t="shared" ca="1" si="22"/>
        <v>1197042487.4740775</v>
      </c>
      <c r="AF102" s="90">
        <f t="shared" ca="1" si="22"/>
        <v>1203547860.6095462</v>
      </c>
      <c r="AG102" s="90">
        <f t="shared" ca="1" si="22"/>
        <v>1210053233.7450147</v>
      </c>
      <c r="AH102" s="90">
        <f t="shared" ca="1" si="22"/>
        <v>1216558606.8804832</v>
      </c>
      <c r="AI102" s="90">
        <f t="shared" ca="1" si="22"/>
        <v>1223063980.0159519</v>
      </c>
      <c r="AJ102" s="90">
        <f t="shared" ca="1" si="22"/>
        <v>1229569353.1514206</v>
      </c>
      <c r="AK102" s="90">
        <f t="shared" ca="1" si="22"/>
        <v>1236074726.2868891</v>
      </c>
      <c r="AL102" s="90">
        <f t="shared" ca="1" si="22"/>
        <v>1242580099.4223578</v>
      </c>
      <c r="AM102" s="90">
        <f t="shared" ca="1" si="19"/>
        <v>1249085472.5578263</v>
      </c>
      <c r="AN102" s="90">
        <f t="shared" ca="1" si="19"/>
        <v>1255590845.693295</v>
      </c>
      <c r="AO102" s="90">
        <f t="shared" ca="1" si="19"/>
        <v>1262096218.8287637</v>
      </c>
      <c r="AP102">
        <f ca="1">V102*'Process Emissions Multipliers'!$E$42</f>
        <v>1268601591.9642322</v>
      </c>
    </row>
    <row r="103" spans="1:42">
      <c r="A103" s="74">
        <v>51</v>
      </c>
      <c r="B103">
        <f ca="1">IF('Coal mining 2010'!$A111="MD",INDIRECT("'Coal mining 2010'!"&amp;'Country Selector'!$B$3&amp;ROW($A111))*10^12,0)</f>
        <v>12467469410.768929</v>
      </c>
      <c r="C103" s="90">
        <f t="shared" ca="1" si="15"/>
        <v>13818722388.673416</v>
      </c>
      <c r="D103" s="90">
        <f t="shared" ca="1" si="20"/>
        <v>15169975366.577904</v>
      </c>
      <c r="E103" s="90">
        <f t="shared" ca="1" si="20"/>
        <v>16521228344.482391</v>
      </c>
      <c r="F103" s="90">
        <f t="shared" ca="1" si="20"/>
        <v>17872481322.386879</v>
      </c>
      <c r="G103" s="90">
        <f t="shared" ca="1" si="20"/>
        <v>19223734300.291367</v>
      </c>
      <c r="H103" s="90">
        <f t="shared" ca="1" si="20"/>
        <v>20574987278.195854</v>
      </c>
      <c r="I103" s="90">
        <f t="shared" ca="1" si="20"/>
        <v>21926240256.100346</v>
      </c>
      <c r="J103" s="90">
        <f t="shared" ca="1" si="20"/>
        <v>23277493234.004833</v>
      </c>
      <c r="K103" s="90">
        <f t="shared" ca="1" si="20"/>
        <v>24628746211.909321</v>
      </c>
      <c r="L103">
        <f ca="1">IF('Coal mining 2020'!$A111="MD",INDIRECT("'Coal mining 2020'!"&amp;'Country Selector'!$B$3&amp;ROW($A111))*10^12,0)*'Process Emissions Multipliers'!$B$42</f>
        <v>25979999189.813808</v>
      </c>
      <c r="M103" s="90">
        <f t="shared" ca="1" si="16"/>
        <v>24565030381.692535</v>
      </c>
      <c r="N103" s="90">
        <f t="shared" ca="1" si="21"/>
        <v>23150061573.571266</v>
      </c>
      <c r="O103" s="90">
        <f t="shared" ca="1" si="21"/>
        <v>21735092765.449993</v>
      </c>
      <c r="P103" s="90">
        <f t="shared" ca="1" si="21"/>
        <v>20320123957.32872</v>
      </c>
      <c r="Q103" s="90">
        <f t="shared" ca="1" si="21"/>
        <v>18905155149.207451</v>
      </c>
      <c r="R103" s="90">
        <f t="shared" ca="1" si="21"/>
        <v>17490186341.086178</v>
      </c>
      <c r="S103" s="90">
        <f t="shared" ca="1" si="21"/>
        <v>16075217532.964907</v>
      </c>
      <c r="T103" s="90">
        <f t="shared" ca="1" si="21"/>
        <v>14660248724.843636</v>
      </c>
      <c r="U103" s="90">
        <f t="shared" ca="1" si="21"/>
        <v>13245279916.722363</v>
      </c>
      <c r="V103">
        <f ca="1">IF('Coal mining 2030'!$A111="MD",INDIRECT("'Coal mining 2030'!"&amp;'Country Selector'!$B$3&amp;ROW($A111))*10^12,0)*'Process Emissions Multipliers'!$D$42</f>
        <v>11830311108.601091</v>
      </c>
      <c r="W103" s="90">
        <f t="shared" ca="1" si="22"/>
        <v>11897909690.001331</v>
      </c>
      <c r="X103" s="90">
        <f t="shared" ca="1" si="22"/>
        <v>11965508271.401569</v>
      </c>
      <c r="Y103" s="90">
        <f t="shared" ca="1" si="22"/>
        <v>12033106852.801811</v>
      </c>
      <c r="Z103" s="90">
        <f t="shared" ca="1" si="22"/>
        <v>12100705434.202049</v>
      </c>
      <c r="AA103" s="90">
        <f t="shared" ca="1" si="22"/>
        <v>12168304015.602287</v>
      </c>
      <c r="AB103" s="90">
        <f t="shared" ca="1" si="22"/>
        <v>12235902597.002529</v>
      </c>
      <c r="AC103" s="90">
        <f t="shared" ca="1" si="22"/>
        <v>12303501178.402767</v>
      </c>
      <c r="AD103" s="90">
        <f t="shared" ca="1" si="22"/>
        <v>12371099759.803007</v>
      </c>
      <c r="AE103" s="90">
        <f t="shared" ca="1" si="22"/>
        <v>12438698341.203247</v>
      </c>
      <c r="AF103" s="90">
        <f t="shared" ca="1" si="22"/>
        <v>12506296922.603485</v>
      </c>
      <c r="AG103" s="90">
        <f t="shared" ca="1" si="22"/>
        <v>12573895504.003725</v>
      </c>
      <c r="AH103" s="90">
        <f t="shared" ca="1" si="22"/>
        <v>12641494085.403965</v>
      </c>
      <c r="AI103" s="90">
        <f t="shared" ca="1" si="22"/>
        <v>12709092666.804205</v>
      </c>
      <c r="AJ103" s="90">
        <f t="shared" ca="1" si="22"/>
        <v>12776691248.204445</v>
      </c>
      <c r="AK103" s="90">
        <f t="shared" ca="1" si="22"/>
        <v>12844289829.604683</v>
      </c>
      <c r="AL103" s="90">
        <f t="shared" ca="1" si="22"/>
        <v>12911888411.004923</v>
      </c>
      <c r="AM103" s="90">
        <f t="shared" ca="1" si="19"/>
        <v>12979486992.405163</v>
      </c>
      <c r="AN103" s="90">
        <f t="shared" ca="1" si="19"/>
        <v>13047085573.805403</v>
      </c>
      <c r="AO103" s="90">
        <f t="shared" ca="1" si="19"/>
        <v>13114684155.205639</v>
      </c>
      <c r="AP103">
        <f ca="1">V103*'Process Emissions Multipliers'!$E$42</f>
        <v>13182282736.605881</v>
      </c>
    </row>
    <row r="104" spans="1:42">
      <c r="A104" s="74">
        <v>52</v>
      </c>
      <c r="B104">
        <f ca="1">IF('Coal mining 2010'!$A112="MD",INDIRECT("'Coal mining 2010'!"&amp;'Country Selector'!$B$3&amp;ROW($A112))*10^12,0)</f>
        <v>0</v>
      </c>
      <c r="C104" s="90">
        <f t="shared" ca="1" si="15"/>
        <v>1267502720.3315282</v>
      </c>
      <c r="D104" s="90">
        <f t="shared" ca="1" si="20"/>
        <v>2535005440.6630564</v>
      </c>
      <c r="E104" s="90">
        <f t="shared" ca="1" si="20"/>
        <v>3802508160.9945846</v>
      </c>
      <c r="F104" s="90">
        <f t="shared" ca="1" si="20"/>
        <v>5070010881.3261127</v>
      </c>
      <c r="G104" s="90">
        <f t="shared" ca="1" si="20"/>
        <v>6337513601.6576414</v>
      </c>
      <c r="H104" s="90">
        <f t="shared" ca="1" si="20"/>
        <v>7605016321.9891691</v>
      </c>
      <c r="I104" s="90">
        <f t="shared" ca="1" si="20"/>
        <v>8872519042.3206978</v>
      </c>
      <c r="J104" s="90">
        <f t="shared" ca="1" si="20"/>
        <v>10140021762.652225</v>
      </c>
      <c r="K104" s="90">
        <f t="shared" ca="1" si="20"/>
        <v>11407524482.983753</v>
      </c>
      <c r="L104">
        <f ca="1">IF('Coal mining 2020'!$A112="MD",INDIRECT("'Coal mining 2020'!"&amp;'Country Selector'!$B$3&amp;ROW($A112))*10^12,0)*'Process Emissions Multipliers'!$B$42</f>
        <v>12675027203.315283</v>
      </c>
      <c r="M104" s="90">
        <f t="shared" ca="1" si="16"/>
        <v>11407524482.983753</v>
      </c>
      <c r="N104" s="90">
        <f t="shared" ca="1" si="21"/>
        <v>10140021762.652225</v>
      </c>
      <c r="O104" s="90">
        <f t="shared" ca="1" si="21"/>
        <v>8872519042.3206978</v>
      </c>
      <c r="P104" s="90">
        <f t="shared" ca="1" si="21"/>
        <v>7605016321.9891691</v>
      </c>
      <c r="Q104" s="90">
        <f t="shared" ca="1" si="21"/>
        <v>6337513601.6576414</v>
      </c>
      <c r="R104" s="90">
        <f t="shared" ca="1" si="21"/>
        <v>5070010881.3261127</v>
      </c>
      <c r="S104" s="90">
        <f t="shared" ca="1" si="21"/>
        <v>3802508160.9945846</v>
      </c>
      <c r="T104" s="90">
        <f t="shared" ca="1" si="21"/>
        <v>2535005440.6630564</v>
      </c>
      <c r="U104" s="90">
        <f t="shared" ca="1" si="21"/>
        <v>1267502720.3315282</v>
      </c>
      <c r="V104">
        <f ca="1">IF('Coal mining 2030'!$A112="MD",INDIRECT("'Coal mining 2030'!"&amp;'Country Selector'!$B$3&amp;ROW($A112))*10^12,0)*'Process Emissions Multipliers'!$D$42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Multipliers'!$E$42</f>
        <v>0</v>
      </c>
    </row>
    <row r="105" spans="1:42">
      <c r="A105" s="74">
        <v>53</v>
      </c>
      <c r="B105">
        <f ca="1">IF('Coal mining 2010'!$A113="MD",INDIRECT("'Coal mining 2010'!"&amp;'Country Selector'!$B$3&amp;ROW($A113))*10^12,0)</f>
        <v>560451660.08189535</v>
      </c>
      <c r="C105" s="90">
        <f t="shared" ca="1" si="15"/>
        <v>560110300.85352397</v>
      </c>
      <c r="D105" s="90">
        <f t="shared" ca="1" si="20"/>
        <v>559768941.62515247</v>
      </c>
      <c r="E105" s="90">
        <f t="shared" ca="1" si="20"/>
        <v>559427582.39678097</v>
      </c>
      <c r="F105" s="90">
        <f t="shared" ca="1" si="20"/>
        <v>559086223.16840959</v>
      </c>
      <c r="G105" s="90">
        <f t="shared" ca="1" si="20"/>
        <v>558744863.94003797</v>
      </c>
      <c r="H105" s="90">
        <f t="shared" ca="1" si="20"/>
        <v>558403504.71166658</v>
      </c>
      <c r="I105" s="90">
        <f t="shared" ca="1" si="20"/>
        <v>558062145.4832952</v>
      </c>
      <c r="J105" s="90">
        <f t="shared" ca="1" si="20"/>
        <v>557720786.2549237</v>
      </c>
      <c r="K105" s="90">
        <f t="shared" ca="1" si="20"/>
        <v>557379427.0265522</v>
      </c>
      <c r="L105">
        <f ca="1">IF('Coal mining 2020'!$A113="MD",INDIRECT("'Coal mining 2020'!"&amp;'Country Selector'!$B$3&amp;ROW($A113))*10^12,0)*'Process Emissions Multipliers'!$B$42</f>
        <v>557038067.7981807</v>
      </c>
      <c r="M105" s="90">
        <f t="shared" ca="1" si="16"/>
        <v>554515201.60588372</v>
      </c>
      <c r="N105" s="90">
        <f t="shared" ca="1" si="21"/>
        <v>551992335.41358674</v>
      </c>
      <c r="O105" s="90">
        <f t="shared" ca="1" si="21"/>
        <v>549469469.22128963</v>
      </c>
      <c r="P105" s="90">
        <f t="shared" ca="1" si="21"/>
        <v>546946603.02899265</v>
      </c>
      <c r="Q105" s="90">
        <f t="shared" ca="1" si="21"/>
        <v>544423736.83669567</v>
      </c>
      <c r="R105" s="90">
        <f t="shared" ca="1" si="21"/>
        <v>541900870.64439869</v>
      </c>
      <c r="S105" s="90">
        <f t="shared" ca="1" si="21"/>
        <v>539378004.45210171</v>
      </c>
      <c r="T105" s="90">
        <f t="shared" ca="1" si="21"/>
        <v>536855138.25980461</v>
      </c>
      <c r="U105" s="90">
        <f t="shared" ca="1" si="21"/>
        <v>534332272.06750762</v>
      </c>
      <c r="V105">
        <f ca="1">IF('Coal mining 2030'!$A113="MD",INDIRECT("'Coal mining 2030'!"&amp;'Country Selector'!$B$3&amp;ROW($A113))*10^12,0)*'Process Emissions Multipliers'!$D$42</f>
        <v>531809405.87521064</v>
      </c>
      <c r="W105" s="90">
        <f t="shared" ca="1" si="22"/>
        <v>534848173.07942486</v>
      </c>
      <c r="X105" s="90">
        <f t="shared" ca="1" si="22"/>
        <v>537886940.28363907</v>
      </c>
      <c r="Y105" s="90">
        <f t="shared" ca="1" si="22"/>
        <v>540925707.48785341</v>
      </c>
      <c r="Z105" s="90">
        <f t="shared" ca="1" si="22"/>
        <v>543964474.69206762</v>
      </c>
      <c r="AA105" s="90">
        <f t="shared" ca="1" si="22"/>
        <v>547003241.89628184</v>
      </c>
      <c r="AB105" s="90">
        <f t="shared" ca="1" si="22"/>
        <v>550042009.10049605</v>
      </c>
      <c r="AC105" s="90">
        <f t="shared" ca="1" si="22"/>
        <v>553080776.30471039</v>
      </c>
      <c r="AD105" s="90">
        <f t="shared" ca="1" si="22"/>
        <v>556119543.50892448</v>
      </c>
      <c r="AE105" s="90">
        <f t="shared" ca="1" si="22"/>
        <v>559158310.71313882</v>
      </c>
      <c r="AF105" s="90">
        <f t="shared" ca="1" si="22"/>
        <v>562197077.91735315</v>
      </c>
      <c r="AG105" s="90">
        <f t="shared" ca="1" si="22"/>
        <v>565235845.12156725</v>
      </c>
      <c r="AH105" s="90">
        <f t="shared" ca="1" si="22"/>
        <v>568274612.32578158</v>
      </c>
      <c r="AI105" s="90">
        <f t="shared" ca="1" si="22"/>
        <v>571313379.5299958</v>
      </c>
      <c r="AJ105" s="90">
        <f t="shared" ca="1" si="22"/>
        <v>574352146.73421001</v>
      </c>
      <c r="AK105" s="90">
        <f t="shared" ca="1" si="22"/>
        <v>577390913.93842435</v>
      </c>
      <c r="AL105" s="90">
        <f t="shared" ca="1" si="22"/>
        <v>580429681.14263856</v>
      </c>
      <c r="AM105" s="90">
        <f t="shared" ca="1" si="19"/>
        <v>583468448.34685278</v>
      </c>
      <c r="AN105" s="90">
        <f t="shared" ca="1" si="19"/>
        <v>586507215.55106699</v>
      </c>
      <c r="AO105" s="90">
        <f t="shared" ca="1" si="19"/>
        <v>589545982.75528133</v>
      </c>
      <c r="AP105">
        <f ca="1">V105*'Process Emissions Multipliers'!$E$42</f>
        <v>592584749.95949554</v>
      </c>
    </row>
    <row r="106" spans="1:42">
      <c r="A106" s="74">
        <v>54</v>
      </c>
      <c r="B106">
        <f ca="1">IF('Coal mining 2010'!$A114="MD",INDIRECT("'Coal mining 2010'!"&amp;'Country Selector'!$B$3&amp;ROW($A114))*10^12,0)</f>
        <v>550379458.29994333</v>
      </c>
      <c r="C106" s="90">
        <f t="shared" ca="1" si="15"/>
        <v>1789197503.519666</v>
      </c>
      <c r="D106" s="90">
        <f t="shared" ca="1" si="20"/>
        <v>3028015548.7393885</v>
      </c>
      <c r="E106" s="90">
        <f t="shared" ca="1" si="20"/>
        <v>4266833593.9591112</v>
      </c>
      <c r="F106" s="90">
        <f t="shared" ca="1" si="20"/>
        <v>5505651639.178834</v>
      </c>
      <c r="G106" s="90">
        <f t="shared" ca="1" si="20"/>
        <v>6744469684.3985567</v>
      </c>
      <c r="H106" s="90">
        <f t="shared" ca="1" si="20"/>
        <v>7983287729.6182795</v>
      </c>
      <c r="I106" s="90">
        <f t="shared" ca="1" si="20"/>
        <v>9222105774.8380013</v>
      </c>
      <c r="J106" s="90">
        <f t="shared" ca="1" si="20"/>
        <v>10460923820.057724</v>
      </c>
      <c r="K106" s="90">
        <f t="shared" ca="1" si="20"/>
        <v>11699741865.277447</v>
      </c>
      <c r="L106">
        <f ca="1">IF('Coal mining 2020'!$A114="MD",INDIRECT("'Coal mining 2020'!"&amp;'Country Selector'!$B$3&amp;ROW($A114))*10^12,0)*'Process Emissions Multipliers'!$B$42</f>
        <v>12938559910.497169</v>
      </c>
      <c r="M106" s="90">
        <f t="shared" ca="1" si="16"/>
        <v>11696929114.512629</v>
      </c>
      <c r="N106" s="90">
        <f t="shared" ca="1" si="21"/>
        <v>10455298318.528086</v>
      </c>
      <c r="O106" s="90">
        <f t="shared" ca="1" si="21"/>
        <v>9213667522.5435448</v>
      </c>
      <c r="P106" s="90">
        <f t="shared" ca="1" si="21"/>
        <v>7972036726.5590029</v>
      </c>
      <c r="Q106" s="90">
        <f t="shared" ca="1" si="21"/>
        <v>6730405930.574461</v>
      </c>
      <c r="R106" s="90">
        <f t="shared" ca="1" si="21"/>
        <v>5488775134.5899191</v>
      </c>
      <c r="S106" s="90">
        <f t="shared" ca="1" si="21"/>
        <v>4247144338.6053772</v>
      </c>
      <c r="T106" s="90">
        <f t="shared" ca="1" si="21"/>
        <v>3005513542.6208353</v>
      </c>
      <c r="U106" s="90">
        <f t="shared" ca="1" si="21"/>
        <v>1763882746.6362936</v>
      </c>
      <c r="V106">
        <f ca="1">IF('Coal mining 2030'!$A114="MD",INDIRECT("'Coal mining 2030'!"&amp;'Country Selector'!$B$3&amp;ROW($A114))*10^12,0)*'Process Emissions Multipliers'!$D$42</f>
        <v>522251950.65175182</v>
      </c>
      <c r="W106" s="90">
        <f t="shared" ca="1" si="22"/>
        <v>525236106.40839112</v>
      </c>
      <c r="X106" s="90">
        <f t="shared" ca="1" si="22"/>
        <v>528220262.16503048</v>
      </c>
      <c r="Y106" s="90">
        <f t="shared" ca="1" si="22"/>
        <v>531204417.92166984</v>
      </c>
      <c r="Z106" s="90">
        <f t="shared" ca="1" si="22"/>
        <v>534188573.6783092</v>
      </c>
      <c r="AA106" s="90">
        <f t="shared" ca="1" si="22"/>
        <v>537172729.43494856</v>
      </c>
      <c r="AB106" s="90">
        <f t="shared" ca="1" si="22"/>
        <v>540156885.19158781</v>
      </c>
      <c r="AC106" s="90">
        <f t="shared" ca="1" si="22"/>
        <v>543141040.94822717</v>
      </c>
      <c r="AD106" s="90">
        <f t="shared" ca="1" si="22"/>
        <v>546125196.70486653</v>
      </c>
      <c r="AE106" s="90">
        <f t="shared" ca="1" si="22"/>
        <v>549109352.46150589</v>
      </c>
      <c r="AF106" s="90">
        <f t="shared" ca="1" si="22"/>
        <v>552093508.21814525</v>
      </c>
      <c r="AG106" s="90">
        <f t="shared" ca="1" si="22"/>
        <v>555077663.97478461</v>
      </c>
      <c r="AH106" s="90">
        <f t="shared" ca="1" si="22"/>
        <v>558061819.73142385</v>
      </c>
      <c r="AI106" s="90">
        <f t="shared" ca="1" si="22"/>
        <v>561045975.48806322</v>
      </c>
      <c r="AJ106" s="90">
        <f t="shared" ca="1" si="22"/>
        <v>564030131.24470258</v>
      </c>
      <c r="AK106" s="90">
        <f t="shared" ca="1" si="22"/>
        <v>567014287.00134194</v>
      </c>
      <c r="AL106" s="90">
        <f t="shared" ca="1" si="22"/>
        <v>569998442.7579813</v>
      </c>
      <c r="AM106" s="90">
        <f t="shared" ca="1" si="19"/>
        <v>572982598.51462066</v>
      </c>
      <c r="AN106" s="90">
        <f t="shared" ca="1" si="19"/>
        <v>575966754.2712599</v>
      </c>
      <c r="AO106" s="90">
        <f t="shared" ca="1" si="19"/>
        <v>578950910.02789938</v>
      </c>
      <c r="AP106">
        <f ca="1">V106*'Process Emissions Multipliers'!$E$42</f>
        <v>581935065.78453863</v>
      </c>
    </row>
    <row r="107" spans="1:42">
      <c r="A107" s="74">
        <v>55</v>
      </c>
      <c r="B107">
        <f ca="1">IF('Coal mining 2010'!$A115="MD",INDIRECT("'Coal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2020'!$A115="MD",INDIRECT("'Coal mining 2020'!"&amp;'Country Selector'!$B$3&amp;ROW($A115))*10^12,0)*'Process Emissions Multipliers'!$B$42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2030'!$A115="MD",INDIRECT("'Coal mining 2030'!"&amp;'Country Selector'!$B$3&amp;ROW($A115))*10^12,0)*'Process Emissions Multipliers'!$D$42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Multipliers'!$E$42</f>
        <v>0</v>
      </c>
    </row>
    <row r="108" spans="1:42">
      <c r="A108" s="74">
        <v>56</v>
      </c>
      <c r="B108">
        <f ca="1">IF('Coal mining 2010'!$A116="MD",INDIRECT("'Coal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2020'!$A116="MD",INDIRECT("'Coal mining 2020'!"&amp;'Country Selector'!$B$3&amp;ROW($A116))*10^12,0)*'Process Emissions Multipliers'!$B$42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2030'!$A116="MD",INDIRECT("'Coal mining 2030'!"&amp;'Country Selector'!$B$3&amp;ROW($A116))*10^12,0)*'Process Emissions Multipliers'!$D$42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Multipliers'!$E$42</f>
        <v>0</v>
      </c>
    </row>
    <row r="109" spans="1:42">
      <c r="A109" s="74">
        <v>57</v>
      </c>
      <c r="B109">
        <f ca="1">IF('Coal mining 2010'!$A117="MD",INDIRECT("'Coal mining 2010'!"&amp;'Country Selector'!$B$3&amp;ROW($A117))*10^12,0)</f>
        <v>1206994040.6718161</v>
      </c>
      <c r="C109" s="90">
        <f t="shared" ca="1" si="15"/>
        <v>1206258886.1817191</v>
      </c>
      <c r="D109" s="90">
        <f t="shared" ca="1" si="20"/>
        <v>1205523731.691622</v>
      </c>
      <c r="E109" s="90">
        <f t="shared" ca="1" si="20"/>
        <v>1204788577.2015252</v>
      </c>
      <c r="F109" s="90">
        <f t="shared" ca="1" si="20"/>
        <v>1204053422.7114282</v>
      </c>
      <c r="G109" s="90">
        <f t="shared" ca="1" si="20"/>
        <v>1203318268.2213309</v>
      </c>
      <c r="H109" s="90">
        <f t="shared" ca="1" si="20"/>
        <v>1202583113.7312341</v>
      </c>
      <c r="I109" s="90">
        <f t="shared" ca="1" si="20"/>
        <v>1201847959.241137</v>
      </c>
      <c r="J109" s="90">
        <f t="shared" ca="1" si="20"/>
        <v>1201112804.7510397</v>
      </c>
      <c r="K109" s="90">
        <f t="shared" ca="1" si="20"/>
        <v>1200377650.2609427</v>
      </c>
      <c r="L109">
        <f ca="1">IF('Coal mining 2020'!$A117="MD",INDIRECT("'Coal mining 2020'!"&amp;'Country Selector'!$B$3&amp;ROW($A117))*10^12,0)*'Process Emissions Multipliers'!$B$42</f>
        <v>1199642495.7708457</v>
      </c>
      <c r="M109" s="90">
        <f t="shared" ca="1" si="16"/>
        <v>1194209227.076205</v>
      </c>
      <c r="N109" s="90">
        <f t="shared" ca="1" si="21"/>
        <v>1188775958.3815641</v>
      </c>
      <c r="O109" s="90">
        <f t="shared" ca="1" si="21"/>
        <v>1183342689.6869235</v>
      </c>
      <c r="P109" s="90">
        <f t="shared" ca="1" si="21"/>
        <v>1177909420.9922829</v>
      </c>
      <c r="Q109" s="90">
        <f t="shared" ca="1" si="21"/>
        <v>1172476152.2976418</v>
      </c>
      <c r="R109" s="90">
        <f t="shared" ca="1" si="21"/>
        <v>1167042883.6030011</v>
      </c>
      <c r="S109" s="90">
        <f t="shared" ca="1" si="21"/>
        <v>1161609614.9083605</v>
      </c>
      <c r="T109" s="90">
        <f t="shared" ca="1" si="21"/>
        <v>1156176346.2137196</v>
      </c>
      <c r="U109" s="90">
        <f t="shared" ca="1" si="21"/>
        <v>1150743077.519079</v>
      </c>
      <c r="V109">
        <f ca="1">IF('Coal mining 2030'!$A117="MD",INDIRECT("'Coal mining 2030'!"&amp;'Country Selector'!$B$3&amp;ROW($A117))*10^12,0)*'Process Emissions Multipliers'!$D$42</f>
        <v>1145309808.8244381</v>
      </c>
      <c r="W109" s="90">
        <f t="shared" ca="1" si="22"/>
        <v>1151854126.8588152</v>
      </c>
      <c r="X109" s="90">
        <f t="shared" ca="1" si="22"/>
        <v>1158398444.8931925</v>
      </c>
      <c r="Y109" s="90">
        <f t="shared" ca="1" si="22"/>
        <v>1164942762.9275699</v>
      </c>
      <c r="Z109" s="90">
        <f t="shared" ca="1" si="22"/>
        <v>1171487080.9619472</v>
      </c>
      <c r="AA109" s="90">
        <f t="shared" ca="1" si="22"/>
        <v>1178031398.9963243</v>
      </c>
      <c r="AB109" s="90">
        <f t="shared" ca="1" si="22"/>
        <v>1184575717.0307016</v>
      </c>
      <c r="AC109" s="90">
        <f t="shared" ca="1" si="22"/>
        <v>1191120035.0650787</v>
      </c>
      <c r="AD109" s="90">
        <f t="shared" ca="1" si="22"/>
        <v>1197664353.0994561</v>
      </c>
      <c r="AE109" s="90">
        <f t="shared" ca="1" si="22"/>
        <v>1204208671.1338334</v>
      </c>
      <c r="AF109" s="90">
        <f t="shared" ca="1" si="22"/>
        <v>1210752989.1682105</v>
      </c>
      <c r="AG109" s="90">
        <f t="shared" ca="1" si="22"/>
        <v>1217297307.2025878</v>
      </c>
      <c r="AH109" s="90">
        <f t="shared" ca="1" si="22"/>
        <v>1223841625.2369652</v>
      </c>
      <c r="AI109" s="90">
        <f t="shared" ca="1" si="22"/>
        <v>1230385943.2713423</v>
      </c>
      <c r="AJ109" s="90">
        <f t="shared" ca="1" si="22"/>
        <v>1236930261.3057196</v>
      </c>
      <c r="AK109" s="90">
        <f t="shared" ca="1" si="22"/>
        <v>1243474579.3400967</v>
      </c>
      <c r="AL109" s="90">
        <f t="shared" ca="1" si="22"/>
        <v>1250018897.374474</v>
      </c>
      <c r="AM109" s="90">
        <f t="shared" ca="1" si="19"/>
        <v>1256563215.4088511</v>
      </c>
      <c r="AN109" s="90">
        <f t="shared" ca="1" si="19"/>
        <v>1263107533.4432285</v>
      </c>
      <c r="AO109" s="90">
        <f t="shared" ca="1" si="19"/>
        <v>1269651851.4776058</v>
      </c>
      <c r="AP109">
        <f ca="1">V109*'Process Emissions Multipliers'!$E$42</f>
        <v>1276196169.5119829</v>
      </c>
    </row>
    <row r="110" spans="1:42">
      <c r="A110" s="74">
        <v>58</v>
      </c>
      <c r="B110">
        <f ca="1">IF('Coal mining 2010'!$A118="MD",INDIRECT("'Coal mining 2010'!"&amp;'Country Selector'!$B$3&amp;ROW($A118))*10^12,0)</f>
        <v>2221624948.1630259</v>
      </c>
      <c r="C110" s="90">
        <f t="shared" ca="1" si="15"/>
        <v>2220271803.4900112</v>
      </c>
      <c r="D110" s="90">
        <f t="shared" ca="1" si="20"/>
        <v>2218918658.8169966</v>
      </c>
      <c r="E110" s="90">
        <f t="shared" ca="1" si="20"/>
        <v>2217565514.1439819</v>
      </c>
      <c r="F110" s="90">
        <f t="shared" ca="1" si="20"/>
        <v>2216212369.4709673</v>
      </c>
      <c r="G110" s="90">
        <f t="shared" ca="1" si="20"/>
        <v>2214859224.7979527</v>
      </c>
      <c r="H110" s="90">
        <f t="shared" ca="1" si="20"/>
        <v>2213506080.124938</v>
      </c>
      <c r="I110" s="90">
        <f t="shared" ca="1" si="20"/>
        <v>2212152935.4519238</v>
      </c>
      <c r="J110" s="90">
        <f t="shared" ca="1" si="20"/>
        <v>2210799790.7789092</v>
      </c>
      <c r="K110" s="90">
        <f t="shared" ca="1" si="20"/>
        <v>2209446646.1058946</v>
      </c>
      <c r="L110">
        <f ca="1">IF('Coal mining 2020'!$A118="MD",INDIRECT("'Coal mining 2020'!"&amp;'Country Selector'!$B$3&amp;ROW($A118))*10^12,0)*'Process Emissions Multipliers'!$B$42</f>
        <v>2208093501.4328799</v>
      </c>
      <c r="M110" s="90">
        <f t="shared" ca="1" si="16"/>
        <v>2198092884.3002672</v>
      </c>
      <c r="N110" s="90">
        <f t="shared" ca="1" si="21"/>
        <v>2188092267.1676545</v>
      </c>
      <c r="O110" s="90">
        <f t="shared" ca="1" si="21"/>
        <v>2178091650.0350418</v>
      </c>
      <c r="P110" s="90">
        <f t="shared" ca="1" si="21"/>
        <v>2168091032.9024291</v>
      </c>
      <c r="Q110" s="90">
        <f t="shared" ca="1" si="21"/>
        <v>2158090415.7698164</v>
      </c>
      <c r="R110" s="90">
        <f t="shared" ca="1" si="21"/>
        <v>2148089798.6372037</v>
      </c>
      <c r="S110" s="90">
        <f t="shared" ca="1" si="21"/>
        <v>2138089181.5045912</v>
      </c>
      <c r="T110" s="90">
        <f t="shared" ca="1" si="21"/>
        <v>2128088564.3719785</v>
      </c>
      <c r="U110" s="90">
        <f t="shared" ca="1" si="21"/>
        <v>2118087947.2393656</v>
      </c>
      <c r="V110">
        <f ca="1">IF('Coal mining 2030'!$A118="MD",INDIRECT("'Coal mining 2030'!"&amp;'Country Selector'!$B$3&amp;ROW($A118))*10^12,0)*'Process Emissions Multipliers'!$D$42</f>
        <v>2108087330.1067531</v>
      </c>
      <c r="W110" s="90">
        <f t="shared" ca="1" si="22"/>
        <v>2120132973.8497508</v>
      </c>
      <c r="X110" s="90">
        <f t="shared" ca="1" si="22"/>
        <v>2132178617.5927482</v>
      </c>
      <c r="Y110" s="90">
        <f t="shared" ca="1" si="22"/>
        <v>2144224261.3357458</v>
      </c>
      <c r="Z110" s="90">
        <f t="shared" ca="1" si="22"/>
        <v>2156269905.0787435</v>
      </c>
      <c r="AA110" s="90">
        <f t="shared" ca="1" si="22"/>
        <v>2168315548.8217406</v>
      </c>
      <c r="AB110" s="90">
        <f t="shared" ca="1" si="22"/>
        <v>2180361192.5647383</v>
      </c>
      <c r="AC110" s="90">
        <f t="shared" ca="1" si="22"/>
        <v>2192406836.3077359</v>
      </c>
      <c r="AD110" s="90">
        <f t="shared" ca="1" si="22"/>
        <v>2204452480.0507336</v>
      </c>
      <c r="AE110" s="90">
        <f t="shared" ca="1" si="22"/>
        <v>2216498123.7937312</v>
      </c>
      <c r="AF110" s="90">
        <f t="shared" ca="1" si="22"/>
        <v>2228543767.5367284</v>
      </c>
      <c r="AG110" s="90">
        <f t="shared" ca="1" si="22"/>
        <v>2240589411.279726</v>
      </c>
      <c r="AH110" s="90">
        <f t="shared" ca="1" si="22"/>
        <v>2252635055.0227237</v>
      </c>
      <c r="AI110" s="90">
        <f t="shared" ca="1" si="22"/>
        <v>2264680698.7657213</v>
      </c>
      <c r="AJ110" s="90">
        <f t="shared" ca="1" si="22"/>
        <v>2276726342.5087185</v>
      </c>
      <c r="AK110" s="90">
        <f t="shared" ca="1" si="22"/>
        <v>2288771986.2517161</v>
      </c>
      <c r="AL110" s="90">
        <f t="shared" ref="AL110:AO125" ca="1" si="23">$V110*($AP$1-AL$1)/($AP$1-$V$1)+$AP110*(AL$1-$V$1)/($AP$1-$V$1)</f>
        <v>2300817629.9947138</v>
      </c>
      <c r="AM110" s="90">
        <f t="shared" ca="1" si="23"/>
        <v>2312863273.7377114</v>
      </c>
      <c r="AN110" s="90">
        <f t="shared" ca="1" si="23"/>
        <v>2324908917.4807091</v>
      </c>
      <c r="AO110" s="90">
        <f t="shared" ca="1" si="23"/>
        <v>2336954561.2237062</v>
      </c>
      <c r="AP110">
        <f ca="1">V110*'Process Emissions Multipliers'!$E$42</f>
        <v>2349000204.9667039</v>
      </c>
    </row>
    <row r="111" spans="1:42">
      <c r="A111" s="74">
        <v>59</v>
      </c>
      <c r="B111">
        <f ca="1">IF('Coal mining 2010'!$A119="MD",INDIRECT("'Coal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2020'!$A119="MD",INDIRECT("'Coal mining 2020'!"&amp;'Country Selector'!$B$3&amp;ROW($A119))*10^12,0)*'Process Emissions Multipliers'!$B$42</f>
        <v>0</v>
      </c>
      <c r="M111" s="90">
        <f t="shared" ca="1" si="16"/>
        <v>1030778827.9443238</v>
      </c>
      <c r="N111" s="90">
        <f t="shared" ca="1" si="21"/>
        <v>2061557655.8886476</v>
      </c>
      <c r="O111" s="90">
        <f t="shared" ca="1" si="21"/>
        <v>3092336483.8329711</v>
      </c>
      <c r="P111" s="90">
        <f t="shared" ca="1" si="21"/>
        <v>4123115311.7772951</v>
      </c>
      <c r="Q111" s="90">
        <f t="shared" ca="1" si="21"/>
        <v>5153894139.7216187</v>
      </c>
      <c r="R111" s="90">
        <f t="shared" ca="1" si="21"/>
        <v>6184672967.6659422</v>
      </c>
      <c r="S111" s="90">
        <f t="shared" ca="1" si="21"/>
        <v>7215451795.6102657</v>
      </c>
      <c r="T111" s="90">
        <f t="shared" ca="1" si="21"/>
        <v>8246230623.5545902</v>
      </c>
      <c r="U111" s="90">
        <f t="shared" ca="1" si="21"/>
        <v>9277009451.4989128</v>
      </c>
      <c r="V111">
        <f ca="1">IF('Coal mining 2030'!$A119="MD",INDIRECT("'Coal mining 2030'!"&amp;'Country Selector'!$B$3&amp;ROW($A119))*10^12,0)*'Process Emissions Multipliers'!$D$42</f>
        <v>10307788279.443237</v>
      </c>
      <c r="W111" s="90">
        <f t="shared" ref="W111:AL126" ca="1" si="24">$V111*($AP$1-W$1)/($AP$1-$V$1)+$AP111*(W$1-$V$1)/($AP$1-$V$1)</f>
        <v>10366687141.752766</v>
      </c>
      <c r="X111" s="90">
        <f t="shared" ca="1" si="24"/>
        <v>10425586004.062294</v>
      </c>
      <c r="Y111" s="90">
        <f t="shared" ca="1" si="24"/>
        <v>10484484866.371822</v>
      </c>
      <c r="Z111" s="90">
        <f t="shared" ca="1" si="24"/>
        <v>10543383728.681351</v>
      </c>
      <c r="AA111" s="90">
        <f t="shared" ca="1" si="24"/>
        <v>10602282590.990879</v>
      </c>
      <c r="AB111" s="90">
        <f t="shared" ca="1" si="24"/>
        <v>10661181453.300407</v>
      </c>
      <c r="AC111" s="90">
        <f t="shared" ca="1" si="24"/>
        <v>10720080315.609936</v>
      </c>
      <c r="AD111" s="90">
        <f t="shared" ca="1" si="24"/>
        <v>10778979177.919464</v>
      </c>
      <c r="AE111" s="90">
        <f t="shared" ca="1" si="24"/>
        <v>10837878040.228992</v>
      </c>
      <c r="AF111" s="90">
        <f t="shared" ca="1" si="24"/>
        <v>10896776902.538521</v>
      </c>
      <c r="AG111" s="90">
        <f t="shared" ca="1" si="24"/>
        <v>10955675764.848049</v>
      </c>
      <c r="AH111" s="90">
        <f t="shared" ca="1" si="24"/>
        <v>11014574627.157578</v>
      </c>
      <c r="AI111" s="90">
        <f t="shared" ca="1" si="24"/>
        <v>11073473489.467106</v>
      </c>
      <c r="AJ111" s="90">
        <f t="shared" ca="1" si="24"/>
        <v>11132372351.776632</v>
      </c>
      <c r="AK111" s="90">
        <f t="shared" ca="1" si="24"/>
        <v>11191271214.086163</v>
      </c>
      <c r="AL111" s="90">
        <f t="shared" ca="1" si="24"/>
        <v>11250170076.395689</v>
      </c>
      <c r="AM111" s="90">
        <f t="shared" ca="1" si="23"/>
        <v>11309068938.705215</v>
      </c>
      <c r="AN111" s="90">
        <f t="shared" ca="1" si="23"/>
        <v>11367967801.014748</v>
      </c>
      <c r="AO111" s="90">
        <f t="shared" ca="1" si="23"/>
        <v>11426866663.324274</v>
      </c>
      <c r="AP111">
        <f ca="1">V111*'Process Emissions Multipliers'!$E$42</f>
        <v>11485765525.633802</v>
      </c>
    </row>
    <row r="112" spans="1:42">
      <c r="A112" s="74">
        <v>60</v>
      </c>
      <c r="B112">
        <f ca="1">IF('Coal mining 2010'!$A120="MD",INDIRECT("'Coal mining 2010'!"&amp;'Country Selector'!$B$3&amp;ROW($A120))*10^12,0)</f>
        <v>21596603065.660248</v>
      </c>
      <c r="C112" s="90">
        <f t="shared" ca="1" si="15"/>
        <v>19436942759.094223</v>
      </c>
      <c r="D112" s="90">
        <f t="shared" ca="1" si="20"/>
        <v>17277282452.528198</v>
      </c>
      <c r="E112" s="90">
        <f t="shared" ca="1" si="20"/>
        <v>15117622145.962173</v>
      </c>
      <c r="F112" s="90">
        <f t="shared" ca="1" si="20"/>
        <v>12957961839.396149</v>
      </c>
      <c r="G112" s="90">
        <f t="shared" ca="1" si="20"/>
        <v>10798301532.830124</v>
      </c>
      <c r="H112" s="90">
        <f t="shared" ca="1" si="20"/>
        <v>8638641226.2640991</v>
      </c>
      <c r="I112" s="90">
        <f t="shared" ca="1" si="20"/>
        <v>6478980919.6980743</v>
      </c>
      <c r="J112" s="90">
        <f t="shared" ca="1" si="20"/>
        <v>4319320613.1320496</v>
      </c>
      <c r="K112" s="90">
        <f t="shared" ca="1" si="20"/>
        <v>2159660306.5660248</v>
      </c>
      <c r="L112">
        <f ca="1">IF('Coal mining 2020'!$A120="MD",INDIRECT("'Coal mining 2020'!"&amp;'Country Selector'!$B$3&amp;ROW($A120))*10^12,0)*'Process Emissions Multipliers'!$B$42</f>
        <v>0</v>
      </c>
      <c r="M112" s="90">
        <f t="shared" ca="1" si="16"/>
        <v>1018510604.7208307</v>
      </c>
      <c r="N112" s="90">
        <f t="shared" ca="1" si="21"/>
        <v>2037021209.4416614</v>
      </c>
      <c r="O112" s="90">
        <f t="shared" ca="1" si="21"/>
        <v>3055531814.1624923</v>
      </c>
      <c r="P112" s="90">
        <f t="shared" ca="1" si="21"/>
        <v>4074042418.8833227</v>
      </c>
      <c r="Q112" s="90">
        <f t="shared" ca="1" si="21"/>
        <v>5092553023.6041536</v>
      </c>
      <c r="R112" s="90">
        <f t="shared" ca="1" si="21"/>
        <v>6111063628.3249846</v>
      </c>
      <c r="S112" s="90">
        <f t="shared" ca="1" si="21"/>
        <v>7129574233.0458145</v>
      </c>
      <c r="T112" s="90">
        <f t="shared" ca="1" si="21"/>
        <v>8148084837.7666454</v>
      </c>
      <c r="U112" s="90">
        <f t="shared" ca="1" si="21"/>
        <v>9166595442.4874763</v>
      </c>
      <c r="V112">
        <f ca="1">IF('Coal mining 2030'!$A120="MD",INDIRECT("'Coal mining 2030'!"&amp;'Country Selector'!$B$3&amp;ROW($A120))*10^12,0)*'Process Emissions Multipliers'!$D$42</f>
        <v>10185106047.208307</v>
      </c>
      <c r="W112" s="90">
        <f t="shared" ca="1" si="24"/>
        <v>10243303901.33758</v>
      </c>
      <c r="X112" s="90">
        <f t="shared" ca="1" si="24"/>
        <v>10301501755.466852</v>
      </c>
      <c r="Y112" s="90">
        <f t="shared" ca="1" si="24"/>
        <v>10359699609.596127</v>
      </c>
      <c r="Z112" s="90">
        <f t="shared" ca="1" si="24"/>
        <v>10417897463.725399</v>
      </c>
      <c r="AA112" s="90">
        <f t="shared" ca="1" si="24"/>
        <v>10476095317.854671</v>
      </c>
      <c r="AB112" s="90">
        <f t="shared" ca="1" si="24"/>
        <v>10534293171.983944</v>
      </c>
      <c r="AC112" s="90">
        <f t="shared" ca="1" si="24"/>
        <v>10592491026.113216</v>
      </c>
      <c r="AD112" s="90">
        <f t="shared" ca="1" si="24"/>
        <v>10650688880.242489</v>
      </c>
      <c r="AE112" s="90">
        <f t="shared" ca="1" si="24"/>
        <v>10708886734.371763</v>
      </c>
      <c r="AF112" s="90">
        <f t="shared" ca="1" si="24"/>
        <v>10767084588.501036</v>
      </c>
      <c r="AG112" s="90">
        <f t="shared" ca="1" si="24"/>
        <v>10825282442.630308</v>
      </c>
      <c r="AH112" s="90">
        <f t="shared" ca="1" si="24"/>
        <v>10883480296.759583</v>
      </c>
      <c r="AI112" s="90">
        <f t="shared" ca="1" si="24"/>
        <v>10941678150.888855</v>
      </c>
      <c r="AJ112" s="90">
        <f t="shared" ca="1" si="24"/>
        <v>10999876005.018127</v>
      </c>
      <c r="AK112" s="90">
        <f t="shared" ca="1" si="24"/>
        <v>11058073859.1474</v>
      </c>
      <c r="AL112" s="90">
        <f t="shared" ca="1" si="24"/>
        <v>11116271713.276672</v>
      </c>
      <c r="AM112" s="90">
        <f t="shared" ca="1" si="23"/>
        <v>11174469567.405945</v>
      </c>
      <c r="AN112" s="90">
        <f t="shared" ca="1" si="23"/>
        <v>11232667421.535219</v>
      </c>
      <c r="AO112" s="90">
        <f t="shared" ca="1" si="23"/>
        <v>11290865275.66449</v>
      </c>
      <c r="AP112">
        <f ca="1">V112*'Process Emissions Multipliers'!$E$42</f>
        <v>11349063129.793764</v>
      </c>
    </row>
    <row r="113" spans="1:42">
      <c r="A113" s="74">
        <v>61</v>
      </c>
      <c r="B113">
        <f ca="1">IF('Coal mining 2010'!$A121="MD",INDIRECT("'Coal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2020'!$A121="MD",INDIRECT("'Coal mining 2020'!"&amp;'Country Selector'!$B$3&amp;ROW($A121))*10^12,0)*'Process Emissions Multipliers'!$B$42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2030'!$A121="MD",INDIRECT("'Coal mining 2030'!"&amp;'Country Selector'!$B$3&amp;ROW($A121))*10^12,0)*'Process Emissions Multipliers'!$D$42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Multipliers'!$E$42</f>
        <v>0</v>
      </c>
    </row>
    <row r="114" spans="1:42">
      <c r="A114" s="74">
        <v>62</v>
      </c>
      <c r="B114">
        <f ca="1">IF('Coal mining 2010'!$A122="MD",INDIRECT("'Coal mining 2010'!"&amp;'Country Selector'!$B$3&amp;ROW($A122))*10^12,0)</f>
        <v>1605268212.3905981</v>
      </c>
      <c r="C114" s="90">
        <f t="shared" ca="1" si="15"/>
        <v>2683968723.7386589</v>
      </c>
      <c r="D114" s="90">
        <f t="shared" ca="1" si="20"/>
        <v>3762669235.0867195</v>
      </c>
      <c r="E114" s="90">
        <f t="shared" ca="1" si="20"/>
        <v>4841369746.4347801</v>
      </c>
      <c r="F114" s="90">
        <f t="shared" ca="1" si="20"/>
        <v>5920070257.7828407</v>
      </c>
      <c r="G114" s="90">
        <f t="shared" ca="1" si="20"/>
        <v>6998770769.1309013</v>
      </c>
      <c r="H114" s="90">
        <f t="shared" ca="1" si="20"/>
        <v>8077471280.4789619</v>
      </c>
      <c r="I114" s="90">
        <f t="shared" ca="1" si="20"/>
        <v>9156171791.8270245</v>
      </c>
      <c r="J114" s="90">
        <f t="shared" ca="1" si="20"/>
        <v>10234872303.175083</v>
      </c>
      <c r="K114" s="90">
        <f t="shared" ca="1" si="20"/>
        <v>11313572814.523144</v>
      </c>
      <c r="L114">
        <f ca="1">IF('Coal mining 2020'!$A122="MD",INDIRECT("'Coal mining 2020'!"&amp;'Country Selector'!$B$3&amp;ROW($A122))*10^12,0)*'Process Emissions Multipliers'!$B$42</f>
        <v>12392273325.871204</v>
      </c>
      <c r="M114" s="90">
        <f t="shared" ca="1" si="16"/>
        <v>11305368984.740011</v>
      </c>
      <c r="N114" s="90">
        <f t="shared" ca="1" si="21"/>
        <v>10218464643.60882</v>
      </c>
      <c r="O114" s="90">
        <f t="shared" ca="1" si="21"/>
        <v>9131560302.4776268</v>
      </c>
      <c r="P114" s="90">
        <f t="shared" ca="1" si="21"/>
        <v>8044655961.3464336</v>
      </c>
      <c r="Q114" s="90">
        <f t="shared" ca="1" si="21"/>
        <v>6957751620.2152405</v>
      </c>
      <c r="R114" s="90">
        <f t="shared" ca="1" si="21"/>
        <v>5870847279.0840483</v>
      </c>
      <c r="S114" s="90">
        <f t="shared" ca="1" si="21"/>
        <v>4783942937.9528561</v>
      </c>
      <c r="T114" s="90">
        <f t="shared" ca="1" si="21"/>
        <v>3697038596.8216629</v>
      </c>
      <c r="U114" s="90">
        <f t="shared" ca="1" si="21"/>
        <v>2610134255.6904697</v>
      </c>
      <c r="V114">
        <f ca="1">IF('Coal mining 2030'!$A122="MD",INDIRECT("'Coal mining 2030'!"&amp;'Country Selector'!$B$3&amp;ROW($A122))*10^12,0)*'Process Emissions Multipliers'!$D$42</f>
        <v>1523229914.5592773</v>
      </c>
      <c r="W114" s="90">
        <f t="shared" ca="1" si="24"/>
        <v>1531933673.9469535</v>
      </c>
      <c r="X114" s="90">
        <f t="shared" ca="1" si="24"/>
        <v>1540637433.3346293</v>
      </c>
      <c r="Y114" s="90">
        <f t="shared" ca="1" si="24"/>
        <v>1549341192.7223055</v>
      </c>
      <c r="Z114" s="90">
        <f t="shared" ca="1" si="24"/>
        <v>1558044952.1099815</v>
      </c>
      <c r="AA114" s="90">
        <f t="shared" ca="1" si="24"/>
        <v>1566748711.4976575</v>
      </c>
      <c r="AB114" s="90">
        <f t="shared" ca="1" si="24"/>
        <v>1575452470.8853338</v>
      </c>
      <c r="AC114" s="90">
        <f t="shared" ca="1" si="24"/>
        <v>1584156230.2730098</v>
      </c>
      <c r="AD114" s="90">
        <f t="shared" ca="1" si="24"/>
        <v>1592859989.6606858</v>
      </c>
      <c r="AE114" s="90">
        <f t="shared" ca="1" si="24"/>
        <v>1601563749.0483618</v>
      </c>
      <c r="AF114" s="90">
        <f t="shared" ca="1" si="24"/>
        <v>1610267508.436038</v>
      </c>
      <c r="AG114" s="90">
        <f t="shared" ca="1" si="24"/>
        <v>1618971267.8237138</v>
      </c>
      <c r="AH114" s="90">
        <f t="shared" ca="1" si="24"/>
        <v>1627675027.21139</v>
      </c>
      <c r="AI114" s="90">
        <f t="shared" ca="1" si="24"/>
        <v>1636378786.5990663</v>
      </c>
      <c r="AJ114" s="90">
        <f t="shared" ca="1" si="24"/>
        <v>1645082545.986742</v>
      </c>
      <c r="AK114" s="90">
        <f t="shared" ca="1" si="24"/>
        <v>1653786305.3744183</v>
      </c>
      <c r="AL114" s="90">
        <f t="shared" ca="1" si="24"/>
        <v>1662490064.7620943</v>
      </c>
      <c r="AM114" s="90">
        <f t="shared" ca="1" si="23"/>
        <v>1671193824.1497703</v>
      </c>
      <c r="AN114" s="90">
        <f t="shared" ca="1" si="23"/>
        <v>1679897583.5374465</v>
      </c>
      <c r="AO114" s="90">
        <f t="shared" ca="1" si="23"/>
        <v>1688601342.9251225</v>
      </c>
      <c r="AP114">
        <f ca="1">V114*'Process Emissions Multipliers'!$E$42</f>
        <v>1697305102.3127985</v>
      </c>
    </row>
    <row r="115" spans="1:42">
      <c r="A115" s="74">
        <v>63</v>
      </c>
      <c r="B115">
        <f ca="1">IF('Coal mining 2010'!$A123="MD",INDIRECT("'Coal mining 2010'!"&amp;'Country Selector'!$B$3&amp;ROW($A123))*10^12,0)</f>
        <v>1100758916.5998867</v>
      </c>
      <c r="C115" s="90">
        <f t="shared" ca="1" si="15"/>
        <v>2166916494.8150501</v>
      </c>
      <c r="D115" s="90">
        <f t="shared" ca="1" si="20"/>
        <v>3233074073.0302134</v>
      </c>
      <c r="E115" s="90">
        <f t="shared" ca="1" si="20"/>
        <v>4299231651.2453766</v>
      </c>
      <c r="F115" s="90">
        <f t="shared" ca="1" si="20"/>
        <v>5365389229.4605408</v>
      </c>
      <c r="G115" s="90">
        <f t="shared" ca="1" si="20"/>
        <v>6431546807.675704</v>
      </c>
      <c r="H115" s="90">
        <f t="shared" ca="1" si="20"/>
        <v>7497704385.8908672</v>
      </c>
      <c r="I115" s="90">
        <f t="shared" ca="1" si="20"/>
        <v>8563861964.1060314</v>
      </c>
      <c r="J115" s="90">
        <f t="shared" ca="1" si="20"/>
        <v>9630019542.3211937</v>
      </c>
      <c r="K115" s="90">
        <f t="shared" ca="1" si="20"/>
        <v>10696177120.536358</v>
      </c>
      <c r="L115">
        <f ca="1">IF('Coal mining 2020'!$A123="MD",INDIRECT("'Coal mining 2020'!"&amp;'Country Selector'!$B$3&amp;ROW($A123))*10^12,0)*'Process Emissions Multipliers'!$B$42</f>
        <v>11762334698.751522</v>
      </c>
      <c r="M115" s="90">
        <f t="shared" ca="1" si="16"/>
        <v>10690551619.00672</v>
      </c>
      <c r="N115" s="90">
        <f t="shared" ca="1" si="21"/>
        <v>9618768539.2619171</v>
      </c>
      <c r="O115" s="90">
        <f t="shared" ca="1" si="21"/>
        <v>8546985459.5171165</v>
      </c>
      <c r="P115" s="90">
        <f t="shared" ca="1" si="21"/>
        <v>7475202379.7723141</v>
      </c>
      <c r="Q115" s="90">
        <f t="shared" ca="1" si="21"/>
        <v>6403419300.0275126</v>
      </c>
      <c r="R115" s="90">
        <f t="shared" ca="1" si="21"/>
        <v>5331636220.282711</v>
      </c>
      <c r="S115" s="90">
        <f t="shared" ca="1" si="21"/>
        <v>4259853140.5379086</v>
      </c>
      <c r="T115" s="90">
        <f t="shared" ca="1" si="21"/>
        <v>3188070060.793107</v>
      </c>
      <c r="U115" s="90">
        <f t="shared" ca="1" si="21"/>
        <v>2116286981.0483055</v>
      </c>
      <c r="V115">
        <f ca="1">IF('Coal mining 2030'!$A123="MD",INDIRECT("'Coal mining 2030'!"&amp;'Country Selector'!$B$3&amp;ROW($A123))*10^12,0)*'Process Emissions Multipliers'!$D$42</f>
        <v>1044503901.3035036</v>
      </c>
      <c r="W115" s="90">
        <f t="shared" ca="1" si="24"/>
        <v>1050472212.8167822</v>
      </c>
      <c r="X115" s="90">
        <f t="shared" ca="1" si="24"/>
        <v>1056440524.330061</v>
      </c>
      <c r="Y115" s="90">
        <f t="shared" ca="1" si="24"/>
        <v>1062408835.8433397</v>
      </c>
      <c r="Z115" s="90">
        <f t="shared" ca="1" si="24"/>
        <v>1068377147.3566184</v>
      </c>
      <c r="AA115" s="90">
        <f t="shared" ca="1" si="24"/>
        <v>1074345458.8698971</v>
      </c>
      <c r="AB115" s="90">
        <f t="shared" ca="1" si="24"/>
        <v>1080313770.3831756</v>
      </c>
      <c r="AC115" s="90">
        <f t="shared" ca="1" si="24"/>
        <v>1086282081.8964543</v>
      </c>
      <c r="AD115" s="90">
        <f t="shared" ca="1" si="24"/>
        <v>1092250393.4097331</v>
      </c>
      <c r="AE115" s="90">
        <f t="shared" ca="1" si="24"/>
        <v>1098218704.9230118</v>
      </c>
      <c r="AF115" s="90">
        <f t="shared" ca="1" si="24"/>
        <v>1104187016.4362905</v>
      </c>
      <c r="AG115" s="90">
        <f t="shared" ca="1" si="24"/>
        <v>1110155327.9495692</v>
      </c>
      <c r="AH115" s="90">
        <f t="shared" ca="1" si="24"/>
        <v>1116123639.4628477</v>
      </c>
      <c r="AI115" s="90">
        <f t="shared" ca="1" si="24"/>
        <v>1122091950.9761264</v>
      </c>
      <c r="AJ115" s="90">
        <f t="shared" ca="1" si="24"/>
        <v>1128060262.4894052</v>
      </c>
      <c r="AK115" s="90">
        <f t="shared" ca="1" si="24"/>
        <v>1134028574.0026839</v>
      </c>
      <c r="AL115" s="90">
        <f t="shared" ca="1" si="24"/>
        <v>1139996885.5159626</v>
      </c>
      <c r="AM115" s="90">
        <f t="shared" ca="1" si="23"/>
        <v>1145965197.0292413</v>
      </c>
      <c r="AN115" s="90">
        <f t="shared" ca="1" si="23"/>
        <v>1151933508.5425198</v>
      </c>
      <c r="AO115" s="90">
        <f t="shared" ca="1" si="23"/>
        <v>1157901820.0557988</v>
      </c>
      <c r="AP115">
        <f ca="1">V115*'Process Emissions Multipliers'!$E$42</f>
        <v>1163870131.5690773</v>
      </c>
    </row>
    <row r="116" spans="1:42">
      <c r="A116" s="74">
        <v>64</v>
      </c>
      <c r="B116">
        <f ca="1">IF('Coal mining 2010'!$A124="MD",INDIRECT("'Coal mining 2010'!"&amp;'Country Selector'!$B$3&amp;ROW($A124))*10^12,0)</f>
        <v>10088129881.481222</v>
      </c>
      <c r="C116" s="90">
        <f t="shared" ca="1" si="15"/>
        <v>9079316893.3330994</v>
      </c>
      <c r="D116" s="90">
        <f t="shared" ca="1" si="20"/>
        <v>8070503905.1849775</v>
      </c>
      <c r="E116" s="90">
        <f t="shared" ca="1" si="20"/>
        <v>7061690917.0368557</v>
      </c>
      <c r="F116" s="90">
        <f t="shared" ca="1" si="20"/>
        <v>6052877928.8887329</v>
      </c>
      <c r="G116" s="90">
        <f t="shared" ca="1" si="20"/>
        <v>5044064940.7406111</v>
      </c>
      <c r="H116" s="90">
        <f t="shared" ca="1" si="20"/>
        <v>4035251952.5924888</v>
      </c>
      <c r="I116" s="90">
        <f t="shared" ca="1" si="20"/>
        <v>3026438964.4443665</v>
      </c>
      <c r="J116" s="90">
        <f t="shared" ca="1" si="20"/>
        <v>2017625976.2962444</v>
      </c>
      <c r="K116" s="90">
        <f t="shared" ca="1" si="20"/>
        <v>1008812988.1481222</v>
      </c>
      <c r="L116">
        <f ca="1">IF('Coal mining 2020'!$A124="MD",INDIRECT("'Coal mining 2020'!"&amp;'Country Selector'!$B$3&amp;ROW($A124))*10^12,0)*'Process Emissions Multipliers'!$B$42</f>
        <v>0</v>
      </c>
      <c r="M116" s="90">
        <f t="shared" ca="1" si="16"/>
        <v>957256930.57421434</v>
      </c>
      <c r="N116" s="90">
        <f t="shared" ca="1" si="21"/>
        <v>1914513861.1484287</v>
      </c>
      <c r="O116" s="90">
        <f t="shared" ca="1" si="21"/>
        <v>2871770791.7226434</v>
      </c>
      <c r="P116" s="90">
        <f t="shared" ca="1" si="21"/>
        <v>3829027722.2968574</v>
      </c>
      <c r="Q116" s="90">
        <f t="shared" ca="1" si="21"/>
        <v>4786284652.8710718</v>
      </c>
      <c r="R116" s="90">
        <f t="shared" ca="1" si="21"/>
        <v>5743541583.4452868</v>
      </c>
      <c r="S116" s="90">
        <f t="shared" ca="1" si="21"/>
        <v>6700798514.0195007</v>
      </c>
      <c r="T116" s="90">
        <f t="shared" ca="1" si="21"/>
        <v>7658055444.5937147</v>
      </c>
      <c r="U116" s="90">
        <f t="shared" ca="1" si="21"/>
        <v>8615312375.1679287</v>
      </c>
      <c r="V116">
        <f ca="1">IF('Coal mining 2030'!$A124="MD",INDIRECT("'Coal mining 2030'!"&amp;'Country Selector'!$B$3&amp;ROW($A124))*10^12,0)*'Process Emissions Multipliers'!$D$42</f>
        <v>9572569305.7421436</v>
      </c>
      <c r="W116" s="90">
        <f t="shared" ca="1" si="24"/>
        <v>9627267115.4179325</v>
      </c>
      <c r="X116" s="90">
        <f t="shared" ca="1" si="24"/>
        <v>9681964925.0937233</v>
      </c>
      <c r="Y116" s="90">
        <f t="shared" ca="1" si="24"/>
        <v>9736662734.7695141</v>
      </c>
      <c r="Z116" s="90">
        <f t="shared" ca="1" si="24"/>
        <v>9791360544.445303</v>
      </c>
      <c r="AA116" s="90">
        <f t="shared" ca="1" si="24"/>
        <v>9846058354.1210918</v>
      </c>
      <c r="AB116" s="90">
        <f t="shared" ca="1" si="24"/>
        <v>9900756163.7968826</v>
      </c>
      <c r="AC116" s="90">
        <f t="shared" ca="1" si="24"/>
        <v>9955453973.4726715</v>
      </c>
      <c r="AD116" s="90">
        <f t="shared" ca="1" si="24"/>
        <v>10010151783.148462</v>
      </c>
      <c r="AE116" s="90">
        <f t="shared" ca="1" si="24"/>
        <v>10064849592.824251</v>
      </c>
      <c r="AF116" s="90">
        <f t="shared" ca="1" si="24"/>
        <v>10119547402.500042</v>
      </c>
      <c r="AG116" s="90">
        <f t="shared" ca="1" si="24"/>
        <v>10174245212.175831</v>
      </c>
      <c r="AH116" s="90">
        <f t="shared" ca="1" si="24"/>
        <v>10228943021.851622</v>
      </c>
      <c r="AI116" s="90">
        <f t="shared" ca="1" si="24"/>
        <v>10283640831.527411</v>
      </c>
      <c r="AJ116" s="90">
        <f t="shared" ca="1" si="24"/>
        <v>10338338641.203201</v>
      </c>
      <c r="AK116" s="90">
        <f t="shared" ca="1" si="24"/>
        <v>10393036450.878992</v>
      </c>
      <c r="AL116" s="90">
        <f t="shared" ca="1" si="24"/>
        <v>10447734260.554781</v>
      </c>
      <c r="AM116" s="90">
        <f t="shared" ca="1" si="23"/>
        <v>10502432070.230572</v>
      </c>
      <c r="AN116" s="90">
        <f t="shared" ca="1" si="23"/>
        <v>10557129879.906361</v>
      </c>
      <c r="AO116" s="90">
        <f t="shared" ca="1" si="23"/>
        <v>10611827689.582151</v>
      </c>
      <c r="AP116">
        <f ca="1">V116*'Process Emissions Multipliers'!$E$42</f>
        <v>10666525499.25794</v>
      </c>
    </row>
    <row r="117" spans="1:42">
      <c r="A117" s="74">
        <v>65</v>
      </c>
      <c r="B117">
        <f ca="1">IF('Coal mining 2010'!$A125="MD",INDIRECT("'Coal mining 2010'!"&amp;'Country Selector'!$B$3&amp;ROW($A125))*10^12,0)</f>
        <v>459001503.26616538</v>
      </c>
      <c r="C117" s="90">
        <f t="shared" ca="1" si="15"/>
        <v>458721935.17800701</v>
      </c>
      <c r="D117" s="90">
        <f t="shared" ca="1" si="20"/>
        <v>458442367.08984864</v>
      </c>
      <c r="E117" s="90">
        <f t="shared" ca="1" si="20"/>
        <v>458162799.00169021</v>
      </c>
      <c r="F117" s="90">
        <f t="shared" ca="1" si="20"/>
        <v>457883230.91353184</v>
      </c>
      <c r="G117" s="90">
        <f t="shared" ca="1" si="20"/>
        <v>457603662.82537341</v>
      </c>
      <c r="H117" s="90">
        <f t="shared" ca="1" si="20"/>
        <v>457324094.73721498</v>
      </c>
      <c r="I117" s="90">
        <f t="shared" ca="1" si="20"/>
        <v>457044526.64905661</v>
      </c>
      <c r="J117" s="90">
        <f t="shared" ca="1" si="20"/>
        <v>456764958.56089818</v>
      </c>
      <c r="K117" s="90">
        <f t="shared" ca="1" si="20"/>
        <v>456485390.47273982</v>
      </c>
      <c r="L117">
        <f ca="1">IF('Coal mining 2020'!$A125="MD",INDIRECT("'Coal mining 2020'!"&amp;'Country Selector'!$B$3&amp;ROW($A125))*10^12,0)*'Process Emissions Multipliers'!$B$42</f>
        <v>456205822.38458145</v>
      </c>
      <c r="M117" s="90">
        <f t="shared" ca="1" si="16"/>
        <v>1394193143.9854188</v>
      </c>
      <c r="N117" s="90">
        <f t="shared" ca="1" si="21"/>
        <v>2332180465.586256</v>
      </c>
      <c r="O117" s="90">
        <f t="shared" ca="1" si="21"/>
        <v>3270167787.1870933</v>
      </c>
      <c r="P117" s="90">
        <f t="shared" ca="1" si="21"/>
        <v>4208155108.7879305</v>
      </c>
      <c r="Q117" s="90">
        <f t="shared" ca="1" si="21"/>
        <v>5146142430.3887672</v>
      </c>
      <c r="R117" s="90">
        <f t="shared" ca="1" si="21"/>
        <v>6084129751.9896049</v>
      </c>
      <c r="S117" s="90">
        <f t="shared" ca="1" si="21"/>
        <v>7022117073.5904408</v>
      </c>
      <c r="T117" s="90">
        <f t="shared" ca="1" si="21"/>
        <v>7960104395.1912794</v>
      </c>
      <c r="U117" s="90">
        <f t="shared" ca="1" si="21"/>
        <v>8898091716.7921181</v>
      </c>
      <c r="V117">
        <f ca="1">IF('Coal mining 2030'!$A125="MD",INDIRECT("'Coal mining 2030'!"&amp;'Country Selector'!$B$3&amp;ROW($A125))*10^12,0)*'Process Emissions Multipliers'!$D$42</f>
        <v>9836079038.3929539</v>
      </c>
      <c r="W117" s="90">
        <f t="shared" ca="1" si="24"/>
        <v>9892282546.7734375</v>
      </c>
      <c r="X117" s="90">
        <f t="shared" ca="1" si="24"/>
        <v>9948486055.153923</v>
      </c>
      <c r="Y117" s="90">
        <f t="shared" ca="1" si="24"/>
        <v>10004689563.534405</v>
      </c>
      <c r="Z117" s="90">
        <f t="shared" ca="1" si="24"/>
        <v>10060893071.91489</v>
      </c>
      <c r="AA117" s="90">
        <f t="shared" ca="1" si="24"/>
        <v>10117096580.295376</v>
      </c>
      <c r="AB117" s="90">
        <f t="shared" ca="1" si="24"/>
        <v>10173300088.675858</v>
      </c>
      <c r="AC117" s="90">
        <f t="shared" ca="1" si="24"/>
        <v>10229503597.056343</v>
      </c>
      <c r="AD117" s="90">
        <f t="shared" ca="1" si="24"/>
        <v>10285707105.436827</v>
      </c>
      <c r="AE117" s="90">
        <f t="shared" ca="1" si="24"/>
        <v>10341910613.81731</v>
      </c>
      <c r="AF117" s="90">
        <f t="shared" ca="1" si="24"/>
        <v>10398114122.197796</v>
      </c>
      <c r="AG117" s="90">
        <f t="shared" ca="1" si="24"/>
        <v>10454317630.578279</v>
      </c>
      <c r="AH117" s="90">
        <f t="shared" ca="1" si="24"/>
        <v>10510521138.958763</v>
      </c>
      <c r="AI117" s="90">
        <f t="shared" ca="1" si="24"/>
        <v>10566724647.339247</v>
      </c>
      <c r="AJ117" s="90">
        <f t="shared" ca="1" si="24"/>
        <v>10622928155.71973</v>
      </c>
      <c r="AK117" s="90">
        <f t="shared" ca="1" si="24"/>
        <v>10679131664.100216</v>
      </c>
      <c r="AL117" s="90">
        <f t="shared" ca="1" si="24"/>
        <v>10735335172.4807</v>
      </c>
      <c r="AM117" s="90">
        <f t="shared" ca="1" si="23"/>
        <v>10791538680.861183</v>
      </c>
      <c r="AN117" s="90">
        <f t="shared" ca="1" si="23"/>
        <v>10847742189.241669</v>
      </c>
      <c r="AO117" s="90">
        <f t="shared" ca="1" si="23"/>
        <v>10903945697.62215</v>
      </c>
      <c r="AP117">
        <f ca="1">V117*'Process Emissions Multipliers'!$E$42</f>
        <v>10960149206.002636</v>
      </c>
    </row>
    <row r="118" spans="1:42">
      <c r="A118" s="74">
        <v>66</v>
      </c>
      <c r="B118">
        <f ca="1">IF('Coal mining 2010'!$A126="MD",INDIRECT("'Coal mining 2010'!"&amp;'Country Selector'!$B$3&amp;ROW($A126))*10^12,0)</f>
        <v>9906830249.3776627</v>
      </c>
      <c r="C118" s="90">
        <f t="shared" ca="1" si="15"/>
        <v>8916147224.4398956</v>
      </c>
      <c r="D118" s="90">
        <f t="shared" ca="1" si="20"/>
        <v>7925464199.5021305</v>
      </c>
      <c r="E118" s="90">
        <f t="shared" ca="1" si="20"/>
        <v>6934781174.5643644</v>
      </c>
      <c r="F118" s="90">
        <f t="shared" ca="1" si="20"/>
        <v>5944098149.6265974</v>
      </c>
      <c r="G118" s="90">
        <f t="shared" ca="1" si="20"/>
        <v>4953415124.6888313</v>
      </c>
      <c r="H118" s="90">
        <f t="shared" ca="1" si="20"/>
        <v>3962732099.7510653</v>
      </c>
      <c r="I118" s="90">
        <f t="shared" ca="1" si="20"/>
        <v>2972049074.8132987</v>
      </c>
      <c r="J118" s="90">
        <f t="shared" ca="1" si="20"/>
        <v>1981366049.8755326</v>
      </c>
      <c r="K118" s="90">
        <f t="shared" ca="1" si="20"/>
        <v>990683024.93776631</v>
      </c>
      <c r="L118">
        <f ca="1">IF('Coal mining 2020'!$A126="MD",INDIRECT("'Coal mining 2020'!"&amp;'Country Selector'!$B$3&amp;ROW($A126))*10^12,0)*'Process Emissions Multipliers'!$B$42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2030'!$A126="MD",INDIRECT("'Coal mining 2030'!"&amp;'Country Selector'!$B$3&amp;ROW($A126))*10^12,0)*'Process Emissions Multipliers'!$D$42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Multipliers'!$E$42</f>
        <v>0</v>
      </c>
    </row>
    <row r="119" spans="1:42">
      <c r="A119" s="74">
        <v>67</v>
      </c>
      <c r="B119">
        <f ca="1">IF('Coal mining 2010'!$A127="MD",INDIRECT("'Coal mining 2010'!"&amp;'Country Selector'!$B$3&amp;ROW($A127))*10^12,0)</f>
        <v>0</v>
      </c>
      <c r="C119" s="90">
        <f t="shared" ca="1" si="15"/>
        <v>1002668522.0360491</v>
      </c>
      <c r="D119" s="90">
        <f t="shared" ca="1" si="20"/>
        <v>2005337044.0720983</v>
      </c>
      <c r="E119" s="90">
        <f t="shared" ca="1" si="20"/>
        <v>3008005566.1081476</v>
      </c>
      <c r="F119" s="90">
        <f t="shared" ca="1" si="20"/>
        <v>4010674088.1441965</v>
      </c>
      <c r="G119" s="90">
        <f t="shared" ca="1" si="20"/>
        <v>5013342610.1802454</v>
      </c>
      <c r="H119" s="90">
        <f t="shared" ca="1" si="20"/>
        <v>6016011132.2162952</v>
      </c>
      <c r="I119" s="90">
        <f t="shared" ca="1" si="20"/>
        <v>7018679654.2523441</v>
      </c>
      <c r="J119" s="90">
        <f t="shared" ca="1" si="20"/>
        <v>8021348176.288393</v>
      </c>
      <c r="K119" s="90">
        <f t="shared" ca="1" si="20"/>
        <v>9024016698.3244419</v>
      </c>
      <c r="L119">
        <f ca="1">IF('Coal mining 2020'!$A127="MD",INDIRECT("'Coal mining 2020'!"&amp;'Country Selector'!$B$3&amp;ROW($A127))*10^12,0)*'Process Emissions Multipliers'!$B$42</f>
        <v>10026685220.360491</v>
      </c>
      <c r="M119" s="90">
        <f t="shared" ca="1" si="16"/>
        <v>9024016698.3244419</v>
      </c>
      <c r="N119" s="90">
        <f t="shared" ca="1" si="21"/>
        <v>8021348176.288393</v>
      </c>
      <c r="O119" s="90">
        <f t="shared" ca="1" si="21"/>
        <v>7018679654.2523441</v>
      </c>
      <c r="P119" s="90">
        <f t="shared" ca="1" si="21"/>
        <v>6016011132.2162952</v>
      </c>
      <c r="Q119" s="90">
        <f t="shared" ca="1" si="21"/>
        <v>5013342610.1802454</v>
      </c>
      <c r="R119" s="90">
        <f t="shared" ca="1" si="21"/>
        <v>4010674088.1441965</v>
      </c>
      <c r="S119" s="90">
        <f t="shared" ca="1" si="21"/>
        <v>3008005566.1081476</v>
      </c>
      <c r="T119" s="90">
        <f t="shared" ca="1" si="21"/>
        <v>2005337044.0720983</v>
      </c>
      <c r="U119" s="90">
        <f t="shared" ca="1" si="21"/>
        <v>1002668522.0360491</v>
      </c>
      <c r="V119">
        <f ca="1">IF('Coal mining 2030'!$A127="MD",INDIRECT("'Coal mining 2030'!"&amp;'Country Selector'!$B$3&amp;ROW($A127))*10^12,0)*'Process Emissions Multipliers'!$D$42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Multipliers'!$E$42</f>
        <v>0</v>
      </c>
    </row>
    <row r="120" spans="1:42">
      <c r="A120" s="74">
        <v>68</v>
      </c>
      <c r="B120">
        <f ca="1">IF('Coal mining 2010'!$A128="MD",INDIRECT("'Coal mining 2010'!"&amp;'Country Selector'!$B$3&amp;ROW($A128))*10^12,0)</f>
        <v>2057992851.9737222</v>
      </c>
      <c r="C120" s="90">
        <f t="shared" ca="1" si="15"/>
        <v>3041388356.7318072</v>
      </c>
      <c r="D120" s="90">
        <f t="shared" ca="1" si="20"/>
        <v>4024783861.489892</v>
      </c>
      <c r="E120" s="90">
        <f t="shared" ca="1" si="20"/>
        <v>5008179366.2479763</v>
      </c>
      <c r="F120" s="90">
        <f t="shared" ca="1" si="20"/>
        <v>5991574871.0060616</v>
      </c>
      <c r="G120" s="90">
        <f t="shared" ca="1" si="20"/>
        <v>6974970375.7641468</v>
      </c>
      <c r="H120" s="90">
        <f t="shared" ca="1" si="20"/>
        <v>7958365880.5222311</v>
      </c>
      <c r="I120" s="90">
        <f t="shared" ca="1" si="20"/>
        <v>8941761385.2803173</v>
      </c>
      <c r="J120" s="90">
        <f t="shared" ca="1" si="20"/>
        <v>9925156890.0384026</v>
      </c>
      <c r="K120" s="90">
        <f t="shared" ca="1" si="20"/>
        <v>10908552394.796486</v>
      </c>
      <c r="L120">
        <f ca="1">IF('Coal mining 2020'!$A128="MD",INDIRECT("'Coal mining 2020'!"&amp;'Country Selector'!$B$3&amp;ROW($A128))*10^12,0)*'Process Emissions Multipliers'!$B$42</f>
        <v>11891947899.554571</v>
      </c>
      <c r="M120" s="90">
        <f t="shared" ca="1" si="16"/>
        <v>10898034885.682825</v>
      </c>
      <c r="N120" s="90">
        <f t="shared" ca="1" si="21"/>
        <v>9904121871.8110809</v>
      </c>
      <c r="O120" s="90">
        <f t="shared" ca="1" si="21"/>
        <v>8910208857.9393349</v>
      </c>
      <c r="P120" s="90">
        <f t="shared" ca="1" si="21"/>
        <v>7916295844.0675898</v>
      </c>
      <c r="Q120" s="90">
        <f t="shared" ca="1" si="21"/>
        <v>6922382830.1958447</v>
      </c>
      <c r="R120" s="90">
        <f t="shared" ca="1" si="21"/>
        <v>5928469816.3240995</v>
      </c>
      <c r="S120" s="90">
        <f t="shared" ca="1" si="21"/>
        <v>4934556802.4523535</v>
      </c>
      <c r="T120" s="90">
        <f t="shared" ca="1" si="21"/>
        <v>3940643788.5806084</v>
      </c>
      <c r="U120" s="90">
        <f t="shared" ca="1" si="21"/>
        <v>2946730774.7088633</v>
      </c>
      <c r="V120">
        <f ca="1">IF('Coal mining 2030'!$A128="MD",INDIRECT("'Coal mining 2030'!"&amp;'Country Selector'!$B$3&amp;ROW($A128))*10^12,0)*'Process Emissions Multipliers'!$D$42</f>
        <v>1952817760.8371177</v>
      </c>
      <c r="W120" s="90">
        <f t="shared" ca="1" si="24"/>
        <v>1963976191.8499596</v>
      </c>
      <c r="X120" s="90">
        <f t="shared" ca="1" si="24"/>
        <v>1975134622.8628011</v>
      </c>
      <c r="Y120" s="90">
        <f t="shared" ca="1" si="24"/>
        <v>1986293053.875643</v>
      </c>
      <c r="Z120" s="90">
        <f t="shared" ca="1" si="24"/>
        <v>1997451484.888485</v>
      </c>
      <c r="AA120" s="90">
        <f t="shared" ca="1" si="24"/>
        <v>2008609915.9013267</v>
      </c>
      <c r="AB120" s="90">
        <f t="shared" ca="1" si="24"/>
        <v>2019768346.9141684</v>
      </c>
      <c r="AC120" s="90">
        <f t="shared" ca="1" si="24"/>
        <v>2030926777.9270103</v>
      </c>
      <c r="AD120" s="90">
        <f t="shared" ca="1" si="24"/>
        <v>2042085208.9398518</v>
      </c>
      <c r="AE120" s="90">
        <f t="shared" ca="1" si="24"/>
        <v>2053243639.9526937</v>
      </c>
      <c r="AF120" s="90">
        <f t="shared" ca="1" si="24"/>
        <v>2064402070.9655356</v>
      </c>
      <c r="AG120" s="90">
        <f t="shared" ca="1" si="24"/>
        <v>2075560501.9783773</v>
      </c>
      <c r="AH120" s="90">
        <f t="shared" ca="1" si="24"/>
        <v>2086718932.991219</v>
      </c>
      <c r="AI120" s="90">
        <f t="shared" ca="1" si="24"/>
        <v>2097877364.004061</v>
      </c>
      <c r="AJ120" s="90">
        <f t="shared" ca="1" si="24"/>
        <v>2109035795.0169029</v>
      </c>
      <c r="AK120" s="90">
        <f t="shared" ca="1" si="24"/>
        <v>2120194226.0297446</v>
      </c>
      <c r="AL120" s="90">
        <f t="shared" ca="1" si="24"/>
        <v>2131352657.0425863</v>
      </c>
      <c r="AM120" s="90">
        <f t="shared" ca="1" si="23"/>
        <v>2142511088.0554283</v>
      </c>
      <c r="AN120" s="90">
        <f t="shared" ca="1" si="23"/>
        <v>2153669519.0682697</v>
      </c>
      <c r="AO120" s="90">
        <f t="shared" ca="1" si="23"/>
        <v>2164827950.0811119</v>
      </c>
      <c r="AP120">
        <f ca="1">V120*'Process Emissions Multipliers'!$E$42</f>
        <v>2175986381.0939536</v>
      </c>
    </row>
    <row r="121" spans="1:42">
      <c r="A121" s="74">
        <v>69</v>
      </c>
      <c r="B121">
        <f ca="1">IF('Coal mining 2010'!$A129="MD",INDIRECT("'Coal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2020'!$A129="MD",INDIRECT("'Coal mining 2020'!"&amp;'Country Selector'!$B$3&amp;ROW($A129))*10^12,0)*'Process Emissions Multipliers'!$B$42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2030'!$A129="MD",INDIRECT("'Coal mining 2030'!"&amp;'Country Selector'!$B$3&amp;ROW($A129))*10^12,0)*'Process Emissions Multipliers'!$D$42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Multipliers'!$E$42</f>
        <v>0</v>
      </c>
    </row>
    <row r="122" spans="1:42">
      <c r="A122" s="74">
        <v>70</v>
      </c>
      <c r="B122">
        <f ca="1">IF('Coal mining 2010'!$A130="MD",INDIRECT("'Coal mining 2010'!"&amp;'Country Selector'!$B$3&amp;ROW($A130))*10^12,0)</f>
        <v>427884700.96510875</v>
      </c>
      <c r="C122" s="90">
        <f t="shared" ca="1" si="15"/>
        <v>427624085.46179217</v>
      </c>
      <c r="D122" s="90">
        <f t="shared" ca="1" si="20"/>
        <v>427363469.95847559</v>
      </c>
      <c r="E122" s="90">
        <f t="shared" ca="1" si="20"/>
        <v>427102854.45515901</v>
      </c>
      <c r="F122" s="90">
        <f t="shared" ca="1" si="20"/>
        <v>426842238.95184243</v>
      </c>
      <c r="G122" s="90">
        <f t="shared" ca="1" si="20"/>
        <v>426581623.44852591</v>
      </c>
      <c r="H122" s="90">
        <f t="shared" ca="1" si="20"/>
        <v>426321007.94520938</v>
      </c>
      <c r="I122" s="90">
        <f t="shared" ca="1" si="20"/>
        <v>426060392.44189274</v>
      </c>
      <c r="J122" s="90">
        <f t="shared" ca="1" si="20"/>
        <v>425799776.93857622</v>
      </c>
      <c r="K122" s="90">
        <f t="shared" ca="1" si="20"/>
        <v>425539161.43525964</v>
      </c>
      <c r="L122">
        <f ca="1">IF('Coal mining 2020'!$A130="MD",INDIRECT("'Coal mining 2020'!"&amp;'Country Selector'!$B$3&amp;ROW($A130))*10^12,0)*'Process Emissions Multipliers'!$B$42</f>
        <v>425278545.93194306</v>
      </c>
      <c r="M122" s="90">
        <f t="shared" ca="1" si="16"/>
        <v>2180888413.0200443</v>
      </c>
      <c r="N122" s="90">
        <f t="shared" ca="1" si="21"/>
        <v>3936498280.1081452</v>
      </c>
      <c r="O122" s="90">
        <f t="shared" ca="1" si="21"/>
        <v>5692108147.1962461</v>
      </c>
      <c r="P122" s="90">
        <f t="shared" ca="1" si="21"/>
        <v>7447718014.2843475</v>
      </c>
      <c r="Q122" s="90">
        <f t="shared" ca="1" si="21"/>
        <v>9203327881.372448</v>
      </c>
      <c r="R122" s="90">
        <f t="shared" ca="1" si="21"/>
        <v>10958937748.46055</v>
      </c>
      <c r="S122" s="90">
        <f t="shared" ca="1" si="21"/>
        <v>12714547615.548651</v>
      </c>
      <c r="T122" s="90">
        <f t="shared" ca="1" si="21"/>
        <v>14470157482.636751</v>
      </c>
      <c r="U122" s="90">
        <f t="shared" ca="1" si="21"/>
        <v>16225767349.724854</v>
      </c>
      <c r="V122">
        <f ca="1">IF('Coal mining 2030'!$A130="MD",INDIRECT("'Coal mining 2030'!"&amp;'Country Selector'!$B$3&amp;ROW($A130))*10^12,0)*'Process Emissions Multipliers'!$D$42</f>
        <v>17981377216.812954</v>
      </c>
      <c r="W122" s="90">
        <f t="shared" ca="1" si="24"/>
        <v>18084123085.482071</v>
      </c>
      <c r="X122" s="90">
        <f t="shared" ca="1" si="24"/>
        <v>18186868954.151192</v>
      </c>
      <c r="Y122" s="90">
        <f t="shared" ca="1" si="24"/>
        <v>18289614822.820309</v>
      </c>
      <c r="Z122" s="90">
        <f t="shared" ca="1" si="24"/>
        <v>18392360691.489429</v>
      </c>
      <c r="AA122" s="90">
        <f t="shared" ca="1" si="24"/>
        <v>18495106560.158546</v>
      </c>
      <c r="AB122" s="90">
        <f t="shared" ca="1" si="24"/>
        <v>18597852428.827667</v>
      </c>
      <c r="AC122" s="90">
        <f t="shared" ca="1" si="24"/>
        <v>18700598297.496784</v>
      </c>
      <c r="AD122" s="90">
        <f t="shared" ca="1" si="24"/>
        <v>18803344166.165901</v>
      </c>
      <c r="AE122" s="90">
        <f t="shared" ca="1" si="24"/>
        <v>18906090034.835022</v>
      </c>
      <c r="AF122" s="90">
        <f t="shared" ca="1" si="24"/>
        <v>19008835903.504143</v>
      </c>
      <c r="AG122" s="90">
        <f t="shared" ca="1" si="24"/>
        <v>19111581772.17326</v>
      </c>
      <c r="AH122" s="90">
        <f t="shared" ca="1" si="24"/>
        <v>19214327640.842377</v>
      </c>
      <c r="AI122" s="90">
        <f t="shared" ca="1" si="24"/>
        <v>19317073509.511497</v>
      </c>
      <c r="AJ122" s="90">
        <f t="shared" ca="1" si="24"/>
        <v>19419819378.180618</v>
      </c>
      <c r="AK122" s="90">
        <f t="shared" ca="1" si="24"/>
        <v>19522565246.849735</v>
      </c>
      <c r="AL122" s="90">
        <f t="shared" ca="1" si="24"/>
        <v>19625311115.518852</v>
      </c>
      <c r="AM122" s="90">
        <f t="shared" ca="1" si="23"/>
        <v>19728056984.187969</v>
      </c>
      <c r="AN122" s="90">
        <f t="shared" ca="1" si="23"/>
        <v>19830802852.857086</v>
      </c>
      <c r="AO122" s="90">
        <f t="shared" ca="1" si="23"/>
        <v>19933548721.526211</v>
      </c>
      <c r="AP122">
        <f ca="1">V122*'Process Emissions Multipliers'!$E$42</f>
        <v>20036294590.195328</v>
      </c>
    </row>
    <row r="123" spans="1:42">
      <c r="A123" s="74">
        <v>71</v>
      </c>
      <c r="B123">
        <f ca="1">IF('Coal mining 2010'!$A131="MD",INDIRECT("'Coal mining 2010'!"&amp;'Country Selector'!$B$3&amp;ROW($A131))*10^12,0)</f>
        <v>18521935667.767052</v>
      </c>
      <c r="C123" s="90">
        <f t="shared" ca="1" si="15"/>
        <v>16669742100.990347</v>
      </c>
      <c r="D123" s="90">
        <f t="shared" ca="1" si="20"/>
        <v>14817548534.213642</v>
      </c>
      <c r="E123" s="90">
        <f t="shared" ca="1" si="20"/>
        <v>12965354967.436935</v>
      </c>
      <c r="F123" s="90">
        <f t="shared" ca="1" si="20"/>
        <v>11113161400.660231</v>
      </c>
      <c r="G123" s="90">
        <f t="shared" ca="1" si="20"/>
        <v>9260967833.8835258</v>
      </c>
      <c r="H123" s="90">
        <f t="shared" ca="1" si="20"/>
        <v>7408774267.1068211</v>
      </c>
      <c r="I123" s="90">
        <f t="shared" ca="1" si="20"/>
        <v>5556580700.3301153</v>
      </c>
      <c r="J123" s="90">
        <f t="shared" ca="1" si="20"/>
        <v>3704387133.5534105</v>
      </c>
      <c r="K123" s="90">
        <f t="shared" ca="1" si="20"/>
        <v>1852193566.7767053</v>
      </c>
      <c r="L123">
        <f ca="1">IF('Coal mining 2020'!$A131="MD",INDIRECT("'Coal mining 2020'!"&amp;'Country Selector'!$B$3&amp;ROW($A131))*10^12,0)*'Process Emissions Multipliers'!$B$42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2030'!$A131="MD",INDIRECT("'Coal mining 2030'!"&amp;'Country Selector'!$B$3&amp;ROW($A131))*10^12,0)*'Process Emissions Multipliers'!$D$42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Multipliers'!$E$42</f>
        <v>0</v>
      </c>
    </row>
    <row r="124" spans="1:42">
      <c r="A124" s="74">
        <v>72</v>
      </c>
      <c r="B124">
        <f ca="1">IF('Coal mining 2010'!$A132="MD",INDIRECT("'Coal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2020'!$A132="MD",INDIRECT("'Coal mining 2020'!"&amp;'Country Selector'!$B$3&amp;ROW($A132))*10^12,0)*'Process Emissions Multipliers'!$B$42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2030'!$A132="MD",INDIRECT("'Coal mining 2030'!"&amp;'Country Selector'!$B$3&amp;ROW($A132))*10^12,0)*'Process Emissions Multipliers'!$D$42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Multipliers'!$E$42</f>
        <v>0</v>
      </c>
    </row>
    <row r="125" spans="1:42">
      <c r="A125" s="74">
        <v>73</v>
      </c>
      <c r="B125">
        <f ca="1">IF('Coal mining 2010'!$A133="MD",INDIRECT("'Coal mining 2010'!"&amp;'Country Selector'!$B$3&amp;ROW($A133))*10^12,0)</f>
        <v>1378381300.8565459</v>
      </c>
      <c r="C125" s="90">
        <f t="shared" ca="1" si="15"/>
        <v>3218454006.3174753</v>
      </c>
      <c r="D125" s="90">
        <f t="shared" ca="1" si="20"/>
        <v>5058526711.7784042</v>
      </c>
      <c r="E125" s="90">
        <f t="shared" ca="1" si="20"/>
        <v>6898599417.2393341</v>
      </c>
      <c r="F125" s="90">
        <f t="shared" ca="1" si="20"/>
        <v>8738672122.700264</v>
      </c>
      <c r="G125" s="90">
        <f t="shared" ca="1" si="20"/>
        <v>10578744828.161192</v>
      </c>
      <c r="H125" s="90">
        <f t="shared" ca="1" si="20"/>
        <v>12418817533.622124</v>
      </c>
      <c r="I125" s="90">
        <f t="shared" ca="1" si="20"/>
        <v>14258890239.08305</v>
      </c>
      <c r="J125" s="90">
        <f t="shared" ca="1" si="20"/>
        <v>16098962944.54398</v>
      </c>
      <c r="K125" s="90">
        <f t="shared" ca="1" si="20"/>
        <v>17939035650.004913</v>
      </c>
      <c r="L125">
        <f ca="1">IF('Coal mining 2020'!$A133="MD",INDIRECT("'Coal mining 2020'!"&amp;'Country Selector'!$B$3&amp;ROW($A133))*10^12,0)*'Process Emissions Multipliers'!$B$42</f>
        <v>19779108355.465839</v>
      </c>
      <c r="M125" s="90">
        <f t="shared" ca="1" si="16"/>
        <v>17931991340.847</v>
      </c>
      <c r="N125" s="90">
        <f t="shared" ca="1" si="21"/>
        <v>16084874326.228157</v>
      </c>
      <c r="O125" s="90">
        <f t="shared" ca="1" si="21"/>
        <v>14237757311.609316</v>
      </c>
      <c r="P125" s="90">
        <f t="shared" ca="1" si="21"/>
        <v>12390640296.990477</v>
      </c>
      <c r="Q125" s="90">
        <f t="shared" ca="1" si="21"/>
        <v>10543523282.371635</v>
      </c>
      <c r="R125" s="90">
        <f t="shared" ca="1" si="21"/>
        <v>8696406267.7527943</v>
      </c>
      <c r="S125" s="90">
        <f t="shared" ca="1" si="21"/>
        <v>6849289253.133954</v>
      </c>
      <c r="T125" s="90">
        <f t="shared" ca="1" si="21"/>
        <v>5002172238.5151129</v>
      </c>
      <c r="U125" s="90">
        <f t="shared" ca="1" si="21"/>
        <v>3155055223.8962717</v>
      </c>
      <c r="V125">
        <f ca="1">IF('Coal mining 2030'!$A133="MD",INDIRECT("'Coal mining 2030'!"&amp;'Country Selector'!$B$3&amp;ROW($A133))*10^12,0)*'Process Emissions Multipliers'!$D$42</f>
        <v>1307938209.277431</v>
      </c>
      <c r="W125" s="90">
        <f t="shared" ca="1" si="24"/>
        <v>1315411788.5176289</v>
      </c>
      <c r="X125" s="90">
        <f t="shared" ca="1" si="24"/>
        <v>1322885367.757827</v>
      </c>
      <c r="Y125" s="90">
        <f t="shared" ca="1" si="24"/>
        <v>1330358946.9980247</v>
      </c>
      <c r="Z125" s="90">
        <f t="shared" ca="1" si="24"/>
        <v>1337832526.2382226</v>
      </c>
      <c r="AA125" s="90">
        <f t="shared" ca="1" si="24"/>
        <v>1345306105.4784207</v>
      </c>
      <c r="AB125" s="90">
        <f t="shared" ca="1" si="24"/>
        <v>1352779684.7186184</v>
      </c>
      <c r="AC125" s="90">
        <f t="shared" ca="1" si="24"/>
        <v>1360253263.9588165</v>
      </c>
      <c r="AD125" s="90">
        <f t="shared" ca="1" si="24"/>
        <v>1367726843.1990142</v>
      </c>
      <c r="AE125" s="90">
        <f t="shared" ca="1" si="24"/>
        <v>1375200422.4392123</v>
      </c>
      <c r="AF125" s="90">
        <f t="shared" ca="1" si="24"/>
        <v>1382674001.6794102</v>
      </c>
      <c r="AG125" s="90">
        <f t="shared" ca="1" si="24"/>
        <v>1390147580.9196081</v>
      </c>
      <c r="AH125" s="90">
        <f t="shared" ca="1" si="24"/>
        <v>1397621160.1598063</v>
      </c>
      <c r="AI125" s="90">
        <f t="shared" ca="1" si="24"/>
        <v>1405094739.4000039</v>
      </c>
      <c r="AJ125" s="90">
        <f t="shared" ca="1" si="24"/>
        <v>1412568318.6402018</v>
      </c>
      <c r="AK125" s="90">
        <f t="shared" ca="1" si="24"/>
        <v>1420041897.8803997</v>
      </c>
      <c r="AL125" s="90">
        <f t="shared" ca="1" si="24"/>
        <v>1427515477.1205976</v>
      </c>
      <c r="AM125" s="90">
        <f t="shared" ca="1" si="23"/>
        <v>1434989056.3607957</v>
      </c>
      <c r="AN125" s="90">
        <f t="shared" ca="1" si="23"/>
        <v>1442462635.6009939</v>
      </c>
      <c r="AO125" s="90">
        <f t="shared" ca="1" si="23"/>
        <v>1449936214.8411913</v>
      </c>
      <c r="AP125">
        <f ca="1">V125*'Process Emissions Multipliers'!$E$42</f>
        <v>1457409794.0813894</v>
      </c>
    </row>
    <row r="126" spans="1:42">
      <c r="A126" s="74">
        <v>74</v>
      </c>
      <c r="B126">
        <f ca="1">IF('Coal mining 2010'!$A134="MD",INDIRECT("'Coal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2020'!$A134="MD",INDIRECT("'Coal mining 2020'!"&amp;'Country Selector'!$B$3&amp;ROW($A134))*10^12,0)*'Process Emissions Multipliers'!$B$42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2030'!$A134="MD",INDIRECT("'Coal mining 2030'!"&amp;'Country Selector'!$B$3&amp;ROW($A134))*10^12,0)*'Process Emissions Multipliers'!$D$42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Multipliers'!$E$42</f>
        <v>0</v>
      </c>
    </row>
    <row r="127" spans="1:42">
      <c r="A127" s="74">
        <v>75</v>
      </c>
      <c r="B127">
        <f ca="1">IF('Coal mining 2010'!$A135="MD",INDIRECT("'Coal mining 2010'!"&amp;'Country Selector'!$B$3&amp;ROW($A135))*10^12,0)</f>
        <v>9513190715.5519009</v>
      </c>
      <c r="C127" s="90">
        <f t="shared" ca="1" si="15"/>
        <v>8640849921.7256107</v>
      </c>
      <c r="D127" s="90">
        <f t="shared" ca="1" si="15"/>
        <v>7768509127.8993225</v>
      </c>
      <c r="E127" s="90">
        <f t="shared" ca="1" si="15"/>
        <v>6896168334.0730333</v>
      </c>
      <c r="F127" s="90">
        <f t="shared" ca="1" si="15"/>
        <v>6023827540.2467442</v>
      </c>
      <c r="G127" s="90">
        <f t="shared" ca="1" si="15"/>
        <v>5151486746.420454</v>
      </c>
      <c r="H127" s="90">
        <f t="shared" ca="1" si="15"/>
        <v>4279145952.5941653</v>
      </c>
      <c r="I127" s="90">
        <f t="shared" ca="1" si="15"/>
        <v>3406805158.7678757</v>
      </c>
      <c r="J127" s="90">
        <f t="shared" ca="1" si="15"/>
        <v>2534464364.9415865</v>
      </c>
      <c r="K127" s="90">
        <f t="shared" ca="1" si="15"/>
        <v>1662123571.1152973</v>
      </c>
      <c r="L127">
        <f ca="1">IF('Coal mining 2020'!$A135="MD",INDIRECT("'Coal mining 2020'!"&amp;'Country Selector'!$B$3&amp;ROW($A135))*10^12,0)*'Process Emissions Multipliers'!$B$42</f>
        <v>789782777.28900802</v>
      </c>
      <c r="M127" s="90">
        <f t="shared" ca="1" si="16"/>
        <v>1613505778.3226957</v>
      </c>
      <c r="N127" s="90">
        <f t="shared" ca="1" si="16"/>
        <v>2437228779.3563833</v>
      </c>
      <c r="O127" s="90">
        <f t="shared" ca="1" si="16"/>
        <v>3260951780.3900709</v>
      </c>
      <c r="P127" s="90">
        <f t="shared" ca="1" si="16"/>
        <v>4084674781.423759</v>
      </c>
      <c r="Q127" s="90">
        <f t="shared" ca="1" si="16"/>
        <v>4908397782.4574461</v>
      </c>
      <c r="R127" s="90">
        <f t="shared" ca="1" si="16"/>
        <v>5732120783.4911346</v>
      </c>
      <c r="S127" s="90">
        <f t="shared" ca="1" si="16"/>
        <v>6555843784.5248222</v>
      </c>
      <c r="T127" s="90">
        <f t="shared" ca="1" si="16"/>
        <v>7379566785.5585098</v>
      </c>
      <c r="U127" s="90">
        <f t="shared" ca="1" si="16"/>
        <v>8203289786.5921974</v>
      </c>
      <c r="V127">
        <f ca="1">IF('Coal mining 2030'!$A135="MD",INDIRECT("'Coal mining 2030'!"&amp;'Country Selector'!$B$3&amp;ROW($A135))*10^12,0)*'Process Emissions Multipliers'!$D$42</f>
        <v>9027012787.625885</v>
      </c>
      <c r="W127" s="90">
        <f t="shared" ref="W127:AL142" ca="1" si="26">$V127*($AP$1-W$1)/($AP$1-$V$1)+$AP127*(W$1-$V$1)/($AP$1-$V$1)</f>
        <v>9078593278.8846207</v>
      </c>
      <c r="X127" s="90">
        <f t="shared" ca="1" si="26"/>
        <v>9130173770.1433582</v>
      </c>
      <c r="Y127" s="90">
        <f t="shared" ca="1" si="26"/>
        <v>9181754261.4020939</v>
      </c>
      <c r="Z127" s="90">
        <f t="shared" ca="1" si="26"/>
        <v>9233334752.6608315</v>
      </c>
      <c r="AA127" s="90">
        <f t="shared" ca="1" si="26"/>
        <v>9284915243.9195671</v>
      </c>
      <c r="AB127" s="90">
        <f t="shared" ca="1" si="26"/>
        <v>9336495735.1783028</v>
      </c>
      <c r="AC127" s="90">
        <f t="shared" ca="1" si="26"/>
        <v>9388076226.4370403</v>
      </c>
      <c r="AD127" s="90">
        <f t="shared" ca="1" si="26"/>
        <v>9439656717.695776</v>
      </c>
      <c r="AE127" s="90">
        <f t="shared" ca="1" si="26"/>
        <v>9491237208.9545135</v>
      </c>
      <c r="AF127" s="90">
        <f t="shared" ca="1" si="26"/>
        <v>9542817700.2132492</v>
      </c>
      <c r="AG127" s="90">
        <f t="shared" ca="1" si="26"/>
        <v>9594398191.4719849</v>
      </c>
      <c r="AH127" s="90">
        <f t="shared" ca="1" si="26"/>
        <v>9645978682.7307224</v>
      </c>
      <c r="AI127" s="90">
        <f t="shared" ca="1" si="26"/>
        <v>9697559173.9894581</v>
      </c>
      <c r="AJ127" s="90">
        <f t="shared" ca="1" si="26"/>
        <v>9749139665.2481956</v>
      </c>
      <c r="AK127" s="90">
        <f t="shared" ca="1" si="26"/>
        <v>9800720156.5069313</v>
      </c>
      <c r="AL127" s="90">
        <f t="shared" ca="1" si="26"/>
        <v>9852300647.765667</v>
      </c>
      <c r="AM127" s="90">
        <f t="shared" ca="1" si="25"/>
        <v>9903881139.0244026</v>
      </c>
      <c r="AN127" s="90">
        <f t="shared" ca="1" si="25"/>
        <v>9955461630.2831402</v>
      </c>
      <c r="AO127" s="90">
        <f t="shared" ca="1" si="25"/>
        <v>10007042121.541878</v>
      </c>
      <c r="AP127">
        <f ca="1">V127*'Process Emissions Multipliers'!$E$42</f>
        <v>10058622612.800613</v>
      </c>
    </row>
    <row r="128" spans="1:42">
      <c r="A128" s="74">
        <v>76</v>
      </c>
      <c r="B128">
        <f ca="1">IF('Coal mining 2010'!$A136="MD",INDIRECT("'Coal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2020'!$A136="MD",INDIRECT("'Coal mining 2020'!"&amp;'Country Selector'!$B$3&amp;ROW($A136))*10^12,0)*'Process Emissions Multipliers'!$B$42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2030'!$A136="MD",INDIRECT("'Coal mining 2030'!"&amp;'Country Selector'!$B$3&amp;ROW($A136))*10^12,0)*'Process Emissions Multipliers'!$D$42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Multipliers'!$E$42</f>
        <v>0</v>
      </c>
    </row>
    <row r="129" spans="1:42">
      <c r="A129" s="74">
        <v>77</v>
      </c>
      <c r="B129">
        <f ca="1">IF('Coal mining 2010'!$A137="MD",INDIRECT("'Coal mining 2010'!"&amp;'Country Selector'!$B$3&amp;ROW($A137))*10^12,0)</f>
        <v>918003006.53233075</v>
      </c>
      <c r="C129" s="90">
        <f t="shared" ca="1" si="27"/>
        <v>917443870.35601401</v>
      </c>
      <c r="D129" s="90">
        <f t="shared" ca="1" si="27"/>
        <v>916884734.17969728</v>
      </c>
      <c r="E129" s="90">
        <f t="shared" ca="1" si="27"/>
        <v>916325598.00338042</v>
      </c>
      <c r="F129" s="90">
        <f t="shared" ca="1" si="27"/>
        <v>915766461.82706368</v>
      </c>
      <c r="G129" s="90">
        <f t="shared" ca="1" si="27"/>
        <v>915207325.65074682</v>
      </c>
      <c r="H129" s="90">
        <f t="shared" ca="1" si="27"/>
        <v>914648189.47442997</v>
      </c>
      <c r="I129" s="90">
        <f t="shared" ca="1" si="27"/>
        <v>914089053.29811323</v>
      </c>
      <c r="J129" s="90">
        <f t="shared" ca="1" si="27"/>
        <v>913529917.12179637</v>
      </c>
      <c r="K129" s="90">
        <f t="shared" ca="1" si="27"/>
        <v>912970780.94547963</v>
      </c>
      <c r="L129">
        <f ca="1">IF('Coal mining 2020'!$A137="MD",INDIRECT("'Coal mining 2020'!"&amp;'Country Selector'!$B$3&amp;ROW($A137))*10^12,0)*'Process Emissions Multipliers'!$B$42</f>
        <v>912411644.76916289</v>
      </c>
      <c r="M129" s="90">
        <f t="shared" ca="1" si="28"/>
        <v>908279265.62802529</v>
      </c>
      <c r="N129" s="90">
        <f t="shared" ca="1" si="28"/>
        <v>904146886.48688769</v>
      </c>
      <c r="O129" s="90">
        <f t="shared" ca="1" si="28"/>
        <v>900014507.34574997</v>
      </c>
      <c r="P129" s="90">
        <f t="shared" ca="1" si="28"/>
        <v>895882128.20461237</v>
      </c>
      <c r="Q129" s="90">
        <f t="shared" ca="1" si="28"/>
        <v>891749749.06347489</v>
      </c>
      <c r="R129" s="90">
        <f t="shared" ca="1" si="28"/>
        <v>887617369.92233729</v>
      </c>
      <c r="S129" s="90">
        <f t="shared" ca="1" si="28"/>
        <v>883484990.78119957</v>
      </c>
      <c r="T129" s="90">
        <f t="shared" ca="1" si="28"/>
        <v>879352611.64006209</v>
      </c>
      <c r="U129" s="90">
        <f t="shared" ca="1" si="28"/>
        <v>875220232.49892449</v>
      </c>
      <c r="V129">
        <f ca="1">IF('Coal mining 2030'!$A137="MD",INDIRECT("'Coal mining 2030'!"&amp;'Country Selector'!$B$3&amp;ROW($A137))*10^12,0)*'Process Emissions Multipliers'!$D$42</f>
        <v>871087853.35778689</v>
      </c>
      <c r="W129" s="90">
        <f t="shared" ca="1" si="26"/>
        <v>876065262.87993836</v>
      </c>
      <c r="X129" s="90">
        <f t="shared" ca="1" si="26"/>
        <v>881042672.40208995</v>
      </c>
      <c r="Y129" s="90">
        <f t="shared" ca="1" si="26"/>
        <v>886020081.92424154</v>
      </c>
      <c r="Z129" s="90">
        <f t="shared" ca="1" si="26"/>
        <v>890997491.44639301</v>
      </c>
      <c r="AA129" s="90">
        <f t="shared" ca="1" si="26"/>
        <v>895974900.96854472</v>
      </c>
      <c r="AB129" s="90">
        <f t="shared" ca="1" si="26"/>
        <v>900952310.49069607</v>
      </c>
      <c r="AC129" s="90">
        <f t="shared" ca="1" si="26"/>
        <v>905929720.01284766</v>
      </c>
      <c r="AD129" s="90">
        <f t="shared" ca="1" si="26"/>
        <v>910907129.53499913</v>
      </c>
      <c r="AE129" s="90">
        <f t="shared" ca="1" si="26"/>
        <v>915884539.05715084</v>
      </c>
      <c r="AF129" s="90">
        <f t="shared" ca="1" si="26"/>
        <v>920861948.57930231</v>
      </c>
      <c r="AG129" s="90">
        <f t="shared" ca="1" si="26"/>
        <v>925839358.10145378</v>
      </c>
      <c r="AH129" s="90">
        <f t="shared" ca="1" si="26"/>
        <v>930816767.62360537</v>
      </c>
      <c r="AI129" s="90">
        <f t="shared" ca="1" si="26"/>
        <v>935794177.14575696</v>
      </c>
      <c r="AJ129" s="90">
        <f t="shared" ca="1" si="26"/>
        <v>940771586.66790843</v>
      </c>
      <c r="AK129" s="90">
        <f t="shared" ca="1" si="26"/>
        <v>945748996.19006014</v>
      </c>
      <c r="AL129" s="90">
        <f t="shared" ca="1" si="26"/>
        <v>950726405.71221161</v>
      </c>
      <c r="AM129" s="90">
        <f t="shared" ca="1" si="25"/>
        <v>955703815.23436308</v>
      </c>
      <c r="AN129" s="90">
        <f t="shared" ca="1" si="25"/>
        <v>960681224.75651467</v>
      </c>
      <c r="AO129" s="90">
        <f t="shared" ca="1" si="25"/>
        <v>965658634.27866626</v>
      </c>
      <c r="AP129">
        <f ca="1">V129*'Process Emissions Multipliers'!$E$42</f>
        <v>970636043.80081773</v>
      </c>
    </row>
    <row r="130" spans="1:42">
      <c r="A130" s="74">
        <v>78</v>
      </c>
      <c r="B130">
        <f ca="1">IF('Coal mining 2010'!$A138="MD",INDIRECT("'Coal mining 2010'!"&amp;'Country Selector'!$B$3&amp;ROW($A138))*10^12,0)</f>
        <v>380454762.18684369</v>
      </c>
      <c r="C130" s="90">
        <f t="shared" ca="1" si="27"/>
        <v>1246769546.2301688</v>
      </c>
      <c r="D130" s="90">
        <f t="shared" ca="1" si="27"/>
        <v>2113084330.2734942</v>
      </c>
      <c r="E130" s="90">
        <f t="shared" ca="1" si="27"/>
        <v>2979399114.3168192</v>
      </c>
      <c r="F130" s="90">
        <f t="shared" ca="1" si="27"/>
        <v>3845713898.3601446</v>
      </c>
      <c r="G130" s="90">
        <f t="shared" ca="1" si="27"/>
        <v>4712028682.40347</v>
      </c>
      <c r="H130" s="90">
        <f t="shared" ca="1" si="27"/>
        <v>5578343466.4467955</v>
      </c>
      <c r="I130" s="90">
        <f t="shared" ca="1" si="27"/>
        <v>6444658250.4901209</v>
      </c>
      <c r="J130" s="90">
        <f t="shared" ca="1" si="27"/>
        <v>7310973034.5334454</v>
      </c>
      <c r="K130" s="90">
        <f t="shared" ca="1" si="27"/>
        <v>8177287818.5767717</v>
      </c>
      <c r="L130">
        <f ca="1">IF('Coal mining 2020'!$A138="MD",INDIRECT("'Coal mining 2020'!"&amp;'Country Selector'!$B$3&amp;ROW($A138))*10^12,0)*'Process Emissions Multipliers'!$B$42</f>
        <v>9043602602.6200962</v>
      </c>
      <c r="M130" s="90">
        <f t="shared" ca="1" si="28"/>
        <v>8175343479.2540035</v>
      </c>
      <c r="N130" s="90">
        <f t="shared" ca="1" si="28"/>
        <v>7307084355.8879099</v>
      </c>
      <c r="O130" s="90">
        <f t="shared" ca="1" si="28"/>
        <v>6438825232.5218163</v>
      </c>
      <c r="P130" s="90">
        <f t="shared" ca="1" si="28"/>
        <v>5570566109.1557226</v>
      </c>
      <c r="Q130" s="90">
        <f t="shared" ca="1" si="28"/>
        <v>4702306985.789629</v>
      </c>
      <c r="R130" s="90">
        <f t="shared" ca="1" si="28"/>
        <v>3834047862.4235358</v>
      </c>
      <c r="S130" s="90">
        <f t="shared" ca="1" si="28"/>
        <v>2965788739.0574427</v>
      </c>
      <c r="T130" s="90">
        <f t="shared" ca="1" si="28"/>
        <v>2097529615.6913493</v>
      </c>
      <c r="U130" s="90">
        <f t="shared" ca="1" si="28"/>
        <v>1229270492.3252559</v>
      </c>
      <c r="V130">
        <f ca="1">IF('Coal mining 2030'!$A138="MD",INDIRECT("'Coal mining 2030'!"&amp;'Country Selector'!$B$3&amp;ROW($A138))*10^12,0)*'Process Emissions Multipliers'!$D$42</f>
        <v>361011368.95916253</v>
      </c>
      <c r="W130" s="90">
        <f t="shared" ca="1" si="26"/>
        <v>363074193.52793103</v>
      </c>
      <c r="X130" s="90">
        <f t="shared" ca="1" si="26"/>
        <v>365137018.09669966</v>
      </c>
      <c r="Y130" s="90">
        <f t="shared" ca="1" si="26"/>
        <v>367199842.66546816</v>
      </c>
      <c r="Z130" s="90">
        <f t="shared" ca="1" si="26"/>
        <v>369262667.23423672</v>
      </c>
      <c r="AA130" s="90">
        <f t="shared" ca="1" si="26"/>
        <v>371325491.80300534</v>
      </c>
      <c r="AB130" s="90">
        <f t="shared" ca="1" si="26"/>
        <v>373388316.37177384</v>
      </c>
      <c r="AC130" s="90">
        <f t="shared" ca="1" si="26"/>
        <v>375451140.9405424</v>
      </c>
      <c r="AD130" s="90">
        <f t="shared" ca="1" si="26"/>
        <v>377513965.50931096</v>
      </c>
      <c r="AE130" s="90">
        <f t="shared" ca="1" si="26"/>
        <v>379576790.07807952</v>
      </c>
      <c r="AF130" s="90">
        <f t="shared" ca="1" si="26"/>
        <v>381639614.64684808</v>
      </c>
      <c r="AG130" s="90">
        <f t="shared" ca="1" si="26"/>
        <v>383702439.21561664</v>
      </c>
      <c r="AH130" s="90">
        <f t="shared" ca="1" si="26"/>
        <v>385765263.78438514</v>
      </c>
      <c r="AI130" s="90">
        <f t="shared" ca="1" si="26"/>
        <v>387828088.35315371</v>
      </c>
      <c r="AJ130" s="90">
        <f t="shared" ca="1" si="26"/>
        <v>389890912.92192221</v>
      </c>
      <c r="AK130" s="90">
        <f t="shared" ca="1" si="26"/>
        <v>391953737.49069077</v>
      </c>
      <c r="AL130" s="90">
        <f t="shared" ca="1" si="26"/>
        <v>394016562.05945939</v>
      </c>
      <c r="AM130" s="90">
        <f t="shared" ca="1" si="25"/>
        <v>396079386.62822795</v>
      </c>
      <c r="AN130" s="90">
        <f t="shared" ca="1" si="25"/>
        <v>398142211.19699645</v>
      </c>
      <c r="AO130" s="90">
        <f t="shared" ca="1" si="25"/>
        <v>400205035.76576501</v>
      </c>
      <c r="AP130">
        <f ca="1">V130*'Process Emissions Multipliers'!$E$42</f>
        <v>402267860.33453357</v>
      </c>
    </row>
    <row r="131" spans="1:42">
      <c r="A131" s="74">
        <v>79</v>
      </c>
      <c r="B131">
        <f ca="1">IF('Coal mining 2010'!$A139="MD",INDIRECT("'Coal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2020'!$A139="MD",INDIRECT("'Coal mining 2020'!"&amp;'Country Selector'!$B$3&amp;ROW($A139))*10^12,0)*'Process Emissions Multipliers'!$B$42</f>
        <v>0</v>
      </c>
      <c r="M131" s="90">
        <f t="shared" ca="1" si="28"/>
        <v>783979068.02550256</v>
      </c>
      <c r="N131" s="90">
        <f t="shared" ca="1" si="28"/>
        <v>1567958136.0510051</v>
      </c>
      <c r="O131" s="90">
        <f t="shared" ca="1" si="28"/>
        <v>2351937204.0765076</v>
      </c>
      <c r="P131" s="90">
        <f t="shared" ca="1" si="28"/>
        <v>3135916272.1020103</v>
      </c>
      <c r="Q131" s="90">
        <f t="shared" ca="1" si="28"/>
        <v>3919895340.1275129</v>
      </c>
      <c r="R131" s="90">
        <f t="shared" ca="1" si="28"/>
        <v>4703874408.1530151</v>
      </c>
      <c r="S131" s="90">
        <f t="shared" ca="1" si="28"/>
        <v>5487853476.1785183</v>
      </c>
      <c r="T131" s="90">
        <f t="shared" ca="1" si="28"/>
        <v>6271832544.2040205</v>
      </c>
      <c r="U131" s="90">
        <f t="shared" ca="1" si="28"/>
        <v>7055811612.2295227</v>
      </c>
      <c r="V131">
        <f ca="1">IF('Coal mining 2030'!$A139="MD",INDIRECT("'Coal mining 2030'!"&amp;'Country Selector'!$B$3&amp;ROW($A139))*10^12,0)*'Process Emissions Multipliers'!$D$42</f>
        <v>7839790680.2550259</v>
      </c>
      <c r="W131" s="90">
        <f t="shared" ca="1" si="26"/>
        <v>7884587365.9545889</v>
      </c>
      <c r="X131" s="90">
        <f t="shared" ca="1" si="26"/>
        <v>7929384051.6541529</v>
      </c>
      <c r="Y131" s="90">
        <f t="shared" ca="1" si="26"/>
        <v>7974180737.3537169</v>
      </c>
      <c r="Z131" s="90">
        <f t="shared" ca="1" si="26"/>
        <v>8018977423.0532799</v>
      </c>
      <c r="AA131" s="90">
        <f t="shared" ca="1" si="26"/>
        <v>8063774108.7528439</v>
      </c>
      <c r="AB131" s="90">
        <f t="shared" ca="1" si="26"/>
        <v>8108570794.4524078</v>
      </c>
      <c r="AC131" s="90">
        <f t="shared" ca="1" si="26"/>
        <v>8153367480.1519709</v>
      </c>
      <c r="AD131" s="90">
        <f t="shared" ca="1" si="26"/>
        <v>8198164165.8515339</v>
      </c>
      <c r="AE131" s="90">
        <f t="shared" ca="1" si="26"/>
        <v>8242960851.5510979</v>
      </c>
      <c r="AF131" s="90">
        <f t="shared" ca="1" si="26"/>
        <v>8287757537.2506618</v>
      </c>
      <c r="AG131" s="90">
        <f t="shared" ca="1" si="26"/>
        <v>8332554222.9502249</v>
      </c>
      <c r="AH131" s="90">
        <f t="shared" ca="1" si="26"/>
        <v>8377350908.6497879</v>
      </c>
      <c r="AI131" s="90">
        <f t="shared" ca="1" si="26"/>
        <v>8422147594.3493528</v>
      </c>
      <c r="AJ131" s="90">
        <f t="shared" ca="1" si="26"/>
        <v>8466944280.0489159</v>
      </c>
      <c r="AK131" s="90">
        <f t="shared" ca="1" si="26"/>
        <v>8511740965.7484798</v>
      </c>
      <c r="AL131" s="90">
        <f t="shared" ca="1" si="26"/>
        <v>8556537651.4480438</v>
      </c>
      <c r="AM131" s="90">
        <f t="shared" ca="1" si="25"/>
        <v>8601334337.1476078</v>
      </c>
      <c r="AN131" s="90">
        <f t="shared" ca="1" si="25"/>
        <v>8646131022.8471699</v>
      </c>
      <c r="AO131" s="90">
        <f t="shared" ca="1" si="25"/>
        <v>8690927708.5467339</v>
      </c>
      <c r="AP131">
        <f ca="1">V131*'Process Emissions Multipliers'!$E$42</f>
        <v>8735724394.2462978</v>
      </c>
    </row>
    <row r="132" spans="1:42">
      <c r="A132" s="74">
        <v>80</v>
      </c>
      <c r="B132">
        <f ca="1">IF('Coal mining 2010'!$A140="MD",INDIRECT("'Coal mining 2010'!"&amp;'Country Selector'!$B$3&amp;ROW($A140))*10^12,0)</f>
        <v>8631360494.4336929</v>
      </c>
      <c r="C132" s="90">
        <f t="shared" ca="1" si="27"/>
        <v>7804932835.3882675</v>
      </c>
      <c r="D132" s="90">
        <f t="shared" ca="1" si="27"/>
        <v>6978505176.3428431</v>
      </c>
      <c r="E132" s="90">
        <f t="shared" ca="1" si="27"/>
        <v>6152077517.2974186</v>
      </c>
      <c r="F132" s="90">
        <f t="shared" ca="1" si="27"/>
        <v>5325649858.2519932</v>
      </c>
      <c r="G132" s="90">
        <f t="shared" ca="1" si="27"/>
        <v>4499222199.2065687</v>
      </c>
      <c r="H132" s="90">
        <f t="shared" ca="1" si="27"/>
        <v>3672794540.1611433</v>
      </c>
      <c r="I132" s="90">
        <f t="shared" ca="1" si="27"/>
        <v>2846366881.1157184</v>
      </c>
      <c r="J132" s="90">
        <f t="shared" ca="1" si="27"/>
        <v>2019939222.0702934</v>
      </c>
      <c r="K132" s="90">
        <f t="shared" ca="1" si="27"/>
        <v>1193511563.0248685</v>
      </c>
      <c r="L132">
        <f ca="1">IF('Coal mining 2020'!$A140="MD",INDIRECT("'Coal mining 2020'!"&amp;'Country Selector'!$B$3&amp;ROW($A140))*10^12,0)*'Process Emissions Multipliers'!$B$42</f>
        <v>367083903.97944361</v>
      </c>
      <c r="M132" s="90">
        <f t="shared" ca="1" si="28"/>
        <v>365421354.10232842</v>
      </c>
      <c r="N132" s="90">
        <f t="shared" ca="1" si="28"/>
        <v>363758804.22521329</v>
      </c>
      <c r="O132" s="90">
        <f t="shared" ca="1" si="28"/>
        <v>362096254.34809816</v>
      </c>
      <c r="P132" s="90">
        <f t="shared" ca="1" si="28"/>
        <v>360433704.47098303</v>
      </c>
      <c r="Q132" s="90">
        <f t="shared" ca="1" si="28"/>
        <v>358771154.59386784</v>
      </c>
      <c r="R132" s="90">
        <f t="shared" ca="1" si="28"/>
        <v>357108604.71675271</v>
      </c>
      <c r="S132" s="90">
        <f t="shared" ca="1" si="28"/>
        <v>355446054.83963752</v>
      </c>
      <c r="T132" s="90">
        <f t="shared" ca="1" si="28"/>
        <v>353783504.96252239</v>
      </c>
      <c r="U132" s="90">
        <f t="shared" ca="1" si="28"/>
        <v>352120955.08540726</v>
      </c>
      <c r="V132">
        <f ca="1">IF('Coal mining 2030'!$A140="MD",INDIRECT("'Coal mining 2030'!"&amp;'Country Selector'!$B$3&amp;ROW($A140))*10^12,0)*'Process Emissions Multipliers'!$D$42</f>
        <v>350458405.20829207</v>
      </c>
      <c r="W132" s="90">
        <f t="shared" ca="1" si="26"/>
        <v>352460929.97829974</v>
      </c>
      <c r="X132" s="90">
        <f t="shared" ca="1" si="26"/>
        <v>354463454.74830747</v>
      </c>
      <c r="Y132" s="90">
        <f t="shared" ca="1" si="26"/>
        <v>356465979.51831514</v>
      </c>
      <c r="Z132" s="90">
        <f t="shared" ca="1" si="26"/>
        <v>358468504.28832287</v>
      </c>
      <c r="AA132" s="90">
        <f t="shared" ca="1" si="26"/>
        <v>360471029.05833054</v>
      </c>
      <c r="AB132" s="90">
        <f t="shared" ca="1" si="26"/>
        <v>362473553.82833827</v>
      </c>
      <c r="AC132" s="90">
        <f t="shared" ca="1" si="26"/>
        <v>364476078.59834594</v>
      </c>
      <c r="AD132" s="90">
        <f t="shared" ca="1" si="26"/>
        <v>366478603.36835361</v>
      </c>
      <c r="AE132" s="90">
        <f t="shared" ca="1" si="26"/>
        <v>368481128.13836133</v>
      </c>
      <c r="AF132" s="90">
        <f t="shared" ca="1" si="26"/>
        <v>370483652.908369</v>
      </c>
      <c r="AG132" s="90">
        <f t="shared" ca="1" si="26"/>
        <v>372486177.67837667</v>
      </c>
      <c r="AH132" s="90">
        <f t="shared" ca="1" si="26"/>
        <v>374488702.4483844</v>
      </c>
      <c r="AI132" s="90">
        <f t="shared" ca="1" si="26"/>
        <v>376491227.21839213</v>
      </c>
      <c r="AJ132" s="90">
        <f t="shared" ca="1" si="26"/>
        <v>378493751.98839974</v>
      </c>
      <c r="AK132" s="90">
        <f t="shared" ca="1" si="26"/>
        <v>380496276.75840747</v>
      </c>
      <c r="AL132" s="90">
        <f t="shared" ca="1" si="26"/>
        <v>382498801.52841514</v>
      </c>
      <c r="AM132" s="90">
        <f t="shared" ca="1" si="25"/>
        <v>384501326.29842287</v>
      </c>
      <c r="AN132" s="90">
        <f t="shared" ca="1" si="25"/>
        <v>386503851.06843054</v>
      </c>
      <c r="AO132" s="90">
        <f t="shared" ca="1" si="25"/>
        <v>388506375.83843821</v>
      </c>
      <c r="AP132">
        <f ca="1">V132*'Process Emissions Multipliers'!$E$42</f>
        <v>390508900.60844594</v>
      </c>
    </row>
    <row r="133" spans="1:42">
      <c r="A133" s="74">
        <v>81</v>
      </c>
      <c r="B133">
        <f ca="1">IF('Coal mining 2010'!$A141="MD",INDIRECT("'Coal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2020'!$A141="MD",INDIRECT("'Coal mining 2020'!"&amp;'Country Selector'!$B$3&amp;ROW($A141))*10^12,0)*'Process Emissions Multipliers'!$B$42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2030'!$A141="MD",INDIRECT("'Coal mining 2030'!"&amp;'Country Selector'!$B$3&amp;ROW($A141))*10^12,0)*'Process Emissions Multipliers'!$D$42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Multipliers'!$E$42</f>
        <v>0</v>
      </c>
    </row>
    <row r="134" spans="1:42">
      <c r="A134" s="74">
        <v>82</v>
      </c>
      <c r="B134">
        <f ca="1">IF('Coal mining 2010'!$A142="MD",INDIRECT("'Coal mining 2010'!"&amp;'Country Selector'!$B$3&amp;ROW($A142))*10^12,0)</f>
        <v>363228076.03283989</v>
      </c>
      <c r="C134" s="90">
        <f t="shared" ca="1" si="27"/>
        <v>1184177321.8030756</v>
      </c>
      <c r="D134" s="90">
        <f t="shared" ca="1" si="27"/>
        <v>2005126567.5733113</v>
      </c>
      <c r="E134" s="90">
        <f t="shared" ca="1" si="27"/>
        <v>2826075813.3435469</v>
      </c>
      <c r="F134" s="90">
        <f t="shared" ca="1" si="27"/>
        <v>3647025059.1137824</v>
      </c>
      <c r="G134" s="90">
        <f t="shared" ca="1" si="27"/>
        <v>4467974304.8840189</v>
      </c>
      <c r="H134" s="90">
        <f t="shared" ca="1" si="27"/>
        <v>5288923550.654253</v>
      </c>
      <c r="I134" s="90">
        <f t="shared" ca="1" si="27"/>
        <v>6109872796.424489</v>
      </c>
      <c r="J134" s="90">
        <f t="shared" ca="1" si="27"/>
        <v>6930822042.194725</v>
      </c>
      <c r="K134" s="90">
        <f t="shared" ca="1" si="27"/>
        <v>7751771287.9649611</v>
      </c>
      <c r="L134">
        <f ca="1">IF('Coal mining 2020'!$A142="MD",INDIRECT("'Coal mining 2020'!"&amp;'Country Selector'!$B$3&amp;ROW($A142))*10^12,0)*'Process Emissions Multipliers'!$B$42</f>
        <v>8572720533.7351971</v>
      </c>
      <c r="M134" s="90">
        <f t="shared" ca="1" si="28"/>
        <v>7749914986.7650833</v>
      </c>
      <c r="N134" s="90">
        <f t="shared" ca="1" si="28"/>
        <v>6927109439.7949696</v>
      </c>
      <c r="O134" s="90">
        <f t="shared" ca="1" si="28"/>
        <v>6104303892.8248568</v>
      </c>
      <c r="P134" s="90">
        <f t="shared" ca="1" si="28"/>
        <v>5281498345.854743</v>
      </c>
      <c r="Q134" s="90">
        <f t="shared" ca="1" si="28"/>
        <v>4458692798.8846302</v>
      </c>
      <c r="R134" s="90">
        <f t="shared" ca="1" si="28"/>
        <v>3635887251.9145164</v>
      </c>
      <c r="S134" s="90">
        <f t="shared" ca="1" si="28"/>
        <v>2813081704.9444032</v>
      </c>
      <c r="T134" s="90">
        <f t="shared" ca="1" si="28"/>
        <v>1990276157.9742899</v>
      </c>
      <c r="U134" s="90">
        <f t="shared" ca="1" si="28"/>
        <v>1167470611.0041766</v>
      </c>
      <c r="V134">
        <f ca="1">IF('Coal mining 2030'!$A142="MD",INDIRECT("'Coal mining 2030'!"&amp;'Country Selector'!$B$3&amp;ROW($A142))*10^12,0)*'Process Emissions Multipliers'!$D$42</f>
        <v>344665064.03406328</v>
      </c>
      <c r="W134" s="90">
        <f t="shared" ca="1" si="26"/>
        <v>346634485.56263041</v>
      </c>
      <c r="X134" s="90">
        <f t="shared" ca="1" si="26"/>
        <v>348603907.09119749</v>
      </c>
      <c r="Y134" s="90">
        <f t="shared" ca="1" si="26"/>
        <v>350573328.61976451</v>
      </c>
      <c r="Z134" s="90">
        <f t="shared" ca="1" si="26"/>
        <v>352542750.14833164</v>
      </c>
      <c r="AA134" s="90">
        <f t="shared" ca="1" si="26"/>
        <v>354512171.67689872</v>
      </c>
      <c r="AB134" s="90">
        <f t="shared" ca="1" si="26"/>
        <v>356481593.20546579</v>
      </c>
      <c r="AC134" s="90">
        <f t="shared" ca="1" si="26"/>
        <v>358451014.73403293</v>
      </c>
      <c r="AD134" s="90">
        <f t="shared" ca="1" si="26"/>
        <v>360420436.2626</v>
      </c>
      <c r="AE134" s="90">
        <f t="shared" ca="1" si="26"/>
        <v>362389857.79116708</v>
      </c>
      <c r="AF134" s="90">
        <f t="shared" ca="1" si="26"/>
        <v>364359279.31973422</v>
      </c>
      <c r="AG134" s="90">
        <f t="shared" ca="1" si="26"/>
        <v>366328700.84830129</v>
      </c>
      <c r="AH134" s="90">
        <f t="shared" ca="1" si="26"/>
        <v>368298122.37686837</v>
      </c>
      <c r="AI134" s="90">
        <f t="shared" ca="1" si="26"/>
        <v>370267543.90543544</v>
      </c>
      <c r="AJ134" s="90">
        <f t="shared" ca="1" si="26"/>
        <v>372236965.43400258</v>
      </c>
      <c r="AK134" s="90">
        <f t="shared" ca="1" si="26"/>
        <v>374206386.96256965</v>
      </c>
      <c r="AL134" s="90">
        <f t="shared" ca="1" si="26"/>
        <v>376175808.49113673</v>
      </c>
      <c r="AM134" s="90">
        <f t="shared" ca="1" si="25"/>
        <v>378145230.01970381</v>
      </c>
      <c r="AN134" s="90">
        <f t="shared" ca="1" si="25"/>
        <v>380114651.54827088</v>
      </c>
      <c r="AO134" s="90">
        <f t="shared" ca="1" si="25"/>
        <v>382084073.07683802</v>
      </c>
      <c r="AP134">
        <f ca="1">V134*'Process Emissions Multipliers'!$E$42</f>
        <v>384053494.60540509</v>
      </c>
    </row>
    <row r="135" spans="1:42">
      <c r="A135" s="74">
        <v>83</v>
      </c>
      <c r="B135">
        <f ca="1">IF('Coal mining 2010'!$A143="MD",INDIRECT("'Coal mining 2010'!"&amp;'Country Selector'!$B$3&amp;ROW($A143))*10^12,0)</f>
        <v>855769401.9302175</v>
      </c>
      <c r="C135" s="90">
        <f t="shared" ca="1" si="27"/>
        <v>855248170.92358434</v>
      </c>
      <c r="D135" s="90">
        <f t="shared" ca="1" si="27"/>
        <v>854726939.91695118</v>
      </c>
      <c r="E135" s="90">
        <f t="shared" ca="1" si="27"/>
        <v>854205708.91031802</v>
      </c>
      <c r="F135" s="90">
        <f t="shared" ca="1" si="27"/>
        <v>853684477.90368485</v>
      </c>
      <c r="G135" s="90">
        <f t="shared" ca="1" si="27"/>
        <v>853163246.89705181</v>
      </c>
      <c r="H135" s="90">
        <f t="shared" ca="1" si="27"/>
        <v>852642015.89041877</v>
      </c>
      <c r="I135" s="90">
        <f t="shared" ca="1" si="27"/>
        <v>852120784.88378549</v>
      </c>
      <c r="J135" s="90">
        <f t="shared" ca="1" si="27"/>
        <v>851599553.87715244</v>
      </c>
      <c r="K135" s="90">
        <f t="shared" ca="1" si="27"/>
        <v>851078322.87051928</v>
      </c>
      <c r="L135">
        <f ca="1">IF('Coal mining 2020'!$A143="MD",INDIRECT("'Coal mining 2020'!"&amp;'Country Selector'!$B$3&amp;ROW($A143))*10^12,0)*'Process Emissions Multipliers'!$B$42</f>
        <v>850557091.86388612</v>
      </c>
      <c r="M135" s="90">
        <f t="shared" ca="1" si="28"/>
        <v>846704856.52162898</v>
      </c>
      <c r="N135" s="90">
        <f t="shared" ca="1" si="28"/>
        <v>842852621.17937183</v>
      </c>
      <c r="O135" s="90">
        <f t="shared" ca="1" si="28"/>
        <v>839000385.83711481</v>
      </c>
      <c r="P135" s="90">
        <f t="shared" ca="1" si="28"/>
        <v>835148150.49485779</v>
      </c>
      <c r="Q135" s="90">
        <f t="shared" ca="1" si="28"/>
        <v>831295915.15260053</v>
      </c>
      <c r="R135" s="90">
        <f t="shared" ca="1" si="28"/>
        <v>827443679.8103435</v>
      </c>
      <c r="S135" s="90">
        <f t="shared" ca="1" si="28"/>
        <v>823591444.46808636</v>
      </c>
      <c r="T135" s="90">
        <f t="shared" ca="1" si="28"/>
        <v>819739209.12582922</v>
      </c>
      <c r="U135" s="90">
        <f t="shared" ca="1" si="28"/>
        <v>815886973.78357208</v>
      </c>
      <c r="V135">
        <f ca="1">IF('Coal mining 2030'!$A143="MD",INDIRECT("'Coal mining 2030'!"&amp;'Country Selector'!$B$3&amp;ROW($A143))*10^12,0)*'Process Emissions Multipliers'!$D$42</f>
        <v>812034738.44131494</v>
      </c>
      <c r="W135" s="90">
        <f t="shared" ca="1" si="26"/>
        <v>816674717.54773414</v>
      </c>
      <c r="X135" s="90">
        <f t="shared" ca="1" si="26"/>
        <v>821314696.65415323</v>
      </c>
      <c r="Y135" s="90">
        <f t="shared" ca="1" si="26"/>
        <v>825954675.76057243</v>
      </c>
      <c r="Z135" s="90">
        <f t="shared" ca="1" si="26"/>
        <v>830594654.86699152</v>
      </c>
      <c r="AA135" s="90">
        <f t="shared" ca="1" si="26"/>
        <v>835234633.97341073</v>
      </c>
      <c r="AB135" s="90">
        <f t="shared" ca="1" si="26"/>
        <v>839874613.07982993</v>
      </c>
      <c r="AC135" s="90">
        <f t="shared" ca="1" si="26"/>
        <v>844514592.18624902</v>
      </c>
      <c r="AD135" s="90">
        <f t="shared" ca="1" si="26"/>
        <v>849154571.2926681</v>
      </c>
      <c r="AE135" s="90">
        <f t="shared" ca="1" si="26"/>
        <v>853794550.39908731</v>
      </c>
      <c r="AF135" s="90">
        <f t="shared" ca="1" si="26"/>
        <v>858434529.50550652</v>
      </c>
      <c r="AG135" s="90">
        <f t="shared" ca="1" si="26"/>
        <v>863074508.6119256</v>
      </c>
      <c r="AH135" s="90">
        <f t="shared" ca="1" si="26"/>
        <v>867714487.71834481</v>
      </c>
      <c r="AI135" s="90">
        <f t="shared" ca="1" si="26"/>
        <v>872354466.82476401</v>
      </c>
      <c r="AJ135" s="90">
        <f t="shared" ca="1" si="26"/>
        <v>876994445.9311831</v>
      </c>
      <c r="AK135" s="90">
        <f t="shared" ca="1" si="26"/>
        <v>881634425.03760219</v>
      </c>
      <c r="AL135" s="90">
        <f t="shared" ca="1" si="26"/>
        <v>886274404.14402127</v>
      </c>
      <c r="AM135" s="90">
        <f t="shared" ca="1" si="25"/>
        <v>890914383.25044048</v>
      </c>
      <c r="AN135" s="90">
        <f t="shared" ca="1" si="25"/>
        <v>895554362.35685968</v>
      </c>
      <c r="AO135" s="90">
        <f t="shared" ca="1" si="25"/>
        <v>900194341.46327877</v>
      </c>
      <c r="AP135">
        <f ca="1">V135*'Process Emissions Multipliers'!$E$42</f>
        <v>904834320.56969798</v>
      </c>
    </row>
    <row r="136" spans="1:42">
      <c r="A136" s="74">
        <v>84</v>
      </c>
      <c r="B136">
        <f ca="1">IF('Coal mining 2010'!$A144="MD",INDIRECT("'Coal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2020'!$A144="MD",INDIRECT("'Coal mining 2020'!"&amp;'Country Selector'!$B$3&amp;ROW($A144))*10^12,0)*'Process Emissions Multipliers'!$B$42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2030'!$A144="MD",INDIRECT("'Coal mining 2030'!"&amp;'Country Selector'!$B$3&amp;ROW($A144))*10^12,0)*'Process Emissions Multipliers'!$D$42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Multipliers'!$E$42</f>
        <v>0</v>
      </c>
    </row>
    <row r="137" spans="1:42">
      <c r="A137" s="74">
        <v>85</v>
      </c>
      <c r="B137">
        <f ca="1">IF('Coal mining 2010'!$A145="MD",INDIRECT("'Coal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2020'!$A145="MD",INDIRECT("'Coal mining 2020'!"&amp;'Country Selector'!$B$3&amp;ROW($A145))*10^12,0)*'Process Emissions Multipliers'!$B$42</f>
        <v>0</v>
      </c>
      <c r="M137" s="90">
        <f t="shared" ca="1" si="28"/>
        <v>730831264.60009539</v>
      </c>
      <c r="N137" s="90">
        <f t="shared" ca="1" si="28"/>
        <v>1461662529.2001908</v>
      </c>
      <c r="O137" s="90">
        <f t="shared" ca="1" si="28"/>
        <v>2192493793.8002863</v>
      </c>
      <c r="P137" s="90">
        <f t="shared" ca="1" si="28"/>
        <v>2923325058.4003816</v>
      </c>
      <c r="Q137" s="90">
        <f t="shared" ca="1" si="28"/>
        <v>3654156323.0004768</v>
      </c>
      <c r="R137" s="90">
        <f t="shared" ca="1" si="28"/>
        <v>4384987587.6005726</v>
      </c>
      <c r="S137" s="90">
        <f t="shared" ca="1" si="28"/>
        <v>5115818852.2006674</v>
      </c>
      <c r="T137" s="90">
        <f t="shared" ca="1" si="28"/>
        <v>5846650116.8007631</v>
      </c>
      <c r="U137" s="90">
        <f t="shared" ca="1" si="28"/>
        <v>6577481381.4008579</v>
      </c>
      <c r="V137">
        <f ca="1">IF('Coal mining 2030'!$A145="MD",INDIRECT("'Coal mining 2030'!"&amp;'Country Selector'!$B$3&amp;ROW($A145))*10^12,0)*'Process Emissions Multipliers'!$D$42</f>
        <v>7308312646.0009537</v>
      </c>
      <c r="W137" s="90">
        <f t="shared" ca="1" si="26"/>
        <v>7350072457.9588928</v>
      </c>
      <c r="X137" s="90">
        <f t="shared" ca="1" si="26"/>
        <v>7391832269.916831</v>
      </c>
      <c r="Y137" s="90">
        <f t="shared" ca="1" si="26"/>
        <v>7433592081.8747692</v>
      </c>
      <c r="Z137" s="90">
        <f t="shared" ca="1" si="26"/>
        <v>7475351893.8327084</v>
      </c>
      <c r="AA137" s="90">
        <f t="shared" ca="1" si="26"/>
        <v>7517111705.7906475</v>
      </c>
      <c r="AB137" s="90">
        <f t="shared" ca="1" si="26"/>
        <v>7558871517.7485857</v>
      </c>
      <c r="AC137" s="90">
        <f t="shared" ca="1" si="26"/>
        <v>7600631329.7065239</v>
      </c>
      <c r="AD137" s="90">
        <f t="shared" ca="1" si="26"/>
        <v>7642391141.664464</v>
      </c>
      <c r="AE137" s="90">
        <f t="shared" ca="1" si="26"/>
        <v>7684150953.6224022</v>
      </c>
      <c r="AF137" s="90">
        <f t="shared" ca="1" si="26"/>
        <v>7725910765.5803404</v>
      </c>
      <c r="AG137" s="90">
        <f t="shared" ca="1" si="26"/>
        <v>7767670577.5382795</v>
      </c>
      <c r="AH137" s="90">
        <f t="shared" ca="1" si="26"/>
        <v>7809430389.4962177</v>
      </c>
      <c r="AI137" s="90">
        <f t="shared" ca="1" si="26"/>
        <v>7851190201.4541569</v>
      </c>
      <c r="AJ137" s="90">
        <f t="shared" ca="1" si="26"/>
        <v>7892950013.412096</v>
      </c>
      <c r="AK137" s="90">
        <f t="shared" ca="1" si="26"/>
        <v>7934709825.3700342</v>
      </c>
      <c r="AL137" s="90">
        <f t="shared" ca="1" si="26"/>
        <v>7976469637.3279734</v>
      </c>
      <c r="AM137" s="90">
        <f t="shared" ca="1" si="25"/>
        <v>8018229449.2859116</v>
      </c>
      <c r="AN137" s="90">
        <f t="shared" ca="1" si="25"/>
        <v>8059989261.2438507</v>
      </c>
      <c r="AO137" s="90">
        <f t="shared" ca="1" si="25"/>
        <v>8101749073.2017889</v>
      </c>
      <c r="AP137">
        <f ca="1">V137*'Process Emissions Multipliers'!$E$42</f>
        <v>8143508885.1597281</v>
      </c>
    </row>
    <row r="138" spans="1:42">
      <c r="A138" s="74">
        <v>86</v>
      </c>
      <c r="B138">
        <f ca="1">IF('Coal mining 2010'!$A146="MD",INDIRECT("'Coal mining 2010'!"&amp;'Country Selector'!$B$3&amp;ROW($A146))*10^12,0)</f>
        <v>8045364239.4218149</v>
      </c>
      <c r="C138" s="90">
        <f t="shared" ca="1" si="27"/>
        <v>7274962595.890027</v>
      </c>
      <c r="D138" s="90">
        <f t="shared" ca="1" si="27"/>
        <v>6504560952.3582363</v>
      </c>
      <c r="E138" s="90">
        <f t="shared" ca="1" si="27"/>
        <v>5734159308.8264475</v>
      </c>
      <c r="F138" s="90">
        <f t="shared" ca="1" si="27"/>
        <v>4963757665.2946596</v>
      </c>
      <c r="G138" s="90">
        <f t="shared" ca="1" si="27"/>
        <v>4193356021.7628703</v>
      </c>
      <c r="H138" s="90">
        <f t="shared" ca="1" si="27"/>
        <v>3422954378.2310805</v>
      </c>
      <c r="I138" s="90">
        <f t="shared" ca="1" si="27"/>
        <v>2652552734.6992917</v>
      </c>
      <c r="J138" s="90">
        <f t="shared" ca="1" si="27"/>
        <v>1882151091.1675024</v>
      </c>
      <c r="K138" s="90">
        <f t="shared" ca="1" si="27"/>
        <v>1111749447.6357133</v>
      </c>
      <c r="L138">
        <f ca="1">IF('Coal mining 2020'!$A146="MD",INDIRECT("'Coal mining 2020'!"&amp;'Country Selector'!$B$3&amp;ROW($A146))*10^12,0)*'Process Emissions Multipliers'!$B$42</f>
        <v>341347804.10392433</v>
      </c>
      <c r="M138" s="90">
        <f t="shared" ca="1" si="28"/>
        <v>339801814.90708959</v>
      </c>
      <c r="N138" s="90">
        <f t="shared" ca="1" si="28"/>
        <v>338255825.71025497</v>
      </c>
      <c r="O138" s="90">
        <f t="shared" ca="1" si="28"/>
        <v>336709836.51342022</v>
      </c>
      <c r="P138" s="90">
        <f t="shared" ca="1" si="28"/>
        <v>335163847.31658554</v>
      </c>
      <c r="Q138" s="90">
        <f t="shared" ca="1" si="28"/>
        <v>333617858.11975086</v>
      </c>
      <c r="R138" s="90">
        <f t="shared" ca="1" si="28"/>
        <v>332071868.92291617</v>
      </c>
      <c r="S138" s="90">
        <f t="shared" ca="1" si="28"/>
        <v>330525879.72608149</v>
      </c>
      <c r="T138" s="90">
        <f t="shared" ca="1" si="28"/>
        <v>328979890.52924681</v>
      </c>
      <c r="U138" s="90">
        <f t="shared" ca="1" si="28"/>
        <v>327433901.332412</v>
      </c>
      <c r="V138">
        <f ca="1">IF('Coal mining 2030'!$A146="MD",INDIRECT("'Coal mining 2030'!"&amp;'Country Selector'!$B$3&amp;ROW($A146))*10^12,0)*'Process Emissions Multipliers'!$D$42</f>
        <v>325887912.13557738</v>
      </c>
      <c r="W138" s="90">
        <f t="shared" ca="1" si="26"/>
        <v>327750040.72658587</v>
      </c>
      <c r="X138" s="90">
        <f t="shared" ca="1" si="26"/>
        <v>329612169.31759423</v>
      </c>
      <c r="Y138" s="90">
        <f t="shared" ca="1" si="26"/>
        <v>331474297.90860271</v>
      </c>
      <c r="Z138" s="90">
        <f t="shared" ca="1" si="26"/>
        <v>333336426.49961114</v>
      </c>
      <c r="AA138" s="90">
        <f t="shared" ca="1" si="26"/>
        <v>335198555.09061962</v>
      </c>
      <c r="AB138" s="90">
        <f t="shared" ca="1" si="26"/>
        <v>337060683.68162811</v>
      </c>
      <c r="AC138" s="90">
        <f t="shared" ca="1" si="26"/>
        <v>338922812.27263653</v>
      </c>
      <c r="AD138" s="90">
        <f t="shared" ca="1" si="26"/>
        <v>340784940.86364496</v>
      </c>
      <c r="AE138" s="90">
        <f t="shared" ca="1" si="26"/>
        <v>342647069.45465338</v>
      </c>
      <c r="AF138" s="90">
        <f t="shared" ca="1" si="26"/>
        <v>344509198.04566181</v>
      </c>
      <c r="AG138" s="90">
        <f t="shared" ca="1" si="26"/>
        <v>346371326.63667023</v>
      </c>
      <c r="AH138" s="90">
        <f t="shared" ca="1" si="26"/>
        <v>348233455.22767878</v>
      </c>
      <c r="AI138" s="90">
        <f t="shared" ca="1" si="26"/>
        <v>350095583.8186872</v>
      </c>
      <c r="AJ138" s="90">
        <f t="shared" ca="1" si="26"/>
        <v>351957712.40969563</v>
      </c>
      <c r="AK138" s="90">
        <f t="shared" ca="1" si="26"/>
        <v>353819841.00070405</v>
      </c>
      <c r="AL138" s="90">
        <f t="shared" ca="1" si="26"/>
        <v>355681969.59171253</v>
      </c>
      <c r="AM138" s="90">
        <f t="shared" ca="1" si="25"/>
        <v>357544098.18272096</v>
      </c>
      <c r="AN138" s="90">
        <f t="shared" ca="1" si="25"/>
        <v>359406226.77372938</v>
      </c>
      <c r="AO138" s="90">
        <f t="shared" ca="1" si="25"/>
        <v>361268355.36473787</v>
      </c>
      <c r="AP138">
        <f ca="1">V138*'Process Emissions Multipliers'!$E$42</f>
        <v>363130483.95574629</v>
      </c>
    </row>
    <row r="139" spans="1:42">
      <c r="A139" s="74">
        <v>87</v>
      </c>
      <c r="B139">
        <f ca="1">IF('Coal mining 2010'!$A147="MD",INDIRECT("'Coal mining 2010'!"&amp;'Country Selector'!$B$3&amp;ROW($A147))*10^12,0)</f>
        <v>1161387575.6175673</v>
      </c>
      <c r="C139" s="90">
        <f t="shared" ca="1" si="27"/>
        <v>1160680199.0583897</v>
      </c>
      <c r="D139" s="90">
        <f t="shared" ca="1" si="27"/>
        <v>1159972822.4992123</v>
      </c>
      <c r="E139" s="90">
        <f t="shared" ca="1" si="27"/>
        <v>1159265445.9400346</v>
      </c>
      <c r="F139" s="90">
        <f t="shared" ca="1" si="27"/>
        <v>1158558069.380857</v>
      </c>
      <c r="G139" s="90">
        <f t="shared" ca="1" si="27"/>
        <v>1157850692.8216796</v>
      </c>
      <c r="H139" s="90">
        <f t="shared" ca="1" si="27"/>
        <v>1157143316.262502</v>
      </c>
      <c r="I139" s="90">
        <f t="shared" ca="1" si="27"/>
        <v>1156435939.7033243</v>
      </c>
      <c r="J139" s="90">
        <f t="shared" ca="1" si="27"/>
        <v>1155728563.1441469</v>
      </c>
      <c r="K139" s="90">
        <f t="shared" ca="1" si="27"/>
        <v>1155021186.584969</v>
      </c>
      <c r="L139">
        <f ca="1">IF('Coal mining 2020'!$A147="MD",INDIRECT("'Coal mining 2020'!"&amp;'Country Selector'!$B$3&amp;ROW($A147))*10^12,0)*'Process Emissions Multipliers'!$B$42</f>
        <v>1154313810.0257916</v>
      </c>
      <c r="M139" s="90">
        <f t="shared" ca="1" si="28"/>
        <v>1149085838.2677727</v>
      </c>
      <c r="N139" s="90">
        <f t="shared" ca="1" si="28"/>
        <v>1143857866.5097539</v>
      </c>
      <c r="O139" s="90">
        <f t="shared" ca="1" si="28"/>
        <v>1138629894.7517352</v>
      </c>
      <c r="P139" s="90">
        <f t="shared" ca="1" si="28"/>
        <v>1133401922.9937162</v>
      </c>
      <c r="Q139" s="90">
        <f t="shared" ca="1" si="28"/>
        <v>1128173951.2356975</v>
      </c>
      <c r="R139" s="90">
        <f t="shared" ca="1" si="28"/>
        <v>1122945979.4776788</v>
      </c>
      <c r="S139" s="90">
        <f t="shared" ca="1" si="28"/>
        <v>1117718007.7196598</v>
      </c>
      <c r="T139" s="90">
        <f t="shared" ca="1" si="28"/>
        <v>1112490035.9616411</v>
      </c>
      <c r="U139" s="90">
        <f t="shared" ca="1" si="28"/>
        <v>1107262064.2036221</v>
      </c>
      <c r="V139">
        <f ca="1">IF('Coal mining 2030'!$A147="MD",INDIRECT("'Coal mining 2030'!"&amp;'Country Selector'!$B$3&amp;ROW($A147))*10^12,0)*'Process Emissions Multipliers'!$D$42</f>
        <v>1102034092.4456034</v>
      </c>
      <c r="W139" s="90">
        <f t="shared" ca="1" si="26"/>
        <v>1108331132.3645165</v>
      </c>
      <c r="X139" s="90">
        <f t="shared" ca="1" si="26"/>
        <v>1114628172.2834296</v>
      </c>
      <c r="Y139" s="90">
        <f t="shared" ca="1" si="26"/>
        <v>1120925212.2023427</v>
      </c>
      <c r="Z139" s="90">
        <f t="shared" ca="1" si="26"/>
        <v>1127222252.1212561</v>
      </c>
      <c r="AA139" s="90">
        <f t="shared" ca="1" si="26"/>
        <v>1133519292.0401692</v>
      </c>
      <c r="AB139" s="90">
        <f t="shared" ca="1" si="26"/>
        <v>1139816331.9590826</v>
      </c>
      <c r="AC139" s="90">
        <f t="shared" ca="1" si="26"/>
        <v>1146113371.8779955</v>
      </c>
      <c r="AD139" s="90">
        <f t="shared" ca="1" si="26"/>
        <v>1152410411.7969089</v>
      </c>
      <c r="AE139" s="90">
        <f t="shared" ca="1" si="26"/>
        <v>1158707451.7158222</v>
      </c>
      <c r="AF139" s="90">
        <f t="shared" ca="1" si="26"/>
        <v>1165004491.6347351</v>
      </c>
      <c r="AG139" s="90">
        <f t="shared" ca="1" si="26"/>
        <v>1171301531.5536485</v>
      </c>
      <c r="AH139" s="90">
        <f t="shared" ca="1" si="26"/>
        <v>1177598571.4725616</v>
      </c>
      <c r="AI139" s="90">
        <f t="shared" ca="1" si="26"/>
        <v>1183895611.3914747</v>
      </c>
      <c r="AJ139" s="90">
        <f t="shared" ca="1" si="26"/>
        <v>1190192651.3103878</v>
      </c>
      <c r="AK139" s="90">
        <f t="shared" ca="1" si="26"/>
        <v>1196489691.229301</v>
      </c>
      <c r="AL139" s="90">
        <f t="shared" ca="1" si="26"/>
        <v>1202786731.1482143</v>
      </c>
      <c r="AM139" s="90">
        <f t="shared" ca="1" si="25"/>
        <v>1209083771.0671277</v>
      </c>
      <c r="AN139" s="90">
        <f t="shared" ca="1" si="25"/>
        <v>1215380810.9860406</v>
      </c>
      <c r="AO139" s="90">
        <f t="shared" ca="1" si="25"/>
        <v>1221677850.9049537</v>
      </c>
      <c r="AP139">
        <f ca="1">V139*'Process Emissions Multipliers'!$E$42</f>
        <v>1227974890.8238671</v>
      </c>
    </row>
    <row r="140" spans="1:42">
      <c r="A140" s="74">
        <v>88</v>
      </c>
      <c r="B140">
        <f ca="1">IF('Coal mining 2010'!$A148="MD",INDIRECT("'Coal mining 2010'!"&amp;'Country Selector'!$B$3&amp;ROW($A148))*10^12,0)</f>
        <v>0</v>
      </c>
      <c r="C140" s="90">
        <f t="shared" ca="1" si="27"/>
        <v>765501382.67986417</v>
      </c>
      <c r="D140" s="90">
        <f t="shared" ca="1" si="27"/>
        <v>1531002765.3597283</v>
      </c>
      <c r="E140" s="90">
        <f t="shared" ca="1" si="27"/>
        <v>2296504148.0395927</v>
      </c>
      <c r="F140" s="90">
        <f t="shared" ca="1" si="27"/>
        <v>3062005530.7194567</v>
      </c>
      <c r="G140" s="90">
        <f t="shared" ca="1" si="27"/>
        <v>3827506913.3993211</v>
      </c>
      <c r="H140" s="90">
        <f t="shared" ca="1" si="27"/>
        <v>4593008296.0791855</v>
      </c>
      <c r="I140" s="90">
        <f t="shared" ca="1" si="27"/>
        <v>5358509678.7590494</v>
      </c>
      <c r="J140" s="90">
        <f t="shared" ca="1" si="27"/>
        <v>6124011061.4389133</v>
      </c>
      <c r="K140" s="90">
        <f t="shared" ca="1" si="27"/>
        <v>6889512444.1187773</v>
      </c>
      <c r="L140">
        <f ca="1">IF('Coal mining 2020'!$A148="MD",INDIRECT("'Coal mining 2020'!"&amp;'Country Selector'!$B$3&amp;ROW($A148))*10^12,0)*'Process Emissions Multipliers'!$B$42</f>
        <v>7655013826.7986422</v>
      </c>
      <c r="M140" s="90">
        <f t="shared" ca="1" si="28"/>
        <v>6889512444.1187773</v>
      </c>
      <c r="N140" s="90">
        <f t="shared" ca="1" si="28"/>
        <v>6124011061.4389133</v>
      </c>
      <c r="O140" s="90">
        <f t="shared" ca="1" si="28"/>
        <v>5358509678.7590494</v>
      </c>
      <c r="P140" s="90">
        <f t="shared" ca="1" si="28"/>
        <v>4593008296.0791855</v>
      </c>
      <c r="Q140" s="90">
        <f t="shared" ca="1" si="28"/>
        <v>3827506913.3993211</v>
      </c>
      <c r="R140" s="90">
        <f t="shared" ca="1" si="28"/>
        <v>3062005530.7194567</v>
      </c>
      <c r="S140" s="90">
        <f t="shared" ca="1" si="28"/>
        <v>2296504148.0395927</v>
      </c>
      <c r="T140" s="90">
        <f t="shared" ca="1" si="28"/>
        <v>1531002765.3597283</v>
      </c>
      <c r="U140" s="90">
        <f t="shared" ca="1" si="28"/>
        <v>765501382.67986417</v>
      </c>
      <c r="V140">
        <f ca="1">IF('Coal mining 2030'!$A148="MD",INDIRECT("'Coal mining 2030'!"&amp;'Country Selector'!$B$3&amp;ROW($A148))*10^12,0)*'Process Emissions Multipliers'!$D$42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Multipliers'!$E$42</f>
        <v>0</v>
      </c>
    </row>
    <row r="141" spans="1:42">
      <c r="A141" s="74">
        <v>89</v>
      </c>
      <c r="B141">
        <f ca="1">IF('Coal mining 2010'!$A149="MD",INDIRECT("'Coal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2020'!$A149="MD",INDIRECT("'Coal mining 2020'!"&amp;'Country Selector'!$B$3&amp;ROW($A149))*10^12,0)*'Process Emissions Multipliers'!$B$42</f>
        <v>0</v>
      </c>
      <c r="M141" s="90">
        <f t="shared" ca="1" si="28"/>
        <v>699688806.59273565</v>
      </c>
      <c r="N141" s="90">
        <f t="shared" ca="1" si="28"/>
        <v>1399377613.1854713</v>
      </c>
      <c r="O141" s="90">
        <f t="shared" ca="1" si="28"/>
        <v>2099066419.7782071</v>
      </c>
      <c r="P141" s="90">
        <f t="shared" ca="1" si="28"/>
        <v>2798755226.3709426</v>
      </c>
      <c r="Q141" s="90">
        <f t="shared" ca="1" si="28"/>
        <v>3498444032.9636779</v>
      </c>
      <c r="R141" s="90">
        <f t="shared" ca="1" si="28"/>
        <v>4198132839.5564141</v>
      </c>
      <c r="S141" s="90">
        <f t="shared" ca="1" si="28"/>
        <v>4897821646.1491499</v>
      </c>
      <c r="T141" s="90">
        <f t="shared" ca="1" si="28"/>
        <v>5597510452.7418852</v>
      </c>
      <c r="U141" s="90">
        <f t="shared" ca="1" si="28"/>
        <v>6297199259.3346205</v>
      </c>
      <c r="V141">
        <f ca="1">IF('Coal mining 2030'!$A149="MD",INDIRECT("'Coal mining 2030'!"&amp;'Country Selector'!$B$3&amp;ROW($A149))*10^12,0)*'Process Emissions Multipliers'!$D$42</f>
        <v>6996888065.9273567</v>
      </c>
      <c r="W141" s="90">
        <f t="shared" ca="1" si="26"/>
        <v>7036868392.9983063</v>
      </c>
      <c r="X141" s="90">
        <f t="shared" ca="1" si="26"/>
        <v>7076848720.0692549</v>
      </c>
      <c r="Y141" s="90">
        <f t="shared" ca="1" si="26"/>
        <v>7116829047.1402035</v>
      </c>
      <c r="Z141" s="90">
        <f t="shared" ca="1" si="26"/>
        <v>7156809374.211153</v>
      </c>
      <c r="AA141" s="90">
        <f t="shared" ca="1" si="26"/>
        <v>7196789701.2821026</v>
      </c>
      <c r="AB141" s="90">
        <f t="shared" ca="1" si="26"/>
        <v>7236770028.3530521</v>
      </c>
      <c r="AC141" s="90">
        <f t="shared" ca="1" si="26"/>
        <v>7276750355.4239998</v>
      </c>
      <c r="AD141" s="90">
        <f t="shared" ca="1" si="26"/>
        <v>7316730682.4949503</v>
      </c>
      <c r="AE141" s="90">
        <f t="shared" ca="1" si="26"/>
        <v>7356711009.5658998</v>
      </c>
      <c r="AF141" s="90">
        <f t="shared" ca="1" si="26"/>
        <v>7396691336.6368484</v>
      </c>
      <c r="AG141" s="90">
        <f t="shared" ca="1" si="26"/>
        <v>7436671663.7077971</v>
      </c>
      <c r="AH141" s="90">
        <f t="shared" ca="1" si="26"/>
        <v>7476651990.7787476</v>
      </c>
      <c r="AI141" s="90">
        <f t="shared" ca="1" si="26"/>
        <v>7516632317.8496971</v>
      </c>
      <c r="AJ141" s="90">
        <f t="shared" ca="1" si="26"/>
        <v>7556612644.9206448</v>
      </c>
      <c r="AK141" s="90">
        <f t="shared" ca="1" si="26"/>
        <v>7596592971.9915943</v>
      </c>
      <c r="AL141" s="90">
        <f t="shared" ca="1" si="26"/>
        <v>7636573299.0625439</v>
      </c>
      <c r="AM141" s="90">
        <f t="shared" ca="1" si="25"/>
        <v>7676553626.1334934</v>
      </c>
      <c r="AN141" s="90">
        <f t="shared" ca="1" si="25"/>
        <v>7716533953.204442</v>
      </c>
      <c r="AO141" s="90">
        <f t="shared" ca="1" si="25"/>
        <v>7756514280.2753916</v>
      </c>
      <c r="AP141">
        <f ca="1">V141*'Process Emissions Multipliers'!$E$42</f>
        <v>7796494607.3463402</v>
      </c>
    </row>
    <row r="142" spans="1:42">
      <c r="A142" s="74">
        <v>90</v>
      </c>
      <c r="B142">
        <f ca="1">IF('Coal mining 2010'!$A150="MD",INDIRECT("'Coal mining 2010'!"&amp;'Country Selector'!$B$3&amp;ROW($A150))*10^12,0)</f>
        <v>9294117422.893322</v>
      </c>
      <c r="C142" s="90">
        <f t="shared" ca="1" si="27"/>
        <v>8555575024.4432268</v>
      </c>
      <c r="D142" s="90">
        <f t="shared" ca="1" si="27"/>
        <v>7817032625.9931307</v>
      </c>
      <c r="E142" s="90">
        <f t="shared" ca="1" si="27"/>
        <v>7078490227.5430346</v>
      </c>
      <c r="F142" s="90">
        <f t="shared" ca="1" si="27"/>
        <v>6339947829.0929403</v>
      </c>
      <c r="G142" s="90">
        <f t="shared" ca="1" si="27"/>
        <v>5601405430.6428442</v>
      </c>
      <c r="H142" s="90">
        <f t="shared" ca="1" si="27"/>
        <v>4862863032.192749</v>
      </c>
      <c r="I142" s="90">
        <f t="shared" ca="1" si="27"/>
        <v>4124320633.7426529</v>
      </c>
      <c r="J142" s="90">
        <f t="shared" ca="1" si="27"/>
        <v>3385778235.2925577</v>
      </c>
      <c r="K142" s="90">
        <f t="shared" ca="1" si="27"/>
        <v>2647235836.8424616</v>
      </c>
      <c r="L142">
        <f ca="1">IF('Coal mining 2020'!$A150="MD",INDIRECT("'Coal mining 2020'!"&amp;'Country Selector'!$B$3&amp;ROW($A150))*10^12,0)*'Process Emissions Multipliers'!$B$42</f>
        <v>1908693438.3923664</v>
      </c>
      <c r="M142" s="90">
        <f t="shared" ca="1" si="28"/>
        <v>1900048826.0654402</v>
      </c>
      <c r="N142" s="90">
        <f t="shared" ca="1" si="28"/>
        <v>1891404213.7385142</v>
      </c>
      <c r="O142" s="90">
        <f t="shared" ca="1" si="28"/>
        <v>1882759601.4115877</v>
      </c>
      <c r="P142" s="90">
        <f t="shared" ca="1" si="28"/>
        <v>1874114989.084662</v>
      </c>
      <c r="Q142" s="90">
        <f t="shared" ca="1" si="28"/>
        <v>1865470376.7577357</v>
      </c>
      <c r="R142" s="90">
        <f t="shared" ca="1" si="28"/>
        <v>1856825764.4308095</v>
      </c>
      <c r="S142" s="90">
        <f t="shared" ca="1" si="28"/>
        <v>1848181152.1038835</v>
      </c>
      <c r="T142" s="90">
        <f t="shared" ca="1" si="28"/>
        <v>1839536539.776957</v>
      </c>
      <c r="U142" s="90">
        <f t="shared" ca="1" si="28"/>
        <v>1830891927.450031</v>
      </c>
      <c r="V142">
        <f ca="1">IF('Coal mining 2030'!$A150="MD",INDIRECT("'Coal mining 2030'!"&amp;'Country Selector'!$B$3&amp;ROW($A150))*10^12,0)*'Process Emissions Multipliers'!$D$42</f>
        <v>1822247315.1231048</v>
      </c>
      <c r="W142" s="90">
        <f t="shared" ca="1" si="26"/>
        <v>1832659664.581367</v>
      </c>
      <c r="X142" s="90">
        <f t="shared" ca="1" si="26"/>
        <v>1843072014.0396295</v>
      </c>
      <c r="Y142" s="90">
        <f t="shared" ca="1" si="26"/>
        <v>1853484363.4978917</v>
      </c>
      <c r="Z142" s="90">
        <f t="shared" ca="1" si="26"/>
        <v>1863896712.9561539</v>
      </c>
      <c r="AA142" s="90">
        <f t="shared" ca="1" si="26"/>
        <v>1874309062.4144163</v>
      </c>
      <c r="AB142" s="90">
        <f t="shared" ca="1" si="26"/>
        <v>1884721411.8726788</v>
      </c>
      <c r="AC142" s="90">
        <f t="shared" ca="1" si="26"/>
        <v>1895133761.3309407</v>
      </c>
      <c r="AD142" s="90">
        <f t="shared" ca="1" si="26"/>
        <v>1905546110.7892032</v>
      </c>
      <c r="AE142" s="90">
        <f t="shared" ca="1" si="26"/>
        <v>1915958460.2474656</v>
      </c>
      <c r="AF142" s="90">
        <f t="shared" ca="1" si="26"/>
        <v>1926370809.7057276</v>
      </c>
      <c r="AG142" s="90">
        <f t="shared" ca="1" si="26"/>
        <v>1936783159.16399</v>
      </c>
      <c r="AH142" s="90">
        <f t="shared" ca="1" si="26"/>
        <v>1947195508.6222525</v>
      </c>
      <c r="AI142" s="90">
        <f t="shared" ca="1" si="26"/>
        <v>1957607858.0805149</v>
      </c>
      <c r="AJ142" s="90">
        <f t="shared" ca="1" si="26"/>
        <v>1968020207.5387769</v>
      </c>
      <c r="AK142" s="90">
        <f t="shared" ca="1" si="26"/>
        <v>1978432556.9970396</v>
      </c>
      <c r="AL142" s="90">
        <f t="shared" ref="AL142:AO157" ca="1" si="29">$V142*($AP$1-AL$1)/($AP$1-$V$1)+$AP142*(AL$1-$V$1)/($AP$1-$V$1)</f>
        <v>1988844906.4553018</v>
      </c>
      <c r="AM142" s="90">
        <f t="shared" ca="1" si="29"/>
        <v>1999257255.913564</v>
      </c>
      <c r="AN142" s="90">
        <f t="shared" ca="1" si="29"/>
        <v>2009669605.3718262</v>
      </c>
      <c r="AO142" s="90">
        <f t="shared" ca="1" si="29"/>
        <v>2020081954.8300886</v>
      </c>
      <c r="AP142">
        <f ca="1">V142*'Process Emissions Multipliers'!$E$42</f>
        <v>2030494304.2883508</v>
      </c>
    </row>
    <row r="143" spans="1:42">
      <c r="A143" s="74">
        <v>91</v>
      </c>
      <c r="B143">
        <f ca="1">IF('Coal mining 2010'!$A151="MD",INDIRECT("'Coal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2020'!$A151="MD",INDIRECT("'Coal mining 2020'!"&amp;'Country Selector'!$B$3&amp;ROW($A151))*10^12,0)*'Process Emissions Multipliers'!$B$42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2030'!$A151="MD",INDIRECT("'Coal mining 2030'!"&amp;'Country Selector'!$B$3&amp;ROW($A151))*10^12,0)*'Process Emissions Multipliers'!$D$42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Multipliers'!$E$42</f>
        <v>0</v>
      </c>
    </row>
    <row r="144" spans="1:42">
      <c r="A144" s="74">
        <v>92</v>
      </c>
      <c r="B144">
        <f ca="1">IF('Coal mining 2010'!$A152="MD",INDIRECT("'Coal mining 2010'!"&amp;'Country Selector'!$B$3&amp;ROW($A152))*10^12,0)</f>
        <v>321912191.67998499</v>
      </c>
      <c r="C144" s="90">
        <f t="shared" ca="1" si="27"/>
        <v>1054597670.2861083</v>
      </c>
      <c r="D144" s="90">
        <f t="shared" ca="1" si="27"/>
        <v>1787283148.8922315</v>
      </c>
      <c r="E144" s="90">
        <f t="shared" ca="1" si="27"/>
        <v>2519968627.4983549</v>
      </c>
      <c r="F144" s="90">
        <f t="shared" ca="1" si="27"/>
        <v>3252654106.1044779</v>
      </c>
      <c r="G144" s="90">
        <f t="shared" ca="1" si="27"/>
        <v>3985339584.7106009</v>
      </c>
      <c r="H144" s="90">
        <f t="shared" ca="1" si="27"/>
        <v>4718025063.3167248</v>
      </c>
      <c r="I144" s="90">
        <f t="shared" ca="1" si="27"/>
        <v>5450710541.9228477</v>
      </c>
      <c r="J144" s="90">
        <f t="shared" ca="1" si="27"/>
        <v>6183396020.5289707</v>
      </c>
      <c r="K144" s="90">
        <f t="shared" ca="1" si="27"/>
        <v>6916081499.1350946</v>
      </c>
      <c r="L144">
        <f ca="1">IF('Coal mining 2020'!$A152="MD",INDIRECT("'Coal mining 2020'!"&amp;'Country Selector'!$B$3&amp;ROW($A152))*10^12,0)*'Process Emissions Multipliers'!$B$42</f>
        <v>7648766977.7412176</v>
      </c>
      <c r="M144" s="90">
        <f t="shared" ca="1" si="28"/>
        <v>8271659632.2328072</v>
      </c>
      <c r="N144" s="90">
        <f t="shared" ca="1" si="28"/>
        <v>8894552286.7243958</v>
      </c>
      <c r="O144" s="90">
        <f t="shared" ca="1" si="28"/>
        <v>9517444941.2159824</v>
      </c>
      <c r="P144" s="90">
        <f t="shared" ca="1" si="28"/>
        <v>10140337595.707573</v>
      </c>
      <c r="Q144" s="90">
        <f t="shared" ca="1" si="28"/>
        <v>10763230250.199158</v>
      </c>
      <c r="R144" s="90">
        <f t="shared" ca="1" si="28"/>
        <v>11386122904.690748</v>
      </c>
      <c r="S144" s="90">
        <f t="shared" ca="1" si="28"/>
        <v>12009015559.182337</v>
      </c>
      <c r="T144" s="90">
        <f t="shared" ca="1" si="28"/>
        <v>12631908213.673927</v>
      </c>
      <c r="U144" s="90">
        <f t="shared" ca="1" si="28"/>
        <v>13254800868.165514</v>
      </c>
      <c r="V144">
        <f ca="1">IF('Coal mining 2030'!$A152="MD",INDIRECT("'Coal mining 2030'!"&amp;'Country Selector'!$B$3&amp;ROW($A152))*10^12,0)*'Process Emissions Multipliers'!$D$42</f>
        <v>13877693522.657103</v>
      </c>
      <c r="W144" s="90">
        <f t="shared" ca="1" si="30"/>
        <v>13956990878.967274</v>
      </c>
      <c r="X144" s="90">
        <f t="shared" ca="1" si="30"/>
        <v>14036288235.277443</v>
      </c>
      <c r="Y144" s="90">
        <f t="shared" ca="1" si="30"/>
        <v>14115585591.587616</v>
      </c>
      <c r="Z144" s="90">
        <f t="shared" ca="1" si="30"/>
        <v>14194882947.897787</v>
      </c>
      <c r="AA144" s="90">
        <f t="shared" ca="1" si="30"/>
        <v>14274180304.207956</v>
      </c>
      <c r="AB144" s="90">
        <f t="shared" ca="1" si="30"/>
        <v>14353477660.518127</v>
      </c>
      <c r="AC144" s="90">
        <f t="shared" ca="1" si="30"/>
        <v>14432775016.828297</v>
      </c>
      <c r="AD144" s="90">
        <f t="shared" ca="1" si="30"/>
        <v>14512072373.13847</v>
      </c>
      <c r="AE144" s="90">
        <f t="shared" ca="1" si="30"/>
        <v>14591369729.448639</v>
      </c>
      <c r="AF144" s="90">
        <f t="shared" ca="1" si="30"/>
        <v>14670667085.75881</v>
      </c>
      <c r="AG144" s="90">
        <f t="shared" ca="1" si="30"/>
        <v>14749964442.068981</v>
      </c>
      <c r="AH144" s="90">
        <f t="shared" ca="1" si="30"/>
        <v>14829261798.379152</v>
      </c>
      <c r="AI144" s="90">
        <f t="shared" ca="1" si="30"/>
        <v>14908559154.689323</v>
      </c>
      <c r="AJ144" s="90">
        <f t="shared" ca="1" si="30"/>
        <v>14987856510.999495</v>
      </c>
      <c r="AK144" s="90">
        <f t="shared" ca="1" si="30"/>
        <v>15067153867.309666</v>
      </c>
      <c r="AL144" s="90">
        <f t="shared" ca="1" si="30"/>
        <v>15146451223.619835</v>
      </c>
      <c r="AM144" s="90">
        <f t="shared" ca="1" si="29"/>
        <v>15225748579.930008</v>
      </c>
      <c r="AN144" s="90">
        <f t="shared" ca="1" si="29"/>
        <v>15305045936.240179</v>
      </c>
      <c r="AO144" s="90">
        <f t="shared" ca="1" si="29"/>
        <v>15384343292.550346</v>
      </c>
      <c r="AP144">
        <f ca="1">V144*'Process Emissions Multipliers'!$E$42</f>
        <v>15463640648.860519</v>
      </c>
    </row>
    <row r="145" spans="1:42">
      <c r="A145" s="74">
        <v>93</v>
      </c>
      <c r="B145">
        <f ca="1">IF('Coal mining 2010'!$A153="MD",INDIRECT("'Coal mining 2010'!"&amp;'Country Selector'!$B$3&amp;ROW($A153))*10^12,0)</f>
        <v>14303207798.615602</v>
      </c>
      <c r="C145" s="90">
        <f t="shared" ca="1" si="27"/>
        <v>12872887018.754042</v>
      </c>
      <c r="D145" s="90">
        <f t="shared" ca="1" si="27"/>
        <v>11442566238.892483</v>
      </c>
      <c r="E145" s="90">
        <f t="shared" ca="1" si="27"/>
        <v>10012245459.030922</v>
      </c>
      <c r="F145" s="90">
        <f t="shared" ca="1" si="27"/>
        <v>8581924679.1693621</v>
      </c>
      <c r="G145" s="90">
        <f t="shared" ca="1" si="27"/>
        <v>7151603899.3078022</v>
      </c>
      <c r="H145" s="90">
        <f t="shared" ca="1" si="27"/>
        <v>5721283119.4462414</v>
      </c>
      <c r="I145" s="90">
        <f t="shared" ca="1" si="27"/>
        <v>4290962339.584681</v>
      </c>
      <c r="J145" s="90">
        <f t="shared" ca="1" si="27"/>
        <v>2860641559.7231207</v>
      </c>
      <c r="K145" s="90">
        <f t="shared" ca="1" si="27"/>
        <v>1430320779.8615603</v>
      </c>
      <c r="L145">
        <f ca="1">IF('Coal mining 2020'!$A153="MD",INDIRECT("'Coal mining 2020'!"&amp;'Country Selector'!$B$3&amp;ROW($A153))*10^12,0)*'Process Emissions Multipliers'!$B$42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2030'!$A153="MD",INDIRECT("'Coal mining 2030'!"&amp;'Country Selector'!$B$3&amp;ROW($A153))*10^12,0)*'Process Emissions Multipliers'!$D$42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Multipliers'!$E$42</f>
        <v>0</v>
      </c>
    </row>
    <row r="146" spans="1:42">
      <c r="A146" s="74">
        <v>94</v>
      </c>
      <c r="B146">
        <f ca="1">IF('Coal mining 2010'!$A154="MD",INDIRECT("'Coal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2020'!$A154="MD",INDIRECT("'Coal mining 2020'!"&amp;'Country Selector'!$B$3&amp;ROW($A154))*10^12,0)*'Process Emissions Multipliers'!$B$42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2030'!$A154="MD",INDIRECT("'Coal mining 2030'!"&amp;'Country Selector'!$B$3&amp;ROW($A154))*10^12,0)*'Process Emissions Multipliers'!$D$42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Multipliers'!$E$42</f>
        <v>0</v>
      </c>
    </row>
    <row r="147" spans="1:42">
      <c r="A147" s="74">
        <v>95</v>
      </c>
      <c r="B147">
        <f ca="1">IF('Coal mining 2010'!$A155="MD",INDIRECT("'Coal mining 2010'!"&amp;'Country Selector'!$B$3&amp;ROW($A155))*10^12,0)</f>
        <v>760909524.37368739</v>
      </c>
      <c r="C147" s="90">
        <f t="shared" ca="1" si="27"/>
        <v>2182055069.6297455</v>
      </c>
      <c r="D147" s="90">
        <f t="shared" ca="1" si="27"/>
        <v>3603200614.8858032</v>
      </c>
      <c r="E147" s="90">
        <f t="shared" ca="1" si="27"/>
        <v>5024346160.141861</v>
      </c>
      <c r="F147" s="90">
        <f t="shared" ca="1" si="27"/>
        <v>6445491705.3979187</v>
      </c>
      <c r="G147" s="90">
        <f t="shared" ca="1" si="27"/>
        <v>7866637250.6539764</v>
      </c>
      <c r="H147" s="90">
        <f t="shared" ca="1" si="27"/>
        <v>9287782795.9100342</v>
      </c>
      <c r="I147" s="90">
        <f t="shared" ca="1" si="27"/>
        <v>10708928341.166092</v>
      </c>
      <c r="J147" s="90">
        <f t="shared" ca="1" si="27"/>
        <v>12130073886.42215</v>
      </c>
      <c r="K147" s="90">
        <f t="shared" ca="1" si="27"/>
        <v>13551219431.678207</v>
      </c>
      <c r="L147">
        <f ca="1">IF('Coal mining 2020'!$A155="MD",INDIRECT("'Coal mining 2020'!"&amp;'Country Selector'!$B$3&amp;ROW($A155))*10^12,0)*'Process Emissions Multipliers'!$B$42</f>
        <v>14972364976.934265</v>
      </c>
      <c r="M147" s="90">
        <f t="shared" ca="1" si="28"/>
        <v>13547330753.032089</v>
      </c>
      <c r="N147" s="90">
        <f t="shared" ca="1" si="28"/>
        <v>12122296529.129913</v>
      </c>
      <c r="O147" s="90">
        <f t="shared" ca="1" si="28"/>
        <v>10697262305.227736</v>
      </c>
      <c r="P147" s="90">
        <f t="shared" ca="1" si="28"/>
        <v>9272228081.3255596</v>
      </c>
      <c r="Q147" s="90">
        <f t="shared" ca="1" si="28"/>
        <v>7847193857.4233828</v>
      </c>
      <c r="R147" s="90">
        <f t="shared" ca="1" si="28"/>
        <v>6422159633.5212069</v>
      </c>
      <c r="S147" s="90">
        <f t="shared" ca="1" si="28"/>
        <v>4997125409.61903</v>
      </c>
      <c r="T147" s="90">
        <f t="shared" ca="1" si="28"/>
        <v>3572091185.7168541</v>
      </c>
      <c r="U147" s="90">
        <f t="shared" ca="1" si="28"/>
        <v>2147056961.8146777</v>
      </c>
      <c r="V147">
        <f ca="1">IF('Coal mining 2030'!$A155="MD",INDIRECT("'Coal mining 2030'!"&amp;'Country Selector'!$B$3&amp;ROW($A155))*10^12,0)*'Process Emissions Multipliers'!$D$42</f>
        <v>722022737.9125011</v>
      </c>
      <c r="W147" s="90">
        <f t="shared" ca="1" si="30"/>
        <v>726148387.05000484</v>
      </c>
      <c r="X147" s="90">
        <f t="shared" ca="1" si="30"/>
        <v>730274036.1875087</v>
      </c>
      <c r="Y147" s="90">
        <f t="shared" ca="1" si="30"/>
        <v>734399685.32501256</v>
      </c>
      <c r="Z147" s="90">
        <f t="shared" ca="1" si="30"/>
        <v>738525334.46251643</v>
      </c>
      <c r="AA147" s="90">
        <f t="shared" ca="1" si="30"/>
        <v>742650983.60002029</v>
      </c>
      <c r="AB147" s="90">
        <f t="shared" ca="1" si="30"/>
        <v>746776632.73752403</v>
      </c>
      <c r="AC147" s="90">
        <f t="shared" ca="1" si="30"/>
        <v>750902281.87502789</v>
      </c>
      <c r="AD147" s="90">
        <f t="shared" ca="1" si="30"/>
        <v>755027931.01253164</v>
      </c>
      <c r="AE147" s="90">
        <f t="shared" ca="1" si="30"/>
        <v>759153580.15003562</v>
      </c>
      <c r="AF147" s="90">
        <f t="shared" ca="1" si="30"/>
        <v>763279229.28753936</v>
      </c>
      <c r="AG147" s="90">
        <f t="shared" ca="1" si="30"/>
        <v>767404878.42504311</v>
      </c>
      <c r="AH147" s="90">
        <f t="shared" ca="1" si="30"/>
        <v>771530527.56254697</v>
      </c>
      <c r="AI147" s="90">
        <f t="shared" ca="1" si="30"/>
        <v>775656176.70005083</v>
      </c>
      <c r="AJ147" s="90">
        <f t="shared" ca="1" si="30"/>
        <v>779781825.83755469</v>
      </c>
      <c r="AK147" s="90">
        <f t="shared" ca="1" si="30"/>
        <v>783907474.97505856</v>
      </c>
      <c r="AL147" s="90">
        <f t="shared" ca="1" si="30"/>
        <v>788033124.1125623</v>
      </c>
      <c r="AM147" s="90">
        <f t="shared" ca="1" si="29"/>
        <v>792158773.25006616</v>
      </c>
      <c r="AN147" s="90">
        <f t="shared" ca="1" si="29"/>
        <v>796284422.38757002</v>
      </c>
      <c r="AO147" s="90">
        <f t="shared" ca="1" si="29"/>
        <v>800410071.52507377</v>
      </c>
      <c r="AP147">
        <f ca="1">V147*'Process Emissions Multipliers'!$E$42</f>
        <v>804535720.66257763</v>
      </c>
    </row>
    <row r="148" spans="1:42">
      <c r="A148" s="74">
        <v>96</v>
      </c>
      <c r="B148">
        <f ca="1">IF('Coal mining 2010'!$A156="MD",INDIRECT("'Coal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2020'!$A156="MD",INDIRECT("'Coal mining 2020'!"&amp;'Country Selector'!$B$3&amp;ROW($A156))*10^12,0)*'Process Emissions Multipliers'!$B$42</f>
        <v>0</v>
      </c>
      <c r="M148" s="90">
        <f t="shared" ca="1" si="28"/>
        <v>649820464.12241578</v>
      </c>
      <c r="N148" s="90">
        <f t="shared" ca="1" si="28"/>
        <v>1299640928.2448316</v>
      </c>
      <c r="O148" s="90">
        <f t="shared" ca="1" si="28"/>
        <v>1949461392.3672473</v>
      </c>
      <c r="P148" s="90">
        <f t="shared" ca="1" si="28"/>
        <v>2599281856.4896631</v>
      </c>
      <c r="Q148" s="90">
        <f t="shared" ca="1" si="28"/>
        <v>3249102320.6120791</v>
      </c>
      <c r="R148" s="90">
        <f t="shared" ca="1" si="28"/>
        <v>3898922784.7344947</v>
      </c>
      <c r="S148" s="90">
        <f t="shared" ca="1" si="28"/>
        <v>4548743248.8569107</v>
      </c>
      <c r="T148" s="90">
        <f t="shared" ca="1" si="28"/>
        <v>5198563712.9793262</v>
      </c>
      <c r="U148" s="90">
        <f t="shared" ca="1" si="28"/>
        <v>5848384177.1017427</v>
      </c>
      <c r="V148">
        <f ca="1">IF('Coal mining 2030'!$A156="MD",INDIRECT("'Coal mining 2030'!"&amp;'Country Selector'!$B$3&amp;ROW($A156))*10^12,0)*'Process Emissions Multipliers'!$D$42</f>
        <v>6498204641.2241583</v>
      </c>
      <c r="W148" s="90">
        <f t="shared" ca="1" si="30"/>
        <v>6535335483.4617596</v>
      </c>
      <c r="X148" s="90">
        <f t="shared" ca="1" si="30"/>
        <v>6572466325.6993608</v>
      </c>
      <c r="Y148" s="90">
        <f t="shared" ca="1" si="30"/>
        <v>6609597167.9369602</v>
      </c>
      <c r="Z148" s="90">
        <f t="shared" ca="1" si="30"/>
        <v>6646728010.1745625</v>
      </c>
      <c r="AA148" s="90">
        <f t="shared" ca="1" si="30"/>
        <v>6683858852.4121637</v>
      </c>
      <c r="AB148" s="90">
        <f t="shared" ca="1" si="30"/>
        <v>6720989694.6497641</v>
      </c>
      <c r="AC148" s="90">
        <f t="shared" ca="1" si="30"/>
        <v>6758120536.8873653</v>
      </c>
      <c r="AD148" s="90">
        <f t="shared" ca="1" si="30"/>
        <v>6795251379.1249657</v>
      </c>
      <c r="AE148" s="90">
        <f t="shared" ca="1" si="30"/>
        <v>6832382221.3625679</v>
      </c>
      <c r="AF148" s="90">
        <f t="shared" ca="1" si="30"/>
        <v>6869513063.6001682</v>
      </c>
      <c r="AG148" s="90">
        <f t="shared" ca="1" si="30"/>
        <v>6906643905.8377695</v>
      </c>
      <c r="AH148" s="90">
        <f t="shared" ca="1" si="30"/>
        <v>6943774748.0753698</v>
      </c>
      <c r="AI148" s="90">
        <f t="shared" ca="1" si="30"/>
        <v>6980905590.3129711</v>
      </c>
      <c r="AJ148" s="90">
        <f t="shared" ca="1" si="30"/>
        <v>7018036432.5505724</v>
      </c>
      <c r="AK148" s="90">
        <f t="shared" ca="1" si="30"/>
        <v>7055167274.7881737</v>
      </c>
      <c r="AL148" s="90">
        <f t="shared" ca="1" si="30"/>
        <v>7092298117.025774</v>
      </c>
      <c r="AM148" s="90">
        <f t="shared" ca="1" si="29"/>
        <v>7129428959.2633753</v>
      </c>
      <c r="AN148" s="90">
        <f t="shared" ca="1" si="29"/>
        <v>7166559801.5009766</v>
      </c>
      <c r="AO148" s="90">
        <f t="shared" ca="1" si="29"/>
        <v>7203690643.7385778</v>
      </c>
      <c r="AP148">
        <f ca="1">V148*'Process Emissions Multipliers'!$E$42</f>
        <v>7240821485.9761782</v>
      </c>
    </row>
    <row r="149" spans="1:42">
      <c r="A149" s="74">
        <v>97</v>
      </c>
      <c r="B149">
        <f ca="1">IF('Coal mining 2010'!$A157="MD",INDIRECT("'Coal mining 2010'!"&amp;'Country Selector'!$B$3&amp;ROW($A157))*10^12,0)</f>
        <v>6848185719.3489761</v>
      </c>
      <c r="C149" s="90">
        <f t="shared" ca="1" si="27"/>
        <v>6163367147.4140787</v>
      </c>
      <c r="D149" s="90">
        <f t="shared" ca="1" si="27"/>
        <v>5478548575.4791813</v>
      </c>
      <c r="E149" s="90">
        <f t="shared" ca="1" si="27"/>
        <v>4793730003.5442829</v>
      </c>
      <c r="F149" s="90">
        <f t="shared" ca="1" si="27"/>
        <v>4108911431.6093855</v>
      </c>
      <c r="G149" s="90">
        <f t="shared" ca="1" si="27"/>
        <v>3424092859.6744881</v>
      </c>
      <c r="H149" s="90">
        <f t="shared" ca="1" si="27"/>
        <v>2739274287.7395906</v>
      </c>
      <c r="I149" s="90">
        <f t="shared" ca="1" si="27"/>
        <v>2054455715.8046927</v>
      </c>
      <c r="J149" s="90">
        <f t="shared" ca="1" si="27"/>
        <v>1369637143.8697953</v>
      </c>
      <c r="K149" s="90">
        <f t="shared" ca="1" si="27"/>
        <v>684818571.93489766</v>
      </c>
      <c r="L149">
        <f ca="1">IF('Coal mining 2020'!$A157="MD",INDIRECT("'Coal mining 2020'!"&amp;'Country Selector'!$B$3&amp;ROW($A157))*10^12,0)*'Process Emissions Multipliers'!$B$42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2030'!$A157="MD",INDIRECT("'Coal mining 2030'!"&amp;'Country Selector'!$B$3&amp;ROW($A157))*10^12,0)*'Process Emissions Multipliers'!$D$42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Multipliers'!$E$42</f>
        <v>0</v>
      </c>
    </row>
    <row r="150" spans="1:42">
      <c r="A150" s="74">
        <v>98</v>
      </c>
      <c r="B150">
        <f ca="1">IF('Coal mining 2010'!$A158="MD",INDIRECT("'Coal mining 2010'!"&amp;'Country Selector'!$B$3&amp;ROW($A158))*10^12,0)</f>
        <v>738666871.32095873</v>
      </c>
      <c r="C150" s="90">
        <f t="shared" ca="1" si="27"/>
        <v>738216964.9847517</v>
      </c>
      <c r="D150" s="90">
        <f t="shared" ca="1" si="27"/>
        <v>737767058.64854443</v>
      </c>
      <c r="E150" s="90">
        <f t="shared" ca="1" si="27"/>
        <v>737317152.31233716</v>
      </c>
      <c r="F150" s="90">
        <f t="shared" ca="1" si="27"/>
        <v>736867245.97613013</v>
      </c>
      <c r="G150" s="90">
        <f t="shared" ca="1" si="27"/>
        <v>736417339.63992298</v>
      </c>
      <c r="H150" s="90">
        <f t="shared" ca="1" si="27"/>
        <v>735967433.30371583</v>
      </c>
      <c r="I150" s="90">
        <f t="shared" ca="1" si="27"/>
        <v>735517526.96750867</v>
      </c>
      <c r="J150" s="90">
        <f t="shared" ca="1" si="27"/>
        <v>735067620.63130152</v>
      </c>
      <c r="K150" s="90">
        <f t="shared" ca="1" si="27"/>
        <v>734617714.29509425</v>
      </c>
      <c r="L150">
        <f ca="1">IF('Coal mining 2020'!$A158="MD",INDIRECT("'Coal mining 2020'!"&amp;'Country Selector'!$B$3&amp;ROW($A158))*10^12,0)*'Process Emissions Multipliers'!$B$42</f>
        <v>734167807.95888722</v>
      </c>
      <c r="M150" s="90">
        <f t="shared" ca="1" si="28"/>
        <v>730842708.20465684</v>
      </c>
      <c r="N150" s="90">
        <f t="shared" ca="1" si="28"/>
        <v>727517608.45042658</v>
      </c>
      <c r="O150" s="90">
        <f t="shared" ca="1" si="28"/>
        <v>724192508.69619632</v>
      </c>
      <c r="P150" s="90">
        <f t="shared" ca="1" si="28"/>
        <v>720867408.94196606</v>
      </c>
      <c r="Q150" s="90">
        <f t="shared" ca="1" si="28"/>
        <v>717542309.18773568</v>
      </c>
      <c r="R150" s="90">
        <f t="shared" ca="1" si="28"/>
        <v>714217209.43350542</v>
      </c>
      <c r="S150" s="90">
        <f t="shared" ca="1" si="28"/>
        <v>710892109.67927504</v>
      </c>
      <c r="T150" s="90">
        <f t="shared" ca="1" si="28"/>
        <v>707567009.92504478</v>
      </c>
      <c r="U150" s="90">
        <f t="shared" ca="1" si="28"/>
        <v>704241910.17081451</v>
      </c>
      <c r="V150">
        <f ca="1">IF('Coal mining 2030'!$A158="MD",INDIRECT("'Coal mining 2030'!"&amp;'Country Selector'!$B$3&amp;ROW($A158))*10^12,0)*'Process Emissions Multipliers'!$D$42</f>
        <v>700916810.41658413</v>
      </c>
      <c r="W150" s="90">
        <f t="shared" ca="1" si="30"/>
        <v>704921859.95659947</v>
      </c>
      <c r="X150" s="90">
        <f t="shared" ca="1" si="30"/>
        <v>708926909.49661493</v>
      </c>
      <c r="Y150" s="90">
        <f t="shared" ca="1" si="30"/>
        <v>712931959.03663027</v>
      </c>
      <c r="Z150" s="90">
        <f t="shared" ca="1" si="30"/>
        <v>716937008.57664573</v>
      </c>
      <c r="AA150" s="90">
        <f t="shared" ca="1" si="30"/>
        <v>720942058.11666107</v>
      </c>
      <c r="AB150" s="90">
        <f t="shared" ca="1" si="30"/>
        <v>724947107.65667653</v>
      </c>
      <c r="AC150" s="90">
        <f t="shared" ca="1" si="30"/>
        <v>728952157.19669187</v>
      </c>
      <c r="AD150" s="90">
        <f t="shared" ca="1" si="30"/>
        <v>732957206.73670721</v>
      </c>
      <c r="AE150" s="90">
        <f t="shared" ca="1" si="30"/>
        <v>736962256.27672267</v>
      </c>
      <c r="AF150" s="90">
        <f t="shared" ca="1" si="30"/>
        <v>740967305.81673801</v>
      </c>
      <c r="AG150" s="90">
        <f t="shared" ca="1" si="30"/>
        <v>744972355.35675335</v>
      </c>
      <c r="AH150" s="90">
        <f t="shared" ca="1" si="30"/>
        <v>748977404.89676881</v>
      </c>
      <c r="AI150" s="90">
        <f t="shared" ca="1" si="30"/>
        <v>752982454.43678427</v>
      </c>
      <c r="AJ150" s="90">
        <f t="shared" ca="1" si="30"/>
        <v>756987503.97679949</v>
      </c>
      <c r="AK150" s="90">
        <f t="shared" ca="1" si="30"/>
        <v>760992553.51681495</v>
      </c>
      <c r="AL150" s="90">
        <f t="shared" ca="1" si="30"/>
        <v>764997603.05683029</v>
      </c>
      <c r="AM150" s="90">
        <f t="shared" ca="1" si="29"/>
        <v>769002652.59684575</v>
      </c>
      <c r="AN150" s="90">
        <f t="shared" ca="1" si="29"/>
        <v>773007702.13686109</v>
      </c>
      <c r="AO150" s="90">
        <f t="shared" ca="1" si="29"/>
        <v>777012751.67687643</v>
      </c>
      <c r="AP150">
        <f ca="1">V150*'Process Emissions Multipliers'!$E$42</f>
        <v>781017801.21689188</v>
      </c>
    </row>
    <row r="151" spans="1:42">
      <c r="A151" s="74">
        <v>99</v>
      </c>
      <c r="B151">
        <f ca="1">IF('Coal mining 2010'!$A159="MD",INDIRECT("'Coal mining 2010'!"&amp;'Country Selector'!$B$3&amp;ROW($A159))*10^12,0)</f>
        <v>726456152.06567979</v>
      </c>
      <c r="C151" s="90">
        <f t="shared" ca="1" si="27"/>
        <v>1406661170.1663654</v>
      </c>
      <c r="D151" s="90">
        <f t="shared" ca="1" si="27"/>
        <v>2086866188.267051</v>
      </c>
      <c r="E151" s="90">
        <f t="shared" ca="1" si="27"/>
        <v>2767071206.3677368</v>
      </c>
      <c r="F151" s="90">
        <f t="shared" ca="1" si="27"/>
        <v>3447276224.4684224</v>
      </c>
      <c r="G151" s="90">
        <f t="shared" ca="1" si="27"/>
        <v>4127481242.5691085</v>
      </c>
      <c r="H151" s="90">
        <f t="shared" ca="1" si="27"/>
        <v>4807686260.6697941</v>
      </c>
      <c r="I151" s="90">
        <f t="shared" ca="1" si="27"/>
        <v>5487891278.7704792</v>
      </c>
      <c r="J151" s="90">
        <f t="shared" ca="1" si="27"/>
        <v>6168096296.8711643</v>
      </c>
      <c r="K151" s="90">
        <f t="shared" ca="1" si="27"/>
        <v>6848301314.9718513</v>
      </c>
      <c r="L151">
        <f ca="1">IF('Coal mining 2020'!$A159="MD",INDIRECT("'Coal mining 2020'!"&amp;'Country Selector'!$B$3&amp;ROW($A159))*10^12,0)*'Process Emissions Multipliers'!$B$42</f>
        <v>7528506333.0725365</v>
      </c>
      <c r="M151" s="90">
        <f t="shared" ca="1" si="28"/>
        <v>7475413841.9476042</v>
      </c>
      <c r="N151" s="90">
        <f t="shared" ca="1" si="28"/>
        <v>7422321350.82267</v>
      </c>
      <c r="O151" s="90">
        <f t="shared" ca="1" si="28"/>
        <v>7369228859.6977367</v>
      </c>
      <c r="P151" s="90">
        <f t="shared" ca="1" si="28"/>
        <v>7316136368.5728054</v>
      </c>
      <c r="Q151" s="90">
        <f t="shared" ca="1" si="28"/>
        <v>7263043877.4478722</v>
      </c>
      <c r="R151" s="90">
        <f t="shared" ca="1" si="28"/>
        <v>7209951386.3229389</v>
      </c>
      <c r="S151" s="90">
        <f t="shared" ca="1" si="28"/>
        <v>7156858895.1980057</v>
      </c>
      <c r="T151" s="90">
        <f t="shared" ca="1" si="28"/>
        <v>7103766404.0730724</v>
      </c>
      <c r="U151" s="90">
        <f t="shared" ca="1" si="28"/>
        <v>7050673912.9481401</v>
      </c>
      <c r="V151">
        <f ca="1">IF('Coal mining 2030'!$A159="MD",INDIRECT("'Coal mining 2030'!"&amp;'Country Selector'!$B$3&amp;ROW($A159))*10^12,0)*'Process Emissions Multipliers'!$D$42</f>
        <v>6997581421.8232069</v>
      </c>
      <c r="W151" s="90">
        <f t="shared" ca="1" si="30"/>
        <v>7037565710.7405128</v>
      </c>
      <c r="X151" s="90">
        <f t="shared" ca="1" si="30"/>
        <v>7077549999.6578188</v>
      </c>
      <c r="Y151" s="90">
        <f t="shared" ca="1" si="30"/>
        <v>7117534288.5751247</v>
      </c>
      <c r="Z151" s="90">
        <f t="shared" ca="1" si="30"/>
        <v>7157518577.4924307</v>
      </c>
      <c r="AA151" s="90">
        <f t="shared" ca="1" si="30"/>
        <v>7197502866.4097366</v>
      </c>
      <c r="AB151" s="90">
        <f t="shared" ca="1" si="30"/>
        <v>7237487155.3270426</v>
      </c>
      <c r="AC151" s="90">
        <f t="shared" ca="1" si="30"/>
        <v>7277471444.2443485</v>
      </c>
      <c r="AD151" s="90">
        <f t="shared" ca="1" si="30"/>
        <v>7317455733.1616545</v>
      </c>
      <c r="AE151" s="90">
        <f t="shared" ca="1" si="30"/>
        <v>7357440022.0789604</v>
      </c>
      <c r="AF151" s="90">
        <f t="shared" ca="1" si="30"/>
        <v>7397424310.9962654</v>
      </c>
      <c r="AG151" s="90">
        <f t="shared" ca="1" si="30"/>
        <v>7437408599.9135723</v>
      </c>
      <c r="AH151" s="90">
        <f t="shared" ca="1" si="30"/>
        <v>7477392888.8308773</v>
      </c>
      <c r="AI151" s="90">
        <f t="shared" ca="1" si="30"/>
        <v>7517377177.7481842</v>
      </c>
      <c r="AJ151" s="90">
        <f t="shared" ca="1" si="30"/>
        <v>7557361466.6654902</v>
      </c>
      <c r="AK151" s="90">
        <f t="shared" ca="1" si="30"/>
        <v>7597345755.5827961</v>
      </c>
      <c r="AL151" s="90">
        <f t="shared" ca="1" si="30"/>
        <v>7637330044.500102</v>
      </c>
      <c r="AM151" s="90">
        <f t="shared" ca="1" si="29"/>
        <v>7677314333.417408</v>
      </c>
      <c r="AN151" s="90">
        <f t="shared" ca="1" si="29"/>
        <v>7717298622.334713</v>
      </c>
      <c r="AO151" s="90">
        <f t="shared" ca="1" si="29"/>
        <v>7757282911.2520208</v>
      </c>
      <c r="AP151">
        <f ca="1">V151*'Process Emissions Multipliers'!$E$42</f>
        <v>7797267200.1693258</v>
      </c>
    </row>
    <row r="152" spans="1:42">
      <c r="A152" s="74">
        <v>100</v>
      </c>
      <c r="B152">
        <f ca="1">IF('Coal mining 2010'!$A160="MD",INDIRECT("'Coal mining 2010'!"&amp;'Country Selector'!$B$3&amp;ROW($A160))*10^12,0)</f>
        <v>6648001841.9099455</v>
      </c>
      <c r="C152" s="90">
        <f t="shared" ca="1" si="27"/>
        <v>5983201657.7189503</v>
      </c>
      <c r="D152" s="90">
        <f t="shared" ca="1" si="27"/>
        <v>5318401473.527956</v>
      </c>
      <c r="E152" s="90">
        <f t="shared" ca="1" si="27"/>
        <v>4653601289.3369617</v>
      </c>
      <c r="F152" s="90">
        <f t="shared" ca="1" si="27"/>
        <v>3988801105.145967</v>
      </c>
      <c r="G152" s="90">
        <f t="shared" ca="1" si="27"/>
        <v>3324000920.9549727</v>
      </c>
      <c r="H152" s="90">
        <f t="shared" ca="1" si="27"/>
        <v>2659200736.763978</v>
      </c>
      <c r="I152" s="90">
        <f t="shared" ca="1" si="27"/>
        <v>1994400552.5729835</v>
      </c>
      <c r="J152" s="90">
        <f t="shared" ca="1" si="27"/>
        <v>1329600368.381989</v>
      </c>
      <c r="K152" s="90">
        <f t="shared" ca="1" si="27"/>
        <v>664800184.1909945</v>
      </c>
      <c r="L152">
        <f ca="1">IF('Coal mining 2020'!$A160="MD",INDIRECT("'Coal mining 2020'!"&amp;'Country Selector'!$B$3&amp;ROW($A160))*10^12,0)*'Process Emissions Multipliers'!$B$42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2030'!$A160="MD",INDIRECT("'Coal mining 2030'!"&amp;'Country Selector'!$B$3&amp;ROW($A160))*10^12,0)*'Process Emissions Multipliers'!$D$42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Multipliers'!$E$42</f>
        <v>0</v>
      </c>
    </row>
    <row r="153" spans="1:42">
      <c r="A153" s="74">
        <v>150</v>
      </c>
      <c r="B153">
        <f ca="1">IF('Coal mining 2010'!$A161="MD",INDIRECT("'Coal mining 2010'!"&amp;'Country Selector'!$B$3&amp;ROW($A161))*10^12,0)</f>
        <v>299200983340.54401</v>
      </c>
      <c r="C153" s="90">
        <f t="shared" ca="1" si="27"/>
        <v>299679497389.74982</v>
      </c>
      <c r="D153" s="90">
        <f t="shared" ca="1" si="27"/>
        <v>300158011438.95569</v>
      </c>
      <c r="E153" s="90">
        <f t="shared" ca="1" si="27"/>
        <v>300636525488.1615</v>
      </c>
      <c r="F153" s="90">
        <f t="shared" ca="1" si="27"/>
        <v>301115039537.36737</v>
      </c>
      <c r="G153" s="90">
        <f t="shared" ca="1" si="27"/>
        <v>301593553586.57318</v>
      </c>
      <c r="H153" s="90">
        <f t="shared" ca="1" si="27"/>
        <v>302072067635.77905</v>
      </c>
      <c r="I153" s="90">
        <f t="shared" ca="1" si="27"/>
        <v>302550581684.98486</v>
      </c>
      <c r="J153" s="90">
        <f t="shared" ca="1" si="27"/>
        <v>303029095734.19067</v>
      </c>
      <c r="K153" s="90">
        <f t="shared" ca="1" si="27"/>
        <v>303507609783.39655</v>
      </c>
      <c r="L153">
        <f ca="1">IF('Coal mining 2020'!$A161="MD",INDIRECT("'Coal mining 2020'!"&amp;'Country Selector'!$B$3&amp;ROW($A161))*10^12,0)*'Process Emissions Multipliers'!$B$42</f>
        <v>303986123832.60236</v>
      </c>
      <c r="M153" s="90">
        <f t="shared" ca="1" si="28"/>
        <v>301978523292.20355</v>
      </c>
      <c r="N153" s="90">
        <f t="shared" ca="1" si="28"/>
        <v>299970922751.80469</v>
      </c>
      <c r="O153" s="90">
        <f t="shared" ca="1" si="28"/>
        <v>297963322211.40588</v>
      </c>
      <c r="P153" s="90">
        <f t="shared" ca="1" si="28"/>
        <v>295955721671.00708</v>
      </c>
      <c r="Q153" s="90">
        <f t="shared" ca="1" si="28"/>
        <v>293948121130.60828</v>
      </c>
      <c r="R153" s="90">
        <f t="shared" ca="1" si="28"/>
        <v>291940520590.20947</v>
      </c>
      <c r="S153" s="90">
        <f t="shared" ca="1" si="28"/>
        <v>289932920049.81067</v>
      </c>
      <c r="T153" s="90">
        <f t="shared" ca="1" si="28"/>
        <v>287925319509.4118</v>
      </c>
      <c r="U153" s="90">
        <f t="shared" ca="1" si="28"/>
        <v>285917718969.013</v>
      </c>
      <c r="V153">
        <f ca="1">IF('Coal mining 2030'!$A161="MD",INDIRECT("'Coal mining 2030'!"&amp;'Country Selector'!$B$3&amp;ROW($A161))*10^12,0)*'Process Emissions Multipliers'!$D$42</f>
        <v>283910118428.6142</v>
      </c>
      <c r="W153" s="90">
        <f t="shared" ca="1" si="30"/>
        <v>285532385254.46252</v>
      </c>
      <c r="X153" s="90">
        <f t="shared" ca="1" si="30"/>
        <v>287154652080.31079</v>
      </c>
      <c r="Y153" s="90">
        <f t="shared" ca="1" si="30"/>
        <v>288776918906.15918</v>
      </c>
      <c r="Z153" s="90">
        <f t="shared" ca="1" si="30"/>
        <v>290399185732.00745</v>
      </c>
      <c r="AA153" s="90">
        <f t="shared" ca="1" si="30"/>
        <v>292021452557.85571</v>
      </c>
      <c r="AB153" s="90">
        <f t="shared" ca="1" si="30"/>
        <v>293643719383.7041</v>
      </c>
      <c r="AC153" s="90">
        <f t="shared" ca="1" si="30"/>
        <v>295265986209.55237</v>
      </c>
      <c r="AD153" s="90">
        <f t="shared" ca="1" si="30"/>
        <v>296888253035.4007</v>
      </c>
      <c r="AE153" s="90">
        <f t="shared" ca="1" si="30"/>
        <v>298510519861.24902</v>
      </c>
      <c r="AF153" s="90">
        <f t="shared" ca="1" si="30"/>
        <v>300132786687.09729</v>
      </c>
      <c r="AG153" s="90">
        <f t="shared" ca="1" si="30"/>
        <v>301755053512.94562</v>
      </c>
      <c r="AH153" s="90">
        <f t="shared" ca="1" si="30"/>
        <v>303377320338.79395</v>
      </c>
      <c r="AI153" s="90">
        <f t="shared" ca="1" si="30"/>
        <v>304999587164.64227</v>
      </c>
      <c r="AJ153" s="90">
        <f t="shared" ca="1" si="30"/>
        <v>306621853990.4906</v>
      </c>
      <c r="AK153" s="90">
        <f t="shared" ca="1" si="30"/>
        <v>308244120816.33893</v>
      </c>
      <c r="AL153" s="90">
        <f t="shared" ca="1" si="30"/>
        <v>309866387642.18719</v>
      </c>
      <c r="AM153" s="90">
        <f t="shared" ca="1" si="29"/>
        <v>311488654468.03546</v>
      </c>
      <c r="AN153" s="90">
        <f t="shared" ca="1" si="29"/>
        <v>313110921293.88379</v>
      </c>
      <c r="AO153" s="90">
        <f t="shared" ca="1" si="29"/>
        <v>314733188119.73212</v>
      </c>
      <c r="AP153">
        <f ca="1">V153*'Process Emissions Multipliers'!$E$42</f>
        <v>316355454945.58044</v>
      </c>
    </row>
    <row r="154" spans="1:42">
      <c r="A154" s="74">
        <v>200</v>
      </c>
      <c r="B154">
        <f ca="1">IF('Coal mining 2010'!$A162="MD",INDIRECT("'Coal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2020'!$A162="MD",INDIRECT("'Coal mining 2020'!"&amp;'Country Selector'!$B$3&amp;ROW($A162))*10^12,0)*'Process Emissions Multipliers'!$B$42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2030'!$A162="MD",INDIRECT("'Coal mining 2030'!"&amp;'Country Selector'!$B$3&amp;ROW($A162))*10^12,0)*'Process Emissions Multipliers'!$D$42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Multipliers'!$E$42</f>
        <v>0</v>
      </c>
    </row>
    <row r="155" spans="1:42">
      <c r="A155" s="74">
        <v>250</v>
      </c>
      <c r="B155">
        <f ca="1">IF('Coal mining 2010'!$A163="MD",INDIRECT("'Coal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2020'!$A163="MD",INDIRECT("'Coal mining 2020'!"&amp;'Country Selector'!$B$3&amp;ROW($A163))*10^12,0)*'Process Emissions Multipliers'!$B$42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2030'!$A163="MD",INDIRECT("'Coal mining 2030'!"&amp;'Country Selector'!$B$3&amp;ROW($A163))*10^12,0)*'Process Emissions Multipliers'!$D$42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Multipliers'!$E$42</f>
        <v>0</v>
      </c>
    </row>
    <row r="156" spans="1:42">
      <c r="A156" s="74">
        <v>300</v>
      </c>
      <c r="B156">
        <f ca="1">IF('Coal mining 2010'!$A164="MD",INDIRECT("'Coal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2020'!$A164="MD",INDIRECT("'Coal mining 2020'!"&amp;'Country Selector'!$B$3&amp;ROW($A164))*10^12,0)*'Process Emissions Multipliers'!$B$42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2030'!$A164="MD",INDIRECT("'Coal mining 2030'!"&amp;'Country Selector'!$B$3&amp;ROW($A164))*10^12,0)*'Process Emissions Multipliers'!$D$42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Multipliers'!$E$42</f>
        <v>0</v>
      </c>
    </row>
    <row r="157" spans="1:42">
      <c r="A157" s="74">
        <v>350</v>
      </c>
      <c r="B157">
        <f ca="1">IF('Coal mining 2010'!$A165="MD",INDIRECT("'Coal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2020'!$A165="MD",INDIRECT("'Coal mining 2020'!"&amp;'Country Selector'!$B$3&amp;ROW($A165))*10^12,0)*'Process Emissions Multipliers'!$B$42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2030'!$A165="MD",INDIRECT("'Coal mining 2030'!"&amp;'Country Selector'!$B$3&amp;ROW($A165))*10^12,0)*'Process Emissions Multipliers'!$D$42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Multipliers'!$E$42</f>
        <v>0</v>
      </c>
    </row>
    <row r="158" spans="1:42">
      <c r="A158" s="74">
        <v>400</v>
      </c>
      <c r="B158">
        <f ca="1">IF('Coal mining 2010'!$A166="MD",INDIRECT("'Coal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2020'!$A166="MD",INDIRECT("'Coal mining 2020'!"&amp;'Country Selector'!$B$3&amp;ROW($A166))*10^12,0)*'Process Emissions Multipliers'!$B$42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2030'!$A166="MD",INDIRECT("'Coal mining 2030'!"&amp;'Country Selector'!$B$3&amp;ROW($A166))*10^12,0)*'Process Emissions Multipliers'!$D$42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Multipliers'!$E$42</f>
        <v>0</v>
      </c>
    </row>
    <row r="159" spans="1:42">
      <c r="A159" s="74">
        <v>450</v>
      </c>
      <c r="B159">
        <f ca="1">IF('Coal mining 2010'!$A167="MD",INDIRECT("'Coal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2020'!$A167="MD",INDIRECT("'Coal mining 2020'!"&amp;'Country Selector'!$B$3&amp;ROW($A167))*10^12,0)*'Process Emissions Multipliers'!$B$42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2030'!$A167="MD",INDIRECT("'Coal mining 2030'!"&amp;'Country Selector'!$B$3&amp;ROW($A167))*10^12,0)*'Process Emissions Multipliers'!$D$42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Multipliers'!$E$42</f>
        <v>0</v>
      </c>
    </row>
    <row r="160" spans="1:42">
      <c r="A160" s="74">
        <v>500</v>
      </c>
      <c r="B160">
        <f ca="1">IF('Coal mining 2010'!$A168="MD",INDIRECT("'Coal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2020'!$A168="MD",INDIRECT("'Coal mining 2020'!"&amp;'Country Selector'!$B$3&amp;ROW($A168))*10^12,0)*'Process Emissions Multipliers'!$B$42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2030'!$A168="MD",INDIRECT("'Coal mining 2030'!"&amp;'Country Selector'!$B$3&amp;ROW($A168))*10^12,0)*'Process Emissions Multipliers'!$D$42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Multipliers'!$E$42</f>
        <v>0</v>
      </c>
    </row>
    <row r="161" spans="1:42">
      <c r="A161" s="74">
        <v>550</v>
      </c>
      <c r="B161">
        <f ca="1">IF('Coal mining 2010'!$A169="MD",INDIRECT("'Coal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2020'!$A169="MD",INDIRECT("'Coal mining 2020'!"&amp;'Country Selector'!$B$3&amp;ROW($A169))*10^12,0)*'Process Emissions Multipliers'!$B$42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2030'!$A169="MD",INDIRECT("'Coal mining 2030'!"&amp;'Country Selector'!$B$3&amp;ROW($A169))*10^12,0)*'Process Emissions Multipliers'!$D$42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Multipliers'!$E$42</f>
        <v>0</v>
      </c>
    </row>
    <row r="162" spans="1:42">
      <c r="A162" s="74">
        <v>600</v>
      </c>
      <c r="B162">
        <f ca="1">IF('Coal mining 2010'!$A170="MD",INDIRECT("'Coal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2020'!$A170="MD",INDIRECT("'Coal mining 2020'!"&amp;'Country Selector'!$B$3&amp;ROW($A170))*10^12,0)*'Process Emissions Multipliers'!$B$42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2030'!$A170="MD",INDIRECT("'Coal mining 2030'!"&amp;'Country Selector'!$B$3&amp;ROW($A170))*10^12,0)*'Process Emissions Multipliers'!$D$42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Multipliers'!$E$42</f>
        <v>0</v>
      </c>
    </row>
    <row r="163" spans="1:42">
      <c r="A163" s="74">
        <v>650</v>
      </c>
      <c r="B163">
        <f ca="1">IF('Coal mining 2010'!$A171="MD",INDIRECT("'Coal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2020'!$A171="MD",INDIRECT("'Coal mining 2020'!"&amp;'Country Selector'!$B$3&amp;ROW($A171))*10^12,0)*'Process Emissions Multipliers'!$B$42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2030'!$A171="MD",INDIRECT("'Coal mining 2030'!"&amp;'Country Selector'!$B$3&amp;ROW($A171))*10^12,0)*'Process Emissions Multipliers'!$D$42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Multipliers'!$E$42</f>
        <v>0</v>
      </c>
    </row>
    <row r="164" spans="1:42">
      <c r="A164" s="74">
        <v>700</v>
      </c>
      <c r="B164">
        <f ca="1">IF('Coal mining 2010'!$A172="MD",INDIRECT("'Coal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2020'!$A172="MD",INDIRECT("'Coal mining 2020'!"&amp;'Country Selector'!$B$3&amp;ROW($A172))*10^12,0)*'Process Emissions Multipliers'!$B$42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2030'!$A172="MD",INDIRECT("'Coal mining 2030'!"&amp;'Country Selector'!$B$3&amp;ROW($A172))*10^12,0)*'Process Emissions Multipliers'!$D$42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Multipliers'!$E$42</f>
        <v>0</v>
      </c>
    </row>
    <row r="165" spans="1:42">
      <c r="A165" s="74">
        <v>750</v>
      </c>
      <c r="B165">
        <f ca="1">IF('Coal mining 2010'!$A173="MD",INDIRECT("'Coal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2020'!$A173="MD",INDIRECT("'Coal mining 2020'!"&amp;'Country Selector'!$B$3&amp;ROW($A173))*10^12,0)*'Process Emissions Multipliers'!$B$42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2030'!$A173="MD",INDIRECT("'Coal mining 2030'!"&amp;'Country Selector'!$B$3&amp;ROW($A173))*10^12,0)*'Process Emissions Multipliers'!$D$42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Multipliers'!$E$42</f>
        <v>0</v>
      </c>
    </row>
    <row r="166" spans="1:42">
      <c r="A166" s="74">
        <v>800</v>
      </c>
      <c r="B166">
        <f ca="1">IF('Coal mining 2010'!$A174="MD",INDIRECT("'Coal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2020'!$A174="MD",INDIRECT("'Coal mining 2020'!"&amp;'Country Selector'!$B$3&amp;ROW($A174))*10^12,0)*'Process Emissions Multipliers'!$B$42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2030'!$A174="MD",INDIRECT("'Coal mining 2030'!"&amp;'Country Selector'!$B$3&amp;ROW($A174))*10^12,0)*'Process Emissions Multipliers'!$D$42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Multipliers'!$E$42</f>
        <v>0</v>
      </c>
    </row>
    <row r="167" spans="1:42">
      <c r="A167" s="74">
        <v>850</v>
      </c>
      <c r="B167">
        <f ca="1">IF('Coal mining 2010'!$A175="MD",INDIRECT("'Coal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2020'!$A175="MD",INDIRECT("'Coal mining 2020'!"&amp;'Country Selector'!$B$3&amp;ROW($A175))*10^12,0)*'Process Emissions Multipliers'!$B$42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2030'!$A175="MD",INDIRECT("'Coal mining 2030'!"&amp;'Country Selector'!$B$3&amp;ROW($A175))*10^12,0)*'Process Emissions Multipliers'!$D$42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Multipliers'!$E$42</f>
        <v>0</v>
      </c>
    </row>
    <row r="168" spans="1:42">
      <c r="A168" s="74">
        <v>900</v>
      </c>
      <c r="B168">
        <f ca="1">IF('Coal mining 2010'!$A176="MD",INDIRECT("'Coal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2020'!$A176="MD",INDIRECT("'Coal mining 2020'!"&amp;'Country Selector'!$B$3&amp;ROW($A176))*10^12,0)*'Process Emissions Multipliers'!$B$42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2030'!$A176="MD",INDIRECT("'Coal mining 2030'!"&amp;'Country Selector'!$B$3&amp;ROW($A176))*10^12,0)*'Process Emissions Multipliers'!$D$42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Multipliers'!$E$42</f>
        <v>0</v>
      </c>
    </row>
    <row r="169" spans="1:42">
      <c r="A169" s="74">
        <v>950</v>
      </c>
      <c r="B169">
        <f ca="1">IF('Coal mining 2010'!$A177="MD",INDIRECT("'Coal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2020'!$A177="MD",INDIRECT("'Coal mining 2020'!"&amp;'Country Selector'!$B$3&amp;ROW($A177))*10^12,0)*'Process Emissions Multipliers'!$B$42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2030'!$A177="MD",INDIRECT("'Coal mining 2030'!"&amp;'Country Selector'!$B$3&amp;ROW($A177))*10^12,0)*'Process Emissions Multipliers'!$D$42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Multipliers'!$E$42</f>
        <v>0</v>
      </c>
    </row>
    <row r="170" spans="1:42">
      <c r="A170" s="74">
        <v>1000</v>
      </c>
      <c r="B170">
        <f ca="1">IF('Coal mining 2010'!$A178="MD",INDIRECT("'Coal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2020'!$A178="MD",INDIRECT("'Coal mining 2020'!"&amp;'Country Selector'!$B$3&amp;ROW($A178))*10^12,0)*'Process Emissions Multipliers'!$B$42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2030'!$A178="MD",INDIRECT("'Coal mining 2030'!"&amp;'Country Selector'!$B$3&amp;ROW($A178))*10^12,0)*'Process Emissions Multipliers'!$D$42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Multipliers'!$E$42</f>
        <v>0</v>
      </c>
    </row>
    <row r="171" spans="1:42">
      <c r="A171" s="74">
        <v>1500</v>
      </c>
      <c r="B171">
        <f ca="1">IF('Coal mining 2010'!$A179="MD",INDIRECT("'Coal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2020'!$A179="MD",INDIRECT("'Coal mining 2020'!"&amp;'Country Selector'!$B$3&amp;ROW($A179))*10^12,0)*'Process Emissions Multipliers'!$B$42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2030'!$A179="MD",INDIRECT("'Coal mining 2030'!"&amp;'Country Selector'!$B$3&amp;ROW($A179))*10^12,0)*'Process Emissions Multipliers'!$D$42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Multipliers'!$E$42</f>
        <v>0</v>
      </c>
    </row>
    <row r="172" spans="1:42">
      <c r="A172" s="74">
        <v>2000</v>
      </c>
      <c r="B172">
        <f ca="1">IF('Coal mining 2010'!$A180="MD",INDIRECT("'Coal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2020'!$A180="MD",INDIRECT("'Coal mining 2020'!"&amp;'Country Selector'!$B$3&amp;ROW($A180))*10^12,0)*'Process Emissions Multipliers'!$B$42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2030'!$A180="MD",INDIRECT("'Coal mining 2030'!"&amp;'Country Selector'!$B$3&amp;ROW($A180))*10^12,0)*'Process Emissions Multipliers'!$D$42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Multipliers'!$E$42</f>
        <v>0</v>
      </c>
    </row>
    <row r="173" spans="1:42">
      <c r="A173" s="74">
        <v>3000</v>
      </c>
      <c r="B173">
        <f ca="1">IF('Coal mining 2010'!$A181="MD",INDIRECT("'Coal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2020'!$A181="MD",INDIRECT("'Coal mining 2020'!"&amp;'Country Selector'!$B$3&amp;ROW($A181))*10^12,0)*'Process Emissions Multipliers'!$B$42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2030'!$A181="MD",INDIRECT("'Coal mining 2030'!"&amp;'Country Selector'!$B$3&amp;ROW($A181))*10^12,0)*'Process Emissions Multipliers'!$D$42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Multipliers'!$E$42</f>
        <v>0</v>
      </c>
    </row>
    <row r="174" spans="1:42">
      <c r="A174" s="74">
        <v>5000</v>
      </c>
      <c r="B174">
        <f ca="1">IF('Coal mining 2010'!$A182="MD",INDIRECT("'Coal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2020'!$A182="MD",INDIRECT("'Coal mining 2020'!"&amp;'Country Selector'!$B$3&amp;ROW($A182))*10^12,0)*'Process Emissions Multipliers'!$B$42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2030'!$A182="MD",INDIRECT("'Coal mining 2030'!"&amp;'Country Selector'!$B$3&amp;ROW($A182))*10^12,0)*'Process Emissions Multipliers'!$D$42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Multipliers'!$E$42</f>
        <v>0</v>
      </c>
    </row>
    <row r="175" spans="1:42">
      <c r="A175" s="74">
        <v>10000</v>
      </c>
      <c r="B175">
        <f ca="1">IF('Coal mining 2010'!$A183="MD",INDIRECT("'Coal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2020'!$A183="MD",INDIRECT("'Coal mining 2020'!"&amp;'Country Selector'!$B$3&amp;ROW($A183))*10^12,0)*'Process Emissions Multipliers'!$B$42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2030'!$A183="MD",INDIRECT("'Coal mining 2030'!"&amp;'Country Selector'!$B$3&amp;ROW($A183))*10^12,0)*'Process Emissions Multipliers'!$D$42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Multipliers'!$E$42</f>
        <v>0</v>
      </c>
    </row>
    <row r="176" spans="1:42">
      <c r="A176" s="74">
        <v>100000</v>
      </c>
      <c r="B176">
        <f ca="1">IF('Coal mining 2010'!$A184="MD",INDIRECT("'Coal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2020'!$A184="MD",INDIRECT("'Coal mining 2020'!"&amp;'Country Selector'!$B$3&amp;ROW($A184))*10^12,0)*'Process Emissions Multipliers'!$B$42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2030'!$A184="MD",INDIRECT("'Coal mining 2030'!"&amp;'Country Selector'!$B$3&amp;ROW($A184))*10^12,0)*'Process Emissions Multipliers'!$D$42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Multipliers'!$E$42</f>
        <v>0</v>
      </c>
    </row>
    <row r="177" spans="1:42">
      <c r="A177" s="74">
        <v>1000000</v>
      </c>
      <c r="B177">
        <f ca="1">IF('Coal mining 2010'!$A185="MD",INDIRECT("'Coal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2020'!$A185="MD",INDIRECT("'Coal mining 2020'!"&amp;'Country Selector'!$B$3&amp;ROW($A185))*10^12,0)*'Process Emissions Multipliers'!$B$42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2030'!$A185="MD",INDIRECT("'Coal mining 2030'!"&amp;'Country Selector'!$B$3&amp;ROW($A185))*10^12,0)*'Process Emissions Multipliers'!$D$42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Multipliers'!$E$42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>
      <selection activeCell="H9" sqref="H9"/>
    </sheetView>
  </sheetViews>
  <sheetFormatPr defaultRowHeight="15"/>
  <cols>
    <col min="1" max="1" width="28.85546875" customWidth="1"/>
    <col min="7" max="7" width="9" customWidth="1"/>
    <col min="12" max="12" width="12" bestFit="1" customWidth="1"/>
    <col min="22" max="22" width="12" bestFit="1" customWidth="1"/>
    <col min="32" max="32" width="13.140625" customWidth="1"/>
    <col min="33" max="34" width="11.28515625" customWidth="1"/>
    <col min="42" max="42" width="10.4257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'Chemicals Calcs'!B2</f>
        <v>0</v>
      </c>
      <c r="C2" s="210">
        <f ca="1">'Chemicals Calcs'!C2</f>
        <v>461211578953.92365</v>
      </c>
      <c r="D2" s="210">
        <f ca="1">'Chemicals Calcs'!D2</f>
        <v>922423157907.84729</v>
      </c>
      <c r="E2" s="210">
        <f ca="1">'Chemicals Calcs'!E2</f>
        <v>1383634736861.771</v>
      </c>
      <c r="F2" s="210">
        <f ca="1">'Chemicals Calcs'!F2</f>
        <v>1844846315815.6946</v>
      </c>
      <c r="G2" s="210">
        <f ca="1">IF(SUM('Chemicals Calcs'!G$2:G2)-'Chem - ODS'!B$15*10^6&lt;0,0,IF(AND(SUM('Chemicals Calcs'!G$1:G1)-'Chem - ODS'!B$15*10^6&lt;0,SUM('Chemicals Calcs'!G$2:G2)-'Chem - ODS'!B$15*10^6&gt;0),SUM('Chemicals Calcs'!G$2:G2)-'Chem - ODS'!B$15*10^6,'Chemicals Calcs'!G2))</f>
        <v>0</v>
      </c>
      <c r="H2" s="210">
        <f ca="1">IF(SUM('Chemicals Calcs'!H$2:H2)-'Chem - ODS'!C$15*10^6&lt;0,0,IF(AND(SUM('Chemicals Calcs'!H$1:H1)-'Chem - ODS'!C$15*10^6&lt;0,SUM('Chemicals Calcs'!H$2:H2)-'Chem - ODS'!C$15*10^6&gt;0),SUM('Chemicals Calcs'!H$2:H2)-'Chem - ODS'!C$15*10^6,'Chemicals Calcs'!H2))</f>
        <v>0</v>
      </c>
      <c r="I2" s="210">
        <f ca="1">IF(SUM('Chemicals Calcs'!I$2:I2)-'Chem - ODS'!D$15*10^6&lt;0,0,IF(AND(SUM('Chemicals Calcs'!I$1:I1)-'Chem - ODS'!D$15*10^6&lt;0,SUM('Chemicals Calcs'!I$2:I2)-'Chem - ODS'!D$15*10^6&gt;0),SUM('Chemicals Calcs'!I$2:I2)-'Chem - ODS'!D$15*10^6,'Chemicals Calcs'!I2))</f>
        <v>0</v>
      </c>
      <c r="J2" s="210">
        <f ca="1">IF(SUM('Chemicals Calcs'!J$2:J2)-'Chem - ODS'!E$15*10^6&lt;0,0,IF(AND(SUM('Chemicals Calcs'!J$1:J1)-'Chem - ODS'!E$15*10^6&lt;0,SUM('Chemicals Calcs'!J$2:J2)-'Chem - ODS'!E$15*10^6&gt;0),SUM('Chemicals Calcs'!J$2:J2)-'Chem - ODS'!E$15*10^6,'Chemicals Calcs'!J2))</f>
        <v>0</v>
      </c>
      <c r="K2" s="210">
        <f ca="1">IF(SUM('Chemicals Calcs'!K$2:K2)-'Chem - ODS'!F$15*10^6&lt;0,0,IF(AND(SUM('Chemicals Calcs'!K$1:K1)-'Chem - ODS'!F$15*10^6&lt;0,SUM('Chemicals Calcs'!K$2:K2)-'Chem - ODS'!F$15*10^6&gt;0),SUM('Chemicals Calcs'!K$2:K2)-'Chem - ODS'!F$15*10^6,'Chemicals Calcs'!K2))</f>
        <v>0</v>
      </c>
      <c r="L2" s="210">
        <f ca="1">IF(SUM('Chemicals Calcs'!L$2:L2)-'Chem - ODS'!G$15*10^6&lt;0,0,IF(AND(SUM('Chemicals Calcs'!L$1:L1)-'Chem - ODS'!G$15*10^6&lt;0,SUM('Chemicals Calcs'!L$2:L2)-'Chem - ODS'!G$15*10^6&gt;0),SUM('Chemicals Calcs'!L$2:L2)-'Chem - ODS'!G$15*10^6,'Chemicals Calcs'!L2))</f>
        <v>0</v>
      </c>
      <c r="M2" s="210">
        <f ca="1">IF(SUM('Chemicals Calcs'!M$2:M2)-'Chem - ODS'!H$15*10^6&lt;0,0,IF(AND(SUM('Chemicals Calcs'!M$1:M1)-'Chem - ODS'!H$15*10^6&lt;0,SUM('Chemicals Calcs'!M$2:M2)-'Chem - ODS'!H$15*10^6&gt;0),SUM('Chemicals Calcs'!M$2:M2)-'Chem - ODS'!H$15*10^6,'Chemicals Calcs'!M2))</f>
        <v>0</v>
      </c>
      <c r="N2" s="210">
        <f ca="1">IF(SUM('Chemicals Calcs'!N$2:N2)-'Chem - ODS'!I$15*10^6&lt;0,0,IF(AND(SUM('Chemicals Calcs'!N$1:N1)-'Chem - ODS'!I$15*10^6&lt;0,SUM('Chemicals Calcs'!N$2:N2)-'Chem - ODS'!I$15*10^6&gt;0),SUM('Chemicals Calcs'!N$2:N2)-'Chem - ODS'!I$15*10^6,'Chemicals Calcs'!N2))</f>
        <v>0</v>
      </c>
      <c r="O2" s="210">
        <f ca="1">IF(SUM('Chemicals Calcs'!O$2:O2)-'Chem - ODS'!J$15*10^6&lt;0,0,IF(AND(SUM('Chemicals Calcs'!O$1:O1)-'Chem - ODS'!J$15*10^6&lt;0,SUM('Chemicals Calcs'!O$2:O2)-'Chem - ODS'!J$15*10^6&gt;0),SUM('Chemicals Calcs'!O$2:O2)-'Chem - ODS'!J$15*10^6,'Chemicals Calcs'!O2))</f>
        <v>0</v>
      </c>
      <c r="P2" s="210">
        <f ca="1">IF(SUM('Chemicals Calcs'!P$2:P2)-'Chem - ODS'!K$15*10^6&lt;0,0,IF(AND(SUM('Chemicals Calcs'!P$1:P1)-'Chem - ODS'!K$15*10^6&lt;0,SUM('Chemicals Calcs'!P$2:P2)-'Chem - ODS'!K$15*10^6&gt;0),SUM('Chemicals Calcs'!P$2:P2)-'Chem - ODS'!K$15*10^6,'Chemicals Calcs'!P2))</f>
        <v>0</v>
      </c>
      <c r="Q2" s="210">
        <f ca="1">IF(SUM('Chemicals Calcs'!Q$2:Q2)-'Chem - ODS'!L$15*10^6&lt;0,0,IF(AND(SUM('Chemicals Calcs'!Q$1:Q1)-'Chem - ODS'!L$15*10^6&lt;0,SUM('Chemicals Calcs'!Q$2:Q2)-'Chem - ODS'!L$15*10^6&gt;0),SUM('Chemicals Calcs'!Q$2:Q2)-'Chem - ODS'!L$15*10^6,'Chemicals Calcs'!Q2))</f>
        <v>0</v>
      </c>
      <c r="R2" s="210">
        <f ca="1">IF(SUM('Chemicals Calcs'!R$2:R2)-'Chem - ODS'!M$15*10^6&lt;0,0,IF(AND(SUM('Chemicals Calcs'!R$1:R1)-'Chem - ODS'!M$15*10^6&lt;0,SUM('Chemicals Calcs'!R$2:R2)-'Chem - ODS'!M$15*10^6&gt;0),SUM('Chemicals Calcs'!R$2:R2)-'Chem - ODS'!M$15*10^6,'Chemicals Calcs'!R2))</f>
        <v>0</v>
      </c>
      <c r="S2" s="210">
        <f ca="1">IF(SUM('Chemicals Calcs'!S$2:S2)-'Chem - ODS'!N$15*10^6&lt;0,0,IF(AND(SUM('Chemicals Calcs'!S$1:S1)-'Chem - ODS'!N$15*10^6&lt;0,SUM('Chemicals Calcs'!S$2:S2)-'Chem - ODS'!N$15*10^6&gt;0),SUM('Chemicals Calcs'!S$2:S2)-'Chem - ODS'!N$15*10^6,'Chemicals Calcs'!S2))</f>
        <v>0</v>
      </c>
      <c r="T2" s="210">
        <f ca="1">IF(SUM('Chemicals Calcs'!T$2:T2)-'Chem - ODS'!O$15*10^6&lt;0,0,IF(AND(SUM('Chemicals Calcs'!T$1:T1)-'Chem - ODS'!O$15*10^6&lt;0,SUM('Chemicals Calcs'!T$2:T2)-'Chem - ODS'!O$15*10^6&gt;0),SUM('Chemicals Calcs'!T$2:T2)-'Chem - ODS'!O$15*10^6,'Chemicals Calcs'!T2))</f>
        <v>0</v>
      </c>
      <c r="U2" s="210">
        <f ca="1">IF(SUM('Chemicals Calcs'!U$2:U2)-'Chem - ODS'!P$15*10^6&lt;0,0,IF(AND(SUM('Chemicals Calcs'!U$1:U1)-'Chem - ODS'!P$15*10^6&lt;0,SUM('Chemicals Calcs'!U$2:U2)-'Chem - ODS'!P$15*10^6&gt;0),SUM('Chemicals Calcs'!U$2:U2)-'Chem - ODS'!P$15*10^6,'Chemicals Calcs'!U2))</f>
        <v>0</v>
      </c>
      <c r="V2" s="210">
        <f ca="1">IF(SUM('Chemicals Calcs'!V$2:V2)-'Chem - ODS'!Q$15*10^6&lt;0,0,IF(AND(SUM('Chemicals Calcs'!V$1:V1)-'Chem - ODS'!Q$15*10^6&lt;0,SUM('Chemicals Calcs'!V$2:V2)-'Chem - ODS'!Q$15*10^6&gt;0),SUM('Chemicals Calcs'!V$2:V2)-'Chem - ODS'!Q$15*10^6,'Chemicals Calcs'!V2))</f>
        <v>0</v>
      </c>
      <c r="W2" s="210">
        <f ca="1">IF(SUM('Chemicals Calcs'!W$2:W2)-'Chem - ODS'!R$15*10^6&lt;0,0,IF(AND(SUM('Chemicals Calcs'!W$1:W1)-'Chem - ODS'!R$15*10^6&lt;0,SUM('Chemicals Calcs'!W$2:W2)-'Chem - ODS'!R$15*10^6&gt;0),SUM('Chemicals Calcs'!W$2:W2)-'Chem - ODS'!R$15*10^6,'Chemicals Calcs'!W2))</f>
        <v>0</v>
      </c>
      <c r="X2" s="210">
        <f ca="1">IF(SUM('Chemicals Calcs'!X$2:X2)-'Chem - ODS'!S$15*10^6&lt;0,0,IF(AND(SUM('Chemicals Calcs'!X$1:X1)-'Chem - ODS'!S$15*10^6&lt;0,SUM('Chemicals Calcs'!X$2:X2)-'Chem - ODS'!S$15*10^6&gt;0),SUM('Chemicals Calcs'!X$2:X2)-'Chem - ODS'!S$15*10^6,'Chemicals Calcs'!X2))</f>
        <v>0</v>
      </c>
      <c r="Y2" s="210">
        <f ca="1">IF(SUM('Chemicals Calcs'!Y$2:Y2)-'Chem - ODS'!T$15*10^6&lt;0,0,IF(AND(SUM('Chemicals Calcs'!Y$1:Y1)-'Chem - ODS'!T$15*10^6&lt;0,SUM('Chemicals Calcs'!Y$2:Y2)-'Chem - ODS'!T$15*10^6&gt;0),SUM('Chemicals Calcs'!Y$2:Y2)-'Chem - ODS'!T$15*10^6,'Chemicals Calcs'!Y2))</f>
        <v>0</v>
      </c>
      <c r="Z2" s="210">
        <f ca="1">IF(SUM('Chemicals Calcs'!Z$2:Z2)-'Chem - ODS'!U$15*10^6&lt;0,0,IF(AND(SUM('Chemicals Calcs'!Z$1:Z1)-'Chem - ODS'!U$15*10^6&lt;0,SUM('Chemicals Calcs'!Z$2:Z2)-'Chem - ODS'!U$15*10^6&gt;0),SUM('Chemicals Calcs'!Z$2:Z2)-'Chem - ODS'!U$15*10^6,'Chemicals Calcs'!Z2))</f>
        <v>0</v>
      </c>
      <c r="AA2" s="210">
        <f ca="1">IF(SUM('Chemicals Calcs'!AA$2:AA2)-'Chem - ODS'!V$15*10^6&lt;0,0,IF(AND(SUM('Chemicals Calcs'!AA$1:AA1)-'Chem - ODS'!V$15*10^6&lt;0,SUM('Chemicals Calcs'!AA$2:AA2)-'Chem - ODS'!V$15*10^6&gt;0),SUM('Chemicals Calcs'!AA$2:AA2)-'Chem - ODS'!V$15*10^6,'Chemicals Calcs'!AA2))</f>
        <v>0</v>
      </c>
      <c r="AB2" s="210">
        <f ca="1">IF(SUM('Chemicals Calcs'!AB$2:AB2)-'Chem - ODS'!W$15*10^6&lt;0,0,IF(AND(SUM('Chemicals Calcs'!AB$1:AB1)-'Chem - ODS'!W$15*10^6&lt;0,SUM('Chemicals Calcs'!AB$2:AB2)-'Chem - ODS'!W$15*10^6&gt;0),SUM('Chemicals Calcs'!AB$2:AB2)-'Chem - ODS'!W$15*10^6,'Chemicals Calcs'!AB2))</f>
        <v>0</v>
      </c>
      <c r="AC2" s="210">
        <f ca="1">IF(SUM('Chemicals Calcs'!AC$2:AC2)-'Chem - ODS'!X$15*10^6&lt;0,0,IF(AND(SUM('Chemicals Calcs'!AC$1:AC1)-'Chem - ODS'!X$15*10^6&lt;0,SUM('Chemicals Calcs'!AC$2:AC2)-'Chem - ODS'!X$15*10^6&gt;0),SUM('Chemicals Calcs'!AC$2:AC2)-'Chem - ODS'!X$15*10^6,'Chemicals Calcs'!AC2))</f>
        <v>0</v>
      </c>
      <c r="AD2" s="210">
        <f ca="1">IF(SUM('Chemicals Calcs'!AD$2:AD2)-'Chem - ODS'!Y$15*10^6&lt;0,0,IF(AND(SUM('Chemicals Calcs'!AD$1:AD1)-'Chem - ODS'!Y$15*10^6&lt;0,SUM('Chemicals Calcs'!AD$2:AD2)-'Chem - ODS'!Y$15*10^6&gt;0),SUM('Chemicals Calcs'!AD$2:AD2)-'Chem - ODS'!Y$15*10^6,'Chemicals Calcs'!AD2))</f>
        <v>0</v>
      </c>
      <c r="AE2" s="210">
        <f ca="1">IF(SUM('Chemicals Calcs'!AE$2:AE2)-'Chem - ODS'!Z$15*10^6&lt;0,0,IF(AND(SUM('Chemicals Calcs'!AE$1:AE1)-'Chem - ODS'!Z$15*10^6&lt;0,SUM('Chemicals Calcs'!AE$2:AE2)-'Chem - ODS'!Z$15*10^6&gt;0),SUM('Chemicals Calcs'!AE$2:AE2)-'Chem - ODS'!Z$15*10^6,'Chemicals Calcs'!AE2))</f>
        <v>0</v>
      </c>
      <c r="AF2" s="210">
        <f ca="1">IF(SUM('Chemicals Calcs'!AF$2:AF2)-'Chem - ODS'!AA$15*10^6&lt;0,0,IF(AND(SUM('Chemicals Calcs'!AF$1:AF1)-'Chem - ODS'!AA$15*10^6&lt;0,SUM('Chemicals Calcs'!AF$2:AF2)-'Chem - ODS'!AA$15*10^6&gt;0),SUM('Chemicals Calcs'!AF$2:AF2)-'Chem - ODS'!AA$15*10^6,'Chemicals Calcs'!AF2))</f>
        <v>0</v>
      </c>
      <c r="AG2" s="210">
        <f ca="1">IF(SUM('Chemicals Calcs'!AG$2:AG2)-'Chem - ODS'!AB$15*10^6&lt;0,0,IF(AND(SUM('Chemicals Calcs'!AG$1:AG1)-'Chem - ODS'!AB$15*10^6&lt;0,SUM('Chemicals Calcs'!AG$2:AG2)-'Chem - ODS'!AB$15*10^6&gt;0),SUM('Chemicals Calcs'!AG$2:AG2)-'Chem - ODS'!AB$15*10^6,'Chemicals Calcs'!AG2))</f>
        <v>0</v>
      </c>
      <c r="AH2" s="210">
        <f ca="1">IF(SUM('Chemicals Calcs'!AH$2:AH2)-'Chem - ODS'!AC$15*10^6&lt;0,0,IF(AND(SUM('Chemicals Calcs'!AH$1:AH1)-'Chem - ODS'!AC$15*10^6&lt;0,SUM('Chemicals Calcs'!AH$2:AH2)-'Chem - ODS'!AC$15*10^6&gt;0),SUM('Chemicals Calcs'!AH$2:AH2)-'Chem - ODS'!AC$15*10^6,'Chemicals Calcs'!AH2))</f>
        <v>0</v>
      </c>
      <c r="AI2" s="210">
        <f ca="1">IF(SUM('Chemicals Calcs'!AI$2:AI2)-'Chem - ODS'!AD$15*10^6&lt;0,0,IF(AND(SUM('Chemicals Calcs'!AI$1:AI1)-'Chem - ODS'!AD$15*10^6&lt;0,SUM('Chemicals Calcs'!AI$2:AI2)-'Chem - ODS'!AD$15*10^6&gt;0),SUM('Chemicals Calcs'!AI$2:AI2)-'Chem - ODS'!AD$15*10^6,'Chemicals Calcs'!AI2))</f>
        <v>0</v>
      </c>
      <c r="AJ2" s="210">
        <f ca="1">IF(SUM('Chemicals Calcs'!AJ$2:AJ2)-'Chem - ODS'!AE$15*10^6&lt;0,0,IF(AND(SUM('Chemicals Calcs'!AJ$1:AJ1)-'Chem - ODS'!AE$15*10^6&lt;0,SUM('Chemicals Calcs'!AJ$2:AJ2)-'Chem - ODS'!AE$15*10^6&gt;0),SUM('Chemicals Calcs'!AJ$2:AJ2)-'Chem - ODS'!AE$15*10^6,'Chemicals Calcs'!AJ2))</f>
        <v>0</v>
      </c>
      <c r="AK2" s="210">
        <f ca="1">IF(SUM('Chemicals Calcs'!AK$2:AK2)-'Chem - ODS'!AF$15*10^6&lt;0,0,IF(AND(SUM('Chemicals Calcs'!AK$1:AK1)-'Chem - ODS'!AF$15*10^6&lt;0,SUM('Chemicals Calcs'!AK$2:AK2)-'Chem - ODS'!AF$15*10^6&gt;0),SUM('Chemicals Calcs'!AK$2:AK2)-'Chem - ODS'!AF$15*10^6,'Chemicals Calcs'!AK2))</f>
        <v>0</v>
      </c>
      <c r="AL2" s="210">
        <f ca="1">IF(SUM('Chemicals Calcs'!AL$2:AL2)-'Chem - ODS'!AG$15*10^6&lt;0,0,IF(AND(SUM('Chemicals Calcs'!AL$1:AL1)-'Chem - ODS'!AG$15*10^6&lt;0,SUM('Chemicals Calcs'!AL$2:AL2)-'Chem - ODS'!AG$15*10^6&gt;0),SUM('Chemicals Calcs'!AL$2:AL2)-'Chem - ODS'!AG$15*10^6,'Chemicals Calcs'!AL2))</f>
        <v>0</v>
      </c>
      <c r="AM2" s="210">
        <f ca="1">IF(SUM('Chemicals Calcs'!AM$2:AM2)-'Chem - ODS'!AH$15*10^6&lt;0,0,IF(AND(SUM('Chemicals Calcs'!AM$1:AM1)-'Chem - ODS'!AH$15*10^6&lt;0,SUM('Chemicals Calcs'!AM$2:AM2)-'Chem - ODS'!AH$15*10^6&gt;0),SUM('Chemicals Calcs'!AM$2:AM2)-'Chem - ODS'!AH$15*10^6,'Chemicals Calcs'!AM2))</f>
        <v>0</v>
      </c>
      <c r="AN2" s="210">
        <f ca="1">IF(SUM('Chemicals Calcs'!AN$2:AN2)-'Chem - ODS'!AI$15*10^6&lt;0,0,IF(AND(SUM('Chemicals Calcs'!AN$1:AN1)-'Chem - ODS'!AI$15*10^6&lt;0,SUM('Chemicals Calcs'!AN$2:AN2)-'Chem - ODS'!AI$15*10^6&gt;0),SUM('Chemicals Calcs'!AN$2:AN2)-'Chem - ODS'!AI$15*10^6,'Chemicals Calcs'!AN2))</f>
        <v>0</v>
      </c>
      <c r="AO2" s="210">
        <f ca="1">IF(SUM('Chemicals Calcs'!AO$2:AO2)-'Chem - ODS'!AJ$15*10^6&lt;0,0,IF(AND(SUM('Chemicals Calcs'!AO$1:AO1)-'Chem - ODS'!AJ$15*10^6&lt;0,SUM('Chemicals Calcs'!AO$2:AO2)-'Chem - ODS'!AJ$15*10^6&gt;0),SUM('Chemicals Calcs'!AO$2:AO2)-'Chem - ODS'!AJ$15*10^6,'Chemicals Calcs'!AO2))</f>
        <v>0</v>
      </c>
      <c r="AP2" s="210">
        <f ca="1">IF(SUM('Chemicals Calcs'!AP$2:AP2)-'Chem - ODS'!AK$15*10^6&lt;0,0,IF(AND(SUM('Chemicals Calcs'!AP$1:AP1)-'Chem - ODS'!AK$15*10^6&lt;0,SUM('Chemicals Calcs'!AP$2:AP2)-'Chem - ODS'!AK$15*10^6&gt;0),SUM('Chemicals Calcs'!AP$2:AP2)-'Chem - ODS'!AK$15*10^6,'Chemicals Calcs'!AP2))</f>
        <v>0</v>
      </c>
    </row>
    <row r="3" spans="1:42">
      <c r="A3" s="74">
        <v>-49</v>
      </c>
      <c r="B3">
        <f ca="1">IF('Chemicals 2010'!$A11="CP",INDIRECT("'Chemicals 2010'!"&amp;'Country Selector'!$B$3&amp;ROW($A11))*10^12,0)</f>
        <v>0</v>
      </c>
      <c r="C3" s="90">
        <f t="shared" ref="C3:F34" ca="1" si="0">$B3*($L$1-C$1)/($L$1-$B$1)+$L3*(C$1-$B$1)/($L$1-$B$1)</f>
        <v>0</v>
      </c>
      <c r="D3" s="90">
        <f t="shared" ref="D3:F17" ca="1" si="1">$B3*($L$1-D$1)/($L$1-$B$1)+$L3*(D$1-$B$1)/($L$1-$B$1)</f>
        <v>0</v>
      </c>
      <c r="E3" s="90">
        <f t="shared" ca="1" si="1"/>
        <v>0</v>
      </c>
      <c r="F3" s="90">
        <f t="shared" ca="1" si="1"/>
        <v>0</v>
      </c>
      <c r="G3" s="210">
        <f ca="1">IF(SUM('Chemicals Calcs'!G$2:G3)-'Chem - ODS'!B$15*10^6&lt;0,0,IF(AND(SUM('Chemicals Calcs'!G$1:G2)-'Chem - ODS'!B$15*10^6&lt;0,SUM('Chemicals Calcs'!G$2:G3)-'Chem - ODS'!B$15*10^6&gt;0),SUM('Chemicals Calcs'!G$2:G3)-'Chem - ODS'!B$15*10^6,'Chemicals Calcs'!G3))</f>
        <v>0</v>
      </c>
      <c r="H3" s="210">
        <f ca="1">IF(SUM('Chemicals Calcs'!H$2:H3)-'Chem - ODS'!C$15*10^6&lt;0,0,IF(AND(SUM('Chemicals Calcs'!H$1:H2)-'Chem - ODS'!C$15*10^6&lt;0,SUM('Chemicals Calcs'!H$2:H3)-'Chem - ODS'!C$15*10^6&gt;0),SUM('Chemicals Calcs'!H$2:H3)-'Chem - ODS'!C$15*10^6,'Chemicals Calcs'!H3))</f>
        <v>0</v>
      </c>
      <c r="I3" s="210">
        <f ca="1">IF(SUM('Chemicals Calcs'!I$2:I3)-'Chem - ODS'!D$15*10^6&lt;0,0,IF(AND(SUM('Chemicals Calcs'!I$1:I2)-'Chem - ODS'!D$15*10^6&lt;0,SUM('Chemicals Calcs'!I$2:I3)-'Chem - ODS'!D$15*10^6&gt;0),SUM('Chemicals Calcs'!I$2:I3)-'Chem - ODS'!D$15*10^6,'Chemicals Calcs'!I3))</f>
        <v>0</v>
      </c>
      <c r="J3" s="210">
        <f ca="1">IF(SUM('Chemicals Calcs'!J$2:J3)-'Chem - ODS'!E$15*10^6&lt;0,0,IF(AND(SUM('Chemicals Calcs'!J$1:J2)-'Chem - ODS'!E$15*10^6&lt;0,SUM('Chemicals Calcs'!J$2:J3)-'Chem - ODS'!E$15*10^6&gt;0),SUM('Chemicals Calcs'!J$2:J3)-'Chem - ODS'!E$15*10^6,'Chemicals Calcs'!J3))</f>
        <v>0</v>
      </c>
      <c r="K3" s="210">
        <f ca="1">IF(SUM('Chemicals Calcs'!K$2:K3)-'Chem - ODS'!F$15*10^6&lt;0,0,IF(AND(SUM('Chemicals Calcs'!K$1:K2)-'Chem - ODS'!F$15*10^6&lt;0,SUM('Chemicals Calcs'!K$2:K3)-'Chem - ODS'!F$15*10^6&gt;0),SUM('Chemicals Calcs'!K$2:K3)-'Chem - ODS'!F$15*10^6,'Chemicals Calcs'!K3))</f>
        <v>0</v>
      </c>
      <c r="L3" s="210">
        <f ca="1">IF(SUM('Chemicals Calcs'!L$2:L3)-'Chem - ODS'!G$15*10^6&lt;0,0,IF(AND(SUM('Chemicals Calcs'!L$1:L2)-'Chem - ODS'!G$15*10^6&lt;0,SUM('Chemicals Calcs'!L$2:L3)-'Chem - ODS'!G$15*10^6&gt;0),SUM('Chemicals Calcs'!L$2:L3)-'Chem - ODS'!G$15*10^6,'Chemicals Calcs'!L3))</f>
        <v>0</v>
      </c>
      <c r="M3" s="210">
        <f ca="1">IF(SUM('Chemicals Calcs'!M$2:M3)-'Chem - ODS'!H$15*10^6&lt;0,0,IF(AND(SUM('Chemicals Calcs'!M$1:M2)-'Chem - ODS'!H$15*10^6&lt;0,SUM('Chemicals Calcs'!M$2:M3)-'Chem - ODS'!H$15*10^6&gt;0),SUM('Chemicals Calcs'!M$2:M3)-'Chem - ODS'!H$15*10^6,'Chemicals Calcs'!M3))</f>
        <v>0</v>
      </c>
      <c r="N3" s="210">
        <f ca="1">IF(SUM('Chemicals Calcs'!N$2:N3)-'Chem - ODS'!I$15*10^6&lt;0,0,IF(AND(SUM('Chemicals Calcs'!N$1:N2)-'Chem - ODS'!I$15*10^6&lt;0,SUM('Chemicals Calcs'!N$2:N3)-'Chem - ODS'!I$15*10^6&gt;0),SUM('Chemicals Calcs'!N$2:N3)-'Chem - ODS'!I$15*10^6,'Chemicals Calcs'!N3))</f>
        <v>0</v>
      </c>
      <c r="O3" s="210">
        <f ca="1">IF(SUM('Chemicals Calcs'!O$2:O3)-'Chem - ODS'!J$15*10^6&lt;0,0,IF(AND(SUM('Chemicals Calcs'!O$1:O2)-'Chem - ODS'!J$15*10^6&lt;0,SUM('Chemicals Calcs'!O$2:O3)-'Chem - ODS'!J$15*10^6&gt;0),SUM('Chemicals Calcs'!O$2:O3)-'Chem - ODS'!J$15*10^6,'Chemicals Calcs'!O3))</f>
        <v>0</v>
      </c>
      <c r="P3" s="210">
        <f ca="1">IF(SUM('Chemicals Calcs'!P$2:P3)-'Chem - ODS'!K$15*10^6&lt;0,0,IF(AND(SUM('Chemicals Calcs'!P$1:P2)-'Chem - ODS'!K$15*10^6&lt;0,SUM('Chemicals Calcs'!P$2:P3)-'Chem - ODS'!K$15*10^6&gt;0),SUM('Chemicals Calcs'!P$2:P3)-'Chem - ODS'!K$15*10^6,'Chemicals Calcs'!P3))</f>
        <v>0</v>
      </c>
      <c r="Q3" s="210">
        <f ca="1">IF(SUM('Chemicals Calcs'!Q$2:Q3)-'Chem - ODS'!L$15*10^6&lt;0,0,IF(AND(SUM('Chemicals Calcs'!Q$1:Q2)-'Chem - ODS'!L$15*10^6&lt;0,SUM('Chemicals Calcs'!Q$2:Q3)-'Chem - ODS'!L$15*10^6&gt;0),SUM('Chemicals Calcs'!Q$2:Q3)-'Chem - ODS'!L$15*10^6,'Chemicals Calcs'!Q3))</f>
        <v>0</v>
      </c>
      <c r="R3" s="210">
        <f ca="1">IF(SUM('Chemicals Calcs'!R$2:R3)-'Chem - ODS'!M$15*10^6&lt;0,0,IF(AND(SUM('Chemicals Calcs'!R$1:R2)-'Chem - ODS'!M$15*10^6&lt;0,SUM('Chemicals Calcs'!R$2:R3)-'Chem - ODS'!M$15*10^6&gt;0),SUM('Chemicals Calcs'!R$2:R3)-'Chem - ODS'!M$15*10^6,'Chemicals Calcs'!R3))</f>
        <v>0</v>
      </c>
      <c r="S3" s="210">
        <f ca="1">IF(SUM('Chemicals Calcs'!S$2:S3)-'Chem - ODS'!N$15*10^6&lt;0,0,IF(AND(SUM('Chemicals Calcs'!S$1:S2)-'Chem - ODS'!N$15*10^6&lt;0,SUM('Chemicals Calcs'!S$2:S3)-'Chem - ODS'!N$15*10^6&gt;0),SUM('Chemicals Calcs'!S$2:S3)-'Chem - ODS'!N$15*10^6,'Chemicals Calcs'!S3))</f>
        <v>0</v>
      </c>
      <c r="T3" s="210">
        <f ca="1">IF(SUM('Chemicals Calcs'!T$2:T3)-'Chem - ODS'!O$15*10^6&lt;0,0,IF(AND(SUM('Chemicals Calcs'!T$1:T2)-'Chem - ODS'!O$15*10^6&lt;0,SUM('Chemicals Calcs'!T$2:T3)-'Chem - ODS'!O$15*10^6&gt;0),SUM('Chemicals Calcs'!T$2:T3)-'Chem - ODS'!O$15*10^6,'Chemicals Calcs'!T3))</f>
        <v>0</v>
      </c>
      <c r="U3" s="210">
        <f ca="1">IF(SUM('Chemicals Calcs'!U$2:U3)-'Chem - ODS'!P$15*10^6&lt;0,0,IF(AND(SUM('Chemicals Calcs'!U$1:U2)-'Chem - ODS'!P$15*10^6&lt;0,SUM('Chemicals Calcs'!U$2:U3)-'Chem - ODS'!P$15*10^6&gt;0),SUM('Chemicals Calcs'!U$2:U3)-'Chem - ODS'!P$15*10^6,'Chemicals Calcs'!U3))</f>
        <v>0</v>
      </c>
      <c r="V3" s="210">
        <f ca="1">IF(SUM('Chemicals Calcs'!V$2:V3)-'Chem - ODS'!Q$15*10^6&lt;0,0,IF(AND(SUM('Chemicals Calcs'!V$1:V2)-'Chem - ODS'!Q$15*10^6&lt;0,SUM('Chemicals Calcs'!V$2:V3)-'Chem - ODS'!Q$15*10^6&gt;0),SUM('Chemicals Calcs'!V$2:V3)-'Chem - ODS'!Q$15*10^6,'Chemicals Calcs'!V3))</f>
        <v>0</v>
      </c>
      <c r="W3" s="210">
        <f ca="1">IF(SUM('Chemicals Calcs'!W$2:W3)-'Chem - ODS'!R$15*10^6&lt;0,0,IF(AND(SUM('Chemicals Calcs'!W$1:W2)-'Chem - ODS'!R$15*10^6&lt;0,SUM('Chemicals Calcs'!W$2:W3)-'Chem - ODS'!R$15*10^6&gt;0),SUM('Chemicals Calcs'!W$2:W3)-'Chem - ODS'!R$15*10^6,'Chemicals Calcs'!W3))</f>
        <v>0</v>
      </c>
      <c r="X3" s="210">
        <f ca="1">IF(SUM('Chemicals Calcs'!X$2:X3)-'Chem - ODS'!S$15*10^6&lt;0,0,IF(AND(SUM('Chemicals Calcs'!X$1:X2)-'Chem - ODS'!S$15*10^6&lt;0,SUM('Chemicals Calcs'!X$2:X3)-'Chem - ODS'!S$15*10^6&gt;0),SUM('Chemicals Calcs'!X$2:X3)-'Chem - ODS'!S$15*10^6,'Chemicals Calcs'!X3))</f>
        <v>0</v>
      </c>
      <c r="Y3" s="210">
        <f ca="1">IF(SUM('Chemicals Calcs'!Y$2:Y3)-'Chem - ODS'!T$15*10^6&lt;0,0,IF(AND(SUM('Chemicals Calcs'!Y$1:Y2)-'Chem - ODS'!T$15*10^6&lt;0,SUM('Chemicals Calcs'!Y$2:Y3)-'Chem - ODS'!T$15*10^6&gt;0),SUM('Chemicals Calcs'!Y$2:Y3)-'Chem - ODS'!T$15*10^6,'Chemicals Calcs'!Y3))</f>
        <v>0</v>
      </c>
      <c r="Z3" s="210">
        <f ca="1">IF(SUM('Chemicals Calcs'!Z$2:Z3)-'Chem - ODS'!U$15*10^6&lt;0,0,IF(AND(SUM('Chemicals Calcs'!Z$1:Z2)-'Chem - ODS'!U$15*10^6&lt;0,SUM('Chemicals Calcs'!Z$2:Z3)-'Chem - ODS'!U$15*10^6&gt;0),SUM('Chemicals Calcs'!Z$2:Z3)-'Chem - ODS'!U$15*10^6,'Chemicals Calcs'!Z3))</f>
        <v>0</v>
      </c>
      <c r="AA3" s="210">
        <f ca="1">IF(SUM('Chemicals Calcs'!AA$2:AA3)-'Chem - ODS'!V$15*10^6&lt;0,0,IF(AND(SUM('Chemicals Calcs'!AA$1:AA2)-'Chem - ODS'!V$15*10^6&lt;0,SUM('Chemicals Calcs'!AA$2:AA3)-'Chem - ODS'!V$15*10^6&gt;0),SUM('Chemicals Calcs'!AA$2:AA3)-'Chem - ODS'!V$15*10^6,'Chemicals Calcs'!AA3))</f>
        <v>0</v>
      </c>
      <c r="AB3" s="210">
        <f ca="1">IF(SUM('Chemicals Calcs'!AB$2:AB3)-'Chem - ODS'!W$15*10^6&lt;0,0,IF(AND(SUM('Chemicals Calcs'!AB$1:AB2)-'Chem - ODS'!W$15*10^6&lt;0,SUM('Chemicals Calcs'!AB$2:AB3)-'Chem - ODS'!W$15*10^6&gt;0),SUM('Chemicals Calcs'!AB$2:AB3)-'Chem - ODS'!W$15*10^6,'Chemicals Calcs'!AB3))</f>
        <v>0</v>
      </c>
      <c r="AC3" s="210">
        <f ca="1">IF(SUM('Chemicals Calcs'!AC$2:AC3)-'Chem - ODS'!X$15*10^6&lt;0,0,IF(AND(SUM('Chemicals Calcs'!AC$1:AC2)-'Chem - ODS'!X$15*10^6&lt;0,SUM('Chemicals Calcs'!AC$2:AC3)-'Chem - ODS'!X$15*10^6&gt;0),SUM('Chemicals Calcs'!AC$2:AC3)-'Chem - ODS'!X$15*10^6,'Chemicals Calcs'!AC3))</f>
        <v>0</v>
      </c>
      <c r="AD3" s="210">
        <f ca="1">IF(SUM('Chemicals Calcs'!AD$2:AD3)-'Chem - ODS'!Y$15*10^6&lt;0,0,IF(AND(SUM('Chemicals Calcs'!AD$1:AD2)-'Chem - ODS'!Y$15*10^6&lt;0,SUM('Chemicals Calcs'!AD$2:AD3)-'Chem - ODS'!Y$15*10^6&gt;0),SUM('Chemicals Calcs'!AD$2:AD3)-'Chem - ODS'!Y$15*10^6,'Chemicals Calcs'!AD3))</f>
        <v>0</v>
      </c>
      <c r="AE3" s="210">
        <f ca="1">IF(SUM('Chemicals Calcs'!AE$2:AE3)-'Chem - ODS'!Z$15*10^6&lt;0,0,IF(AND(SUM('Chemicals Calcs'!AE$1:AE2)-'Chem - ODS'!Z$15*10^6&lt;0,SUM('Chemicals Calcs'!AE$2:AE3)-'Chem - ODS'!Z$15*10^6&gt;0),SUM('Chemicals Calcs'!AE$2:AE3)-'Chem - ODS'!Z$15*10^6,'Chemicals Calcs'!AE3))</f>
        <v>0</v>
      </c>
      <c r="AF3" s="210">
        <f ca="1">IF(SUM('Chemicals Calcs'!AF$2:AF3)-'Chem - ODS'!AA$15*10^6&lt;0,0,IF(AND(SUM('Chemicals Calcs'!AF$1:AF2)-'Chem - ODS'!AA$15*10^6&lt;0,SUM('Chemicals Calcs'!AF$2:AF3)-'Chem - ODS'!AA$15*10^6&gt;0),SUM('Chemicals Calcs'!AF$2:AF3)-'Chem - ODS'!AA$15*10^6,'Chemicals Calcs'!AF3))</f>
        <v>0</v>
      </c>
      <c r="AG3" s="210">
        <f ca="1">IF(SUM('Chemicals Calcs'!AG$2:AG3)-'Chem - ODS'!AB$15*10^6&lt;0,0,IF(AND(SUM('Chemicals Calcs'!AG$1:AG2)-'Chem - ODS'!AB$15*10^6&lt;0,SUM('Chemicals Calcs'!AG$2:AG3)-'Chem - ODS'!AB$15*10^6&gt;0),SUM('Chemicals Calcs'!AG$2:AG3)-'Chem - ODS'!AB$15*10^6,'Chemicals Calcs'!AG3))</f>
        <v>0</v>
      </c>
      <c r="AH3" s="210">
        <f ca="1">IF(SUM('Chemicals Calcs'!AH$2:AH3)-'Chem - ODS'!AC$15*10^6&lt;0,0,IF(AND(SUM('Chemicals Calcs'!AH$1:AH2)-'Chem - ODS'!AC$15*10^6&lt;0,SUM('Chemicals Calcs'!AH$2:AH3)-'Chem - ODS'!AC$15*10^6&gt;0),SUM('Chemicals Calcs'!AH$2:AH3)-'Chem - ODS'!AC$15*10^6,'Chemicals Calcs'!AH3))</f>
        <v>0</v>
      </c>
      <c r="AI3" s="210">
        <f ca="1">IF(SUM('Chemicals Calcs'!AI$2:AI3)-'Chem - ODS'!AD$15*10^6&lt;0,0,IF(AND(SUM('Chemicals Calcs'!AI$1:AI2)-'Chem - ODS'!AD$15*10^6&lt;0,SUM('Chemicals Calcs'!AI$2:AI3)-'Chem - ODS'!AD$15*10^6&gt;0),SUM('Chemicals Calcs'!AI$2:AI3)-'Chem - ODS'!AD$15*10^6,'Chemicals Calcs'!AI3))</f>
        <v>0</v>
      </c>
      <c r="AJ3" s="210">
        <f ca="1">IF(SUM('Chemicals Calcs'!AJ$2:AJ3)-'Chem - ODS'!AE$15*10^6&lt;0,0,IF(AND(SUM('Chemicals Calcs'!AJ$1:AJ2)-'Chem - ODS'!AE$15*10^6&lt;0,SUM('Chemicals Calcs'!AJ$2:AJ3)-'Chem - ODS'!AE$15*10^6&gt;0),SUM('Chemicals Calcs'!AJ$2:AJ3)-'Chem - ODS'!AE$15*10^6,'Chemicals Calcs'!AJ3))</f>
        <v>0</v>
      </c>
      <c r="AK3" s="210">
        <f ca="1">IF(SUM('Chemicals Calcs'!AK$2:AK3)-'Chem - ODS'!AF$15*10^6&lt;0,0,IF(AND(SUM('Chemicals Calcs'!AK$1:AK2)-'Chem - ODS'!AF$15*10^6&lt;0,SUM('Chemicals Calcs'!AK$2:AK3)-'Chem - ODS'!AF$15*10^6&gt;0),SUM('Chemicals Calcs'!AK$2:AK3)-'Chem - ODS'!AF$15*10^6,'Chemicals Calcs'!AK3))</f>
        <v>0</v>
      </c>
      <c r="AL3" s="210">
        <f ca="1">IF(SUM('Chemicals Calcs'!AL$2:AL3)-'Chem - ODS'!AG$15*10^6&lt;0,0,IF(AND(SUM('Chemicals Calcs'!AL$1:AL2)-'Chem - ODS'!AG$15*10^6&lt;0,SUM('Chemicals Calcs'!AL$2:AL3)-'Chem - ODS'!AG$15*10^6&gt;0),SUM('Chemicals Calcs'!AL$2:AL3)-'Chem - ODS'!AG$15*10^6,'Chemicals Calcs'!AL3))</f>
        <v>0</v>
      </c>
      <c r="AM3" s="210">
        <f ca="1">IF(SUM('Chemicals Calcs'!AM$2:AM3)-'Chem - ODS'!AH$15*10^6&lt;0,0,IF(AND(SUM('Chemicals Calcs'!AM$1:AM2)-'Chem - ODS'!AH$15*10^6&lt;0,SUM('Chemicals Calcs'!AM$2:AM3)-'Chem - ODS'!AH$15*10^6&gt;0),SUM('Chemicals Calcs'!AM$2:AM3)-'Chem - ODS'!AH$15*10^6,'Chemicals Calcs'!AM3))</f>
        <v>0</v>
      </c>
      <c r="AN3" s="210">
        <f ca="1">IF(SUM('Chemicals Calcs'!AN$2:AN3)-'Chem - ODS'!AI$15*10^6&lt;0,0,IF(AND(SUM('Chemicals Calcs'!AN$1:AN2)-'Chem - ODS'!AI$15*10^6&lt;0,SUM('Chemicals Calcs'!AN$2:AN3)-'Chem - ODS'!AI$15*10^6&gt;0),SUM('Chemicals Calcs'!AN$2:AN3)-'Chem - ODS'!AI$15*10^6,'Chemicals Calcs'!AN3))</f>
        <v>0</v>
      </c>
      <c r="AO3" s="210">
        <f ca="1">IF(SUM('Chemicals Calcs'!AO$2:AO3)-'Chem - ODS'!AJ$15*10^6&lt;0,0,IF(AND(SUM('Chemicals Calcs'!AO$1:AO2)-'Chem - ODS'!AJ$15*10^6&lt;0,SUM('Chemicals Calcs'!AO$2:AO3)-'Chem - ODS'!AJ$15*10^6&gt;0),SUM('Chemicals Calcs'!AO$2:AO3)-'Chem - ODS'!AJ$15*10^6,'Chemicals Calcs'!AO3))</f>
        <v>0</v>
      </c>
      <c r="AP3" s="210">
        <f ca="1">IF(SUM('Chemicals Calcs'!AP$2:AP3)-'Chem - ODS'!AK$15*10^6&lt;0,0,IF(AND(SUM('Chemicals Calcs'!AP$1:AP2)-'Chem - ODS'!AK$15*10^6&lt;0,SUM('Chemicals Calcs'!AP$2:AP3)-'Chem - ODS'!AK$15*10^6&gt;0),SUM('Chemicals Calcs'!AP$2:AP3)-'Chem - ODS'!AK$15*10^6,'Chemicals Calcs'!AP3))</f>
        <v>0</v>
      </c>
    </row>
    <row r="4" spans="1:42">
      <c r="A4" s="74">
        <v>-48</v>
      </c>
      <c r="B4">
        <f ca="1">IF('Chemicals 2010'!$A12="CP",INDIRECT("'Chemicals 2010'!"&amp;'Country Selector'!$B$3&amp;ROW($A12))*10^12,0)</f>
        <v>0</v>
      </c>
      <c r="C4" s="90">
        <f t="shared" ca="1" si="0"/>
        <v>0</v>
      </c>
      <c r="D4" s="90">
        <f t="shared" ca="1" si="1"/>
        <v>0</v>
      </c>
      <c r="E4" s="90">
        <f t="shared" ca="1" si="1"/>
        <v>0</v>
      </c>
      <c r="F4" s="90">
        <f t="shared" ca="1" si="1"/>
        <v>0</v>
      </c>
      <c r="G4" s="210">
        <f ca="1">IF(SUM('Chemicals Calcs'!G$2:G4)-'Chem - ODS'!B$15*10^6&lt;0,0,IF(AND(SUM('Chemicals Calcs'!G$1:G3)-'Chem - ODS'!B$15*10^6&lt;0,SUM('Chemicals Calcs'!G$2:G4)-'Chem - ODS'!B$15*10^6&gt;0),SUM('Chemicals Calcs'!G$2:G4)-'Chem - ODS'!B$15*10^6,'Chemicals Calcs'!G4))</f>
        <v>0</v>
      </c>
      <c r="H4" s="210">
        <f ca="1">IF(SUM('Chemicals Calcs'!H$2:H4)-'Chem - ODS'!C$15*10^6&lt;0,0,IF(AND(SUM('Chemicals Calcs'!H$1:H3)-'Chem - ODS'!C$15*10^6&lt;0,SUM('Chemicals Calcs'!H$2:H4)-'Chem - ODS'!C$15*10^6&gt;0),SUM('Chemicals Calcs'!H$2:H4)-'Chem - ODS'!C$15*10^6,'Chemicals Calcs'!H4))</f>
        <v>0</v>
      </c>
      <c r="I4" s="210">
        <f ca="1">IF(SUM('Chemicals Calcs'!I$2:I4)-'Chem - ODS'!D$15*10^6&lt;0,0,IF(AND(SUM('Chemicals Calcs'!I$1:I3)-'Chem - ODS'!D$15*10^6&lt;0,SUM('Chemicals Calcs'!I$2:I4)-'Chem - ODS'!D$15*10^6&gt;0),SUM('Chemicals Calcs'!I$2:I4)-'Chem - ODS'!D$15*10^6,'Chemicals Calcs'!I4))</f>
        <v>0</v>
      </c>
      <c r="J4" s="210">
        <f ca="1">IF(SUM('Chemicals Calcs'!J$2:J4)-'Chem - ODS'!E$15*10^6&lt;0,0,IF(AND(SUM('Chemicals Calcs'!J$1:J3)-'Chem - ODS'!E$15*10^6&lt;0,SUM('Chemicals Calcs'!J$2:J4)-'Chem - ODS'!E$15*10^6&gt;0),SUM('Chemicals Calcs'!J$2:J4)-'Chem - ODS'!E$15*10^6,'Chemicals Calcs'!J4))</f>
        <v>0</v>
      </c>
      <c r="K4" s="210">
        <f ca="1">IF(SUM('Chemicals Calcs'!K$2:K4)-'Chem - ODS'!F$15*10^6&lt;0,0,IF(AND(SUM('Chemicals Calcs'!K$1:K3)-'Chem - ODS'!F$15*10^6&lt;0,SUM('Chemicals Calcs'!K$2:K4)-'Chem - ODS'!F$15*10^6&gt;0),SUM('Chemicals Calcs'!K$2:K4)-'Chem - ODS'!F$15*10^6,'Chemicals Calcs'!K4))</f>
        <v>0</v>
      </c>
      <c r="L4" s="210">
        <f ca="1">IF(SUM('Chemicals Calcs'!L$2:L4)-'Chem - ODS'!G$15*10^6&lt;0,0,IF(AND(SUM('Chemicals Calcs'!L$1:L3)-'Chem - ODS'!G$15*10^6&lt;0,SUM('Chemicals Calcs'!L$2:L4)-'Chem - ODS'!G$15*10^6&gt;0),SUM('Chemicals Calcs'!L$2:L4)-'Chem - ODS'!G$15*10^6,'Chemicals Calcs'!L4))</f>
        <v>0</v>
      </c>
      <c r="M4" s="210">
        <f ca="1">IF(SUM('Chemicals Calcs'!M$2:M4)-'Chem - ODS'!H$15*10^6&lt;0,0,IF(AND(SUM('Chemicals Calcs'!M$1:M3)-'Chem - ODS'!H$15*10^6&lt;0,SUM('Chemicals Calcs'!M$2:M4)-'Chem - ODS'!H$15*10^6&gt;0),SUM('Chemicals Calcs'!M$2:M4)-'Chem - ODS'!H$15*10^6,'Chemicals Calcs'!M4))</f>
        <v>0</v>
      </c>
      <c r="N4" s="210">
        <f ca="1">IF(SUM('Chemicals Calcs'!N$2:N4)-'Chem - ODS'!I$15*10^6&lt;0,0,IF(AND(SUM('Chemicals Calcs'!N$1:N3)-'Chem - ODS'!I$15*10^6&lt;0,SUM('Chemicals Calcs'!N$2:N4)-'Chem - ODS'!I$15*10^6&gt;0),SUM('Chemicals Calcs'!N$2:N4)-'Chem - ODS'!I$15*10^6,'Chemicals Calcs'!N4))</f>
        <v>0</v>
      </c>
      <c r="O4" s="210">
        <f ca="1">IF(SUM('Chemicals Calcs'!O$2:O4)-'Chem - ODS'!J$15*10^6&lt;0,0,IF(AND(SUM('Chemicals Calcs'!O$1:O3)-'Chem - ODS'!J$15*10^6&lt;0,SUM('Chemicals Calcs'!O$2:O4)-'Chem - ODS'!J$15*10^6&gt;0),SUM('Chemicals Calcs'!O$2:O4)-'Chem - ODS'!J$15*10^6,'Chemicals Calcs'!O4))</f>
        <v>0</v>
      </c>
      <c r="P4" s="210">
        <f ca="1">IF(SUM('Chemicals Calcs'!P$2:P4)-'Chem - ODS'!K$15*10^6&lt;0,0,IF(AND(SUM('Chemicals Calcs'!P$1:P3)-'Chem - ODS'!K$15*10^6&lt;0,SUM('Chemicals Calcs'!P$2:P4)-'Chem - ODS'!K$15*10^6&gt;0),SUM('Chemicals Calcs'!P$2:P4)-'Chem - ODS'!K$15*10^6,'Chemicals Calcs'!P4))</f>
        <v>0</v>
      </c>
      <c r="Q4" s="210">
        <f ca="1">IF(SUM('Chemicals Calcs'!Q$2:Q4)-'Chem - ODS'!L$15*10^6&lt;0,0,IF(AND(SUM('Chemicals Calcs'!Q$1:Q3)-'Chem - ODS'!L$15*10^6&lt;0,SUM('Chemicals Calcs'!Q$2:Q4)-'Chem - ODS'!L$15*10^6&gt;0),SUM('Chemicals Calcs'!Q$2:Q4)-'Chem - ODS'!L$15*10^6,'Chemicals Calcs'!Q4))</f>
        <v>0</v>
      </c>
      <c r="R4" s="210">
        <f ca="1">IF(SUM('Chemicals Calcs'!R$2:R4)-'Chem - ODS'!M$15*10^6&lt;0,0,IF(AND(SUM('Chemicals Calcs'!R$1:R3)-'Chem - ODS'!M$15*10^6&lt;0,SUM('Chemicals Calcs'!R$2:R4)-'Chem - ODS'!M$15*10^6&gt;0),SUM('Chemicals Calcs'!R$2:R4)-'Chem - ODS'!M$15*10^6,'Chemicals Calcs'!R4))</f>
        <v>0</v>
      </c>
      <c r="S4" s="210">
        <f ca="1">IF(SUM('Chemicals Calcs'!S$2:S4)-'Chem - ODS'!N$15*10^6&lt;0,0,IF(AND(SUM('Chemicals Calcs'!S$1:S3)-'Chem - ODS'!N$15*10^6&lt;0,SUM('Chemicals Calcs'!S$2:S4)-'Chem - ODS'!N$15*10^6&gt;0),SUM('Chemicals Calcs'!S$2:S4)-'Chem - ODS'!N$15*10^6,'Chemicals Calcs'!S4))</f>
        <v>0</v>
      </c>
      <c r="T4" s="210">
        <f ca="1">IF(SUM('Chemicals Calcs'!T$2:T4)-'Chem - ODS'!O$15*10^6&lt;0,0,IF(AND(SUM('Chemicals Calcs'!T$1:T3)-'Chem - ODS'!O$15*10^6&lt;0,SUM('Chemicals Calcs'!T$2:T4)-'Chem - ODS'!O$15*10^6&gt;0),SUM('Chemicals Calcs'!T$2:T4)-'Chem - ODS'!O$15*10^6,'Chemicals Calcs'!T4))</f>
        <v>0</v>
      </c>
      <c r="U4" s="210">
        <f ca="1">IF(SUM('Chemicals Calcs'!U$2:U4)-'Chem - ODS'!P$15*10^6&lt;0,0,IF(AND(SUM('Chemicals Calcs'!U$1:U3)-'Chem - ODS'!P$15*10^6&lt;0,SUM('Chemicals Calcs'!U$2:U4)-'Chem - ODS'!P$15*10^6&gt;0),SUM('Chemicals Calcs'!U$2:U4)-'Chem - ODS'!P$15*10^6,'Chemicals Calcs'!U4))</f>
        <v>0</v>
      </c>
      <c r="V4" s="210">
        <f ca="1">IF(SUM('Chemicals Calcs'!V$2:V4)-'Chem - ODS'!Q$15*10^6&lt;0,0,IF(AND(SUM('Chemicals Calcs'!V$1:V3)-'Chem - ODS'!Q$15*10^6&lt;0,SUM('Chemicals Calcs'!V$2:V4)-'Chem - ODS'!Q$15*10^6&gt;0),SUM('Chemicals Calcs'!V$2:V4)-'Chem - ODS'!Q$15*10^6,'Chemicals Calcs'!V4))</f>
        <v>0</v>
      </c>
      <c r="W4" s="210">
        <f ca="1">IF(SUM('Chemicals Calcs'!W$2:W4)-'Chem - ODS'!R$15*10^6&lt;0,0,IF(AND(SUM('Chemicals Calcs'!W$1:W3)-'Chem - ODS'!R$15*10^6&lt;0,SUM('Chemicals Calcs'!W$2:W4)-'Chem - ODS'!R$15*10^6&gt;0),SUM('Chemicals Calcs'!W$2:W4)-'Chem - ODS'!R$15*10^6,'Chemicals Calcs'!W4))</f>
        <v>0</v>
      </c>
      <c r="X4" s="210">
        <f ca="1">IF(SUM('Chemicals Calcs'!X$2:X4)-'Chem - ODS'!S$15*10^6&lt;0,0,IF(AND(SUM('Chemicals Calcs'!X$1:X3)-'Chem - ODS'!S$15*10^6&lt;0,SUM('Chemicals Calcs'!X$2:X4)-'Chem - ODS'!S$15*10^6&gt;0),SUM('Chemicals Calcs'!X$2:X4)-'Chem - ODS'!S$15*10^6,'Chemicals Calcs'!X4))</f>
        <v>0</v>
      </c>
      <c r="Y4" s="210">
        <f ca="1">IF(SUM('Chemicals Calcs'!Y$2:Y4)-'Chem - ODS'!T$15*10^6&lt;0,0,IF(AND(SUM('Chemicals Calcs'!Y$1:Y3)-'Chem - ODS'!T$15*10^6&lt;0,SUM('Chemicals Calcs'!Y$2:Y4)-'Chem - ODS'!T$15*10^6&gt;0),SUM('Chemicals Calcs'!Y$2:Y4)-'Chem - ODS'!T$15*10^6,'Chemicals Calcs'!Y4))</f>
        <v>0</v>
      </c>
      <c r="Z4" s="210">
        <f ca="1">IF(SUM('Chemicals Calcs'!Z$2:Z4)-'Chem - ODS'!U$15*10^6&lt;0,0,IF(AND(SUM('Chemicals Calcs'!Z$1:Z3)-'Chem - ODS'!U$15*10^6&lt;0,SUM('Chemicals Calcs'!Z$2:Z4)-'Chem - ODS'!U$15*10^6&gt;0),SUM('Chemicals Calcs'!Z$2:Z4)-'Chem - ODS'!U$15*10^6,'Chemicals Calcs'!Z4))</f>
        <v>0</v>
      </c>
      <c r="AA4" s="210">
        <f ca="1">IF(SUM('Chemicals Calcs'!AA$2:AA4)-'Chem - ODS'!V$15*10^6&lt;0,0,IF(AND(SUM('Chemicals Calcs'!AA$1:AA3)-'Chem - ODS'!V$15*10^6&lt;0,SUM('Chemicals Calcs'!AA$2:AA4)-'Chem - ODS'!V$15*10^6&gt;0),SUM('Chemicals Calcs'!AA$2:AA4)-'Chem - ODS'!V$15*10^6,'Chemicals Calcs'!AA4))</f>
        <v>0</v>
      </c>
      <c r="AB4" s="210">
        <f ca="1">IF(SUM('Chemicals Calcs'!AB$2:AB4)-'Chem - ODS'!W$15*10^6&lt;0,0,IF(AND(SUM('Chemicals Calcs'!AB$1:AB3)-'Chem - ODS'!W$15*10^6&lt;0,SUM('Chemicals Calcs'!AB$2:AB4)-'Chem - ODS'!W$15*10^6&gt;0),SUM('Chemicals Calcs'!AB$2:AB4)-'Chem - ODS'!W$15*10^6,'Chemicals Calcs'!AB4))</f>
        <v>0</v>
      </c>
      <c r="AC4" s="210">
        <f ca="1">IF(SUM('Chemicals Calcs'!AC$2:AC4)-'Chem - ODS'!X$15*10^6&lt;0,0,IF(AND(SUM('Chemicals Calcs'!AC$1:AC3)-'Chem - ODS'!X$15*10^6&lt;0,SUM('Chemicals Calcs'!AC$2:AC4)-'Chem - ODS'!X$15*10^6&gt;0),SUM('Chemicals Calcs'!AC$2:AC4)-'Chem - ODS'!X$15*10^6,'Chemicals Calcs'!AC4))</f>
        <v>0</v>
      </c>
      <c r="AD4" s="210">
        <f ca="1">IF(SUM('Chemicals Calcs'!AD$2:AD4)-'Chem - ODS'!Y$15*10^6&lt;0,0,IF(AND(SUM('Chemicals Calcs'!AD$1:AD3)-'Chem - ODS'!Y$15*10^6&lt;0,SUM('Chemicals Calcs'!AD$2:AD4)-'Chem - ODS'!Y$15*10^6&gt;0),SUM('Chemicals Calcs'!AD$2:AD4)-'Chem - ODS'!Y$15*10^6,'Chemicals Calcs'!AD4))</f>
        <v>0</v>
      </c>
      <c r="AE4" s="210">
        <f ca="1">IF(SUM('Chemicals Calcs'!AE$2:AE4)-'Chem - ODS'!Z$15*10^6&lt;0,0,IF(AND(SUM('Chemicals Calcs'!AE$1:AE3)-'Chem - ODS'!Z$15*10^6&lt;0,SUM('Chemicals Calcs'!AE$2:AE4)-'Chem - ODS'!Z$15*10^6&gt;0),SUM('Chemicals Calcs'!AE$2:AE4)-'Chem - ODS'!Z$15*10^6,'Chemicals Calcs'!AE4))</f>
        <v>0</v>
      </c>
      <c r="AF4" s="210">
        <f ca="1">IF(SUM('Chemicals Calcs'!AF$2:AF4)-'Chem - ODS'!AA$15*10^6&lt;0,0,IF(AND(SUM('Chemicals Calcs'!AF$1:AF3)-'Chem - ODS'!AA$15*10^6&lt;0,SUM('Chemicals Calcs'!AF$2:AF4)-'Chem - ODS'!AA$15*10^6&gt;0),SUM('Chemicals Calcs'!AF$2:AF4)-'Chem - ODS'!AA$15*10^6,'Chemicals Calcs'!AF4))</f>
        <v>0</v>
      </c>
      <c r="AG4" s="210">
        <f ca="1">IF(SUM('Chemicals Calcs'!AG$2:AG4)-'Chem - ODS'!AB$15*10^6&lt;0,0,IF(AND(SUM('Chemicals Calcs'!AG$1:AG3)-'Chem - ODS'!AB$15*10^6&lt;0,SUM('Chemicals Calcs'!AG$2:AG4)-'Chem - ODS'!AB$15*10^6&gt;0),SUM('Chemicals Calcs'!AG$2:AG4)-'Chem - ODS'!AB$15*10^6,'Chemicals Calcs'!AG4))</f>
        <v>0</v>
      </c>
      <c r="AH4" s="210">
        <f ca="1">IF(SUM('Chemicals Calcs'!AH$2:AH4)-'Chem - ODS'!AC$15*10^6&lt;0,0,IF(AND(SUM('Chemicals Calcs'!AH$1:AH3)-'Chem - ODS'!AC$15*10^6&lt;0,SUM('Chemicals Calcs'!AH$2:AH4)-'Chem - ODS'!AC$15*10^6&gt;0),SUM('Chemicals Calcs'!AH$2:AH4)-'Chem - ODS'!AC$15*10^6,'Chemicals Calcs'!AH4))</f>
        <v>0</v>
      </c>
      <c r="AI4" s="210">
        <f ca="1">IF(SUM('Chemicals Calcs'!AI$2:AI4)-'Chem - ODS'!AD$15*10^6&lt;0,0,IF(AND(SUM('Chemicals Calcs'!AI$1:AI3)-'Chem - ODS'!AD$15*10^6&lt;0,SUM('Chemicals Calcs'!AI$2:AI4)-'Chem - ODS'!AD$15*10^6&gt;0),SUM('Chemicals Calcs'!AI$2:AI4)-'Chem - ODS'!AD$15*10^6,'Chemicals Calcs'!AI4))</f>
        <v>0</v>
      </c>
      <c r="AJ4" s="210">
        <f ca="1">IF(SUM('Chemicals Calcs'!AJ$2:AJ4)-'Chem - ODS'!AE$15*10^6&lt;0,0,IF(AND(SUM('Chemicals Calcs'!AJ$1:AJ3)-'Chem - ODS'!AE$15*10^6&lt;0,SUM('Chemicals Calcs'!AJ$2:AJ4)-'Chem - ODS'!AE$15*10^6&gt;0),SUM('Chemicals Calcs'!AJ$2:AJ4)-'Chem - ODS'!AE$15*10^6,'Chemicals Calcs'!AJ4))</f>
        <v>0</v>
      </c>
      <c r="AK4" s="210">
        <f ca="1">IF(SUM('Chemicals Calcs'!AK$2:AK4)-'Chem - ODS'!AF$15*10^6&lt;0,0,IF(AND(SUM('Chemicals Calcs'!AK$1:AK3)-'Chem - ODS'!AF$15*10^6&lt;0,SUM('Chemicals Calcs'!AK$2:AK4)-'Chem - ODS'!AF$15*10^6&gt;0),SUM('Chemicals Calcs'!AK$2:AK4)-'Chem - ODS'!AF$15*10^6,'Chemicals Calcs'!AK4))</f>
        <v>0</v>
      </c>
      <c r="AL4" s="210">
        <f ca="1">IF(SUM('Chemicals Calcs'!AL$2:AL4)-'Chem - ODS'!AG$15*10^6&lt;0,0,IF(AND(SUM('Chemicals Calcs'!AL$1:AL3)-'Chem - ODS'!AG$15*10^6&lt;0,SUM('Chemicals Calcs'!AL$2:AL4)-'Chem - ODS'!AG$15*10^6&gt;0),SUM('Chemicals Calcs'!AL$2:AL4)-'Chem - ODS'!AG$15*10^6,'Chemicals Calcs'!AL4))</f>
        <v>0</v>
      </c>
      <c r="AM4" s="210">
        <f ca="1">IF(SUM('Chemicals Calcs'!AM$2:AM4)-'Chem - ODS'!AH$15*10^6&lt;0,0,IF(AND(SUM('Chemicals Calcs'!AM$1:AM3)-'Chem - ODS'!AH$15*10^6&lt;0,SUM('Chemicals Calcs'!AM$2:AM4)-'Chem - ODS'!AH$15*10^6&gt;0),SUM('Chemicals Calcs'!AM$2:AM4)-'Chem - ODS'!AH$15*10^6,'Chemicals Calcs'!AM4))</f>
        <v>0</v>
      </c>
      <c r="AN4" s="210">
        <f ca="1">IF(SUM('Chemicals Calcs'!AN$2:AN4)-'Chem - ODS'!AI$15*10^6&lt;0,0,IF(AND(SUM('Chemicals Calcs'!AN$1:AN3)-'Chem - ODS'!AI$15*10^6&lt;0,SUM('Chemicals Calcs'!AN$2:AN4)-'Chem - ODS'!AI$15*10^6&gt;0),SUM('Chemicals Calcs'!AN$2:AN4)-'Chem - ODS'!AI$15*10^6,'Chemicals Calcs'!AN4))</f>
        <v>0</v>
      </c>
      <c r="AO4" s="210">
        <f ca="1">IF(SUM('Chemicals Calcs'!AO$2:AO4)-'Chem - ODS'!AJ$15*10^6&lt;0,0,IF(AND(SUM('Chemicals Calcs'!AO$1:AO3)-'Chem - ODS'!AJ$15*10^6&lt;0,SUM('Chemicals Calcs'!AO$2:AO4)-'Chem - ODS'!AJ$15*10^6&gt;0),SUM('Chemicals Calcs'!AO$2:AO4)-'Chem - ODS'!AJ$15*10^6,'Chemicals Calcs'!AO4))</f>
        <v>0</v>
      </c>
      <c r="AP4" s="210">
        <f ca="1">IF(SUM('Chemicals Calcs'!AP$2:AP4)-'Chem - ODS'!AK$15*10^6&lt;0,0,IF(AND(SUM('Chemicals Calcs'!AP$1:AP3)-'Chem - ODS'!AK$15*10^6&lt;0,SUM('Chemicals Calcs'!AP$2:AP4)-'Chem - ODS'!AK$15*10^6&gt;0),SUM('Chemicals Calcs'!AP$2:AP4)-'Chem - ODS'!AK$15*10^6,'Chemicals Calcs'!AP4))</f>
        <v>0</v>
      </c>
    </row>
    <row r="5" spans="1:42">
      <c r="A5" s="74">
        <v>-47</v>
      </c>
      <c r="B5">
        <f ca="1">IF('Chemicals 2010'!$A13="CP",INDIRECT("'Chemicals 2010'!"&amp;'Country Selector'!$B$3&amp;ROW($A13))*10^12,0)</f>
        <v>0</v>
      </c>
      <c r="C5" s="90">
        <f t="shared" ca="1" si="0"/>
        <v>0</v>
      </c>
      <c r="D5" s="90">
        <f t="shared" ca="1" si="1"/>
        <v>0</v>
      </c>
      <c r="E5" s="90">
        <f t="shared" ca="1" si="1"/>
        <v>0</v>
      </c>
      <c r="F5" s="90">
        <f t="shared" ca="1" si="1"/>
        <v>0</v>
      </c>
      <c r="G5" s="210">
        <f ca="1">IF(SUM('Chemicals Calcs'!G$2:G5)-'Chem - ODS'!B$15*10^6&lt;0,0,IF(AND(SUM('Chemicals Calcs'!G$1:G4)-'Chem - ODS'!B$15*10^6&lt;0,SUM('Chemicals Calcs'!G$2:G5)-'Chem - ODS'!B$15*10^6&gt;0),SUM('Chemicals Calcs'!G$2:G5)-'Chem - ODS'!B$15*10^6,'Chemicals Calcs'!G5))</f>
        <v>0</v>
      </c>
      <c r="H5" s="210">
        <f ca="1">IF(SUM('Chemicals Calcs'!H$2:H5)-'Chem - ODS'!C$15*10^6&lt;0,0,IF(AND(SUM('Chemicals Calcs'!H$1:H4)-'Chem - ODS'!C$15*10^6&lt;0,SUM('Chemicals Calcs'!H$2:H5)-'Chem - ODS'!C$15*10^6&gt;0),SUM('Chemicals Calcs'!H$2:H5)-'Chem - ODS'!C$15*10^6,'Chemicals Calcs'!H5))</f>
        <v>0</v>
      </c>
      <c r="I5" s="210">
        <f ca="1">IF(SUM('Chemicals Calcs'!I$2:I5)-'Chem - ODS'!D$15*10^6&lt;0,0,IF(AND(SUM('Chemicals Calcs'!I$1:I4)-'Chem - ODS'!D$15*10^6&lt;0,SUM('Chemicals Calcs'!I$2:I5)-'Chem - ODS'!D$15*10^6&gt;0),SUM('Chemicals Calcs'!I$2:I5)-'Chem - ODS'!D$15*10^6,'Chemicals Calcs'!I5))</f>
        <v>0</v>
      </c>
      <c r="J5" s="210">
        <f ca="1">IF(SUM('Chemicals Calcs'!J$2:J5)-'Chem - ODS'!E$15*10^6&lt;0,0,IF(AND(SUM('Chemicals Calcs'!J$1:J4)-'Chem - ODS'!E$15*10^6&lt;0,SUM('Chemicals Calcs'!J$2:J5)-'Chem - ODS'!E$15*10^6&gt;0),SUM('Chemicals Calcs'!J$2:J5)-'Chem - ODS'!E$15*10^6,'Chemicals Calcs'!J5))</f>
        <v>0</v>
      </c>
      <c r="K5" s="210">
        <f ca="1">IF(SUM('Chemicals Calcs'!K$2:K5)-'Chem - ODS'!F$15*10^6&lt;0,0,IF(AND(SUM('Chemicals Calcs'!K$1:K4)-'Chem - ODS'!F$15*10^6&lt;0,SUM('Chemicals Calcs'!K$2:K5)-'Chem - ODS'!F$15*10^6&gt;0),SUM('Chemicals Calcs'!K$2:K5)-'Chem - ODS'!F$15*10^6,'Chemicals Calcs'!K5))</f>
        <v>0</v>
      </c>
      <c r="L5" s="210">
        <f ca="1">IF(SUM('Chemicals Calcs'!L$2:L5)-'Chem - ODS'!G$15*10^6&lt;0,0,IF(AND(SUM('Chemicals Calcs'!L$1:L4)-'Chem - ODS'!G$15*10^6&lt;0,SUM('Chemicals Calcs'!L$2:L5)-'Chem - ODS'!G$15*10^6&gt;0),SUM('Chemicals Calcs'!L$2:L5)-'Chem - ODS'!G$15*10^6,'Chemicals Calcs'!L5))</f>
        <v>0</v>
      </c>
      <c r="M5" s="210">
        <f ca="1">IF(SUM('Chemicals Calcs'!M$2:M5)-'Chem - ODS'!H$15*10^6&lt;0,0,IF(AND(SUM('Chemicals Calcs'!M$1:M4)-'Chem - ODS'!H$15*10^6&lt;0,SUM('Chemicals Calcs'!M$2:M5)-'Chem - ODS'!H$15*10^6&gt;0),SUM('Chemicals Calcs'!M$2:M5)-'Chem - ODS'!H$15*10^6,'Chemicals Calcs'!M5))</f>
        <v>0</v>
      </c>
      <c r="N5" s="210">
        <f ca="1">IF(SUM('Chemicals Calcs'!N$2:N5)-'Chem - ODS'!I$15*10^6&lt;0,0,IF(AND(SUM('Chemicals Calcs'!N$1:N4)-'Chem - ODS'!I$15*10^6&lt;0,SUM('Chemicals Calcs'!N$2:N5)-'Chem - ODS'!I$15*10^6&gt;0),SUM('Chemicals Calcs'!N$2:N5)-'Chem - ODS'!I$15*10^6,'Chemicals Calcs'!N5))</f>
        <v>0</v>
      </c>
      <c r="O5" s="210">
        <f ca="1">IF(SUM('Chemicals Calcs'!O$2:O5)-'Chem - ODS'!J$15*10^6&lt;0,0,IF(AND(SUM('Chemicals Calcs'!O$1:O4)-'Chem - ODS'!J$15*10^6&lt;0,SUM('Chemicals Calcs'!O$2:O5)-'Chem - ODS'!J$15*10^6&gt;0),SUM('Chemicals Calcs'!O$2:O5)-'Chem - ODS'!J$15*10^6,'Chemicals Calcs'!O5))</f>
        <v>0</v>
      </c>
      <c r="P5" s="210">
        <f ca="1">IF(SUM('Chemicals Calcs'!P$2:P5)-'Chem - ODS'!K$15*10^6&lt;0,0,IF(AND(SUM('Chemicals Calcs'!P$1:P4)-'Chem - ODS'!K$15*10^6&lt;0,SUM('Chemicals Calcs'!P$2:P5)-'Chem - ODS'!K$15*10^6&gt;0),SUM('Chemicals Calcs'!P$2:P5)-'Chem - ODS'!K$15*10^6,'Chemicals Calcs'!P5))</f>
        <v>0</v>
      </c>
      <c r="Q5" s="210">
        <f ca="1">IF(SUM('Chemicals Calcs'!Q$2:Q5)-'Chem - ODS'!L$15*10^6&lt;0,0,IF(AND(SUM('Chemicals Calcs'!Q$1:Q4)-'Chem - ODS'!L$15*10^6&lt;0,SUM('Chemicals Calcs'!Q$2:Q5)-'Chem - ODS'!L$15*10^6&gt;0),SUM('Chemicals Calcs'!Q$2:Q5)-'Chem - ODS'!L$15*10^6,'Chemicals Calcs'!Q5))</f>
        <v>0</v>
      </c>
      <c r="R5" s="210">
        <f ca="1">IF(SUM('Chemicals Calcs'!R$2:R5)-'Chem - ODS'!M$15*10^6&lt;0,0,IF(AND(SUM('Chemicals Calcs'!R$1:R4)-'Chem - ODS'!M$15*10^6&lt;0,SUM('Chemicals Calcs'!R$2:R5)-'Chem - ODS'!M$15*10^6&gt;0),SUM('Chemicals Calcs'!R$2:R5)-'Chem - ODS'!M$15*10^6,'Chemicals Calcs'!R5))</f>
        <v>0</v>
      </c>
      <c r="S5" s="210">
        <f ca="1">IF(SUM('Chemicals Calcs'!S$2:S5)-'Chem - ODS'!N$15*10^6&lt;0,0,IF(AND(SUM('Chemicals Calcs'!S$1:S4)-'Chem - ODS'!N$15*10^6&lt;0,SUM('Chemicals Calcs'!S$2:S5)-'Chem - ODS'!N$15*10^6&gt;0),SUM('Chemicals Calcs'!S$2:S5)-'Chem - ODS'!N$15*10^6,'Chemicals Calcs'!S5))</f>
        <v>0</v>
      </c>
      <c r="T5" s="210">
        <f ca="1">IF(SUM('Chemicals Calcs'!T$2:T5)-'Chem - ODS'!O$15*10^6&lt;0,0,IF(AND(SUM('Chemicals Calcs'!T$1:T4)-'Chem - ODS'!O$15*10^6&lt;0,SUM('Chemicals Calcs'!T$2:T5)-'Chem - ODS'!O$15*10^6&gt;0),SUM('Chemicals Calcs'!T$2:T5)-'Chem - ODS'!O$15*10^6,'Chemicals Calcs'!T5))</f>
        <v>0</v>
      </c>
      <c r="U5" s="210">
        <f ca="1">IF(SUM('Chemicals Calcs'!U$2:U5)-'Chem - ODS'!P$15*10^6&lt;0,0,IF(AND(SUM('Chemicals Calcs'!U$1:U4)-'Chem - ODS'!P$15*10^6&lt;0,SUM('Chemicals Calcs'!U$2:U5)-'Chem - ODS'!P$15*10^6&gt;0),SUM('Chemicals Calcs'!U$2:U5)-'Chem - ODS'!P$15*10^6,'Chemicals Calcs'!U5))</f>
        <v>0</v>
      </c>
      <c r="V5" s="210">
        <f ca="1">IF(SUM('Chemicals Calcs'!V$2:V5)-'Chem - ODS'!Q$15*10^6&lt;0,0,IF(AND(SUM('Chemicals Calcs'!V$1:V4)-'Chem - ODS'!Q$15*10^6&lt;0,SUM('Chemicals Calcs'!V$2:V5)-'Chem - ODS'!Q$15*10^6&gt;0),SUM('Chemicals Calcs'!V$2:V5)-'Chem - ODS'!Q$15*10^6,'Chemicals Calcs'!V5))</f>
        <v>0</v>
      </c>
      <c r="W5" s="210">
        <f ca="1">IF(SUM('Chemicals Calcs'!W$2:W5)-'Chem - ODS'!R$15*10^6&lt;0,0,IF(AND(SUM('Chemicals Calcs'!W$1:W4)-'Chem - ODS'!R$15*10^6&lt;0,SUM('Chemicals Calcs'!W$2:W5)-'Chem - ODS'!R$15*10^6&gt;0),SUM('Chemicals Calcs'!W$2:W5)-'Chem - ODS'!R$15*10^6,'Chemicals Calcs'!W5))</f>
        <v>0</v>
      </c>
      <c r="X5" s="210">
        <f ca="1">IF(SUM('Chemicals Calcs'!X$2:X5)-'Chem - ODS'!S$15*10^6&lt;0,0,IF(AND(SUM('Chemicals Calcs'!X$1:X4)-'Chem - ODS'!S$15*10^6&lt;0,SUM('Chemicals Calcs'!X$2:X5)-'Chem - ODS'!S$15*10^6&gt;0),SUM('Chemicals Calcs'!X$2:X5)-'Chem - ODS'!S$15*10^6,'Chemicals Calcs'!X5))</f>
        <v>0</v>
      </c>
      <c r="Y5" s="210">
        <f ca="1">IF(SUM('Chemicals Calcs'!Y$2:Y5)-'Chem - ODS'!T$15*10^6&lt;0,0,IF(AND(SUM('Chemicals Calcs'!Y$1:Y4)-'Chem - ODS'!T$15*10^6&lt;0,SUM('Chemicals Calcs'!Y$2:Y5)-'Chem - ODS'!T$15*10^6&gt;0),SUM('Chemicals Calcs'!Y$2:Y5)-'Chem - ODS'!T$15*10^6,'Chemicals Calcs'!Y5))</f>
        <v>0</v>
      </c>
      <c r="Z5" s="210">
        <f ca="1">IF(SUM('Chemicals Calcs'!Z$2:Z5)-'Chem - ODS'!U$15*10^6&lt;0,0,IF(AND(SUM('Chemicals Calcs'!Z$1:Z4)-'Chem - ODS'!U$15*10^6&lt;0,SUM('Chemicals Calcs'!Z$2:Z5)-'Chem - ODS'!U$15*10^6&gt;0),SUM('Chemicals Calcs'!Z$2:Z5)-'Chem - ODS'!U$15*10^6,'Chemicals Calcs'!Z5))</f>
        <v>0</v>
      </c>
      <c r="AA5" s="210">
        <f ca="1">IF(SUM('Chemicals Calcs'!AA$2:AA5)-'Chem - ODS'!V$15*10^6&lt;0,0,IF(AND(SUM('Chemicals Calcs'!AA$1:AA4)-'Chem - ODS'!V$15*10^6&lt;0,SUM('Chemicals Calcs'!AA$2:AA5)-'Chem - ODS'!V$15*10^6&gt;0),SUM('Chemicals Calcs'!AA$2:AA5)-'Chem - ODS'!V$15*10^6,'Chemicals Calcs'!AA5))</f>
        <v>0</v>
      </c>
      <c r="AB5" s="210">
        <f ca="1">IF(SUM('Chemicals Calcs'!AB$2:AB5)-'Chem - ODS'!W$15*10^6&lt;0,0,IF(AND(SUM('Chemicals Calcs'!AB$1:AB4)-'Chem - ODS'!W$15*10^6&lt;0,SUM('Chemicals Calcs'!AB$2:AB5)-'Chem - ODS'!W$15*10^6&gt;0),SUM('Chemicals Calcs'!AB$2:AB5)-'Chem - ODS'!W$15*10^6,'Chemicals Calcs'!AB5))</f>
        <v>0</v>
      </c>
      <c r="AC5" s="210">
        <f ca="1">IF(SUM('Chemicals Calcs'!AC$2:AC5)-'Chem - ODS'!X$15*10^6&lt;0,0,IF(AND(SUM('Chemicals Calcs'!AC$1:AC4)-'Chem - ODS'!X$15*10^6&lt;0,SUM('Chemicals Calcs'!AC$2:AC5)-'Chem - ODS'!X$15*10^6&gt;0),SUM('Chemicals Calcs'!AC$2:AC5)-'Chem - ODS'!X$15*10^6,'Chemicals Calcs'!AC5))</f>
        <v>0</v>
      </c>
      <c r="AD5" s="210">
        <f ca="1">IF(SUM('Chemicals Calcs'!AD$2:AD5)-'Chem - ODS'!Y$15*10^6&lt;0,0,IF(AND(SUM('Chemicals Calcs'!AD$1:AD4)-'Chem - ODS'!Y$15*10^6&lt;0,SUM('Chemicals Calcs'!AD$2:AD5)-'Chem - ODS'!Y$15*10^6&gt;0),SUM('Chemicals Calcs'!AD$2:AD5)-'Chem - ODS'!Y$15*10^6,'Chemicals Calcs'!AD5))</f>
        <v>0</v>
      </c>
      <c r="AE5" s="210">
        <f ca="1">IF(SUM('Chemicals Calcs'!AE$2:AE5)-'Chem - ODS'!Z$15*10^6&lt;0,0,IF(AND(SUM('Chemicals Calcs'!AE$1:AE4)-'Chem - ODS'!Z$15*10^6&lt;0,SUM('Chemicals Calcs'!AE$2:AE5)-'Chem - ODS'!Z$15*10^6&gt;0),SUM('Chemicals Calcs'!AE$2:AE5)-'Chem - ODS'!Z$15*10^6,'Chemicals Calcs'!AE5))</f>
        <v>0</v>
      </c>
      <c r="AF5" s="210">
        <f ca="1">IF(SUM('Chemicals Calcs'!AF$2:AF5)-'Chem - ODS'!AA$15*10^6&lt;0,0,IF(AND(SUM('Chemicals Calcs'!AF$1:AF4)-'Chem - ODS'!AA$15*10^6&lt;0,SUM('Chemicals Calcs'!AF$2:AF5)-'Chem - ODS'!AA$15*10^6&gt;0),SUM('Chemicals Calcs'!AF$2:AF5)-'Chem - ODS'!AA$15*10^6,'Chemicals Calcs'!AF5))</f>
        <v>0</v>
      </c>
      <c r="AG5" s="210">
        <f ca="1">IF(SUM('Chemicals Calcs'!AG$2:AG5)-'Chem - ODS'!AB$15*10^6&lt;0,0,IF(AND(SUM('Chemicals Calcs'!AG$1:AG4)-'Chem - ODS'!AB$15*10^6&lt;0,SUM('Chemicals Calcs'!AG$2:AG5)-'Chem - ODS'!AB$15*10^6&gt;0),SUM('Chemicals Calcs'!AG$2:AG5)-'Chem - ODS'!AB$15*10^6,'Chemicals Calcs'!AG5))</f>
        <v>0</v>
      </c>
      <c r="AH5" s="210">
        <f ca="1">IF(SUM('Chemicals Calcs'!AH$2:AH5)-'Chem - ODS'!AC$15*10^6&lt;0,0,IF(AND(SUM('Chemicals Calcs'!AH$1:AH4)-'Chem - ODS'!AC$15*10^6&lt;0,SUM('Chemicals Calcs'!AH$2:AH5)-'Chem - ODS'!AC$15*10^6&gt;0),SUM('Chemicals Calcs'!AH$2:AH5)-'Chem - ODS'!AC$15*10^6,'Chemicals Calcs'!AH5))</f>
        <v>0</v>
      </c>
      <c r="AI5" s="210">
        <f ca="1">IF(SUM('Chemicals Calcs'!AI$2:AI5)-'Chem - ODS'!AD$15*10^6&lt;0,0,IF(AND(SUM('Chemicals Calcs'!AI$1:AI4)-'Chem - ODS'!AD$15*10^6&lt;0,SUM('Chemicals Calcs'!AI$2:AI5)-'Chem - ODS'!AD$15*10^6&gt;0),SUM('Chemicals Calcs'!AI$2:AI5)-'Chem - ODS'!AD$15*10^6,'Chemicals Calcs'!AI5))</f>
        <v>0</v>
      </c>
      <c r="AJ5" s="210">
        <f ca="1">IF(SUM('Chemicals Calcs'!AJ$2:AJ5)-'Chem - ODS'!AE$15*10^6&lt;0,0,IF(AND(SUM('Chemicals Calcs'!AJ$1:AJ4)-'Chem - ODS'!AE$15*10^6&lt;0,SUM('Chemicals Calcs'!AJ$2:AJ5)-'Chem - ODS'!AE$15*10^6&gt;0),SUM('Chemicals Calcs'!AJ$2:AJ5)-'Chem - ODS'!AE$15*10^6,'Chemicals Calcs'!AJ5))</f>
        <v>0</v>
      </c>
      <c r="AK5" s="210">
        <f ca="1">IF(SUM('Chemicals Calcs'!AK$2:AK5)-'Chem - ODS'!AF$15*10^6&lt;0,0,IF(AND(SUM('Chemicals Calcs'!AK$1:AK4)-'Chem - ODS'!AF$15*10^6&lt;0,SUM('Chemicals Calcs'!AK$2:AK5)-'Chem - ODS'!AF$15*10^6&gt;0),SUM('Chemicals Calcs'!AK$2:AK5)-'Chem - ODS'!AF$15*10^6,'Chemicals Calcs'!AK5))</f>
        <v>0</v>
      </c>
      <c r="AL5" s="210">
        <f ca="1">IF(SUM('Chemicals Calcs'!AL$2:AL5)-'Chem - ODS'!AG$15*10^6&lt;0,0,IF(AND(SUM('Chemicals Calcs'!AL$1:AL4)-'Chem - ODS'!AG$15*10^6&lt;0,SUM('Chemicals Calcs'!AL$2:AL5)-'Chem - ODS'!AG$15*10^6&gt;0),SUM('Chemicals Calcs'!AL$2:AL5)-'Chem - ODS'!AG$15*10^6,'Chemicals Calcs'!AL5))</f>
        <v>0</v>
      </c>
      <c r="AM5" s="210">
        <f ca="1">IF(SUM('Chemicals Calcs'!AM$2:AM5)-'Chem - ODS'!AH$15*10^6&lt;0,0,IF(AND(SUM('Chemicals Calcs'!AM$1:AM4)-'Chem - ODS'!AH$15*10^6&lt;0,SUM('Chemicals Calcs'!AM$2:AM5)-'Chem - ODS'!AH$15*10^6&gt;0),SUM('Chemicals Calcs'!AM$2:AM5)-'Chem - ODS'!AH$15*10^6,'Chemicals Calcs'!AM5))</f>
        <v>0</v>
      </c>
      <c r="AN5" s="210">
        <f ca="1">IF(SUM('Chemicals Calcs'!AN$2:AN5)-'Chem - ODS'!AI$15*10^6&lt;0,0,IF(AND(SUM('Chemicals Calcs'!AN$1:AN4)-'Chem - ODS'!AI$15*10^6&lt;0,SUM('Chemicals Calcs'!AN$2:AN5)-'Chem - ODS'!AI$15*10^6&gt;0),SUM('Chemicals Calcs'!AN$2:AN5)-'Chem - ODS'!AI$15*10^6,'Chemicals Calcs'!AN5))</f>
        <v>0</v>
      </c>
      <c r="AO5" s="210">
        <f ca="1">IF(SUM('Chemicals Calcs'!AO$2:AO5)-'Chem - ODS'!AJ$15*10^6&lt;0,0,IF(AND(SUM('Chemicals Calcs'!AO$1:AO4)-'Chem - ODS'!AJ$15*10^6&lt;0,SUM('Chemicals Calcs'!AO$2:AO5)-'Chem - ODS'!AJ$15*10^6&gt;0),SUM('Chemicals Calcs'!AO$2:AO5)-'Chem - ODS'!AJ$15*10^6,'Chemicals Calcs'!AO5))</f>
        <v>0</v>
      </c>
      <c r="AP5" s="210">
        <f ca="1">IF(SUM('Chemicals Calcs'!AP$2:AP5)-'Chem - ODS'!AK$15*10^6&lt;0,0,IF(AND(SUM('Chemicals Calcs'!AP$1:AP4)-'Chem - ODS'!AK$15*10^6&lt;0,SUM('Chemicals Calcs'!AP$2:AP5)-'Chem - ODS'!AK$15*10^6&gt;0),SUM('Chemicals Calcs'!AP$2:AP5)-'Chem - ODS'!AK$15*10^6,'Chemicals Calcs'!AP5))</f>
        <v>0</v>
      </c>
    </row>
    <row r="6" spans="1:42">
      <c r="A6" s="74">
        <v>-46</v>
      </c>
      <c r="B6">
        <f ca="1">IF('Chemicals 2010'!$A14="CP",INDIRECT("'Chemicals 2010'!"&amp;'Country Selector'!$B$3&amp;ROW($A14))*10^12,0)</f>
        <v>0</v>
      </c>
      <c r="C6" s="90">
        <f t="shared" ca="1" si="0"/>
        <v>0</v>
      </c>
      <c r="D6" s="90">
        <f t="shared" ca="1" si="1"/>
        <v>0</v>
      </c>
      <c r="E6" s="90">
        <f t="shared" ca="1" si="1"/>
        <v>0</v>
      </c>
      <c r="F6" s="90">
        <f t="shared" ca="1" si="1"/>
        <v>0</v>
      </c>
      <c r="G6" s="210">
        <f ca="1">IF(SUM('Chemicals Calcs'!G$2:G6)-'Chem - ODS'!B$15*10^6&lt;0,0,IF(AND(SUM('Chemicals Calcs'!G$1:G5)-'Chem - ODS'!B$15*10^6&lt;0,SUM('Chemicals Calcs'!G$2:G6)-'Chem - ODS'!B$15*10^6&gt;0),SUM('Chemicals Calcs'!G$2:G6)-'Chem - ODS'!B$15*10^6,'Chemicals Calcs'!G6))</f>
        <v>0</v>
      </c>
      <c r="H6" s="210">
        <f ca="1">IF(SUM('Chemicals Calcs'!H$2:H6)-'Chem - ODS'!C$15*10^6&lt;0,0,IF(AND(SUM('Chemicals Calcs'!H$1:H5)-'Chem - ODS'!C$15*10^6&lt;0,SUM('Chemicals Calcs'!H$2:H6)-'Chem - ODS'!C$15*10^6&gt;0),SUM('Chemicals Calcs'!H$2:H6)-'Chem - ODS'!C$15*10^6,'Chemicals Calcs'!H6))</f>
        <v>0</v>
      </c>
      <c r="I6" s="210">
        <f ca="1">IF(SUM('Chemicals Calcs'!I$2:I6)-'Chem - ODS'!D$15*10^6&lt;0,0,IF(AND(SUM('Chemicals Calcs'!I$1:I5)-'Chem - ODS'!D$15*10^6&lt;0,SUM('Chemicals Calcs'!I$2:I6)-'Chem - ODS'!D$15*10^6&gt;0),SUM('Chemicals Calcs'!I$2:I6)-'Chem - ODS'!D$15*10^6,'Chemicals Calcs'!I6))</f>
        <v>0</v>
      </c>
      <c r="J6" s="210">
        <f ca="1">IF(SUM('Chemicals Calcs'!J$2:J6)-'Chem - ODS'!E$15*10^6&lt;0,0,IF(AND(SUM('Chemicals Calcs'!J$1:J5)-'Chem - ODS'!E$15*10^6&lt;0,SUM('Chemicals Calcs'!J$2:J6)-'Chem - ODS'!E$15*10^6&gt;0),SUM('Chemicals Calcs'!J$2:J6)-'Chem - ODS'!E$15*10^6,'Chemicals Calcs'!J6))</f>
        <v>0</v>
      </c>
      <c r="K6" s="210">
        <f ca="1">IF(SUM('Chemicals Calcs'!K$2:K6)-'Chem - ODS'!F$15*10^6&lt;0,0,IF(AND(SUM('Chemicals Calcs'!K$1:K5)-'Chem - ODS'!F$15*10^6&lt;0,SUM('Chemicals Calcs'!K$2:K6)-'Chem - ODS'!F$15*10^6&gt;0),SUM('Chemicals Calcs'!K$2:K6)-'Chem - ODS'!F$15*10^6,'Chemicals Calcs'!K6))</f>
        <v>0</v>
      </c>
      <c r="L6" s="210">
        <f ca="1">IF(SUM('Chemicals Calcs'!L$2:L6)-'Chem - ODS'!G$15*10^6&lt;0,0,IF(AND(SUM('Chemicals Calcs'!L$1:L5)-'Chem - ODS'!G$15*10^6&lt;0,SUM('Chemicals Calcs'!L$2:L6)-'Chem - ODS'!G$15*10^6&gt;0),SUM('Chemicals Calcs'!L$2:L6)-'Chem - ODS'!G$15*10^6,'Chemicals Calcs'!L6))</f>
        <v>0</v>
      </c>
      <c r="M6" s="210">
        <f ca="1">IF(SUM('Chemicals Calcs'!M$2:M6)-'Chem - ODS'!H$15*10^6&lt;0,0,IF(AND(SUM('Chemicals Calcs'!M$1:M5)-'Chem - ODS'!H$15*10^6&lt;0,SUM('Chemicals Calcs'!M$2:M6)-'Chem - ODS'!H$15*10^6&gt;0),SUM('Chemicals Calcs'!M$2:M6)-'Chem - ODS'!H$15*10^6,'Chemicals Calcs'!M6))</f>
        <v>0</v>
      </c>
      <c r="N6" s="210">
        <f ca="1">IF(SUM('Chemicals Calcs'!N$2:N6)-'Chem - ODS'!I$15*10^6&lt;0,0,IF(AND(SUM('Chemicals Calcs'!N$1:N5)-'Chem - ODS'!I$15*10^6&lt;0,SUM('Chemicals Calcs'!N$2:N6)-'Chem - ODS'!I$15*10^6&gt;0),SUM('Chemicals Calcs'!N$2:N6)-'Chem - ODS'!I$15*10^6,'Chemicals Calcs'!N6))</f>
        <v>0</v>
      </c>
      <c r="O6" s="210">
        <f ca="1">IF(SUM('Chemicals Calcs'!O$2:O6)-'Chem - ODS'!J$15*10^6&lt;0,0,IF(AND(SUM('Chemicals Calcs'!O$1:O5)-'Chem - ODS'!J$15*10^6&lt;0,SUM('Chemicals Calcs'!O$2:O6)-'Chem - ODS'!J$15*10^6&gt;0),SUM('Chemicals Calcs'!O$2:O6)-'Chem - ODS'!J$15*10^6,'Chemicals Calcs'!O6))</f>
        <v>0</v>
      </c>
      <c r="P6" s="210">
        <f ca="1">IF(SUM('Chemicals Calcs'!P$2:P6)-'Chem - ODS'!K$15*10^6&lt;0,0,IF(AND(SUM('Chemicals Calcs'!P$1:P5)-'Chem - ODS'!K$15*10^6&lt;0,SUM('Chemicals Calcs'!P$2:P6)-'Chem - ODS'!K$15*10^6&gt;0),SUM('Chemicals Calcs'!P$2:P6)-'Chem - ODS'!K$15*10^6,'Chemicals Calcs'!P6))</f>
        <v>0</v>
      </c>
      <c r="Q6" s="210">
        <f ca="1">IF(SUM('Chemicals Calcs'!Q$2:Q6)-'Chem - ODS'!L$15*10^6&lt;0,0,IF(AND(SUM('Chemicals Calcs'!Q$1:Q5)-'Chem - ODS'!L$15*10^6&lt;0,SUM('Chemicals Calcs'!Q$2:Q6)-'Chem - ODS'!L$15*10^6&gt;0),SUM('Chemicals Calcs'!Q$2:Q6)-'Chem - ODS'!L$15*10^6,'Chemicals Calcs'!Q6))</f>
        <v>0</v>
      </c>
      <c r="R6" s="210">
        <f ca="1">IF(SUM('Chemicals Calcs'!R$2:R6)-'Chem - ODS'!M$15*10^6&lt;0,0,IF(AND(SUM('Chemicals Calcs'!R$1:R5)-'Chem - ODS'!M$15*10^6&lt;0,SUM('Chemicals Calcs'!R$2:R6)-'Chem - ODS'!M$15*10^6&gt;0),SUM('Chemicals Calcs'!R$2:R6)-'Chem - ODS'!M$15*10^6,'Chemicals Calcs'!R6))</f>
        <v>0</v>
      </c>
      <c r="S6" s="210">
        <f ca="1">IF(SUM('Chemicals Calcs'!S$2:S6)-'Chem - ODS'!N$15*10^6&lt;0,0,IF(AND(SUM('Chemicals Calcs'!S$1:S5)-'Chem - ODS'!N$15*10^6&lt;0,SUM('Chemicals Calcs'!S$2:S6)-'Chem - ODS'!N$15*10^6&gt;0),SUM('Chemicals Calcs'!S$2:S6)-'Chem - ODS'!N$15*10^6,'Chemicals Calcs'!S6))</f>
        <v>0</v>
      </c>
      <c r="T6" s="210">
        <f ca="1">IF(SUM('Chemicals Calcs'!T$2:T6)-'Chem - ODS'!O$15*10^6&lt;0,0,IF(AND(SUM('Chemicals Calcs'!T$1:T5)-'Chem - ODS'!O$15*10^6&lt;0,SUM('Chemicals Calcs'!T$2:T6)-'Chem - ODS'!O$15*10^6&gt;0),SUM('Chemicals Calcs'!T$2:T6)-'Chem - ODS'!O$15*10^6,'Chemicals Calcs'!T6))</f>
        <v>0</v>
      </c>
      <c r="U6" s="210">
        <f ca="1">IF(SUM('Chemicals Calcs'!U$2:U6)-'Chem - ODS'!P$15*10^6&lt;0,0,IF(AND(SUM('Chemicals Calcs'!U$1:U5)-'Chem - ODS'!P$15*10^6&lt;0,SUM('Chemicals Calcs'!U$2:U6)-'Chem - ODS'!P$15*10^6&gt;0),SUM('Chemicals Calcs'!U$2:U6)-'Chem - ODS'!P$15*10^6,'Chemicals Calcs'!U6))</f>
        <v>0</v>
      </c>
      <c r="V6" s="210">
        <f ca="1">IF(SUM('Chemicals Calcs'!V$2:V6)-'Chem - ODS'!Q$15*10^6&lt;0,0,IF(AND(SUM('Chemicals Calcs'!V$1:V5)-'Chem - ODS'!Q$15*10^6&lt;0,SUM('Chemicals Calcs'!V$2:V6)-'Chem - ODS'!Q$15*10^6&gt;0),SUM('Chemicals Calcs'!V$2:V6)-'Chem - ODS'!Q$15*10^6,'Chemicals Calcs'!V6))</f>
        <v>0</v>
      </c>
      <c r="W6" s="210">
        <f ca="1">IF(SUM('Chemicals Calcs'!W$2:W6)-'Chem - ODS'!R$15*10^6&lt;0,0,IF(AND(SUM('Chemicals Calcs'!W$1:W5)-'Chem - ODS'!R$15*10^6&lt;0,SUM('Chemicals Calcs'!W$2:W6)-'Chem - ODS'!R$15*10^6&gt;0),SUM('Chemicals Calcs'!W$2:W6)-'Chem - ODS'!R$15*10^6,'Chemicals Calcs'!W6))</f>
        <v>0</v>
      </c>
      <c r="X6" s="210">
        <f ca="1">IF(SUM('Chemicals Calcs'!X$2:X6)-'Chem - ODS'!S$15*10^6&lt;0,0,IF(AND(SUM('Chemicals Calcs'!X$1:X5)-'Chem - ODS'!S$15*10^6&lt;0,SUM('Chemicals Calcs'!X$2:X6)-'Chem - ODS'!S$15*10^6&gt;0),SUM('Chemicals Calcs'!X$2:X6)-'Chem - ODS'!S$15*10^6,'Chemicals Calcs'!X6))</f>
        <v>0</v>
      </c>
      <c r="Y6" s="210">
        <f ca="1">IF(SUM('Chemicals Calcs'!Y$2:Y6)-'Chem - ODS'!T$15*10^6&lt;0,0,IF(AND(SUM('Chemicals Calcs'!Y$1:Y5)-'Chem - ODS'!T$15*10^6&lt;0,SUM('Chemicals Calcs'!Y$2:Y6)-'Chem - ODS'!T$15*10^6&gt;0),SUM('Chemicals Calcs'!Y$2:Y6)-'Chem - ODS'!T$15*10^6,'Chemicals Calcs'!Y6))</f>
        <v>0</v>
      </c>
      <c r="Z6" s="210">
        <f ca="1">IF(SUM('Chemicals Calcs'!Z$2:Z6)-'Chem - ODS'!U$15*10^6&lt;0,0,IF(AND(SUM('Chemicals Calcs'!Z$1:Z5)-'Chem - ODS'!U$15*10^6&lt;0,SUM('Chemicals Calcs'!Z$2:Z6)-'Chem - ODS'!U$15*10^6&gt;0),SUM('Chemicals Calcs'!Z$2:Z6)-'Chem - ODS'!U$15*10^6,'Chemicals Calcs'!Z6))</f>
        <v>0</v>
      </c>
      <c r="AA6" s="210">
        <f ca="1">IF(SUM('Chemicals Calcs'!AA$2:AA6)-'Chem - ODS'!V$15*10^6&lt;0,0,IF(AND(SUM('Chemicals Calcs'!AA$1:AA5)-'Chem - ODS'!V$15*10^6&lt;0,SUM('Chemicals Calcs'!AA$2:AA6)-'Chem - ODS'!V$15*10^6&gt;0),SUM('Chemicals Calcs'!AA$2:AA6)-'Chem - ODS'!V$15*10^6,'Chemicals Calcs'!AA6))</f>
        <v>0</v>
      </c>
      <c r="AB6" s="210">
        <f ca="1">IF(SUM('Chemicals Calcs'!AB$2:AB6)-'Chem - ODS'!W$15*10^6&lt;0,0,IF(AND(SUM('Chemicals Calcs'!AB$1:AB5)-'Chem - ODS'!W$15*10^6&lt;0,SUM('Chemicals Calcs'!AB$2:AB6)-'Chem - ODS'!W$15*10^6&gt;0),SUM('Chemicals Calcs'!AB$2:AB6)-'Chem - ODS'!W$15*10^6,'Chemicals Calcs'!AB6))</f>
        <v>0</v>
      </c>
      <c r="AC6" s="210">
        <f ca="1">IF(SUM('Chemicals Calcs'!AC$2:AC6)-'Chem - ODS'!X$15*10^6&lt;0,0,IF(AND(SUM('Chemicals Calcs'!AC$1:AC5)-'Chem - ODS'!X$15*10^6&lt;0,SUM('Chemicals Calcs'!AC$2:AC6)-'Chem - ODS'!X$15*10^6&gt;0),SUM('Chemicals Calcs'!AC$2:AC6)-'Chem - ODS'!X$15*10^6,'Chemicals Calcs'!AC6))</f>
        <v>0</v>
      </c>
      <c r="AD6" s="210">
        <f ca="1">IF(SUM('Chemicals Calcs'!AD$2:AD6)-'Chem - ODS'!Y$15*10^6&lt;0,0,IF(AND(SUM('Chemicals Calcs'!AD$1:AD5)-'Chem - ODS'!Y$15*10^6&lt;0,SUM('Chemicals Calcs'!AD$2:AD6)-'Chem - ODS'!Y$15*10^6&gt;0),SUM('Chemicals Calcs'!AD$2:AD6)-'Chem - ODS'!Y$15*10^6,'Chemicals Calcs'!AD6))</f>
        <v>0</v>
      </c>
      <c r="AE6" s="210">
        <f ca="1">IF(SUM('Chemicals Calcs'!AE$2:AE6)-'Chem - ODS'!Z$15*10^6&lt;0,0,IF(AND(SUM('Chemicals Calcs'!AE$1:AE5)-'Chem - ODS'!Z$15*10^6&lt;0,SUM('Chemicals Calcs'!AE$2:AE6)-'Chem - ODS'!Z$15*10^6&gt;0),SUM('Chemicals Calcs'!AE$2:AE6)-'Chem - ODS'!Z$15*10^6,'Chemicals Calcs'!AE6))</f>
        <v>0</v>
      </c>
      <c r="AF6" s="210">
        <f ca="1">IF(SUM('Chemicals Calcs'!AF$2:AF6)-'Chem - ODS'!AA$15*10^6&lt;0,0,IF(AND(SUM('Chemicals Calcs'!AF$1:AF5)-'Chem - ODS'!AA$15*10^6&lt;0,SUM('Chemicals Calcs'!AF$2:AF6)-'Chem - ODS'!AA$15*10^6&gt;0),SUM('Chemicals Calcs'!AF$2:AF6)-'Chem - ODS'!AA$15*10^6,'Chemicals Calcs'!AF6))</f>
        <v>0</v>
      </c>
      <c r="AG6" s="210">
        <f ca="1">IF(SUM('Chemicals Calcs'!AG$2:AG6)-'Chem - ODS'!AB$15*10^6&lt;0,0,IF(AND(SUM('Chemicals Calcs'!AG$1:AG5)-'Chem - ODS'!AB$15*10^6&lt;0,SUM('Chemicals Calcs'!AG$2:AG6)-'Chem - ODS'!AB$15*10^6&gt;0),SUM('Chemicals Calcs'!AG$2:AG6)-'Chem - ODS'!AB$15*10^6,'Chemicals Calcs'!AG6))</f>
        <v>0</v>
      </c>
      <c r="AH6" s="210">
        <f ca="1">IF(SUM('Chemicals Calcs'!AH$2:AH6)-'Chem - ODS'!AC$15*10^6&lt;0,0,IF(AND(SUM('Chemicals Calcs'!AH$1:AH5)-'Chem - ODS'!AC$15*10^6&lt;0,SUM('Chemicals Calcs'!AH$2:AH6)-'Chem - ODS'!AC$15*10^6&gt;0),SUM('Chemicals Calcs'!AH$2:AH6)-'Chem - ODS'!AC$15*10^6,'Chemicals Calcs'!AH6))</f>
        <v>0</v>
      </c>
      <c r="AI6" s="210">
        <f ca="1">IF(SUM('Chemicals Calcs'!AI$2:AI6)-'Chem - ODS'!AD$15*10^6&lt;0,0,IF(AND(SUM('Chemicals Calcs'!AI$1:AI5)-'Chem - ODS'!AD$15*10^6&lt;0,SUM('Chemicals Calcs'!AI$2:AI6)-'Chem - ODS'!AD$15*10^6&gt;0),SUM('Chemicals Calcs'!AI$2:AI6)-'Chem - ODS'!AD$15*10^6,'Chemicals Calcs'!AI6))</f>
        <v>0</v>
      </c>
      <c r="AJ6" s="210">
        <f ca="1">IF(SUM('Chemicals Calcs'!AJ$2:AJ6)-'Chem - ODS'!AE$15*10^6&lt;0,0,IF(AND(SUM('Chemicals Calcs'!AJ$1:AJ5)-'Chem - ODS'!AE$15*10^6&lt;0,SUM('Chemicals Calcs'!AJ$2:AJ6)-'Chem - ODS'!AE$15*10^6&gt;0),SUM('Chemicals Calcs'!AJ$2:AJ6)-'Chem - ODS'!AE$15*10^6,'Chemicals Calcs'!AJ6))</f>
        <v>0</v>
      </c>
      <c r="AK6" s="210">
        <f ca="1">IF(SUM('Chemicals Calcs'!AK$2:AK6)-'Chem - ODS'!AF$15*10^6&lt;0,0,IF(AND(SUM('Chemicals Calcs'!AK$1:AK5)-'Chem - ODS'!AF$15*10^6&lt;0,SUM('Chemicals Calcs'!AK$2:AK6)-'Chem - ODS'!AF$15*10^6&gt;0),SUM('Chemicals Calcs'!AK$2:AK6)-'Chem - ODS'!AF$15*10^6,'Chemicals Calcs'!AK6))</f>
        <v>0</v>
      </c>
      <c r="AL6" s="210">
        <f ca="1">IF(SUM('Chemicals Calcs'!AL$2:AL6)-'Chem - ODS'!AG$15*10^6&lt;0,0,IF(AND(SUM('Chemicals Calcs'!AL$1:AL5)-'Chem - ODS'!AG$15*10^6&lt;0,SUM('Chemicals Calcs'!AL$2:AL6)-'Chem - ODS'!AG$15*10^6&gt;0),SUM('Chemicals Calcs'!AL$2:AL6)-'Chem - ODS'!AG$15*10^6,'Chemicals Calcs'!AL6))</f>
        <v>0</v>
      </c>
      <c r="AM6" s="210">
        <f ca="1">IF(SUM('Chemicals Calcs'!AM$2:AM6)-'Chem - ODS'!AH$15*10^6&lt;0,0,IF(AND(SUM('Chemicals Calcs'!AM$1:AM5)-'Chem - ODS'!AH$15*10^6&lt;0,SUM('Chemicals Calcs'!AM$2:AM6)-'Chem - ODS'!AH$15*10^6&gt;0),SUM('Chemicals Calcs'!AM$2:AM6)-'Chem - ODS'!AH$15*10^6,'Chemicals Calcs'!AM6))</f>
        <v>0</v>
      </c>
      <c r="AN6" s="210">
        <f ca="1">IF(SUM('Chemicals Calcs'!AN$2:AN6)-'Chem - ODS'!AI$15*10^6&lt;0,0,IF(AND(SUM('Chemicals Calcs'!AN$1:AN5)-'Chem - ODS'!AI$15*10^6&lt;0,SUM('Chemicals Calcs'!AN$2:AN6)-'Chem - ODS'!AI$15*10^6&gt;0),SUM('Chemicals Calcs'!AN$2:AN6)-'Chem - ODS'!AI$15*10^6,'Chemicals Calcs'!AN6))</f>
        <v>0</v>
      </c>
      <c r="AO6" s="210">
        <f ca="1">IF(SUM('Chemicals Calcs'!AO$2:AO6)-'Chem - ODS'!AJ$15*10^6&lt;0,0,IF(AND(SUM('Chemicals Calcs'!AO$1:AO5)-'Chem - ODS'!AJ$15*10^6&lt;0,SUM('Chemicals Calcs'!AO$2:AO6)-'Chem - ODS'!AJ$15*10^6&gt;0),SUM('Chemicals Calcs'!AO$2:AO6)-'Chem - ODS'!AJ$15*10^6,'Chemicals Calcs'!AO6))</f>
        <v>0</v>
      </c>
      <c r="AP6" s="210">
        <f ca="1">IF(SUM('Chemicals Calcs'!AP$2:AP6)-'Chem - ODS'!AK$15*10^6&lt;0,0,IF(AND(SUM('Chemicals Calcs'!AP$1:AP5)-'Chem - ODS'!AK$15*10^6&lt;0,SUM('Chemicals Calcs'!AP$2:AP6)-'Chem - ODS'!AK$15*10^6&gt;0),SUM('Chemicals Calcs'!AP$2:AP6)-'Chem - ODS'!AK$15*10^6,'Chemicals Calcs'!AP6))</f>
        <v>0</v>
      </c>
    </row>
    <row r="7" spans="1:42">
      <c r="A7" s="74">
        <v>-45</v>
      </c>
      <c r="B7">
        <f ca="1">IF('Chemicals 2010'!$A15="CP",INDIRECT("'Chemicals 2010'!"&amp;'Country Selector'!$B$3&amp;ROW($A15))*10^12,0)</f>
        <v>0</v>
      </c>
      <c r="C7" s="90">
        <f t="shared" ca="1" si="0"/>
        <v>0</v>
      </c>
      <c r="D7" s="90">
        <f t="shared" ca="1" si="1"/>
        <v>0</v>
      </c>
      <c r="E7" s="90">
        <f t="shared" ca="1" si="1"/>
        <v>0</v>
      </c>
      <c r="F7" s="90">
        <f t="shared" ca="1" si="1"/>
        <v>0</v>
      </c>
      <c r="G7" s="210">
        <f ca="1">IF(SUM('Chemicals Calcs'!G$2:G7)-'Chem - ODS'!B$15*10^6&lt;0,0,IF(AND(SUM('Chemicals Calcs'!G$1:G6)-'Chem - ODS'!B$15*10^6&lt;0,SUM('Chemicals Calcs'!G$2:G7)-'Chem - ODS'!B$15*10^6&gt;0),SUM('Chemicals Calcs'!G$2:G7)-'Chem - ODS'!B$15*10^6,'Chemicals Calcs'!G7))</f>
        <v>0</v>
      </c>
      <c r="H7" s="210">
        <f ca="1">IF(SUM('Chemicals Calcs'!H$2:H7)-'Chem - ODS'!C$15*10^6&lt;0,0,IF(AND(SUM('Chemicals Calcs'!H$1:H6)-'Chem - ODS'!C$15*10^6&lt;0,SUM('Chemicals Calcs'!H$2:H7)-'Chem - ODS'!C$15*10^6&gt;0),SUM('Chemicals Calcs'!H$2:H7)-'Chem - ODS'!C$15*10^6,'Chemicals Calcs'!H7))</f>
        <v>0</v>
      </c>
      <c r="I7" s="210">
        <f ca="1">IF(SUM('Chemicals Calcs'!I$2:I7)-'Chem - ODS'!D$15*10^6&lt;0,0,IF(AND(SUM('Chemicals Calcs'!I$1:I6)-'Chem - ODS'!D$15*10^6&lt;0,SUM('Chemicals Calcs'!I$2:I7)-'Chem - ODS'!D$15*10^6&gt;0),SUM('Chemicals Calcs'!I$2:I7)-'Chem - ODS'!D$15*10^6,'Chemicals Calcs'!I7))</f>
        <v>0</v>
      </c>
      <c r="J7" s="210">
        <f ca="1">IF(SUM('Chemicals Calcs'!J$2:J7)-'Chem - ODS'!E$15*10^6&lt;0,0,IF(AND(SUM('Chemicals Calcs'!J$1:J6)-'Chem - ODS'!E$15*10^6&lt;0,SUM('Chemicals Calcs'!J$2:J7)-'Chem - ODS'!E$15*10^6&gt;0),SUM('Chemicals Calcs'!J$2:J7)-'Chem - ODS'!E$15*10^6,'Chemicals Calcs'!J7))</f>
        <v>0</v>
      </c>
      <c r="K7" s="210">
        <f ca="1">IF(SUM('Chemicals Calcs'!K$2:K7)-'Chem - ODS'!F$15*10^6&lt;0,0,IF(AND(SUM('Chemicals Calcs'!K$1:K6)-'Chem - ODS'!F$15*10^6&lt;0,SUM('Chemicals Calcs'!K$2:K7)-'Chem - ODS'!F$15*10^6&gt;0),SUM('Chemicals Calcs'!K$2:K7)-'Chem - ODS'!F$15*10^6,'Chemicals Calcs'!K7))</f>
        <v>0</v>
      </c>
      <c r="L7" s="210">
        <f ca="1">IF(SUM('Chemicals Calcs'!L$2:L7)-'Chem - ODS'!G$15*10^6&lt;0,0,IF(AND(SUM('Chemicals Calcs'!L$1:L6)-'Chem - ODS'!G$15*10^6&lt;0,SUM('Chemicals Calcs'!L$2:L7)-'Chem - ODS'!G$15*10^6&gt;0),SUM('Chemicals Calcs'!L$2:L7)-'Chem - ODS'!G$15*10^6,'Chemicals Calcs'!L7))</f>
        <v>0</v>
      </c>
      <c r="M7" s="210">
        <f ca="1">IF(SUM('Chemicals Calcs'!M$2:M7)-'Chem - ODS'!H$15*10^6&lt;0,0,IF(AND(SUM('Chemicals Calcs'!M$1:M6)-'Chem - ODS'!H$15*10^6&lt;0,SUM('Chemicals Calcs'!M$2:M7)-'Chem - ODS'!H$15*10^6&gt;0),SUM('Chemicals Calcs'!M$2:M7)-'Chem - ODS'!H$15*10^6,'Chemicals Calcs'!M7))</f>
        <v>0</v>
      </c>
      <c r="N7" s="210">
        <f ca="1">IF(SUM('Chemicals Calcs'!N$2:N7)-'Chem - ODS'!I$15*10^6&lt;0,0,IF(AND(SUM('Chemicals Calcs'!N$1:N6)-'Chem - ODS'!I$15*10^6&lt;0,SUM('Chemicals Calcs'!N$2:N7)-'Chem - ODS'!I$15*10^6&gt;0),SUM('Chemicals Calcs'!N$2:N7)-'Chem - ODS'!I$15*10^6,'Chemicals Calcs'!N7))</f>
        <v>0</v>
      </c>
      <c r="O7" s="210">
        <f ca="1">IF(SUM('Chemicals Calcs'!O$2:O7)-'Chem - ODS'!J$15*10^6&lt;0,0,IF(AND(SUM('Chemicals Calcs'!O$1:O6)-'Chem - ODS'!J$15*10^6&lt;0,SUM('Chemicals Calcs'!O$2:O7)-'Chem - ODS'!J$15*10^6&gt;0),SUM('Chemicals Calcs'!O$2:O7)-'Chem - ODS'!J$15*10^6,'Chemicals Calcs'!O7))</f>
        <v>0</v>
      </c>
      <c r="P7" s="210">
        <f ca="1">IF(SUM('Chemicals Calcs'!P$2:P7)-'Chem - ODS'!K$15*10^6&lt;0,0,IF(AND(SUM('Chemicals Calcs'!P$1:P6)-'Chem - ODS'!K$15*10^6&lt;0,SUM('Chemicals Calcs'!P$2:P7)-'Chem - ODS'!K$15*10^6&gt;0),SUM('Chemicals Calcs'!P$2:P7)-'Chem - ODS'!K$15*10^6,'Chemicals Calcs'!P7))</f>
        <v>0</v>
      </c>
      <c r="Q7" s="210">
        <f ca="1">IF(SUM('Chemicals Calcs'!Q$2:Q7)-'Chem - ODS'!L$15*10^6&lt;0,0,IF(AND(SUM('Chemicals Calcs'!Q$1:Q6)-'Chem - ODS'!L$15*10^6&lt;0,SUM('Chemicals Calcs'!Q$2:Q7)-'Chem - ODS'!L$15*10^6&gt;0),SUM('Chemicals Calcs'!Q$2:Q7)-'Chem - ODS'!L$15*10^6,'Chemicals Calcs'!Q7))</f>
        <v>0</v>
      </c>
      <c r="R7" s="210">
        <f ca="1">IF(SUM('Chemicals Calcs'!R$2:R7)-'Chem - ODS'!M$15*10^6&lt;0,0,IF(AND(SUM('Chemicals Calcs'!R$1:R6)-'Chem - ODS'!M$15*10^6&lt;0,SUM('Chemicals Calcs'!R$2:R7)-'Chem - ODS'!M$15*10^6&gt;0),SUM('Chemicals Calcs'!R$2:R7)-'Chem - ODS'!M$15*10^6,'Chemicals Calcs'!R7))</f>
        <v>0</v>
      </c>
      <c r="S7" s="210">
        <f ca="1">IF(SUM('Chemicals Calcs'!S$2:S7)-'Chem - ODS'!N$15*10^6&lt;0,0,IF(AND(SUM('Chemicals Calcs'!S$1:S6)-'Chem - ODS'!N$15*10^6&lt;0,SUM('Chemicals Calcs'!S$2:S7)-'Chem - ODS'!N$15*10^6&gt;0),SUM('Chemicals Calcs'!S$2:S7)-'Chem - ODS'!N$15*10^6,'Chemicals Calcs'!S7))</f>
        <v>0</v>
      </c>
      <c r="T7" s="210">
        <f ca="1">IF(SUM('Chemicals Calcs'!T$2:T7)-'Chem - ODS'!O$15*10^6&lt;0,0,IF(AND(SUM('Chemicals Calcs'!T$1:T6)-'Chem - ODS'!O$15*10^6&lt;0,SUM('Chemicals Calcs'!T$2:T7)-'Chem - ODS'!O$15*10^6&gt;0),SUM('Chemicals Calcs'!T$2:T7)-'Chem - ODS'!O$15*10^6,'Chemicals Calcs'!T7))</f>
        <v>0</v>
      </c>
      <c r="U7" s="210">
        <f ca="1">IF(SUM('Chemicals Calcs'!U$2:U7)-'Chem - ODS'!P$15*10^6&lt;0,0,IF(AND(SUM('Chemicals Calcs'!U$1:U6)-'Chem - ODS'!P$15*10^6&lt;0,SUM('Chemicals Calcs'!U$2:U7)-'Chem - ODS'!P$15*10^6&gt;0),SUM('Chemicals Calcs'!U$2:U7)-'Chem - ODS'!P$15*10^6,'Chemicals Calcs'!U7))</f>
        <v>0</v>
      </c>
      <c r="V7" s="210">
        <f ca="1">IF(SUM('Chemicals Calcs'!V$2:V7)-'Chem - ODS'!Q$15*10^6&lt;0,0,IF(AND(SUM('Chemicals Calcs'!V$1:V6)-'Chem - ODS'!Q$15*10^6&lt;0,SUM('Chemicals Calcs'!V$2:V7)-'Chem - ODS'!Q$15*10^6&gt;0),SUM('Chemicals Calcs'!V$2:V7)-'Chem - ODS'!Q$15*10^6,'Chemicals Calcs'!V7))</f>
        <v>0</v>
      </c>
      <c r="W7" s="210">
        <f ca="1">IF(SUM('Chemicals Calcs'!W$2:W7)-'Chem - ODS'!R$15*10^6&lt;0,0,IF(AND(SUM('Chemicals Calcs'!W$1:W6)-'Chem - ODS'!R$15*10^6&lt;0,SUM('Chemicals Calcs'!W$2:W7)-'Chem - ODS'!R$15*10^6&gt;0),SUM('Chemicals Calcs'!W$2:W7)-'Chem - ODS'!R$15*10^6,'Chemicals Calcs'!W7))</f>
        <v>0</v>
      </c>
      <c r="X7" s="210">
        <f ca="1">IF(SUM('Chemicals Calcs'!X$2:X7)-'Chem - ODS'!S$15*10^6&lt;0,0,IF(AND(SUM('Chemicals Calcs'!X$1:X6)-'Chem - ODS'!S$15*10^6&lt;0,SUM('Chemicals Calcs'!X$2:X7)-'Chem - ODS'!S$15*10^6&gt;0),SUM('Chemicals Calcs'!X$2:X7)-'Chem - ODS'!S$15*10^6,'Chemicals Calcs'!X7))</f>
        <v>0</v>
      </c>
      <c r="Y7" s="210">
        <f ca="1">IF(SUM('Chemicals Calcs'!Y$2:Y7)-'Chem - ODS'!T$15*10^6&lt;0,0,IF(AND(SUM('Chemicals Calcs'!Y$1:Y6)-'Chem - ODS'!T$15*10^6&lt;0,SUM('Chemicals Calcs'!Y$2:Y7)-'Chem - ODS'!T$15*10^6&gt;0),SUM('Chemicals Calcs'!Y$2:Y7)-'Chem - ODS'!T$15*10^6,'Chemicals Calcs'!Y7))</f>
        <v>0</v>
      </c>
      <c r="Z7" s="210">
        <f ca="1">IF(SUM('Chemicals Calcs'!Z$2:Z7)-'Chem - ODS'!U$15*10^6&lt;0,0,IF(AND(SUM('Chemicals Calcs'!Z$1:Z6)-'Chem - ODS'!U$15*10^6&lt;0,SUM('Chemicals Calcs'!Z$2:Z7)-'Chem - ODS'!U$15*10^6&gt;0),SUM('Chemicals Calcs'!Z$2:Z7)-'Chem - ODS'!U$15*10^6,'Chemicals Calcs'!Z7))</f>
        <v>0</v>
      </c>
      <c r="AA7" s="210">
        <f ca="1">IF(SUM('Chemicals Calcs'!AA$2:AA7)-'Chem - ODS'!V$15*10^6&lt;0,0,IF(AND(SUM('Chemicals Calcs'!AA$1:AA6)-'Chem - ODS'!V$15*10^6&lt;0,SUM('Chemicals Calcs'!AA$2:AA7)-'Chem - ODS'!V$15*10^6&gt;0),SUM('Chemicals Calcs'!AA$2:AA7)-'Chem - ODS'!V$15*10^6,'Chemicals Calcs'!AA7))</f>
        <v>0</v>
      </c>
      <c r="AB7" s="210">
        <f ca="1">IF(SUM('Chemicals Calcs'!AB$2:AB7)-'Chem - ODS'!W$15*10^6&lt;0,0,IF(AND(SUM('Chemicals Calcs'!AB$1:AB6)-'Chem - ODS'!W$15*10^6&lt;0,SUM('Chemicals Calcs'!AB$2:AB7)-'Chem - ODS'!W$15*10^6&gt;0),SUM('Chemicals Calcs'!AB$2:AB7)-'Chem - ODS'!W$15*10^6,'Chemicals Calcs'!AB7))</f>
        <v>0</v>
      </c>
      <c r="AC7" s="210">
        <f ca="1">IF(SUM('Chemicals Calcs'!AC$2:AC7)-'Chem - ODS'!X$15*10^6&lt;0,0,IF(AND(SUM('Chemicals Calcs'!AC$1:AC6)-'Chem - ODS'!X$15*10^6&lt;0,SUM('Chemicals Calcs'!AC$2:AC7)-'Chem - ODS'!X$15*10^6&gt;0),SUM('Chemicals Calcs'!AC$2:AC7)-'Chem - ODS'!X$15*10^6,'Chemicals Calcs'!AC7))</f>
        <v>0</v>
      </c>
      <c r="AD7" s="210">
        <f ca="1">IF(SUM('Chemicals Calcs'!AD$2:AD7)-'Chem - ODS'!Y$15*10^6&lt;0,0,IF(AND(SUM('Chemicals Calcs'!AD$1:AD6)-'Chem - ODS'!Y$15*10^6&lt;0,SUM('Chemicals Calcs'!AD$2:AD7)-'Chem - ODS'!Y$15*10^6&gt;0),SUM('Chemicals Calcs'!AD$2:AD7)-'Chem - ODS'!Y$15*10^6,'Chemicals Calcs'!AD7))</f>
        <v>0</v>
      </c>
      <c r="AE7" s="210">
        <f ca="1">IF(SUM('Chemicals Calcs'!AE$2:AE7)-'Chem - ODS'!Z$15*10^6&lt;0,0,IF(AND(SUM('Chemicals Calcs'!AE$1:AE6)-'Chem - ODS'!Z$15*10^6&lt;0,SUM('Chemicals Calcs'!AE$2:AE7)-'Chem - ODS'!Z$15*10^6&gt;0),SUM('Chemicals Calcs'!AE$2:AE7)-'Chem - ODS'!Z$15*10^6,'Chemicals Calcs'!AE7))</f>
        <v>0</v>
      </c>
      <c r="AF7" s="210">
        <f ca="1">IF(SUM('Chemicals Calcs'!AF$2:AF7)-'Chem - ODS'!AA$15*10^6&lt;0,0,IF(AND(SUM('Chemicals Calcs'!AF$1:AF6)-'Chem - ODS'!AA$15*10^6&lt;0,SUM('Chemicals Calcs'!AF$2:AF7)-'Chem - ODS'!AA$15*10^6&gt;0),SUM('Chemicals Calcs'!AF$2:AF7)-'Chem - ODS'!AA$15*10^6,'Chemicals Calcs'!AF7))</f>
        <v>0</v>
      </c>
      <c r="AG7" s="210">
        <f ca="1">IF(SUM('Chemicals Calcs'!AG$2:AG7)-'Chem - ODS'!AB$15*10^6&lt;0,0,IF(AND(SUM('Chemicals Calcs'!AG$1:AG6)-'Chem - ODS'!AB$15*10^6&lt;0,SUM('Chemicals Calcs'!AG$2:AG7)-'Chem - ODS'!AB$15*10^6&gt;0),SUM('Chemicals Calcs'!AG$2:AG7)-'Chem - ODS'!AB$15*10^6,'Chemicals Calcs'!AG7))</f>
        <v>0</v>
      </c>
      <c r="AH7" s="210">
        <f ca="1">IF(SUM('Chemicals Calcs'!AH$2:AH7)-'Chem - ODS'!AC$15*10^6&lt;0,0,IF(AND(SUM('Chemicals Calcs'!AH$1:AH6)-'Chem - ODS'!AC$15*10^6&lt;0,SUM('Chemicals Calcs'!AH$2:AH7)-'Chem - ODS'!AC$15*10^6&gt;0),SUM('Chemicals Calcs'!AH$2:AH7)-'Chem - ODS'!AC$15*10^6,'Chemicals Calcs'!AH7))</f>
        <v>0</v>
      </c>
      <c r="AI7" s="210">
        <f ca="1">IF(SUM('Chemicals Calcs'!AI$2:AI7)-'Chem - ODS'!AD$15*10^6&lt;0,0,IF(AND(SUM('Chemicals Calcs'!AI$1:AI6)-'Chem - ODS'!AD$15*10^6&lt;0,SUM('Chemicals Calcs'!AI$2:AI7)-'Chem - ODS'!AD$15*10^6&gt;0),SUM('Chemicals Calcs'!AI$2:AI7)-'Chem - ODS'!AD$15*10^6,'Chemicals Calcs'!AI7))</f>
        <v>0</v>
      </c>
      <c r="AJ7" s="210">
        <f ca="1">IF(SUM('Chemicals Calcs'!AJ$2:AJ7)-'Chem - ODS'!AE$15*10^6&lt;0,0,IF(AND(SUM('Chemicals Calcs'!AJ$1:AJ6)-'Chem - ODS'!AE$15*10^6&lt;0,SUM('Chemicals Calcs'!AJ$2:AJ7)-'Chem - ODS'!AE$15*10^6&gt;0),SUM('Chemicals Calcs'!AJ$2:AJ7)-'Chem - ODS'!AE$15*10^6,'Chemicals Calcs'!AJ7))</f>
        <v>0</v>
      </c>
      <c r="AK7" s="210">
        <f ca="1">IF(SUM('Chemicals Calcs'!AK$2:AK7)-'Chem - ODS'!AF$15*10^6&lt;0,0,IF(AND(SUM('Chemicals Calcs'!AK$1:AK6)-'Chem - ODS'!AF$15*10^6&lt;0,SUM('Chemicals Calcs'!AK$2:AK7)-'Chem - ODS'!AF$15*10^6&gt;0),SUM('Chemicals Calcs'!AK$2:AK7)-'Chem - ODS'!AF$15*10^6,'Chemicals Calcs'!AK7))</f>
        <v>0</v>
      </c>
      <c r="AL7" s="210">
        <f ca="1">IF(SUM('Chemicals Calcs'!AL$2:AL7)-'Chem - ODS'!AG$15*10^6&lt;0,0,IF(AND(SUM('Chemicals Calcs'!AL$1:AL6)-'Chem - ODS'!AG$15*10^6&lt;0,SUM('Chemicals Calcs'!AL$2:AL7)-'Chem - ODS'!AG$15*10^6&gt;0),SUM('Chemicals Calcs'!AL$2:AL7)-'Chem - ODS'!AG$15*10^6,'Chemicals Calcs'!AL7))</f>
        <v>0</v>
      </c>
      <c r="AM7" s="210">
        <f ca="1">IF(SUM('Chemicals Calcs'!AM$2:AM7)-'Chem - ODS'!AH$15*10^6&lt;0,0,IF(AND(SUM('Chemicals Calcs'!AM$1:AM6)-'Chem - ODS'!AH$15*10^6&lt;0,SUM('Chemicals Calcs'!AM$2:AM7)-'Chem - ODS'!AH$15*10^6&gt;0),SUM('Chemicals Calcs'!AM$2:AM7)-'Chem - ODS'!AH$15*10^6,'Chemicals Calcs'!AM7))</f>
        <v>0</v>
      </c>
      <c r="AN7" s="210">
        <f ca="1">IF(SUM('Chemicals Calcs'!AN$2:AN7)-'Chem - ODS'!AI$15*10^6&lt;0,0,IF(AND(SUM('Chemicals Calcs'!AN$1:AN6)-'Chem - ODS'!AI$15*10^6&lt;0,SUM('Chemicals Calcs'!AN$2:AN7)-'Chem - ODS'!AI$15*10^6&gt;0),SUM('Chemicals Calcs'!AN$2:AN7)-'Chem - ODS'!AI$15*10^6,'Chemicals Calcs'!AN7))</f>
        <v>0</v>
      </c>
      <c r="AO7" s="210">
        <f ca="1">IF(SUM('Chemicals Calcs'!AO$2:AO7)-'Chem - ODS'!AJ$15*10^6&lt;0,0,IF(AND(SUM('Chemicals Calcs'!AO$1:AO6)-'Chem - ODS'!AJ$15*10^6&lt;0,SUM('Chemicals Calcs'!AO$2:AO7)-'Chem - ODS'!AJ$15*10^6&gt;0),SUM('Chemicals Calcs'!AO$2:AO7)-'Chem - ODS'!AJ$15*10^6,'Chemicals Calcs'!AO7))</f>
        <v>0</v>
      </c>
      <c r="AP7" s="210">
        <f ca="1">IF(SUM('Chemicals Calcs'!AP$2:AP7)-'Chem - ODS'!AK$15*10^6&lt;0,0,IF(AND(SUM('Chemicals Calcs'!AP$1:AP6)-'Chem - ODS'!AK$15*10^6&lt;0,SUM('Chemicals Calcs'!AP$2:AP7)-'Chem - ODS'!AK$15*10^6&gt;0),SUM('Chemicals Calcs'!AP$2:AP7)-'Chem - ODS'!AK$15*10^6,'Chemicals Calcs'!AP7))</f>
        <v>0</v>
      </c>
    </row>
    <row r="8" spans="1:42">
      <c r="A8" s="74">
        <v>-44</v>
      </c>
      <c r="B8">
        <f ca="1">IF('Chemicals 2010'!$A16="CP",INDIRECT("'Chemicals 2010'!"&amp;'Country Selector'!$B$3&amp;ROW($A16))*10^12,0)</f>
        <v>0</v>
      </c>
      <c r="C8" s="90">
        <f t="shared" ca="1" si="0"/>
        <v>0</v>
      </c>
      <c r="D8" s="90">
        <f t="shared" ca="1" si="1"/>
        <v>0</v>
      </c>
      <c r="E8" s="90">
        <f t="shared" ca="1" si="1"/>
        <v>0</v>
      </c>
      <c r="F8" s="90">
        <f t="shared" ca="1" si="1"/>
        <v>0</v>
      </c>
      <c r="G8" s="210">
        <f ca="1">IF(SUM('Chemicals Calcs'!G$2:G8)-'Chem - ODS'!B$15*10^6&lt;0,0,IF(AND(SUM('Chemicals Calcs'!G$1:G7)-'Chem - ODS'!B$15*10^6&lt;0,SUM('Chemicals Calcs'!G$2:G8)-'Chem - ODS'!B$15*10^6&gt;0),SUM('Chemicals Calcs'!G$2:G8)-'Chem - ODS'!B$15*10^6,'Chemicals Calcs'!G8))</f>
        <v>0</v>
      </c>
      <c r="H8" s="210">
        <f ca="1">IF(SUM('Chemicals Calcs'!H$2:H8)-'Chem - ODS'!C$15*10^6&lt;0,0,IF(AND(SUM('Chemicals Calcs'!H$1:H7)-'Chem - ODS'!C$15*10^6&lt;0,SUM('Chemicals Calcs'!H$2:H8)-'Chem - ODS'!C$15*10^6&gt;0),SUM('Chemicals Calcs'!H$2:H8)-'Chem - ODS'!C$15*10^6,'Chemicals Calcs'!H8))</f>
        <v>0</v>
      </c>
      <c r="I8" s="210">
        <f ca="1">IF(SUM('Chemicals Calcs'!I$2:I8)-'Chem - ODS'!D$15*10^6&lt;0,0,IF(AND(SUM('Chemicals Calcs'!I$1:I7)-'Chem - ODS'!D$15*10^6&lt;0,SUM('Chemicals Calcs'!I$2:I8)-'Chem - ODS'!D$15*10^6&gt;0),SUM('Chemicals Calcs'!I$2:I8)-'Chem - ODS'!D$15*10^6,'Chemicals Calcs'!I8))</f>
        <v>0</v>
      </c>
      <c r="J8" s="210">
        <f ca="1">IF(SUM('Chemicals Calcs'!J$2:J8)-'Chem - ODS'!E$15*10^6&lt;0,0,IF(AND(SUM('Chemicals Calcs'!J$1:J7)-'Chem - ODS'!E$15*10^6&lt;0,SUM('Chemicals Calcs'!J$2:J8)-'Chem - ODS'!E$15*10^6&gt;0),SUM('Chemicals Calcs'!J$2:J8)-'Chem - ODS'!E$15*10^6,'Chemicals Calcs'!J8))</f>
        <v>0</v>
      </c>
      <c r="K8" s="210">
        <f ca="1">IF(SUM('Chemicals Calcs'!K$2:K8)-'Chem - ODS'!F$15*10^6&lt;0,0,IF(AND(SUM('Chemicals Calcs'!K$1:K7)-'Chem - ODS'!F$15*10^6&lt;0,SUM('Chemicals Calcs'!K$2:K8)-'Chem - ODS'!F$15*10^6&gt;0),SUM('Chemicals Calcs'!K$2:K8)-'Chem - ODS'!F$15*10^6,'Chemicals Calcs'!K8))</f>
        <v>0</v>
      </c>
      <c r="L8" s="210">
        <f ca="1">IF(SUM('Chemicals Calcs'!L$2:L8)-'Chem - ODS'!G$15*10^6&lt;0,0,IF(AND(SUM('Chemicals Calcs'!L$1:L7)-'Chem - ODS'!G$15*10^6&lt;0,SUM('Chemicals Calcs'!L$2:L8)-'Chem - ODS'!G$15*10^6&gt;0),SUM('Chemicals Calcs'!L$2:L8)-'Chem - ODS'!G$15*10^6,'Chemicals Calcs'!L8))</f>
        <v>0</v>
      </c>
      <c r="M8" s="210">
        <f ca="1">IF(SUM('Chemicals Calcs'!M$2:M8)-'Chem - ODS'!H$15*10^6&lt;0,0,IF(AND(SUM('Chemicals Calcs'!M$1:M7)-'Chem - ODS'!H$15*10^6&lt;0,SUM('Chemicals Calcs'!M$2:M8)-'Chem - ODS'!H$15*10^6&gt;0),SUM('Chemicals Calcs'!M$2:M8)-'Chem - ODS'!H$15*10^6,'Chemicals Calcs'!M8))</f>
        <v>0</v>
      </c>
      <c r="N8" s="210">
        <f ca="1">IF(SUM('Chemicals Calcs'!N$2:N8)-'Chem - ODS'!I$15*10^6&lt;0,0,IF(AND(SUM('Chemicals Calcs'!N$1:N7)-'Chem - ODS'!I$15*10^6&lt;0,SUM('Chemicals Calcs'!N$2:N8)-'Chem - ODS'!I$15*10^6&gt;0),SUM('Chemicals Calcs'!N$2:N8)-'Chem - ODS'!I$15*10^6,'Chemicals Calcs'!N8))</f>
        <v>0</v>
      </c>
      <c r="O8" s="210">
        <f ca="1">IF(SUM('Chemicals Calcs'!O$2:O8)-'Chem - ODS'!J$15*10^6&lt;0,0,IF(AND(SUM('Chemicals Calcs'!O$1:O7)-'Chem - ODS'!J$15*10^6&lt;0,SUM('Chemicals Calcs'!O$2:O8)-'Chem - ODS'!J$15*10^6&gt;0),SUM('Chemicals Calcs'!O$2:O8)-'Chem - ODS'!J$15*10^6,'Chemicals Calcs'!O8))</f>
        <v>0</v>
      </c>
      <c r="P8" s="210">
        <f ca="1">IF(SUM('Chemicals Calcs'!P$2:P8)-'Chem - ODS'!K$15*10^6&lt;0,0,IF(AND(SUM('Chemicals Calcs'!P$1:P7)-'Chem - ODS'!K$15*10^6&lt;0,SUM('Chemicals Calcs'!P$2:P8)-'Chem - ODS'!K$15*10^6&gt;0),SUM('Chemicals Calcs'!P$2:P8)-'Chem - ODS'!K$15*10^6,'Chemicals Calcs'!P8))</f>
        <v>0</v>
      </c>
      <c r="Q8" s="210">
        <f ca="1">IF(SUM('Chemicals Calcs'!Q$2:Q8)-'Chem - ODS'!L$15*10^6&lt;0,0,IF(AND(SUM('Chemicals Calcs'!Q$1:Q7)-'Chem - ODS'!L$15*10^6&lt;0,SUM('Chemicals Calcs'!Q$2:Q8)-'Chem - ODS'!L$15*10^6&gt;0),SUM('Chemicals Calcs'!Q$2:Q8)-'Chem - ODS'!L$15*10^6,'Chemicals Calcs'!Q8))</f>
        <v>0</v>
      </c>
      <c r="R8" s="210">
        <f ca="1">IF(SUM('Chemicals Calcs'!R$2:R8)-'Chem - ODS'!M$15*10^6&lt;0,0,IF(AND(SUM('Chemicals Calcs'!R$1:R7)-'Chem - ODS'!M$15*10^6&lt;0,SUM('Chemicals Calcs'!R$2:R8)-'Chem - ODS'!M$15*10^6&gt;0),SUM('Chemicals Calcs'!R$2:R8)-'Chem - ODS'!M$15*10^6,'Chemicals Calcs'!R8))</f>
        <v>0</v>
      </c>
      <c r="S8" s="210">
        <f ca="1">IF(SUM('Chemicals Calcs'!S$2:S8)-'Chem - ODS'!N$15*10^6&lt;0,0,IF(AND(SUM('Chemicals Calcs'!S$1:S7)-'Chem - ODS'!N$15*10^6&lt;0,SUM('Chemicals Calcs'!S$2:S8)-'Chem - ODS'!N$15*10^6&gt;0),SUM('Chemicals Calcs'!S$2:S8)-'Chem - ODS'!N$15*10^6,'Chemicals Calcs'!S8))</f>
        <v>0</v>
      </c>
      <c r="T8" s="210">
        <f ca="1">IF(SUM('Chemicals Calcs'!T$2:T8)-'Chem - ODS'!O$15*10^6&lt;0,0,IF(AND(SUM('Chemicals Calcs'!T$1:T7)-'Chem - ODS'!O$15*10^6&lt;0,SUM('Chemicals Calcs'!T$2:T8)-'Chem - ODS'!O$15*10^6&gt;0),SUM('Chemicals Calcs'!T$2:T8)-'Chem - ODS'!O$15*10^6,'Chemicals Calcs'!T8))</f>
        <v>0</v>
      </c>
      <c r="U8" s="210">
        <f ca="1">IF(SUM('Chemicals Calcs'!U$2:U8)-'Chem - ODS'!P$15*10^6&lt;0,0,IF(AND(SUM('Chemicals Calcs'!U$1:U7)-'Chem - ODS'!P$15*10^6&lt;0,SUM('Chemicals Calcs'!U$2:U8)-'Chem - ODS'!P$15*10^6&gt;0),SUM('Chemicals Calcs'!U$2:U8)-'Chem - ODS'!P$15*10^6,'Chemicals Calcs'!U8))</f>
        <v>0</v>
      </c>
      <c r="V8" s="210">
        <f ca="1">IF(SUM('Chemicals Calcs'!V$2:V8)-'Chem - ODS'!Q$15*10^6&lt;0,0,IF(AND(SUM('Chemicals Calcs'!V$1:V7)-'Chem - ODS'!Q$15*10^6&lt;0,SUM('Chemicals Calcs'!V$2:V8)-'Chem - ODS'!Q$15*10^6&gt;0),SUM('Chemicals Calcs'!V$2:V8)-'Chem - ODS'!Q$15*10^6,'Chemicals Calcs'!V8))</f>
        <v>0</v>
      </c>
      <c r="W8" s="210">
        <f ca="1">IF(SUM('Chemicals Calcs'!W$2:W8)-'Chem - ODS'!R$15*10^6&lt;0,0,IF(AND(SUM('Chemicals Calcs'!W$1:W7)-'Chem - ODS'!R$15*10^6&lt;0,SUM('Chemicals Calcs'!W$2:W8)-'Chem - ODS'!R$15*10^6&gt;0),SUM('Chemicals Calcs'!W$2:W8)-'Chem - ODS'!R$15*10^6,'Chemicals Calcs'!W8))</f>
        <v>0</v>
      </c>
      <c r="X8" s="210">
        <f ca="1">IF(SUM('Chemicals Calcs'!X$2:X8)-'Chem - ODS'!S$15*10^6&lt;0,0,IF(AND(SUM('Chemicals Calcs'!X$1:X7)-'Chem - ODS'!S$15*10^6&lt;0,SUM('Chemicals Calcs'!X$2:X8)-'Chem - ODS'!S$15*10^6&gt;0),SUM('Chemicals Calcs'!X$2:X8)-'Chem - ODS'!S$15*10^6,'Chemicals Calcs'!X8))</f>
        <v>0</v>
      </c>
      <c r="Y8" s="210">
        <f ca="1">IF(SUM('Chemicals Calcs'!Y$2:Y8)-'Chem - ODS'!T$15*10^6&lt;0,0,IF(AND(SUM('Chemicals Calcs'!Y$1:Y7)-'Chem - ODS'!T$15*10^6&lt;0,SUM('Chemicals Calcs'!Y$2:Y8)-'Chem - ODS'!T$15*10^6&gt;0),SUM('Chemicals Calcs'!Y$2:Y8)-'Chem - ODS'!T$15*10^6,'Chemicals Calcs'!Y8))</f>
        <v>0</v>
      </c>
      <c r="Z8" s="210">
        <f ca="1">IF(SUM('Chemicals Calcs'!Z$2:Z8)-'Chem - ODS'!U$15*10^6&lt;0,0,IF(AND(SUM('Chemicals Calcs'!Z$1:Z7)-'Chem - ODS'!U$15*10^6&lt;0,SUM('Chemicals Calcs'!Z$2:Z8)-'Chem - ODS'!U$15*10^6&gt;0),SUM('Chemicals Calcs'!Z$2:Z8)-'Chem - ODS'!U$15*10^6,'Chemicals Calcs'!Z8))</f>
        <v>0</v>
      </c>
      <c r="AA8" s="210">
        <f ca="1">IF(SUM('Chemicals Calcs'!AA$2:AA8)-'Chem - ODS'!V$15*10^6&lt;0,0,IF(AND(SUM('Chemicals Calcs'!AA$1:AA7)-'Chem - ODS'!V$15*10^6&lt;0,SUM('Chemicals Calcs'!AA$2:AA8)-'Chem - ODS'!V$15*10^6&gt;0),SUM('Chemicals Calcs'!AA$2:AA8)-'Chem - ODS'!V$15*10^6,'Chemicals Calcs'!AA8))</f>
        <v>0</v>
      </c>
      <c r="AB8" s="210">
        <f ca="1">IF(SUM('Chemicals Calcs'!AB$2:AB8)-'Chem - ODS'!W$15*10^6&lt;0,0,IF(AND(SUM('Chemicals Calcs'!AB$1:AB7)-'Chem - ODS'!W$15*10^6&lt;0,SUM('Chemicals Calcs'!AB$2:AB8)-'Chem - ODS'!W$15*10^6&gt;0),SUM('Chemicals Calcs'!AB$2:AB8)-'Chem - ODS'!W$15*10^6,'Chemicals Calcs'!AB8))</f>
        <v>0</v>
      </c>
      <c r="AC8" s="210">
        <f ca="1">IF(SUM('Chemicals Calcs'!AC$2:AC8)-'Chem - ODS'!X$15*10^6&lt;0,0,IF(AND(SUM('Chemicals Calcs'!AC$1:AC7)-'Chem - ODS'!X$15*10^6&lt;0,SUM('Chemicals Calcs'!AC$2:AC8)-'Chem - ODS'!X$15*10^6&gt;0),SUM('Chemicals Calcs'!AC$2:AC8)-'Chem - ODS'!X$15*10^6,'Chemicals Calcs'!AC8))</f>
        <v>0</v>
      </c>
      <c r="AD8" s="210">
        <f ca="1">IF(SUM('Chemicals Calcs'!AD$2:AD8)-'Chem - ODS'!Y$15*10^6&lt;0,0,IF(AND(SUM('Chemicals Calcs'!AD$1:AD7)-'Chem - ODS'!Y$15*10^6&lt;0,SUM('Chemicals Calcs'!AD$2:AD8)-'Chem - ODS'!Y$15*10^6&gt;0),SUM('Chemicals Calcs'!AD$2:AD8)-'Chem - ODS'!Y$15*10^6,'Chemicals Calcs'!AD8))</f>
        <v>0</v>
      </c>
      <c r="AE8" s="210">
        <f ca="1">IF(SUM('Chemicals Calcs'!AE$2:AE8)-'Chem - ODS'!Z$15*10^6&lt;0,0,IF(AND(SUM('Chemicals Calcs'!AE$1:AE7)-'Chem - ODS'!Z$15*10^6&lt;0,SUM('Chemicals Calcs'!AE$2:AE8)-'Chem - ODS'!Z$15*10^6&gt;0),SUM('Chemicals Calcs'!AE$2:AE8)-'Chem - ODS'!Z$15*10^6,'Chemicals Calcs'!AE8))</f>
        <v>0</v>
      </c>
      <c r="AF8" s="210">
        <f ca="1">IF(SUM('Chemicals Calcs'!AF$2:AF8)-'Chem - ODS'!AA$15*10^6&lt;0,0,IF(AND(SUM('Chemicals Calcs'!AF$1:AF7)-'Chem - ODS'!AA$15*10^6&lt;0,SUM('Chemicals Calcs'!AF$2:AF8)-'Chem - ODS'!AA$15*10^6&gt;0),SUM('Chemicals Calcs'!AF$2:AF8)-'Chem - ODS'!AA$15*10^6,'Chemicals Calcs'!AF8))</f>
        <v>0</v>
      </c>
      <c r="AG8" s="210">
        <f ca="1">IF(SUM('Chemicals Calcs'!AG$2:AG8)-'Chem - ODS'!AB$15*10^6&lt;0,0,IF(AND(SUM('Chemicals Calcs'!AG$1:AG7)-'Chem - ODS'!AB$15*10^6&lt;0,SUM('Chemicals Calcs'!AG$2:AG8)-'Chem - ODS'!AB$15*10^6&gt;0),SUM('Chemicals Calcs'!AG$2:AG8)-'Chem - ODS'!AB$15*10^6,'Chemicals Calcs'!AG8))</f>
        <v>0</v>
      </c>
      <c r="AH8" s="210">
        <f ca="1">IF(SUM('Chemicals Calcs'!AH$2:AH8)-'Chem - ODS'!AC$15*10^6&lt;0,0,IF(AND(SUM('Chemicals Calcs'!AH$1:AH7)-'Chem - ODS'!AC$15*10^6&lt;0,SUM('Chemicals Calcs'!AH$2:AH8)-'Chem - ODS'!AC$15*10^6&gt;0),SUM('Chemicals Calcs'!AH$2:AH8)-'Chem - ODS'!AC$15*10^6,'Chemicals Calcs'!AH8))</f>
        <v>0</v>
      </c>
      <c r="AI8" s="210">
        <f ca="1">IF(SUM('Chemicals Calcs'!AI$2:AI8)-'Chem - ODS'!AD$15*10^6&lt;0,0,IF(AND(SUM('Chemicals Calcs'!AI$1:AI7)-'Chem - ODS'!AD$15*10^6&lt;0,SUM('Chemicals Calcs'!AI$2:AI8)-'Chem - ODS'!AD$15*10^6&gt;0),SUM('Chemicals Calcs'!AI$2:AI8)-'Chem - ODS'!AD$15*10^6,'Chemicals Calcs'!AI8))</f>
        <v>0</v>
      </c>
      <c r="AJ8" s="210">
        <f ca="1">IF(SUM('Chemicals Calcs'!AJ$2:AJ8)-'Chem - ODS'!AE$15*10^6&lt;0,0,IF(AND(SUM('Chemicals Calcs'!AJ$1:AJ7)-'Chem - ODS'!AE$15*10^6&lt;0,SUM('Chemicals Calcs'!AJ$2:AJ8)-'Chem - ODS'!AE$15*10^6&gt;0),SUM('Chemicals Calcs'!AJ$2:AJ8)-'Chem - ODS'!AE$15*10^6,'Chemicals Calcs'!AJ8))</f>
        <v>0</v>
      </c>
      <c r="AK8" s="210">
        <f ca="1">IF(SUM('Chemicals Calcs'!AK$2:AK8)-'Chem - ODS'!AF$15*10^6&lt;0,0,IF(AND(SUM('Chemicals Calcs'!AK$1:AK7)-'Chem - ODS'!AF$15*10^6&lt;0,SUM('Chemicals Calcs'!AK$2:AK8)-'Chem - ODS'!AF$15*10^6&gt;0),SUM('Chemicals Calcs'!AK$2:AK8)-'Chem - ODS'!AF$15*10^6,'Chemicals Calcs'!AK8))</f>
        <v>0</v>
      </c>
      <c r="AL8" s="210">
        <f ca="1">IF(SUM('Chemicals Calcs'!AL$2:AL8)-'Chem - ODS'!AG$15*10^6&lt;0,0,IF(AND(SUM('Chemicals Calcs'!AL$1:AL7)-'Chem - ODS'!AG$15*10^6&lt;0,SUM('Chemicals Calcs'!AL$2:AL8)-'Chem - ODS'!AG$15*10^6&gt;0),SUM('Chemicals Calcs'!AL$2:AL8)-'Chem - ODS'!AG$15*10^6,'Chemicals Calcs'!AL8))</f>
        <v>0</v>
      </c>
      <c r="AM8" s="210">
        <f ca="1">IF(SUM('Chemicals Calcs'!AM$2:AM8)-'Chem - ODS'!AH$15*10^6&lt;0,0,IF(AND(SUM('Chemicals Calcs'!AM$1:AM7)-'Chem - ODS'!AH$15*10^6&lt;0,SUM('Chemicals Calcs'!AM$2:AM8)-'Chem - ODS'!AH$15*10^6&gt;0),SUM('Chemicals Calcs'!AM$2:AM8)-'Chem - ODS'!AH$15*10^6,'Chemicals Calcs'!AM8))</f>
        <v>0</v>
      </c>
      <c r="AN8" s="210">
        <f ca="1">IF(SUM('Chemicals Calcs'!AN$2:AN8)-'Chem - ODS'!AI$15*10^6&lt;0,0,IF(AND(SUM('Chemicals Calcs'!AN$1:AN7)-'Chem - ODS'!AI$15*10^6&lt;0,SUM('Chemicals Calcs'!AN$2:AN8)-'Chem - ODS'!AI$15*10^6&gt;0),SUM('Chemicals Calcs'!AN$2:AN8)-'Chem - ODS'!AI$15*10^6,'Chemicals Calcs'!AN8))</f>
        <v>0</v>
      </c>
      <c r="AO8" s="210">
        <f ca="1">IF(SUM('Chemicals Calcs'!AO$2:AO8)-'Chem - ODS'!AJ$15*10^6&lt;0,0,IF(AND(SUM('Chemicals Calcs'!AO$1:AO7)-'Chem - ODS'!AJ$15*10^6&lt;0,SUM('Chemicals Calcs'!AO$2:AO8)-'Chem - ODS'!AJ$15*10^6&gt;0),SUM('Chemicals Calcs'!AO$2:AO8)-'Chem - ODS'!AJ$15*10^6,'Chemicals Calcs'!AO8))</f>
        <v>0</v>
      </c>
      <c r="AP8" s="210">
        <f ca="1">IF(SUM('Chemicals Calcs'!AP$2:AP8)-'Chem - ODS'!AK$15*10^6&lt;0,0,IF(AND(SUM('Chemicals Calcs'!AP$1:AP7)-'Chem - ODS'!AK$15*10^6&lt;0,SUM('Chemicals Calcs'!AP$2:AP8)-'Chem - ODS'!AK$15*10^6&gt;0),SUM('Chemicals Calcs'!AP$2:AP8)-'Chem - ODS'!AK$15*10^6,'Chemicals Calcs'!AP8))</f>
        <v>0</v>
      </c>
    </row>
    <row r="9" spans="1:42">
      <c r="A9" s="74">
        <v>-43</v>
      </c>
      <c r="B9">
        <f ca="1">IF('Chemicals 2010'!$A17="CP",INDIRECT("'Chemicals 2010'!"&amp;'Country Selector'!$B$3&amp;ROW($A17))*10^12,0)</f>
        <v>0</v>
      </c>
      <c r="C9" s="90">
        <f t="shared" ca="1" si="0"/>
        <v>0</v>
      </c>
      <c r="D9" s="90">
        <f t="shared" ca="1" si="1"/>
        <v>0</v>
      </c>
      <c r="E9" s="90">
        <f t="shared" ca="1" si="1"/>
        <v>0</v>
      </c>
      <c r="F9" s="90">
        <f t="shared" ca="1" si="1"/>
        <v>0</v>
      </c>
      <c r="G9" s="210">
        <f ca="1">IF(SUM('Chemicals Calcs'!G$2:G9)-'Chem - ODS'!B$15*10^6&lt;0,0,IF(AND(SUM('Chemicals Calcs'!G$1:G8)-'Chem - ODS'!B$15*10^6&lt;0,SUM('Chemicals Calcs'!G$2:G9)-'Chem - ODS'!B$15*10^6&gt;0),SUM('Chemicals Calcs'!G$2:G9)-'Chem - ODS'!B$15*10^6,'Chemicals Calcs'!G9))</f>
        <v>0</v>
      </c>
      <c r="H9" s="210">
        <f ca="1">IF(SUM('Chemicals Calcs'!H$2:H9)-'Chem - ODS'!C$15*10^6&lt;0,0,IF(AND(SUM('Chemicals Calcs'!H$1:H8)-'Chem - ODS'!C$15*10^6&lt;0,SUM('Chemicals Calcs'!H$2:H9)-'Chem - ODS'!C$15*10^6&gt;0),SUM('Chemicals Calcs'!H$2:H9)-'Chem - ODS'!C$15*10^6,'Chemicals Calcs'!H9))</f>
        <v>0</v>
      </c>
      <c r="I9" s="210">
        <f ca="1">IF(SUM('Chemicals Calcs'!I$2:I9)-'Chem - ODS'!D$15*10^6&lt;0,0,IF(AND(SUM('Chemicals Calcs'!I$1:I8)-'Chem - ODS'!D$15*10^6&lt;0,SUM('Chemicals Calcs'!I$2:I9)-'Chem - ODS'!D$15*10^6&gt;0),SUM('Chemicals Calcs'!I$2:I9)-'Chem - ODS'!D$15*10^6,'Chemicals Calcs'!I9))</f>
        <v>0</v>
      </c>
      <c r="J9" s="210">
        <f ca="1">IF(SUM('Chemicals Calcs'!J$2:J9)-'Chem - ODS'!E$15*10^6&lt;0,0,IF(AND(SUM('Chemicals Calcs'!J$1:J8)-'Chem - ODS'!E$15*10^6&lt;0,SUM('Chemicals Calcs'!J$2:J9)-'Chem - ODS'!E$15*10^6&gt;0),SUM('Chemicals Calcs'!J$2:J9)-'Chem - ODS'!E$15*10^6,'Chemicals Calcs'!J9))</f>
        <v>0</v>
      </c>
      <c r="K9" s="210">
        <f ca="1">IF(SUM('Chemicals Calcs'!K$2:K9)-'Chem - ODS'!F$15*10^6&lt;0,0,IF(AND(SUM('Chemicals Calcs'!K$1:K8)-'Chem - ODS'!F$15*10^6&lt;0,SUM('Chemicals Calcs'!K$2:K9)-'Chem - ODS'!F$15*10^6&gt;0),SUM('Chemicals Calcs'!K$2:K9)-'Chem - ODS'!F$15*10^6,'Chemicals Calcs'!K9))</f>
        <v>0</v>
      </c>
      <c r="L9" s="210">
        <f ca="1">IF(SUM('Chemicals Calcs'!L$2:L9)-'Chem - ODS'!G$15*10^6&lt;0,0,IF(AND(SUM('Chemicals Calcs'!L$1:L8)-'Chem - ODS'!G$15*10^6&lt;0,SUM('Chemicals Calcs'!L$2:L9)-'Chem - ODS'!G$15*10^6&gt;0),SUM('Chemicals Calcs'!L$2:L9)-'Chem - ODS'!G$15*10^6,'Chemicals Calcs'!L9))</f>
        <v>0</v>
      </c>
      <c r="M9" s="210">
        <f ca="1">IF(SUM('Chemicals Calcs'!M$2:M9)-'Chem - ODS'!H$15*10^6&lt;0,0,IF(AND(SUM('Chemicals Calcs'!M$1:M8)-'Chem - ODS'!H$15*10^6&lt;0,SUM('Chemicals Calcs'!M$2:M9)-'Chem - ODS'!H$15*10^6&gt;0),SUM('Chemicals Calcs'!M$2:M9)-'Chem - ODS'!H$15*10^6,'Chemicals Calcs'!M9))</f>
        <v>0</v>
      </c>
      <c r="N9" s="210">
        <f ca="1">IF(SUM('Chemicals Calcs'!N$2:N9)-'Chem - ODS'!I$15*10^6&lt;0,0,IF(AND(SUM('Chemicals Calcs'!N$1:N8)-'Chem - ODS'!I$15*10^6&lt;0,SUM('Chemicals Calcs'!N$2:N9)-'Chem - ODS'!I$15*10^6&gt;0),SUM('Chemicals Calcs'!N$2:N9)-'Chem - ODS'!I$15*10^6,'Chemicals Calcs'!N9))</f>
        <v>0</v>
      </c>
      <c r="O9" s="210">
        <f ca="1">IF(SUM('Chemicals Calcs'!O$2:O9)-'Chem - ODS'!J$15*10^6&lt;0,0,IF(AND(SUM('Chemicals Calcs'!O$1:O8)-'Chem - ODS'!J$15*10^6&lt;0,SUM('Chemicals Calcs'!O$2:O9)-'Chem - ODS'!J$15*10^6&gt;0),SUM('Chemicals Calcs'!O$2:O9)-'Chem - ODS'!J$15*10^6,'Chemicals Calcs'!O9))</f>
        <v>0</v>
      </c>
      <c r="P9" s="210">
        <f ca="1">IF(SUM('Chemicals Calcs'!P$2:P9)-'Chem - ODS'!K$15*10^6&lt;0,0,IF(AND(SUM('Chemicals Calcs'!P$1:P8)-'Chem - ODS'!K$15*10^6&lt;0,SUM('Chemicals Calcs'!P$2:P9)-'Chem - ODS'!K$15*10^6&gt;0),SUM('Chemicals Calcs'!P$2:P9)-'Chem - ODS'!K$15*10^6,'Chemicals Calcs'!P9))</f>
        <v>0</v>
      </c>
      <c r="Q9" s="210">
        <f ca="1">IF(SUM('Chemicals Calcs'!Q$2:Q9)-'Chem - ODS'!L$15*10^6&lt;0,0,IF(AND(SUM('Chemicals Calcs'!Q$1:Q8)-'Chem - ODS'!L$15*10^6&lt;0,SUM('Chemicals Calcs'!Q$2:Q9)-'Chem - ODS'!L$15*10^6&gt;0),SUM('Chemicals Calcs'!Q$2:Q9)-'Chem - ODS'!L$15*10^6,'Chemicals Calcs'!Q9))</f>
        <v>0</v>
      </c>
      <c r="R9" s="210">
        <f ca="1">IF(SUM('Chemicals Calcs'!R$2:R9)-'Chem - ODS'!M$15*10^6&lt;0,0,IF(AND(SUM('Chemicals Calcs'!R$1:R8)-'Chem - ODS'!M$15*10^6&lt;0,SUM('Chemicals Calcs'!R$2:R9)-'Chem - ODS'!M$15*10^6&gt;0),SUM('Chemicals Calcs'!R$2:R9)-'Chem - ODS'!M$15*10^6,'Chemicals Calcs'!R9))</f>
        <v>0</v>
      </c>
      <c r="S9" s="210">
        <f ca="1">IF(SUM('Chemicals Calcs'!S$2:S9)-'Chem - ODS'!N$15*10^6&lt;0,0,IF(AND(SUM('Chemicals Calcs'!S$1:S8)-'Chem - ODS'!N$15*10^6&lt;0,SUM('Chemicals Calcs'!S$2:S9)-'Chem - ODS'!N$15*10^6&gt;0),SUM('Chemicals Calcs'!S$2:S9)-'Chem - ODS'!N$15*10^6,'Chemicals Calcs'!S9))</f>
        <v>0</v>
      </c>
      <c r="T9" s="210">
        <f ca="1">IF(SUM('Chemicals Calcs'!T$2:T9)-'Chem - ODS'!O$15*10^6&lt;0,0,IF(AND(SUM('Chemicals Calcs'!T$1:T8)-'Chem - ODS'!O$15*10^6&lt;0,SUM('Chemicals Calcs'!T$2:T9)-'Chem - ODS'!O$15*10^6&gt;0),SUM('Chemicals Calcs'!T$2:T9)-'Chem - ODS'!O$15*10^6,'Chemicals Calcs'!T9))</f>
        <v>0</v>
      </c>
      <c r="U9" s="210">
        <f ca="1">IF(SUM('Chemicals Calcs'!U$2:U9)-'Chem - ODS'!P$15*10^6&lt;0,0,IF(AND(SUM('Chemicals Calcs'!U$1:U8)-'Chem - ODS'!P$15*10^6&lt;0,SUM('Chemicals Calcs'!U$2:U9)-'Chem - ODS'!P$15*10^6&gt;0),SUM('Chemicals Calcs'!U$2:U9)-'Chem - ODS'!P$15*10^6,'Chemicals Calcs'!U9))</f>
        <v>0</v>
      </c>
      <c r="V9" s="210">
        <f ca="1">IF(SUM('Chemicals Calcs'!V$2:V9)-'Chem - ODS'!Q$15*10^6&lt;0,0,IF(AND(SUM('Chemicals Calcs'!V$1:V8)-'Chem - ODS'!Q$15*10^6&lt;0,SUM('Chemicals Calcs'!V$2:V9)-'Chem - ODS'!Q$15*10^6&gt;0),SUM('Chemicals Calcs'!V$2:V9)-'Chem - ODS'!Q$15*10^6,'Chemicals Calcs'!V9))</f>
        <v>0</v>
      </c>
      <c r="W9" s="210">
        <f ca="1">IF(SUM('Chemicals Calcs'!W$2:W9)-'Chem - ODS'!R$15*10^6&lt;0,0,IF(AND(SUM('Chemicals Calcs'!W$1:W8)-'Chem - ODS'!R$15*10^6&lt;0,SUM('Chemicals Calcs'!W$2:W9)-'Chem - ODS'!R$15*10^6&gt;0),SUM('Chemicals Calcs'!W$2:W9)-'Chem - ODS'!R$15*10^6,'Chemicals Calcs'!W9))</f>
        <v>0</v>
      </c>
      <c r="X9" s="210">
        <f ca="1">IF(SUM('Chemicals Calcs'!X$2:X9)-'Chem - ODS'!S$15*10^6&lt;0,0,IF(AND(SUM('Chemicals Calcs'!X$1:X8)-'Chem - ODS'!S$15*10^6&lt;0,SUM('Chemicals Calcs'!X$2:X9)-'Chem - ODS'!S$15*10^6&gt;0),SUM('Chemicals Calcs'!X$2:X9)-'Chem - ODS'!S$15*10^6,'Chemicals Calcs'!X9))</f>
        <v>0</v>
      </c>
      <c r="Y9" s="210">
        <f ca="1">IF(SUM('Chemicals Calcs'!Y$2:Y9)-'Chem - ODS'!T$15*10^6&lt;0,0,IF(AND(SUM('Chemicals Calcs'!Y$1:Y8)-'Chem - ODS'!T$15*10^6&lt;0,SUM('Chemicals Calcs'!Y$2:Y9)-'Chem - ODS'!T$15*10^6&gt;0),SUM('Chemicals Calcs'!Y$2:Y9)-'Chem - ODS'!T$15*10^6,'Chemicals Calcs'!Y9))</f>
        <v>0</v>
      </c>
      <c r="Z9" s="210">
        <f ca="1">IF(SUM('Chemicals Calcs'!Z$2:Z9)-'Chem - ODS'!U$15*10^6&lt;0,0,IF(AND(SUM('Chemicals Calcs'!Z$1:Z8)-'Chem - ODS'!U$15*10^6&lt;0,SUM('Chemicals Calcs'!Z$2:Z9)-'Chem - ODS'!U$15*10^6&gt;0),SUM('Chemicals Calcs'!Z$2:Z9)-'Chem - ODS'!U$15*10^6,'Chemicals Calcs'!Z9))</f>
        <v>0</v>
      </c>
      <c r="AA9" s="210">
        <f ca="1">IF(SUM('Chemicals Calcs'!AA$2:AA9)-'Chem - ODS'!V$15*10^6&lt;0,0,IF(AND(SUM('Chemicals Calcs'!AA$1:AA8)-'Chem - ODS'!V$15*10^6&lt;0,SUM('Chemicals Calcs'!AA$2:AA9)-'Chem - ODS'!V$15*10^6&gt;0),SUM('Chemicals Calcs'!AA$2:AA9)-'Chem - ODS'!V$15*10^6,'Chemicals Calcs'!AA9))</f>
        <v>0</v>
      </c>
      <c r="AB9" s="210">
        <f ca="1">IF(SUM('Chemicals Calcs'!AB$2:AB9)-'Chem - ODS'!W$15*10^6&lt;0,0,IF(AND(SUM('Chemicals Calcs'!AB$1:AB8)-'Chem - ODS'!W$15*10^6&lt;0,SUM('Chemicals Calcs'!AB$2:AB9)-'Chem - ODS'!W$15*10^6&gt;0),SUM('Chemicals Calcs'!AB$2:AB9)-'Chem - ODS'!W$15*10^6,'Chemicals Calcs'!AB9))</f>
        <v>0</v>
      </c>
      <c r="AC9" s="210">
        <f ca="1">IF(SUM('Chemicals Calcs'!AC$2:AC9)-'Chem - ODS'!X$15*10^6&lt;0,0,IF(AND(SUM('Chemicals Calcs'!AC$1:AC8)-'Chem - ODS'!X$15*10^6&lt;0,SUM('Chemicals Calcs'!AC$2:AC9)-'Chem - ODS'!X$15*10^6&gt;0),SUM('Chemicals Calcs'!AC$2:AC9)-'Chem - ODS'!X$15*10^6,'Chemicals Calcs'!AC9))</f>
        <v>0</v>
      </c>
      <c r="AD9" s="210">
        <f ca="1">IF(SUM('Chemicals Calcs'!AD$2:AD9)-'Chem - ODS'!Y$15*10^6&lt;0,0,IF(AND(SUM('Chemicals Calcs'!AD$1:AD8)-'Chem - ODS'!Y$15*10^6&lt;0,SUM('Chemicals Calcs'!AD$2:AD9)-'Chem - ODS'!Y$15*10^6&gt;0),SUM('Chemicals Calcs'!AD$2:AD9)-'Chem - ODS'!Y$15*10^6,'Chemicals Calcs'!AD9))</f>
        <v>0</v>
      </c>
      <c r="AE9" s="210">
        <f ca="1">IF(SUM('Chemicals Calcs'!AE$2:AE9)-'Chem - ODS'!Z$15*10^6&lt;0,0,IF(AND(SUM('Chemicals Calcs'!AE$1:AE8)-'Chem - ODS'!Z$15*10^6&lt;0,SUM('Chemicals Calcs'!AE$2:AE9)-'Chem - ODS'!Z$15*10^6&gt;0),SUM('Chemicals Calcs'!AE$2:AE9)-'Chem - ODS'!Z$15*10^6,'Chemicals Calcs'!AE9))</f>
        <v>0</v>
      </c>
      <c r="AF9" s="210">
        <f ca="1">IF(SUM('Chemicals Calcs'!AF$2:AF9)-'Chem - ODS'!AA$15*10^6&lt;0,0,IF(AND(SUM('Chemicals Calcs'!AF$1:AF8)-'Chem - ODS'!AA$15*10^6&lt;0,SUM('Chemicals Calcs'!AF$2:AF9)-'Chem - ODS'!AA$15*10^6&gt;0),SUM('Chemicals Calcs'!AF$2:AF9)-'Chem - ODS'!AA$15*10^6,'Chemicals Calcs'!AF9))</f>
        <v>0</v>
      </c>
      <c r="AG9" s="210">
        <f ca="1">IF(SUM('Chemicals Calcs'!AG$2:AG9)-'Chem - ODS'!AB$15*10^6&lt;0,0,IF(AND(SUM('Chemicals Calcs'!AG$1:AG8)-'Chem - ODS'!AB$15*10^6&lt;0,SUM('Chemicals Calcs'!AG$2:AG9)-'Chem - ODS'!AB$15*10^6&gt;0),SUM('Chemicals Calcs'!AG$2:AG9)-'Chem - ODS'!AB$15*10^6,'Chemicals Calcs'!AG9))</f>
        <v>0</v>
      </c>
      <c r="AH9" s="210">
        <f ca="1">IF(SUM('Chemicals Calcs'!AH$2:AH9)-'Chem - ODS'!AC$15*10^6&lt;0,0,IF(AND(SUM('Chemicals Calcs'!AH$1:AH8)-'Chem - ODS'!AC$15*10^6&lt;0,SUM('Chemicals Calcs'!AH$2:AH9)-'Chem - ODS'!AC$15*10^6&gt;0),SUM('Chemicals Calcs'!AH$2:AH9)-'Chem - ODS'!AC$15*10^6,'Chemicals Calcs'!AH9))</f>
        <v>0</v>
      </c>
      <c r="AI9" s="210">
        <f ca="1">IF(SUM('Chemicals Calcs'!AI$2:AI9)-'Chem - ODS'!AD$15*10^6&lt;0,0,IF(AND(SUM('Chemicals Calcs'!AI$1:AI8)-'Chem - ODS'!AD$15*10^6&lt;0,SUM('Chemicals Calcs'!AI$2:AI9)-'Chem - ODS'!AD$15*10^6&gt;0),SUM('Chemicals Calcs'!AI$2:AI9)-'Chem - ODS'!AD$15*10^6,'Chemicals Calcs'!AI9))</f>
        <v>0</v>
      </c>
      <c r="AJ9" s="210">
        <f ca="1">IF(SUM('Chemicals Calcs'!AJ$2:AJ9)-'Chem - ODS'!AE$15*10^6&lt;0,0,IF(AND(SUM('Chemicals Calcs'!AJ$1:AJ8)-'Chem - ODS'!AE$15*10^6&lt;0,SUM('Chemicals Calcs'!AJ$2:AJ9)-'Chem - ODS'!AE$15*10^6&gt;0),SUM('Chemicals Calcs'!AJ$2:AJ9)-'Chem - ODS'!AE$15*10^6,'Chemicals Calcs'!AJ9))</f>
        <v>0</v>
      </c>
      <c r="AK9" s="210">
        <f ca="1">IF(SUM('Chemicals Calcs'!AK$2:AK9)-'Chem - ODS'!AF$15*10^6&lt;0,0,IF(AND(SUM('Chemicals Calcs'!AK$1:AK8)-'Chem - ODS'!AF$15*10^6&lt;0,SUM('Chemicals Calcs'!AK$2:AK9)-'Chem - ODS'!AF$15*10^6&gt;0),SUM('Chemicals Calcs'!AK$2:AK9)-'Chem - ODS'!AF$15*10^6,'Chemicals Calcs'!AK9))</f>
        <v>0</v>
      </c>
      <c r="AL9" s="210">
        <f ca="1">IF(SUM('Chemicals Calcs'!AL$2:AL9)-'Chem - ODS'!AG$15*10^6&lt;0,0,IF(AND(SUM('Chemicals Calcs'!AL$1:AL8)-'Chem - ODS'!AG$15*10^6&lt;0,SUM('Chemicals Calcs'!AL$2:AL9)-'Chem - ODS'!AG$15*10^6&gt;0),SUM('Chemicals Calcs'!AL$2:AL9)-'Chem - ODS'!AG$15*10^6,'Chemicals Calcs'!AL9))</f>
        <v>0</v>
      </c>
      <c r="AM9" s="210">
        <f ca="1">IF(SUM('Chemicals Calcs'!AM$2:AM9)-'Chem - ODS'!AH$15*10^6&lt;0,0,IF(AND(SUM('Chemicals Calcs'!AM$1:AM8)-'Chem - ODS'!AH$15*10^6&lt;0,SUM('Chemicals Calcs'!AM$2:AM9)-'Chem - ODS'!AH$15*10^6&gt;0),SUM('Chemicals Calcs'!AM$2:AM9)-'Chem - ODS'!AH$15*10^6,'Chemicals Calcs'!AM9))</f>
        <v>0</v>
      </c>
      <c r="AN9" s="210">
        <f ca="1">IF(SUM('Chemicals Calcs'!AN$2:AN9)-'Chem - ODS'!AI$15*10^6&lt;0,0,IF(AND(SUM('Chemicals Calcs'!AN$1:AN8)-'Chem - ODS'!AI$15*10^6&lt;0,SUM('Chemicals Calcs'!AN$2:AN9)-'Chem - ODS'!AI$15*10^6&gt;0),SUM('Chemicals Calcs'!AN$2:AN9)-'Chem - ODS'!AI$15*10^6,'Chemicals Calcs'!AN9))</f>
        <v>0</v>
      </c>
      <c r="AO9" s="210">
        <f ca="1">IF(SUM('Chemicals Calcs'!AO$2:AO9)-'Chem - ODS'!AJ$15*10^6&lt;0,0,IF(AND(SUM('Chemicals Calcs'!AO$1:AO8)-'Chem - ODS'!AJ$15*10^6&lt;0,SUM('Chemicals Calcs'!AO$2:AO9)-'Chem - ODS'!AJ$15*10^6&gt;0),SUM('Chemicals Calcs'!AO$2:AO9)-'Chem - ODS'!AJ$15*10^6,'Chemicals Calcs'!AO9))</f>
        <v>0</v>
      </c>
      <c r="AP9" s="210">
        <f ca="1">IF(SUM('Chemicals Calcs'!AP$2:AP9)-'Chem - ODS'!AK$15*10^6&lt;0,0,IF(AND(SUM('Chemicals Calcs'!AP$1:AP8)-'Chem - ODS'!AK$15*10^6&lt;0,SUM('Chemicals Calcs'!AP$2:AP9)-'Chem - ODS'!AK$15*10^6&gt;0),SUM('Chemicals Calcs'!AP$2:AP9)-'Chem - ODS'!AK$15*10^6,'Chemicals Calcs'!AP9))</f>
        <v>0</v>
      </c>
    </row>
    <row r="10" spans="1:42">
      <c r="A10" s="74">
        <v>-42</v>
      </c>
      <c r="B10">
        <f ca="1">IF('Chemicals 2010'!$A18="CP",INDIRECT("'Chemicals 2010'!"&amp;'Country Selector'!$B$3&amp;ROW($A18))*10^12,0)</f>
        <v>0</v>
      </c>
      <c r="C10" s="90">
        <f t="shared" ca="1" si="0"/>
        <v>0</v>
      </c>
      <c r="D10" s="90">
        <f t="shared" ca="1" si="1"/>
        <v>0</v>
      </c>
      <c r="E10" s="90">
        <f t="shared" ca="1" si="1"/>
        <v>0</v>
      </c>
      <c r="F10" s="90">
        <f t="shared" ca="1" si="1"/>
        <v>0</v>
      </c>
      <c r="G10" s="210">
        <f ca="1">IF(SUM('Chemicals Calcs'!G$2:G10)-'Chem - ODS'!B$15*10^6&lt;0,0,IF(AND(SUM('Chemicals Calcs'!G$1:G9)-'Chem - ODS'!B$15*10^6&lt;0,SUM('Chemicals Calcs'!G$2:G10)-'Chem - ODS'!B$15*10^6&gt;0),SUM('Chemicals Calcs'!G$2:G10)-'Chem - ODS'!B$15*10^6,'Chemicals Calcs'!G10))</f>
        <v>0</v>
      </c>
      <c r="H10" s="210">
        <f ca="1">IF(SUM('Chemicals Calcs'!H$2:H10)-'Chem - ODS'!C$15*10^6&lt;0,0,IF(AND(SUM('Chemicals Calcs'!H$1:H9)-'Chem - ODS'!C$15*10^6&lt;0,SUM('Chemicals Calcs'!H$2:H10)-'Chem - ODS'!C$15*10^6&gt;0),SUM('Chemicals Calcs'!H$2:H10)-'Chem - ODS'!C$15*10^6,'Chemicals Calcs'!H10))</f>
        <v>0</v>
      </c>
      <c r="I10" s="210">
        <f ca="1">IF(SUM('Chemicals Calcs'!I$2:I10)-'Chem - ODS'!D$15*10^6&lt;0,0,IF(AND(SUM('Chemicals Calcs'!I$1:I9)-'Chem - ODS'!D$15*10^6&lt;0,SUM('Chemicals Calcs'!I$2:I10)-'Chem - ODS'!D$15*10^6&gt;0),SUM('Chemicals Calcs'!I$2:I10)-'Chem - ODS'!D$15*10^6,'Chemicals Calcs'!I10))</f>
        <v>0</v>
      </c>
      <c r="J10" s="210">
        <f ca="1">IF(SUM('Chemicals Calcs'!J$2:J10)-'Chem - ODS'!E$15*10^6&lt;0,0,IF(AND(SUM('Chemicals Calcs'!J$1:J9)-'Chem - ODS'!E$15*10^6&lt;0,SUM('Chemicals Calcs'!J$2:J10)-'Chem - ODS'!E$15*10^6&gt;0),SUM('Chemicals Calcs'!J$2:J10)-'Chem - ODS'!E$15*10^6,'Chemicals Calcs'!J10))</f>
        <v>0</v>
      </c>
      <c r="K10" s="210">
        <f ca="1">IF(SUM('Chemicals Calcs'!K$2:K10)-'Chem - ODS'!F$15*10^6&lt;0,0,IF(AND(SUM('Chemicals Calcs'!K$1:K9)-'Chem - ODS'!F$15*10^6&lt;0,SUM('Chemicals Calcs'!K$2:K10)-'Chem - ODS'!F$15*10^6&gt;0),SUM('Chemicals Calcs'!K$2:K10)-'Chem - ODS'!F$15*10^6,'Chemicals Calcs'!K10))</f>
        <v>0</v>
      </c>
      <c r="L10" s="210">
        <f ca="1">IF(SUM('Chemicals Calcs'!L$2:L10)-'Chem - ODS'!G$15*10^6&lt;0,0,IF(AND(SUM('Chemicals Calcs'!L$1:L9)-'Chem - ODS'!G$15*10^6&lt;0,SUM('Chemicals Calcs'!L$2:L10)-'Chem - ODS'!G$15*10^6&gt;0),SUM('Chemicals Calcs'!L$2:L10)-'Chem - ODS'!G$15*10^6,'Chemicals Calcs'!L10))</f>
        <v>0</v>
      </c>
      <c r="M10" s="210">
        <f ca="1">IF(SUM('Chemicals Calcs'!M$2:M10)-'Chem - ODS'!H$15*10^6&lt;0,0,IF(AND(SUM('Chemicals Calcs'!M$1:M9)-'Chem - ODS'!H$15*10^6&lt;0,SUM('Chemicals Calcs'!M$2:M10)-'Chem - ODS'!H$15*10^6&gt;0),SUM('Chemicals Calcs'!M$2:M10)-'Chem - ODS'!H$15*10^6,'Chemicals Calcs'!M10))</f>
        <v>0</v>
      </c>
      <c r="N10" s="210">
        <f ca="1">IF(SUM('Chemicals Calcs'!N$2:N10)-'Chem - ODS'!I$15*10^6&lt;0,0,IF(AND(SUM('Chemicals Calcs'!N$1:N9)-'Chem - ODS'!I$15*10^6&lt;0,SUM('Chemicals Calcs'!N$2:N10)-'Chem - ODS'!I$15*10^6&gt;0),SUM('Chemicals Calcs'!N$2:N10)-'Chem - ODS'!I$15*10^6,'Chemicals Calcs'!N10))</f>
        <v>0</v>
      </c>
      <c r="O10" s="210">
        <f ca="1">IF(SUM('Chemicals Calcs'!O$2:O10)-'Chem - ODS'!J$15*10^6&lt;0,0,IF(AND(SUM('Chemicals Calcs'!O$1:O9)-'Chem - ODS'!J$15*10^6&lt;0,SUM('Chemicals Calcs'!O$2:O10)-'Chem - ODS'!J$15*10^6&gt;0),SUM('Chemicals Calcs'!O$2:O10)-'Chem - ODS'!J$15*10^6,'Chemicals Calcs'!O10))</f>
        <v>0</v>
      </c>
      <c r="P10" s="210">
        <f ca="1">IF(SUM('Chemicals Calcs'!P$2:P10)-'Chem - ODS'!K$15*10^6&lt;0,0,IF(AND(SUM('Chemicals Calcs'!P$1:P9)-'Chem - ODS'!K$15*10^6&lt;0,SUM('Chemicals Calcs'!P$2:P10)-'Chem - ODS'!K$15*10^6&gt;0),SUM('Chemicals Calcs'!P$2:P10)-'Chem - ODS'!K$15*10^6,'Chemicals Calcs'!P10))</f>
        <v>0</v>
      </c>
      <c r="Q10" s="210">
        <f ca="1">IF(SUM('Chemicals Calcs'!Q$2:Q10)-'Chem - ODS'!L$15*10^6&lt;0,0,IF(AND(SUM('Chemicals Calcs'!Q$1:Q9)-'Chem - ODS'!L$15*10^6&lt;0,SUM('Chemicals Calcs'!Q$2:Q10)-'Chem - ODS'!L$15*10^6&gt;0),SUM('Chemicals Calcs'!Q$2:Q10)-'Chem - ODS'!L$15*10^6,'Chemicals Calcs'!Q10))</f>
        <v>0</v>
      </c>
      <c r="R10" s="210">
        <f ca="1">IF(SUM('Chemicals Calcs'!R$2:R10)-'Chem - ODS'!M$15*10^6&lt;0,0,IF(AND(SUM('Chemicals Calcs'!R$1:R9)-'Chem - ODS'!M$15*10^6&lt;0,SUM('Chemicals Calcs'!R$2:R10)-'Chem - ODS'!M$15*10^6&gt;0),SUM('Chemicals Calcs'!R$2:R10)-'Chem - ODS'!M$15*10^6,'Chemicals Calcs'!R10))</f>
        <v>0</v>
      </c>
      <c r="S10" s="210">
        <f ca="1">IF(SUM('Chemicals Calcs'!S$2:S10)-'Chem - ODS'!N$15*10^6&lt;0,0,IF(AND(SUM('Chemicals Calcs'!S$1:S9)-'Chem - ODS'!N$15*10^6&lt;0,SUM('Chemicals Calcs'!S$2:S10)-'Chem - ODS'!N$15*10^6&gt;0),SUM('Chemicals Calcs'!S$2:S10)-'Chem - ODS'!N$15*10^6,'Chemicals Calcs'!S10))</f>
        <v>0</v>
      </c>
      <c r="T10" s="210">
        <f ca="1">IF(SUM('Chemicals Calcs'!T$2:T10)-'Chem - ODS'!O$15*10^6&lt;0,0,IF(AND(SUM('Chemicals Calcs'!T$1:T9)-'Chem - ODS'!O$15*10^6&lt;0,SUM('Chemicals Calcs'!T$2:T10)-'Chem - ODS'!O$15*10^6&gt;0),SUM('Chemicals Calcs'!T$2:T10)-'Chem - ODS'!O$15*10^6,'Chemicals Calcs'!T10))</f>
        <v>0</v>
      </c>
      <c r="U10" s="210">
        <f ca="1">IF(SUM('Chemicals Calcs'!U$2:U10)-'Chem - ODS'!P$15*10^6&lt;0,0,IF(AND(SUM('Chemicals Calcs'!U$1:U9)-'Chem - ODS'!P$15*10^6&lt;0,SUM('Chemicals Calcs'!U$2:U10)-'Chem - ODS'!P$15*10^6&gt;0),SUM('Chemicals Calcs'!U$2:U10)-'Chem - ODS'!P$15*10^6,'Chemicals Calcs'!U10))</f>
        <v>0</v>
      </c>
      <c r="V10" s="210">
        <f ca="1">IF(SUM('Chemicals Calcs'!V$2:V10)-'Chem - ODS'!Q$15*10^6&lt;0,0,IF(AND(SUM('Chemicals Calcs'!V$1:V9)-'Chem - ODS'!Q$15*10^6&lt;0,SUM('Chemicals Calcs'!V$2:V10)-'Chem - ODS'!Q$15*10^6&gt;0),SUM('Chemicals Calcs'!V$2:V10)-'Chem - ODS'!Q$15*10^6,'Chemicals Calcs'!V10))</f>
        <v>0</v>
      </c>
      <c r="W10" s="210">
        <f ca="1">IF(SUM('Chemicals Calcs'!W$2:W10)-'Chem - ODS'!R$15*10^6&lt;0,0,IF(AND(SUM('Chemicals Calcs'!W$1:W9)-'Chem - ODS'!R$15*10^6&lt;0,SUM('Chemicals Calcs'!W$2:W10)-'Chem - ODS'!R$15*10^6&gt;0),SUM('Chemicals Calcs'!W$2:W10)-'Chem - ODS'!R$15*10^6,'Chemicals Calcs'!W10))</f>
        <v>0</v>
      </c>
      <c r="X10" s="210">
        <f ca="1">IF(SUM('Chemicals Calcs'!X$2:X10)-'Chem - ODS'!S$15*10^6&lt;0,0,IF(AND(SUM('Chemicals Calcs'!X$1:X9)-'Chem - ODS'!S$15*10^6&lt;0,SUM('Chemicals Calcs'!X$2:X10)-'Chem - ODS'!S$15*10^6&gt;0),SUM('Chemicals Calcs'!X$2:X10)-'Chem - ODS'!S$15*10^6,'Chemicals Calcs'!X10))</f>
        <v>0</v>
      </c>
      <c r="Y10" s="210">
        <f ca="1">IF(SUM('Chemicals Calcs'!Y$2:Y10)-'Chem - ODS'!T$15*10^6&lt;0,0,IF(AND(SUM('Chemicals Calcs'!Y$1:Y9)-'Chem - ODS'!T$15*10^6&lt;0,SUM('Chemicals Calcs'!Y$2:Y10)-'Chem - ODS'!T$15*10^6&gt;0),SUM('Chemicals Calcs'!Y$2:Y10)-'Chem - ODS'!T$15*10^6,'Chemicals Calcs'!Y10))</f>
        <v>0</v>
      </c>
      <c r="Z10" s="210">
        <f ca="1">IF(SUM('Chemicals Calcs'!Z$2:Z10)-'Chem - ODS'!U$15*10^6&lt;0,0,IF(AND(SUM('Chemicals Calcs'!Z$1:Z9)-'Chem - ODS'!U$15*10^6&lt;0,SUM('Chemicals Calcs'!Z$2:Z10)-'Chem - ODS'!U$15*10^6&gt;0),SUM('Chemicals Calcs'!Z$2:Z10)-'Chem - ODS'!U$15*10^6,'Chemicals Calcs'!Z10))</f>
        <v>0</v>
      </c>
      <c r="AA10" s="210">
        <f ca="1">IF(SUM('Chemicals Calcs'!AA$2:AA10)-'Chem - ODS'!V$15*10^6&lt;0,0,IF(AND(SUM('Chemicals Calcs'!AA$1:AA9)-'Chem - ODS'!V$15*10^6&lt;0,SUM('Chemicals Calcs'!AA$2:AA10)-'Chem - ODS'!V$15*10^6&gt;0),SUM('Chemicals Calcs'!AA$2:AA10)-'Chem - ODS'!V$15*10^6,'Chemicals Calcs'!AA10))</f>
        <v>0</v>
      </c>
      <c r="AB10" s="210">
        <f ca="1">IF(SUM('Chemicals Calcs'!AB$2:AB10)-'Chem - ODS'!W$15*10^6&lt;0,0,IF(AND(SUM('Chemicals Calcs'!AB$1:AB9)-'Chem - ODS'!W$15*10^6&lt;0,SUM('Chemicals Calcs'!AB$2:AB10)-'Chem - ODS'!W$15*10^6&gt;0),SUM('Chemicals Calcs'!AB$2:AB10)-'Chem - ODS'!W$15*10^6,'Chemicals Calcs'!AB10))</f>
        <v>0</v>
      </c>
      <c r="AC10" s="210">
        <f ca="1">IF(SUM('Chemicals Calcs'!AC$2:AC10)-'Chem - ODS'!X$15*10^6&lt;0,0,IF(AND(SUM('Chemicals Calcs'!AC$1:AC9)-'Chem - ODS'!X$15*10^6&lt;0,SUM('Chemicals Calcs'!AC$2:AC10)-'Chem - ODS'!X$15*10^6&gt;0),SUM('Chemicals Calcs'!AC$2:AC10)-'Chem - ODS'!X$15*10^6,'Chemicals Calcs'!AC10))</f>
        <v>0</v>
      </c>
      <c r="AD10" s="210">
        <f ca="1">IF(SUM('Chemicals Calcs'!AD$2:AD10)-'Chem - ODS'!Y$15*10^6&lt;0,0,IF(AND(SUM('Chemicals Calcs'!AD$1:AD9)-'Chem - ODS'!Y$15*10^6&lt;0,SUM('Chemicals Calcs'!AD$2:AD10)-'Chem - ODS'!Y$15*10^6&gt;0),SUM('Chemicals Calcs'!AD$2:AD10)-'Chem - ODS'!Y$15*10^6,'Chemicals Calcs'!AD10))</f>
        <v>0</v>
      </c>
      <c r="AE10" s="210">
        <f ca="1">IF(SUM('Chemicals Calcs'!AE$2:AE10)-'Chem - ODS'!Z$15*10^6&lt;0,0,IF(AND(SUM('Chemicals Calcs'!AE$1:AE9)-'Chem - ODS'!Z$15*10^6&lt;0,SUM('Chemicals Calcs'!AE$2:AE10)-'Chem - ODS'!Z$15*10^6&gt;0),SUM('Chemicals Calcs'!AE$2:AE10)-'Chem - ODS'!Z$15*10^6,'Chemicals Calcs'!AE10))</f>
        <v>0</v>
      </c>
      <c r="AF10" s="210">
        <f ca="1">IF(SUM('Chemicals Calcs'!AF$2:AF10)-'Chem - ODS'!AA$15*10^6&lt;0,0,IF(AND(SUM('Chemicals Calcs'!AF$1:AF9)-'Chem - ODS'!AA$15*10^6&lt;0,SUM('Chemicals Calcs'!AF$2:AF10)-'Chem - ODS'!AA$15*10^6&gt;0),SUM('Chemicals Calcs'!AF$2:AF10)-'Chem - ODS'!AA$15*10^6,'Chemicals Calcs'!AF10))</f>
        <v>0</v>
      </c>
      <c r="AG10" s="210">
        <f ca="1">IF(SUM('Chemicals Calcs'!AG$2:AG10)-'Chem - ODS'!AB$15*10^6&lt;0,0,IF(AND(SUM('Chemicals Calcs'!AG$1:AG9)-'Chem - ODS'!AB$15*10^6&lt;0,SUM('Chemicals Calcs'!AG$2:AG10)-'Chem - ODS'!AB$15*10^6&gt;0),SUM('Chemicals Calcs'!AG$2:AG10)-'Chem - ODS'!AB$15*10^6,'Chemicals Calcs'!AG10))</f>
        <v>0</v>
      </c>
      <c r="AH10" s="210">
        <f ca="1">IF(SUM('Chemicals Calcs'!AH$2:AH10)-'Chem - ODS'!AC$15*10^6&lt;0,0,IF(AND(SUM('Chemicals Calcs'!AH$1:AH9)-'Chem - ODS'!AC$15*10^6&lt;0,SUM('Chemicals Calcs'!AH$2:AH10)-'Chem - ODS'!AC$15*10^6&gt;0),SUM('Chemicals Calcs'!AH$2:AH10)-'Chem - ODS'!AC$15*10^6,'Chemicals Calcs'!AH10))</f>
        <v>0</v>
      </c>
      <c r="AI10" s="210">
        <f ca="1">IF(SUM('Chemicals Calcs'!AI$2:AI10)-'Chem - ODS'!AD$15*10^6&lt;0,0,IF(AND(SUM('Chemicals Calcs'!AI$1:AI9)-'Chem - ODS'!AD$15*10^6&lt;0,SUM('Chemicals Calcs'!AI$2:AI10)-'Chem - ODS'!AD$15*10^6&gt;0),SUM('Chemicals Calcs'!AI$2:AI10)-'Chem - ODS'!AD$15*10^6,'Chemicals Calcs'!AI10))</f>
        <v>0</v>
      </c>
      <c r="AJ10" s="210">
        <f ca="1">IF(SUM('Chemicals Calcs'!AJ$2:AJ10)-'Chem - ODS'!AE$15*10^6&lt;0,0,IF(AND(SUM('Chemicals Calcs'!AJ$1:AJ9)-'Chem - ODS'!AE$15*10^6&lt;0,SUM('Chemicals Calcs'!AJ$2:AJ10)-'Chem - ODS'!AE$15*10^6&gt;0),SUM('Chemicals Calcs'!AJ$2:AJ10)-'Chem - ODS'!AE$15*10^6,'Chemicals Calcs'!AJ10))</f>
        <v>0</v>
      </c>
      <c r="AK10" s="210">
        <f ca="1">IF(SUM('Chemicals Calcs'!AK$2:AK10)-'Chem - ODS'!AF$15*10^6&lt;0,0,IF(AND(SUM('Chemicals Calcs'!AK$1:AK9)-'Chem - ODS'!AF$15*10^6&lt;0,SUM('Chemicals Calcs'!AK$2:AK10)-'Chem - ODS'!AF$15*10^6&gt;0),SUM('Chemicals Calcs'!AK$2:AK10)-'Chem - ODS'!AF$15*10^6,'Chemicals Calcs'!AK10))</f>
        <v>0</v>
      </c>
      <c r="AL10" s="210">
        <f ca="1">IF(SUM('Chemicals Calcs'!AL$2:AL10)-'Chem - ODS'!AG$15*10^6&lt;0,0,IF(AND(SUM('Chemicals Calcs'!AL$1:AL9)-'Chem - ODS'!AG$15*10^6&lt;0,SUM('Chemicals Calcs'!AL$2:AL10)-'Chem - ODS'!AG$15*10^6&gt;0),SUM('Chemicals Calcs'!AL$2:AL10)-'Chem - ODS'!AG$15*10^6,'Chemicals Calcs'!AL10))</f>
        <v>0</v>
      </c>
      <c r="AM10" s="210">
        <f ca="1">IF(SUM('Chemicals Calcs'!AM$2:AM10)-'Chem - ODS'!AH$15*10^6&lt;0,0,IF(AND(SUM('Chemicals Calcs'!AM$1:AM9)-'Chem - ODS'!AH$15*10^6&lt;0,SUM('Chemicals Calcs'!AM$2:AM10)-'Chem - ODS'!AH$15*10^6&gt;0),SUM('Chemicals Calcs'!AM$2:AM10)-'Chem - ODS'!AH$15*10^6,'Chemicals Calcs'!AM10))</f>
        <v>0</v>
      </c>
      <c r="AN10" s="210">
        <f ca="1">IF(SUM('Chemicals Calcs'!AN$2:AN10)-'Chem - ODS'!AI$15*10^6&lt;0,0,IF(AND(SUM('Chemicals Calcs'!AN$1:AN9)-'Chem - ODS'!AI$15*10^6&lt;0,SUM('Chemicals Calcs'!AN$2:AN10)-'Chem - ODS'!AI$15*10^6&gt;0),SUM('Chemicals Calcs'!AN$2:AN10)-'Chem - ODS'!AI$15*10^6,'Chemicals Calcs'!AN10))</f>
        <v>0</v>
      </c>
      <c r="AO10" s="210">
        <f ca="1">IF(SUM('Chemicals Calcs'!AO$2:AO10)-'Chem - ODS'!AJ$15*10^6&lt;0,0,IF(AND(SUM('Chemicals Calcs'!AO$1:AO9)-'Chem - ODS'!AJ$15*10^6&lt;0,SUM('Chemicals Calcs'!AO$2:AO10)-'Chem - ODS'!AJ$15*10^6&gt;0),SUM('Chemicals Calcs'!AO$2:AO10)-'Chem - ODS'!AJ$15*10^6,'Chemicals Calcs'!AO10))</f>
        <v>0</v>
      </c>
      <c r="AP10" s="210">
        <f ca="1">IF(SUM('Chemicals Calcs'!AP$2:AP10)-'Chem - ODS'!AK$15*10^6&lt;0,0,IF(AND(SUM('Chemicals Calcs'!AP$1:AP9)-'Chem - ODS'!AK$15*10^6&lt;0,SUM('Chemicals Calcs'!AP$2:AP10)-'Chem - ODS'!AK$15*10^6&gt;0),SUM('Chemicals Calcs'!AP$2:AP10)-'Chem - ODS'!AK$15*10^6,'Chemicals Calcs'!AP10))</f>
        <v>0</v>
      </c>
    </row>
    <row r="11" spans="1:42">
      <c r="A11" s="74">
        <v>-41</v>
      </c>
      <c r="B11">
        <f ca="1">IF('Chemicals 2010'!$A19="CP",INDIRECT("'Chemicals 2010'!"&amp;'Country Selector'!$B$3&amp;ROW($A19))*10^12,0)</f>
        <v>0</v>
      </c>
      <c r="C11" s="90">
        <f t="shared" ca="1" si="0"/>
        <v>0</v>
      </c>
      <c r="D11" s="90">
        <f t="shared" ca="1" si="1"/>
        <v>0</v>
      </c>
      <c r="E11" s="90">
        <f t="shared" ca="1" si="1"/>
        <v>0</v>
      </c>
      <c r="F11" s="90">
        <f t="shared" ca="1" si="1"/>
        <v>0</v>
      </c>
      <c r="G11" s="210">
        <f ca="1">IF(SUM('Chemicals Calcs'!G$2:G11)-'Chem - ODS'!B$15*10^6&lt;0,0,IF(AND(SUM('Chemicals Calcs'!G$1:G10)-'Chem - ODS'!B$15*10^6&lt;0,SUM('Chemicals Calcs'!G$2:G11)-'Chem - ODS'!B$15*10^6&gt;0),SUM('Chemicals Calcs'!G$2:G11)-'Chem - ODS'!B$15*10^6,'Chemicals Calcs'!G11))</f>
        <v>0</v>
      </c>
      <c r="H11" s="210">
        <f ca="1">IF(SUM('Chemicals Calcs'!H$2:H11)-'Chem - ODS'!C$15*10^6&lt;0,0,IF(AND(SUM('Chemicals Calcs'!H$1:H10)-'Chem - ODS'!C$15*10^6&lt;0,SUM('Chemicals Calcs'!H$2:H11)-'Chem - ODS'!C$15*10^6&gt;0),SUM('Chemicals Calcs'!H$2:H11)-'Chem - ODS'!C$15*10^6,'Chemicals Calcs'!H11))</f>
        <v>0</v>
      </c>
      <c r="I11" s="210">
        <f ca="1">IF(SUM('Chemicals Calcs'!I$2:I11)-'Chem - ODS'!D$15*10^6&lt;0,0,IF(AND(SUM('Chemicals Calcs'!I$1:I10)-'Chem - ODS'!D$15*10^6&lt;0,SUM('Chemicals Calcs'!I$2:I11)-'Chem - ODS'!D$15*10^6&gt;0),SUM('Chemicals Calcs'!I$2:I11)-'Chem - ODS'!D$15*10^6,'Chemicals Calcs'!I11))</f>
        <v>0</v>
      </c>
      <c r="J11" s="210">
        <f ca="1">IF(SUM('Chemicals Calcs'!J$2:J11)-'Chem - ODS'!E$15*10^6&lt;0,0,IF(AND(SUM('Chemicals Calcs'!J$1:J10)-'Chem - ODS'!E$15*10^6&lt;0,SUM('Chemicals Calcs'!J$2:J11)-'Chem - ODS'!E$15*10^6&gt;0),SUM('Chemicals Calcs'!J$2:J11)-'Chem - ODS'!E$15*10^6,'Chemicals Calcs'!J11))</f>
        <v>0</v>
      </c>
      <c r="K11" s="210">
        <f ca="1">IF(SUM('Chemicals Calcs'!K$2:K11)-'Chem - ODS'!F$15*10^6&lt;0,0,IF(AND(SUM('Chemicals Calcs'!K$1:K10)-'Chem - ODS'!F$15*10^6&lt;0,SUM('Chemicals Calcs'!K$2:K11)-'Chem - ODS'!F$15*10^6&gt;0),SUM('Chemicals Calcs'!K$2:K11)-'Chem - ODS'!F$15*10^6,'Chemicals Calcs'!K11))</f>
        <v>0</v>
      </c>
      <c r="L11" s="210">
        <f ca="1">IF(SUM('Chemicals Calcs'!L$2:L11)-'Chem - ODS'!G$15*10^6&lt;0,0,IF(AND(SUM('Chemicals Calcs'!L$1:L10)-'Chem - ODS'!G$15*10^6&lt;0,SUM('Chemicals Calcs'!L$2:L11)-'Chem - ODS'!G$15*10^6&gt;0),SUM('Chemicals Calcs'!L$2:L11)-'Chem - ODS'!G$15*10^6,'Chemicals Calcs'!L11))</f>
        <v>0</v>
      </c>
      <c r="M11" s="210">
        <f ca="1">IF(SUM('Chemicals Calcs'!M$2:M11)-'Chem - ODS'!H$15*10^6&lt;0,0,IF(AND(SUM('Chemicals Calcs'!M$1:M10)-'Chem - ODS'!H$15*10^6&lt;0,SUM('Chemicals Calcs'!M$2:M11)-'Chem - ODS'!H$15*10^6&gt;0),SUM('Chemicals Calcs'!M$2:M11)-'Chem - ODS'!H$15*10^6,'Chemicals Calcs'!M11))</f>
        <v>0</v>
      </c>
      <c r="N11" s="210">
        <f ca="1">IF(SUM('Chemicals Calcs'!N$2:N11)-'Chem - ODS'!I$15*10^6&lt;0,0,IF(AND(SUM('Chemicals Calcs'!N$1:N10)-'Chem - ODS'!I$15*10^6&lt;0,SUM('Chemicals Calcs'!N$2:N11)-'Chem - ODS'!I$15*10^6&gt;0),SUM('Chemicals Calcs'!N$2:N11)-'Chem - ODS'!I$15*10^6,'Chemicals Calcs'!N11))</f>
        <v>0</v>
      </c>
      <c r="O11" s="210">
        <f ca="1">IF(SUM('Chemicals Calcs'!O$2:O11)-'Chem - ODS'!J$15*10^6&lt;0,0,IF(AND(SUM('Chemicals Calcs'!O$1:O10)-'Chem - ODS'!J$15*10^6&lt;0,SUM('Chemicals Calcs'!O$2:O11)-'Chem - ODS'!J$15*10^6&gt;0),SUM('Chemicals Calcs'!O$2:O11)-'Chem - ODS'!J$15*10^6,'Chemicals Calcs'!O11))</f>
        <v>0</v>
      </c>
      <c r="P11" s="210">
        <f ca="1">IF(SUM('Chemicals Calcs'!P$2:P11)-'Chem - ODS'!K$15*10^6&lt;0,0,IF(AND(SUM('Chemicals Calcs'!P$1:P10)-'Chem - ODS'!K$15*10^6&lt;0,SUM('Chemicals Calcs'!P$2:P11)-'Chem - ODS'!K$15*10^6&gt;0),SUM('Chemicals Calcs'!P$2:P11)-'Chem - ODS'!K$15*10^6,'Chemicals Calcs'!P11))</f>
        <v>0</v>
      </c>
      <c r="Q11" s="210">
        <f ca="1">IF(SUM('Chemicals Calcs'!Q$2:Q11)-'Chem - ODS'!L$15*10^6&lt;0,0,IF(AND(SUM('Chemicals Calcs'!Q$1:Q10)-'Chem - ODS'!L$15*10^6&lt;0,SUM('Chemicals Calcs'!Q$2:Q11)-'Chem - ODS'!L$15*10^6&gt;0),SUM('Chemicals Calcs'!Q$2:Q11)-'Chem - ODS'!L$15*10^6,'Chemicals Calcs'!Q11))</f>
        <v>0</v>
      </c>
      <c r="R11" s="210">
        <f ca="1">IF(SUM('Chemicals Calcs'!R$2:R11)-'Chem - ODS'!M$15*10^6&lt;0,0,IF(AND(SUM('Chemicals Calcs'!R$1:R10)-'Chem - ODS'!M$15*10^6&lt;0,SUM('Chemicals Calcs'!R$2:R11)-'Chem - ODS'!M$15*10^6&gt;0),SUM('Chemicals Calcs'!R$2:R11)-'Chem - ODS'!M$15*10^6,'Chemicals Calcs'!R11))</f>
        <v>0</v>
      </c>
      <c r="S11" s="210">
        <f ca="1">IF(SUM('Chemicals Calcs'!S$2:S11)-'Chem - ODS'!N$15*10^6&lt;0,0,IF(AND(SUM('Chemicals Calcs'!S$1:S10)-'Chem - ODS'!N$15*10^6&lt;0,SUM('Chemicals Calcs'!S$2:S11)-'Chem - ODS'!N$15*10^6&gt;0),SUM('Chemicals Calcs'!S$2:S11)-'Chem - ODS'!N$15*10^6,'Chemicals Calcs'!S11))</f>
        <v>0</v>
      </c>
      <c r="T11" s="210">
        <f ca="1">IF(SUM('Chemicals Calcs'!T$2:T11)-'Chem - ODS'!O$15*10^6&lt;0,0,IF(AND(SUM('Chemicals Calcs'!T$1:T10)-'Chem - ODS'!O$15*10^6&lt;0,SUM('Chemicals Calcs'!T$2:T11)-'Chem - ODS'!O$15*10^6&gt;0),SUM('Chemicals Calcs'!T$2:T11)-'Chem - ODS'!O$15*10^6,'Chemicals Calcs'!T11))</f>
        <v>0</v>
      </c>
      <c r="U11" s="210">
        <f ca="1">IF(SUM('Chemicals Calcs'!U$2:U11)-'Chem - ODS'!P$15*10^6&lt;0,0,IF(AND(SUM('Chemicals Calcs'!U$1:U10)-'Chem - ODS'!P$15*10^6&lt;0,SUM('Chemicals Calcs'!U$2:U11)-'Chem - ODS'!P$15*10^6&gt;0),SUM('Chemicals Calcs'!U$2:U11)-'Chem - ODS'!P$15*10^6,'Chemicals Calcs'!U11))</f>
        <v>0</v>
      </c>
      <c r="V11" s="210">
        <f ca="1">IF(SUM('Chemicals Calcs'!V$2:V11)-'Chem - ODS'!Q$15*10^6&lt;0,0,IF(AND(SUM('Chemicals Calcs'!V$1:V10)-'Chem - ODS'!Q$15*10^6&lt;0,SUM('Chemicals Calcs'!V$2:V11)-'Chem - ODS'!Q$15*10^6&gt;0),SUM('Chemicals Calcs'!V$2:V11)-'Chem - ODS'!Q$15*10^6,'Chemicals Calcs'!V11))</f>
        <v>0</v>
      </c>
      <c r="W11" s="210">
        <f ca="1">IF(SUM('Chemicals Calcs'!W$2:W11)-'Chem - ODS'!R$15*10^6&lt;0,0,IF(AND(SUM('Chemicals Calcs'!W$1:W10)-'Chem - ODS'!R$15*10^6&lt;0,SUM('Chemicals Calcs'!W$2:W11)-'Chem - ODS'!R$15*10^6&gt;0),SUM('Chemicals Calcs'!W$2:W11)-'Chem - ODS'!R$15*10^6,'Chemicals Calcs'!W11))</f>
        <v>0</v>
      </c>
      <c r="X11" s="210">
        <f ca="1">IF(SUM('Chemicals Calcs'!X$2:X11)-'Chem - ODS'!S$15*10^6&lt;0,0,IF(AND(SUM('Chemicals Calcs'!X$1:X10)-'Chem - ODS'!S$15*10^6&lt;0,SUM('Chemicals Calcs'!X$2:X11)-'Chem - ODS'!S$15*10^6&gt;0),SUM('Chemicals Calcs'!X$2:X11)-'Chem - ODS'!S$15*10^6,'Chemicals Calcs'!X11))</f>
        <v>0</v>
      </c>
      <c r="Y11" s="210">
        <f ca="1">IF(SUM('Chemicals Calcs'!Y$2:Y11)-'Chem - ODS'!T$15*10^6&lt;0,0,IF(AND(SUM('Chemicals Calcs'!Y$1:Y10)-'Chem - ODS'!T$15*10^6&lt;0,SUM('Chemicals Calcs'!Y$2:Y11)-'Chem - ODS'!T$15*10^6&gt;0),SUM('Chemicals Calcs'!Y$2:Y11)-'Chem - ODS'!T$15*10^6,'Chemicals Calcs'!Y11))</f>
        <v>0</v>
      </c>
      <c r="Z11" s="210">
        <f ca="1">IF(SUM('Chemicals Calcs'!Z$2:Z11)-'Chem - ODS'!U$15*10^6&lt;0,0,IF(AND(SUM('Chemicals Calcs'!Z$1:Z10)-'Chem - ODS'!U$15*10^6&lt;0,SUM('Chemicals Calcs'!Z$2:Z11)-'Chem - ODS'!U$15*10^6&gt;0),SUM('Chemicals Calcs'!Z$2:Z11)-'Chem - ODS'!U$15*10^6,'Chemicals Calcs'!Z11))</f>
        <v>0</v>
      </c>
      <c r="AA11" s="210">
        <f ca="1">IF(SUM('Chemicals Calcs'!AA$2:AA11)-'Chem - ODS'!V$15*10^6&lt;0,0,IF(AND(SUM('Chemicals Calcs'!AA$1:AA10)-'Chem - ODS'!V$15*10^6&lt;0,SUM('Chemicals Calcs'!AA$2:AA11)-'Chem - ODS'!V$15*10^6&gt;0),SUM('Chemicals Calcs'!AA$2:AA11)-'Chem - ODS'!V$15*10^6,'Chemicals Calcs'!AA11))</f>
        <v>0</v>
      </c>
      <c r="AB11" s="210">
        <f ca="1">IF(SUM('Chemicals Calcs'!AB$2:AB11)-'Chem - ODS'!W$15*10^6&lt;0,0,IF(AND(SUM('Chemicals Calcs'!AB$1:AB10)-'Chem - ODS'!W$15*10^6&lt;0,SUM('Chemicals Calcs'!AB$2:AB11)-'Chem - ODS'!W$15*10^6&gt;0),SUM('Chemicals Calcs'!AB$2:AB11)-'Chem - ODS'!W$15*10^6,'Chemicals Calcs'!AB11))</f>
        <v>0</v>
      </c>
      <c r="AC11" s="210">
        <f ca="1">IF(SUM('Chemicals Calcs'!AC$2:AC11)-'Chem - ODS'!X$15*10^6&lt;0,0,IF(AND(SUM('Chemicals Calcs'!AC$1:AC10)-'Chem - ODS'!X$15*10^6&lt;0,SUM('Chemicals Calcs'!AC$2:AC11)-'Chem - ODS'!X$15*10^6&gt;0),SUM('Chemicals Calcs'!AC$2:AC11)-'Chem - ODS'!X$15*10^6,'Chemicals Calcs'!AC11))</f>
        <v>0</v>
      </c>
      <c r="AD11" s="210">
        <f ca="1">IF(SUM('Chemicals Calcs'!AD$2:AD11)-'Chem - ODS'!Y$15*10^6&lt;0,0,IF(AND(SUM('Chemicals Calcs'!AD$1:AD10)-'Chem - ODS'!Y$15*10^6&lt;0,SUM('Chemicals Calcs'!AD$2:AD11)-'Chem - ODS'!Y$15*10^6&gt;0),SUM('Chemicals Calcs'!AD$2:AD11)-'Chem - ODS'!Y$15*10^6,'Chemicals Calcs'!AD11))</f>
        <v>0</v>
      </c>
      <c r="AE11" s="210">
        <f ca="1">IF(SUM('Chemicals Calcs'!AE$2:AE11)-'Chem - ODS'!Z$15*10^6&lt;0,0,IF(AND(SUM('Chemicals Calcs'!AE$1:AE10)-'Chem - ODS'!Z$15*10^6&lt;0,SUM('Chemicals Calcs'!AE$2:AE11)-'Chem - ODS'!Z$15*10^6&gt;0),SUM('Chemicals Calcs'!AE$2:AE11)-'Chem - ODS'!Z$15*10^6,'Chemicals Calcs'!AE11))</f>
        <v>0</v>
      </c>
      <c r="AF11" s="210">
        <f ca="1">IF(SUM('Chemicals Calcs'!AF$2:AF11)-'Chem - ODS'!AA$15*10^6&lt;0,0,IF(AND(SUM('Chemicals Calcs'!AF$1:AF10)-'Chem - ODS'!AA$15*10^6&lt;0,SUM('Chemicals Calcs'!AF$2:AF11)-'Chem - ODS'!AA$15*10^6&gt;0),SUM('Chemicals Calcs'!AF$2:AF11)-'Chem - ODS'!AA$15*10^6,'Chemicals Calcs'!AF11))</f>
        <v>0</v>
      </c>
      <c r="AG11" s="210">
        <f ca="1">IF(SUM('Chemicals Calcs'!AG$2:AG11)-'Chem - ODS'!AB$15*10^6&lt;0,0,IF(AND(SUM('Chemicals Calcs'!AG$1:AG10)-'Chem - ODS'!AB$15*10^6&lt;0,SUM('Chemicals Calcs'!AG$2:AG11)-'Chem - ODS'!AB$15*10^6&gt;0),SUM('Chemicals Calcs'!AG$2:AG11)-'Chem - ODS'!AB$15*10^6,'Chemicals Calcs'!AG11))</f>
        <v>0</v>
      </c>
      <c r="AH11" s="210">
        <f ca="1">IF(SUM('Chemicals Calcs'!AH$2:AH11)-'Chem - ODS'!AC$15*10^6&lt;0,0,IF(AND(SUM('Chemicals Calcs'!AH$1:AH10)-'Chem - ODS'!AC$15*10^6&lt;0,SUM('Chemicals Calcs'!AH$2:AH11)-'Chem - ODS'!AC$15*10^6&gt;0),SUM('Chemicals Calcs'!AH$2:AH11)-'Chem - ODS'!AC$15*10^6,'Chemicals Calcs'!AH11))</f>
        <v>0</v>
      </c>
      <c r="AI11" s="210">
        <f ca="1">IF(SUM('Chemicals Calcs'!AI$2:AI11)-'Chem - ODS'!AD$15*10^6&lt;0,0,IF(AND(SUM('Chemicals Calcs'!AI$1:AI10)-'Chem - ODS'!AD$15*10^6&lt;0,SUM('Chemicals Calcs'!AI$2:AI11)-'Chem - ODS'!AD$15*10^6&gt;0),SUM('Chemicals Calcs'!AI$2:AI11)-'Chem - ODS'!AD$15*10^6,'Chemicals Calcs'!AI11))</f>
        <v>0</v>
      </c>
      <c r="AJ11" s="210">
        <f ca="1">IF(SUM('Chemicals Calcs'!AJ$2:AJ11)-'Chem - ODS'!AE$15*10^6&lt;0,0,IF(AND(SUM('Chemicals Calcs'!AJ$1:AJ10)-'Chem - ODS'!AE$15*10^6&lt;0,SUM('Chemicals Calcs'!AJ$2:AJ11)-'Chem - ODS'!AE$15*10^6&gt;0),SUM('Chemicals Calcs'!AJ$2:AJ11)-'Chem - ODS'!AE$15*10^6,'Chemicals Calcs'!AJ11))</f>
        <v>0</v>
      </c>
      <c r="AK11" s="210">
        <f ca="1">IF(SUM('Chemicals Calcs'!AK$2:AK11)-'Chem - ODS'!AF$15*10^6&lt;0,0,IF(AND(SUM('Chemicals Calcs'!AK$1:AK10)-'Chem - ODS'!AF$15*10^6&lt;0,SUM('Chemicals Calcs'!AK$2:AK11)-'Chem - ODS'!AF$15*10^6&gt;0),SUM('Chemicals Calcs'!AK$2:AK11)-'Chem - ODS'!AF$15*10^6,'Chemicals Calcs'!AK11))</f>
        <v>0</v>
      </c>
      <c r="AL11" s="210">
        <f ca="1">IF(SUM('Chemicals Calcs'!AL$2:AL11)-'Chem - ODS'!AG$15*10^6&lt;0,0,IF(AND(SUM('Chemicals Calcs'!AL$1:AL10)-'Chem - ODS'!AG$15*10^6&lt;0,SUM('Chemicals Calcs'!AL$2:AL11)-'Chem - ODS'!AG$15*10^6&gt;0),SUM('Chemicals Calcs'!AL$2:AL11)-'Chem - ODS'!AG$15*10^6,'Chemicals Calcs'!AL11))</f>
        <v>0</v>
      </c>
      <c r="AM11" s="210">
        <f ca="1">IF(SUM('Chemicals Calcs'!AM$2:AM11)-'Chem - ODS'!AH$15*10^6&lt;0,0,IF(AND(SUM('Chemicals Calcs'!AM$1:AM10)-'Chem - ODS'!AH$15*10^6&lt;0,SUM('Chemicals Calcs'!AM$2:AM11)-'Chem - ODS'!AH$15*10^6&gt;0),SUM('Chemicals Calcs'!AM$2:AM11)-'Chem - ODS'!AH$15*10^6,'Chemicals Calcs'!AM11))</f>
        <v>0</v>
      </c>
      <c r="AN11" s="210">
        <f ca="1">IF(SUM('Chemicals Calcs'!AN$2:AN11)-'Chem - ODS'!AI$15*10^6&lt;0,0,IF(AND(SUM('Chemicals Calcs'!AN$1:AN10)-'Chem - ODS'!AI$15*10^6&lt;0,SUM('Chemicals Calcs'!AN$2:AN11)-'Chem - ODS'!AI$15*10^6&gt;0),SUM('Chemicals Calcs'!AN$2:AN11)-'Chem - ODS'!AI$15*10^6,'Chemicals Calcs'!AN11))</f>
        <v>0</v>
      </c>
      <c r="AO11" s="210">
        <f ca="1">IF(SUM('Chemicals Calcs'!AO$2:AO11)-'Chem - ODS'!AJ$15*10^6&lt;0,0,IF(AND(SUM('Chemicals Calcs'!AO$1:AO10)-'Chem - ODS'!AJ$15*10^6&lt;0,SUM('Chemicals Calcs'!AO$2:AO11)-'Chem - ODS'!AJ$15*10^6&gt;0),SUM('Chemicals Calcs'!AO$2:AO11)-'Chem - ODS'!AJ$15*10^6,'Chemicals Calcs'!AO11))</f>
        <v>0</v>
      </c>
      <c r="AP11" s="210">
        <f ca="1">IF(SUM('Chemicals Calcs'!AP$2:AP11)-'Chem - ODS'!AK$15*10^6&lt;0,0,IF(AND(SUM('Chemicals Calcs'!AP$1:AP10)-'Chem - ODS'!AK$15*10^6&lt;0,SUM('Chemicals Calcs'!AP$2:AP11)-'Chem - ODS'!AK$15*10^6&gt;0),SUM('Chemicals Calcs'!AP$2:AP11)-'Chem - ODS'!AK$15*10^6,'Chemicals Calcs'!AP11))</f>
        <v>0</v>
      </c>
    </row>
    <row r="12" spans="1:42">
      <c r="A12" s="74">
        <v>-40</v>
      </c>
      <c r="B12">
        <f ca="1">IF('Chemicals 2010'!$A20="CP",INDIRECT("'Chemicals 2010'!"&amp;'Country Selector'!$B$3&amp;ROW($A20))*10^12,0)</f>
        <v>0</v>
      </c>
      <c r="C12" s="90">
        <f t="shared" ca="1" si="0"/>
        <v>0</v>
      </c>
      <c r="D12" s="90">
        <f t="shared" ca="1" si="1"/>
        <v>0</v>
      </c>
      <c r="E12" s="90">
        <f t="shared" ca="1" si="1"/>
        <v>0</v>
      </c>
      <c r="F12" s="90">
        <f t="shared" ca="1" si="1"/>
        <v>0</v>
      </c>
      <c r="G12" s="210">
        <f ca="1">IF(SUM('Chemicals Calcs'!G$2:G12)-'Chem - ODS'!B$15*10^6&lt;0,0,IF(AND(SUM('Chemicals Calcs'!G$1:G11)-'Chem - ODS'!B$15*10^6&lt;0,SUM('Chemicals Calcs'!G$2:G12)-'Chem - ODS'!B$15*10^6&gt;0),SUM('Chemicals Calcs'!G$2:G12)-'Chem - ODS'!B$15*10^6,'Chemicals Calcs'!G12))</f>
        <v>0</v>
      </c>
      <c r="H12" s="210">
        <f ca="1">IF(SUM('Chemicals Calcs'!H$2:H12)-'Chem - ODS'!C$15*10^6&lt;0,0,IF(AND(SUM('Chemicals Calcs'!H$1:H11)-'Chem - ODS'!C$15*10^6&lt;0,SUM('Chemicals Calcs'!H$2:H12)-'Chem - ODS'!C$15*10^6&gt;0),SUM('Chemicals Calcs'!H$2:H12)-'Chem - ODS'!C$15*10^6,'Chemicals Calcs'!H12))</f>
        <v>0</v>
      </c>
      <c r="I12" s="210">
        <f ca="1">IF(SUM('Chemicals Calcs'!I$2:I12)-'Chem - ODS'!D$15*10^6&lt;0,0,IF(AND(SUM('Chemicals Calcs'!I$1:I11)-'Chem - ODS'!D$15*10^6&lt;0,SUM('Chemicals Calcs'!I$2:I12)-'Chem - ODS'!D$15*10^6&gt;0),SUM('Chemicals Calcs'!I$2:I12)-'Chem - ODS'!D$15*10^6,'Chemicals Calcs'!I12))</f>
        <v>0</v>
      </c>
      <c r="J12" s="210">
        <f ca="1">IF(SUM('Chemicals Calcs'!J$2:J12)-'Chem - ODS'!E$15*10^6&lt;0,0,IF(AND(SUM('Chemicals Calcs'!J$1:J11)-'Chem - ODS'!E$15*10^6&lt;0,SUM('Chemicals Calcs'!J$2:J12)-'Chem - ODS'!E$15*10^6&gt;0),SUM('Chemicals Calcs'!J$2:J12)-'Chem - ODS'!E$15*10^6,'Chemicals Calcs'!J12))</f>
        <v>0</v>
      </c>
      <c r="K12" s="210">
        <f ca="1">IF(SUM('Chemicals Calcs'!K$2:K12)-'Chem - ODS'!F$15*10^6&lt;0,0,IF(AND(SUM('Chemicals Calcs'!K$1:K11)-'Chem - ODS'!F$15*10^6&lt;0,SUM('Chemicals Calcs'!K$2:K12)-'Chem - ODS'!F$15*10^6&gt;0),SUM('Chemicals Calcs'!K$2:K12)-'Chem - ODS'!F$15*10^6,'Chemicals Calcs'!K12))</f>
        <v>0</v>
      </c>
      <c r="L12" s="210">
        <f ca="1">IF(SUM('Chemicals Calcs'!L$2:L12)-'Chem - ODS'!G$15*10^6&lt;0,0,IF(AND(SUM('Chemicals Calcs'!L$1:L11)-'Chem - ODS'!G$15*10^6&lt;0,SUM('Chemicals Calcs'!L$2:L12)-'Chem - ODS'!G$15*10^6&gt;0),SUM('Chemicals Calcs'!L$2:L12)-'Chem - ODS'!G$15*10^6,'Chemicals Calcs'!L12))</f>
        <v>0</v>
      </c>
      <c r="M12" s="210">
        <f ca="1">IF(SUM('Chemicals Calcs'!M$2:M12)-'Chem - ODS'!H$15*10^6&lt;0,0,IF(AND(SUM('Chemicals Calcs'!M$1:M11)-'Chem - ODS'!H$15*10^6&lt;0,SUM('Chemicals Calcs'!M$2:M12)-'Chem - ODS'!H$15*10^6&gt;0),SUM('Chemicals Calcs'!M$2:M12)-'Chem - ODS'!H$15*10^6,'Chemicals Calcs'!M12))</f>
        <v>0</v>
      </c>
      <c r="N12" s="210">
        <f ca="1">IF(SUM('Chemicals Calcs'!N$2:N12)-'Chem - ODS'!I$15*10^6&lt;0,0,IF(AND(SUM('Chemicals Calcs'!N$1:N11)-'Chem - ODS'!I$15*10^6&lt;0,SUM('Chemicals Calcs'!N$2:N12)-'Chem - ODS'!I$15*10^6&gt;0),SUM('Chemicals Calcs'!N$2:N12)-'Chem - ODS'!I$15*10^6,'Chemicals Calcs'!N12))</f>
        <v>0</v>
      </c>
      <c r="O12" s="210">
        <f ca="1">IF(SUM('Chemicals Calcs'!O$2:O12)-'Chem - ODS'!J$15*10^6&lt;0,0,IF(AND(SUM('Chemicals Calcs'!O$1:O11)-'Chem - ODS'!J$15*10^6&lt;0,SUM('Chemicals Calcs'!O$2:O12)-'Chem - ODS'!J$15*10^6&gt;0),SUM('Chemicals Calcs'!O$2:O12)-'Chem - ODS'!J$15*10^6,'Chemicals Calcs'!O12))</f>
        <v>0</v>
      </c>
      <c r="P12" s="210">
        <f ca="1">IF(SUM('Chemicals Calcs'!P$2:P12)-'Chem - ODS'!K$15*10^6&lt;0,0,IF(AND(SUM('Chemicals Calcs'!P$1:P11)-'Chem - ODS'!K$15*10^6&lt;0,SUM('Chemicals Calcs'!P$2:P12)-'Chem - ODS'!K$15*10^6&gt;0),SUM('Chemicals Calcs'!P$2:P12)-'Chem - ODS'!K$15*10^6,'Chemicals Calcs'!P12))</f>
        <v>0</v>
      </c>
      <c r="Q12" s="210">
        <f ca="1">IF(SUM('Chemicals Calcs'!Q$2:Q12)-'Chem - ODS'!L$15*10^6&lt;0,0,IF(AND(SUM('Chemicals Calcs'!Q$1:Q11)-'Chem - ODS'!L$15*10^6&lt;0,SUM('Chemicals Calcs'!Q$2:Q12)-'Chem - ODS'!L$15*10^6&gt;0),SUM('Chemicals Calcs'!Q$2:Q12)-'Chem - ODS'!L$15*10^6,'Chemicals Calcs'!Q12))</f>
        <v>0</v>
      </c>
      <c r="R12" s="210">
        <f ca="1">IF(SUM('Chemicals Calcs'!R$2:R12)-'Chem - ODS'!M$15*10^6&lt;0,0,IF(AND(SUM('Chemicals Calcs'!R$1:R11)-'Chem - ODS'!M$15*10^6&lt;0,SUM('Chemicals Calcs'!R$2:R12)-'Chem - ODS'!M$15*10^6&gt;0),SUM('Chemicals Calcs'!R$2:R12)-'Chem - ODS'!M$15*10^6,'Chemicals Calcs'!R12))</f>
        <v>0</v>
      </c>
      <c r="S12" s="210">
        <f ca="1">IF(SUM('Chemicals Calcs'!S$2:S12)-'Chem - ODS'!N$15*10^6&lt;0,0,IF(AND(SUM('Chemicals Calcs'!S$1:S11)-'Chem - ODS'!N$15*10^6&lt;0,SUM('Chemicals Calcs'!S$2:S12)-'Chem - ODS'!N$15*10^6&gt;0),SUM('Chemicals Calcs'!S$2:S12)-'Chem - ODS'!N$15*10^6,'Chemicals Calcs'!S12))</f>
        <v>0</v>
      </c>
      <c r="T12" s="210">
        <f ca="1">IF(SUM('Chemicals Calcs'!T$2:T12)-'Chem - ODS'!O$15*10^6&lt;0,0,IF(AND(SUM('Chemicals Calcs'!T$1:T11)-'Chem - ODS'!O$15*10^6&lt;0,SUM('Chemicals Calcs'!T$2:T12)-'Chem - ODS'!O$15*10^6&gt;0),SUM('Chemicals Calcs'!T$2:T12)-'Chem - ODS'!O$15*10^6,'Chemicals Calcs'!T12))</f>
        <v>0</v>
      </c>
      <c r="U12" s="210">
        <f ca="1">IF(SUM('Chemicals Calcs'!U$2:U12)-'Chem - ODS'!P$15*10^6&lt;0,0,IF(AND(SUM('Chemicals Calcs'!U$1:U11)-'Chem - ODS'!P$15*10^6&lt;0,SUM('Chemicals Calcs'!U$2:U12)-'Chem - ODS'!P$15*10^6&gt;0),SUM('Chemicals Calcs'!U$2:U12)-'Chem - ODS'!P$15*10^6,'Chemicals Calcs'!U12))</f>
        <v>0</v>
      </c>
      <c r="V12" s="210">
        <f ca="1">IF(SUM('Chemicals Calcs'!V$2:V12)-'Chem - ODS'!Q$15*10^6&lt;0,0,IF(AND(SUM('Chemicals Calcs'!V$1:V11)-'Chem - ODS'!Q$15*10^6&lt;0,SUM('Chemicals Calcs'!V$2:V12)-'Chem - ODS'!Q$15*10^6&gt;0),SUM('Chemicals Calcs'!V$2:V12)-'Chem - ODS'!Q$15*10^6,'Chemicals Calcs'!V12))</f>
        <v>0</v>
      </c>
      <c r="W12" s="210">
        <f ca="1">IF(SUM('Chemicals Calcs'!W$2:W12)-'Chem - ODS'!R$15*10^6&lt;0,0,IF(AND(SUM('Chemicals Calcs'!W$1:W11)-'Chem - ODS'!R$15*10^6&lt;0,SUM('Chemicals Calcs'!W$2:W12)-'Chem - ODS'!R$15*10^6&gt;0),SUM('Chemicals Calcs'!W$2:W12)-'Chem - ODS'!R$15*10^6,'Chemicals Calcs'!W12))</f>
        <v>0</v>
      </c>
      <c r="X12" s="210">
        <f ca="1">IF(SUM('Chemicals Calcs'!X$2:X12)-'Chem - ODS'!S$15*10^6&lt;0,0,IF(AND(SUM('Chemicals Calcs'!X$1:X11)-'Chem - ODS'!S$15*10^6&lt;0,SUM('Chemicals Calcs'!X$2:X12)-'Chem - ODS'!S$15*10^6&gt;0),SUM('Chemicals Calcs'!X$2:X12)-'Chem - ODS'!S$15*10^6,'Chemicals Calcs'!X12))</f>
        <v>0</v>
      </c>
      <c r="Y12" s="210">
        <f ca="1">IF(SUM('Chemicals Calcs'!Y$2:Y12)-'Chem - ODS'!T$15*10^6&lt;0,0,IF(AND(SUM('Chemicals Calcs'!Y$1:Y11)-'Chem - ODS'!T$15*10^6&lt;0,SUM('Chemicals Calcs'!Y$2:Y12)-'Chem - ODS'!T$15*10^6&gt;0),SUM('Chemicals Calcs'!Y$2:Y12)-'Chem - ODS'!T$15*10^6,'Chemicals Calcs'!Y12))</f>
        <v>0</v>
      </c>
      <c r="Z12" s="210">
        <f ca="1">IF(SUM('Chemicals Calcs'!Z$2:Z12)-'Chem - ODS'!U$15*10^6&lt;0,0,IF(AND(SUM('Chemicals Calcs'!Z$1:Z11)-'Chem - ODS'!U$15*10^6&lt;0,SUM('Chemicals Calcs'!Z$2:Z12)-'Chem - ODS'!U$15*10^6&gt;0),SUM('Chemicals Calcs'!Z$2:Z12)-'Chem - ODS'!U$15*10^6,'Chemicals Calcs'!Z12))</f>
        <v>0</v>
      </c>
      <c r="AA12" s="210">
        <f ca="1">IF(SUM('Chemicals Calcs'!AA$2:AA12)-'Chem - ODS'!V$15*10^6&lt;0,0,IF(AND(SUM('Chemicals Calcs'!AA$1:AA11)-'Chem - ODS'!V$15*10^6&lt;0,SUM('Chemicals Calcs'!AA$2:AA12)-'Chem - ODS'!V$15*10^6&gt;0),SUM('Chemicals Calcs'!AA$2:AA12)-'Chem - ODS'!V$15*10^6,'Chemicals Calcs'!AA12))</f>
        <v>0</v>
      </c>
      <c r="AB12" s="210">
        <f ca="1">IF(SUM('Chemicals Calcs'!AB$2:AB12)-'Chem - ODS'!W$15*10^6&lt;0,0,IF(AND(SUM('Chemicals Calcs'!AB$1:AB11)-'Chem - ODS'!W$15*10^6&lt;0,SUM('Chemicals Calcs'!AB$2:AB12)-'Chem - ODS'!W$15*10^6&gt;0),SUM('Chemicals Calcs'!AB$2:AB12)-'Chem - ODS'!W$15*10^6,'Chemicals Calcs'!AB12))</f>
        <v>0</v>
      </c>
      <c r="AC12" s="210">
        <f ca="1">IF(SUM('Chemicals Calcs'!AC$2:AC12)-'Chem - ODS'!X$15*10^6&lt;0,0,IF(AND(SUM('Chemicals Calcs'!AC$1:AC11)-'Chem - ODS'!X$15*10^6&lt;0,SUM('Chemicals Calcs'!AC$2:AC12)-'Chem - ODS'!X$15*10^6&gt;0),SUM('Chemicals Calcs'!AC$2:AC12)-'Chem - ODS'!X$15*10^6,'Chemicals Calcs'!AC12))</f>
        <v>0</v>
      </c>
      <c r="AD12" s="210">
        <f ca="1">IF(SUM('Chemicals Calcs'!AD$2:AD12)-'Chem - ODS'!Y$15*10^6&lt;0,0,IF(AND(SUM('Chemicals Calcs'!AD$1:AD11)-'Chem - ODS'!Y$15*10^6&lt;0,SUM('Chemicals Calcs'!AD$2:AD12)-'Chem - ODS'!Y$15*10^6&gt;0),SUM('Chemicals Calcs'!AD$2:AD12)-'Chem - ODS'!Y$15*10^6,'Chemicals Calcs'!AD12))</f>
        <v>0</v>
      </c>
      <c r="AE12" s="210">
        <f ca="1">IF(SUM('Chemicals Calcs'!AE$2:AE12)-'Chem - ODS'!Z$15*10^6&lt;0,0,IF(AND(SUM('Chemicals Calcs'!AE$1:AE11)-'Chem - ODS'!Z$15*10^6&lt;0,SUM('Chemicals Calcs'!AE$2:AE12)-'Chem - ODS'!Z$15*10^6&gt;0),SUM('Chemicals Calcs'!AE$2:AE12)-'Chem - ODS'!Z$15*10^6,'Chemicals Calcs'!AE12))</f>
        <v>0</v>
      </c>
      <c r="AF12" s="210">
        <f ca="1">IF(SUM('Chemicals Calcs'!AF$2:AF12)-'Chem - ODS'!AA$15*10^6&lt;0,0,IF(AND(SUM('Chemicals Calcs'!AF$1:AF11)-'Chem - ODS'!AA$15*10^6&lt;0,SUM('Chemicals Calcs'!AF$2:AF12)-'Chem - ODS'!AA$15*10^6&gt;0),SUM('Chemicals Calcs'!AF$2:AF12)-'Chem - ODS'!AA$15*10^6,'Chemicals Calcs'!AF12))</f>
        <v>0</v>
      </c>
      <c r="AG12" s="210">
        <f ca="1">IF(SUM('Chemicals Calcs'!AG$2:AG12)-'Chem - ODS'!AB$15*10^6&lt;0,0,IF(AND(SUM('Chemicals Calcs'!AG$1:AG11)-'Chem - ODS'!AB$15*10^6&lt;0,SUM('Chemicals Calcs'!AG$2:AG12)-'Chem - ODS'!AB$15*10^6&gt;0),SUM('Chemicals Calcs'!AG$2:AG12)-'Chem - ODS'!AB$15*10^6,'Chemicals Calcs'!AG12))</f>
        <v>0</v>
      </c>
      <c r="AH12" s="210">
        <f ca="1">IF(SUM('Chemicals Calcs'!AH$2:AH12)-'Chem - ODS'!AC$15*10^6&lt;0,0,IF(AND(SUM('Chemicals Calcs'!AH$1:AH11)-'Chem - ODS'!AC$15*10^6&lt;0,SUM('Chemicals Calcs'!AH$2:AH12)-'Chem - ODS'!AC$15*10^6&gt;0),SUM('Chemicals Calcs'!AH$2:AH12)-'Chem - ODS'!AC$15*10^6,'Chemicals Calcs'!AH12))</f>
        <v>0</v>
      </c>
      <c r="AI12" s="210">
        <f ca="1">IF(SUM('Chemicals Calcs'!AI$2:AI12)-'Chem - ODS'!AD$15*10^6&lt;0,0,IF(AND(SUM('Chemicals Calcs'!AI$1:AI11)-'Chem - ODS'!AD$15*10^6&lt;0,SUM('Chemicals Calcs'!AI$2:AI12)-'Chem - ODS'!AD$15*10^6&gt;0),SUM('Chemicals Calcs'!AI$2:AI12)-'Chem - ODS'!AD$15*10^6,'Chemicals Calcs'!AI12))</f>
        <v>0</v>
      </c>
      <c r="AJ12" s="210">
        <f ca="1">IF(SUM('Chemicals Calcs'!AJ$2:AJ12)-'Chem - ODS'!AE$15*10^6&lt;0,0,IF(AND(SUM('Chemicals Calcs'!AJ$1:AJ11)-'Chem - ODS'!AE$15*10^6&lt;0,SUM('Chemicals Calcs'!AJ$2:AJ12)-'Chem - ODS'!AE$15*10^6&gt;0),SUM('Chemicals Calcs'!AJ$2:AJ12)-'Chem - ODS'!AE$15*10^6,'Chemicals Calcs'!AJ12))</f>
        <v>0</v>
      </c>
      <c r="AK12" s="210">
        <f ca="1">IF(SUM('Chemicals Calcs'!AK$2:AK12)-'Chem - ODS'!AF$15*10^6&lt;0,0,IF(AND(SUM('Chemicals Calcs'!AK$1:AK11)-'Chem - ODS'!AF$15*10^6&lt;0,SUM('Chemicals Calcs'!AK$2:AK12)-'Chem - ODS'!AF$15*10^6&gt;0),SUM('Chemicals Calcs'!AK$2:AK12)-'Chem - ODS'!AF$15*10^6,'Chemicals Calcs'!AK12))</f>
        <v>0</v>
      </c>
      <c r="AL12" s="210">
        <f ca="1">IF(SUM('Chemicals Calcs'!AL$2:AL12)-'Chem - ODS'!AG$15*10^6&lt;0,0,IF(AND(SUM('Chemicals Calcs'!AL$1:AL11)-'Chem - ODS'!AG$15*10^6&lt;0,SUM('Chemicals Calcs'!AL$2:AL12)-'Chem - ODS'!AG$15*10^6&gt;0),SUM('Chemicals Calcs'!AL$2:AL12)-'Chem - ODS'!AG$15*10^6,'Chemicals Calcs'!AL12))</f>
        <v>0</v>
      </c>
      <c r="AM12" s="210">
        <f ca="1">IF(SUM('Chemicals Calcs'!AM$2:AM12)-'Chem - ODS'!AH$15*10^6&lt;0,0,IF(AND(SUM('Chemicals Calcs'!AM$1:AM11)-'Chem - ODS'!AH$15*10^6&lt;0,SUM('Chemicals Calcs'!AM$2:AM12)-'Chem - ODS'!AH$15*10^6&gt;0),SUM('Chemicals Calcs'!AM$2:AM12)-'Chem - ODS'!AH$15*10^6,'Chemicals Calcs'!AM12))</f>
        <v>0</v>
      </c>
      <c r="AN12" s="210">
        <f ca="1">IF(SUM('Chemicals Calcs'!AN$2:AN12)-'Chem - ODS'!AI$15*10^6&lt;0,0,IF(AND(SUM('Chemicals Calcs'!AN$1:AN11)-'Chem - ODS'!AI$15*10^6&lt;0,SUM('Chemicals Calcs'!AN$2:AN12)-'Chem - ODS'!AI$15*10^6&gt;0),SUM('Chemicals Calcs'!AN$2:AN12)-'Chem - ODS'!AI$15*10^6,'Chemicals Calcs'!AN12))</f>
        <v>0</v>
      </c>
      <c r="AO12" s="210">
        <f ca="1">IF(SUM('Chemicals Calcs'!AO$2:AO12)-'Chem - ODS'!AJ$15*10^6&lt;0,0,IF(AND(SUM('Chemicals Calcs'!AO$1:AO11)-'Chem - ODS'!AJ$15*10^6&lt;0,SUM('Chemicals Calcs'!AO$2:AO12)-'Chem - ODS'!AJ$15*10^6&gt;0),SUM('Chemicals Calcs'!AO$2:AO12)-'Chem - ODS'!AJ$15*10^6,'Chemicals Calcs'!AO12))</f>
        <v>0</v>
      </c>
      <c r="AP12" s="210">
        <f ca="1">IF(SUM('Chemicals Calcs'!AP$2:AP12)-'Chem - ODS'!AK$15*10^6&lt;0,0,IF(AND(SUM('Chemicals Calcs'!AP$1:AP11)-'Chem - ODS'!AK$15*10^6&lt;0,SUM('Chemicals Calcs'!AP$2:AP12)-'Chem - ODS'!AK$15*10^6&gt;0),SUM('Chemicals Calcs'!AP$2:AP12)-'Chem - ODS'!AK$15*10^6,'Chemicals Calcs'!AP12))</f>
        <v>0</v>
      </c>
    </row>
    <row r="13" spans="1:42">
      <c r="A13" s="74">
        <v>-39</v>
      </c>
      <c r="B13">
        <f ca="1">IF('Chemicals 2010'!$A21="CP",INDIRECT("'Chemicals 2010'!"&amp;'Country Selector'!$B$3&amp;ROW($A21))*10^12,0)</f>
        <v>0</v>
      </c>
      <c r="C13" s="90">
        <f t="shared" ca="1" si="0"/>
        <v>0</v>
      </c>
      <c r="D13" s="90">
        <f t="shared" ca="1" si="1"/>
        <v>0</v>
      </c>
      <c r="E13" s="90">
        <f t="shared" ca="1" si="1"/>
        <v>0</v>
      </c>
      <c r="F13" s="90">
        <f t="shared" ca="1" si="1"/>
        <v>0</v>
      </c>
      <c r="G13" s="210">
        <f ca="1">IF(SUM('Chemicals Calcs'!G$2:G13)-'Chem - ODS'!B$15*10^6&lt;0,0,IF(AND(SUM('Chemicals Calcs'!G$1:G12)-'Chem - ODS'!B$15*10^6&lt;0,SUM('Chemicals Calcs'!G$2:G13)-'Chem - ODS'!B$15*10^6&gt;0),SUM('Chemicals Calcs'!G$2:G13)-'Chem - ODS'!B$15*10^6,'Chemicals Calcs'!G13))</f>
        <v>0</v>
      </c>
      <c r="H13" s="210">
        <f ca="1">IF(SUM('Chemicals Calcs'!H$2:H13)-'Chem - ODS'!C$15*10^6&lt;0,0,IF(AND(SUM('Chemicals Calcs'!H$1:H12)-'Chem - ODS'!C$15*10^6&lt;0,SUM('Chemicals Calcs'!H$2:H13)-'Chem - ODS'!C$15*10^6&gt;0),SUM('Chemicals Calcs'!H$2:H13)-'Chem - ODS'!C$15*10^6,'Chemicals Calcs'!H13))</f>
        <v>0</v>
      </c>
      <c r="I13" s="210">
        <f ca="1">IF(SUM('Chemicals Calcs'!I$2:I13)-'Chem - ODS'!D$15*10^6&lt;0,0,IF(AND(SUM('Chemicals Calcs'!I$1:I12)-'Chem - ODS'!D$15*10^6&lt;0,SUM('Chemicals Calcs'!I$2:I13)-'Chem - ODS'!D$15*10^6&gt;0),SUM('Chemicals Calcs'!I$2:I13)-'Chem - ODS'!D$15*10^6,'Chemicals Calcs'!I13))</f>
        <v>0</v>
      </c>
      <c r="J13" s="210">
        <f ca="1">IF(SUM('Chemicals Calcs'!J$2:J13)-'Chem - ODS'!E$15*10^6&lt;0,0,IF(AND(SUM('Chemicals Calcs'!J$1:J12)-'Chem - ODS'!E$15*10^6&lt;0,SUM('Chemicals Calcs'!J$2:J13)-'Chem - ODS'!E$15*10^6&gt;0),SUM('Chemicals Calcs'!J$2:J13)-'Chem - ODS'!E$15*10^6,'Chemicals Calcs'!J13))</f>
        <v>0</v>
      </c>
      <c r="K13" s="210">
        <f ca="1">IF(SUM('Chemicals Calcs'!K$2:K13)-'Chem - ODS'!F$15*10^6&lt;0,0,IF(AND(SUM('Chemicals Calcs'!K$1:K12)-'Chem - ODS'!F$15*10^6&lt;0,SUM('Chemicals Calcs'!K$2:K13)-'Chem - ODS'!F$15*10^6&gt;0),SUM('Chemicals Calcs'!K$2:K13)-'Chem - ODS'!F$15*10^6,'Chemicals Calcs'!K13))</f>
        <v>0</v>
      </c>
      <c r="L13" s="210">
        <f ca="1">IF(SUM('Chemicals Calcs'!L$2:L13)-'Chem - ODS'!G$15*10^6&lt;0,0,IF(AND(SUM('Chemicals Calcs'!L$1:L12)-'Chem - ODS'!G$15*10^6&lt;0,SUM('Chemicals Calcs'!L$2:L13)-'Chem - ODS'!G$15*10^6&gt;0),SUM('Chemicals Calcs'!L$2:L13)-'Chem - ODS'!G$15*10^6,'Chemicals Calcs'!L13))</f>
        <v>0</v>
      </c>
      <c r="M13" s="210">
        <f ca="1">IF(SUM('Chemicals Calcs'!M$2:M13)-'Chem - ODS'!H$15*10^6&lt;0,0,IF(AND(SUM('Chemicals Calcs'!M$1:M12)-'Chem - ODS'!H$15*10^6&lt;0,SUM('Chemicals Calcs'!M$2:M13)-'Chem - ODS'!H$15*10^6&gt;0),SUM('Chemicals Calcs'!M$2:M13)-'Chem - ODS'!H$15*10^6,'Chemicals Calcs'!M13))</f>
        <v>0</v>
      </c>
      <c r="N13" s="210">
        <f ca="1">IF(SUM('Chemicals Calcs'!N$2:N13)-'Chem - ODS'!I$15*10^6&lt;0,0,IF(AND(SUM('Chemicals Calcs'!N$1:N12)-'Chem - ODS'!I$15*10^6&lt;0,SUM('Chemicals Calcs'!N$2:N13)-'Chem - ODS'!I$15*10^6&gt;0),SUM('Chemicals Calcs'!N$2:N13)-'Chem - ODS'!I$15*10^6,'Chemicals Calcs'!N13))</f>
        <v>0</v>
      </c>
      <c r="O13" s="210">
        <f ca="1">IF(SUM('Chemicals Calcs'!O$2:O13)-'Chem - ODS'!J$15*10^6&lt;0,0,IF(AND(SUM('Chemicals Calcs'!O$1:O12)-'Chem - ODS'!J$15*10^6&lt;0,SUM('Chemicals Calcs'!O$2:O13)-'Chem - ODS'!J$15*10^6&gt;0),SUM('Chemicals Calcs'!O$2:O13)-'Chem - ODS'!J$15*10^6,'Chemicals Calcs'!O13))</f>
        <v>0</v>
      </c>
      <c r="P13" s="210">
        <f ca="1">IF(SUM('Chemicals Calcs'!P$2:P13)-'Chem - ODS'!K$15*10^6&lt;0,0,IF(AND(SUM('Chemicals Calcs'!P$1:P12)-'Chem - ODS'!K$15*10^6&lt;0,SUM('Chemicals Calcs'!P$2:P13)-'Chem - ODS'!K$15*10^6&gt;0),SUM('Chemicals Calcs'!P$2:P13)-'Chem - ODS'!K$15*10^6,'Chemicals Calcs'!P13))</f>
        <v>0</v>
      </c>
      <c r="Q13" s="210">
        <f ca="1">IF(SUM('Chemicals Calcs'!Q$2:Q13)-'Chem - ODS'!L$15*10^6&lt;0,0,IF(AND(SUM('Chemicals Calcs'!Q$1:Q12)-'Chem - ODS'!L$15*10^6&lt;0,SUM('Chemicals Calcs'!Q$2:Q13)-'Chem - ODS'!L$15*10^6&gt;0),SUM('Chemicals Calcs'!Q$2:Q13)-'Chem - ODS'!L$15*10^6,'Chemicals Calcs'!Q13))</f>
        <v>0</v>
      </c>
      <c r="R13" s="210">
        <f ca="1">IF(SUM('Chemicals Calcs'!R$2:R13)-'Chem - ODS'!M$15*10^6&lt;0,0,IF(AND(SUM('Chemicals Calcs'!R$1:R12)-'Chem - ODS'!M$15*10^6&lt;0,SUM('Chemicals Calcs'!R$2:R13)-'Chem - ODS'!M$15*10^6&gt;0),SUM('Chemicals Calcs'!R$2:R13)-'Chem - ODS'!M$15*10^6,'Chemicals Calcs'!R13))</f>
        <v>0</v>
      </c>
      <c r="S13" s="210">
        <f ca="1">IF(SUM('Chemicals Calcs'!S$2:S13)-'Chem - ODS'!N$15*10^6&lt;0,0,IF(AND(SUM('Chemicals Calcs'!S$1:S12)-'Chem - ODS'!N$15*10^6&lt;0,SUM('Chemicals Calcs'!S$2:S13)-'Chem - ODS'!N$15*10^6&gt;0),SUM('Chemicals Calcs'!S$2:S13)-'Chem - ODS'!N$15*10^6,'Chemicals Calcs'!S13))</f>
        <v>0</v>
      </c>
      <c r="T13" s="210">
        <f ca="1">IF(SUM('Chemicals Calcs'!T$2:T13)-'Chem - ODS'!O$15*10^6&lt;0,0,IF(AND(SUM('Chemicals Calcs'!T$1:T12)-'Chem - ODS'!O$15*10^6&lt;0,SUM('Chemicals Calcs'!T$2:T13)-'Chem - ODS'!O$15*10^6&gt;0),SUM('Chemicals Calcs'!T$2:T13)-'Chem - ODS'!O$15*10^6,'Chemicals Calcs'!T13))</f>
        <v>0</v>
      </c>
      <c r="U13" s="210">
        <f ca="1">IF(SUM('Chemicals Calcs'!U$2:U13)-'Chem - ODS'!P$15*10^6&lt;0,0,IF(AND(SUM('Chemicals Calcs'!U$1:U12)-'Chem - ODS'!P$15*10^6&lt;0,SUM('Chemicals Calcs'!U$2:U13)-'Chem - ODS'!P$15*10^6&gt;0),SUM('Chemicals Calcs'!U$2:U13)-'Chem - ODS'!P$15*10^6,'Chemicals Calcs'!U13))</f>
        <v>0</v>
      </c>
      <c r="V13" s="210">
        <f ca="1">IF(SUM('Chemicals Calcs'!V$2:V13)-'Chem - ODS'!Q$15*10^6&lt;0,0,IF(AND(SUM('Chemicals Calcs'!V$1:V12)-'Chem - ODS'!Q$15*10^6&lt;0,SUM('Chemicals Calcs'!V$2:V13)-'Chem - ODS'!Q$15*10^6&gt;0),SUM('Chemicals Calcs'!V$2:V13)-'Chem - ODS'!Q$15*10^6,'Chemicals Calcs'!V13))</f>
        <v>0</v>
      </c>
      <c r="W13" s="210">
        <f ca="1">IF(SUM('Chemicals Calcs'!W$2:W13)-'Chem - ODS'!R$15*10^6&lt;0,0,IF(AND(SUM('Chemicals Calcs'!W$1:W12)-'Chem - ODS'!R$15*10^6&lt;0,SUM('Chemicals Calcs'!W$2:W13)-'Chem - ODS'!R$15*10^6&gt;0),SUM('Chemicals Calcs'!W$2:W13)-'Chem - ODS'!R$15*10^6,'Chemicals Calcs'!W13))</f>
        <v>0</v>
      </c>
      <c r="X13" s="210">
        <f ca="1">IF(SUM('Chemicals Calcs'!X$2:X13)-'Chem - ODS'!S$15*10^6&lt;0,0,IF(AND(SUM('Chemicals Calcs'!X$1:X12)-'Chem - ODS'!S$15*10^6&lt;0,SUM('Chemicals Calcs'!X$2:X13)-'Chem - ODS'!S$15*10^6&gt;0),SUM('Chemicals Calcs'!X$2:X13)-'Chem - ODS'!S$15*10^6,'Chemicals Calcs'!X13))</f>
        <v>0</v>
      </c>
      <c r="Y13" s="210">
        <f ca="1">IF(SUM('Chemicals Calcs'!Y$2:Y13)-'Chem - ODS'!T$15*10^6&lt;0,0,IF(AND(SUM('Chemicals Calcs'!Y$1:Y12)-'Chem - ODS'!T$15*10^6&lt;0,SUM('Chemicals Calcs'!Y$2:Y13)-'Chem - ODS'!T$15*10^6&gt;0),SUM('Chemicals Calcs'!Y$2:Y13)-'Chem - ODS'!T$15*10^6,'Chemicals Calcs'!Y13))</f>
        <v>0</v>
      </c>
      <c r="Z13" s="210">
        <f ca="1">IF(SUM('Chemicals Calcs'!Z$2:Z13)-'Chem - ODS'!U$15*10^6&lt;0,0,IF(AND(SUM('Chemicals Calcs'!Z$1:Z12)-'Chem - ODS'!U$15*10^6&lt;0,SUM('Chemicals Calcs'!Z$2:Z13)-'Chem - ODS'!U$15*10^6&gt;0),SUM('Chemicals Calcs'!Z$2:Z13)-'Chem - ODS'!U$15*10^6,'Chemicals Calcs'!Z13))</f>
        <v>0</v>
      </c>
      <c r="AA13" s="210">
        <f ca="1">IF(SUM('Chemicals Calcs'!AA$2:AA13)-'Chem - ODS'!V$15*10^6&lt;0,0,IF(AND(SUM('Chemicals Calcs'!AA$1:AA12)-'Chem - ODS'!V$15*10^6&lt;0,SUM('Chemicals Calcs'!AA$2:AA13)-'Chem - ODS'!V$15*10^6&gt;0),SUM('Chemicals Calcs'!AA$2:AA13)-'Chem - ODS'!V$15*10^6,'Chemicals Calcs'!AA13))</f>
        <v>0</v>
      </c>
      <c r="AB13" s="210">
        <f ca="1">IF(SUM('Chemicals Calcs'!AB$2:AB13)-'Chem - ODS'!W$15*10^6&lt;0,0,IF(AND(SUM('Chemicals Calcs'!AB$1:AB12)-'Chem - ODS'!W$15*10^6&lt;0,SUM('Chemicals Calcs'!AB$2:AB13)-'Chem - ODS'!W$15*10^6&gt;0),SUM('Chemicals Calcs'!AB$2:AB13)-'Chem - ODS'!W$15*10^6,'Chemicals Calcs'!AB13))</f>
        <v>0</v>
      </c>
      <c r="AC13" s="210">
        <f ca="1">IF(SUM('Chemicals Calcs'!AC$2:AC13)-'Chem - ODS'!X$15*10^6&lt;0,0,IF(AND(SUM('Chemicals Calcs'!AC$1:AC12)-'Chem - ODS'!X$15*10^6&lt;0,SUM('Chemicals Calcs'!AC$2:AC13)-'Chem - ODS'!X$15*10^6&gt;0),SUM('Chemicals Calcs'!AC$2:AC13)-'Chem - ODS'!X$15*10^6,'Chemicals Calcs'!AC13))</f>
        <v>0</v>
      </c>
      <c r="AD13" s="210">
        <f ca="1">IF(SUM('Chemicals Calcs'!AD$2:AD13)-'Chem - ODS'!Y$15*10^6&lt;0,0,IF(AND(SUM('Chemicals Calcs'!AD$1:AD12)-'Chem - ODS'!Y$15*10^6&lt;0,SUM('Chemicals Calcs'!AD$2:AD13)-'Chem - ODS'!Y$15*10^6&gt;0),SUM('Chemicals Calcs'!AD$2:AD13)-'Chem - ODS'!Y$15*10^6,'Chemicals Calcs'!AD13))</f>
        <v>0</v>
      </c>
      <c r="AE13" s="210">
        <f ca="1">IF(SUM('Chemicals Calcs'!AE$2:AE13)-'Chem - ODS'!Z$15*10^6&lt;0,0,IF(AND(SUM('Chemicals Calcs'!AE$1:AE12)-'Chem - ODS'!Z$15*10^6&lt;0,SUM('Chemicals Calcs'!AE$2:AE13)-'Chem - ODS'!Z$15*10^6&gt;0),SUM('Chemicals Calcs'!AE$2:AE13)-'Chem - ODS'!Z$15*10^6,'Chemicals Calcs'!AE13))</f>
        <v>0</v>
      </c>
      <c r="AF13" s="210">
        <f ca="1">IF(SUM('Chemicals Calcs'!AF$2:AF13)-'Chem - ODS'!AA$15*10^6&lt;0,0,IF(AND(SUM('Chemicals Calcs'!AF$1:AF12)-'Chem - ODS'!AA$15*10^6&lt;0,SUM('Chemicals Calcs'!AF$2:AF13)-'Chem - ODS'!AA$15*10^6&gt;0),SUM('Chemicals Calcs'!AF$2:AF13)-'Chem - ODS'!AA$15*10^6,'Chemicals Calcs'!AF13))</f>
        <v>0</v>
      </c>
      <c r="AG13" s="210">
        <f ca="1">IF(SUM('Chemicals Calcs'!AG$2:AG13)-'Chem - ODS'!AB$15*10^6&lt;0,0,IF(AND(SUM('Chemicals Calcs'!AG$1:AG12)-'Chem - ODS'!AB$15*10^6&lt;0,SUM('Chemicals Calcs'!AG$2:AG13)-'Chem - ODS'!AB$15*10^6&gt;0),SUM('Chemicals Calcs'!AG$2:AG13)-'Chem - ODS'!AB$15*10^6,'Chemicals Calcs'!AG13))</f>
        <v>0</v>
      </c>
      <c r="AH13" s="210">
        <f ca="1">IF(SUM('Chemicals Calcs'!AH$2:AH13)-'Chem - ODS'!AC$15*10^6&lt;0,0,IF(AND(SUM('Chemicals Calcs'!AH$1:AH12)-'Chem - ODS'!AC$15*10^6&lt;0,SUM('Chemicals Calcs'!AH$2:AH13)-'Chem - ODS'!AC$15*10^6&gt;0),SUM('Chemicals Calcs'!AH$2:AH13)-'Chem - ODS'!AC$15*10^6,'Chemicals Calcs'!AH13))</f>
        <v>0</v>
      </c>
      <c r="AI13" s="210">
        <f ca="1">IF(SUM('Chemicals Calcs'!AI$2:AI13)-'Chem - ODS'!AD$15*10^6&lt;0,0,IF(AND(SUM('Chemicals Calcs'!AI$1:AI12)-'Chem - ODS'!AD$15*10^6&lt;0,SUM('Chemicals Calcs'!AI$2:AI13)-'Chem - ODS'!AD$15*10^6&gt;0),SUM('Chemicals Calcs'!AI$2:AI13)-'Chem - ODS'!AD$15*10^6,'Chemicals Calcs'!AI13))</f>
        <v>0</v>
      </c>
      <c r="AJ13" s="210">
        <f ca="1">IF(SUM('Chemicals Calcs'!AJ$2:AJ13)-'Chem - ODS'!AE$15*10^6&lt;0,0,IF(AND(SUM('Chemicals Calcs'!AJ$1:AJ12)-'Chem - ODS'!AE$15*10^6&lt;0,SUM('Chemicals Calcs'!AJ$2:AJ13)-'Chem - ODS'!AE$15*10^6&gt;0),SUM('Chemicals Calcs'!AJ$2:AJ13)-'Chem - ODS'!AE$15*10^6,'Chemicals Calcs'!AJ13))</f>
        <v>0</v>
      </c>
      <c r="AK13" s="210">
        <f ca="1">IF(SUM('Chemicals Calcs'!AK$2:AK13)-'Chem - ODS'!AF$15*10^6&lt;0,0,IF(AND(SUM('Chemicals Calcs'!AK$1:AK12)-'Chem - ODS'!AF$15*10^6&lt;0,SUM('Chemicals Calcs'!AK$2:AK13)-'Chem - ODS'!AF$15*10^6&gt;0),SUM('Chemicals Calcs'!AK$2:AK13)-'Chem - ODS'!AF$15*10^6,'Chemicals Calcs'!AK13))</f>
        <v>0</v>
      </c>
      <c r="AL13" s="210">
        <f ca="1">IF(SUM('Chemicals Calcs'!AL$2:AL13)-'Chem - ODS'!AG$15*10^6&lt;0,0,IF(AND(SUM('Chemicals Calcs'!AL$1:AL12)-'Chem - ODS'!AG$15*10^6&lt;0,SUM('Chemicals Calcs'!AL$2:AL13)-'Chem - ODS'!AG$15*10^6&gt;0),SUM('Chemicals Calcs'!AL$2:AL13)-'Chem - ODS'!AG$15*10^6,'Chemicals Calcs'!AL13))</f>
        <v>0</v>
      </c>
      <c r="AM13" s="210">
        <f ca="1">IF(SUM('Chemicals Calcs'!AM$2:AM13)-'Chem - ODS'!AH$15*10^6&lt;0,0,IF(AND(SUM('Chemicals Calcs'!AM$1:AM12)-'Chem - ODS'!AH$15*10^6&lt;0,SUM('Chemicals Calcs'!AM$2:AM13)-'Chem - ODS'!AH$15*10^6&gt;0),SUM('Chemicals Calcs'!AM$2:AM13)-'Chem - ODS'!AH$15*10^6,'Chemicals Calcs'!AM13))</f>
        <v>0</v>
      </c>
      <c r="AN13" s="210">
        <f ca="1">IF(SUM('Chemicals Calcs'!AN$2:AN13)-'Chem - ODS'!AI$15*10^6&lt;0,0,IF(AND(SUM('Chemicals Calcs'!AN$1:AN12)-'Chem - ODS'!AI$15*10^6&lt;0,SUM('Chemicals Calcs'!AN$2:AN13)-'Chem - ODS'!AI$15*10^6&gt;0),SUM('Chemicals Calcs'!AN$2:AN13)-'Chem - ODS'!AI$15*10^6,'Chemicals Calcs'!AN13))</f>
        <v>0</v>
      </c>
      <c r="AO13" s="210">
        <f ca="1">IF(SUM('Chemicals Calcs'!AO$2:AO13)-'Chem - ODS'!AJ$15*10^6&lt;0,0,IF(AND(SUM('Chemicals Calcs'!AO$1:AO12)-'Chem - ODS'!AJ$15*10^6&lt;0,SUM('Chemicals Calcs'!AO$2:AO13)-'Chem - ODS'!AJ$15*10^6&gt;0),SUM('Chemicals Calcs'!AO$2:AO13)-'Chem - ODS'!AJ$15*10^6,'Chemicals Calcs'!AO13))</f>
        <v>0</v>
      </c>
      <c r="AP13" s="210">
        <f ca="1">IF(SUM('Chemicals Calcs'!AP$2:AP13)-'Chem - ODS'!AK$15*10^6&lt;0,0,IF(AND(SUM('Chemicals Calcs'!AP$1:AP12)-'Chem - ODS'!AK$15*10^6&lt;0,SUM('Chemicals Calcs'!AP$2:AP13)-'Chem - ODS'!AK$15*10^6&gt;0),SUM('Chemicals Calcs'!AP$2:AP13)-'Chem - ODS'!AK$15*10^6,'Chemicals Calcs'!AP13))</f>
        <v>0</v>
      </c>
    </row>
    <row r="14" spans="1:42">
      <c r="A14" s="74">
        <v>-38</v>
      </c>
      <c r="B14">
        <f ca="1">IF('Chemicals 2010'!$A22="CP",INDIRECT("'Chemicals 2010'!"&amp;'Country Selector'!$B$3&amp;ROW($A22))*10^12,0)</f>
        <v>0</v>
      </c>
      <c r="C14" s="90">
        <f t="shared" ca="1" si="0"/>
        <v>0</v>
      </c>
      <c r="D14" s="90">
        <f t="shared" ca="1" si="1"/>
        <v>0</v>
      </c>
      <c r="E14" s="90">
        <f t="shared" ca="1" si="1"/>
        <v>0</v>
      </c>
      <c r="F14" s="90">
        <f t="shared" ca="1" si="1"/>
        <v>0</v>
      </c>
      <c r="G14" s="210">
        <f ca="1">IF(SUM('Chemicals Calcs'!G$2:G14)-'Chem - ODS'!B$15*10^6&lt;0,0,IF(AND(SUM('Chemicals Calcs'!G$1:G13)-'Chem - ODS'!B$15*10^6&lt;0,SUM('Chemicals Calcs'!G$2:G14)-'Chem - ODS'!B$15*10^6&gt;0),SUM('Chemicals Calcs'!G$2:G14)-'Chem - ODS'!B$15*10^6,'Chemicals Calcs'!G14))</f>
        <v>0</v>
      </c>
      <c r="H14" s="210">
        <f ca="1">IF(SUM('Chemicals Calcs'!H$2:H14)-'Chem - ODS'!C$15*10^6&lt;0,0,IF(AND(SUM('Chemicals Calcs'!H$1:H13)-'Chem - ODS'!C$15*10^6&lt;0,SUM('Chemicals Calcs'!H$2:H14)-'Chem - ODS'!C$15*10^6&gt;0),SUM('Chemicals Calcs'!H$2:H14)-'Chem - ODS'!C$15*10^6,'Chemicals Calcs'!H14))</f>
        <v>0</v>
      </c>
      <c r="I14" s="210">
        <f ca="1">IF(SUM('Chemicals Calcs'!I$2:I14)-'Chem - ODS'!D$15*10^6&lt;0,0,IF(AND(SUM('Chemicals Calcs'!I$1:I13)-'Chem - ODS'!D$15*10^6&lt;0,SUM('Chemicals Calcs'!I$2:I14)-'Chem - ODS'!D$15*10^6&gt;0),SUM('Chemicals Calcs'!I$2:I14)-'Chem - ODS'!D$15*10^6,'Chemicals Calcs'!I14))</f>
        <v>0</v>
      </c>
      <c r="J14" s="210">
        <f ca="1">IF(SUM('Chemicals Calcs'!J$2:J14)-'Chem - ODS'!E$15*10^6&lt;0,0,IF(AND(SUM('Chemicals Calcs'!J$1:J13)-'Chem - ODS'!E$15*10^6&lt;0,SUM('Chemicals Calcs'!J$2:J14)-'Chem - ODS'!E$15*10^6&gt;0),SUM('Chemicals Calcs'!J$2:J14)-'Chem - ODS'!E$15*10^6,'Chemicals Calcs'!J14))</f>
        <v>0</v>
      </c>
      <c r="K14" s="210">
        <f ca="1">IF(SUM('Chemicals Calcs'!K$2:K14)-'Chem - ODS'!F$15*10^6&lt;0,0,IF(AND(SUM('Chemicals Calcs'!K$1:K13)-'Chem - ODS'!F$15*10^6&lt;0,SUM('Chemicals Calcs'!K$2:K14)-'Chem - ODS'!F$15*10^6&gt;0),SUM('Chemicals Calcs'!K$2:K14)-'Chem - ODS'!F$15*10^6,'Chemicals Calcs'!K14))</f>
        <v>0</v>
      </c>
      <c r="L14" s="210">
        <f ca="1">IF(SUM('Chemicals Calcs'!L$2:L14)-'Chem - ODS'!G$15*10^6&lt;0,0,IF(AND(SUM('Chemicals Calcs'!L$1:L13)-'Chem - ODS'!G$15*10^6&lt;0,SUM('Chemicals Calcs'!L$2:L14)-'Chem - ODS'!G$15*10^6&gt;0),SUM('Chemicals Calcs'!L$2:L14)-'Chem - ODS'!G$15*10^6,'Chemicals Calcs'!L14))</f>
        <v>0</v>
      </c>
      <c r="M14" s="210">
        <f ca="1">IF(SUM('Chemicals Calcs'!M$2:M14)-'Chem - ODS'!H$15*10^6&lt;0,0,IF(AND(SUM('Chemicals Calcs'!M$1:M13)-'Chem - ODS'!H$15*10^6&lt;0,SUM('Chemicals Calcs'!M$2:M14)-'Chem - ODS'!H$15*10^6&gt;0),SUM('Chemicals Calcs'!M$2:M14)-'Chem - ODS'!H$15*10^6,'Chemicals Calcs'!M14))</f>
        <v>0</v>
      </c>
      <c r="N14" s="210">
        <f ca="1">IF(SUM('Chemicals Calcs'!N$2:N14)-'Chem - ODS'!I$15*10^6&lt;0,0,IF(AND(SUM('Chemicals Calcs'!N$1:N13)-'Chem - ODS'!I$15*10^6&lt;0,SUM('Chemicals Calcs'!N$2:N14)-'Chem - ODS'!I$15*10^6&gt;0),SUM('Chemicals Calcs'!N$2:N14)-'Chem - ODS'!I$15*10^6,'Chemicals Calcs'!N14))</f>
        <v>0</v>
      </c>
      <c r="O14" s="210">
        <f ca="1">IF(SUM('Chemicals Calcs'!O$2:O14)-'Chem - ODS'!J$15*10^6&lt;0,0,IF(AND(SUM('Chemicals Calcs'!O$1:O13)-'Chem - ODS'!J$15*10^6&lt;0,SUM('Chemicals Calcs'!O$2:O14)-'Chem - ODS'!J$15*10^6&gt;0),SUM('Chemicals Calcs'!O$2:O14)-'Chem - ODS'!J$15*10^6,'Chemicals Calcs'!O14))</f>
        <v>0</v>
      </c>
      <c r="P14" s="210">
        <f ca="1">IF(SUM('Chemicals Calcs'!P$2:P14)-'Chem - ODS'!K$15*10^6&lt;0,0,IF(AND(SUM('Chemicals Calcs'!P$1:P13)-'Chem - ODS'!K$15*10^6&lt;0,SUM('Chemicals Calcs'!P$2:P14)-'Chem - ODS'!K$15*10^6&gt;0),SUM('Chemicals Calcs'!P$2:P14)-'Chem - ODS'!K$15*10^6,'Chemicals Calcs'!P14))</f>
        <v>0</v>
      </c>
      <c r="Q14" s="210">
        <f ca="1">IF(SUM('Chemicals Calcs'!Q$2:Q14)-'Chem - ODS'!L$15*10^6&lt;0,0,IF(AND(SUM('Chemicals Calcs'!Q$1:Q13)-'Chem - ODS'!L$15*10^6&lt;0,SUM('Chemicals Calcs'!Q$2:Q14)-'Chem - ODS'!L$15*10^6&gt;0),SUM('Chemicals Calcs'!Q$2:Q14)-'Chem - ODS'!L$15*10^6,'Chemicals Calcs'!Q14))</f>
        <v>0</v>
      </c>
      <c r="R14" s="210">
        <f ca="1">IF(SUM('Chemicals Calcs'!R$2:R14)-'Chem - ODS'!M$15*10^6&lt;0,0,IF(AND(SUM('Chemicals Calcs'!R$1:R13)-'Chem - ODS'!M$15*10^6&lt;0,SUM('Chemicals Calcs'!R$2:R14)-'Chem - ODS'!M$15*10^6&gt;0),SUM('Chemicals Calcs'!R$2:R14)-'Chem - ODS'!M$15*10^6,'Chemicals Calcs'!R14))</f>
        <v>0</v>
      </c>
      <c r="S14" s="210">
        <f ca="1">IF(SUM('Chemicals Calcs'!S$2:S14)-'Chem - ODS'!N$15*10^6&lt;0,0,IF(AND(SUM('Chemicals Calcs'!S$1:S13)-'Chem - ODS'!N$15*10^6&lt;0,SUM('Chemicals Calcs'!S$2:S14)-'Chem - ODS'!N$15*10^6&gt;0),SUM('Chemicals Calcs'!S$2:S14)-'Chem - ODS'!N$15*10^6,'Chemicals Calcs'!S14))</f>
        <v>0</v>
      </c>
      <c r="T14" s="210">
        <f ca="1">IF(SUM('Chemicals Calcs'!T$2:T14)-'Chem - ODS'!O$15*10^6&lt;0,0,IF(AND(SUM('Chemicals Calcs'!T$1:T13)-'Chem - ODS'!O$15*10^6&lt;0,SUM('Chemicals Calcs'!T$2:T14)-'Chem - ODS'!O$15*10^6&gt;0),SUM('Chemicals Calcs'!T$2:T14)-'Chem - ODS'!O$15*10^6,'Chemicals Calcs'!T14))</f>
        <v>0</v>
      </c>
      <c r="U14" s="210">
        <f ca="1">IF(SUM('Chemicals Calcs'!U$2:U14)-'Chem - ODS'!P$15*10^6&lt;0,0,IF(AND(SUM('Chemicals Calcs'!U$1:U13)-'Chem - ODS'!P$15*10^6&lt;0,SUM('Chemicals Calcs'!U$2:U14)-'Chem - ODS'!P$15*10^6&gt;0),SUM('Chemicals Calcs'!U$2:U14)-'Chem - ODS'!P$15*10^6,'Chemicals Calcs'!U14))</f>
        <v>0</v>
      </c>
      <c r="V14" s="210">
        <f ca="1">IF(SUM('Chemicals Calcs'!V$2:V14)-'Chem - ODS'!Q$15*10^6&lt;0,0,IF(AND(SUM('Chemicals Calcs'!V$1:V13)-'Chem - ODS'!Q$15*10^6&lt;0,SUM('Chemicals Calcs'!V$2:V14)-'Chem - ODS'!Q$15*10^6&gt;0),SUM('Chemicals Calcs'!V$2:V14)-'Chem - ODS'!Q$15*10^6,'Chemicals Calcs'!V14))</f>
        <v>0</v>
      </c>
      <c r="W14" s="210">
        <f ca="1">IF(SUM('Chemicals Calcs'!W$2:W14)-'Chem - ODS'!R$15*10^6&lt;0,0,IF(AND(SUM('Chemicals Calcs'!W$1:W13)-'Chem - ODS'!R$15*10^6&lt;0,SUM('Chemicals Calcs'!W$2:W14)-'Chem - ODS'!R$15*10^6&gt;0),SUM('Chemicals Calcs'!W$2:W14)-'Chem - ODS'!R$15*10^6,'Chemicals Calcs'!W14))</f>
        <v>0</v>
      </c>
      <c r="X14" s="210">
        <f ca="1">IF(SUM('Chemicals Calcs'!X$2:X14)-'Chem - ODS'!S$15*10^6&lt;0,0,IF(AND(SUM('Chemicals Calcs'!X$1:X13)-'Chem - ODS'!S$15*10^6&lt;0,SUM('Chemicals Calcs'!X$2:X14)-'Chem - ODS'!S$15*10^6&gt;0),SUM('Chemicals Calcs'!X$2:X14)-'Chem - ODS'!S$15*10^6,'Chemicals Calcs'!X14))</f>
        <v>0</v>
      </c>
      <c r="Y14" s="210">
        <f ca="1">IF(SUM('Chemicals Calcs'!Y$2:Y14)-'Chem - ODS'!T$15*10^6&lt;0,0,IF(AND(SUM('Chemicals Calcs'!Y$1:Y13)-'Chem - ODS'!T$15*10^6&lt;0,SUM('Chemicals Calcs'!Y$2:Y14)-'Chem - ODS'!T$15*10^6&gt;0),SUM('Chemicals Calcs'!Y$2:Y14)-'Chem - ODS'!T$15*10^6,'Chemicals Calcs'!Y14))</f>
        <v>0</v>
      </c>
      <c r="Z14" s="210">
        <f ca="1">IF(SUM('Chemicals Calcs'!Z$2:Z14)-'Chem - ODS'!U$15*10^6&lt;0,0,IF(AND(SUM('Chemicals Calcs'!Z$1:Z13)-'Chem - ODS'!U$15*10^6&lt;0,SUM('Chemicals Calcs'!Z$2:Z14)-'Chem - ODS'!U$15*10^6&gt;0),SUM('Chemicals Calcs'!Z$2:Z14)-'Chem - ODS'!U$15*10^6,'Chemicals Calcs'!Z14))</f>
        <v>0</v>
      </c>
      <c r="AA14" s="210">
        <f ca="1">IF(SUM('Chemicals Calcs'!AA$2:AA14)-'Chem - ODS'!V$15*10^6&lt;0,0,IF(AND(SUM('Chemicals Calcs'!AA$1:AA13)-'Chem - ODS'!V$15*10^6&lt;0,SUM('Chemicals Calcs'!AA$2:AA14)-'Chem - ODS'!V$15*10^6&gt;0),SUM('Chemicals Calcs'!AA$2:AA14)-'Chem - ODS'!V$15*10^6,'Chemicals Calcs'!AA14))</f>
        <v>0</v>
      </c>
      <c r="AB14" s="210">
        <f ca="1">IF(SUM('Chemicals Calcs'!AB$2:AB14)-'Chem - ODS'!W$15*10^6&lt;0,0,IF(AND(SUM('Chemicals Calcs'!AB$1:AB13)-'Chem - ODS'!W$15*10^6&lt;0,SUM('Chemicals Calcs'!AB$2:AB14)-'Chem - ODS'!W$15*10^6&gt;0),SUM('Chemicals Calcs'!AB$2:AB14)-'Chem - ODS'!W$15*10^6,'Chemicals Calcs'!AB14))</f>
        <v>0</v>
      </c>
      <c r="AC14" s="210">
        <f ca="1">IF(SUM('Chemicals Calcs'!AC$2:AC14)-'Chem - ODS'!X$15*10^6&lt;0,0,IF(AND(SUM('Chemicals Calcs'!AC$1:AC13)-'Chem - ODS'!X$15*10^6&lt;0,SUM('Chemicals Calcs'!AC$2:AC14)-'Chem - ODS'!X$15*10^6&gt;0),SUM('Chemicals Calcs'!AC$2:AC14)-'Chem - ODS'!X$15*10^6,'Chemicals Calcs'!AC14))</f>
        <v>0</v>
      </c>
      <c r="AD14" s="210">
        <f ca="1">IF(SUM('Chemicals Calcs'!AD$2:AD14)-'Chem - ODS'!Y$15*10^6&lt;0,0,IF(AND(SUM('Chemicals Calcs'!AD$1:AD13)-'Chem - ODS'!Y$15*10^6&lt;0,SUM('Chemicals Calcs'!AD$2:AD14)-'Chem - ODS'!Y$15*10^6&gt;0),SUM('Chemicals Calcs'!AD$2:AD14)-'Chem - ODS'!Y$15*10^6,'Chemicals Calcs'!AD14))</f>
        <v>0</v>
      </c>
      <c r="AE14" s="210">
        <f ca="1">IF(SUM('Chemicals Calcs'!AE$2:AE14)-'Chem - ODS'!Z$15*10^6&lt;0,0,IF(AND(SUM('Chemicals Calcs'!AE$1:AE13)-'Chem - ODS'!Z$15*10^6&lt;0,SUM('Chemicals Calcs'!AE$2:AE14)-'Chem - ODS'!Z$15*10^6&gt;0),SUM('Chemicals Calcs'!AE$2:AE14)-'Chem - ODS'!Z$15*10^6,'Chemicals Calcs'!AE14))</f>
        <v>0</v>
      </c>
      <c r="AF14" s="210">
        <f ca="1">IF(SUM('Chemicals Calcs'!AF$2:AF14)-'Chem - ODS'!AA$15*10^6&lt;0,0,IF(AND(SUM('Chemicals Calcs'!AF$1:AF13)-'Chem - ODS'!AA$15*10^6&lt;0,SUM('Chemicals Calcs'!AF$2:AF14)-'Chem - ODS'!AA$15*10^6&gt;0),SUM('Chemicals Calcs'!AF$2:AF14)-'Chem - ODS'!AA$15*10^6,'Chemicals Calcs'!AF14))</f>
        <v>0</v>
      </c>
      <c r="AG14" s="210">
        <f ca="1">IF(SUM('Chemicals Calcs'!AG$2:AG14)-'Chem - ODS'!AB$15*10^6&lt;0,0,IF(AND(SUM('Chemicals Calcs'!AG$1:AG13)-'Chem - ODS'!AB$15*10^6&lt;0,SUM('Chemicals Calcs'!AG$2:AG14)-'Chem - ODS'!AB$15*10^6&gt;0),SUM('Chemicals Calcs'!AG$2:AG14)-'Chem - ODS'!AB$15*10^6,'Chemicals Calcs'!AG14))</f>
        <v>0</v>
      </c>
      <c r="AH14" s="210">
        <f ca="1">IF(SUM('Chemicals Calcs'!AH$2:AH14)-'Chem - ODS'!AC$15*10^6&lt;0,0,IF(AND(SUM('Chemicals Calcs'!AH$1:AH13)-'Chem - ODS'!AC$15*10^6&lt;0,SUM('Chemicals Calcs'!AH$2:AH14)-'Chem - ODS'!AC$15*10^6&gt;0),SUM('Chemicals Calcs'!AH$2:AH14)-'Chem - ODS'!AC$15*10^6,'Chemicals Calcs'!AH14))</f>
        <v>0</v>
      </c>
      <c r="AI14" s="210">
        <f ca="1">IF(SUM('Chemicals Calcs'!AI$2:AI14)-'Chem - ODS'!AD$15*10^6&lt;0,0,IF(AND(SUM('Chemicals Calcs'!AI$1:AI13)-'Chem - ODS'!AD$15*10^6&lt;0,SUM('Chemicals Calcs'!AI$2:AI14)-'Chem - ODS'!AD$15*10^6&gt;0),SUM('Chemicals Calcs'!AI$2:AI14)-'Chem - ODS'!AD$15*10^6,'Chemicals Calcs'!AI14))</f>
        <v>0</v>
      </c>
      <c r="AJ14" s="210">
        <f ca="1">IF(SUM('Chemicals Calcs'!AJ$2:AJ14)-'Chem - ODS'!AE$15*10^6&lt;0,0,IF(AND(SUM('Chemicals Calcs'!AJ$1:AJ13)-'Chem - ODS'!AE$15*10^6&lt;0,SUM('Chemicals Calcs'!AJ$2:AJ14)-'Chem - ODS'!AE$15*10^6&gt;0),SUM('Chemicals Calcs'!AJ$2:AJ14)-'Chem - ODS'!AE$15*10^6,'Chemicals Calcs'!AJ14))</f>
        <v>0</v>
      </c>
      <c r="AK14" s="210">
        <f ca="1">IF(SUM('Chemicals Calcs'!AK$2:AK14)-'Chem - ODS'!AF$15*10^6&lt;0,0,IF(AND(SUM('Chemicals Calcs'!AK$1:AK13)-'Chem - ODS'!AF$15*10^6&lt;0,SUM('Chemicals Calcs'!AK$2:AK14)-'Chem - ODS'!AF$15*10^6&gt;0),SUM('Chemicals Calcs'!AK$2:AK14)-'Chem - ODS'!AF$15*10^6,'Chemicals Calcs'!AK14))</f>
        <v>0</v>
      </c>
      <c r="AL14" s="210">
        <f ca="1">IF(SUM('Chemicals Calcs'!AL$2:AL14)-'Chem - ODS'!AG$15*10^6&lt;0,0,IF(AND(SUM('Chemicals Calcs'!AL$1:AL13)-'Chem - ODS'!AG$15*10^6&lt;0,SUM('Chemicals Calcs'!AL$2:AL14)-'Chem - ODS'!AG$15*10^6&gt;0),SUM('Chemicals Calcs'!AL$2:AL14)-'Chem - ODS'!AG$15*10^6,'Chemicals Calcs'!AL14))</f>
        <v>0</v>
      </c>
      <c r="AM14" s="210">
        <f ca="1">IF(SUM('Chemicals Calcs'!AM$2:AM14)-'Chem - ODS'!AH$15*10^6&lt;0,0,IF(AND(SUM('Chemicals Calcs'!AM$1:AM13)-'Chem - ODS'!AH$15*10^6&lt;0,SUM('Chemicals Calcs'!AM$2:AM14)-'Chem - ODS'!AH$15*10^6&gt;0),SUM('Chemicals Calcs'!AM$2:AM14)-'Chem - ODS'!AH$15*10^6,'Chemicals Calcs'!AM14))</f>
        <v>0</v>
      </c>
      <c r="AN14" s="210">
        <f ca="1">IF(SUM('Chemicals Calcs'!AN$2:AN14)-'Chem - ODS'!AI$15*10^6&lt;0,0,IF(AND(SUM('Chemicals Calcs'!AN$1:AN13)-'Chem - ODS'!AI$15*10^6&lt;0,SUM('Chemicals Calcs'!AN$2:AN14)-'Chem - ODS'!AI$15*10^6&gt;0),SUM('Chemicals Calcs'!AN$2:AN14)-'Chem - ODS'!AI$15*10^6,'Chemicals Calcs'!AN14))</f>
        <v>0</v>
      </c>
      <c r="AO14" s="210">
        <f ca="1">IF(SUM('Chemicals Calcs'!AO$2:AO14)-'Chem - ODS'!AJ$15*10^6&lt;0,0,IF(AND(SUM('Chemicals Calcs'!AO$1:AO13)-'Chem - ODS'!AJ$15*10^6&lt;0,SUM('Chemicals Calcs'!AO$2:AO14)-'Chem - ODS'!AJ$15*10^6&gt;0),SUM('Chemicals Calcs'!AO$2:AO14)-'Chem - ODS'!AJ$15*10^6,'Chemicals Calcs'!AO14))</f>
        <v>0</v>
      </c>
      <c r="AP14" s="210">
        <f ca="1">IF(SUM('Chemicals Calcs'!AP$2:AP14)-'Chem - ODS'!AK$15*10^6&lt;0,0,IF(AND(SUM('Chemicals Calcs'!AP$1:AP13)-'Chem - ODS'!AK$15*10^6&lt;0,SUM('Chemicals Calcs'!AP$2:AP14)-'Chem - ODS'!AK$15*10^6&gt;0),SUM('Chemicals Calcs'!AP$2:AP14)-'Chem - ODS'!AK$15*10^6,'Chemicals Calcs'!AP14))</f>
        <v>0</v>
      </c>
    </row>
    <row r="15" spans="1:42">
      <c r="A15" s="74">
        <v>-37</v>
      </c>
      <c r="B15">
        <f ca="1">IF('Chemicals 2010'!$A23="CP",INDIRECT("'Chemicals 2010'!"&amp;'Country Selector'!$B$3&amp;ROW($A23))*10^12,0)</f>
        <v>0</v>
      </c>
      <c r="C15" s="90">
        <f t="shared" ca="1" si="0"/>
        <v>0</v>
      </c>
      <c r="D15" s="90">
        <f t="shared" ca="1" si="1"/>
        <v>0</v>
      </c>
      <c r="E15" s="90">
        <f t="shared" ca="1" si="1"/>
        <v>0</v>
      </c>
      <c r="F15" s="90">
        <f t="shared" ca="1" si="1"/>
        <v>0</v>
      </c>
      <c r="G15" s="210">
        <f ca="1">IF(SUM('Chemicals Calcs'!G$2:G15)-'Chem - ODS'!B$15*10^6&lt;0,0,IF(AND(SUM('Chemicals Calcs'!G$1:G14)-'Chem - ODS'!B$15*10^6&lt;0,SUM('Chemicals Calcs'!G$2:G15)-'Chem - ODS'!B$15*10^6&gt;0),SUM('Chemicals Calcs'!G$2:G15)-'Chem - ODS'!B$15*10^6,'Chemicals Calcs'!G15))</f>
        <v>0</v>
      </c>
      <c r="H15" s="210">
        <f ca="1">IF(SUM('Chemicals Calcs'!H$2:H15)-'Chem - ODS'!C$15*10^6&lt;0,0,IF(AND(SUM('Chemicals Calcs'!H$1:H14)-'Chem - ODS'!C$15*10^6&lt;0,SUM('Chemicals Calcs'!H$2:H15)-'Chem - ODS'!C$15*10^6&gt;0),SUM('Chemicals Calcs'!H$2:H15)-'Chem - ODS'!C$15*10^6,'Chemicals Calcs'!H15))</f>
        <v>0</v>
      </c>
      <c r="I15" s="210">
        <f ca="1">IF(SUM('Chemicals Calcs'!I$2:I15)-'Chem - ODS'!D$15*10^6&lt;0,0,IF(AND(SUM('Chemicals Calcs'!I$1:I14)-'Chem - ODS'!D$15*10^6&lt;0,SUM('Chemicals Calcs'!I$2:I15)-'Chem - ODS'!D$15*10^6&gt;0),SUM('Chemicals Calcs'!I$2:I15)-'Chem - ODS'!D$15*10^6,'Chemicals Calcs'!I15))</f>
        <v>0</v>
      </c>
      <c r="J15" s="210">
        <f ca="1">IF(SUM('Chemicals Calcs'!J$2:J15)-'Chem - ODS'!E$15*10^6&lt;0,0,IF(AND(SUM('Chemicals Calcs'!J$1:J14)-'Chem - ODS'!E$15*10^6&lt;0,SUM('Chemicals Calcs'!J$2:J15)-'Chem - ODS'!E$15*10^6&gt;0),SUM('Chemicals Calcs'!J$2:J15)-'Chem - ODS'!E$15*10^6,'Chemicals Calcs'!J15))</f>
        <v>0</v>
      </c>
      <c r="K15" s="210">
        <f ca="1">IF(SUM('Chemicals Calcs'!K$2:K15)-'Chem - ODS'!F$15*10^6&lt;0,0,IF(AND(SUM('Chemicals Calcs'!K$1:K14)-'Chem - ODS'!F$15*10^6&lt;0,SUM('Chemicals Calcs'!K$2:K15)-'Chem - ODS'!F$15*10^6&gt;0),SUM('Chemicals Calcs'!K$2:K15)-'Chem - ODS'!F$15*10^6,'Chemicals Calcs'!K15))</f>
        <v>0</v>
      </c>
      <c r="L15" s="210">
        <f ca="1">IF(SUM('Chemicals Calcs'!L$2:L15)-'Chem - ODS'!G$15*10^6&lt;0,0,IF(AND(SUM('Chemicals Calcs'!L$1:L14)-'Chem - ODS'!G$15*10^6&lt;0,SUM('Chemicals Calcs'!L$2:L15)-'Chem - ODS'!G$15*10^6&gt;0),SUM('Chemicals Calcs'!L$2:L15)-'Chem - ODS'!G$15*10^6,'Chemicals Calcs'!L15))</f>
        <v>0</v>
      </c>
      <c r="M15" s="210">
        <f ca="1">IF(SUM('Chemicals Calcs'!M$2:M15)-'Chem - ODS'!H$15*10^6&lt;0,0,IF(AND(SUM('Chemicals Calcs'!M$1:M14)-'Chem - ODS'!H$15*10^6&lt;0,SUM('Chemicals Calcs'!M$2:M15)-'Chem - ODS'!H$15*10^6&gt;0),SUM('Chemicals Calcs'!M$2:M15)-'Chem - ODS'!H$15*10^6,'Chemicals Calcs'!M15))</f>
        <v>0</v>
      </c>
      <c r="N15" s="210">
        <f ca="1">IF(SUM('Chemicals Calcs'!N$2:N15)-'Chem - ODS'!I$15*10^6&lt;0,0,IF(AND(SUM('Chemicals Calcs'!N$1:N14)-'Chem - ODS'!I$15*10^6&lt;0,SUM('Chemicals Calcs'!N$2:N15)-'Chem - ODS'!I$15*10^6&gt;0),SUM('Chemicals Calcs'!N$2:N15)-'Chem - ODS'!I$15*10^6,'Chemicals Calcs'!N15))</f>
        <v>0</v>
      </c>
      <c r="O15" s="210">
        <f ca="1">IF(SUM('Chemicals Calcs'!O$2:O15)-'Chem - ODS'!J$15*10^6&lt;0,0,IF(AND(SUM('Chemicals Calcs'!O$1:O14)-'Chem - ODS'!J$15*10^6&lt;0,SUM('Chemicals Calcs'!O$2:O15)-'Chem - ODS'!J$15*10^6&gt;0),SUM('Chemicals Calcs'!O$2:O15)-'Chem - ODS'!J$15*10^6,'Chemicals Calcs'!O15))</f>
        <v>0</v>
      </c>
      <c r="P15" s="210">
        <f ca="1">IF(SUM('Chemicals Calcs'!P$2:P15)-'Chem - ODS'!K$15*10^6&lt;0,0,IF(AND(SUM('Chemicals Calcs'!P$1:P14)-'Chem - ODS'!K$15*10^6&lt;0,SUM('Chemicals Calcs'!P$2:P15)-'Chem - ODS'!K$15*10^6&gt;0),SUM('Chemicals Calcs'!P$2:P15)-'Chem - ODS'!K$15*10^6,'Chemicals Calcs'!P15))</f>
        <v>0</v>
      </c>
      <c r="Q15" s="210">
        <f ca="1">IF(SUM('Chemicals Calcs'!Q$2:Q15)-'Chem - ODS'!L$15*10^6&lt;0,0,IF(AND(SUM('Chemicals Calcs'!Q$1:Q14)-'Chem - ODS'!L$15*10^6&lt;0,SUM('Chemicals Calcs'!Q$2:Q15)-'Chem - ODS'!L$15*10^6&gt;0),SUM('Chemicals Calcs'!Q$2:Q15)-'Chem - ODS'!L$15*10^6,'Chemicals Calcs'!Q15))</f>
        <v>0</v>
      </c>
      <c r="R15" s="210">
        <f ca="1">IF(SUM('Chemicals Calcs'!R$2:R15)-'Chem - ODS'!M$15*10^6&lt;0,0,IF(AND(SUM('Chemicals Calcs'!R$1:R14)-'Chem - ODS'!M$15*10^6&lt;0,SUM('Chemicals Calcs'!R$2:R15)-'Chem - ODS'!M$15*10^6&gt;0),SUM('Chemicals Calcs'!R$2:R15)-'Chem - ODS'!M$15*10^6,'Chemicals Calcs'!R15))</f>
        <v>0</v>
      </c>
      <c r="S15" s="210">
        <f ca="1">IF(SUM('Chemicals Calcs'!S$2:S15)-'Chem - ODS'!N$15*10^6&lt;0,0,IF(AND(SUM('Chemicals Calcs'!S$1:S14)-'Chem - ODS'!N$15*10^6&lt;0,SUM('Chemicals Calcs'!S$2:S15)-'Chem - ODS'!N$15*10^6&gt;0),SUM('Chemicals Calcs'!S$2:S15)-'Chem - ODS'!N$15*10^6,'Chemicals Calcs'!S15))</f>
        <v>0</v>
      </c>
      <c r="T15" s="210">
        <f ca="1">IF(SUM('Chemicals Calcs'!T$2:T15)-'Chem - ODS'!O$15*10^6&lt;0,0,IF(AND(SUM('Chemicals Calcs'!T$1:T14)-'Chem - ODS'!O$15*10^6&lt;0,SUM('Chemicals Calcs'!T$2:T15)-'Chem - ODS'!O$15*10^6&gt;0),SUM('Chemicals Calcs'!T$2:T15)-'Chem - ODS'!O$15*10^6,'Chemicals Calcs'!T15))</f>
        <v>0</v>
      </c>
      <c r="U15" s="210">
        <f ca="1">IF(SUM('Chemicals Calcs'!U$2:U15)-'Chem - ODS'!P$15*10^6&lt;0,0,IF(AND(SUM('Chemicals Calcs'!U$1:U14)-'Chem - ODS'!P$15*10^6&lt;0,SUM('Chemicals Calcs'!U$2:U15)-'Chem - ODS'!P$15*10^6&gt;0),SUM('Chemicals Calcs'!U$2:U15)-'Chem - ODS'!P$15*10^6,'Chemicals Calcs'!U15))</f>
        <v>0</v>
      </c>
      <c r="V15" s="210">
        <f ca="1">IF(SUM('Chemicals Calcs'!V$2:V15)-'Chem - ODS'!Q$15*10^6&lt;0,0,IF(AND(SUM('Chemicals Calcs'!V$1:V14)-'Chem - ODS'!Q$15*10^6&lt;0,SUM('Chemicals Calcs'!V$2:V15)-'Chem - ODS'!Q$15*10^6&gt;0),SUM('Chemicals Calcs'!V$2:V15)-'Chem - ODS'!Q$15*10^6,'Chemicals Calcs'!V15))</f>
        <v>0</v>
      </c>
      <c r="W15" s="210">
        <f ca="1">IF(SUM('Chemicals Calcs'!W$2:W15)-'Chem - ODS'!R$15*10^6&lt;0,0,IF(AND(SUM('Chemicals Calcs'!W$1:W14)-'Chem - ODS'!R$15*10^6&lt;0,SUM('Chemicals Calcs'!W$2:W15)-'Chem - ODS'!R$15*10^6&gt;0),SUM('Chemicals Calcs'!W$2:W15)-'Chem - ODS'!R$15*10^6,'Chemicals Calcs'!W15))</f>
        <v>0</v>
      </c>
      <c r="X15" s="210">
        <f ca="1">IF(SUM('Chemicals Calcs'!X$2:X15)-'Chem - ODS'!S$15*10^6&lt;0,0,IF(AND(SUM('Chemicals Calcs'!X$1:X14)-'Chem - ODS'!S$15*10^6&lt;0,SUM('Chemicals Calcs'!X$2:X15)-'Chem - ODS'!S$15*10^6&gt;0),SUM('Chemicals Calcs'!X$2:X15)-'Chem - ODS'!S$15*10^6,'Chemicals Calcs'!X15))</f>
        <v>0</v>
      </c>
      <c r="Y15" s="210">
        <f ca="1">IF(SUM('Chemicals Calcs'!Y$2:Y15)-'Chem - ODS'!T$15*10^6&lt;0,0,IF(AND(SUM('Chemicals Calcs'!Y$1:Y14)-'Chem - ODS'!T$15*10^6&lt;0,SUM('Chemicals Calcs'!Y$2:Y15)-'Chem - ODS'!T$15*10^6&gt;0),SUM('Chemicals Calcs'!Y$2:Y15)-'Chem - ODS'!T$15*10^6,'Chemicals Calcs'!Y15))</f>
        <v>0</v>
      </c>
      <c r="Z15" s="210">
        <f ca="1">IF(SUM('Chemicals Calcs'!Z$2:Z15)-'Chem - ODS'!U$15*10^6&lt;0,0,IF(AND(SUM('Chemicals Calcs'!Z$1:Z14)-'Chem - ODS'!U$15*10^6&lt;0,SUM('Chemicals Calcs'!Z$2:Z15)-'Chem - ODS'!U$15*10^6&gt;0),SUM('Chemicals Calcs'!Z$2:Z15)-'Chem - ODS'!U$15*10^6,'Chemicals Calcs'!Z15))</f>
        <v>0</v>
      </c>
      <c r="AA15" s="210">
        <f ca="1">IF(SUM('Chemicals Calcs'!AA$2:AA15)-'Chem - ODS'!V$15*10^6&lt;0,0,IF(AND(SUM('Chemicals Calcs'!AA$1:AA14)-'Chem - ODS'!V$15*10^6&lt;0,SUM('Chemicals Calcs'!AA$2:AA15)-'Chem - ODS'!V$15*10^6&gt;0),SUM('Chemicals Calcs'!AA$2:AA15)-'Chem - ODS'!V$15*10^6,'Chemicals Calcs'!AA15))</f>
        <v>0</v>
      </c>
      <c r="AB15" s="210">
        <f ca="1">IF(SUM('Chemicals Calcs'!AB$2:AB15)-'Chem - ODS'!W$15*10^6&lt;0,0,IF(AND(SUM('Chemicals Calcs'!AB$1:AB14)-'Chem - ODS'!W$15*10^6&lt;0,SUM('Chemicals Calcs'!AB$2:AB15)-'Chem - ODS'!W$15*10^6&gt;0),SUM('Chemicals Calcs'!AB$2:AB15)-'Chem - ODS'!W$15*10^6,'Chemicals Calcs'!AB15))</f>
        <v>0</v>
      </c>
      <c r="AC15" s="210">
        <f ca="1">IF(SUM('Chemicals Calcs'!AC$2:AC15)-'Chem - ODS'!X$15*10^6&lt;0,0,IF(AND(SUM('Chemicals Calcs'!AC$1:AC14)-'Chem - ODS'!X$15*10^6&lt;0,SUM('Chemicals Calcs'!AC$2:AC15)-'Chem - ODS'!X$15*10^6&gt;0),SUM('Chemicals Calcs'!AC$2:AC15)-'Chem - ODS'!X$15*10^6,'Chemicals Calcs'!AC15))</f>
        <v>0</v>
      </c>
      <c r="AD15" s="210">
        <f ca="1">IF(SUM('Chemicals Calcs'!AD$2:AD15)-'Chem - ODS'!Y$15*10^6&lt;0,0,IF(AND(SUM('Chemicals Calcs'!AD$1:AD14)-'Chem - ODS'!Y$15*10^6&lt;0,SUM('Chemicals Calcs'!AD$2:AD15)-'Chem - ODS'!Y$15*10^6&gt;0),SUM('Chemicals Calcs'!AD$2:AD15)-'Chem - ODS'!Y$15*10^6,'Chemicals Calcs'!AD15))</f>
        <v>0</v>
      </c>
      <c r="AE15" s="210">
        <f ca="1">IF(SUM('Chemicals Calcs'!AE$2:AE15)-'Chem - ODS'!Z$15*10^6&lt;0,0,IF(AND(SUM('Chemicals Calcs'!AE$1:AE14)-'Chem - ODS'!Z$15*10^6&lt;0,SUM('Chemicals Calcs'!AE$2:AE15)-'Chem - ODS'!Z$15*10^6&gt;0),SUM('Chemicals Calcs'!AE$2:AE15)-'Chem - ODS'!Z$15*10^6,'Chemicals Calcs'!AE15))</f>
        <v>0</v>
      </c>
      <c r="AF15" s="210">
        <f ca="1">IF(SUM('Chemicals Calcs'!AF$2:AF15)-'Chem - ODS'!AA$15*10^6&lt;0,0,IF(AND(SUM('Chemicals Calcs'!AF$1:AF14)-'Chem - ODS'!AA$15*10^6&lt;0,SUM('Chemicals Calcs'!AF$2:AF15)-'Chem - ODS'!AA$15*10^6&gt;0),SUM('Chemicals Calcs'!AF$2:AF15)-'Chem - ODS'!AA$15*10^6,'Chemicals Calcs'!AF15))</f>
        <v>0</v>
      </c>
      <c r="AG15" s="210">
        <f ca="1">IF(SUM('Chemicals Calcs'!AG$2:AG15)-'Chem - ODS'!AB$15*10^6&lt;0,0,IF(AND(SUM('Chemicals Calcs'!AG$1:AG14)-'Chem - ODS'!AB$15*10^6&lt;0,SUM('Chemicals Calcs'!AG$2:AG15)-'Chem - ODS'!AB$15*10^6&gt;0),SUM('Chemicals Calcs'!AG$2:AG15)-'Chem - ODS'!AB$15*10^6,'Chemicals Calcs'!AG15))</f>
        <v>0</v>
      </c>
      <c r="AH15" s="210">
        <f ca="1">IF(SUM('Chemicals Calcs'!AH$2:AH15)-'Chem - ODS'!AC$15*10^6&lt;0,0,IF(AND(SUM('Chemicals Calcs'!AH$1:AH14)-'Chem - ODS'!AC$15*10^6&lt;0,SUM('Chemicals Calcs'!AH$2:AH15)-'Chem - ODS'!AC$15*10^6&gt;0),SUM('Chemicals Calcs'!AH$2:AH15)-'Chem - ODS'!AC$15*10^6,'Chemicals Calcs'!AH15))</f>
        <v>0</v>
      </c>
      <c r="AI15" s="210">
        <f ca="1">IF(SUM('Chemicals Calcs'!AI$2:AI15)-'Chem - ODS'!AD$15*10^6&lt;0,0,IF(AND(SUM('Chemicals Calcs'!AI$1:AI14)-'Chem - ODS'!AD$15*10^6&lt;0,SUM('Chemicals Calcs'!AI$2:AI15)-'Chem - ODS'!AD$15*10^6&gt;0),SUM('Chemicals Calcs'!AI$2:AI15)-'Chem - ODS'!AD$15*10^6,'Chemicals Calcs'!AI15))</f>
        <v>0</v>
      </c>
      <c r="AJ15" s="210">
        <f ca="1">IF(SUM('Chemicals Calcs'!AJ$2:AJ15)-'Chem - ODS'!AE$15*10^6&lt;0,0,IF(AND(SUM('Chemicals Calcs'!AJ$1:AJ14)-'Chem - ODS'!AE$15*10^6&lt;0,SUM('Chemicals Calcs'!AJ$2:AJ15)-'Chem - ODS'!AE$15*10^6&gt;0),SUM('Chemicals Calcs'!AJ$2:AJ15)-'Chem - ODS'!AE$15*10^6,'Chemicals Calcs'!AJ15))</f>
        <v>0</v>
      </c>
      <c r="AK15" s="210">
        <f ca="1">IF(SUM('Chemicals Calcs'!AK$2:AK15)-'Chem - ODS'!AF$15*10^6&lt;0,0,IF(AND(SUM('Chemicals Calcs'!AK$1:AK14)-'Chem - ODS'!AF$15*10^6&lt;0,SUM('Chemicals Calcs'!AK$2:AK15)-'Chem - ODS'!AF$15*10^6&gt;0),SUM('Chemicals Calcs'!AK$2:AK15)-'Chem - ODS'!AF$15*10^6,'Chemicals Calcs'!AK15))</f>
        <v>0</v>
      </c>
      <c r="AL15" s="210">
        <f ca="1">IF(SUM('Chemicals Calcs'!AL$2:AL15)-'Chem - ODS'!AG$15*10^6&lt;0,0,IF(AND(SUM('Chemicals Calcs'!AL$1:AL14)-'Chem - ODS'!AG$15*10^6&lt;0,SUM('Chemicals Calcs'!AL$2:AL15)-'Chem - ODS'!AG$15*10^6&gt;0),SUM('Chemicals Calcs'!AL$2:AL15)-'Chem - ODS'!AG$15*10^6,'Chemicals Calcs'!AL15))</f>
        <v>0</v>
      </c>
      <c r="AM15" s="210">
        <f ca="1">IF(SUM('Chemicals Calcs'!AM$2:AM15)-'Chem - ODS'!AH$15*10^6&lt;0,0,IF(AND(SUM('Chemicals Calcs'!AM$1:AM14)-'Chem - ODS'!AH$15*10^6&lt;0,SUM('Chemicals Calcs'!AM$2:AM15)-'Chem - ODS'!AH$15*10^6&gt;0),SUM('Chemicals Calcs'!AM$2:AM15)-'Chem - ODS'!AH$15*10^6,'Chemicals Calcs'!AM15))</f>
        <v>0</v>
      </c>
      <c r="AN15" s="210">
        <f ca="1">IF(SUM('Chemicals Calcs'!AN$2:AN15)-'Chem - ODS'!AI$15*10^6&lt;0,0,IF(AND(SUM('Chemicals Calcs'!AN$1:AN14)-'Chem - ODS'!AI$15*10^6&lt;0,SUM('Chemicals Calcs'!AN$2:AN15)-'Chem - ODS'!AI$15*10^6&gt;0),SUM('Chemicals Calcs'!AN$2:AN15)-'Chem - ODS'!AI$15*10^6,'Chemicals Calcs'!AN15))</f>
        <v>0</v>
      </c>
      <c r="AO15" s="210">
        <f ca="1">IF(SUM('Chemicals Calcs'!AO$2:AO15)-'Chem - ODS'!AJ$15*10^6&lt;0,0,IF(AND(SUM('Chemicals Calcs'!AO$1:AO14)-'Chem - ODS'!AJ$15*10^6&lt;0,SUM('Chemicals Calcs'!AO$2:AO15)-'Chem - ODS'!AJ$15*10^6&gt;0),SUM('Chemicals Calcs'!AO$2:AO15)-'Chem - ODS'!AJ$15*10^6,'Chemicals Calcs'!AO15))</f>
        <v>0</v>
      </c>
      <c r="AP15" s="210">
        <f ca="1">IF(SUM('Chemicals Calcs'!AP$2:AP15)-'Chem - ODS'!AK$15*10^6&lt;0,0,IF(AND(SUM('Chemicals Calcs'!AP$1:AP14)-'Chem - ODS'!AK$15*10^6&lt;0,SUM('Chemicals Calcs'!AP$2:AP15)-'Chem - ODS'!AK$15*10^6&gt;0),SUM('Chemicals Calcs'!AP$2:AP15)-'Chem - ODS'!AK$15*10^6,'Chemicals Calcs'!AP15))</f>
        <v>0</v>
      </c>
    </row>
    <row r="16" spans="1:42">
      <c r="A16" s="74">
        <v>-36</v>
      </c>
      <c r="B16">
        <f ca="1">IF('Chemicals 2010'!$A24="CP",INDIRECT("'Chemicals 2010'!"&amp;'Country Selector'!$B$3&amp;ROW($A24))*10^12,0)</f>
        <v>0</v>
      </c>
      <c r="C16" s="90">
        <f t="shared" ca="1" si="0"/>
        <v>0</v>
      </c>
      <c r="D16" s="90">
        <f t="shared" ca="1" si="1"/>
        <v>0</v>
      </c>
      <c r="E16" s="90">
        <f t="shared" ca="1" si="1"/>
        <v>0</v>
      </c>
      <c r="F16" s="90">
        <f t="shared" ca="1" si="1"/>
        <v>0</v>
      </c>
      <c r="G16" s="210">
        <f ca="1">IF(SUM('Chemicals Calcs'!G$2:G16)-'Chem - ODS'!B$15*10^6&lt;0,0,IF(AND(SUM('Chemicals Calcs'!G$1:G15)-'Chem - ODS'!B$15*10^6&lt;0,SUM('Chemicals Calcs'!G$2:G16)-'Chem - ODS'!B$15*10^6&gt;0),SUM('Chemicals Calcs'!G$2:G16)-'Chem - ODS'!B$15*10^6,'Chemicals Calcs'!G16))</f>
        <v>0</v>
      </c>
      <c r="H16" s="210">
        <f ca="1">IF(SUM('Chemicals Calcs'!H$2:H16)-'Chem - ODS'!C$15*10^6&lt;0,0,IF(AND(SUM('Chemicals Calcs'!H$1:H15)-'Chem - ODS'!C$15*10^6&lt;0,SUM('Chemicals Calcs'!H$2:H16)-'Chem - ODS'!C$15*10^6&gt;0),SUM('Chemicals Calcs'!H$2:H16)-'Chem - ODS'!C$15*10^6,'Chemicals Calcs'!H16))</f>
        <v>0</v>
      </c>
      <c r="I16" s="210">
        <f ca="1">IF(SUM('Chemicals Calcs'!I$2:I16)-'Chem - ODS'!D$15*10^6&lt;0,0,IF(AND(SUM('Chemicals Calcs'!I$1:I15)-'Chem - ODS'!D$15*10^6&lt;0,SUM('Chemicals Calcs'!I$2:I16)-'Chem - ODS'!D$15*10^6&gt;0),SUM('Chemicals Calcs'!I$2:I16)-'Chem - ODS'!D$15*10^6,'Chemicals Calcs'!I16))</f>
        <v>0</v>
      </c>
      <c r="J16" s="210">
        <f ca="1">IF(SUM('Chemicals Calcs'!J$2:J16)-'Chem - ODS'!E$15*10^6&lt;0,0,IF(AND(SUM('Chemicals Calcs'!J$1:J15)-'Chem - ODS'!E$15*10^6&lt;0,SUM('Chemicals Calcs'!J$2:J16)-'Chem - ODS'!E$15*10^6&gt;0),SUM('Chemicals Calcs'!J$2:J16)-'Chem - ODS'!E$15*10^6,'Chemicals Calcs'!J16))</f>
        <v>0</v>
      </c>
      <c r="K16" s="210">
        <f ca="1">IF(SUM('Chemicals Calcs'!K$2:K16)-'Chem - ODS'!F$15*10^6&lt;0,0,IF(AND(SUM('Chemicals Calcs'!K$1:K15)-'Chem - ODS'!F$15*10^6&lt;0,SUM('Chemicals Calcs'!K$2:K16)-'Chem - ODS'!F$15*10^6&gt;0),SUM('Chemicals Calcs'!K$2:K16)-'Chem - ODS'!F$15*10^6,'Chemicals Calcs'!K16))</f>
        <v>0</v>
      </c>
      <c r="L16" s="210">
        <f ca="1">IF(SUM('Chemicals Calcs'!L$2:L16)-'Chem - ODS'!G$15*10^6&lt;0,0,IF(AND(SUM('Chemicals Calcs'!L$1:L15)-'Chem - ODS'!G$15*10^6&lt;0,SUM('Chemicals Calcs'!L$2:L16)-'Chem - ODS'!G$15*10^6&gt;0),SUM('Chemicals Calcs'!L$2:L16)-'Chem - ODS'!G$15*10^6,'Chemicals Calcs'!L16))</f>
        <v>0</v>
      </c>
      <c r="M16" s="210">
        <f ca="1">IF(SUM('Chemicals Calcs'!M$2:M16)-'Chem - ODS'!H$15*10^6&lt;0,0,IF(AND(SUM('Chemicals Calcs'!M$1:M15)-'Chem - ODS'!H$15*10^6&lt;0,SUM('Chemicals Calcs'!M$2:M16)-'Chem - ODS'!H$15*10^6&gt;0),SUM('Chemicals Calcs'!M$2:M16)-'Chem - ODS'!H$15*10^6,'Chemicals Calcs'!M16))</f>
        <v>0</v>
      </c>
      <c r="N16" s="210">
        <f ca="1">IF(SUM('Chemicals Calcs'!N$2:N16)-'Chem - ODS'!I$15*10^6&lt;0,0,IF(AND(SUM('Chemicals Calcs'!N$1:N15)-'Chem - ODS'!I$15*10^6&lt;0,SUM('Chemicals Calcs'!N$2:N16)-'Chem - ODS'!I$15*10^6&gt;0),SUM('Chemicals Calcs'!N$2:N16)-'Chem - ODS'!I$15*10^6,'Chemicals Calcs'!N16))</f>
        <v>0</v>
      </c>
      <c r="O16" s="210">
        <f ca="1">IF(SUM('Chemicals Calcs'!O$2:O16)-'Chem - ODS'!J$15*10^6&lt;0,0,IF(AND(SUM('Chemicals Calcs'!O$1:O15)-'Chem - ODS'!J$15*10^6&lt;0,SUM('Chemicals Calcs'!O$2:O16)-'Chem - ODS'!J$15*10^6&gt;0),SUM('Chemicals Calcs'!O$2:O16)-'Chem - ODS'!J$15*10^6,'Chemicals Calcs'!O16))</f>
        <v>0</v>
      </c>
      <c r="P16" s="210">
        <f ca="1">IF(SUM('Chemicals Calcs'!P$2:P16)-'Chem - ODS'!K$15*10^6&lt;0,0,IF(AND(SUM('Chemicals Calcs'!P$1:P15)-'Chem - ODS'!K$15*10^6&lt;0,SUM('Chemicals Calcs'!P$2:P16)-'Chem - ODS'!K$15*10^6&gt;0),SUM('Chemicals Calcs'!P$2:P16)-'Chem - ODS'!K$15*10^6,'Chemicals Calcs'!P16))</f>
        <v>0</v>
      </c>
      <c r="Q16" s="210">
        <f ca="1">IF(SUM('Chemicals Calcs'!Q$2:Q16)-'Chem - ODS'!L$15*10^6&lt;0,0,IF(AND(SUM('Chemicals Calcs'!Q$1:Q15)-'Chem - ODS'!L$15*10^6&lt;0,SUM('Chemicals Calcs'!Q$2:Q16)-'Chem - ODS'!L$15*10^6&gt;0),SUM('Chemicals Calcs'!Q$2:Q16)-'Chem - ODS'!L$15*10^6,'Chemicals Calcs'!Q16))</f>
        <v>0</v>
      </c>
      <c r="R16" s="210">
        <f ca="1">IF(SUM('Chemicals Calcs'!R$2:R16)-'Chem - ODS'!M$15*10^6&lt;0,0,IF(AND(SUM('Chemicals Calcs'!R$1:R15)-'Chem - ODS'!M$15*10^6&lt;0,SUM('Chemicals Calcs'!R$2:R16)-'Chem - ODS'!M$15*10^6&gt;0),SUM('Chemicals Calcs'!R$2:R16)-'Chem - ODS'!M$15*10^6,'Chemicals Calcs'!R16))</f>
        <v>0</v>
      </c>
      <c r="S16" s="210">
        <f ca="1">IF(SUM('Chemicals Calcs'!S$2:S16)-'Chem - ODS'!N$15*10^6&lt;0,0,IF(AND(SUM('Chemicals Calcs'!S$1:S15)-'Chem - ODS'!N$15*10^6&lt;0,SUM('Chemicals Calcs'!S$2:S16)-'Chem - ODS'!N$15*10^6&gt;0),SUM('Chemicals Calcs'!S$2:S16)-'Chem - ODS'!N$15*10^6,'Chemicals Calcs'!S16))</f>
        <v>0</v>
      </c>
      <c r="T16" s="210">
        <f ca="1">IF(SUM('Chemicals Calcs'!T$2:T16)-'Chem - ODS'!O$15*10^6&lt;0,0,IF(AND(SUM('Chemicals Calcs'!T$1:T15)-'Chem - ODS'!O$15*10^6&lt;0,SUM('Chemicals Calcs'!T$2:T16)-'Chem - ODS'!O$15*10^6&gt;0),SUM('Chemicals Calcs'!T$2:T16)-'Chem - ODS'!O$15*10^6,'Chemicals Calcs'!T16))</f>
        <v>0</v>
      </c>
      <c r="U16" s="210">
        <f ca="1">IF(SUM('Chemicals Calcs'!U$2:U16)-'Chem - ODS'!P$15*10^6&lt;0,0,IF(AND(SUM('Chemicals Calcs'!U$1:U15)-'Chem - ODS'!P$15*10^6&lt;0,SUM('Chemicals Calcs'!U$2:U16)-'Chem - ODS'!P$15*10^6&gt;0),SUM('Chemicals Calcs'!U$2:U16)-'Chem - ODS'!P$15*10^6,'Chemicals Calcs'!U16))</f>
        <v>0</v>
      </c>
      <c r="V16" s="210">
        <f ca="1">IF(SUM('Chemicals Calcs'!V$2:V16)-'Chem - ODS'!Q$15*10^6&lt;0,0,IF(AND(SUM('Chemicals Calcs'!V$1:V15)-'Chem - ODS'!Q$15*10^6&lt;0,SUM('Chemicals Calcs'!V$2:V16)-'Chem - ODS'!Q$15*10^6&gt;0),SUM('Chemicals Calcs'!V$2:V16)-'Chem - ODS'!Q$15*10^6,'Chemicals Calcs'!V16))</f>
        <v>0</v>
      </c>
      <c r="W16" s="210">
        <f ca="1">IF(SUM('Chemicals Calcs'!W$2:W16)-'Chem - ODS'!R$15*10^6&lt;0,0,IF(AND(SUM('Chemicals Calcs'!W$1:W15)-'Chem - ODS'!R$15*10^6&lt;0,SUM('Chemicals Calcs'!W$2:W16)-'Chem - ODS'!R$15*10^6&gt;0),SUM('Chemicals Calcs'!W$2:W16)-'Chem - ODS'!R$15*10^6,'Chemicals Calcs'!W16))</f>
        <v>0</v>
      </c>
      <c r="X16" s="210">
        <f ca="1">IF(SUM('Chemicals Calcs'!X$2:X16)-'Chem - ODS'!S$15*10^6&lt;0,0,IF(AND(SUM('Chemicals Calcs'!X$1:X15)-'Chem - ODS'!S$15*10^6&lt;0,SUM('Chemicals Calcs'!X$2:X16)-'Chem - ODS'!S$15*10^6&gt;0),SUM('Chemicals Calcs'!X$2:X16)-'Chem - ODS'!S$15*10^6,'Chemicals Calcs'!X16))</f>
        <v>0</v>
      </c>
      <c r="Y16" s="210">
        <f ca="1">IF(SUM('Chemicals Calcs'!Y$2:Y16)-'Chem - ODS'!T$15*10^6&lt;0,0,IF(AND(SUM('Chemicals Calcs'!Y$1:Y15)-'Chem - ODS'!T$15*10^6&lt;0,SUM('Chemicals Calcs'!Y$2:Y16)-'Chem - ODS'!T$15*10^6&gt;0),SUM('Chemicals Calcs'!Y$2:Y16)-'Chem - ODS'!T$15*10^6,'Chemicals Calcs'!Y16))</f>
        <v>0</v>
      </c>
      <c r="Z16" s="210">
        <f ca="1">IF(SUM('Chemicals Calcs'!Z$2:Z16)-'Chem - ODS'!U$15*10^6&lt;0,0,IF(AND(SUM('Chemicals Calcs'!Z$1:Z15)-'Chem - ODS'!U$15*10^6&lt;0,SUM('Chemicals Calcs'!Z$2:Z16)-'Chem - ODS'!U$15*10^6&gt;0),SUM('Chemicals Calcs'!Z$2:Z16)-'Chem - ODS'!U$15*10^6,'Chemicals Calcs'!Z16))</f>
        <v>0</v>
      </c>
      <c r="AA16" s="210">
        <f ca="1">IF(SUM('Chemicals Calcs'!AA$2:AA16)-'Chem - ODS'!V$15*10^6&lt;0,0,IF(AND(SUM('Chemicals Calcs'!AA$1:AA15)-'Chem - ODS'!V$15*10^6&lt;0,SUM('Chemicals Calcs'!AA$2:AA16)-'Chem - ODS'!V$15*10^6&gt;0),SUM('Chemicals Calcs'!AA$2:AA16)-'Chem - ODS'!V$15*10^6,'Chemicals Calcs'!AA16))</f>
        <v>0</v>
      </c>
      <c r="AB16" s="210">
        <f ca="1">IF(SUM('Chemicals Calcs'!AB$2:AB16)-'Chem - ODS'!W$15*10^6&lt;0,0,IF(AND(SUM('Chemicals Calcs'!AB$1:AB15)-'Chem - ODS'!W$15*10^6&lt;0,SUM('Chemicals Calcs'!AB$2:AB16)-'Chem - ODS'!W$15*10^6&gt;0),SUM('Chemicals Calcs'!AB$2:AB16)-'Chem - ODS'!W$15*10^6,'Chemicals Calcs'!AB16))</f>
        <v>0</v>
      </c>
      <c r="AC16" s="210">
        <f ca="1">IF(SUM('Chemicals Calcs'!AC$2:AC16)-'Chem - ODS'!X$15*10^6&lt;0,0,IF(AND(SUM('Chemicals Calcs'!AC$1:AC15)-'Chem - ODS'!X$15*10^6&lt;0,SUM('Chemicals Calcs'!AC$2:AC16)-'Chem - ODS'!X$15*10^6&gt;0),SUM('Chemicals Calcs'!AC$2:AC16)-'Chem - ODS'!X$15*10^6,'Chemicals Calcs'!AC16))</f>
        <v>0</v>
      </c>
      <c r="AD16" s="210">
        <f ca="1">IF(SUM('Chemicals Calcs'!AD$2:AD16)-'Chem - ODS'!Y$15*10^6&lt;0,0,IF(AND(SUM('Chemicals Calcs'!AD$1:AD15)-'Chem - ODS'!Y$15*10^6&lt;0,SUM('Chemicals Calcs'!AD$2:AD16)-'Chem - ODS'!Y$15*10^6&gt;0),SUM('Chemicals Calcs'!AD$2:AD16)-'Chem - ODS'!Y$15*10^6,'Chemicals Calcs'!AD16))</f>
        <v>0</v>
      </c>
      <c r="AE16" s="210">
        <f ca="1">IF(SUM('Chemicals Calcs'!AE$2:AE16)-'Chem - ODS'!Z$15*10^6&lt;0,0,IF(AND(SUM('Chemicals Calcs'!AE$1:AE15)-'Chem - ODS'!Z$15*10^6&lt;0,SUM('Chemicals Calcs'!AE$2:AE16)-'Chem - ODS'!Z$15*10^6&gt;0),SUM('Chemicals Calcs'!AE$2:AE16)-'Chem - ODS'!Z$15*10^6,'Chemicals Calcs'!AE16))</f>
        <v>0</v>
      </c>
      <c r="AF16" s="210">
        <f ca="1">IF(SUM('Chemicals Calcs'!AF$2:AF16)-'Chem - ODS'!AA$15*10^6&lt;0,0,IF(AND(SUM('Chemicals Calcs'!AF$1:AF15)-'Chem - ODS'!AA$15*10^6&lt;0,SUM('Chemicals Calcs'!AF$2:AF16)-'Chem - ODS'!AA$15*10^6&gt;0),SUM('Chemicals Calcs'!AF$2:AF16)-'Chem - ODS'!AA$15*10^6,'Chemicals Calcs'!AF16))</f>
        <v>0</v>
      </c>
      <c r="AG16" s="210">
        <f ca="1">IF(SUM('Chemicals Calcs'!AG$2:AG16)-'Chem - ODS'!AB$15*10^6&lt;0,0,IF(AND(SUM('Chemicals Calcs'!AG$1:AG15)-'Chem - ODS'!AB$15*10^6&lt;0,SUM('Chemicals Calcs'!AG$2:AG16)-'Chem - ODS'!AB$15*10^6&gt;0),SUM('Chemicals Calcs'!AG$2:AG16)-'Chem - ODS'!AB$15*10^6,'Chemicals Calcs'!AG16))</f>
        <v>0</v>
      </c>
      <c r="AH16" s="210">
        <f ca="1">IF(SUM('Chemicals Calcs'!AH$2:AH16)-'Chem - ODS'!AC$15*10^6&lt;0,0,IF(AND(SUM('Chemicals Calcs'!AH$1:AH15)-'Chem - ODS'!AC$15*10^6&lt;0,SUM('Chemicals Calcs'!AH$2:AH16)-'Chem - ODS'!AC$15*10^6&gt;0),SUM('Chemicals Calcs'!AH$2:AH16)-'Chem - ODS'!AC$15*10^6,'Chemicals Calcs'!AH16))</f>
        <v>0</v>
      </c>
      <c r="AI16" s="210">
        <f ca="1">IF(SUM('Chemicals Calcs'!AI$2:AI16)-'Chem - ODS'!AD$15*10^6&lt;0,0,IF(AND(SUM('Chemicals Calcs'!AI$1:AI15)-'Chem - ODS'!AD$15*10^6&lt;0,SUM('Chemicals Calcs'!AI$2:AI16)-'Chem - ODS'!AD$15*10^6&gt;0),SUM('Chemicals Calcs'!AI$2:AI16)-'Chem - ODS'!AD$15*10^6,'Chemicals Calcs'!AI16))</f>
        <v>0</v>
      </c>
      <c r="AJ16" s="210">
        <f ca="1">IF(SUM('Chemicals Calcs'!AJ$2:AJ16)-'Chem - ODS'!AE$15*10^6&lt;0,0,IF(AND(SUM('Chemicals Calcs'!AJ$1:AJ15)-'Chem - ODS'!AE$15*10^6&lt;0,SUM('Chemicals Calcs'!AJ$2:AJ16)-'Chem - ODS'!AE$15*10^6&gt;0),SUM('Chemicals Calcs'!AJ$2:AJ16)-'Chem - ODS'!AE$15*10^6,'Chemicals Calcs'!AJ16))</f>
        <v>0</v>
      </c>
      <c r="AK16" s="210">
        <f ca="1">IF(SUM('Chemicals Calcs'!AK$2:AK16)-'Chem - ODS'!AF$15*10^6&lt;0,0,IF(AND(SUM('Chemicals Calcs'!AK$1:AK15)-'Chem - ODS'!AF$15*10^6&lt;0,SUM('Chemicals Calcs'!AK$2:AK16)-'Chem - ODS'!AF$15*10^6&gt;0),SUM('Chemicals Calcs'!AK$2:AK16)-'Chem - ODS'!AF$15*10^6,'Chemicals Calcs'!AK16))</f>
        <v>0</v>
      </c>
      <c r="AL16" s="210">
        <f ca="1">IF(SUM('Chemicals Calcs'!AL$2:AL16)-'Chem - ODS'!AG$15*10^6&lt;0,0,IF(AND(SUM('Chemicals Calcs'!AL$1:AL15)-'Chem - ODS'!AG$15*10^6&lt;0,SUM('Chemicals Calcs'!AL$2:AL16)-'Chem - ODS'!AG$15*10^6&gt;0),SUM('Chemicals Calcs'!AL$2:AL16)-'Chem - ODS'!AG$15*10^6,'Chemicals Calcs'!AL16))</f>
        <v>0</v>
      </c>
      <c r="AM16" s="210">
        <f ca="1">IF(SUM('Chemicals Calcs'!AM$2:AM16)-'Chem - ODS'!AH$15*10^6&lt;0,0,IF(AND(SUM('Chemicals Calcs'!AM$1:AM15)-'Chem - ODS'!AH$15*10^6&lt;0,SUM('Chemicals Calcs'!AM$2:AM16)-'Chem - ODS'!AH$15*10^6&gt;0),SUM('Chemicals Calcs'!AM$2:AM16)-'Chem - ODS'!AH$15*10^6,'Chemicals Calcs'!AM16))</f>
        <v>0</v>
      </c>
      <c r="AN16" s="210">
        <f ca="1">IF(SUM('Chemicals Calcs'!AN$2:AN16)-'Chem - ODS'!AI$15*10^6&lt;0,0,IF(AND(SUM('Chemicals Calcs'!AN$1:AN15)-'Chem - ODS'!AI$15*10^6&lt;0,SUM('Chemicals Calcs'!AN$2:AN16)-'Chem - ODS'!AI$15*10^6&gt;0),SUM('Chemicals Calcs'!AN$2:AN16)-'Chem - ODS'!AI$15*10^6,'Chemicals Calcs'!AN16))</f>
        <v>0</v>
      </c>
      <c r="AO16" s="210">
        <f ca="1">IF(SUM('Chemicals Calcs'!AO$2:AO16)-'Chem - ODS'!AJ$15*10^6&lt;0,0,IF(AND(SUM('Chemicals Calcs'!AO$1:AO15)-'Chem - ODS'!AJ$15*10^6&lt;0,SUM('Chemicals Calcs'!AO$2:AO16)-'Chem - ODS'!AJ$15*10^6&gt;0),SUM('Chemicals Calcs'!AO$2:AO16)-'Chem - ODS'!AJ$15*10^6,'Chemicals Calcs'!AO16))</f>
        <v>0</v>
      </c>
      <c r="AP16" s="210">
        <f ca="1">IF(SUM('Chemicals Calcs'!AP$2:AP16)-'Chem - ODS'!AK$15*10^6&lt;0,0,IF(AND(SUM('Chemicals Calcs'!AP$1:AP15)-'Chem - ODS'!AK$15*10^6&lt;0,SUM('Chemicals Calcs'!AP$2:AP16)-'Chem - ODS'!AK$15*10^6&gt;0),SUM('Chemicals Calcs'!AP$2:AP16)-'Chem - ODS'!AK$15*10^6,'Chemicals Calcs'!AP16))</f>
        <v>0</v>
      </c>
    </row>
    <row r="17" spans="1:42">
      <c r="A17" s="74">
        <v>-35</v>
      </c>
      <c r="B17">
        <f ca="1">IF('Chemicals 2010'!$A25="CP",INDIRECT("'Chemicals 2010'!"&amp;'Country Selector'!$B$3&amp;ROW($A25))*10^12,0)</f>
        <v>0</v>
      </c>
      <c r="C17" s="90">
        <f t="shared" ca="1" si="0"/>
        <v>0</v>
      </c>
      <c r="D17" s="90">
        <f t="shared" ca="1" si="1"/>
        <v>0</v>
      </c>
      <c r="E17" s="90">
        <f t="shared" ca="1" si="1"/>
        <v>0</v>
      </c>
      <c r="F17" s="90">
        <f t="shared" ca="1" si="1"/>
        <v>0</v>
      </c>
      <c r="G17" s="210">
        <f ca="1">IF(SUM('Chemicals Calcs'!G$2:G17)-'Chem - ODS'!B$15*10^6&lt;0,0,IF(AND(SUM('Chemicals Calcs'!G$1:G16)-'Chem - ODS'!B$15*10^6&lt;0,SUM('Chemicals Calcs'!G$2:G17)-'Chem - ODS'!B$15*10^6&gt;0),SUM('Chemicals Calcs'!G$2:G17)-'Chem - ODS'!B$15*10^6,'Chemicals Calcs'!G17))</f>
        <v>0</v>
      </c>
      <c r="H17" s="210">
        <f ca="1">IF(SUM('Chemicals Calcs'!H$2:H17)-'Chem - ODS'!C$15*10^6&lt;0,0,IF(AND(SUM('Chemicals Calcs'!H$1:H16)-'Chem - ODS'!C$15*10^6&lt;0,SUM('Chemicals Calcs'!H$2:H17)-'Chem - ODS'!C$15*10^6&gt;0),SUM('Chemicals Calcs'!H$2:H17)-'Chem - ODS'!C$15*10^6,'Chemicals Calcs'!H17))</f>
        <v>0</v>
      </c>
      <c r="I17" s="210">
        <f ca="1">IF(SUM('Chemicals Calcs'!I$2:I17)-'Chem - ODS'!D$15*10^6&lt;0,0,IF(AND(SUM('Chemicals Calcs'!I$1:I16)-'Chem - ODS'!D$15*10^6&lt;0,SUM('Chemicals Calcs'!I$2:I17)-'Chem - ODS'!D$15*10^6&gt;0),SUM('Chemicals Calcs'!I$2:I17)-'Chem - ODS'!D$15*10^6,'Chemicals Calcs'!I17))</f>
        <v>0</v>
      </c>
      <c r="J17" s="210">
        <f ca="1">IF(SUM('Chemicals Calcs'!J$2:J17)-'Chem - ODS'!E$15*10^6&lt;0,0,IF(AND(SUM('Chemicals Calcs'!J$1:J16)-'Chem - ODS'!E$15*10^6&lt;0,SUM('Chemicals Calcs'!J$2:J17)-'Chem - ODS'!E$15*10^6&gt;0),SUM('Chemicals Calcs'!J$2:J17)-'Chem - ODS'!E$15*10^6,'Chemicals Calcs'!J17))</f>
        <v>0</v>
      </c>
      <c r="K17" s="210">
        <f ca="1">IF(SUM('Chemicals Calcs'!K$2:K17)-'Chem - ODS'!F$15*10^6&lt;0,0,IF(AND(SUM('Chemicals Calcs'!K$1:K16)-'Chem - ODS'!F$15*10^6&lt;0,SUM('Chemicals Calcs'!K$2:K17)-'Chem - ODS'!F$15*10^6&gt;0),SUM('Chemicals Calcs'!K$2:K17)-'Chem - ODS'!F$15*10^6,'Chemicals Calcs'!K17))</f>
        <v>0</v>
      </c>
      <c r="L17" s="210">
        <f ca="1">IF(SUM('Chemicals Calcs'!L$2:L17)-'Chem - ODS'!G$15*10^6&lt;0,0,IF(AND(SUM('Chemicals Calcs'!L$1:L16)-'Chem - ODS'!G$15*10^6&lt;0,SUM('Chemicals Calcs'!L$2:L17)-'Chem - ODS'!G$15*10^6&gt;0),SUM('Chemicals Calcs'!L$2:L17)-'Chem - ODS'!G$15*10^6,'Chemicals Calcs'!L17))</f>
        <v>0</v>
      </c>
      <c r="M17" s="210">
        <f ca="1">IF(SUM('Chemicals Calcs'!M$2:M17)-'Chem - ODS'!H$15*10^6&lt;0,0,IF(AND(SUM('Chemicals Calcs'!M$1:M16)-'Chem - ODS'!H$15*10^6&lt;0,SUM('Chemicals Calcs'!M$2:M17)-'Chem - ODS'!H$15*10^6&gt;0),SUM('Chemicals Calcs'!M$2:M17)-'Chem - ODS'!H$15*10^6,'Chemicals Calcs'!M17))</f>
        <v>0</v>
      </c>
      <c r="N17" s="210">
        <f ca="1">IF(SUM('Chemicals Calcs'!N$2:N17)-'Chem - ODS'!I$15*10^6&lt;0,0,IF(AND(SUM('Chemicals Calcs'!N$1:N16)-'Chem - ODS'!I$15*10^6&lt;0,SUM('Chemicals Calcs'!N$2:N17)-'Chem - ODS'!I$15*10^6&gt;0),SUM('Chemicals Calcs'!N$2:N17)-'Chem - ODS'!I$15*10^6,'Chemicals Calcs'!N17))</f>
        <v>0</v>
      </c>
      <c r="O17" s="210">
        <f ca="1">IF(SUM('Chemicals Calcs'!O$2:O17)-'Chem - ODS'!J$15*10^6&lt;0,0,IF(AND(SUM('Chemicals Calcs'!O$1:O16)-'Chem - ODS'!J$15*10^6&lt;0,SUM('Chemicals Calcs'!O$2:O17)-'Chem - ODS'!J$15*10^6&gt;0),SUM('Chemicals Calcs'!O$2:O17)-'Chem - ODS'!J$15*10^6,'Chemicals Calcs'!O17))</f>
        <v>0</v>
      </c>
      <c r="P17" s="210">
        <f ca="1">IF(SUM('Chemicals Calcs'!P$2:P17)-'Chem - ODS'!K$15*10^6&lt;0,0,IF(AND(SUM('Chemicals Calcs'!P$1:P16)-'Chem - ODS'!K$15*10^6&lt;0,SUM('Chemicals Calcs'!P$2:P17)-'Chem - ODS'!K$15*10^6&gt;0),SUM('Chemicals Calcs'!P$2:P17)-'Chem - ODS'!K$15*10^6,'Chemicals Calcs'!P17))</f>
        <v>0</v>
      </c>
      <c r="Q17" s="210">
        <f ca="1">IF(SUM('Chemicals Calcs'!Q$2:Q17)-'Chem - ODS'!L$15*10^6&lt;0,0,IF(AND(SUM('Chemicals Calcs'!Q$1:Q16)-'Chem - ODS'!L$15*10^6&lt;0,SUM('Chemicals Calcs'!Q$2:Q17)-'Chem - ODS'!L$15*10^6&gt;0),SUM('Chemicals Calcs'!Q$2:Q17)-'Chem - ODS'!L$15*10^6,'Chemicals Calcs'!Q17))</f>
        <v>0</v>
      </c>
      <c r="R17" s="210">
        <f ca="1">IF(SUM('Chemicals Calcs'!R$2:R17)-'Chem - ODS'!M$15*10^6&lt;0,0,IF(AND(SUM('Chemicals Calcs'!R$1:R16)-'Chem - ODS'!M$15*10^6&lt;0,SUM('Chemicals Calcs'!R$2:R17)-'Chem - ODS'!M$15*10^6&gt;0),SUM('Chemicals Calcs'!R$2:R17)-'Chem - ODS'!M$15*10^6,'Chemicals Calcs'!R17))</f>
        <v>0</v>
      </c>
      <c r="S17" s="210">
        <f ca="1">IF(SUM('Chemicals Calcs'!S$2:S17)-'Chem - ODS'!N$15*10^6&lt;0,0,IF(AND(SUM('Chemicals Calcs'!S$1:S16)-'Chem - ODS'!N$15*10^6&lt;0,SUM('Chemicals Calcs'!S$2:S17)-'Chem - ODS'!N$15*10^6&gt;0),SUM('Chemicals Calcs'!S$2:S17)-'Chem - ODS'!N$15*10^6,'Chemicals Calcs'!S17))</f>
        <v>0</v>
      </c>
      <c r="T17" s="210">
        <f ca="1">IF(SUM('Chemicals Calcs'!T$2:T17)-'Chem - ODS'!O$15*10^6&lt;0,0,IF(AND(SUM('Chemicals Calcs'!T$1:T16)-'Chem - ODS'!O$15*10^6&lt;0,SUM('Chemicals Calcs'!T$2:T17)-'Chem - ODS'!O$15*10^6&gt;0),SUM('Chemicals Calcs'!T$2:T17)-'Chem - ODS'!O$15*10^6,'Chemicals Calcs'!T17))</f>
        <v>0</v>
      </c>
      <c r="U17" s="210">
        <f ca="1">IF(SUM('Chemicals Calcs'!U$2:U17)-'Chem - ODS'!P$15*10^6&lt;0,0,IF(AND(SUM('Chemicals Calcs'!U$1:U16)-'Chem - ODS'!P$15*10^6&lt;0,SUM('Chemicals Calcs'!U$2:U17)-'Chem - ODS'!P$15*10^6&gt;0),SUM('Chemicals Calcs'!U$2:U17)-'Chem - ODS'!P$15*10^6,'Chemicals Calcs'!U17))</f>
        <v>0</v>
      </c>
      <c r="V17" s="210">
        <f ca="1">IF(SUM('Chemicals Calcs'!V$2:V17)-'Chem - ODS'!Q$15*10^6&lt;0,0,IF(AND(SUM('Chemicals Calcs'!V$1:V16)-'Chem - ODS'!Q$15*10^6&lt;0,SUM('Chemicals Calcs'!V$2:V17)-'Chem - ODS'!Q$15*10^6&gt;0),SUM('Chemicals Calcs'!V$2:V17)-'Chem - ODS'!Q$15*10^6,'Chemicals Calcs'!V17))</f>
        <v>0</v>
      </c>
      <c r="W17" s="210">
        <f ca="1">IF(SUM('Chemicals Calcs'!W$2:W17)-'Chem - ODS'!R$15*10^6&lt;0,0,IF(AND(SUM('Chemicals Calcs'!W$1:W16)-'Chem - ODS'!R$15*10^6&lt;0,SUM('Chemicals Calcs'!W$2:W17)-'Chem - ODS'!R$15*10^6&gt;0),SUM('Chemicals Calcs'!W$2:W17)-'Chem - ODS'!R$15*10^6,'Chemicals Calcs'!W17))</f>
        <v>0</v>
      </c>
      <c r="X17" s="210">
        <f ca="1">IF(SUM('Chemicals Calcs'!X$2:X17)-'Chem - ODS'!S$15*10^6&lt;0,0,IF(AND(SUM('Chemicals Calcs'!X$1:X16)-'Chem - ODS'!S$15*10^6&lt;0,SUM('Chemicals Calcs'!X$2:X17)-'Chem - ODS'!S$15*10^6&gt;0),SUM('Chemicals Calcs'!X$2:X17)-'Chem - ODS'!S$15*10^6,'Chemicals Calcs'!X17))</f>
        <v>0</v>
      </c>
      <c r="Y17" s="210">
        <f ca="1">IF(SUM('Chemicals Calcs'!Y$2:Y17)-'Chem - ODS'!T$15*10^6&lt;0,0,IF(AND(SUM('Chemicals Calcs'!Y$1:Y16)-'Chem - ODS'!T$15*10^6&lt;0,SUM('Chemicals Calcs'!Y$2:Y17)-'Chem - ODS'!T$15*10^6&gt;0),SUM('Chemicals Calcs'!Y$2:Y17)-'Chem - ODS'!T$15*10^6,'Chemicals Calcs'!Y17))</f>
        <v>0</v>
      </c>
      <c r="Z17" s="210">
        <f ca="1">IF(SUM('Chemicals Calcs'!Z$2:Z17)-'Chem - ODS'!U$15*10^6&lt;0,0,IF(AND(SUM('Chemicals Calcs'!Z$1:Z16)-'Chem - ODS'!U$15*10^6&lt;0,SUM('Chemicals Calcs'!Z$2:Z17)-'Chem - ODS'!U$15*10^6&gt;0),SUM('Chemicals Calcs'!Z$2:Z17)-'Chem - ODS'!U$15*10^6,'Chemicals Calcs'!Z17))</f>
        <v>0</v>
      </c>
      <c r="AA17" s="210">
        <f ca="1">IF(SUM('Chemicals Calcs'!AA$2:AA17)-'Chem - ODS'!V$15*10^6&lt;0,0,IF(AND(SUM('Chemicals Calcs'!AA$1:AA16)-'Chem - ODS'!V$15*10^6&lt;0,SUM('Chemicals Calcs'!AA$2:AA17)-'Chem - ODS'!V$15*10^6&gt;0),SUM('Chemicals Calcs'!AA$2:AA17)-'Chem - ODS'!V$15*10^6,'Chemicals Calcs'!AA17))</f>
        <v>0</v>
      </c>
      <c r="AB17" s="210">
        <f ca="1">IF(SUM('Chemicals Calcs'!AB$2:AB17)-'Chem - ODS'!W$15*10^6&lt;0,0,IF(AND(SUM('Chemicals Calcs'!AB$1:AB16)-'Chem - ODS'!W$15*10^6&lt;0,SUM('Chemicals Calcs'!AB$2:AB17)-'Chem - ODS'!W$15*10^6&gt;0),SUM('Chemicals Calcs'!AB$2:AB17)-'Chem - ODS'!W$15*10^6,'Chemicals Calcs'!AB17))</f>
        <v>0</v>
      </c>
      <c r="AC17" s="210">
        <f ca="1">IF(SUM('Chemicals Calcs'!AC$2:AC17)-'Chem - ODS'!X$15*10^6&lt;0,0,IF(AND(SUM('Chemicals Calcs'!AC$1:AC16)-'Chem - ODS'!X$15*10^6&lt;0,SUM('Chemicals Calcs'!AC$2:AC17)-'Chem - ODS'!X$15*10^6&gt;0),SUM('Chemicals Calcs'!AC$2:AC17)-'Chem - ODS'!X$15*10^6,'Chemicals Calcs'!AC17))</f>
        <v>0</v>
      </c>
      <c r="AD17" s="210">
        <f ca="1">IF(SUM('Chemicals Calcs'!AD$2:AD17)-'Chem - ODS'!Y$15*10^6&lt;0,0,IF(AND(SUM('Chemicals Calcs'!AD$1:AD16)-'Chem - ODS'!Y$15*10^6&lt;0,SUM('Chemicals Calcs'!AD$2:AD17)-'Chem - ODS'!Y$15*10^6&gt;0),SUM('Chemicals Calcs'!AD$2:AD17)-'Chem - ODS'!Y$15*10^6,'Chemicals Calcs'!AD17))</f>
        <v>0</v>
      </c>
      <c r="AE17" s="210">
        <f ca="1">IF(SUM('Chemicals Calcs'!AE$2:AE17)-'Chem - ODS'!Z$15*10^6&lt;0,0,IF(AND(SUM('Chemicals Calcs'!AE$1:AE16)-'Chem - ODS'!Z$15*10^6&lt;0,SUM('Chemicals Calcs'!AE$2:AE17)-'Chem - ODS'!Z$15*10^6&gt;0),SUM('Chemicals Calcs'!AE$2:AE17)-'Chem - ODS'!Z$15*10^6,'Chemicals Calcs'!AE17))</f>
        <v>0</v>
      </c>
      <c r="AF17" s="210">
        <f ca="1">IF(SUM('Chemicals Calcs'!AF$2:AF17)-'Chem - ODS'!AA$15*10^6&lt;0,0,IF(AND(SUM('Chemicals Calcs'!AF$1:AF16)-'Chem - ODS'!AA$15*10^6&lt;0,SUM('Chemicals Calcs'!AF$2:AF17)-'Chem - ODS'!AA$15*10^6&gt;0),SUM('Chemicals Calcs'!AF$2:AF17)-'Chem - ODS'!AA$15*10^6,'Chemicals Calcs'!AF17))</f>
        <v>0</v>
      </c>
      <c r="AG17" s="210">
        <f ca="1">IF(SUM('Chemicals Calcs'!AG$2:AG17)-'Chem - ODS'!AB$15*10^6&lt;0,0,IF(AND(SUM('Chemicals Calcs'!AG$1:AG16)-'Chem - ODS'!AB$15*10^6&lt;0,SUM('Chemicals Calcs'!AG$2:AG17)-'Chem - ODS'!AB$15*10^6&gt;0),SUM('Chemicals Calcs'!AG$2:AG17)-'Chem - ODS'!AB$15*10^6,'Chemicals Calcs'!AG17))</f>
        <v>0</v>
      </c>
      <c r="AH17" s="210">
        <f ca="1">IF(SUM('Chemicals Calcs'!AH$2:AH17)-'Chem - ODS'!AC$15*10^6&lt;0,0,IF(AND(SUM('Chemicals Calcs'!AH$1:AH16)-'Chem - ODS'!AC$15*10^6&lt;0,SUM('Chemicals Calcs'!AH$2:AH17)-'Chem - ODS'!AC$15*10^6&gt;0),SUM('Chemicals Calcs'!AH$2:AH17)-'Chem - ODS'!AC$15*10^6,'Chemicals Calcs'!AH17))</f>
        <v>0</v>
      </c>
      <c r="AI17" s="210">
        <f ca="1">IF(SUM('Chemicals Calcs'!AI$2:AI17)-'Chem - ODS'!AD$15*10^6&lt;0,0,IF(AND(SUM('Chemicals Calcs'!AI$1:AI16)-'Chem - ODS'!AD$15*10^6&lt;0,SUM('Chemicals Calcs'!AI$2:AI17)-'Chem - ODS'!AD$15*10^6&gt;0),SUM('Chemicals Calcs'!AI$2:AI17)-'Chem - ODS'!AD$15*10^6,'Chemicals Calcs'!AI17))</f>
        <v>0</v>
      </c>
      <c r="AJ17" s="210">
        <f ca="1">IF(SUM('Chemicals Calcs'!AJ$2:AJ17)-'Chem - ODS'!AE$15*10^6&lt;0,0,IF(AND(SUM('Chemicals Calcs'!AJ$1:AJ16)-'Chem - ODS'!AE$15*10^6&lt;0,SUM('Chemicals Calcs'!AJ$2:AJ17)-'Chem - ODS'!AE$15*10^6&gt;0),SUM('Chemicals Calcs'!AJ$2:AJ17)-'Chem - ODS'!AE$15*10^6,'Chemicals Calcs'!AJ17))</f>
        <v>0</v>
      </c>
      <c r="AK17" s="210">
        <f ca="1">IF(SUM('Chemicals Calcs'!AK$2:AK17)-'Chem - ODS'!AF$15*10^6&lt;0,0,IF(AND(SUM('Chemicals Calcs'!AK$1:AK16)-'Chem - ODS'!AF$15*10^6&lt;0,SUM('Chemicals Calcs'!AK$2:AK17)-'Chem - ODS'!AF$15*10^6&gt;0),SUM('Chemicals Calcs'!AK$2:AK17)-'Chem - ODS'!AF$15*10^6,'Chemicals Calcs'!AK17))</f>
        <v>0</v>
      </c>
      <c r="AL17" s="210">
        <f ca="1">IF(SUM('Chemicals Calcs'!AL$2:AL17)-'Chem - ODS'!AG$15*10^6&lt;0,0,IF(AND(SUM('Chemicals Calcs'!AL$1:AL16)-'Chem - ODS'!AG$15*10^6&lt;0,SUM('Chemicals Calcs'!AL$2:AL17)-'Chem - ODS'!AG$15*10^6&gt;0),SUM('Chemicals Calcs'!AL$2:AL17)-'Chem - ODS'!AG$15*10^6,'Chemicals Calcs'!AL17))</f>
        <v>0</v>
      </c>
      <c r="AM17" s="210">
        <f ca="1">IF(SUM('Chemicals Calcs'!AM$2:AM17)-'Chem - ODS'!AH$15*10^6&lt;0,0,IF(AND(SUM('Chemicals Calcs'!AM$1:AM16)-'Chem - ODS'!AH$15*10^6&lt;0,SUM('Chemicals Calcs'!AM$2:AM17)-'Chem - ODS'!AH$15*10^6&gt;0),SUM('Chemicals Calcs'!AM$2:AM17)-'Chem - ODS'!AH$15*10^6,'Chemicals Calcs'!AM17))</f>
        <v>0</v>
      </c>
      <c r="AN17" s="210">
        <f ca="1">IF(SUM('Chemicals Calcs'!AN$2:AN17)-'Chem - ODS'!AI$15*10^6&lt;0,0,IF(AND(SUM('Chemicals Calcs'!AN$1:AN16)-'Chem - ODS'!AI$15*10^6&lt;0,SUM('Chemicals Calcs'!AN$2:AN17)-'Chem - ODS'!AI$15*10^6&gt;0),SUM('Chemicals Calcs'!AN$2:AN17)-'Chem - ODS'!AI$15*10^6,'Chemicals Calcs'!AN17))</f>
        <v>0</v>
      </c>
      <c r="AO17" s="210">
        <f ca="1">IF(SUM('Chemicals Calcs'!AO$2:AO17)-'Chem - ODS'!AJ$15*10^6&lt;0,0,IF(AND(SUM('Chemicals Calcs'!AO$1:AO16)-'Chem - ODS'!AJ$15*10^6&lt;0,SUM('Chemicals Calcs'!AO$2:AO17)-'Chem - ODS'!AJ$15*10^6&gt;0),SUM('Chemicals Calcs'!AO$2:AO17)-'Chem - ODS'!AJ$15*10^6,'Chemicals Calcs'!AO17))</f>
        <v>0</v>
      </c>
      <c r="AP17" s="210">
        <f ca="1">IF(SUM('Chemicals Calcs'!AP$2:AP17)-'Chem - ODS'!AK$15*10^6&lt;0,0,IF(AND(SUM('Chemicals Calcs'!AP$1:AP16)-'Chem - ODS'!AK$15*10^6&lt;0,SUM('Chemicals Calcs'!AP$2:AP17)-'Chem - ODS'!AK$15*10^6&gt;0),SUM('Chemicals Calcs'!AP$2:AP17)-'Chem - ODS'!AK$15*10^6,'Chemicals Calcs'!AP17))</f>
        <v>0</v>
      </c>
    </row>
    <row r="18" spans="1:42">
      <c r="A18" s="74">
        <v>-34</v>
      </c>
      <c r="B18">
        <f ca="1">IF('Chemicals 2010'!$A26="CP",INDIRECT("'Chemicals 2010'!"&amp;'Country Selector'!$B$3&amp;ROW($A26))*10^12,0)</f>
        <v>0</v>
      </c>
      <c r="C18" s="90">
        <f t="shared" ca="1" si="0"/>
        <v>0</v>
      </c>
      <c r="D18" s="90">
        <f t="shared" ca="1" si="0"/>
        <v>0</v>
      </c>
      <c r="E18" s="90">
        <f t="shared" ca="1" si="0"/>
        <v>0</v>
      </c>
      <c r="F18" s="90">
        <f t="shared" ca="1" si="0"/>
        <v>0</v>
      </c>
      <c r="G18" s="210">
        <f ca="1">IF(SUM('Chemicals Calcs'!G$2:G18)-'Chem - ODS'!B$15*10^6&lt;0,0,IF(AND(SUM('Chemicals Calcs'!G$1:G17)-'Chem - ODS'!B$15*10^6&lt;0,SUM('Chemicals Calcs'!G$2:G18)-'Chem - ODS'!B$15*10^6&gt;0),SUM('Chemicals Calcs'!G$2:G18)-'Chem - ODS'!B$15*10^6,'Chemicals Calcs'!G18))</f>
        <v>0</v>
      </c>
      <c r="H18" s="210">
        <f ca="1">IF(SUM('Chemicals Calcs'!H$2:H18)-'Chem - ODS'!C$15*10^6&lt;0,0,IF(AND(SUM('Chemicals Calcs'!H$1:H17)-'Chem - ODS'!C$15*10^6&lt;0,SUM('Chemicals Calcs'!H$2:H18)-'Chem - ODS'!C$15*10^6&gt;0),SUM('Chemicals Calcs'!H$2:H18)-'Chem - ODS'!C$15*10^6,'Chemicals Calcs'!H18))</f>
        <v>0</v>
      </c>
      <c r="I18" s="210">
        <f ca="1">IF(SUM('Chemicals Calcs'!I$2:I18)-'Chem - ODS'!D$15*10^6&lt;0,0,IF(AND(SUM('Chemicals Calcs'!I$1:I17)-'Chem - ODS'!D$15*10^6&lt;0,SUM('Chemicals Calcs'!I$2:I18)-'Chem - ODS'!D$15*10^6&gt;0),SUM('Chemicals Calcs'!I$2:I18)-'Chem - ODS'!D$15*10^6,'Chemicals Calcs'!I18))</f>
        <v>0</v>
      </c>
      <c r="J18" s="210">
        <f ca="1">IF(SUM('Chemicals Calcs'!J$2:J18)-'Chem - ODS'!E$15*10^6&lt;0,0,IF(AND(SUM('Chemicals Calcs'!J$1:J17)-'Chem - ODS'!E$15*10^6&lt;0,SUM('Chemicals Calcs'!J$2:J18)-'Chem - ODS'!E$15*10^6&gt;0),SUM('Chemicals Calcs'!J$2:J18)-'Chem - ODS'!E$15*10^6,'Chemicals Calcs'!J18))</f>
        <v>0</v>
      </c>
      <c r="K18" s="210">
        <f ca="1">IF(SUM('Chemicals Calcs'!K$2:K18)-'Chem - ODS'!F$15*10^6&lt;0,0,IF(AND(SUM('Chemicals Calcs'!K$1:K17)-'Chem - ODS'!F$15*10^6&lt;0,SUM('Chemicals Calcs'!K$2:K18)-'Chem - ODS'!F$15*10^6&gt;0),SUM('Chemicals Calcs'!K$2:K18)-'Chem - ODS'!F$15*10^6,'Chemicals Calcs'!K18))</f>
        <v>0</v>
      </c>
      <c r="L18" s="210">
        <f ca="1">IF(SUM('Chemicals Calcs'!L$2:L18)-'Chem - ODS'!G$15*10^6&lt;0,0,IF(AND(SUM('Chemicals Calcs'!L$1:L17)-'Chem - ODS'!G$15*10^6&lt;0,SUM('Chemicals Calcs'!L$2:L18)-'Chem - ODS'!G$15*10^6&gt;0),SUM('Chemicals Calcs'!L$2:L18)-'Chem - ODS'!G$15*10^6,'Chemicals Calcs'!L18))</f>
        <v>0</v>
      </c>
      <c r="M18" s="210">
        <f ca="1">IF(SUM('Chemicals Calcs'!M$2:M18)-'Chem - ODS'!H$15*10^6&lt;0,0,IF(AND(SUM('Chemicals Calcs'!M$1:M17)-'Chem - ODS'!H$15*10^6&lt;0,SUM('Chemicals Calcs'!M$2:M18)-'Chem - ODS'!H$15*10^6&gt;0),SUM('Chemicals Calcs'!M$2:M18)-'Chem - ODS'!H$15*10^6,'Chemicals Calcs'!M18))</f>
        <v>0</v>
      </c>
      <c r="N18" s="210">
        <f ca="1">IF(SUM('Chemicals Calcs'!N$2:N18)-'Chem - ODS'!I$15*10^6&lt;0,0,IF(AND(SUM('Chemicals Calcs'!N$1:N17)-'Chem - ODS'!I$15*10^6&lt;0,SUM('Chemicals Calcs'!N$2:N18)-'Chem - ODS'!I$15*10^6&gt;0),SUM('Chemicals Calcs'!N$2:N18)-'Chem - ODS'!I$15*10^6,'Chemicals Calcs'!N18))</f>
        <v>0</v>
      </c>
      <c r="O18" s="210">
        <f ca="1">IF(SUM('Chemicals Calcs'!O$2:O18)-'Chem - ODS'!J$15*10^6&lt;0,0,IF(AND(SUM('Chemicals Calcs'!O$1:O17)-'Chem - ODS'!J$15*10^6&lt;0,SUM('Chemicals Calcs'!O$2:O18)-'Chem - ODS'!J$15*10^6&gt;0),SUM('Chemicals Calcs'!O$2:O18)-'Chem - ODS'!J$15*10^6,'Chemicals Calcs'!O18))</f>
        <v>0</v>
      </c>
      <c r="P18" s="210">
        <f ca="1">IF(SUM('Chemicals Calcs'!P$2:P18)-'Chem - ODS'!K$15*10^6&lt;0,0,IF(AND(SUM('Chemicals Calcs'!P$1:P17)-'Chem - ODS'!K$15*10^6&lt;0,SUM('Chemicals Calcs'!P$2:P18)-'Chem - ODS'!K$15*10^6&gt;0),SUM('Chemicals Calcs'!P$2:P18)-'Chem - ODS'!K$15*10^6,'Chemicals Calcs'!P18))</f>
        <v>0</v>
      </c>
      <c r="Q18" s="210">
        <f ca="1">IF(SUM('Chemicals Calcs'!Q$2:Q18)-'Chem - ODS'!L$15*10^6&lt;0,0,IF(AND(SUM('Chemicals Calcs'!Q$1:Q17)-'Chem - ODS'!L$15*10^6&lt;0,SUM('Chemicals Calcs'!Q$2:Q18)-'Chem - ODS'!L$15*10^6&gt;0),SUM('Chemicals Calcs'!Q$2:Q18)-'Chem - ODS'!L$15*10^6,'Chemicals Calcs'!Q18))</f>
        <v>0</v>
      </c>
      <c r="R18" s="210">
        <f ca="1">IF(SUM('Chemicals Calcs'!R$2:R18)-'Chem - ODS'!M$15*10^6&lt;0,0,IF(AND(SUM('Chemicals Calcs'!R$1:R17)-'Chem - ODS'!M$15*10^6&lt;0,SUM('Chemicals Calcs'!R$2:R18)-'Chem - ODS'!M$15*10^6&gt;0),SUM('Chemicals Calcs'!R$2:R18)-'Chem - ODS'!M$15*10^6,'Chemicals Calcs'!R18))</f>
        <v>0</v>
      </c>
      <c r="S18" s="210">
        <f ca="1">IF(SUM('Chemicals Calcs'!S$2:S18)-'Chem - ODS'!N$15*10^6&lt;0,0,IF(AND(SUM('Chemicals Calcs'!S$1:S17)-'Chem - ODS'!N$15*10^6&lt;0,SUM('Chemicals Calcs'!S$2:S18)-'Chem - ODS'!N$15*10^6&gt;0),SUM('Chemicals Calcs'!S$2:S18)-'Chem - ODS'!N$15*10^6,'Chemicals Calcs'!S18))</f>
        <v>0</v>
      </c>
      <c r="T18" s="210">
        <f ca="1">IF(SUM('Chemicals Calcs'!T$2:T18)-'Chem - ODS'!O$15*10^6&lt;0,0,IF(AND(SUM('Chemicals Calcs'!T$1:T17)-'Chem - ODS'!O$15*10^6&lt;0,SUM('Chemicals Calcs'!T$2:T18)-'Chem - ODS'!O$15*10^6&gt;0),SUM('Chemicals Calcs'!T$2:T18)-'Chem - ODS'!O$15*10^6,'Chemicals Calcs'!T18))</f>
        <v>0</v>
      </c>
      <c r="U18" s="210">
        <f ca="1">IF(SUM('Chemicals Calcs'!U$2:U18)-'Chem - ODS'!P$15*10^6&lt;0,0,IF(AND(SUM('Chemicals Calcs'!U$1:U17)-'Chem - ODS'!P$15*10^6&lt;0,SUM('Chemicals Calcs'!U$2:U18)-'Chem - ODS'!P$15*10^6&gt;0),SUM('Chemicals Calcs'!U$2:U18)-'Chem - ODS'!P$15*10^6,'Chemicals Calcs'!U18))</f>
        <v>0</v>
      </c>
      <c r="V18" s="210">
        <f ca="1">IF(SUM('Chemicals Calcs'!V$2:V18)-'Chem - ODS'!Q$15*10^6&lt;0,0,IF(AND(SUM('Chemicals Calcs'!V$1:V17)-'Chem - ODS'!Q$15*10^6&lt;0,SUM('Chemicals Calcs'!V$2:V18)-'Chem - ODS'!Q$15*10^6&gt;0),SUM('Chemicals Calcs'!V$2:V18)-'Chem - ODS'!Q$15*10^6,'Chemicals Calcs'!V18))</f>
        <v>0</v>
      </c>
      <c r="W18" s="210">
        <f ca="1">IF(SUM('Chemicals Calcs'!W$2:W18)-'Chem - ODS'!R$15*10^6&lt;0,0,IF(AND(SUM('Chemicals Calcs'!W$1:W17)-'Chem - ODS'!R$15*10^6&lt;0,SUM('Chemicals Calcs'!W$2:W18)-'Chem - ODS'!R$15*10^6&gt;0),SUM('Chemicals Calcs'!W$2:W18)-'Chem - ODS'!R$15*10^6,'Chemicals Calcs'!W18))</f>
        <v>0</v>
      </c>
      <c r="X18" s="210">
        <f ca="1">IF(SUM('Chemicals Calcs'!X$2:X18)-'Chem - ODS'!S$15*10^6&lt;0,0,IF(AND(SUM('Chemicals Calcs'!X$1:X17)-'Chem - ODS'!S$15*10^6&lt;0,SUM('Chemicals Calcs'!X$2:X18)-'Chem - ODS'!S$15*10^6&gt;0),SUM('Chemicals Calcs'!X$2:X18)-'Chem - ODS'!S$15*10^6,'Chemicals Calcs'!X18))</f>
        <v>0</v>
      </c>
      <c r="Y18" s="210">
        <f ca="1">IF(SUM('Chemicals Calcs'!Y$2:Y18)-'Chem - ODS'!T$15*10^6&lt;0,0,IF(AND(SUM('Chemicals Calcs'!Y$1:Y17)-'Chem - ODS'!T$15*10^6&lt;0,SUM('Chemicals Calcs'!Y$2:Y18)-'Chem - ODS'!T$15*10^6&gt;0),SUM('Chemicals Calcs'!Y$2:Y18)-'Chem - ODS'!T$15*10^6,'Chemicals Calcs'!Y18))</f>
        <v>0</v>
      </c>
      <c r="Z18" s="210">
        <f ca="1">IF(SUM('Chemicals Calcs'!Z$2:Z18)-'Chem - ODS'!U$15*10^6&lt;0,0,IF(AND(SUM('Chemicals Calcs'!Z$1:Z17)-'Chem - ODS'!U$15*10^6&lt;0,SUM('Chemicals Calcs'!Z$2:Z18)-'Chem - ODS'!U$15*10^6&gt;0),SUM('Chemicals Calcs'!Z$2:Z18)-'Chem - ODS'!U$15*10^6,'Chemicals Calcs'!Z18))</f>
        <v>0</v>
      </c>
      <c r="AA18" s="210">
        <f ca="1">IF(SUM('Chemicals Calcs'!AA$2:AA18)-'Chem - ODS'!V$15*10^6&lt;0,0,IF(AND(SUM('Chemicals Calcs'!AA$1:AA17)-'Chem - ODS'!V$15*10^6&lt;0,SUM('Chemicals Calcs'!AA$2:AA18)-'Chem - ODS'!V$15*10^6&gt;0),SUM('Chemicals Calcs'!AA$2:AA18)-'Chem - ODS'!V$15*10^6,'Chemicals Calcs'!AA18))</f>
        <v>0</v>
      </c>
      <c r="AB18" s="210">
        <f ca="1">IF(SUM('Chemicals Calcs'!AB$2:AB18)-'Chem - ODS'!W$15*10^6&lt;0,0,IF(AND(SUM('Chemicals Calcs'!AB$1:AB17)-'Chem - ODS'!W$15*10^6&lt;0,SUM('Chemicals Calcs'!AB$2:AB18)-'Chem - ODS'!W$15*10^6&gt;0),SUM('Chemicals Calcs'!AB$2:AB18)-'Chem - ODS'!W$15*10^6,'Chemicals Calcs'!AB18))</f>
        <v>0</v>
      </c>
      <c r="AC18" s="210">
        <f ca="1">IF(SUM('Chemicals Calcs'!AC$2:AC18)-'Chem - ODS'!X$15*10^6&lt;0,0,IF(AND(SUM('Chemicals Calcs'!AC$1:AC17)-'Chem - ODS'!X$15*10^6&lt;0,SUM('Chemicals Calcs'!AC$2:AC18)-'Chem - ODS'!X$15*10^6&gt;0),SUM('Chemicals Calcs'!AC$2:AC18)-'Chem - ODS'!X$15*10^6,'Chemicals Calcs'!AC18))</f>
        <v>0</v>
      </c>
      <c r="AD18" s="210">
        <f ca="1">IF(SUM('Chemicals Calcs'!AD$2:AD18)-'Chem - ODS'!Y$15*10^6&lt;0,0,IF(AND(SUM('Chemicals Calcs'!AD$1:AD17)-'Chem - ODS'!Y$15*10^6&lt;0,SUM('Chemicals Calcs'!AD$2:AD18)-'Chem - ODS'!Y$15*10^6&gt;0),SUM('Chemicals Calcs'!AD$2:AD18)-'Chem - ODS'!Y$15*10^6,'Chemicals Calcs'!AD18))</f>
        <v>0</v>
      </c>
      <c r="AE18" s="210">
        <f ca="1">IF(SUM('Chemicals Calcs'!AE$2:AE18)-'Chem - ODS'!Z$15*10^6&lt;0,0,IF(AND(SUM('Chemicals Calcs'!AE$1:AE17)-'Chem - ODS'!Z$15*10^6&lt;0,SUM('Chemicals Calcs'!AE$2:AE18)-'Chem - ODS'!Z$15*10^6&gt;0),SUM('Chemicals Calcs'!AE$2:AE18)-'Chem - ODS'!Z$15*10^6,'Chemicals Calcs'!AE18))</f>
        <v>0</v>
      </c>
      <c r="AF18" s="210">
        <f ca="1">IF(SUM('Chemicals Calcs'!AF$2:AF18)-'Chem - ODS'!AA$15*10^6&lt;0,0,IF(AND(SUM('Chemicals Calcs'!AF$1:AF17)-'Chem - ODS'!AA$15*10^6&lt;0,SUM('Chemicals Calcs'!AF$2:AF18)-'Chem - ODS'!AA$15*10^6&gt;0),SUM('Chemicals Calcs'!AF$2:AF18)-'Chem - ODS'!AA$15*10^6,'Chemicals Calcs'!AF18))</f>
        <v>0</v>
      </c>
      <c r="AG18" s="210">
        <f ca="1">IF(SUM('Chemicals Calcs'!AG$2:AG18)-'Chem - ODS'!AB$15*10^6&lt;0,0,IF(AND(SUM('Chemicals Calcs'!AG$1:AG17)-'Chem - ODS'!AB$15*10^6&lt;0,SUM('Chemicals Calcs'!AG$2:AG18)-'Chem - ODS'!AB$15*10^6&gt;0),SUM('Chemicals Calcs'!AG$2:AG18)-'Chem - ODS'!AB$15*10^6,'Chemicals Calcs'!AG18))</f>
        <v>0</v>
      </c>
      <c r="AH18" s="210">
        <f ca="1">IF(SUM('Chemicals Calcs'!AH$2:AH18)-'Chem - ODS'!AC$15*10^6&lt;0,0,IF(AND(SUM('Chemicals Calcs'!AH$1:AH17)-'Chem - ODS'!AC$15*10^6&lt;0,SUM('Chemicals Calcs'!AH$2:AH18)-'Chem - ODS'!AC$15*10^6&gt;0),SUM('Chemicals Calcs'!AH$2:AH18)-'Chem - ODS'!AC$15*10^6,'Chemicals Calcs'!AH18))</f>
        <v>0</v>
      </c>
      <c r="AI18" s="210">
        <f ca="1">IF(SUM('Chemicals Calcs'!AI$2:AI18)-'Chem - ODS'!AD$15*10^6&lt;0,0,IF(AND(SUM('Chemicals Calcs'!AI$1:AI17)-'Chem - ODS'!AD$15*10^6&lt;0,SUM('Chemicals Calcs'!AI$2:AI18)-'Chem - ODS'!AD$15*10^6&gt;0),SUM('Chemicals Calcs'!AI$2:AI18)-'Chem - ODS'!AD$15*10^6,'Chemicals Calcs'!AI18))</f>
        <v>0</v>
      </c>
      <c r="AJ18" s="210">
        <f ca="1">IF(SUM('Chemicals Calcs'!AJ$2:AJ18)-'Chem - ODS'!AE$15*10^6&lt;0,0,IF(AND(SUM('Chemicals Calcs'!AJ$1:AJ17)-'Chem - ODS'!AE$15*10^6&lt;0,SUM('Chemicals Calcs'!AJ$2:AJ18)-'Chem - ODS'!AE$15*10^6&gt;0),SUM('Chemicals Calcs'!AJ$2:AJ18)-'Chem - ODS'!AE$15*10^6,'Chemicals Calcs'!AJ18))</f>
        <v>0</v>
      </c>
      <c r="AK18" s="210">
        <f ca="1">IF(SUM('Chemicals Calcs'!AK$2:AK18)-'Chem - ODS'!AF$15*10^6&lt;0,0,IF(AND(SUM('Chemicals Calcs'!AK$1:AK17)-'Chem - ODS'!AF$15*10^6&lt;0,SUM('Chemicals Calcs'!AK$2:AK18)-'Chem - ODS'!AF$15*10^6&gt;0),SUM('Chemicals Calcs'!AK$2:AK18)-'Chem - ODS'!AF$15*10^6,'Chemicals Calcs'!AK18))</f>
        <v>0</v>
      </c>
      <c r="AL18" s="210">
        <f ca="1">IF(SUM('Chemicals Calcs'!AL$2:AL18)-'Chem - ODS'!AG$15*10^6&lt;0,0,IF(AND(SUM('Chemicals Calcs'!AL$1:AL17)-'Chem - ODS'!AG$15*10^6&lt;0,SUM('Chemicals Calcs'!AL$2:AL18)-'Chem - ODS'!AG$15*10^6&gt;0),SUM('Chemicals Calcs'!AL$2:AL18)-'Chem - ODS'!AG$15*10^6,'Chemicals Calcs'!AL18))</f>
        <v>0</v>
      </c>
      <c r="AM18" s="210">
        <f ca="1">IF(SUM('Chemicals Calcs'!AM$2:AM18)-'Chem - ODS'!AH$15*10^6&lt;0,0,IF(AND(SUM('Chemicals Calcs'!AM$1:AM17)-'Chem - ODS'!AH$15*10^6&lt;0,SUM('Chemicals Calcs'!AM$2:AM18)-'Chem - ODS'!AH$15*10^6&gt;0),SUM('Chemicals Calcs'!AM$2:AM18)-'Chem - ODS'!AH$15*10^6,'Chemicals Calcs'!AM18))</f>
        <v>0</v>
      </c>
      <c r="AN18" s="210">
        <f ca="1">IF(SUM('Chemicals Calcs'!AN$2:AN18)-'Chem - ODS'!AI$15*10^6&lt;0,0,IF(AND(SUM('Chemicals Calcs'!AN$1:AN17)-'Chem - ODS'!AI$15*10^6&lt;0,SUM('Chemicals Calcs'!AN$2:AN18)-'Chem - ODS'!AI$15*10^6&gt;0),SUM('Chemicals Calcs'!AN$2:AN18)-'Chem - ODS'!AI$15*10^6,'Chemicals Calcs'!AN18))</f>
        <v>0</v>
      </c>
      <c r="AO18" s="210">
        <f ca="1">IF(SUM('Chemicals Calcs'!AO$2:AO18)-'Chem - ODS'!AJ$15*10^6&lt;0,0,IF(AND(SUM('Chemicals Calcs'!AO$1:AO17)-'Chem - ODS'!AJ$15*10^6&lt;0,SUM('Chemicals Calcs'!AO$2:AO18)-'Chem - ODS'!AJ$15*10^6&gt;0),SUM('Chemicals Calcs'!AO$2:AO18)-'Chem - ODS'!AJ$15*10^6,'Chemicals Calcs'!AO18))</f>
        <v>0</v>
      </c>
      <c r="AP18" s="210">
        <f ca="1">IF(SUM('Chemicals Calcs'!AP$2:AP18)-'Chem - ODS'!AK$15*10^6&lt;0,0,IF(AND(SUM('Chemicals Calcs'!AP$1:AP17)-'Chem - ODS'!AK$15*10^6&lt;0,SUM('Chemicals Calcs'!AP$2:AP18)-'Chem - ODS'!AK$15*10^6&gt;0),SUM('Chemicals Calcs'!AP$2:AP18)-'Chem - ODS'!AK$15*10^6,'Chemicals Calcs'!AP18))</f>
        <v>0</v>
      </c>
    </row>
    <row r="19" spans="1:42">
      <c r="A19" s="74">
        <v>-33</v>
      </c>
      <c r="B19">
        <f ca="1">IF('Chemicals 2010'!$A27="CP",INDIRECT("'Chemicals 2010'!"&amp;'Country Selector'!$B$3&amp;ROW($A27))*10^12,0)</f>
        <v>0</v>
      </c>
      <c r="C19" s="90">
        <f t="shared" ca="1" si="0"/>
        <v>0</v>
      </c>
      <c r="D19" s="90">
        <f t="shared" ca="1" si="0"/>
        <v>0</v>
      </c>
      <c r="E19" s="90">
        <f t="shared" ca="1" si="0"/>
        <v>0</v>
      </c>
      <c r="F19" s="90">
        <f t="shared" ca="1" si="0"/>
        <v>0</v>
      </c>
      <c r="G19" s="210">
        <f ca="1">IF(SUM('Chemicals Calcs'!G$2:G19)-'Chem - ODS'!B$15*10^6&lt;0,0,IF(AND(SUM('Chemicals Calcs'!G$1:G18)-'Chem - ODS'!B$15*10^6&lt;0,SUM('Chemicals Calcs'!G$2:G19)-'Chem - ODS'!B$15*10^6&gt;0),SUM('Chemicals Calcs'!G$2:G19)-'Chem - ODS'!B$15*10^6,'Chemicals Calcs'!G19))</f>
        <v>0</v>
      </c>
      <c r="H19" s="210">
        <f ca="1">IF(SUM('Chemicals Calcs'!H$2:H19)-'Chem - ODS'!C$15*10^6&lt;0,0,IF(AND(SUM('Chemicals Calcs'!H$1:H18)-'Chem - ODS'!C$15*10^6&lt;0,SUM('Chemicals Calcs'!H$2:H19)-'Chem - ODS'!C$15*10^6&gt;0),SUM('Chemicals Calcs'!H$2:H19)-'Chem - ODS'!C$15*10^6,'Chemicals Calcs'!H19))</f>
        <v>0</v>
      </c>
      <c r="I19" s="210">
        <f ca="1">IF(SUM('Chemicals Calcs'!I$2:I19)-'Chem - ODS'!D$15*10^6&lt;0,0,IF(AND(SUM('Chemicals Calcs'!I$1:I18)-'Chem - ODS'!D$15*10^6&lt;0,SUM('Chemicals Calcs'!I$2:I19)-'Chem - ODS'!D$15*10^6&gt;0),SUM('Chemicals Calcs'!I$2:I19)-'Chem - ODS'!D$15*10^6,'Chemicals Calcs'!I19))</f>
        <v>0</v>
      </c>
      <c r="J19" s="210">
        <f ca="1">IF(SUM('Chemicals Calcs'!J$2:J19)-'Chem - ODS'!E$15*10^6&lt;0,0,IF(AND(SUM('Chemicals Calcs'!J$1:J18)-'Chem - ODS'!E$15*10^6&lt;0,SUM('Chemicals Calcs'!J$2:J19)-'Chem - ODS'!E$15*10^6&gt;0),SUM('Chemicals Calcs'!J$2:J19)-'Chem - ODS'!E$15*10^6,'Chemicals Calcs'!J19))</f>
        <v>0</v>
      </c>
      <c r="K19" s="210">
        <f ca="1">IF(SUM('Chemicals Calcs'!K$2:K19)-'Chem - ODS'!F$15*10^6&lt;0,0,IF(AND(SUM('Chemicals Calcs'!K$1:K18)-'Chem - ODS'!F$15*10^6&lt;0,SUM('Chemicals Calcs'!K$2:K19)-'Chem - ODS'!F$15*10^6&gt;0),SUM('Chemicals Calcs'!K$2:K19)-'Chem - ODS'!F$15*10^6,'Chemicals Calcs'!K19))</f>
        <v>0</v>
      </c>
      <c r="L19" s="210">
        <f ca="1">IF(SUM('Chemicals Calcs'!L$2:L19)-'Chem - ODS'!G$15*10^6&lt;0,0,IF(AND(SUM('Chemicals Calcs'!L$1:L18)-'Chem - ODS'!G$15*10^6&lt;0,SUM('Chemicals Calcs'!L$2:L19)-'Chem - ODS'!G$15*10^6&gt;0),SUM('Chemicals Calcs'!L$2:L19)-'Chem - ODS'!G$15*10^6,'Chemicals Calcs'!L19))</f>
        <v>0</v>
      </c>
      <c r="M19" s="210">
        <f ca="1">IF(SUM('Chemicals Calcs'!M$2:M19)-'Chem - ODS'!H$15*10^6&lt;0,0,IF(AND(SUM('Chemicals Calcs'!M$1:M18)-'Chem - ODS'!H$15*10^6&lt;0,SUM('Chemicals Calcs'!M$2:M19)-'Chem - ODS'!H$15*10^6&gt;0),SUM('Chemicals Calcs'!M$2:M19)-'Chem - ODS'!H$15*10^6,'Chemicals Calcs'!M19))</f>
        <v>0</v>
      </c>
      <c r="N19" s="210">
        <f ca="1">IF(SUM('Chemicals Calcs'!N$2:N19)-'Chem - ODS'!I$15*10^6&lt;0,0,IF(AND(SUM('Chemicals Calcs'!N$1:N18)-'Chem - ODS'!I$15*10^6&lt;0,SUM('Chemicals Calcs'!N$2:N19)-'Chem - ODS'!I$15*10^6&gt;0),SUM('Chemicals Calcs'!N$2:N19)-'Chem - ODS'!I$15*10^6,'Chemicals Calcs'!N19))</f>
        <v>0</v>
      </c>
      <c r="O19" s="210">
        <f ca="1">IF(SUM('Chemicals Calcs'!O$2:O19)-'Chem - ODS'!J$15*10^6&lt;0,0,IF(AND(SUM('Chemicals Calcs'!O$1:O18)-'Chem - ODS'!J$15*10^6&lt;0,SUM('Chemicals Calcs'!O$2:O19)-'Chem - ODS'!J$15*10^6&gt;0),SUM('Chemicals Calcs'!O$2:O19)-'Chem - ODS'!J$15*10^6,'Chemicals Calcs'!O19))</f>
        <v>0</v>
      </c>
      <c r="P19" s="210">
        <f ca="1">IF(SUM('Chemicals Calcs'!P$2:P19)-'Chem - ODS'!K$15*10^6&lt;0,0,IF(AND(SUM('Chemicals Calcs'!P$1:P18)-'Chem - ODS'!K$15*10^6&lt;0,SUM('Chemicals Calcs'!P$2:P19)-'Chem - ODS'!K$15*10^6&gt;0),SUM('Chemicals Calcs'!P$2:P19)-'Chem - ODS'!K$15*10^6,'Chemicals Calcs'!P19))</f>
        <v>0</v>
      </c>
      <c r="Q19" s="210">
        <f ca="1">IF(SUM('Chemicals Calcs'!Q$2:Q19)-'Chem - ODS'!L$15*10^6&lt;0,0,IF(AND(SUM('Chemicals Calcs'!Q$1:Q18)-'Chem - ODS'!L$15*10^6&lt;0,SUM('Chemicals Calcs'!Q$2:Q19)-'Chem - ODS'!L$15*10^6&gt;0),SUM('Chemicals Calcs'!Q$2:Q19)-'Chem - ODS'!L$15*10^6,'Chemicals Calcs'!Q19))</f>
        <v>0</v>
      </c>
      <c r="R19" s="210">
        <f ca="1">IF(SUM('Chemicals Calcs'!R$2:R19)-'Chem - ODS'!M$15*10^6&lt;0,0,IF(AND(SUM('Chemicals Calcs'!R$1:R18)-'Chem - ODS'!M$15*10^6&lt;0,SUM('Chemicals Calcs'!R$2:R19)-'Chem - ODS'!M$15*10^6&gt;0),SUM('Chemicals Calcs'!R$2:R19)-'Chem - ODS'!M$15*10^6,'Chemicals Calcs'!R19))</f>
        <v>0</v>
      </c>
      <c r="S19" s="210">
        <f ca="1">IF(SUM('Chemicals Calcs'!S$2:S19)-'Chem - ODS'!N$15*10^6&lt;0,0,IF(AND(SUM('Chemicals Calcs'!S$1:S18)-'Chem - ODS'!N$15*10^6&lt;0,SUM('Chemicals Calcs'!S$2:S19)-'Chem - ODS'!N$15*10^6&gt;0),SUM('Chemicals Calcs'!S$2:S19)-'Chem - ODS'!N$15*10^6,'Chemicals Calcs'!S19))</f>
        <v>0</v>
      </c>
      <c r="T19" s="210">
        <f ca="1">IF(SUM('Chemicals Calcs'!T$2:T19)-'Chem - ODS'!O$15*10^6&lt;0,0,IF(AND(SUM('Chemicals Calcs'!T$1:T18)-'Chem - ODS'!O$15*10^6&lt;0,SUM('Chemicals Calcs'!T$2:T19)-'Chem - ODS'!O$15*10^6&gt;0),SUM('Chemicals Calcs'!T$2:T19)-'Chem - ODS'!O$15*10^6,'Chemicals Calcs'!T19))</f>
        <v>0</v>
      </c>
      <c r="U19" s="210">
        <f ca="1">IF(SUM('Chemicals Calcs'!U$2:U19)-'Chem - ODS'!P$15*10^6&lt;0,0,IF(AND(SUM('Chemicals Calcs'!U$1:U18)-'Chem - ODS'!P$15*10^6&lt;0,SUM('Chemicals Calcs'!U$2:U19)-'Chem - ODS'!P$15*10^6&gt;0),SUM('Chemicals Calcs'!U$2:U19)-'Chem - ODS'!P$15*10^6,'Chemicals Calcs'!U19))</f>
        <v>0</v>
      </c>
      <c r="V19" s="210">
        <f ca="1">IF(SUM('Chemicals Calcs'!V$2:V19)-'Chem - ODS'!Q$15*10^6&lt;0,0,IF(AND(SUM('Chemicals Calcs'!V$1:V18)-'Chem - ODS'!Q$15*10^6&lt;0,SUM('Chemicals Calcs'!V$2:V19)-'Chem - ODS'!Q$15*10^6&gt;0),SUM('Chemicals Calcs'!V$2:V19)-'Chem - ODS'!Q$15*10^6,'Chemicals Calcs'!V19))</f>
        <v>0</v>
      </c>
      <c r="W19" s="210">
        <f ca="1">IF(SUM('Chemicals Calcs'!W$2:W19)-'Chem - ODS'!R$15*10^6&lt;0,0,IF(AND(SUM('Chemicals Calcs'!W$1:W18)-'Chem - ODS'!R$15*10^6&lt;0,SUM('Chemicals Calcs'!W$2:W19)-'Chem - ODS'!R$15*10^6&gt;0),SUM('Chemicals Calcs'!W$2:W19)-'Chem - ODS'!R$15*10^6,'Chemicals Calcs'!W19))</f>
        <v>0</v>
      </c>
      <c r="X19" s="210">
        <f ca="1">IF(SUM('Chemicals Calcs'!X$2:X19)-'Chem - ODS'!S$15*10^6&lt;0,0,IF(AND(SUM('Chemicals Calcs'!X$1:X18)-'Chem - ODS'!S$15*10^6&lt;0,SUM('Chemicals Calcs'!X$2:X19)-'Chem - ODS'!S$15*10^6&gt;0),SUM('Chemicals Calcs'!X$2:X19)-'Chem - ODS'!S$15*10^6,'Chemicals Calcs'!X19))</f>
        <v>0</v>
      </c>
      <c r="Y19" s="210">
        <f ca="1">IF(SUM('Chemicals Calcs'!Y$2:Y19)-'Chem - ODS'!T$15*10^6&lt;0,0,IF(AND(SUM('Chemicals Calcs'!Y$1:Y18)-'Chem - ODS'!T$15*10^6&lt;0,SUM('Chemicals Calcs'!Y$2:Y19)-'Chem - ODS'!T$15*10^6&gt;0),SUM('Chemicals Calcs'!Y$2:Y19)-'Chem - ODS'!T$15*10^6,'Chemicals Calcs'!Y19))</f>
        <v>0</v>
      </c>
      <c r="Z19" s="210">
        <f ca="1">IF(SUM('Chemicals Calcs'!Z$2:Z19)-'Chem - ODS'!U$15*10^6&lt;0,0,IF(AND(SUM('Chemicals Calcs'!Z$1:Z18)-'Chem - ODS'!U$15*10^6&lt;0,SUM('Chemicals Calcs'!Z$2:Z19)-'Chem - ODS'!U$15*10^6&gt;0),SUM('Chemicals Calcs'!Z$2:Z19)-'Chem - ODS'!U$15*10^6,'Chemicals Calcs'!Z19))</f>
        <v>0</v>
      </c>
      <c r="AA19" s="210">
        <f ca="1">IF(SUM('Chemicals Calcs'!AA$2:AA19)-'Chem - ODS'!V$15*10^6&lt;0,0,IF(AND(SUM('Chemicals Calcs'!AA$1:AA18)-'Chem - ODS'!V$15*10^6&lt;0,SUM('Chemicals Calcs'!AA$2:AA19)-'Chem - ODS'!V$15*10^6&gt;0),SUM('Chemicals Calcs'!AA$2:AA19)-'Chem - ODS'!V$15*10^6,'Chemicals Calcs'!AA19))</f>
        <v>0</v>
      </c>
      <c r="AB19" s="210">
        <f ca="1">IF(SUM('Chemicals Calcs'!AB$2:AB19)-'Chem - ODS'!W$15*10^6&lt;0,0,IF(AND(SUM('Chemicals Calcs'!AB$1:AB18)-'Chem - ODS'!W$15*10^6&lt;0,SUM('Chemicals Calcs'!AB$2:AB19)-'Chem - ODS'!W$15*10^6&gt;0),SUM('Chemicals Calcs'!AB$2:AB19)-'Chem - ODS'!W$15*10^6,'Chemicals Calcs'!AB19))</f>
        <v>0</v>
      </c>
      <c r="AC19" s="210">
        <f ca="1">IF(SUM('Chemicals Calcs'!AC$2:AC19)-'Chem - ODS'!X$15*10^6&lt;0,0,IF(AND(SUM('Chemicals Calcs'!AC$1:AC18)-'Chem - ODS'!X$15*10^6&lt;0,SUM('Chemicals Calcs'!AC$2:AC19)-'Chem - ODS'!X$15*10^6&gt;0),SUM('Chemicals Calcs'!AC$2:AC19)-'Chem - ODS'!X$15*10^6,'Chemicals Calcs'!AC19))</f>
        <v>0</v>
      </c>
      <c r="AD19" s="210">
        <f ca="1">IF(SUM('Chemicals Calcs'!AD$2:AD19)-'Chem - ODS'!Y$15*10^6&lt;0,0,IF(AND(SUM('Chemicals Calcs'!AD$1:AD18)-'Chem - ODS'!Y$15*10^6&lt;0,SUM('Chemicals Calcs'!AD$2:AD19)-'Chem - ODS'!Y$15*10^6&gt;0),SUM('Chemicals Calcs'!AD$2:AD19)-'Chem - ODS'!Y$15*10^6,'Chemicals Calcs'!AD19))</f>
        <v>0</v>
      </c>
      <c r="AE19" s="210">
        <f ca="1">IF(SUM('Chemicals Calcs'!AE$2:AE19)-'Chem - ODS'!Z$15*10^6&lt;0,0,IF(AND(SUM('Chemicals Calcs'!AE$1:AE18)-'Chem - ODS'!Z$15*10^6&lt;0,SUM('Chemicals Calcs'!AE$2:AE19)-'Chem - ODS'!Z$15*10^6&gt;0),SUM('Chemicals Calcs'!AE$2:AE19)-'Chem - ODS'!Z$15*10^6,'Chemicals Calcs'!AE19))</f>
        <v>0</v>
      </c>
      <c r="AF19" s="210">
        <f ca="1">IF(SUM('Chemicals Calcs'!AF$2:AF19)-'Chem - ODS'!AA$15*10^6&lt;0,0,IF(AND(SUM('Chemicals Calcs'!AF$1:AF18)-'Chem - ODS'!AA$15*10^6&lt;0,SUM('Chemicals Calcs'!AF$2:AF19)-'Chem - ODS'!AA$15*10^6&gt;0),SUM('Chemicals Calcs'!AF$2:AF19)-'Chem - ODS'!AA$15*10^6,'Chemicals Calcs'!AF19))</f>
        <v>0</v>
      </c>
      <c r="AG19" s="210">
        <f ca="1">IF(SUM('Chemicals Calcs'!AG$2:AG19)-'Chem - ODS'!AB$15*10^6&lt;0,0,IF(AND(SUM('Chemicals Calcs'!AG$1:AG18)-'Chem - ODS'!AB$15*10^6&lt;0,SUM('Chemicals Calcs'!AG$2:AG19)-'Chem - ODS'!AB$15*10^6&gt;0),SUM('Chemicals Calcs'!AG$2:AG19)-'Chem - ODS'!AB$15*10^6,'Chemicals Calcs'!AG19))</f>
        <v>0</v>
      </c>
      <c r="AH19" s="210">
        <f ca="1">IF(SUM('Chemicals Calcs'!AH$2:AH19)-'Chem - ODS'!AC$15*10^6&lt;0,0,IF(AND(SUM('Chemicals Calcs'!AH$1:AH18)-'Chem - ODS'!AC$15*10^6&lt;0,SUM('Chemicals Calcs'!AH$2:AH19)-'Chem - ODS'!AC$15*10^6&gt;0),SUM('Chemicals Calcs'!AH$2:AH19)-'Chem - ODS'!AC$15*10^6,'Chemicals Calcs'!AH19))</f>
        <v>0</v>
      </c>
      <c r="AI19" s="210">
        <f ca="1">IF(SUM('Chemicals Calcs'!AI$2:AI19)-'Chem - ODS'!AD$15*10^6&lt;0,0,IF(AND(SUM('Chemicals Calcs'!AI$1:AI18)-'Chem - ODS'!AD$15*10^6&lt;0,SUM('Chemicals Calcs'!AI$2:AI19)-'Chem - ODS'!AD$15*10^6&gt;0),SUM('Chemicals Calcs'!AI$2:AI19)-'Chem - ODS'!AD$15*10^6,'Chemicals Calcs'!AI19))</f>
        <v>0</v>
      </c>
      <c r="AJ19" s="210">
        <f ca="1">IF(SUM('Chemicals Calcs'!AJ$2:AJ19)-'Chem - ODS'!AE$15*10^6&lt;0,0,IF(AND(SUM('Chemicals Calcs'!AJ$1:AJ18)-'Chem - ODS'!AE$15*10^6&lt;0,SUM('Chemicals Calcs'!AJ$2:AJ19)-'Chem - ODS'!AE$15*10^6&gt;0),SUM('Chemicals Calcs'!AJ$2:AJ19)-'Chem - ODS'!AE$15*10^6,'Chemicals Calcs'!AJ19))</f>
        <v>0</v>
      </c>
      <c r="AK19" s="210">
        <f ca="1">IF(SUM('Chemicals Calcs'!AK$2:AK19)-'Chem - ODS'!AF$15*10^6&lt;0,0,IF(AND(SUM('Chemicals Calcs'!AK$1:AK18)-'Chem - ODS'!AF$15*10^6&lt;0,SUM('Chemicals Calcs'!AK$2:AK19)-'Chem - ODS'!AF$15*10^6&gt;0),SUM('Chemicals Calcs'!AK$2:AK19)-'Chem - ODS'!AF$15*10^6,'Chemicals Calcs'!AK19))</f>
        <v>0</v>
      </c>
      <c r="AL19" s="210">
        <f ca="1">IF(SUM('Chemicals Calcs'!AL$2:AL19)-'Chem - ODS'!AG$15*10^6&lt;0,0,IF(AND(SUM('Chemicals Calcs'!AL$1:AL18)-'Chem - ODS'!AG$15*10^6&lt;0,SUM('Chemicals Calcs'!AL$2:AL19)-'Chem - ODS'!AG$15*10^6&gt;0),SUM('Chemicals Calcs'!AL$2:AL19)-'Chem - ODS'!AG$15*10^6,'Chemicals Calcs'!AL19))</f>
        <v>0</v>
      </c>
      <c r="AM19" s="210">
        <f ca="1">IF(SUM('Chemicals Calcs'!AM$2:AM19)-'Chem - ODS'!AH$15*10^6&lt;0,0,IF(AND(SUM('Chemicals Calcs'!AM$1:AM18)-'Chem - ODS'!AH$15*10^6&lt;0,SUM('Chemicals Calcs'!AM$2:AM19)-'Chem - ODS'!AH$15*10^6&gt;0),SUM('Chemicals Calcs'!AM$2:AM19)-'Chem - ODS'!AH$15*10^6,'Chemicals Calcs'!AM19))</f>
        <v>0</v>
      </c>
      <c r="AN19" s="210">
        <f ca="1">IF(SUM('Chemicals Calcs'!AN$2:AN19)-'Chem - ODS'!AI$15*10^6&lt;0,0,IF(AND(SUM('Chemicals Calcs'!AN$1:AN18)-'Chem - ODS'!AI$15*10^6&lt;0,SUM('Chemicals Calcs'!AN$2:AN19)-'Chem - ODS'!AI$15*10^6&gt;0),SUM('Chemicals Calcs'!AN$2:AN19)-'Chem - ODS'!AI$15*10^6,'Chemicals Calcs'!AN19))</f>
        <v>0</v>
      </c>
      <c r="AO19" s="210">
        <f ca="1">IF(SUM('Chemicals Calcs'!AO$2:AO19)-'Chem - ODS'!AJ$15*10^6&lt;0,0,IF(AND(SUM('Chemicals Calcs'!AO$1:AO18)-'Chem - ODS'!AJ$15*10^6&lt;0,SUM('Chemicals Calcs'!AO$2:AO19)-'Chem - ODS'!AJ$15*10^6&gt;0),SUM('Chemicals Calcs'!AO$2:AO19)-'Chem - ODS'!AJ$15*10^6,'Chemicals Calcs'!AO19))</f>
        <v>0</v>
      </c>
      <c r="AP19" s="210">
        <f ca="1">IF(SUM('Chemicals Calcs'!AP$2:AP19)-'Chem - ODS'!AK$15*10^6&lt;0,0,IF(AND(SUM('Chemicals Calcs'!AP$1:AP18)-'Chem - ODS'!AK$15*10^6&lt;0,SUM('Chemicals Calcs'!AP$2:AP19)-'Chem - ODS'!AK$15*10^6&gt;0),SUM('Chemicals Calcs'!AP$2:AP19)-'Chem - ODS'!AK$15*10^6,'Chemicals Calcs'!AP19))</f>
        <v>0</v>
      </c>
    </row>
    <row r="20" spans="1:42">
      <c r="A20" s="74">
        <v>-32</v>
      </c>
      <c r="B20">
        <f ca="1">IF('Chemicals 2010'!$A28="CP",INDIRECT("'Chemicals 2010'!"&amp;'Country Selector'!$B$3&amp;ROW($A28))*10^12,0)</f>
        <v>0</v>
      </c>
      <c r="C20" s="90">
        <f t="shared" ca="1" si="0"/>
        <v>0</v>
      </c>
      <c r="D20" s="90">
        <f t="shared" ca="1" si="0"/>
        <v>0</v>
      </c>
      <c r="E20" s="90">
        <f t="shared" ca="1" si="0"/>
        <v>0</v>
      </c>
      <c r="F20" s="90">
        <f t="shared" ca="1" si="0"/>
        <v>0</v>
      </c>
      <c r="G20" s="210">
        <f ca="1">IF(SUM('Chemicals Calcs'!G$2:G20)-'Chem - ODS'!B$15*10^6&lt;0,0,IF(AND(SUM('Chemicals Calcs'!G$1:G19)-'Chem - ODS'!B$15*10^6&lt;0,SUM('Chemicals Calcs'!G$2:G20)-'Chem - ODS'!B$15*10^6&gt;0),SUM('Chemicals Calcs'!G$2:G20)-'Chem - ODS'!B$15*10^6,'Chemicals Calcs'!G20))</f>
        <v>0</v>
      </c>
      <c r="H20" s="210">
        <f ca="1">IF(SUM('Chemicals Calcs'!H$2:H20)-'Chem - ODS'!C$15*10^6&lt;0,0,IF(AND(SUM('Chemicals Calcs'!H$1:H19)-'Chem - ODS'!C$15*10^6&lt;0,SUM('Chemicals Calcs'!H$2:H20)-'Chem - ODS'!C$15*10^6&gt;0),SUM('Chemicals Calcs'!H$2:H20)-'Chem - ODS'!C$15*10^6,'Chemicals Calcs'!H20))</f>
        <v>0</v>
      </c>
      <c r="I20" s="210">
        <f ca="1">IF(SUM('Chemicals Calcs'!I$2:I20)-'Chem - ODS'!D$15*10^6&lt;0,0,IF(AND(SUM('Chemicals Calcs'!I$1:I19)-'Chem - ODS'!D$15*10^6&lt;0,SUM('Chemicals Calcs'!I$2:I20)-'Chem - ODS'!D$15*10^6&gt;0),SUM('Chemicals Calcs'!I$2:I20)-'Chem - ODS'!D$15*10^6,'Chemicals Calcs'!I20))</f>
        <v>0</v>
      </c>
      <c r="J20" s="210">
        <f ca="1">IF(SUM('Chemicals Calcs'!J$2:J20)-'Chem - ODS'!E$15*10^6&lt;0,0,IF(AND(SUM('Chemicals Calcs'!J$1:J19)-'Chem - ODS'!E$15*10^6&lt;0,SUM('Chemicals Calcs'!J$2:J20)-'Chem - ODS'!E$15*10^6&gt;0),SUM('Chemicals Calcs'!J$2:J20)-'Chem - ODS'!E$15*10^6,'Chemicals Calcs'!J20))</f>
        <v>0</v>
      </c>
      <c r="K20" s="210">
        <f ca="1">IF(SUM('Chemicals Calcs'!K$2:K20)-'Chem - ODS'!F$15*10^6&lt;0,0,IF(AND(SUM('Chemicals Calcs'!K$1:K19)-'Chem - ODS'!F$15*10^6&lt;0,SUM('Chemicals Calcs'!K$2:K20)-'Chem - ODS'!F$15*10^6&gt;0),SUM('Chemicals Calcs'!K$2:K20)-'Chem - ODS'!F$15*10^6,'Chemicals Calcs'!K20))</f>
        <v>0</v>
      </c>
      <c r="L20" s="210">
        <f ca="1">IF(SUM('Chemicals Calcs'!L$2:L20)-'Chem - ODS'!G$15*10^6&lt;0,0,IF(AND(SUM('Chemicals Calcs'!L$1:L19)-'Chem - ODS'!G$15*10^6&lt;0,SUM('Chemicals Calcs'!L$2:L20)-'Chem - ODS'!G$15*10^6&gt;0),SUM('Chemicals Calcs'!L$2:L20)-'Chem - ODS'!G$15*10^6,'Chemicals Calcs'!L20))</f>
        <v>0</v>
      </c>
      <c r="M20" s="210">
        <f ca="1">IF(SUM('Chemicals Calcs'!M$2:M20)-'Chem - ODS'!H$15*10^6&lt;0,0,IF(AND(SUM('Chemicals Calcs'!M$1:M19)-'Chem - ODS'!H$15*10^6&lt;0,SUM('Chemicals Calcs'!M$2:M20)-'Chem - ODS'!H$15*10^6&gt;0),SUM('Chemicals Calcs'!M$2:M20)-'Chem - ODS'!H$15*10^6,'Chemicals Calcs'!M20))</f>
        <v>0</v>
      </c>
      <c r="N20" s="210">
        <f ca="1">IF(SUM('Chemicals Calcs'!N$2:N20)-'Chem - ODS'!I$15*10^6&lt;0,0,IF(AND(SUM('Chemicals Calcs'!N$1:N19)-'Chem - ODS'!I$15*10^6&lt;0,SUM('Chemicals Calcs'!N$2:N20)-'Chem - ODS'!I$15*10^6&gt;0),SUM('Chemicals Calcs'!N$2:N20)-'Chem - ODS'!I$15*10^6,'Chemicals Calcs'!N20))</f>
        <v>0</v>
      </c>
      <c r="O20" s="210">
        <f ca="1">IF(SUM('Chemicals Calcs'!O$2:O20)-'Chem - ODS'!J$15*10^6&lt;0,0,IF(AND(SUM('Chemicals Calcs'!O$1:O19)-'Chem - ODS'!J$15*10^6&lt;0,SUM('Chemicals Calcs'!O$2:O20)-'Chem - ODS'!J$15*10^6&gt;0),SUM('Chemicals Calcs'!O$2:O20)-'Chem - ODS'!J$15*10^6,'Chemicals Calcs'!O20))</f>
        <v>0</v>
      </c>
      <c r="P20" s="210">
        <f ca="1">IF(SUM('Chemicals Calcs'!P$2:P20)-'Chem - ODS'!K$15*10^6&lt;0,0,IF(AND(SUM('Chemicals Calcs'!P$1:P19)-'Chem - ODS'!K$15*10^6&lt;0,SUM('Chemicals Calcs'!P$2:P20)-'Chem - ODS'!K$15*10^6&gt;0),SUM('Chemicals Calcs'!P$2:P20)-'Chem - ODS'!K$15*10^6,'Chemicals Calcs'!P20))</f>
        <v>0</v>
      </c>
      <c r="Q20" s="210">
        <f ca="1">IF(SUM('Chemicals Calcs'!Q$2:Q20)-'Chem - ODS'!L$15*10^6&lt;0,0,IF(AND(SUM('Chemicals Calcs'!Q$1:Q19)-'Chem - ODS'!L$15*10^6&lt;0,SUM('Chemicals Calcs'!Q$2:Q20)-'Chem - ODS'!L$15*10^6&gt;0),SUM('Chemicals Calcs'!Q$2:Q20)-'Chem - ODS'!L$15*10^6,'Chemicals Calcs'!Q20))</f>
        <v>0</v>
      </c>
      <c r="R20" s="210">
        <f ca="1">IF(SUM('Chemicals Calcs'!R$2:R20)-'Chem - ODS'!M$15*10^6&lt;0,0,IF(AND(SUM('Chemicals Calcs'!R$1:R19)-'Chem - ODS'!M$15*10^6&lt;0,SUM('Chemicals Calcs'!R$2:R20)-'Chem - ODS'!M$15*10^6&gt;0),SUM('Chemicals Calcs'!R$2:R20)-'Chem - ODS'!M$15*10^6,'Chemicals Calcs'!R20))</f>
        <v>0</v>
      </c>
      <c r="S20" s="210">
        <f ca="1">IF(SUM('Chemicals Calcs'!S$2:S20)-'Chem - ODS'!N$15*10^6&lt;0,0,IF(AND(SUM('Chemicals Calcs'!S$1:S19)-'Chem - ODS'!N$15*10^6&lt;0,SUM('Chemicals Calcs'!S$2:S20)-'Chem - ODS'!N$15*10^6&gt;0),SUM('Chemicals Calcs'!S$2:S20)-'Chem - ODS'!N$15*10^6,'Chemicals Calcs'!S20))</f>
        <v>0</v>
      </c>
      <c r="T20" s="210">
        <f ca="1">IF(SUM('Chemicals Calcs'!T$2:T20)-'Chem - ODS'!O$15*10^6&lt;0,0,IF(AND(SUM('Chemicals Calcs'!T$1:T19)-'Chem - ODS'!O$15*10^6&lt;0,SUM('Chemicals Calcs'!T$2:T20)-'Chem - ODS'!O$15*10^6&gt;0),SUM('Chemicals Calcs'!T$2:T20)-'Chem - ODS'!O$15*10^6,'Chemicals Calcs'!T20))</f>
        <v>0</v>
      </c>
      <c r="U20" s="210">
        <f ca="1">IF(SUM('Chemicals Calcs'!U$2:U20)-'Chem - ODS'!P$15*10^6&lt;0,0,IF(AND(SUM('Chemicals Calcs'!U$1:U19)-'Chem - ODS'!P$15*10^6&lt;0,SUM('Chemicals Calcs'!U$2:U20)-'Chem - ODS'!P$15*10^6&gt;0),SUM('Chemicals Calcs'!U$2:U20)-'Chem - ODS'!P$15*10^6,'Chemicals Calcs'!U20))</f>
        <v>0</v>
      </c>
      <c r="V20" s="210">
        <f ca="1">IF(SUM('Chemicals Calcs'!V$2:V20)-'Chem - ODS'!Q$15*10^6&lt;0,0,IF(AND(SUM('Chemicals Calcs'!V$1:V19)-'Chem - ODS'!Q$15*10^6&lt;0,SUM('Chemicals Calcs'!V$2:V20)-'Chem - ODS'!Q$15*10^6&gt;0),SUM('Chemicals Calcs'!V$2:V20)-'Chem - ODS'!Q$15*10^6,'Chemicals Calcs'!V20))</f>
        <v>0</v>
      </c>
      <c r="W20" s="210">
        <f ca="1">IF(SUM('Chemicals Calcs'!W$2:W20)-'Chem - ODS'!R$15*10^6&lt;0,0,IF(AND(SUM('Chemicals Calcs'!W$1:W19)-'Chem - ODS'!R$15*10^6&lt;0,SUM('Chemicals Calcs'!W$2:W20)-'Chem - ODS'!R$15*10^6&gt;0),SUM('Chemicals Calcs'!W$2:W20)-'Chem - ODS'!R$15*10^6,'Chemicals Calcs'!W20))</f>
        <v>0</v>
      </c>
      <c r="X20" s="210">
        <f ca="1">IF(SUM('Chemicals Calcs'!X$2:X20)-'Chem - ODS'!S$15*10^6&lt;0,0,IF(AND(SUM('Chemicals Calcs'!X$1:X19)-'Chem - ODS'!S$15*10^6&lt;0,SUM('Chemicals Calcs'!X$2:X20)-'Chem - ODS'!S$15*10^6&gt;0),SUM('Chemicals Calcs'!X$2:X20)-'Chem - ODS'!S$15*10^6,'Chemicals Calcs'!X20))</f>
        <v>0</v>
      </c>
      <c r="Y20" s="210">
        <f ca="1">IF(SUM('Chemicals Calcs'!Y$2:Y20)-'Chem - ODS'!T$15*10^6&lt;0,0,IF(AND(SUM('Chemicals Calcs'!Y$1:Y19)-'Chem - ODS'!T$15*10^6&lt;0,SUM('Chemicals Calcs'!Y$2:Y20)-'Chem - ODS'!T$15*10^6&gt;0),SUM('Chemicals Calcs'!Y$2:Y20)-'Chem - ODS'!T$15*10^6,'Chemicals Calcs'!Y20))</f>
        <v>0</v>
      </c>
      <c r="Z20" s="210">
        <f ca="1">IF(SUM('Chemicals Calcs'!Z$2:Z20)-'Chem - ODS'!U$15*10^6&lt;0,0,IF(AND(SUM('Chemicals Calcs'!Z$1:Z19)-'Chem - ODS'!U$15*10^6&lt;0,SUM('Chemicals Calcs'!Z$2:Z20)-'Chem - ODS'!U$15*10^6&gt;0),SUM('Chemicals Calcs'!Z$2:Z20)-'Chem - ODS'!U$15*10^6,'Chemicals Calcs'!Z20))</f>
        <v>0</v>
      </c>
      <c r="AA20" s="210">
        <f ca="1">IF(SUM('Chemicals Calcs'!AA$2:AA20)-'Chem - ODS'!V$15*10^6&lt;0,0,IF(AND(SUM('Chemicals Calcs'!AA$1:AA19)-'Chem - ODS'!V$15*10^6&lt;0,SUM('Chemicals Calcs'!AA$2:AA20)-'Chem - ODS'!V$15*10^6&gt;0),SUM('Chemicals Calcs'!AA$2:AA20)-'Chem - ODS'!V$15*10^6,'Chemicals Calcs'!AA20))</f>
        <v>0</v>
      </c>
      <c r="AB20" s="210">
        <f ca="1">IF(SUM('Chemicals Calcs'!AB$2:AB20)-'Chem - ODS'!W$15*10^6&lt;0,0,IF(AND(SUM('Chemicals Calcs'!AB$1:AB19)-'Chem - ODS'!W$15*10^6&lt;0,SUM('Chemicals Calcs'!AB$2:AB20)-'Chem - ODS'!W$15*10^6&gt;0),SUM('Chemicals Calcs'!AB$2:AB20)-'Chem - ODS'!W$15*10^6,'Chemicals Calcs'!AB20))</f>
        <v>0</v>
      </c>
      <c r="AC20" s="210">
        <f ca="1">IF(SUM('Chemicals Calcs'!AC$2:AC20)-'Chem - ODS'!X$15*10^6&lt;0,0,IF(AND(SUM('Chemicals Calcs'!AC$1:AC19)-'Chem - ODS'!X$15*10^6&lt;0,SUM('Chemicals Calcs'!AC$2:AC20)-'Chem - ODS'!X$15*10^6&gt;0),SUM('Chemicals Calcs'!AC$2:AC20)-'Chem - ODS'!X$15*10^6,'Chemicals Calcs'!AC20))</f>
        <v>0</v>
      </c>
      <c r="AD20" s="210">
        <f ca="1">IF(SUM('Chemicals Calcs'!AD$2:AD20)-'Chem - ODS'!Y$15*10^6&lt;0,0,IF(AND(SUM('Chemicals Calcs'!AD$1:AD19)-'Chem - ODS'!Y$15*10^6&lt;0,SUM('Chemicals Calcs'!AD$2:AD20)-'Chem - ODS'!Y$15*10^6&gt;0),SUM('Chemicals Calcs'!AD$2:AD20)-'Chem - ODS'!Y$15*10^6,'Chemicals Calcs'!AD20))</f>
        <v>0</v>
      </c>
      <c r="AE20" s="210">
        <f ca="1">IF(SUM('Chemicals Calcs'!AE$2:AE20)-'Chem - ODS'!Z$15*10^6&lt;0,0,IF(AND(SUM('Chemicals Calcs'!AE$1:AE19)-'Chem - ODS'!Z$15*10^6&lt;0,SUM('Chemicals Calcs'!AE$2:AE20)-'Chem - ODS'!Z$15*10^6&gt;0),SUM('Chemicals Calcs'!AE$2:AE20)-'Chem - ODS'!Z$15*10^6,'Chemicals Calcs'!AE20))</f>
        <v>0</v>
      </c>
      <c r="AF20" s="210">
        <f ca="1">IF(SUM('Chemicals Calcs'!AF$2:AF20)-'Chem - ODS'!AA$15*10^6&lt;0,0,IF(AND(SUM('Chemicals Calcs'!AF$1:AF19)-'Chem - ODS'!AA$15*10^6&lt;0,SUM('Chemicals Calcs'!AF$2:AF20)-'Chem - ODS'!AA$15*10^6&gt;0),SUM('Chemicals Calcs'!AF$2:AF20)-'Chem - ODS'!AA$15*10^6,'Chemicals Calcs'!AF20))</f>
        <v>0</v>
      </c>
      <c r="AG20" s="210">
        <f ca="1">IF(SUM('Chemicals Calcs'!AG$2:AG20)-'Chem - ODS'!AB$15*10^6&lt;0,0,IF(AND(SUM('Chemicals Calcs'!AG$1:AG19)-'Chem - ODS'!AB$15*10^6&lt;0,SUM('Chemicals Calcs'!AG$2:AG20)-'Chem - ODS'!AB$15*10^6&gt;0),SUM('Chemicals Calcs'!AG$2:AG20)-'Chem - ODS'!AB$15*10^6,'Chemicals Calcs'!AG20))</f>
        <v>0</v>
      </c>
      <c r="AH20" s="210">
        <f ca="1">IF(SUM('Chemicals Calcs'!AH$2:AH20)-'Chem - ODS'!AC$15*10^6&lt;0,0,IF(AND(SUM('Chemicals Calcs'!AH$1:AH19)-'Chem - ODS'!AC$15*10^6&lt;0,SUM('Chemicals Calcs'!AH$2:AH20)-'Chem - ODS'!AC$15*10^6&gt;0),SUM('Chemicals Calcs'!AH$2:AH20)-'Chem - ODS'!AC$15*10^6,'Chemicals Calcs'!AH20))</f>
        <v>0</v>
      </c>
      <c r="AI20" s="210">
        <f ca="1">IF(SUM('Chemicals Calcs'!AI$2:AI20)-'Chem - ODS'!AD$15*10^6&lt;0,0,IF(AND(SUM('Chemicals Calcs'!AI$1:AI19)-'Chem - ODS'!AD$15*10^6&lt;0,SUM('Chemicals Calcs'!AI$2:AI20)-'Chem - ODS'!AD$15*10^6&gt;0),SUM('Chemicals Calcs'!AI$2:AI20)-'Chem - ODS'!AD$15*10^6,'Chemicals Calcs'!AI20))</f>
        <v>0</v>
      </c>
      <c r="AJ20" s="210">
        <f ca="1">IF(SUM('Chemicals Calcs'!AJ$2:AJ20)-'Chem - ODS'!AE$15*10^6&lt;0,0,IF(AND(SUM('Chemicals Calcs'!AJ$1:AJ19)-'Chem - ODS'!AE$15*10^6&lt;0,SUM('Chemicals Calcs'!AJ$2:AJ20)-'Chem - ODS'!AE$15*10^6&gt;0),SUM('Chemicals Calcs'!AJ$2:AJ20)-'Chem - ODS'!AE$15*10^6,'Chemicals Calcs'!AJ20))</f>
        <v>0</v>
      </c>
      <c r="AK20" s="210">
        <f ca="1">IF(SUM('Chemicals Calcs'!AK$2:AK20)-'Chem - ODS'!AF$15*10^6&lt;0,0,IF(AND(SUM('Chemicals Calcs'!AK$1:AK19)-'Chem - ODS'!AF$15*10^6&lt;0,SUM('Chemicals Calcs'!AK$2:AK20)-'Chem - ODS'!AF$15*10^6&gt;0),SUM('Chemicals Calcs'!AK$2:AK20)-'Chem - ODS'!AF$15*10^6,'Chemicals Calcs'!AK20))</f>
        <v>0</v>
      </c>
      <c r="AL20" s="210">
        <f ca="1">IF(SUM('Chemicals Calcs'!AL$2:AL20)-'Chem - ODS'!AG$15*10^6&lt;0,0,IF(AND(SUM('Chemicals Calcs'!AL$1:AL19)-'Chem - ODS'!AG$15*10^6&lt;0,SUM('Chemicals Calcs'!AL$2:AL20)-'Chem - ODS'!AG$15*10^6&gt;0),SUM('Chemicals Calcs'!AL$2:AL20)-'Chem - ODS'!AG$15*10^6,'Chemicals Calcs'!AL20))</f>
        <v>0</v>
      </c>
      <c r="AM20" s="210">
        <f ca="1">IF(SUM('Chemicals Calcs'!AM$2:AM20)-'Chem - ODS'!AH$15*10^6&lt;0,0,IF(AND(SUM('Chemicals Calcs'!AM$1:AM19)-'Chem - ODS'!AH$15*10^6&lt;0,SUM('Chemicals Calcs'!AM$2:AM20)-'Chem - ODS'!AH$15*10^6&gt;0),SUM('Chemicals Calcs'!AM$2:AM20)-'Chem - ODS'!AH$15*10^6,'Chemicals Calcs'!AM20))</f>
        <v>0</v>
      </c>
      <c r="AN20" s="210">
        <f ca="1">IF(SUM('Chemicals Calcs'!AN$2:AN20)-'Chem - ODS'!AI$15*10^6&lt;0,0,IF(AND(SUM('Chemicals Calcs'!AN$1:AN19)-'Chem - ODS'!AI$15*10^6&lt;0,SUM('Chemicals Calcs'!AN$2:AN20)-'Chem - ODS'!AI$15*10^6&gt;0),SUM('Chemicals Calcs'!AN$2:AN20)-'Chem - ODS'!AI$15*10^6,'Chemicals Calcs'!AN20))</f>
        <v>0</v>
      </c>
      <c r="AO20" s="210">
        <f ca="1">IF(SUM('Chemicals Calcs'!AO$2:AO20)-'Chem - ODS'!AJ$15*10^6&lt;0,0,IF(AND(SUM('Chemicals Calcs'!AO$1:AO19)-'Chem - ODS'!AJ$15*10^6&lt;0,SUM('Chemicals Calcs'!AO$2:AO20)-'Chem - ODS'!AJ$15*10^6&gt;0),SUM('Chemicals Calcs'!AO$2:AO20)-'Chem - ODS'!AJ$15*10^6,'Chemicals Calcs'!AO20))</f>
        <v>0</v>
      </c>
      <c r="AP20" s="210">
        <f ca="1">IF(SUM('Chemicals Calcs'!AP$2:AP20)-'Chem - ODS'!AK$15*10^6&lt;0,0,IF(AND(SUM('Chemicals Calcs'!AP$1:AP19)-'Chem - ODS'!AK$15*10^6&lt;0,SUM('Chemicals Calcs'!AP$2:AP20)-'Chem - ODS'!AK$15*10^6&gt;0),SUM('Chemicals Calcs'!AP$2:AP20)-'Chem - ODS'!AK$15*10^6,'Chemicals Calcs'!AP20))</f>
        <v>0</v>
      </c>
    </row>
    <row r="21" spans="1:42">
      <c r="A21" s="74">
        <v>-31</v>
      </c>
      <c r="B21">
        <f ca="1">IF('Chemicals 2010'!$A29="CP",INDIRECT("'Chemicals 2010'!"&amp;'Country Selector'!$B$3&amp;ROW($A29))*10^12,0)</f>
        <v>0</v>
      </c>
      <c r="C21" s="90">
        <f t="shared" ca="1" si="0"/>
        <v>0</v>
      </c>
      <c r="D21" s="90">
        <f t="shared" ca="1" si="0"/>
        <v>0</v>
      </c>
      <c r="E21" s="90">
        <f t="shared" ca="1" si="0"/>
        <v>0</v>
      </c>
      <c r="F21" s="90">
        <f t="shared" ca="1" si="0"/>
        <v>0</v>
      </c>
      <c r="G21" s="210">
        <f ca="1">IF(SUM('Chemicals Calcs'!G$2:G21)-'Chem - ODS'!B$15*10^6&lt;0,0,IF(AND(SUM('Chemicals Calcs'!G$1:G20)-'Chem - ODS'!B$15*10^6&lt;0,SUM('Chemicals Calcs'!G$2:G21)-'Chem - ODS'!B$15*10^6&gt;0),SUM('Chemicals Calcs'!G$2:G21)-'Chem - ODS'!B$15*10^6,'Chemicals Calcs'!G21))</f>
        <v>0</v>
      </c>
      <c r="H21" s="210">
        <f ca="1">IF(SUM('Chemicals Calcs'!H$2:H21)-'Chem - ODS'!C$15*10^6&lt;0,0,IF(AND(SUM('Chemicals Calcs'!H$1:H20)-'Chem - ODS'!C$15*10^6&lt;0,SUM('Chemicals Calcs'!H$2:H21)-'Chem - ODS'!C$15*10^6&gt;0),SUM('Chemicals Calcs'!H$2:H21)-'Chem - ODS'!C$15*10^6,'Chemicals Calcs'!H21))</f>
        <v>0</v>
      </c>
      <c r="I21" s="210">
        <f ca="1">IF(SUM('Chemicals Calcs'!I$2:I21)-'Chem - ODS'!D$15*10^6&lt;0,0,IF(AND(SUM('Chemicals Calcs'!I$1:I20)-'Chem - ODS'!D$15*10^6&lt;0,SUM('Chemicals Calcs'!I$2:I21)-'Chem - ODS'!D$15*10^6&gt;0),SUM('Chemicals Calcs'!I$2:I21)-'Chem - ODS'!D$15*10^6,'Chemicals Calcs'!I21))</f>
        <v>0</v>
      </c>
      <c r="J21" s="210">
        <f ca="1">IF(SUM('Chemicals Calcs'!J$2:J21)-'Chem - ODS'!E$15*10^6&lt;0,0,IF(AND(SUM('Chemicals Calcs'!J$1:J20)-'Chem - ODS'!E$15*10^6&lt;0,SUM('Chemicals Calcs'!J$2:J21)-'Chem - ODS'!E$15*10^6&gt;0),SUM('Chemicals Calcs'!J$2:J21)-'Chem - ODS'!E$15*10^6,'Chemicals Calcs'!J21))</f>
        <v>0</v>
      </c>
      <c r="K21" s="210">
        <f ca="1">IF(SUM('Chemicals Calcs'!K$2:K21)-'Chem - ODS'!F$15*10^6&lt;0,0,IF(AND(SUM('Chemicals Calcs'!K$1:K20)-'Chem - ODS'!F$15*10^6&lt;0,SUM('Chemicals Calcs'!K$2:K21)-'Chem - ODS'!F$15*10^6&gt;0),SUM('Chemicals Calcs'!K$2:K21)-'Chem - ODS'!F$15*10^6,'Chemicals Calcs'!K21))</f>
        <v>0</v>
      </c>
      <c r="L21" s="210">
        <f ca="1">IF(SUM('Chemicals Calcs'!L$2:L21)-'Chem - ODS'!G$15*10^6&lt;0,0,IF(AND(SUM('Chemicals Calcs'!L$1:L20)-'Chem - ODS'!G$15*10^6&lt;0,SUM('Chemicals Calcs'!L$2:L21)-'Chem - ODS'!G$15*10^6&gt;0),SUM('Chemicals Calcs'!L$2:L21)-'Chem - ODS'!G$15*10^6,'Chemicals Calcs'!L21))</f>
        <v>0</v>
      </c>
      <c r="M21" s="210">
        <f ca="1">IF(SUM('Chemicals Calcs'!M$2:M21)-'Chem - ODS'!H$15*10^6&lt;0,0,IF(AND(SUM('Chemicals Calcs'!M$1:M20)-'Chem - ODS'!H$15*10^6&lt;0,SUM('Chemicals Calcs'!M$2:M21)-'Chem - ODS'!H$15*10^6&gt;0),SUM('Chemicals Calcs'!M$2:M21)-'Chem - ODS'!H$15*10^6,'Chemicals Calcs'!M21))</f>
        <v>0</v>
      </c>
      <c r="N21" s="210">
        <f ca="1">IF(SUM('Chemicals Calcs'!N$2:N21)-'Chem - ODS'!I$15*10^6&lt;0,0,IF(AND(SUM('Chemicals Calcs'!N$1:N20)-'Chem - ODS'!I$15*10^6&lt;0,SUM('Chemicals Calcs'!N$2:N21)-'Chem - ODS'!I$15*10^6&gt;0),SUM('Chemicals Calcs'!N$2:N21)-'Chem - ODS'!I$15*10^6,'Chemicals Calcs'!N21))</f>
        <v>0</v>
      </c>
      <c r="O21" s="210">
        <f ca="1">IF(SUM('Chemicals Calcs'!O$2:O21)-'Chem - ODS'!J$15*10^6&lt;0,0,IF(AND(SUM('Chemicals Calcs'!O$1:O20)-'Chem - ODS'!J$15*10^6&lt;0,SUM('Chemicals Calcs'!O$2:O21)-'Chem - ODS'!J$15*10^6&gt;0),SUM('Chemicals Calcs'!O$2:O21)-'Chem - ODS'!J$15*10^6,'Chemicals Calcs'!O21))</f>
        <v>0</v>
      </c>
      <c r="P21" s="210">
        <f ca="1">IF(SUM('Chemicals Calcs'!P$2:P21)-'Chem - ODS'!K$15*10^6&lt;0,0,IF(AND(SUM('Chemicals Calcs'!P$1:P20)-'Chem - ODS'!K$15*10^6&lt;0,SUM('Chemicals Calcs'!P$2:P21)-'Chem - ODS'!K$15*10^6&gt;0),SUM('Chemicals Calcs'!P$2:P21)-'Chem - ODS'!K$15*10^6,'Chemicals Calcs'!P21))</f>
        <v>0</v>
      </c>
      <c r="Q21" s="210">
        <f ca="1">IF(SUM('Chemicals Calcs'!Q$2:Q21)-'Chem - ODS'!L$15*10^6&lt;0,0,IF(AND(SUM('Chemicals Calcs'!Q$1:Q20)-'Chem - ODS'!L$15*10^6&lt;0,SUM('Chemicals Calcs'!Q$2:Q21)-'Chem - ODS'!L$15*10^6&gt;0),SUM('Chemicals Calcs'!Q$2:Q21)-'Chem - ODS'!L$15*10^6,'Chemicals Calcs'!Q21))</f>
        <v>0</v>
      </c>
      <c r="R21" s="210">
        <f ca="1">IF(SUM('Chemicals Calcs'!R$2:R21)-'Chem - ODS'!M$15*10^6&lt;0,0,IF(AND(SUM('Chemicals Calcs'!R$1:R20)-'Chem - ODS'!M$15*10^6&lt;0,SUM('Chemicals Calcs'!R$2:R21)-'Chem - ODS'!M$15*10^6&gt;0),SUM('Chemicals Calcs'!R$2:R21)-'Chem - ODS'!M$15*10^6,'Chemicals Calcs'!R21))</f>
        <v>0</v>
      </c>
      <c r="S21" s="210">
        <f ca="1">IF(SUM('Chemicals Calcs'!S$2:S21)-'Chem - ODS'!N$15*10^6&lt;0,0,IF(AND(SUM('Chemicals Calcs'!S$1:S20)-'Chem - ODS'!N$15*10^6&lt;0,SUM('Chemicals Calcs'!S$2:S21)-'Chem - ODS'!N$15*10^6&gt;0),SUM('Chemicals Calcs'!S$2:S21)-'Chem - ODS'!N$15*10^6,'Chemicals Calcs'!S21))</f>
        <v>0</v>
      </c>
      <c r="T21" s="210">
        <f ca="1">IF(SUM('Chemicals Calcs'!T$2:T21)-'Chem - ODS'!O$15*10^6&lt;0,0,IF(AND(SUM('Chemicals Calcs'!T$1:T20)-'Chem - ODS'!O$15*10^6&lt;0,SUM('Chemicals Calcs'!T$2:T21)-'Chem - ODS'!O$15*10^6&gt;0),SUM('Chemicals Calcs'!T$2:T21)-'Chem - ODS'!O$15*10^6,'Chemicals Calcs'!T21))</f>
        <v>0</v>
      </c>
      <c r="U21" s="210">
        <f ca="1">IF(SUM('Chemicals Calcs'!U$2:U21)-'Chem - ODS'!P$15*10^6&lt;0,0,IF(AND(SUM('Chemicals Calcs'!U$1:U20)-'Chem - ODS'!P$15*10^6&lt;0,SUM('Chemicals Calcs'!U$2:U21)-'Chem - ODS'!P$15*10^6&gt;0),SUM('Chemicals Calcs'!U$2:U21)-'Chem - ODS'!P$15*10^6,'Chemicals Calcs'!U21))</f>
        <v>0</v>
      </c>
      <c r="V21" s="210">
        <f ca="1">IF(SUM('Chemicals Calcs'!V$2:V21)-'Chem - ODS'!Q$15*10^6&lt;0,0,IF(AND(SUM('Chemicals Calcs'!V$1:V20)-'Chem - ODS'!Q$15*10^6&lt;0,SUM('Chemicals Calcs'!V$2:V21)-'Chem - ODS'!Q$15*10^6&gt;0),SUM('Chemicals Calcs'!V$2:V21)-'Chem - ODS'!Q$15*10^6,'Chemicals Calcs'!V21))</f>
        <v>0</v>
      </c>
      <c r="W21" s="210">
        <f ca="1">IF(SUM('Chemicals Calcs'!W$2:W21)-'Chem - ODS'!R$15*10^6&lt;0,0,IF(AND(SUM('Chemicals Calcs'!W$1:W20)-'Chem - ODS'!R$15*10^6&lt;0,SUM('Chemicals Calcs'!W$2:W21)-'Chem - ODS'!R$15*10^6&gt;0),SUM('Chemicals Calcs'!W$2:W21)-'Chem - ODS'!R$15*10^6,'Chemicals Calcs'!W21))</f>
        <v>0</v>
      </c>
      <c r="X21" s="210">
        <f ca="1">IF(SUM('Chemicals Calcs'!X$2:X21)-'Chem - ODS'!S$15*10^6&lt;0,0,IF(AND(SUM('Chemicals Calcs'!X$1:X20)-'Chem - ODS'!S$15*10^6&lt;0,SUM('Chemicals Calcs'!X$2:X21)-'Chem - ODS'!S$15*10^6&gt;0),SUM('Chemicals Calcs'!X$2:X21)-'Chem - ODS'!S$15*10^6,'Chemicals Calcs'!X21))</f>
        <v>0</v>
      </c>
      <c r="Y21" s="210">
        <f ca="1">IF(SUM('Chemicals Calcs'!Y$2:Y21)-'Chem - ODS'!T$15*10^6&lt;0,0,IF(AND(SUM('Chemicals Calcs'!Y$1:Y20)-'Chem - ODS'!T$15*10^6&lt;0,SUM('Chemicals Calcs'!Y$2:Y21)-'Chem - ODS'!T$15*10^6&gt;0),SUM('Chemicals Calcs'!Y$2:Y21)-'Chem - ODS'!T$15*10^6,'Chemicals Calcs'!Y21))</f>
        <v>0</v>
      </c>
      <c r="Z21" s="210">
        <f ca="1">IF(SUM('Chemicals Calcs'!Z$2:Z21)-'Chem - ODS'!U$15*10^6&lt;0,0,IF(AND(SUM('Chemicals Calcs'!Z$1:Z20)-'Chem - ODS'!U$15*10^6&lt;0,SUM('Chemicals Calcs'!Z$2:Z21)-'Chem - ODS'!U$15*10^6&gt;0),SUM('Chemicals Calcs'!Z$2:Z21)-'Chem - ODS'!U$15*10^6,'Chemicals Calcs'!Z21))</f>
        <v>0</v>
      </c>
      <c r="AA21" s="210">
        <f ca="1">IF(SUM('Chemicals Calcs'!AA$2:AA21)-'Chem - ODS'!V$15*10^6&lt;0,0,IF(AND(SUM('Chemicals Calcs'!AA$1:AA20)-'Chem - ODS'!V$15*10^6&lt;0,SUM('Chemicals Calcs'!AA$2:AA21)-'Chem - ODS'!V$15*10^6&gt;0),SUM('Chemicals Calcs'!AA$2:AA21)-'Chem - ODS'!V$15*10^6,'Chemicals Calcs'!AA21))</f>
        <v>0</v>
      </c>
      <c r="AB21" s="210">
        <f ca="1">IF(SUM('Chemicals Calcs'!AB$2:AB21)-'Chem - ODS'!W$15*10^6&lt;0,0,IF(AND(SUM('Chemicals Calcs'!AB$1:AB20)-'Chem - ODS'!W$15*10^6&lt;0,SUM('Chemicals Calcs'!AB$2:AB21)-'Chem - ODS'!W$15*10^6&gt;0),SUM('Chemicals Calcs'!AB$2:AB21)-'Chem - ODS'!W$15*10^6,'Chemicals Calcs'!AB21))</f>
        <v>0</v>
      </c>
      <c r="AC21" s="210">
        <f ca="1">IF(SUM('Chemicals Calcs'!AC$2:AC21)-'Chem - ODS'!X$15*10^6&lt;0,0,IF(AND(SUM('Chemicals Calcs'!AC$1:AC20)-'Chem - ODS'!X$15*10^6&lt;0,SUM('Chemicals Calcs'!AC$2:AC21)-'Chem - ODS'!X$15*10^6&gt;0),SUM('Chemicals Calcs'!AC$2:AC21)-'Chem - ODS'!X$15*10^6,'Chemicals Calcs'!AC21))</f>
        <v>0</v>
      </c>
      <c r="AD21" s="210">
        <f ca="1">IF(SUM('Chemicals Calcs'!AD$2:AD21)-'Chem - ODS'!Y$15*10^6&lt;0,0,IF(AND(SUM('Chemicals Calcs'!AD$1:AD20)-'Chem - ODS'!Y$15*10^6&lt;0,SUM('Chemicals Calcs'!AD$2:AD21)-'Chem - ODS'!Y$15*10^6&gt;0),SUM('Chemicals Calcs'!AD$2:AD21)-'Chem - ODS'!Y$15*10^6,'Chemicals Calcs'!AD21))</f>
        <v>0</v>
      </c>
      <c r="AE21" s="210">
        <f ca="1">IF(SUM('Chemicals Calcs'!AE$2:AE21)-'Chem - ODS'!Z$15*10^6&lt;0,0,IF(AND(SUM('Chemicals Calcs'!AE$1:AE20)-'Chem - ODS'!Z$15*10^6&lt;0,SUM('Chemicals Calcs'!AE$2:AE21)-'Chem - ODS'!Z$15*10^6&gt;0),SUM('Chemicals Calcs'!AE$2:AE21)-'Chem - ODS'!Z$15*10^6,'Chemicals Calcs'!AE21))</f>
        <v>0</v>
      </c>
      <c r="AF21" s="210">
        <f ca="1">IF(SUM('Chemicals Calcs'!AF$2:AF21)-'Chem - ODS'!AA$15*10^6&lt;0,0,IF(AND(SUM('Chemicals Calcs'!AF$1:AF20)-'Chem - ODS'!AA$15*10^6&lt;0,SUM('Chemicals Calcs'!AF$2:AF21)-'Chem - ODS'!AA$15*10^6&gt;0),SUM('Chemicals Calcs'!AF$2:AF21)-'Chem - ODS'!AA$15*10^6,'Chemicals Calcs'!AF21))</f>
        <v>0</v>
      </c>
      <c r="AG21" s="210">
        <f ca="1">IF(SUM('Chemicals Calcs'!AG$2:AG21)-'Chem - ODS'!AB$15*10^6&lt;0,0,IF(AND(SUM('Chemicals Calcs'!AG$1:AG20)-'Chem - ODS'!AB$15*10^6&lt;0,SUM('Chemicals Calcs'!AG$2:AG21)-'Chem - ODS'!AB$15*10^6&gt;0),SUM('Chemicals Calcs'!AG$2:AG21)-'Chem - ODS'!AB$15*10^6,'Chemicals Calcs'!AG21))</f>
        <v>0</v>
      </c>
      <c r="AH21" s="210">
        <f ca="1">IF(SUM('Chemicals Calcs'!AH$2:AH21)-'Chem - ODS'!AC$15*10^6&lt;0,0,IF(AND(SUM('Chemicals Calcs'!AH$1:AH20)-'Chem - ODS'!AC$15*10^6&lt;0,SUM('Chemicals Calcs'!AH$2:AH21)-'Chem - ODS'!AC$15*10^6&gt;0),SUM('Chemicals Calcs'!AH$2:AH21)-'Chem - ODS'!AC$15*10^6,'Chemicals Calcs'!AH21))</f>
        <v>0</v>
      </c>
      <c r="AI21" s="210">
        <f ca="1">IF(SUM('Chemicals Calcs'!AI$2:AI21)-'Chem - ODS'!AD$15*10^6&lt;0,0,IF(AND(SUM('Chemicals Calcs'!AI$1:AI20)-'Chem - ODS'!AD$15*10^6&lt;0,SUM('Chemicals Calcs'!AI$2:AI21)-'Chem - ODS'!AD$15*10^6&gt;0),SUM('Chemicals Calcs'!AI$2:AI21)-'Chem - ODS'!AD$15*10^6,'Chemicals Calcs'!AI21))</f>
        <v>0</v>
      </c>
      <c r="AJ21" s="210">
        <f ca="1">IF(SUM('Chemicals Calcs'!AJ$2:AJ21)-'Chem - ODS'!AE$15*10^6&lt;0,0,IF(AND(SUM('Chemicals Calcs'!AJ$1:AJ20)-'Chem - ODS'!AE$15*10^6&lt;0,SUM('Chemicals Calcs'!AJ$2:AJ21)-'Chem - ODS'!AE$15*10^6&gt;0),SUM('Chemicals Calcs'!AJ$2:AJ21)-'Chem - ODS'!AE$15*10^6,'Chemicals Calcs'!AJ21))</f>
        <v>0</v>
      </c>
      <c r="AK21" s="210">
        <f ca="1">IF(SUM('Chemicals Calcs'!AK$2:AK21)-'Chem - ODS'!AF$15*10^6&lt;0,0,IF(AND(SUM('Chemicals Calcs'!AK$1:AK20)-'Chem - ODS'!AF$15*10^6&lt;0,SUM('Chemicals Calcs'!AK$2:AK21)-'Chem - ODS'!AF$15*10^6&gt;0),SUM('Chemicals Calcs'!AK$2:AK21)-'Chem - ODS'!AF$15*10^6,'Chemicals Calcs'!AK21))</f>
        <v>0</v>
      </c>
      <c r="AL21" s="210">
        <f ca="1">IF(SUM('Chemicals Calcs'!AL$2:AL21)-'Chem - ODS'!AG$15*10^6&lt;0,0,IF(AND(SUM('Chemicals Calcs'!AL$1:AL20)-'Chem - ODS'!AG$15*10^6&lt;0,SUM('Chemicals Calcs'!AL$2:AL21)-'Chem - ODS'!AG$15*10^6&gt;0),SUM('Chemicals Calcs'!AL$2:AL21)-'Chem - ODS'!AG$15*10^6,'Chemicals Calcs'!AL21))</f>
        <v>0</v>
      </c>
      <c r="AM21" s="210">
        <f ca="1">IF(SUM('Chemicals Calcs'!AM$2:AM21)-'Chem - ODS'!AH$15*10^6&lt;0,0,IF(AND(SUM('Chemicals Calcs'!AM$1:AM20)-'Chem - ODS'!AH$15*10^6&lt;0,SUM('Chemicals Calcs'!AM$2:AM21)-'Chem - ODS'!AH$15*10^6&gt;0),SUM('Chemicals Calcs'!AM$2:AM21)-'Chem - ODS'!AH$15*10^6,'Chemicals Calcs'!AM21))</f>
        <v>0</v>
      </c>
      <c r="AN21" s="210">
        <f ca="1">IF(SUM('Chemicals Calcs'!AN$2:AN21)-'Chem - ODS'!AI$15*10^6&lt;0,0,IF(AND(SUM('Chemicals Calcs'!AN$1:AN20)-'Chem - ODS'!AI$15*10^6&lt;0,SUM('Chemicals Calcs'!AN$2:AN21)-'Chem - ODS'!AI$15*10^6&gt;0),SUM('Chemicals Calcs'!AN$2:AN21)-'Chem - ODS'!AI$15*10^6,'Chemicals Calcs'!AN21))</f>
        <v>0</v>
      </c>
      <c r="AO21" s="210">
        <f ca="1">IF(SUM('Chemicals Calcs'!AO$2:AO21)-'Chem - ODS'!AJ$15*10^6&lt;0,0,IF(AND(SUM('Chemicals Calcs'!AO$1:AO20)-'Chem - ODS'!AJ$15*10^6&lt;0,SUM('Chemicals Calcs'!AO$2:AO21)-'Chem - ODS'!AJ$15*10^6&gt;0),SUM('Chemicals Calcs'!AO$2:AO21)-'Chem - ODS'!AJ$15*10^6,'Chemicals Calcs'!AO21))</f>
        <v>0</v>
      </c>
      <c r="AP21" s="210">
        <f ca="1">IF(SUM('Chemicals Calcs'!AP$2:AP21)-'Chem - ODS'!AK$15*10^6&lt;0,0,IF(AND(SUM('Chemicals Calcs'!AP$1:AP20)-'Chem - ODS'!AK$15*10^6&lt;0,SUM('Chemicals Calcs'!AP$2:AP21)-'Chem - ODS'!AK$15*10^6&gt;0),SUM('Chemicals Calcs'!AP$2:AP21)-'Chem - ODS'!AK$15*10^6,'Chemicals Calcs'!AP21))</f>
        <v>0</v>
      </c>
    </row>
    <row r="22" spans="1:42">
      <c r="A22" s="74">
        <v>-30</v>
      </c>
      <c r="B22">
        <f ca="1">IF('Chemicals 2010'!$A30="CP",INDIRECT("'Chemicals 2010'!"&amp;'Country Selector'!$B$3&amp;ROW($A30))*10^12,0)</f>
        <v>0</v>
      </c>
      <c r="C22" s="90">
        <f t="shared" ca="1" si="0"/>
        <v>0</v>
      </c>
      <c r="D22" s="90">
        <f t="shared" ca="1" si="0"/>
        <v>0</v>
      </c>
      <c r="E22" s="90">
        <f t="shared" ca="1" si="0"/>
        <v>0</v>
      </c>
      <c r="F22" s="90">
        <f t="shared" ca="1" si="0"/>
        <v>0</v>
      </c>
      <c r="G22" s="210">
        <f ca="1">IF(SUM('Chemicals Calcs'!G$2:G22)-'Chem - ODS'!B$15*10^6&lt;0,0,IF(AND(SUM('Chemicals Calcs'!G$1:G21)-'Chem - ODS'!B$15*10^6&lt;0,SUM('Chemicals Calcs'!G$2:G22)-'Chem - ODS'!B$15*10^6&gt;0),SUM('Chemicals Calcs'!G$2:G22)-'Chem - ODS'!B$15*10^6,'Chemicals Calcs'!G22))</f>
        <v>0</v>
      </c>
      <c r="H22" s="210">
        <f ca="1">IF(SUM('Chemicals Calcs'!H$2:H22)-'Chem - ODS'!C$15*10^6&lt;0,0,IF(AND(SUM('Chemicals Calcs'!H$1:H21)-'Chem - ODS'!C$15*10^6&lt;0,SUM('Chemicals Calcs'!H$2:H22)-'Chem - ODS'!C$15*10^6&gt;0),SUM('Chemicals Calcs'!H$2:H22)-'Chem - ODS'!C$15*10^6,'Chemicals Calcs'!H22))</f>
        <v>0</v>
      </c>
      <c r="I22" s="210">
        <f ca="1">IF(SUM('Chemicals Calcs'!I$2:I22)-'Chem - ODS'!D$15*10^6&lt;0,0,IF(AND(SUM('Chemicals Calcs'!I$1:I21)-'Chem - ODS'!D$15*10^6&lt;0,SUM('Chemicals Calcs'!I$2:I22)-'Chem - ODS'!D$15*10^6&gt;0),SUM('Chemicals Calcs'!I$2:I22)-'Chem - ODS'!D$15*10^6,'Chemicals Calcs'!I22))</f>
        <v>0</v>
      </c>
      <c r="J22" s="210">
        <f ca="1">IF(SUM('Chemicals Calcs'!J$2:J22)-'Chem - ODS'!E$15*10^6&lt;0,0,IF(AND(SUM('Chemicals Calcs'!J$1:J21)-'Chem - ODS'!E$15*10^6&lt;0,SUM('Chemicals Calcs'!J$2:J22)-'Chem - ODS'!E$15*10^6&gt;0),SUM('Chemicals Calcs'!J$2:J22)-'Chem - ODS'!E$15*10^6,'Chemicals Calcs'!J22))</f>
        <v>0</v>
      </c>
      <c r="K22" s="210">
        <f ca="1">IF(SUM('Chemicals Calcs'!K$2:K22)-'Chem - ODS'!F$15*10^6&lt;0,0,IF(AND(SUM('Chemicals Calcs'!K$1:K21)-'Chem - ODS'!F$15*10^6&lt;0,SUM('Chemicals Calcs'!K$2:K22)-'Chem - ODS'!F$15*10^6&gt;0),SUM('Chemicals Calcs'!K$2:K22)-'Chem - ODS'!F$15*10^6,'Chemicals Calcs'!K22))</f>
        <v>0</v>
      </c>
      <c r="L22" s="210">
        <f ca="1">IF(SUM('Chemicals Calcs'!L$2:L22)-'Chem - ODS'!G$15*10^6&lt;0,0,IF(AND(SUM('Chemicals Calcs'!L$1:L21)-'Chem - ODS'!G$15*10^6&lt;0,SUM('Chemicals Calcs'!L$2:L22)-'Chem - ODS'!G$15*10^6&gt;0),SUM('Chemicals Calcs'!L$2:L22)-'Chem - ODS'!G$15*10^6,'Chemicals Calcs'!L22))</f>
        <v>0</v>
      </c>
      <c r="M22" s="210">
        <f ca="1">IF(SUM('Chemicals Calcs'!M$2:M22)-'Chem - ODS'!H$15*10^6&lt;0,0,IF(AND(SUM('Chemicals Calcs'!M$1:M21)-'Chem - ODS'!H$15*10^6&lt;0,SUM('Chemicals Calcs'!M$2:M22)-'Chem - ODS'!H$15*10^6&gt;0),SUM('Chemicals Calcs'!M$2:M22)-'Chem - ODS'!H$15*10^6,'Chemicals Calcs'!M22))</f>
        <v>0</v>
      </c>
      <c r="N22" s="210">
        <f ca="1">IF(SUM('Chemicals Calcs'!N$2:N22)-'Chem - ODS'!I$15*10^6&lt;0,0,IF(AND(SUM('Chemicals Calcs'!N$1:N21)-'Chem - ODS'!I$15*10^6&lt;0,SUM('Chemicals Calcs'!N$2:N22)-'Chem - ODS'!I$15*10^6&gt;0),SUM('Chemicals Calcs'!N$2:N22)-'Chem - ODS'!I$15*10^6,'Chemicals Calcs'!N22))</f>
        <v>0</v>
      </c>
      <c r="O22" s="210">
        <f ca="1">IF(SUM('Chemicals Calcs'!O$2:O22)-'Chem - ODS'!J$15*10^6&lt;0,0,IF(AND(SUM('Chemicals Calcs'!O$1:O21)-'Chem - ODS'!J$15*10^6&lt;0,SUM('Chemicals Calcs'!O$2:O22)-'Chem - ODS'!J$15*10^6&gt;0),SUM('Chemicals Calcs'!O$2:O22)-'Chem - ODS'!J$15*10^6,'Chemicals Calcs'!O22))</f>
        <v>0</v>
      </c>
      <c r="P22" s="210">
        <f ca="1">IF(SUM('Chemicals Calcs'!P$2:P22)-'Chem - ODS'!K$15*10^6&lt;0,0,IF(AND(SUM('Chemicals Calcs'!P$1:P21)-'Chem - ODS'!K$15*10^6&lt;0,SUM('Chemicals Calcs'!P$2:P22)-'Chem - ODS'!K$15*10^6&gt;0),SUM('Chemicals Calcs'!P$2:P22)-'Chem - ODS'!K$15*10^6,'Chemicals Calcs'!P22))</f>
        <v>0</v>
      </c>
      <c r="Q22" s="210">
        <f ca="1">IF(SUM('Chemicals Calcs'!Q$2:Q22)-'Chem - ODS'!L$15*10^6&lt;0,0,IF(AND(SUM('Chemicals Calcs'!Q$1:Q21)-'Chem - ODS'!L$15*10^6&lt;0,SUM('Chemicals Calcs'!Q$2:Q22)-'Chem - ODS'!L$15*10^6&gt;0),SUM('Chemicals Calcs'!Q$2:Q22)-'Chem - ODS'!L$15*10^6,'Chemicals Calcs'!Q22))</f>
        <v>0</v>
      </c>
      <c r="R22" s="210">
        <f ca="1">IF(SUM('Chemicals Calcs'!R$2:R22)-'Chem - ODS'!M$15*10^6&lt;0,0,IF(AND(SUM('Chemicals Calcs'!R$1:R21)-'Chem - ODS'!M$15*10^6&lt;0,SUM('Chemicals Calcs'!R$2:R22)-'Chem - ODS'!M$15*10^6&gt;0),SUM('Chemicals Calcs'!R$2:R22)-'Chem - ODS'!M$15*10^6,'Chemicals Calcs'!R22))</f>
        <v>0</v>
      </c>
      <c r="S22" s="210">
        <f ca="1">IF(SUM('Chemicals Calcs'!S$2:S22)-'Chem - ODS'!N$15*10^6&lt;0,0,IF(AND(SUM('Chemicals Calcs'!S$1:S21)-'Chem - ODS'!N$15*10^6&lt;0,SUM('Chemicals Calcs'!S$2:S22)-'Chem - ODS'!N$15*10^6&gt;0),SUM('Chemicals Calcs'!S$2:S22)-'Chem - ODS'!N$15*10^6,'Chemicals Calcs'!S22))</f>
        <v>0</v>
      </c>
      <c r="T22" s="210">
        <f ca="1">IF(SUM('Chemicals Calcs'!T$2:T22)-'Chem - ODS'!O$15*10^6&lt;0,0,IF(AND(SUM('Chemicals Calcs'!T$1:T21)-'Chem - ODS'!O$15*10^6&lt;0,SUM('Chemicals Calcs'!T$2:T22)-'Chem - ODS'!O$15*10^6&gt;0),SUM('Chemicals Calcs'!T$2:T22)-'Chem - ODS'!O$15*10^6,'Chemicals Calcs'!T22))</f>
        <v>0</v>
      </c>
      <c r="U22" s="210">
        <f ca="1">IF(SUM('Chemicals Calcs'!U$2:U22)-'Chem - ODS'!P$15*10^6&lt;0,0,IF(AND(SUM('Chemicals Calcs'!U$1:U21)-'Chem - ODS'!P$15*10^6&lt;0,SUM('Chemicals Calcs'!U$2:U22)-'Chem - ODS'!P$15*10^6&gt;0),SUM('Chemicals Calcs'!U$2:U22)-'Chem - ODS'!P$15*10^6,'Chemicals Calcs'!U22))</f>
        <v>0</v>
      </c>
      <c r="V22" s="210">
        <f ca="1">IF(SUM('Chemicals Calcs'!V$2:V22)-'Chem - ODS'!Q$15*10^6&lt;0,0,IF(AND(SUM('Chemicals Calcs'!V$1:V21)-'Chem - ODS'!Q$15*10^6&lt;0,SUM('Chemicals Calcs'!V$2:V22)-'Chem - ODS'!Q$15*10^6&gt;0),SUM('Chemicals Calcs'!V$2:V22)-'Chem - ODS'!Q$15*10^6,'Chemicals Calcs'!V22))</f>
        <v>0</v>
      </c>
      <c r="W22" s="210">
        <f ca="1">IF(SUM('Chemicals Calcs'!W$2:W22)-'Chem - ODS'!R$15*10^6&lt;0,0,IF(AND(SUM('Chemicals Calcs'!W$1:W21)-'Chem - ODS'!R$15*10^6&lt;0,SUM('Chemicals Calcs'!W$2:W22)-'Chem - ODS'!R$15*10^6&gt;0),SUM('Chemicals Calcs'!W$2:W22)-'Chem - ODS'!R$15*10^6,'Chemicals Calcs'!W22))</f>
        <v>0</v>
      </c>
      <c r="X22" s="210">
        <f ca="1">IF(SUM('Chemicals Calcs'!X$2:X22)-'Chem - ODS'!S$15*10^6&lt;0,0,IF(AND(SUM('Chemicals Calcs'!X$1:X21)-'Chem - ODS'!S$15*10^6&lt;0,SUM('Chemicals Calcs'!X$2:X22)-'Chem - ODS'!S$15*10^6&gt;0),SUM('Chemicals Calcs'!X$2:X22)-'Chem - ODS'!S$15*10^6,'Chemicals Calcs'!X22))</f>
        <v>0</v>
      </c>
      <c r="Y22" s="210">
        <f ca="1">IF(SUM('Chemicals Calcs'!Y$2:Y22)-'Chem - ODS'!T$15*10^6&lt;0,0,IF(AND(SUM('Chemicals Calcs'!Y$1:Y21)-'Chem - ODS'!T$15*10^6&lt;0,SUM('Chemicals Calcs'!Y$2:Y22)-'Chem - ODS'!T$15*10^6&gt;0),SUM('Chemicals Calcs'!Y$2:Y22)-'Chem - ODS'!T$15*10^6,'Chemicals Calcs'!Y22))</f>
        <v>0</v>
      </c>
      <c r="Z22" s="210">
        <f ca="1">IF(SUM('Chemicals Calcs'!Z$2:Z22)-'Chem - ODS'!U$15*10^6&lt;0,0,IF(AND(SUM('Chemicals Calcs'!Z$1:Z21)-'Chem - ODS'!U$15*10^6&lt;0,SUM('Chemicals Calcs'!Z$2:Z22)-'Chem - ODS'!U$15*10^6&gt;0),SUM('Chemicals Calcs'!Z$2:Z22)-'Chem - ODS'!U$15*10^6,'Chemicals Calcs'!Z22))</f>
        <v>0</v>
      </c>
      <c r="AA22" s="210">
        <f ca="1">IF(SUM('Chemicals Calcs'!AA$2:AA22)-'Chem - ODS'!V$15*10^6&lt;0,0,IF(AND(SUM('Chemicals Calcs'!AA$1:AA21)-'Chem - ODS'!V$15*10^6&lt;0,SUM('Chemicals Calcs'!AA$2:AA22)-'Chem - ODS'!V$15*10^6&gt;0),SUM('Chemicals Calcs'!AA$2:AA22)-'Chem - ODS'!V$15*10^6,'Chemicals Calcs'!AA22))</f>
        <v>0</v>
      </c>
      <c r="AB22" s="210">
        <f ca="1">IF(SUM('Chemicals Calcs'!AB$2:AB22)-'Chem - ODS'!W$15*10^6&lt;0,0,IF(AND(SUM('Chemicals Calcs'!AB$1:AB21)-'Chem - ODS'!W$15*10^6&lt;0,SUM('Chemicals Calcs'!AB$2:AB22)-'Chem - ODS'!W$15*10^6&gt;0),SUM('Chemicals Calcs'!AB$2:AB22)-'Chem - ODS'!W$15*10^6,'Chemicals Calcs'!AB22))</f>
        <v>0</v>
      </c>
      <c r="AC22" s="210">
        <f ca="1">IF(SUM('Chemicals Calcs'!AC$2:AC22)-'Chem - ODS'!X$15*10^6&lt;0,0,IF(AND(SUM('Chemicals Calcs'!AC$1:AC21)-'Chem - ODS'!X$15*10^6&lt;0,SUM('Chemicals Calcs'!AC$2:AC22)-'Chem - ODS'!X$15*10^6&gt;0),SUM('Chemicals Calcs'!AC$2:AC22)-'Chem - ODS'!X$15*10^6,'Chemicals Calcs'!AC22))</f>
        <v>0</v>
      </c>
      <c r="AD22" s="210">
        <f ca="1">IF(SUM('Chemicals Calcs'!AD$2:AD22)-'Chem - ODS'!Y$15*10^6&lt;0,0,IF(AND(SUM('Chemicals Calcs'!AD$1:AD21)-'Chem - ODS'!Y$15*10^6&lt;0,SUM('Chemicals Calcs'!AD$2:AD22)-'Chem - ODS'!Y$15*10^6&gt;0),SUM('Chemicals Calcs'!AD$2:AD22)-'Chem - ODS'!Y$15*10^6,'Chemicals Calcs'!AD22))</f>
        <v>0</v>
      </c>
      <c r="AE22" s="210">
        <f ca="1">IF(SUM('Chemicals Calcs'!AE$2:AE22)-'Chem - ODS'!Z$15*10^6&lt;0,0,IF(AND(SUM('Chemicals Calcs'!AE$1:AE21)-'Chem - ODS'!Z$15*10^6&lt;0,SUM('Chemicals Calcs'!AE$2:AE22)-'Chem - ODS'!Z$15*10^6&gt;0),SUM('Chemicals Calcs'!AE$2:AE22)-'Chem - ODS'!Z$15*10^6,'Chemicals Calcs'!AE22))</f>
        <v>0</v>
      </c>
      <c r="AF22" s="210">
        <f ca="1">IF(SUM('Chemicals Calcs'!AF$2:AF22)-'Chem - ODS'!AA$15*10^6&lt;0,0,IF(AND(SUM('Chemicals Calcs'!AF$1:AF21)-'Chem - ODS'!AA$15*10^6&lt;0,SUM('Chemicals Calcs'!AF$2:AF22)-'Chem - ODS'!AA$15*10^6&gt;0),SUM('Chemicals Calcs'!AF$2:AF22)-'Chem - ODS'!AA$15*10^6,'Chemicals Calcs'!AF22))</f>
        <v>0</v>
      </c>
      <c r="AG22" s="210">
        <f ca="1">IF(SUM('Chemicals Calcs'!AG$2:AG22)-'Chem - ODS'!AB$15*10^6&lt;0,0,IF(AND(SUM('Chemicals Calcs'!AG$1:AG21)-'Chem - ODS'!AB$15*10^6&lt;0,SUM('Chemicals Calcs'!AG$2:AG22)-'Chem - ODS'!AB$15*10^6&gt;0),SUM('Chemicals Calcs'!AG$2:AG22)-'Chem - ODS'!AB$15*10^6,'Chemicals Calcs'!AG22))</f>
        <v>0</v>
      </c>
      <c r="AH22" s="210">
        <f ca="1">IF(SUM('Chemicals Calcs'!AH$2:AH22)-'Chem - ODS'!AC$15*10^6&lt;0,0,IF(AND(SUM('Chemicals Calcs'!AH$1:AH21)-'Chem - ODS'!AC$15*10^6&lt;0,SUM('Chemicals Calcs'!AH$2:AH22)-'Chem - ODS'!AC$15*10^6&gt;0),SUM('Chemicals Calcs'!AH$2:AH22)-'Chem - ODS'!AC$15*10^6,'Chemicals Calcs'!AH22))</f>
        <v>0</v>
      </c>
      <c r="AI22" s="210">
        <f ca="1">IF(SUM('Chemicals Calcs'!AI$2:AI22)-'Chem - ODS'!AD$15*10^6&lt;0,0,IF(AND(SUM('Chemicals Calcs'!AI$1:AI21)-'Chem - ODS'!AD$15*10^6&lt;0,SUM('Chemicals Calcs'!AI$2:AI22)-'Chem - ODS'!AD$15*10^6&gt;0),SUM('Chemicals Calcs'!AI$2:AI22)-'Chem - ODS'!AD$15*10^6,'Chemicals Calcs'!AI22))</f>
        <v>0</v>
      </c>
      <c r="AJ22" s="210">
        <f ca="1">IF(SUM('Chemicals Calcs'!AJ$2:AJ22)-'Chem - ODS'!AE$15*10^6&lt;0,0,IF(AND(SUM('Chemicals Calcs'!AJ$1:AJ21)-'Chem - ODS'!AE$15*10^6&lt;0,SUM('Chemicals Calcs'!AJ$2:AJ22)-'Chem - ODS'!AE$15*10^6&gt;0),SUM('Chemicals Calcs'!AJ$2:AJ22)-'Chem - ODS'!AE$15*10^6,'Chemicals Calcs'!AJ22))</f>
        <v>0</v>
      </c>
      <c r="AK22" s="210">
        <f ca="1">IF(SUM('Chemicals Calcs'!AK$2:AK22)-'Chem - ODS'!AF$15*10^6&lt;0,0,IF(AND(SUM('Chemicals Calcs'!AK$1:AK21)-'Chem - ODS'!AF$15*10^6&lt;0,SUM('Chemicals Calcs'!AK$2:AK22)-'Chem - ODS'!AF$15*10^6&gt;0),SUM('Chemicals Calcs'!AK$2:AK22)-'Chem - ODS'!AF$15*10^6,'Chemicals Calcs'!AK22))</f>
        <v>0</v>
      </c>
      <c r="AL22" s="210">
        <f ca="1">IF(SUM('Chemicals Calcs'!AL$2:AL22)-'Chem - ODS'!AG$15*10^6&lt;0,0,IF(AND(SUM('Chemicals Calcs'!AL$1:AL21)-'Chem - ODS'!AG$15*10^6&lt;0,SUM('Chemicals Calcs'!AL$2:AL22)-'Chem - ODS'!AG$15*10^6&gt;0),SUM('Chemicals Calcs'!AL$2:AL22)-'Chem - ODS'!AG$15*10^6,'Chemicals Calcs'!AL22))</f>
        <v>0</v>
      </c>
      <c r="AM22" s="210">
        <f ca="1">IF(SUM('Chemicals Calcs'!AM$2:AM22)-'Chem - ODS'!AH$15*10^6&lt;0,0,IF(AND(SUM('Chemicals Calcs'!AM$1:AM21)-'Chem - ODS'!AH$15*10^6&lt;0,SUM('Chemicals Calcs'!AM$2:AM22)-'Chem - ODS'!AH$15*10^6&gt;0),SUM('Chemicals Calcs'!AM$2:AM22)-'Chem - ODS'!AH$15*10^6,'Chemicals Calcs'!AM22))</f>
        <v>0</v>
      </c>
      <c r="AN22" s="210">
        <f ca="1">IF(SUM('Chemicals Calcs'!AN$2:AN22)-'Chem - ODS'!AI$15*10^6&lt;0,0,IF(AND(SUM('Chemicals Calcs'!AN$1:AN21)-'Chem - ODS'!AI$15*10^6&lt;0,SUM('Chemicals Calcs'!AN$2:AN22)-'Chem - ODS'!AI$15*10^6&gt;0),SUM('Chemicals Calcs'!AN$2:AN22)-'Chem - ODS'!AI$15*10^6,'Chemicals Calcs'!AN22))</f>
        <v>0</v>
      </c>
      <c r="AO22" s="210">
        <f ca="1">IF(SUM('Chemicals Calcs'!AO$2:AO22)-'Chem - ODS'!AJ$15*10^6&lt;0,0,IF(AND(SUM('Chemicals Calcs'!AO$1:AO21)-'Chem - ODS'!AJ$15*10^6&lt;0,SUM('Chemicals Calcs'!AO$2:AO22)-'Chem - ODS'!AJ$15*10^6&gt;0),SUM('Chemicals Calcs'!AO$2:AO22)-'Chem - ODS'!AJ$15*10^6,'Chemicals Calcs'!AO22))</f>
        <v>0</v>
      </c>
      <c r="AP22" s="210">
        <f ca="1">IF(SUM('Chemicals Calcs'!AP$2:AP22)-'Chem - ODS'!AK$15*10^6&lt;0,0,IF(AND(SUM('Chemicals Calcs'!AP$1:AP21)-'Chem - ODS'!AK$15*10^6&lt;0,SUM('Chemicals Calcs'!AP$2:AP22)-'Chem - ODS'!AK$15*10^6&gt;0),SUM('Chemicals Calcs'!AP$2:AP22)-'Chem - ODS'!AK$15*10^6,'Chemicals Calcs'!AP22))</f>
        <v>0</v>
      </c>
    </row>
    <row r="23" spans="1:42">
      <c r="A23" s="74">
        <v>-29</v>
      </c>
      <c r="B23">
        <f ca="1">IF('Chemicals 2010'!$A31="CP",INDIRECT("'Chemicals 2010'!"&amp;'Country Selector'!$B$3&amp;ROW($A31))*10^12,0)</f>
        <v>0</v>
      </c>
      <c r="C23" s="90">
        <f t="shared" ca="1" si="0"/>
        <v>0</v>
      </c>
      <c r="D23" s="90">
        <f t="shared" ca="1" si="0"/>
        <v>0</v>
      </c>
      <c r="E23" s="90">
        <f t="shared" ca="1" si="0"/>
        <v>0</v>
      </c>
      <c r="F23" s="90">
        <f t="shared" ca="1" si="0"/>
        <v>0</v>
      </c>
      <c r="G23" s="210">
        <f ca="1">IF(SUM('Chemicals Calcs'!G$2:G23)-'Chem - ODS'!B$15*10^6&lt;0,0,IF(AND(SUM('Chemicals Calcs'!G$1:G22)-'Chem - ODS'!B$15*10^6&lt;0,SUM('Chemicals Calcs'!G$2:G23)-'Chem - ODS'!B$15*10^6&gt;0),SUM('Chemicals Calcs'!G$2:G23)-'Chem - ODS'!B$15*10^6,'Chemicals Calcs'!G23))</f>
        <v>0</v>
      </c>
      <c r="H23" s="210">
        <f ca="1">IF(SUM('Chemicals Calcs'!H$2:H23)-'Chem - ODS'!C$15*10^6&lt;0,0,IF(AND(SUM('Chemicals Calcs'!H$1:H22)-'Chem - ODS'!C$15*10^6&lt;0,SUM('Chemicals Calcs'!H$2:H23)-'Chem - ODS'!C$15*10^6&gt;0),SUM('Chemicals Calcs'!H$2:H23)-'Chem - ODS'!C$15*10^6,'Chemicals Calcs'!H23))</f>
        <v>0</v>
      </c>
      <c r="I23" s="210">
        <f ca="1">IF(SUM('Chemicals Calcs'!I$2:I23)-'Chem - ODS'!D$15*10^6&lt;0,0,IF(AND(SUM('Chemicals Calcs'!I$1:I22)-'Chem - ODS'!D$15*10^6&lt;0,SUM('Chemicals Calcs'!I$2:I23)-'Chem - ODS'!D$15*10^6&gt;0),SUM('Chemicals Calcs'!I$2:I23)-'Chem - ODS'!D$15*10^6,'Chemicals Calcs'!I23))</f>
        <v>0</v>
      </c>
      <c r="J23" s="210">
        <f ca="1">IF(SUM('Chemicals Calcs'!J$2:J23)-'Chem - ODS'!E$15*10^6&lt;0,0,IF(AND(SUM('Chemicals Calcs'!J$1:J22)-'Chem - ODS'!E$15*10^6&lt;0,SUM('Chemicals Calcs'!J$2:J23)-'Chem - ODS'!E$15*10^6&gt;0),SUM('Chemicals Calcs'!J$2:J23)-'Chem - ODS'!E$15*10^6,'Chemicals Calcs'!J23))</f>
        <v>0</v>
      </c>
      <c r="K23" s="210">
        <f ca="1">IF(SUM('Chemicals Calcs'!K$2:K23)-'Chem - ODS'!F$15*10^6&lt;0,0,IF(AND(SUM('Chemicals Calcs'!K$1:K22)-'Chem - ODS'!F$15*10^6&lt;0,SUM('Chemicals Calcs'!K$2:K23)-'Chem - ODS'!F$15*10^6&gt;0),SUM('Chemicals Calcs'!K$2:K23)-'Chem - ODS'!F$15*10^6,'Chemicals Calcs'!K23))</f>
        <v>0</v>
      </c>
      <c r="L23" s="210">
        <f ca="1">IF(SUM('Chemicals Calcs'!L$2:L23)-'Chem - ODS'!G$15*10^6&lt;0,0,IF(AND(SUM('Chemicals Calcs'!L$1:L22)-'Chem - ODS'!G$15*10^6&lt;0,SUM('Chemicals Calcs'!L$2:L23)-'Chem - ODS'!G$15*10^6&gt;0),SUM('Chemicals Calcs'!L$2:L23)-'Chem - ODS'!G$15*10^6,'Chemicals Calcs'!L23))</f>
        <v>0</v>
      </c>
      <c r="M23" s="210">
        <f ca="1">IF(SUM('Chemicals Calcs'!M$2:M23)-'Chem - ODS'!H$15*10^6&lt;0,0,IF(AND(SUM('Chemicals Calcs'!M$1:M22)-'Chem - ODS'!H$15*10^6&lt;0,SUM('Chemicals Calcs'!M$2:M23)-'Chem - ODS'!H$15*10^6&gt;0),SUM('Chemicals Calcs'!M$2:M23)-'Chem - ODS'!H$15*10^6,'Chemicals Calcs'!M23))</f>
        <v>0</v>
      </c>
      <c r="N23" s="210">
        <f ca="1">IF(SUM('Chemicals Calcs'!N$2:N23)-'Chem - ODS'!I$15*10^6&lt;0,0,IF(AND(SUM('Chemicals Calcs'!N$1:N22)-'Chem - ODS'!I$15*10^6&lt;0,SUM('Chemicals Calcs'!N$2:N23)-'Chem - ODS'!I$15*10^6&gt;0),SUM('Chemicals Calcs'!N$2:N23)-'Chem - ODS'!I$15*10^6,'Chemicals Calcs'!N23))</f>
        <v>0</v>
      </c>
      <c r="O23" s="210">
        <f ca="1">IF(SUM('Chemicals Calcs'!O$2:O23)-'Chem - ODS'!J$15*10^6&lt;0,0,IF(AND(SUM('Chemicals Calcs'!O$1:O22)-'Chem - ODS'!J$15*10^6&lt;0,SUM('Chemicals Calcs'!O$2:O23)-'Chem - ODS'!J$15*10^6&gt;0),SUM('Chemicals Calcs'!O$2:O23)-'Chem - ODS'!J$15*10^6,'Chemicals Calcs'!O23))</f>
        <v>0</v>
      </c>
      <c r="P23" s="210">
        <f ca="1">IF(SUM('Chemicals Calcs'!P$2:P23)-'Chem - ODS'!K$15*10^6&lt;0,0,IF(AND(SUM('Chemicals Calcs'!P$1:P22)-'Chem - ODS'!K$15*10^6&lt;0,SUM('Chemicals Calcs'!P$2:P23)-'Chem - ODS'!K$15*10^6&gt;0),SUM('Chemicals Calcs'!P$2:P23)-'Chem - ODS'!K$15*10^6,'Chemicals Calcs'!P23))</f>
        <v>0</v>
      </c>
      <c r="Q23" s="210">
        <f ca="1">IF(SUM('Chemicals Calcs'!Q$2:Q23)-'Chem - ODS'!L$15*10^6&lt;0,0,IF(AND(SUM('Chemicals Calcs'!Q$1:Q22)-'Chem - ODS'!L$15*10^6&lt;0,SUM('Chemicals Calcs'!Q$2:Q23)-'Chem - ODS'!L$15*10^6&gt;0),SUM('Chemicals Calcs'!Q$2:Q23)-'Chem - ODS'!L$15*10^6,'Chemicals Calcs'!Q23))</f>
        <v>0</v>
      </c>
      <c r="R23" s="210">
        <f ca="1">IF(SUM('Chemicals Calcs'!R$2:R23)-'Chem - ODS'!M$15*10^6&lt;0,0,IF(AND(SUM('Chemicals Calcs'!R$1:R22)-'Chem - ODS'!M$15*10^6&lt;0,SUM('Chemicals Calcs'!R$2:R23)-'Chem - ODS'!M$15*10^6&gt;0),SUM('Chemicals Calcs'!R$2:R23)-'Chem - ODS'!M$15*10^6,'Chemicals Calcs'!R23))</f>
        <v>0</v>
      </c>
      <c r="S23" s="210">
        <f ca="1">IF(SUM('Chemicals Calcs'!S$2:S23)-'Chem - ODS'!N$15*10^6&lt;0,0,IF(AND(SUM('Chemicals Calcs'!S$1:S22)-'Chem - ODS'!N$15*10^6&lt;0,SUM('Chemicals Calcs'!S$2:S23)-'Chem - ODS'!N$15*10^6&gt;0),SUM('Chemicals Calcs'!S$2:S23)-'Chem - ODS'!N$15*10^6,'Chemicals Calcs'!S23))</f>
        <v>0</v>
      </c>
      <c r="T23" s="210">
        <f ca="1">IF(SUM('Chemicals Calcs'!T$2:T23)-'Chem - ODS'!O$15*10^6&lt;0,0,IF(AND(SUM('Chemicals Calcs'!T$1:T22)-'Chem - ODS'!O$15*10^6&lt;0,SUM('Chemicals Calcs'!T$2:T23)-'Chem - ODS'!O$15*10^6&gt;0),SUM('Chemicals Calcs'!T$2:T23)-'Chem - ODS'!O$15*10^6,'Chemicals Calcs'!T23))</f>
        <v>0</v>
      </c>
      <c r="U23" s="210">
        <f ca="1">IF(SUM('Chemicals Calcs'!U$2:U23)-'Chem - ODS'!P$15*10^6&lt;0,0,IF(AND(SUM('Chemicals Calcs'!U$1:U22)-'Chem - ODS'!P$15*10^6&lt;0,SUM('Chemicals Calcs'!U$2:U23)-'Chem - ODS'!P$15*10^6&gt;0),SUM('Chemicals Calcs'!U$2:U23)-'Chem - ODS'!P$15*10^6,'Chemicals Calcs'!U23))</f>
        <v>0</v>
      </c>
      <c r="V23" s="210">
        <f ca="1">IF(SUM('Chemicals Calcs'!V$2:V23)-'Chem - ODS'!Q$15*10^6&lt;0,0,IF(AND(SUM('Chemicals Calcs'!V$1:V22)-'Chem - ODS'!Q$15*10^6&lt;0,SUM('Chemicals Calcs'!V$2:V23)-'Chem - ODS'!Q$15*10^6&gt;0),SUM('Chemicals Calcs'!V$2:V23)-'Chem - ODS'!Q$15*10^6,'Chemicals Calcs'!V23))</f>
        <v>0</v>
      </c>
      <c r="W23" s="210">
        <f ca="1">IF(SUM('Chemicals Calcs'!W$2:W23)-'Chem - ODS'!R$15*10^6&lt;0,0,IF(AND(SUM('Chemicals Calcs'!W$1:W22)-'Chem - ODS'!R$15*10^6&lt;0,SUM('Chemicals Calcs'!W$2:W23)-'Chem - ODS'!R$15*10^6&gt;0),SUM('Chemicals Calcs'!W$2:W23)-'Chem - ODS'!R$15*10^6,'Chemicals Calcs'!W23))</f>
        <v>0</v>
      </c>
      <c r="X23" s="210">
        <f ca="1">IF(SUM('Chemicals Calcs'!X$2:X23)-'Chem - ODS'!S$15*10^6&lt;0,0,IF(AND(SUM('Chemicals Calcs'!X$1:X22)-'Chem - ODS'!S$15*10^6&lt;0,SUM('Chemicals Calcs'!X$2:X23)-'Chem - ODS'!S$15*10^6&gt;0),SUM('Chemicals Calcs'!X$2:X23)-'Chem - ODS'!S$15*10^6,'Chemicals Calcs'!X23))</f>
        <v>0</v>
      </c>
      <c r="Y23" s="210">
        <f ca="1">IF(SUM('Chemicals Calcs'!Y$2:Y23)-'Chem - ODS'!T$15*10^6&lt;0,0,IF(AND(SUM('Chemicals Calcs'!Y$1:Y22)-'Chem - ODS'!T$15*10^6&lt;0,SUM('Chemicals Calcs'!Y$2:Y23)-'Chem - ODS'!T$15*10^6&gt;0),SUM('Chemicals Calcs'!Y$2:Y23)-'Chem - ODS'!T$15*10^6,'Chemicals Calcs'!Y23))</f>
        <v>0</v>
      </c>
      <c r="Z23" s="210">
        <f ca="1">IF(SUM('Chemicals Calcs'!Z$2:Z23)-'Chem - ODS'!U$15*10^6&lt;0,0,IF(AND(SUM('Chemicals Calcs'!Z$1:Z22)-'Chem - ODS'!U$15*10^6&lt;0,SUM('Chemicals Calcs'!Z$2:Z23)-'Chem - ODS'!U$15*10^6&gt;0),SUM('Chemicals Calcs'!Z$2:Z23)-'Chem - ODS'!U$15*10^6,'Chemicals Calcs'!Z23))</f>
        <v>0</v>
      </c>
      <c r="AA23" s="210">
        <f ca="1">IF(SUM('Chemicals Calcs'!AA$2:AA23)-'Chem - ODS'!V$15*10^6&lt;0,0,IF(AND(SUM('Chemicals Calcs'!AA$1:AA22)-'Chem - ODS'!V$15*10^6&lt;0,SUM('Chemicals Calcs'!AA$2:AA23)-'Chem - ODS'!V$15*10^6&gt;0),SUM('Chemicals Calcs'!AA$2:AA23)-'Chem - ODS'!V$15*10^6,'Chemicals Calcs'!AA23))</f>
        <v>0</v>
      </c>
      <c r="AB23" s="210">
        <f ca="1">IF(SUM('Chemicals Calcs'!AB$2:AB23)-'Chem - ODS'!W$15*10^6&lt;0,0,IF(AND(SUM('Chemicals Calcs'!AB$1:AB22)-'Chem - ODS'!W$15*10^6&lt;0,SUM('Chemicals Calcs'!AB$2:AB23)-'Chem - ODS'!W$15*10^6&gt;0),SUM('Chemicals Calcs'!AB$2:AB23)-'Chem - ODS'!W$15*10^6,'Chemicals Calcs'!AB23))</f>
        <v>0</v>
      </c>
      <c r="AC23" s="210">
        <f ca="1">IF(SUM('Chemicals Calcs'!AC$2:AC23)-'Chem - ODS'!X$15*10^6&lt;0,0,IF(AND(SUM('Chemicals Calcs'!AC$1:AC22)-'Chem - ODS'!X$15*10^6&lt;0,SUM('Chemicals Calcs'!AC$2:AC23)-'Chem - ODS'!X$15*10^6&gt;0),SUM('Chemicals Calcs'!AC$2:AC23)-'Chem - ODS'!X$15*10^6,'Chemicals Calcs'!AC23))</f>
        <v>0</v>
      </c>
      <c r="AD23" s="210">
        <f ca="1">IF(SUM('Chemicals Calcs'!AD$2:AD23)-'Chem - ODS'!Y$15*10^6&lt;0,0,IF(AND(SUM('Chemicals Calcs'!AD$1:AD22)-'Chem - ODS'!Y$15*10^6&lt;0,SUM('Chemicals Calcs'!AD$2:AD23)-'Chem - ODS'!Y$15*10^6&gt;0),SUM('Chemicals Calcs'!AD$2:AD23)-'Chem - ODS'!Y$15*10^6,'Chemicals Calcs'!AD23))</f>
        <v>0</v>
      </c>
      <c r="AE23" s="210">
        <f ca="1">IF(SUM('Chemicals Calcs'!AE$2:AE23)-'Chem - ODS'!Z$15*10^6&lt;0,0,IF(AND(SUM('Chemicals Calcs'!AE$1:AE22)-'Chem - ODS'!Z$15*10^6&lt;0,SUM('Chemicals Calcs'!AE$2:AE23)-'Chem - ODS'!Z$15*10^6&gt;0),SUM('Chemicals Calcs'!AE$2:AE23)-'Chem - ODS'!Z$15*10^6,'Chemicals Calcs'!AE23))</f>
        <v>0</v>
      </c>
      <c r="AF23" s="210">
        <f ca="1">IF(SUM('Chemicals Calcs'!AF$2:AF23)-'Chem - ODS'!AA$15*10^6&lt;0,0,IF(AND(SUM('Chemicals Calcs'!AF$1:AF22)-'Chem - ODS'!AA$15*10^6&lt;0,SUM('Chemicals Calcs'!AF$2:AF23)-'Chem - ODS'!AA$15*10^6&gt;0),SUM('Chemicals Calcs'!AF$2:AF23)-'Chem - ODS'!AA$15*10^6,'Chemicals Calcs'!AF23))</f>
        <v>0</v>
      </c>
      <c r="AG23" s="210">
        <f ca="1">IF(SUM('Chemicals Calcs'!AG$2:AG23)-'Chem - ODS'!AB$15*10^6&lt;0,0,IF(AND(SUM('Chemicals Calcs'!AG$1:AG22)-'Chem - ODS'!AB$15*10^6&lt;0,SUM('Chemicals Calcs'!AG$2:AG23)-'Chem - ODS'!AB$15*10^6&gt;0),SUM('Chemicals Calcs'!AG$2:AG23)-'Chem - ODS'!AB$15*10^6,'Chemicals Calcs'!AG23))</f>
        <v>0</v>
      </c>
      <c r="AH23" s="210">
        <f ca="1">IF(SUM('Chemicals Calcs'!AH$2:AH23)-'Chem - ODS'!AC$15*10^6&lt;0,0,IF(AND(SUM('Chemicals Calcs'!AH$1:AH22)-'Chem - ODS'!AC$15*10^6&lt;0,SUM('Chemicals Calcs'!AH$2:AH23)-'Chem - ODS'!AC$15*10^6&gt;0),SUM('Chemicals Calcs'!AH$2:AH23)-'Chem - ODS'!AC$15*10^6,'Chemicals Calcs'!AH23))</f>
        <v>0</v>
      </c>
      <c r="AI23" s="210">
        <f ca="1">IF(SUM('Chemicals Calcs'!AI$2:AI23)-'Chem - ODS'!AD$15*10^6&lt;0,0,IF(AND(SUM('Chemicals Calcs'!AI$1:AI22)-'Chem - ODS'!AD$15*10^6&lt;0,SUM('Chemicals Calcs'!AI$2:AI23)-'Chem - ODS'!AD$15*10^6&gt;0),SUM('Chemicals Calcs'!AI$2:AI23)-'Chem - ODS'!AD$15*10^6,'Chemicals Calcs'!AI23))</f>
        <v>0</v>
      </c>
      <c r="AJ23" s="210">
        <f ca="1">IF(SUM('Chemicals Calcs'!AJ$2:AJ23)-'Chem - ODS'!AE$15*10^6&lt;0,0,IF(AND(SUM('Chemicals Calcs'!AJ$1:AJ22)-'Chem - ODS'!AE$15*10^6&lt;0,SUM('Chemicals Calcs'!AJ$2:AJ23)-'Chem - ODS'!AE$15*10^6&gt;0),SUM('Chemicals Calcs'!AJ$2:AJ23)-'Chem - ODS'!AE$15*10^6,'Chemicals Calcs'!AJ23))</f>
        <v>0</v>
      </c>
      <c r="AK23" s="210">
        <f ca="1">IF(SUM('Chemicals Calcs'!AK$2:AK23)-'Chem - ODS'!AF$15*10^6&lt;0,0,IF(AND(SUM('Chemicals Calcs'!AK$1:AK22)-'Chem - ODS'!AF$15*10^6&lt;0,SUM('Chemicals Calcs'!AK$2:AK23)-'Chem - ODS'!AF$15*10^6&gt;0),SUM('Chemicals Calcs'!AK$2:AK23)-'Chem - ODS'!AF$15*10^6,'Chemicals Calcs'!AK23))</f>
        <v>0</v>
      </c>
      <c r="AL23" s="210">
        <f ca="1">IF(SUM('Chemicals Calcs'!AL$2:AL23)-'Chem - ODS'!AG$15*10^6&lt;0,0,IF(AND(SUM('Chemicals Calcs'!AL$1:AL22)-'Chem - ODS'!AG$15*10^6&lt;0,SUM('Chemicals Calcs'!AL$2:AL23)-'Chem - ODS'!AG$15*10^6&gt;0),SUM('Chemicals Calcs'!AL$2:AL23)-'Chem - ODS'!AG$15*10^6,'Chemicals Calcs'!AL23))</f>
        <v>0</v>
      </c>
      <c r="AM23" s="210">
        <f ca="1">IF(SUM('Chemicals Calcs'!AM$2:AM23)-'Chem - ODS'!AH$15*10^6&lt;0,0,IF(AND(SUM('Chemicals Calcs'!AM$1:AM22)-'Chem - ODS'!AH$15*10^6&lt;0,SUM('Chemicals Calcs'!AM$2:AM23)-'Chem - ODS'!AH$15*10^6&gt;0),SUM('Chemicals Calcs'!AM$2:AM23)-'Chem - ODS'!AH$15*10^6,'Chemicals Calcs'!AM23))</f>
        <v>0</v>
      </c>
      <c r="AN23" s="210">
        <f ca="1">IF(SUM('Chemicals Calcs'!AN$2:AN23)-'Chem - ODS'!AI$15*10^6&lt;0,0,IF(AND(SUM('Chemicals Calcs'!AN$1:AN22)-'Chem - ODS'!AI$15*10^6&lt;0,SUM('Chemicals Calcs'!AN$2:AN23)-'Chem - ODS'!AI$15*10^6&gt;0),SUM('Chemicals Calcs'!AN$2:AN23)-'Chem - ODS'!AI$15*10^6,'Chemicals Calcs'!AN23))</f>
        <v>0</v>
      </c>
      <c r="AO23" s="210">
        <f ca="1">IF(SUM('Chemicals Calcs'!AO$2:AO23)-'Chem - ODS'!AJ$15*10^6&lt;0,0,IF(AND(SUM('Chemicals Calcs'!AO$1:AO22)-'Chem - ODS'!AJ$15*10^6&lt;0,SUM('Chemicals Calcs'!AO$2:AO23)-'Chem - ODS'!AJ$15*10^6&gt;0),SUM('Chemicals Calcs'!AO$2:AO23)-'Chem - ODS'!AJ$15*10^6,'Chemicals Calcs'!AO23))</f>
        <v>0</v>
      </c>
      <c r="AP23" s="210">
        <f ca="1">IF(SUM('Chemicals Calcs'!AP$2:AP23)-'Chem - ODS'!AK$15*10^6&lt;0,0,IF(AND(SUM('Chemicals Calcs'!AP$1:AP22)-'Chem - ODS'!AK$15*10^6&lt;0,SUM('Chemicals Calcs'!AP$2:AP23)-'Chem - ODS'!AK$15*10^6&gt;0),SUM('Chemicals Calcs'!AP$2:AP23)-'Chem - ODS'!AK$15*10^6,'Chemicals Calcs'!AP23))</f>
        <v>0</v>
      </c>
    </row>
    <row r="24" spans="1:42">
      <c r="A24" s="74">
        <v>-28</v>
      </c>
      <c r="B24">
        <f ca="1">IF('Chemicals 2010'!$A32="CP",INDIRECT("'Chemicals 2010'!"&amp;'Country Selector'!$B$3&amp;ROW($A32))*10^12,0)</f>
        <v>0</v>
      </c>
      <c r="C24" s="90">
        <f t="shared" ca="1" si="0"/>
        <v>0</v>
      </c>
      <c r="D24" s="90">
        <f t="shared" ca="1" si="0"/>
        <v>0</v>
      </c>
      <c r="E24" s="90">
        <f t="shared" ca="1" si="0"/>
        <v>0</v>
      </c>
      <c r="F24" s="90">
        <f t="shared" ca="1" si="0"/>
        <v>0</v>
      </c>
      <c r="G24" s="210">
        <f ca="1">IF(SUM('Chemicals Calcs'!G$2:G24)-'Chem - ODS'!B$15*10^6&lt;0,0,IF(AND(SUM('Chemicals Calcs'!G$1:G23)-'Chem - ODS'!B$15*10^6&lt;0,SUM('Chemicals Calcs'!G$2:G24)-'Chem - ODS'!B$15*10^6&gt;0),SUM('Chemicals Calcs'!G$2:G24)-'Chem - ODS'!B$15*10^6,'Chemicals Calcs'!G24))</f>
        <v>0</v>
      </c>
      <c r="H24" s="210">
        <f ca="1">IF(SUM('Chemicals Calcs'!H$2:H24)-'Chem - ODS'!C$15*10^6&lt;0,0,IF(AND(SUM('Chemicals Calcs'!H$1:H23)-'Chem - ODS'!C$15*10^6&lt;0,SUM('Chemicals Calcs'!H$2:H24)-'Chem - ODS'!C$15*10^6&gt;0),SUM('Chemicals Calcs'!H$2:H24)-'Chem - ODS'!C$15*10^6,'Chemicals Calcs'!H24))</f>
        <v>0</v>
      </c>
      <c r="I24" s="210">
        <f ca="1">IF(SUM('Chemicals Calcs'!I$2:I24)-'Chem - ODS'!D$15*10^6&lt;0,0,IF(AND(SUM('Chemicals Calcs'!I$1:I23)-'Chem - ODS'!D$15*10^6&lt;0,SUM('Chemicals Calcs'!I$2:I24)-'Chem - ODS'!D$15*10^6&gt;0),SUM('Chemicals Calcs'!I$2:I24)-'Chem - ODS'!D$15*10^6,'Chemicals Calcs'!I24))</f>
        <v>0</v>
      </c>
      <c r="J24" s="210">
        <f ca="1">IF(SUM('Chemicals Calcs'!J$2:J24)-'Chem - ODS'!E$15*10^6&lt;0,0,IF(AND(SUM('Chemicals Calcs'!J$1:J23)-'Chem - ODS'!E$15*10^6&lt;0,SUM('Chemicals Calcs'!J$2:J24)-'Chem - ODS'!E$15*10^6&gt;0),SUM('Chemicals Calcs'!J$2:J24)-'Chem - ODS'!E$15*10^6,'Chemicals Calcs'!J24))</f>
        <v>0</v>
      </c>
      <c r="K24" s="210">
        <f ca="1">IF(SUM('Chemicals Calcs'!K$2:K24)-'Chem - ODS'!F$15*10^6&lt;0,0,IF(AND(SUM('Chemicals Calcs'!K$1:K23)-'Chem - ODS'!F$15*10^6&lt;0,SUM('Chemicals Calcs'!K$2:K24)-'Chem - ODS'!F$15*10^6&gt;0),SUM('Chemicals Calcs'!K$2:K24)-'Chem - ODS'!F$15*10^6,'Chemicals Calcs'!K24))</f>
        <v>0</v>
      </c>
      <c r="L24" s="210">
        <f ca="1">IF(SUM('Chemicals Calcs'!L$2:L24)-'Chem - ODS'!G$15*10^6&lt;0,0,IF(AND(SUM('Chemicals Calcs'!L$1:L23)-'Chem - ODS'!G$15*10^6&lt;0,SUM('Chemicals Calcs'!L$2:L24)-'Chem - ODS'!G$15*10^6&gt;0),SUM('Chemicals Calcs'!L$2:L24)-'Chem - ODS'!G$15*10^6,'Chemicals Calcs'!L24))</f>
        <v>0</v>
      </c>
      <c r="M24" s="210">
        <f ca="1">IF(SUM('Chemicals Calcs'!M$2:M24)-'Chem - ODS'!H$15*10^6&lt;0,0,IF(AND(SUM('Chemicals Calcs'!M$1:M23)-'Chem - ODS'!H$15*10^6&lt;0,SUM('Chemicals Calcs'!M$2:M24)-'Chem - ODS'!H$15*10^6&gt;0),SUM('Chemicals Calcs'!M$2:M24)-'Chem - ODS'!H$15*10^6,'Chemicals Calcs'!M24))</f>
        <v>0</v>
      </c>
      <c r="N24" s="210">
        <f ca="1">IF(SUM('Chemicals Calcs'!N$2:N24)-'Chem - ODS'!I$15*10^6&lt;0,0,IF(AND(SUM('Chemicals Calcs'!N$1:N23)-'Chem - ODS'!I$15*10^6&lt;0,SUM('Chemicals Calcs'!N$2:N24)-'Chem - ODS'!I$15*10^6&gt;0),SUM('Chemicals Calcs'!N$2:N24)-'Chem - ODS'!I$15*10^6,'Chemicals Calcs'!N24))</f>
        <v>0</v>
      </c>
      <c r="O24" s="210">
        <f ca="1">IF(SUM('Chemicals Calcs'!O$2:O24)-'Chem - ODS'!J$15*10^6&lt;0,0,IF(AND(SUM('Chemicals Calcs'!O$1:O23)-'Chem - ODS'!J$15*10^6&lt;0,SUM('Chemicals Calcs'!O$2:O24)-'Chem - ODS'!J$15*10^6&gt;0),SUM('Chemicals Calcs'!O$2:O24)-'Chem - ODS'!J$15*10^6,'Chemicals Calcs'!O24))</f>
        <v>0</v>
      </c>
      <c r="P24" s="210">
        <f ca="1">IF(SUM('Chemicals Calcs'!P$2:P24)-'Chem - ODS'!K$15*10^6&lt;0,0,IF(AND(SUM('Chemicals Calcs'!P$1:P23)-'Chem - ODS'!K$15*10^6&lt;0,SUM('Chemicals Calcs'!P$2:P24)-'Chem - ODS'!K$15*10^6&gt;0),SUM('Chemicals Calcs'!P$2:P24)-'Chem - ODS'!K$15*10^6,'Chemicals Calcs'!P24))</f>
        <v>0</v>
      </c>
      <c r="Q24" s="210">
        <f ca="1">IF(SUM('Chemicals Calcs'!Q$2:Q24)-'Chem - ODS'!L$15*10^6&lt;0,0,IF(AND(SUM('Chemicals Calcs'!Q$1:Q23)-'Chem - ODS'!L$15*10^6&lt;0,SUM('Chemicals Calcs'!Q$2:Q24)-'Chem - ODS'!L$15*10^6&gt;0),SUM('Chemicals Calcs'!Q$2:Q24)-'Chem - ODS'!L$15*10^6,'Chemicals Calcs'!Q24))</f>
        <v>0</v>
      </c>
      <c r="R24" s="210">
        <f ca="1">IF(SUM('Chemicals Calcs'!R$2:R24)-'Chem - ODS'!M$15*10^6&lt;0,0,IF(AND(SUM('Chemicals Calcs'!R$1:R23)-'Chem - ODS'!M$15*10^6&lt;0,SUM('Chemicals Calcs'!R$2:R24)-'Chem - ODS'!M$15*10^6&gt;0),SUM('Chemicals Calcs'!R$2:R24)-'Chem - ODS'!M$15*10^6,'Chemicals Calcs'!R24))</f>
        <v>0</v>
      </c>
      <c r="S24" s="210">
        <f ca="1">IF(SUM('Chemicals Calcs'!S$2:S24)-'Chem - ODS'!N$15*10^6&lt;0,0,IF(AND(SUM('Chemicals Calcs'!S$1:S23)-'Chem - ODS'!N$15*10^6&lt;0,SUM('Chemicals Calcs'!S$2:S24)-'Chem - ODS'!N$15*10^6&gt;0),SUM('Chemicals Calcs'!S$2:S24)-'Chem - ODS'!N$15*10^6,'Chemicals Calcs'!S24))</f>
        <v>0</v>
      </c>
      <c r="T24" s="210">
        <f ca="1">IF(SUM('Chemicals Calcs'!T$2:T24)-'Chem - ODS'!O$15*10^6&lt;0,0,IF(AND(SUM('Chemicals Calcs'!T$1:T23)-'Chem - ODS'!O$15*10^6&lt;0,SUM('Chemicals Calcs'!T$2:T24)-'Chem - ODS'!O$15*10^6&gt;0),SUM('Chemicals Calcs'!T$2:T24)-'Chem - ODS'!O$15*10^6,'Chemicals Calcs'!T24))</f>
        <v>0</v>
      </c>
      <c r="U24" s="210">
        <f ca="1">IF(SUM('Chemicals Calcs'!U$2:U24)-'Chem - ODS'!P$15*10^6&lt;0,0,IF(AND(SUM('Chemicals Calcs'!U$1:U23)-'Chem - ODS'!P$15*10^6&lt;0,SUM('Chemicals Calcs'!U$2:U24)-'Chem - ODS'!P$15*10^6&gt;0),SUM('Chemicals Calcs'!U$2:U24)-'Chem - ODS'!P$15*10^6,'Chemicals Calcs'!U24))</f>
        <v>0</v>
      </c>
      <c r="V24" s="210">
        <f ca="1">IF(SUM('Chemicals Calcs'!V$2:V24)-'Chem - ODS'!Q$15*10^6&lt;0,0,IF(AND(SUM('Chemicals Calcs'!V$1:V23)-'Chem - ODS'!Q$15*10^6&lt;0,SUM('Chemicals Calcs'!V$2:V24)-'Chem - ODS'!Q$15*10^6&gt;0),SUM('Chemicals Calcs'!V$2:V24)-'Chem - ODS'!Q$15*10^6,'Chemicals Calcs'!V24))</f>
        <v>0</v>
      </c>
      <c r="W24" s="210">
        <f ca="1">IF(SUM('Chemicals Calcs'!W$2:W24)-'Chem - ODS'!R$15*10^6&lt;0,0,IF(AND(SUM('Chemicals Calcs'!W$1:W23)-'Chem - ODS'!R$15*10^6&lt;0,SUM('Chemicals Calcs'!W$2:W24)-'Chem - ODS'!R$15*10^6&gt;0),SUM('Chemicals Calcs'!W$2:W24)-'Chem - ODS'!R$15*10^6,'Chemicals Calcs'!W24))</f>
        <v>0</v>
      </c>
      <c r="X24" s="210">
        <f ca="1">IF(SUM('Chemicals Calcs'!X$2:X24)-'Chem - ODS'!S$15*10^6&lt;0,0,IF(AND(SUM('Chemicals Calcs'!X$1:X23)-'Chem - ODS'!S$15*10^6&lt;0,SUM('Chemicals Calcs'!X$2:X24)-'Chem - ODS'!S$15*10^6&gt;0),SUM('Chemicals Calcs'!X$2:X24)-'Chem - ODS'!S$15*10^6,'Chemicals Calcs'!X24))</f>
        <v>0</v>
      </c>
      <c r="Y24" s="210">
        <f ca="1">IF(SUM('Chemicals Calcs'!Y$2:Y24)-'Chem - ODS'!T$15*10^6&lt;0,0,IF(AND(SUM('Chemicals Calcs'!Y$1:Y23)-'Chem - ODS'!T$15*10^6&lt;0,SUM('Chemicals Calcs'!Y$2:Y24)-'Chem - ODS'!T$15*10^6&gt;0),SUM('Chemicals Calcs'!Y$2:Y24)-'Chem - ODS'!T$15*10^6,'Chemicals Calcs'!Y24))</f>
        <v>0</v>
      </c>
      <c r="Z24" s="210">
        <f ca="1">IF(SUM('Chemicals Calcs'!Z$2:Z24)-'Chem - ODS'!U$15*10^6&lt;0,0,IF(AND(SUM('Chemicals Calcs'!Z$1:Z23)-'Chem - ODS'!U$15*10^6&lt;0,SUM('Chemicals Calcs'!Z$2:Z24)-'Chem - ODS'!U$15*10^6&gt;0),SUM('Chemicals Calcs'!Z$2:Z24)-'Chem - ODS'!U$15*10^6,'Chemicals Calcs'!Z24))</f>
        <v>0</v>
      </c>
      <c r="AA24" s="210">
        <f ca="1">IF(SUM('Chemicals Calcs'!AA$2:AA24)-'Chem - ODS'!V$15*10^6&lt;0,0,IF(AND(SUM('Chemicals Calcs'!AA$1:AA23)-'Chem - ODS'!V$15*10^6&lt;0,SUM('Chemicals Calcs'!AA$2:AA24)-'Chem - ODS'!V$15*10^6&gt;0),SUM('Chemicals Calcs'!AA$2:AA24)-'Chem - ODS'!V$15*10^6,'Chemicals Calcs'!AA24))</f>
        <v>0</v>
      </c>
      <c r="AB24" s="210">
        <f ca="1">IF(SUM('Chemicals Calcs'!AB$2:AB24)-'Chem - ODS'!W$15*10^6&lt;0,0,IF(AND(SUM('Chemicals Calcs'!AB$1:AB23)-'Chem - ODS'!W$15*10^6&lt;0,SUM('Chemicals Calcs'!AB$2:AB24)-'Chem - ODS'!W$15*10^6&gt;0),SUM('Chemicals Calcs'!AB$2:AB24)-'Chem - ODS'!W$15*10^6,'Chemicals Calcs'!AB24))</f>
        <v>0</v>
      </c>
      <c r="AC24" s="210">
        <f ca="1">IF(SUM('Chemicals Calcs'!AC$2:AC24)-'Chem - ODS'!X$15*10^6&lt;0,0,IF(AND(SUM('Chemicals Calcs'!AC$1:AC23)-'Chem - ODS'!X$15*10^6&lt;0,SUM('Chemicals Calcs'!AC$2:AC24)-'Chem - ODS'!X$15*10^6&gt;0),SUM('Chemicals Calcs'!AC$2:AC24)-'Chem - ODS'!X$15*10^6,'Chemicals Calcs'!AC24))</f>
        <v>0</v>
      </c>
      <c r="AD24" s="210">
        <f ca="1">IF(SUM('Chemicals Calcs'!AD$2:AD24)-'Chem - ODS'!Y$15*10^6&lt;0,0,IF(AND(SUM('Chemicals Calcs'!AD$1:AD23)-'Chem - ODS'!Y$15*10^6&lt;0,SUM('Chemicals Calcs'!AD$2:AD24)-'Chem - ODS'!Y$15*10^6&gt;0),SUM('Chemicals Calcs'!AD$2:AD24)-'Chem - ODS'!Y$15*10^6,'Chemicals Calcs'!AD24))</f>
        <v>0</v>
      </c>
      <c r="AE24" s="210">
        <f ca="1">IF(SUM('Chemicals Calcs'!AE$2:AE24)-'Chem - ODS'!Z$15*10^6&lt;0,0,IF(AND(SUM('Chemicals Calcs'!AE$1:AE23)-'Chem - ODS'!Z$15*10^6&lt;0,SUM('Chemicals Calcs'!AE$2:AE24)-'Chem - ODS'!Z$15*10^6&gt;0),SUM('Chemicals Calcs'!AE$2:AE24)-'Chem - ODS'!Z$15*10^6,'Chemicals Calcs'!AE24))</f>
        <v>0</v>
      </c>
      <c r="AF24" s="210">
        <f ca="1">IF(SUM('Chemicals Calcs'!AF$2:AF24)-'Chem - ODS'!AA$15*10^6&lt;0,0,IF(AND(SUM('Chemicals Calcs'!AF$1:AF23)-'Chem - ODS'!AA$15*10^6&lt;0,SUM('Chemicals Calcs'!AF$2:AF24)-'Chem - ODS'!AA$15*10^6&gt;0),SUM('Chemicals Calcs'!AF$2:AF24)-'Chem - ODS'!AA$15*10^6,'Chemicals Calcs'!AF24))</f>
        <v>0</v>
      </c>
      <c r="AG24" s="210">
        <f ca="1">IF(SUM('Chemicals Calcs'!AG$2:AG24)-'Chem - ODS'!AB$15*10^6&lt;0,0,IF(AND(SUM('Chemicals Calcs'!AG$1:AG23)-'Chem - ODS'!AB$15*10^6&lt;0,SUM('Chemicals Calcs'!AG$2:AG24)-'Chem - ODS'!AB$15*10^6&gt;0),SUM('Chemicals Calcs'!AG$2:AG24)-'Chem - ODS'!AB$15*10^6,'Chemicals Calcs'!AG24))</f>
        <v>0</v>
      </c>
      <c r="AH24" s="210">
        <f ca="1">IF(SUM('Chemicals Calcs'!AH$2:AH24)-'Chem - ODS'!AC$15*10^6&lt;0,0,IF(AND(SUM('Chemicals Calcs'!AH$1:AH23)-'Chem - ODS'!AC$15*10^6&lt;0,SUM('Chemicals Calcs'!AH$2:AH24)-'Chem - ODS'!AC$15*10^6&gt;0),SUM('Chemicals Calcs'!AH$2:AH24)-'Chem - ODS'!AC$15*10^6,'Chemicals Calcs'!AH24))</f>
        <v>0</v>
      </c>
      <c r="AI24" s="210">
        <f ca="1">IF(SUM('Chemicals Calcs'!AI$2:AI24)-'Chem - ODS'!AD$15*10^6&lt;0,0,IF(AND(SUM('Chemicals Calcs'!AI$1:AI23)-'Chem - ODS'!AD$15*10^6&lt;0,SUM('Chemicals Calcs'!AI$2:AI24)-'Chem - ODS'!AD$15*10^6&gt;0),SUM('Chemicals Calcs'!AI$2:AI24)-'Chem - ODS'!AD$15*10^6,'Chemicals Calcs'!AI24))</f>
        <v>0</v>
      </c>
      <c r="AJ24" s="210">
        <f ca="1">IF(SUM('Chemicals Calcs'!AJ$2:AJ24)-'Chem - ODS'!AE$15*10^6&lt;0,0,IF(AND(SUM('Chemicals Calcs'!AJ$1:AJ23)-'Chem - ODS'!AE$15*10^6&lt;0,SUM('Chemicals Calcs'!AJ$2:AJ24)-'Chem - ODS'!AE$15*10^6&gt;0),SUM('Chemicals Calcs'!AJ$2:AJ24)-'Chem - ODS'!AE$15*10^6,'Chemicals Calcs'!AJ24))</f>
        <v>0</v>
      </c>
      <c r="AK24" s="210">
        <f ca="1">IF(SUM('Chemicals Calcs'!AK$2:AK24)-'Chem - ODS'!AF$15*10^6&lt;0,0,IF(AND(SUM('Chemicals Calcs'!AK$1:AK23)-'Chem - ODS'!AF$15*10^6&lt;0,SUM('Chemicals Calcs'!AK$2:AK24)-'Chem - ODS'!AF$15*10^6&gt;0),SUM('Chemicals Calcs'!AK$2:AK24)-'Chem - ODS'!AF$15*10^6,'Chemicals Calcs'!AK24))</f>
        <v>0</v>
      </c>
      <c r="AL24" s="210">
        <f ca="1">IF(SUM('Chemicals Calcs'!AL$2:AL24)-'Chem - ODS'!AG$15*10^6&lt;0,0,IF(AND(SUM('Chemicals Calcs'!AL$1:AL23)-'Chem - ODS'!AG$15*10^6&lt;0,SUM('Chemicals Calcs'!AL$2:AL24)-'Chem - ODS'!AG$15*10^6&gt;0),SUM('Chemicals Calcs'!AL$2:AL24)-'Chem - ODS'!AG$15*10^6,'Chemicals Calcs'!AL24))</f>
        <v>0</v>
      </c>
      <c r="AM24" s="210">
        <f ca="1">IF(SUM('Chemicals Calcs'!AM$2:AM24)-'Chem - ODS'!AH$15*10^6&lt;0,0,IF(AND(SUM('Chemicals Calcs'!AM$1:AM23)-'Chem - ODS'!AH$15*10^6&lt;0,SUM('Chemicals Calcs'!AM$2:AM24)-'Chem - ODS'!AH$15*10^6&gt;0),SUM('Chemicals Calcs'!AM$2:AM24)-'Chem - ODS'!AH$15*10^6,'Chemicals Calcs'!AM24))</f>
        <v>0</v>
      </c>
      <c r="AN24" s="210">
        <f ca="1">IF(SUM('Chemicals Calcs'!AN$2:AN24)-'Chem - ODS'!AI$15*10^6&lt;0,0,IF(AND(SUM('Chemicals Calcs'!AN$1:AN23)-'Chem - ODS'!AI$15*10^6&lt;0,SUM('Chemicals Calcs'!AN$2:AN24)-'Chem - ODS'!AI$15*10^6&gt;0),SUM('Chemicals Calcs'!AN$2:AN24)-'Chem - ODS'!AI$15*10^6,'Chemicals Calcs'!AN24))</f>
        <v>0</v>
      </c>
      <c r="AO24" s="210">
        <f ca="1">IF(SUM('Chemicals Calcs'!AO$2:AO24)-'Chem - ODS'!AJ$15*10^6&lt;0,0,IF(AND(SUM('Chemicals Calcs'!AO$1:AO23)-'Chem - ODS'!AJ$15*10^6&lt;0,SUM('Chemicals Calcs'!AO$2:AO24)-'Chem - ODS'!AJ$15*10^6&gt;0),SUM('Chemicals Calcs'!AO$2:AO24)-'Chem - ODS'!AJ$15*10^6,'Chemicals Calcs'!AO24))</f>
        <v>0</v>
      </c>
      <c r="AP24" s="210">
        <f ca="1">IF(SUM('Chemicals Calcs'!AP$2:AP24)-'Chem - ODS'!AK$15*10^6&lt;0,0,IF(AND(SUM('Chemicals Calcs'!AP$1:AP23)-'Chem - ODS'!AK$15*10^6&lt;0,SUM('Chemicals Calcs'!AP$2:AP24)-'Chem - ODS'!AK$15*10^6&gt;0),SUM('Chemicals Calcs'!AP$2:AP24)-'Chem - ODS'!AK$15*10^6,'Chemicals Calcs'!AP24))</f>
        <v>0</v>
      </c>
    </row>
    <row r="25" spans="1:42">
      <c r="A25" s="74">
        <v>-27</v>
      </c>
      <c r="B25">
        <f ca="1">IF('Chemicals 2010'!$A33="CP",INDIRECT("'Chemicals 2010'!"&amp;'Country Selector'!$B$3&amp;ROW($A33))*10^12,0)</f>
        <v>0</v>
      </c>
      <c r="C25" s="90">
        <f t="shared" ca="1" si="0"/>
        <v>0</v>
      </c>
      <c r="D25" s="90">
        <f t="shared" ca="1" si="0"/>
        <v>0</v>
      </c>
      <c r="E25" s="90">
        <f t="shared" ca="1" si="0"/>
        <v>0</v>
      </c>
      <c r="F25" s="90">
        <f t="shared" ca="1" si="0"/>
        <v>0</v>
      </c>
      <c r="G25" s="210">
        <f ca="1">IF(SUM('Chemicals Calcs'!G$2:G25)-'Chem - ODS'!B$15*10^6&lt;0,0,IF(AND(SUM('Chemicals Calcs'!G$1:G24)-'Chem - ODS'!B$15*10^6&lt;0,SUM('Chemicals Calcs'!G$2:G25)-'Chem - ODS'!B$15*10^6&gt;0),SUM('Chemicals Calcs'!G$2:G25)-'Chem - ODS'!B$15*10^6,'Chemicals Calcs'!G25))</f>
        <v>0</v>
      </c>
      <c r="H25" s="210">
        <f ca="1">IF(SUM('Chemicals Calcs'!H$2:H25)-'Chem - ODS'!C$15*10^6&lt;0,0,IF(AND(SUM('Chemicals Calcs'!H$1:H24)-'Chem - ODS'!C$15*10^6&lt;0,SUM('Chemicals Calcs'!H$2:H25)-'Chem - ODS'!C$15*10^6&gt;0),SUM('Chemicals Calcs'!H$2:H25)-'Chem - ODS'!C$15*10^6,'Chemicals Calcs'!H25))</f>
        <v>0</v>
      </c>
      <c r="I25" s="210">
        <f ca="1">IF(SUM('Chemicals Calcs'!I$2:I25)-'Chem - ODS'!D$15*10^6&lt;0,0,IF(AND(SUM('Chemicals Calcs'!I$1:I24)-'Chem - ODS'!D$15*10^6&lt;0,SUM('Chemicals Calcs'!I$2:I25)-'Chem - ODS'!D$15*10^6&gt;0),SUM('Chemicals Calcs'!I$2:I25)-'Chem - ODS'!D$15*10^6,'Chemicals Calcs'!I25))</f>
        <v>0</v>
      </c>
      <c r="J25" s="210">
        <f ca="1">IF(SUM('Chemicals Calcs'!J$2:J25)-'Chem - ODS'!E$15*10^6&lt;0,0,IF(AND(SUM('Chemicals Calcs'!J$1:J24)-'Chem - ODS'!E$15*10^6&lt;0,SUM('Chemicals Calcs'!J$2:J25)-'Chem - ODS'!E$15*10^6&gt;0),SUM('Chemicals Calcs'!J$2:J25)-'Chem - ODS'!E$15*10^6,'Chemicals Calcs'!J25))</f>
        <v>0</v>
      </c>
      <c r="K25" s="210">
        <f ca="1">IF(SUM('Chemicals Calcs'!K$2:K25)-'Chem - ODS'!F$15*10^6&lt;0,0,IF(AND(SUM('Chemicals Calcs'!K$1:K24)-'Chem - ODS'!F$15*10^6&lt;0,SUM('Chemicals Calcs'!K$2:K25)-'Chem - ODS'!F$15*10^6&gt;0),SUM('Chemicals Calcs'!K$2:K25)-'Chem - ODS'!F$15*10^6,'Chemicals Calcs'!K25))</f>
        <v>0</v>
      </c>
      <c r="L25" s="210">
        <f ca="1">IF(SUM('Chemicals Calcs'!L$2:L25)-'Chem - ODS'!G$15*10^6&lt;0,0,IF(AND(SUM('Chemicals Calcs'!L$1:L24)-'Chem - ODS'!G$15*10^6&lt;0,SUM('Chemicals Calcs'!L$2:L25)-'Chem - ODS'!G$15*10^6&gt;0),SUM('Chemicals Calcs'!L$2:L25)-'Chem - ODS'!G$15*10^6,'Chemicals Calcs'!L25))</f>
        <v>0</v>
      </c>
      <c r="M25" s="210">
        <f ca="1">IF(SUM('Chemicals Calcs'!M$2:M25)-'Chem - ODS'!H$15*10^6&lt;0,0,IF(AND(SUM('Chemicals Calcs'!M$1:M24)-'Chem - ODS'!H$15*10^6&lt;0,SUM('Chemicals Calcs'!M$2:M25)-'Chem - ODS'!H$15*10^6&gt;0),SUM('Chemicals Calcs'!M$2:M25)-'Chem - ODS'!H$15*10^6,'Chemicals Calcs'!M25))</f>
        <v>0</v>
      </c>
      <c r="N25" s="210">
        <f ca="1">IF(SUM('Chemicals Calcs'!N$2:N25)-'Chem - ODS'!I$15*10^6&lt;0,0,IF(AND(SUM('Chemicals Calcs'!N$1:N24)-'Chem - ODS'!I$15*10^6&lt;0,SUM('Chemicals Calcs'!N$2:N25)-'Chem - ODS'!I$15*10^6&gt;0),SUM('Chemicals Calcs'!N$2:N25)-'Chem - ODS'!I$15*10^6,'Chemicals Calcs'!N25))</f>
        <v>0</v>
      </c>
      <c r="O25" s="210">
        <f ca="1">IF(SUM('Chemicals Calcs'!O$2:O25)-'Chem - ODS'!J$15*10^6&lt;0,0,IF(AND(SUM('Chemicals Calcs'!O$1:O24)-'Chem - ODS'!J$15*10^6&lt;0,SUM('Chemicals Calcs'!O$2:O25)-'Chem - ODS'!J$15*10^6&gt;0),SUM('Chemicals Calcs'!O$2:O25)-'Chem - ODS'!J$15*10^6,'Chemicals Calcs'!O25))</f>
        <v>0</v>
      </c>
      <c r="P25" s="210">
        <f ca="1">IF(SUM('Chemicals Calcs'!P$2:P25)-'Chem - ODS'!K$15*10^6&lt;0,0,IF(AND(SUM('Chemicals Calcs'!P$1:P24)-'Chem - ODS'!K$15*10^6&lt;0,SUM('Chemicals Calcs'!P$2:P25)-'Chem - ODS'!K$15*10^6&gt;0),SUM('Chemicals Calcs'!P$2:P25)-'Chem - ODS'!K$15*10^6,'Chemicals Calcs'!P25))</f>
        <v>0</v>
      </c>
      <c r="Q25" s="210">
        <f ca="1">IF(SUM('Chemicals Calcs'!Q$2:Q25)-'Chem - ODS'!L$15*10^6&lt;0,0,IF(AND(SUM('Chemicals Calcs'!Q$1:Q24)-'Chem - ODS'!L$15*10^6&lt;0,SUM('Chemicals Calcs'!Q$2:Q25)-'Chem - ODS'!L$15*10^6&gt;0),SUM('Chemicals Calcs'!Q$2:Q25)-'Chem - ODS'!L$15*10^6,'Chemicals Calcs'!Q25))</f>
        <v>0</v>
      </c>
      <c r="R25" s="210">
        <f ca="1">IF(SUM('Chemicals Calcs'!R$2:R25)-'Chem - ODS'!M$15*10^6&lt;0,0,IF(AND(SUM('Chemicals Calcs'!R$1:R24)-'Chem - ODS'!M$15*10^6&lt;0,SUM('Chemicals Calcs'!R$2:R25)-'Chem - ODS'!M$15*10^6&gt;0),SUM('Chemicals Calcs'!R$2:R25)-'Chem - ODS'!M$15*10^6,'Chemicals Calcs'!R25))</f>
        <v>0</v>
      </c>
      <c r="S25" s="210">
        <f ca="1">IF(SUM('Chemicals Calcs'!S$2:S25)-'Chem - ODS'!N$15*10^6&lt;0,0,IF(AND(SUM('Chemicals Calcs'!S$1:S24)-'Chem - ODS'!N$15*10^6&lt;0,SUM('Chemicals Calcs'!S$2:S25)-'Chem - ODS'!N$15*10^6&gt;0),SUM('Chemicals Calcs'!S$2:S25)-'Chem - ODS'!N$15*10^6,'Chemicals Calcs'!S25))</f>
        <v>0</v>
      </c>
      <c r="T25" s="210">
        <f ca="1">IF(SUM('Chemicals Calcs'!T$2:T25)-'Chem - ODS'!O$15*10^6&lt;0,0,IF(AND(SUM('Chemicals Calcs'!T$1:T24)-'Chem - ODS'!O$15*10^6&lt;0,SUM('Chemicals Calcs'!T$2:T25)-'Chem - ODS'!O$15*10^6&gt;0),SUM('Chemicals Calcs'!T$2:T25)-'Chem - ODS'!O$15*10^6,'Chemicals Calcs'!T25))</f>
        <v>0</v>
      </c>
      <c r="U25" s="210">
        <f ca="1">IF(SUM('Chemicals Calcs'!U$2:U25)-'Chem - ODS'!P$15*10^6&lt;0,0,IF(AND(SUM('Chemicals Calcs'!U$1:U24)-'Chem - ODS'!P$15*10^6&lt;0,SUM('Chemicals Calcs'!U$2:U25)-'Chem - ODS'!P$15*10^6&gt;0),SUM('Chemicals Calcs'!U$2:U25)-'Chem - ODS'!P$15*10^6,'Chemicals Calcs'!U25))</f>
        <v>0</v>
      </c>
      <c r="V25" s="210">
        <f ca="1">IF(SUM('Chemicals Calcs'!V$2:V25)-'Chem - ODS'!Q$15*10^6&lt;0,0,IF(AND(SUM('Chemicals Calcs'!V$1:V24)-'Chem - ODS'!Q$15*10^6&lt;0,SUM('Chemicals Calcs'!V$2:V25)-'Chem - ODS'!Q$15*10^6&gt;0),SUM('Chemicals Calcs'!V$2:V25)-'Chem - ODS'!Q$15*10^6,'Chemicals Calcs'!V25))</f>
        <v>0</v>
      </c>
      <c r="W25" s="210">
        <f ca="1">IF(SUM('Chemicals Calcs'!W$2:W25)-'Chem - ODS'!R$15*10^6&lt;0,0,IF(AND(SUM('Chemicals Calcs'!W$1:W24)-'Chem - ODS'!R$15*10^6&lt;0,SUM('Chemicals Calcs'!W$2:W25)-'Chem - ODS'!R$15*10^6&gt;0),SUM('Chemicals Calcs'!W$2:W25)-'Chem - ODS'!R$15*10^6,'Chemicals Calcs'!W25))</f>
        <v>0</v>
      </c>
      <c r="X25" s="210">
        <f ca="1">IF(SUM('Chemicals Calcs'!X$2:X25)-'Chem - ODS'!S$15*10^6&lt;0,0,IF(AND(SUM('Chemicals Calcs'!X$1:X24)-'Chem - ODS'!S$15*10^6&lt;0,SUM('Chemicals Calcs'!X$2:X25)-'Chem - ODS'!S$15*10^6&gt;0),SUM('Chemicals Calcs'!X$2:X25)-'Chem - ODS'!S$15*10^6,'Chemicals Calcs'!X25))</f>
        <v>0</v>
      </c>
      <c r="Y25" s="210">
        <f ca="1">IF(SUM('Chemicals Calcs'!Y$2:Y25)-'Chem - ODS'!T$15*10^6&lt;0,0,IF(AND(SUM('Chemicals Calcs'!Y$1:Y24)-'Chem - ODS'!T$15*10^6&lt;0,SUM('Chemicals Calcs'!Y$2:Y25)-'Chem - ODS'!T$15*10^6&gt;0),SUM('Chemicals Calcs'!Y$2:Y25)-'Chem - ODS'!T$15*10^6,'Chemicals Calcs'!Y25))</f>
        <v>0</v>
      </c>
      <c r="Z25" s="210">
        <f ca="1">IF(SUM('Chemicals Calcs'!Z$2:Z25)-'Chem - ODS'!U$15*10^6&lt;0,0,IF(AND(SUM('Chemicals Calcs'!Z$1:Z24)-'Chem - ODS'!U$15*10^6&lt;0,SUM('Chemicals Calcs'!Z$2:Z25)-'Chem - ODS'!U$15*10^6&gt;0),SUM('Chemicals Calcs'!Z$2:Z25)-'Chem - ODS'!U$15*10^6,'Chemicals Calcs'!Z25))</f>
        <v>0</v>
      </c>
      <c r="AA25" s="210">
        <f ca="1">IF(SUM('Chemicals Calcs'!AA$2:AA25)-'Chem - ODS'!V$15*10^6&lt;0,0,IF(AND(SUM('Chemicals Calcs'!AA$1:AA24)-'Chem - ODS'!V$15*10^6&lt;0,SUM('Chemicals Calcs'!AA$2:AA25)-'Chem - ODS'!V$15*10^6&gt;0),SUM('Chemicals Calcs'!AA$2:AA25)-'Chem - ODS'!V$15*10^6,'Chemicals Calcs'!AA25))</f>
        <v>0</v>
      </c>
      <c r="AB25" s="210">
        <f ca="1">IF(SUM('Chemicals Calcs'!AB$2:AB25)-'Chem - ODS'!W$15*10^6&lt;0,0,IF(AND(SUM('Chemicals Calcs'!AB$1:AB24)-'Chem - ODS'!W$15*10^6&lt;0,SUM('Chemicals Calcs'!AB$2:AB25)-'Chem - ODS'!W$15*10^6&gt;0),SUM('Chemicals Calcs'!AB$2:AB25)-'Chem - ODS'!W$15*10^6,'Chemicals Calcs'!AB25))</f>
        <v>0</v>
      </c>
      <c r="AC25" s="210">
        <f ca="1">IF(SUM('Chemicals Calcs'!AC$2:AC25)-'Chem - ODS'!X$15*10^6&lt;0,0,IF(AND(SUM('Chemicals Calcs'!AC$1:AC24)-'Chem - ODS'!X$15*10^6&lt;0,SUM('Chemicals Calcs'!AC$2:AC25)-'Chem - ODS'!X$15*10^6&gt;0),SUM('Chemicals Calcs'!AC$2:AC25)-'Chem - ODS'!X$15*10^6,'Chemicals Calcs'!AC25))</f>
        <v>0</v>
      </c>
      <c r="AD25" s="210">
        <f ca="1">IF(SUM('Chemicals Calcs'!AD$2:AD25)-'Chem - ODS'!Y$15*10^6&lt;0,0,IF(AND(SUM('Chemicals Calcs'!AD$1:AD24)-'Chem - ODS'!Y$15*10^6&lt;0,SUM('Chemicals Calcs'!AD$2:AD25)-'Chem - ODS'!Y$15*10^6&gt;0),SUM('Chemicals Calcs'!AD$2:AD25)-'Chem - ODS'!Y$15*10^6,'Chemicals Calcs'!AD25))</f>
        <v>0</v>
      </c>
      <c r="AE25" s="210">
        <f ca="1">IF(SUM('Chemicals Calcs'!AE$2:AE25)-'Chem - ODS'!Z$15*10^6&lt;0,0,IF(AND(SUM('Chemicals Calcs'!AE$1:AE24)-'Chem - ODS'!Z$15*10^6&lt;0,SUM('Chemicals Calcs'!AE$2:AE25)-'Chem - ODS'!Z$15*10^6&gt;0),SUM('Chemicals Calcs'!AE$2:AE25)-'Chem - ODS'!Z$15*10^6,'Chemicals Calcs'!AE25))</f>
        <v>0</v>
      </c>
      <c r="AF25" s="210">
        <f ca="1">IF(SUM('Chemicals Calcs'!AF$2:AF25)-'Chem - ODS'!AA$15*10^6&lt;0,0,IF(AND(SUM('Chemicals Calcs'!AF$1:AF24)-'Chem - ODS'!AA$15*10^6&lt;0,SUM('Chemicals Calcs'!AF$2:AF25)-'Chem - ODS'!AA$15*10^6&gt;0),SUM('Chemicals Calcs'!AF$2:AF25)-'Chem - ODS'!AA$15*10^6,'Chemicals Calcs'!AF25))</f>
        <v>0</v>
      </c>
      <c r="AG25" s="210">
        <f ca="1">IF(SUM('Chemicals Calcs'!AG$2:AG25)-'Chem - ODS'!AB$15*10^6&lt;0,0,IF(AND(SUM('Chemicals Calcs'!AG$1:AG24)-'Chem - ODS'!AB$15*10^6&lt;0,SUM('Chemicals Calcs'!AG$2:AG25)-'Chem - ODS'!AB$15*10^6&gt;0),SUM('Chemicals Calcs'!AG$2:AG25)-'Chem - ODS'!AB$15*10^6,'Chemicals Calcs'!AG25))</f>
        <v>0</v>
      </c>
      <c r="AH25" s="210">
        <f ca="1">IF(SUM('Chemicals Calcs'!AH$2:AH25)-'Chem - ODS'!AC$15*10^6&lt;0,0,IF(AND(SUM('Chemicals Calcs'!AH$1:AH24)-'Chem - ODS'!AC$15*10^6&lt;0,SUM('Chemicals Calcs'!AH$2:AH25)-'Chem - ODS'!AC$15*10^6&gt;0),SUM('Chemicals Calcs'!AH$2:AH25)-'Chem - ODS'!AC$15*10^6,'Chemicals Calcs'!AH25))</f>
        <v>0</v>
      </c>
      <c r="AI25" s="210">
        <f ca="1">IF(SUM('Chemicals Calcs'!AI$2:AI25)-'Chem - ODS'!AD$15*10^6&lt;0,0,IF(AND(SUM('Chemicals Calcs'!AI$1:AI24)-'Chem - ODS'!AD$15*10^6&lt;0,SUM('Chemicals Calcs'!AI$2:AI25)-'Chem - ODS'!AD$15*10^6&gt;0),SUM('Chemicals Calcs'!AI$2:AI25)-'Chem - ODS'!AD$15*10^6,'Chemicals Calcs'!AI25))</f>
        <v>0</v>
      </c>
      <c r="AJ25" s="210">
        <f ca="1">IF(SUM('Chemicals Calcs'!AJ$2:AJ25)-'Chem - ODS'!AE$15*10^6&lt;0,0,IF(AND(SUM('Chemicals Calcs'!AJ$1:AJ24)-'Chem - ODS'!AE$15*10^6&lt;0,SUM('Chemicals Calcs'!AJ$2:AJ25)-'Chem - ODS'!AE$15*10^6&gt;0),SUM('Chemicals Calcs'!AJ$2:AJ25)-'Chem - ODS'!AE$15*10^6,'Chemicals Calcs'!AJ25))</f>
        <v>0</v>
      </c>
      <c r="AK25" s="210">
        <f ca="1">IF(SUM('Chemicals Calcs'!AK$2:AK25)-'Chem - ODS'!AF$15*10^6&lt;0,0,IF(AND(SUM('Chemicals Calcs'!AK$1:AK24)-'Chem - ODS'!AF$15*10^6&lt;0,SUM('Chemicals Calcs'!AK$2:AK25)-'Chem - ODS'!AF$15*10^6&gt;0),SUM('Chemicals Calcs'!AK$2:AK25)-'Chem - ODS'!AF$15*10^6,'Chemicals Calcs'!AK25))</f>
        <v>0</v>
      </c>
      <c r="AL25" s="210">
        <f ca="1">IF(SUM('Chemicals Calcs'!AL$2:AL25)-'Chem - ODS'!AG$15*10^6&lt;0,0,IF(AND(SUM('Chemicals Calcs'!AL$1:AL24)-'Chem - ODS'!AG$15*10^6&lt;0,SUM('Chemicals Calcs'!AL$2:AL25)-'Chem - ODS'!AG$15*10^6&gt;0),SUM('Chemicals Calcs'!AL$2:AL25)-'Chem - ODS'!AG$15*10^6,'Chemicals Calcs'!AL25))</f>
        <v>0</v>
      </c>
      <c r="AM25" s="210">
        <f ca="1">IF(SUM('Chemicals Calcs'!AM$2:AM25)-'Chem - ODS'!AH$15*10^6&lt;0,0,IF(AND(SUM('Chemicals Calcs'!AM$1:AM24)-'Chem - ODS'!AH$15*10^6&lt;0,SUM('Chemicals Calcs'!AM$2:AM25)-'Chem - ODS'!AH$15*10^6&gt;0),SUM('Chemicals Calcs'!AM$2:AM25)-'Chem - ODS'!AH$15*10^6,'Chemicals Calcs'!AM25))</f>
        <v>0</v>
      </c>
      <c r="AN25" s="210">
        <f ca="1">IF(SUM('Chemicals Calcs'!AN$2:AN25)-'Chem - ODS'!AI$15*10^6&lt;0,0,IF(AND(SUM('Chemicals Calcs'!AN$1:AN24)-'Chem - ODS'!AI$15*10^6&lt;0,SUM('Chemicals Calcs'!AN$2:AN25)-'Chem - ODS'!AI$15*10^6&gt;0),SUM('Chemicals Calcs'!AN$2:AN25)-'Chem - ODS'!AI$15*10^6,'Chemicals Calcs'!AN25))</f>
        <v>0</v>
      </c>
      <c r="AO25" s="210">
        <f ca="1">IF(SUM('Chemicals Calcs'!AO$2:AO25)-'Chem - ODS'!AJ$15*10^6&lt;0,0,IF(AND(SUM('Chemicals Calcs'!AO$1:AO24)-'Chem - ODS'!AJ$15*10^6&lt;0,SUM('Chemicals Calcs'!AO$2:AO25)-'Chem - ODS'!AJ$15*10^6&gt;0),SUM('Chemicals Calcs'!AO$2:AO25)-'Chem - ODS'!AJ$15*10^6,'Chemicals Calcs'!AO25))</f>
        <v>0</v>
      </c>
      <c r="AP25" s="210">
        <f ca="1">IF(SUM('Chemicals Calcs'!AP$2:AP25)-'Chem - ODS'!AK$15*10^6&lt;0,0,IF(AND(SUM('Chemicals Calcs'!AP$1:AP24)-'Chem - ODS'!AK$15*10^6&lt;0,SUM('Chemicals Calcs'!AP$2:AP25)-'Chem - ODS'!AK$15*10^6&gt;0),SUM('Chemicals Calcs'!AP$2:AP25)-'Chem - ODS'!AK$15*10^6,'Chemicals Calcs'!AP25))</f>
        <v>0</v>
      </c>
    </row>
    <row r="26" spans="1:42">
      <c r="A26" s="74">
        <v>-26</v>
      </c>
      <c r="B26">
        <f ca="1">IF('Chemicals 2010'!$A34="CP",INDIRECT("'Chemicals 2010'!"&amp;'Country Selector'!$B$3&amp;ROW($A34))*10^12,0)</f>
        <v>0</v>
      </c>
      <c r="C26" s="90">
        <f t="shared" ca="1" si="0"/>
        <v>0</v>
      </c>
      <c r="D26" s="90">
        <f t="shared" ca="1" si="0"/>
        <v>0</v>
      </c>
      <c r="E26" s="90">
        <f t="shared" ca="1" si="0"/>
        <v>0</v>
      </c>
      <c r="F26" s="90">
        <f t="shared" ca="1" si="0"/>
        <v>0</v>
      </c>
      <c r="G26" s="210">
        <f ca="1">IF(SUM('Chemicals Calcs'!G$2:G26)-'Chem - ODS'!B$15*10^6&lt;0,0,IF(AND(SUM('Chemicals Calcs'!G$1:G25)-'Chem - ODS'!B$15*10^6&lt;0,SUM('Chemicals Calcs'!G$2:G26)-'Chem - ODS'!B$15*10^6&gt;0),SUM('Chemicals Calcs'!G$2:G26)-'Chem - ODS'!B$15*10^6,'Chemicals Calcs'!G26))</f>
        <v>0</v>
      </c>
      <c r="H26" s="210">
        <f ca="1">IF(SUM('Chemicals Calcs'!H$2:H26)-'Chem - ODS'!C$15*10^6&lt;0,0,IF(AND(SUM('Chemicals Calcs'!H$1:H25)-'Chem - ODS'!C$15*10^6&lt;0,SUM('Chemicals Calcs'!H$2:H26)-'Chem - ODS'!C$15*10^6&gt;0),SUM('Chemicals Calcs'!H$2:H26)-'Chem - ODS'!C$15*10^6,'Chemicals Calcs'!H26))</f>
        <v>0</v>
      </c>
      <c r="I26" s="210">
        <f ca="1">IF(SUM('Chemicals Calcs'!I$2:I26)-'Chem - ODS'!D$15*10^6&lt;0,0,IF(AND(SUM('Chemicals Calcs'!I$1:I25)-'Chem - ODS'!D$15*10^6&lt;0,SUM('Chemicals Calcs'!I$2:I26)-'Chem - ODS'!D$15*10^6&gt;0),SUM('Chemicals Calcs'!I$2:I26)-'Chem - ODS'!D$15*10^6,'Chemicals Calcs'!I26))</f>
        <v>0</v>
      </c>
      <c r="J26" s="210">
        <f ca="1">IF(SUM('Chemicals Calcs'!J$2:J26)-'Chem - ODS'!E$15*10^6&lt;0,0,IF(AND(SUM('Chemicals Calcs'!J$1:J25)-'Chem - ODS'!E$15*10^6&lt;0,SUM('Chemicals Calcs'!J$2:J26)-'Chem - ODS'!E$15*10^6&gt;0),SUM('Chemicals Calcs'!J$2:J26)-'Chem - ODS'!E$15*10^6,'Chemicals Calcs'!J26))</f>
        <v>0</v>
      </c>
      <c r="K26" s="210">
        <f ca="1">IF(SUM('Chemicals Calcs'!K$2:K26)-'Chem - ODS'!F$15*10^6&lt;0,0,IF(AND(SUM('Chemicals Calcs'!K$1:K25)-'Chem - ODS'!F$15*10^6&lt;0,SUM('Chemicals Calcs'!K$2:K26)-'Chem - ODS'!F$15*10^6&gt;0),SUM('Chemicals Calcs'!K$2:K26)-'Chem - ODS'!F$15*10^6,'Chemicals Calcs'!K26))</f>
        <v>0</v>
      </c>
      <c r="L26" s="210">
        <f ca="1">IF(SUM('Chemicals Calcs'!L$2:L26)-'Chem - ODS'!G$15*10^6&lt;0,0,IF(AND(SUM('Chemicals Calcs'!L$1:L25)-'Chem - ODS'!G$15*10^6&lt;0,SUM('Chemicals Calcs'!L$2:L26)-'Chem - ODS'!G$15*10^6&gt;0),SUM('Chemicals Calcs'!L$2:L26)-'Chem - ODS'!G$15*10^6,'Chemicals Calcs'!L26))</f>
        <v>0</v>
      </c>
      <c r="M26" s="210">
        <f ca="1">IF(SUM('Chemicals Calcs'!M$2:M26)-'Chem - ODS'!H$15*10^6&lt;0,0,IF(AND(SUM('Chemicals Calcs'!M$1:M25)-'Chem - ODS'!H$15*10^6&lt;0,SUM('Chemicals Calcs'!M$2:M26)-'Chem - ODS'!H$15*10^6&gt;0),SUM('Chemicals Calcs'!M$2:M26)-'Chem - ODS'!H$15*10^6,'Chemicals Calcs'!M26))</f>
        <v>0</v>
      </c>
      <c r="N26" s="210">
        <f ca="1">IF(SUM('Chemicals Calcs'!N$2:N26)-'Chem - ODS'!I$15*10^6&lt;0,0,IF(AND(SUM('Chemicals Calcs'!N$1:N25)-'Chem - ODS'!I$15*10^6&lt;0,SUM('Chemicals Calcs'!N$2:N26)-'Chem - ODS'!I$15*10^6&gt;0),SUM('Chemicals Calcs'!N$2:N26)-'Chem - ODS'!I$15*10^6,'Chemicals Calcs'!N26))</f>
        <v>0</v>
      </c>
      <c r="O26" s="210">
        <f ca="1">IF(SUM('Chemicals Calcs'!O$2:O26)-'Chem - ODS'!J$15*10^6&lt;0,0,IF(AND(SUM('Chemicals Calcs'!O$1:O25)-'Chem - ODS'!J$15*10^6&lt;0,SUM('Chemicals Calcs'!O$2:O26)-'Chem - ODS'!J$15*10^6&gt;0),SUM('Chemicals Calcs'!O$2:O26)-'Chem - ODS'!J$15*10^6,'Chemicals Calcs'!O26))</f>
        <v>0</v>
      </c>
      <c r="P26" s="210">
        <f ca="1">IF(SUM('Chemicals Calcs'!P$2:P26)-'Chem - ODS'!K$15*10^6&lt;0,0,IF(AND(SUM('Chemicals Calcs'!P$1:P25)-'Chem - ODS'!K$15*10^6&lt;0,SUM('Chemicals Calcs'!P$2:P26)-'Chem - ODS'!K$15*10^6&gt;0),SUM('Chemicals Calcs'!P$2:P26)-'Chem - ODS'!K$15*10^6,'Chemicals Calcs'!P26))</f>
        <v>0</v>
      </c>
      <c r="Q26" s="210">
        <f ca="1">IF(SUM('Chemicals Calcs'!Q$2:Q26)-'Chem - ODS'!L$15*10^6&lt;0,0,IF(AND(SUM('Chemicals Calcs'!Q$1:Q25)-'Chem - ODS'!L$15*10^6&lt;0,SUM('Chemicals Calcs'!Q$2:Q26)-'Chem - ODS'!L$15*10^6&gt;0),SUM('Chemicals Calcs'!Q$2:Q26)-'Chem - ODS'!L$15*10^6,'Chemicals Calcs'!Q26))</f>
        <v>0</v>
      </c>
      <c r="R26" s="210">
        <f ca="1">IF(SUM('Chemicals Calcs'!R$2:R26)-'Chem - ODS'!M$15*10^6&lt;0,0,IF(AND(SUM('Chemicals Calcs'!R$1:R25)-'Chem - ODS'!M$15*10^6&lt;0,SUM('Chemicals Calcs'!R$2:R26)-'Chem - ODS'!M$15*10^6&gt;0),SUM('Chemicals Calcs'!R$2:R26)-'Chem - ODS'!M$15*10^6,'Chemicals Calcs'!R26))</f>
        <v>0</v>
      </c>
      <c r="S26" s="210">
        <f ca="1">IF(SUM('Chemicals Calcs'!S$2:S26)-'Chem - ODS'!N$15*10^6&lt;0,0,IF(AND(SUM('Chemicals Calcs'!S$1:S25)-'Chem - ODS'!N$15*10^6&lt;0,SUM('Chemicals Calcs'!S$2:S26)-'Chem - ODS'!N$15*10^6&gt;0),SUM('Chemicals Calcs'!S$2:S26)-'Chem - ODS'!N$15*10^6,'Chemicals Calcs'!S26))</f>
        <v>0</v>
      </c>
      <c r="T26" s="210">
        <f ca="1">IF(SUM('Chemicals Calcs'!T$2:T26)-'Chem - ODS'!O$15*10^6&lt;0,0,IF(AND(SUM('Chemicals Calcs'!T$1:T25)-'Chem - ODS'!O$15*10^6&lt;0,SUM('Chemicals Calcs'!T$2:T26)-'Chem - ODS'!O$15*10^6&gt;0),SUM('Chemicals Calcs'!T$2:T26)-'Chem - ODS'!O$15*10^6,'Chemicals Calcs'!T26))</f>
        <v>0</v>
      </c>
      <c r="U26" s="210">
        <f ca="1">IF(SUM('Chemicals Calcs'!U$2:U26)-'Chem - ODS'!P$15*10^6&lt;0,0,IF(AND(SUM('Chemicals Calcs'!U$1:U25)-'Chem - ODS'!P$15*10^6&lt;0,SUM('Chemicals Calcs'!U$2:U26)-'Chem - ODS'!P$15*10^6&gt;0),SUM('Chemicals Calcs'!U$2:U26)-'Chem - ODS'!P$15*10^6,'Chemicals Calcs'!U26))</f>
        <v>0</v>
      </c>
      <c r="V26" s="210">
        <f ca="1">IF(SUM('Chemicals Calcs'!V$2:V26)-'Chem - ODS'!Q$15*10^6&lt;0,0,IF(AND(SUM('Chemicals Calcs'!V$1:V25)-'Chem - ODS'!Q$15*10^6&lt;0,SUM('Chemicals Calcs'!V$2:V26)-'Chem - ODS'!Q$15*10^6&gt;0),SUM('Chemicals Calcs'!V$2:V26)-'Chem - ODS'!Q$15*10^6,'Chemicals Calcs'!V26))</f>
        <v>0</v>
      </c>
      <c r="W26" s="210">
        <f ca="1">IF(SUM('Chemicals Calcs'!W$2:W26)-'Chem - ODS'!R$15*10^6&lt;0,0,IF(AND(SUM('Chemicals Calcs'!W$1:W25)-'Chem - ODS'!R$15*10^6&lt;0,SUM('Chemicals Calcs'!W$2:W26)-'Chem - ODS'!R$15*10^6&gt;0),SUM('Chemicals Calcs'!W$2:W26)-'Chem - ODS'!R$15*10^6,'Chemicals Calcs'!W26))</f>
        <v>0</v>
      </c>
      <c r="X26" s="210">
        <f ca="1">IF(SUM('Chemicals Calcs'!X$2:X26)-'Chem - ODS'!S$15*10^6&lt;0,0,IF(AND(SUM('Chemicals Calcs'!X$1:X25)-'Chem - ODS'!S$15*10^6&lt;0,SUM('Chemicals Calcs'!X$2:X26)-'Chem - ODS'!S$15*10^6&gt;0),SUM('Chemicals Calcs'!X$2:X26)-'Chem - ODS'!S$15*10^6,'Chemicals Calcs'!X26))</f>
        <v>0</v>
      </c>
      <c r="Y26" s="210">
        <f ca="1">IF(SUM('Chemicals Calcs'!Y$2:Y26)-'Chem - ODS'!T$15*10^6&lt;0,0,IF(AND(SUM('Chemicals Calcs'!Y$1:Y25)-'Chem - ODS'!T$15*10^6&lt;0,SUM('Chemicals Calcs'!Y$2:Y26)-'Chem - ODS'!T$15*10^6&gt;0),SUM('Chemicals Calcs'!Y$2:Y26)-'Chem - ODS'!T$15*10^6,'Chemicals Calcs'!Y26))</f>
        <v>0</v>
      </c>
      <c r="Z26" s="210">
        <f ca="1">IF(SUM('Chemicals Calcs'!Z$2:Z26)-'Chem - ODS'!U$15*10^6&lt;0,0,IF(AND(SUM('Chemicals Calcs'!Z$1:Z25)-'Chem - ODS'!U$15*10^6&lt;0,SUM('Chemicals Calcs'!Z$2:Z26)-'Chem - ODS'!U$15*10^6&gt;0),SUM('Chemicals Calcs'!Z$2:Z26)-'Chem - ODS'!U$15*10^6,'Chemicals Calcs'!Z26))</f>
        <v>0</v>
      </c>
      <c r="AA26" s="210">
        <f ca="1">IF(SUM('Chemicals Calcs'!AA$2:AA26)-'Chem - ODS'!V$15*10^6&lt;0,0,IF(AND(SUM('Chemicals Calcs'!AA$1:AA25)-'Chem - ODS'!V$15*10^6&lt;0,SUM('Chemicals Calcs'!AA$2:AA26)-'Chem - ODS'!V$15*10^6&gt;0),SUM('Chemicals Calcs'!AA$2:AA26)-'Chem - ODS'!V$15*10^6,'Chemicals Calcs'!AA26))</f>
        <v>0</v>
      </c>
      <c r="AB26" s="210">
        <f ca="1">IF(SUM('Chemicals Calcs'!AB$2:AB26)-'Chem - ODS'!W$15*10^6&lt;0,0,IF(AND(SUM('Chemicals Calcs'!AB$1:AB25)-'Chem - ODS'!W$15*10^6&lt;0,SUM('Chemicals Calcs'!AB$2:AB26)-'Chem - ODS'!W$15*10^6&gt;0),SUM('Chemicals Calcs'!AB$2:AB26)-'Chem - ODS'!W$15*10^6,'Chemicals Calcs'!AB26))</f>
        <v>0</v>
      </c>
      <c r="AC26" s="210">
        <f ca="1">IF(SUM('Chemicals Calcs'!AC$2:AC26)-'Chem - ODS'!X$15*10^6&lt;0,0,IF(AND(SUM('Chemicals Calcs'!AC$1:AC25)-'Chem - ODS'!X$15*10^6&lt;0,SUM('Chemicals Calcs'!AC$2:AC26)-'Chem - ODS'!X$15*10^6&gt;0),SUM('Chemicals Calcs'!AC$2:AC26)-'Chem - ODS'!X$15*10^6,'Chemicals Calcs'!AC26))</f>
        <v>0</v>
      </c>
      <c r="AD26" s="210">
        <f ca="1">IF(SUM('Chemicals Calcs'!AD$2:AD26)-'Chem - ODS'!Y$15*10^6&lt;0,0,IF(AND(SUM('Chemicals Calcs'!AD$1:AD25)-'Chem - ODS'!Y$15*10^6&lt;0,SUM('Chemicals Calcs'!AD$2:AD26)-'Chem - ODS'!Y$15*10^6&gt;0),SUM('Chemicals Calcs'!AD$2:AD26)-'Chem - ODS'!Y$15*10^6,'Chemicals Calcs'!AD26))</f>
        <v>0</v>
      </c>
      <c r="AE26" s="210">
        <f ca="1">IF(SUM('Chemicals Calcs'!AE$2:AE26)-'Chem - ODS'!Z$15*10^6&lt;0,0,IF(AND(SUM('Chemicals Calcs'!AE$1:AE25)-'Chem - ODS'!Z$15*10^6&lt;0,SUM('Chemicals Calcs'!AE$2:AE26)-'Chem - ODS'!Z$15*10^6&gt;0),SUM('Chemicals Calcs'!AE$2:AE26)-'Chem - ODS'!Z$15*10^6,'Chemicals Calcs'!AE26))</f>
        <v>0</v>
      </c>
      <c r="AF26" s="210">
        <f ca="1">IF(SUM('Chemicals Calcs'!AF$2:AF26)-'Chem - ODS'!AA$15*10^6&lt;0,0,IF(AND(SUM('Chemicals Calcs'!AF$1:AF25)-'Chem - ODS'!AA$15*10^6&lt;0,SUM('Chemicals Calcs'!AF$2:AF26)-'Chem - ODS'!AA$15*10^6&gt;0),SUM('Chemicals Calcs'!AF$2:AF26)-'Chem - ODS'!AA$15*10^6,'Chemicals Calcs'!AF26))</f>
        <v>0</v>
      </c>
      <c r="AG26" s="210">
        <f ca="1">IF(SUM('Chemicals Calcs'!AG$2:AG26)-'Chem - ODS'!AB$15*10^6&lt;0,0,IF(AND(SUM('Chemicals Calcs'!AG$1:AG25)-'Chem - ODS'!AB$15*10^6&lt;0,SUM('Chemicals Calcs'!AG$2:AG26)-'Chem - ODS'!AB$15*10^6&gt;0),SUM('Chemicals Calcs'!AG$2:AG26)-'Chem - ODS'!AB$15*10^6,'Chemicals Calcs'!AG26))</f>
        <v>0</v>
      </c>
      <c r="AH26" s="210">
        <f ca="1">IF(SUM('Chemicals Calcs'!AH$2:AH26)-'Chem - ODS'!AC$15*10^6&lt;0,0,IF(AND(SUM('Chemicals Calcs'!AH$1:AH25)-'Chem - ODS'!AC$15*10^6&lt;0,SUM('Chemicals Calcs'!AH$2:AH26)-'Chem - ODS'!AC$15*10^6&gt;0),SUM('Chemicals Calcs'!AH$2:AH26)-'Chem - ODS'!AC$15*10^6,'Chemicals Calcs'!AH26))</f>
        <v>0</v>
      </c>
      <c r="AI26" s="210">
        <f ca="1">IF(SUM('Chemicals Calcs'!AI$2:AI26)-'Chem - ODS'!AD$15*10^6&lt;0,0,IF(AND(SUM('Chemicals Calcs'!AI$1:AI25)-'Chem - ODS'!AD$15*10^6&lt;0,SUM('Chemicals Calcs'!AI$2:AI26)-'Chem - ODS'!AD$15*10^6&gt;0),SUM('Chemicals Calcs'!AI$2:AI26)-'Chem - ODS'!AD$15*10^6,'Chemicals Calcs'!AI26))</f>
        <v>0</v>
      </c>
      <c r="AJ26" s="210">
        <f ca="1">IF(SUM('Chemicals Calcs'!AJ$2:AJ26)-'Chem - ODS'!AE$15*10^6&lt;0,0,IF(AND(SUM('Chemicals Calcs'!AJ$1:AJ25)-'Chem - ODS'!AE$15*10^6&lt;0,SUM('Chemicals Calcs'!AJ$2:AJ26)-'Chem - ODS'!AE$15*10^6&gt;0),SUM('Chemicals Calcs'!AJ$2:AJ26)-'Chem - ODS'!AE$15*10^6,'Chemicals Calcs'!AJ26))</f>
        <v>0</v>
      </c>
      <c r="AK26" s="210">
        <f ca="1">IF(SUM('Chemicals Calcs'!AK$2:AK26)-'Chem - ODS'!AF$15*10^6&lt;0,0,IF(AND(SUM('Chemicals Calcs'!AK$1:AK25)-'Chem - ODS'!AF$15*10^6&lt;0,SUM('Chemicals Calcs'!AK$2:AK26)-'Chem - ODS'!AF$15*10^6&gt;0),SUM('Chemicals Calcs'!AK$2:AK26)-'Chem - ODS'!AF$15*10^6,'Chemicals Calcs'!AK26))</f>
        <v>0</v>
      </c>
      <c r="AL26" s="210">
        <f ca="1">IF(SUM('Chemicals Calcs'!AL$2:AL26)-'Chem - ODS'!AG$15*10^6&lt;0,0,IF(AND(SUM('Chemicals Calcs'!AL$1:AL25)-'Chem - ODS'!AG$15*10^6&lt;0,SUM('Chemicals Calcs'!AL$2:AL26)-'Chem - ODS'!AG$15*10^6&gt;0),SUM('Chemicals Calcs'!AL$2:AL26)-'Chem - ODS'!AG$15*10^6,'Chemicals Calcs'!AL26))</f>
        <v>0</v>
      </c>
      <c r="AM26" s="210">
        <f ca="1">IF(SUM('Chemicals Calcs'!AM$2:AM26)-'Chem - ODS'!AH$15*10^6&lt;0,0,IF(AND(SUM('Chemicals Calcs'!AM$1:AM25)-'Chem - ODS'!AH$15*10^6&lt;0,SUM('Chemicals Calcs'!AM$2:AM26)-'Chem - ODS'!AH$15*10^6&gt;0),SUM('Chemicals Calcs'!AM$2:AM26)-'Chem - ODS'!AH$15*10^6,'Chemicals Calcs'!AM26))</f>
        <v>0</v>
      </c>
      <c r="AN26" s="210">
        <f ca="1">IF(SUM('Chemicals Calcs'!AN$2:AN26)-'Chem - ODS'!AI$15*10^6&lt;0,0,IF(AND(SUM('Chemicals Calcs'!AN$1:AN25)-'Chem - ODS'!AI$15*10^6&lt;0,SUM('Chemicals Calcs'!AN$2:AN26)-'Chem - ODS'!AI$15*10^6&gt;0),SUM('Chemicals Calcs'!AN$2:AN26)-'Chem - ODS'!AI$15*10^6,'Chemicals Calcs'!AN26))</f>
        <v>0</v>
      </c>
      <c r="AO26" s="210">
        <f ca="1">IF(SUM('Chemicals Calcs'!AO$2:AO26)-'Chem - ODS'!AJ$15*10^6&lt;0,0,IF(AND(SUM('Chemicals Calcs'!AO$1:AO25)-'Chem - ODS'!AJ$15*10^6&lt;0,SUM('Chemicals Calcs'!AO$2:AO26)-'Chem - ODS'!AJ$15*10^6&gt;0),SUM('Chemicals Calcs'!AO$2:AO26)-'Chem - ODS'!AJ$15*10^6,'Chemicals Calcs'!AO26))</f>
        <v>0</v>
      </c>
      <c r="AP26" s="210">
        <f ca="1">IF(SUM('Chemicals Calcs'!AP$2:AP26)-'Chem - ODS'!AK$15*10^6&lt;0,0,IF(AND(SUM('Chemicals Calcs'!AP$1:AP25)-'Chem - ODS'!AK$15*10^6&lt;0,SUM('Chemicals Calcs'!AP$2:AP26)-'Chem - ODS'!AK$15*10^6&gt;0),SUM('Chemicals Calcs'!AP$2:AP26)-'Chem - ODS'!AK$15*10^6,'Chemicals Calcs'!AP26))</f>
        <v>0</v>
      </c>
    </row>
    <row r="27" spans="1:42">
      <c r="A27" s="74">
        <v>-25</v>
      </c>
      <c r="B27">
        <f ca="1">IF('Chemicals 2010'!$A35="CP",INDIRECT("'Chemicals 2010'!"&amp;'Country Selector'!$B$3&amp;ROW($A35))*10^12,0)</f>
        <v>0</v>
      </c>
      <c r="C27" s="90">
        <f t="shared" ca="1" si="0"/>
        <v>0</v>
      </c>
      <c r="D27" s="90">
        <f t="shared" ca="1" si="0"/>
        <v>0</v>
      </c>
      <c r="E27" s="90">
        <f t="shared" ca="1" si="0"/>
        <v>0</v>
      </c>
      <c r="F27" s="90">
        <f t="shared" ca="1" si="0"/>
        <v>0</v>
      </c>
      <c r="G27" s="210">
        <f ca="1">IF(SUM('Chemicals Calcs'!G$2:G27)-'Chem - ODS'!B$15*10^6&lt;0,0,IF(AND(SUM('Chemicals Calcs'!G$1:G26)-'Chem - ODS'!B$15*10^6&lt;0,SUM('Chemicals Calcs'!G$2:G27)-'Chem - ODS'!B$15*10^6&gt;0),SUM('Chemicals Calcs'!G$2:G27)-'Chem - ODS'!B$15*10^6,'Chemicals Calcs'!G27))</f>
        <v>0</v>
      </c>
      <c r="H27" s="210">
        <f ca="1">IF(SUM('Chemicals Calcs'!H$2:H27)-'Chem - ODS'!C$15*10^6&lt;0,0,IF(AND(SUM('Chemicals Calcs'!H$1:H26)-'Chem - ODS'!C$15*10^6&lt;0,SUM('Chemicals Calcs'!H$2:H27)-'Chem - ODS'!C$15*10^6&gt;0),SUM('Chemicals Calcs'!H$2:H27)-'Chem - ODS'!C$15*10^6,'Chemicals Calcs'!H27))</f>
        <v>0</v>
      </c>
      <c r="I27" s="210">
        <f ca="1">IF(SUM('Chemicals Calcs'!I$2:I27)-'Chem - ODS'!D$15*10^6&lt;0,0,IF(AND(SUM('Chemicals Calcs'!I$1:I26)-'Chem - ODS'!D$15*10^6&lt;0,SUM('Chemicals Calcs'!I$2:I27)-'Chem - ODS'!D$15*10^6&gt;0),SUM('Chemicals Calcs'!I$2:I27)-'Chem - ODS'!D$15*10^6,'Chemicals Calcs'!I27))</f>
        <v>0</v>
      </c>
      <c r="J27" s="210">
        <f ca="1">IF(SUM('Chemicals Calcs'!J$2:J27)-'Chem - ODS'!E$15*10^6&lt;0,0,IF(AND(SUM('Chemicals Calcs'!J$1:J26)-'Chem - ODS'!E$15*10^6&lt;0,SUM('Chemicals Calcs'!J$2:J27)-'Chem - ODS'!E$15*10^6&gt;0),SUM('Chemicals Calcs'!J$2:J27)-'Chem - ODS'!E$15*10^6,'Chemicals Calcs'!J27))</f>
        <v>0</v>
      </c>
      <c r="K27" s="210">
        <f ca="1">IF(SUM('Chemicals Calcs'!K$2:K27)-'Chem - ODS'!F$15*10^6&lt;0,0,IF(AND(SUM('Chemicals Calcs'!K$1:K26)-'Chem - ODS'!F$15*10^6&lt;0,SUM('Chemicals Calcs'!K$2:K27)-'Chem - ODS'!F$15*10^6&gt;0),SUM('Chemicals Calcs'!K$2:K27)-'Chem - ODS'!F$15*10^6,'Chemicals Calcs'!K27))</f>
        <v>0</v>
      </c>
      <c r="L27" s="210">
        <f ca="1">IF(SUM('Chemicals Calcs'!L$2:L27)-'Chem - ODS'!G$15*10^6&lt;0,0,IF(AND(SUM('Chemicals Calcs'!L$1:L26)-'Chem - ODS'!G$15*10^6&lt;0,SUM('Chemicals Calcs'!L$2:L27)-'Chem - ODS'!G$15*10^6&gt;0),SUM('Chemicals Calcs'!L$2:L27)-'Chem - ODS'!G$15*10^6,'Chemicals Calcs'!L27))</f>
        <v>0</v>
      </c>
      <c r="M27" s="210">
        <f ca="1">IF(SUM('Chemicals Calcs'!M$2:M27)-'Chem - ODS'!H$15*10^6&lt;0,0,IF(AND(SUM('Chemicals Calcs'!M$1:M26)-'Chem - ODS'!H$15*10^6&lt;0,SUM('Chemicals Calcs'!M$2:M27)-'Chem - ODS'!H$15*10^6&gt;0),SUM('Chemicals Calcs'!M$2:M27)-'Chem - ODS'!H$15*10^6,'Chemicals Calcs'!M27))</f>
        <v>0</v>
      </c>
      <c r="N27" s="210">
        <f ca="1">IF(SUM('Chemicals Calcs'!N$2:N27)-'Chem - ODS'!I$15*10^6&lt;0,0,IF(AND(SUM('Chemicals Calcs'!N$1:N26)-'Chem - ODS'!I$15*10^6&lt;0,SUM('Chemicals Calcs'!N$2:N27)-'Chem - ODS'!I$15*10^6&gt;0),SUM('Chemicals Calcs'!N$2:N27)-'Chem - ODS'!I$15*10^6,'Chemicals Calcs'!N27))</f>
        <v>0</v>
      </c>
      <c r="O27" s="210">
        <f ca="1">IF(SUM('Chemicals Calcs'!O$2:O27)-'Chem - ODS'!J$15*10^6&lt;0,0,IF(AND(SUM('Chemicals Calcs'!O$1:O26)-'Chem - ODS'!J$15*10^6&lt;0,SUM('Chemicals Calcs'!O$2:O27)-'Chem - ODS'!J$15*10^6&gt;0),SUM('Chemicals Calcs'!O$2:O27)-'Chem - ODS'!J$15*10^6,'Chemicals Calcs'!O27))</f>
        <v>0</v>
      </c>
      <c r="P27" s="210">
        <f ca="1">IF(SUM('Chemicals Calcs'!P$2:P27)-'Chem - ODS'!K$15*10^6&lt;0,0,IF(AND(SUM('Chemicals Calcs'!P$1:P26)-'Chem - ODS'!K$15*10^6&lt;0,SUM('Chemicals Calcs'!P$2:P27)-'Chem - ODS'!K$15*10^6&gt;0),SUM('Chemicals Calcs'!P$2:P27)-'Chem - ODS'!K$15*10^6,'Chemicals Calcs'!P27))</f>
        <v>0</v>
      </c>
      <c r="Q27" s="210">
        <f ca="1">IF(SUM('Chemicals Calcs'!Q$2:Q27)-'Chem - ODS'!L$15*10^6&lt;0,0,IF(AND(SUM('Chemicals Calcs'!Q$1:Q26)-'Chem - ODS'!L$15*10^6&lt;0,SUM('Chemicals Calcs'!Q$2:Q27)-'Chem - ODS'!L$15*10^6&gt;0),SUM('Chemicals Calcs'!Q$2:Q27)-'Chem - ODS'!L$15*10^6,'Chemicals Calcs'!Q27))</f>
        <v>0</v>
      </c>
      <c r="R27" s="210">
        <f ca="1">IF(SUM('Chemicals Calcs'!R$2:R27)-'Chem - ODS'!M$15*10^6&lt;0,0,IF(AND(SUM('Chemicals Calcs'!R$1:R26)-'Chem - ODS'!M$15*10^6&lt;0,SUM('Chemicals Calcs'!R$2:R27)-'Chem - ODS'!M$15*10^6&gt;0),SUM('Chemicals Calcs'!R$2:R27)-'Chem - ODS'!M$15*10^6,'Chemicals Calcs'!R27))</f>
        <v>0</v>
      </c>
      <c r="S27" s="210">
        <f ca="1">IF(SUM('Chemicals Calcs'!S$2:S27)-'Chem - ODS'!N$15*10^6&lt;0,0,IF(AND(SUM('Chemicals Calcs'!S$1:S26)-'Chem - ODS'!N$15*10^6&lt;0,SUM('Chemicals Calcs'!S$2:S27)-'Chem - ODS'!N$15*10^6&gt;0),SUM('Chemicals Calcs'!S$2:S27)-'Chem - ODS'!N$15*10^6,'Chemicals Calcs'!S27))</f>
        <v>0</v>
      </c>
      <c r="T27" s="210">
        <f ca="1">IF(SUM('Chemicals Calcs'!T$2:T27)-'Chem - ODS'!O$15*10^6&lt;0,0,IF(AND(SUM('Chemicals Calcs'!T$1:T26)-'Chem - ODS'!O$15*10^6&lt;0,SUM('Chemicals Calcs'!T$2:T27)-'Chem - ODS'!O$15*10^6&gt;0),SUM('Chemicals Calcs'!T$2:T27)-'Chem - ODS'!O$15*10^6,'Chemicals Calcs'!T27))</f>
        <v>0</v>
      </c>
      <c r="U27" s="210">
        <f ca="1">IF(SUM('Chemicals Calcs'!U$2:U27)-'Chem - ODS'!P$15*10^6&lt;0,0,IF(AND(SUM('Chemicals Calcs'!U$1:U26)-'Chem - ODS'!P$15*10^6&lt;0,SUM('Chemicals Calcs'!U$2:U27)-'Chem - ODS'!P$15*10^6&gt;0),SUM('Chemicals Calcs'!U$2:U27)-'Chem - ODS'!P$15*10^6,'Chemicals Calcs'!U27))</f>
        <v>0</v>
      </c>
      <c r="V27" s="210">
        <f ca="1">IF(SUM('Chemicals Calcs'!V$2:V27)-'Chem - ODS'!Q$15*10^6&lt;0,0,IF(AND(SUM('Chemicals Calcs'!V$1:V26)-'Chem - ODS'!Q$15*10^6&lt;0,SUM('Chemicals Calcs'!V$2:V27)-'Chem - ODS'!Q$15*10^6&gt;0),SUM('Chemicals Calcs'!V$2:V27)-'Chem - ODS'!Q$15*10^6,'Chemicals Calcs'!V27))</f>
        <v>0</v>
      </c>
      <c r="W27" s="210">
        <f ca="1">IF(SUM('Chemicals Calcs'!W$2:W27)-'Chem - ODS'!R$15*10^6&lt;0,0,IF(AND(SUM('Chemicals Calcs'!W$1:W26)-'Chem - ODS'!R$15*10^6&lt;0,SUM('Chemicals Calcs'!W$2:W27)-'Chem - ODS'!R$15*10^6&gt;0),SUM('Chemicals Calcs'!W$2:W27)-'Chem - ODS'!R$15*10^6,'Chemicals Calcs'!W27))</f>
        <v>0</v>
      </c>
      <c r="X27" s="210">
        <f ca="1">IF(SUM('Chemicals Calcs'!X$2:X27)-'Chem - ODS'!S$15*10^6&lt;0,0,IF(AND(SUM('Chemicals Calcs'!X$1:X26)-'Chem - ODS'!S$15*10^6&lt;0,SUM('Chemicals Calcs'!X$2:X27)-'Chem - ODS'!S$15*10^6&gt;0),SUM('Chemicals Calcs'!X$2:X27)-'Chem - ODS'!S$15*10^6,'Chemicals Calcs'!X27))</f>
        <v>0</v>
      </c>
      <c r="Y27" s="210">
        <f ca="1">IF(SUM('Chemicals Calcs'!Y$2:Y27)-'Chem - ODS'!T$15*10^6&lt;0,0,IF(AND(SUM('Chemicals Calcs'!Y$1:Y26)-'Chem - ODS'!T$15*10^6&lt;0,SUM('Chemicals Calcs'!Y$2:Y27)-'Chem - ODS'!T$15*10^6&gt;0),SUM('Chemicals Calcs'!Y$2:Y27)-'Chem - ODS'!T$15*10^6,'Chemicals Calcs'!Y27))</f>
        <v>0</v>
      </c>
      <c r="Z27" s="210">
        <f ca="1">IF(SUM('Chemicals Calcs'!Z$2:Z27)-'Chem - ODS'!U$15*10^6&lt;0,0,IF(AND(SUM('Chemicals Calcs'!Z$1:Z26)-'Chem - ODS'!U$15*10^6&lt;0,SUM('Chemicals Calcs'!Z$2:Z27)-'Chem - ODS'!U$15*10^6&gt;0),SUM('Chemicals Calcs'!Z$2:Z27)-'Chem - ODS'!U$15*10^6,'Chemicals Calcs'!Z27))</f>
        <v>0</v>
      </c>
      <c r="AA27" s="210">
        <f ca="1">IF(SUM('Chemicals Calcs'!AA$2:AA27)-'Chem - ODS'!V$15*10^6&lt;0,0,IF(AND(SUM('Chemicals Calcs'!AA$1:AA26)-'Chem - ODS'!V$15*10^6&lt;0,SUM('Chemicals Calcs'!AA$2:AA27)-'Chem - ODS'!V$15*10^6&gt;0),SUM('Chemicals Calcs'!AA$2:AA27)-'Chem - ODS'!V$15*10^6,'Chemicals Calcs'!AA27))</f>
        <v>0</v>
      </c>
      <c r="AB27" s="210">
        <f ca="1">IF(SUM('Chemicals Calcs'!AB$2:AB27)-'Chem - ODS'!W$15*10^6&lt;0,0,IF(AND(SUM('Chemicals Calcs'!AB$1:AB26)-'Chem - ODS'!W$15*10^6&lt;0,SUM('Chemicals Calcs'!AB$2:AB27)-'Chem - ODS'!W$15*10^6&gt;0),SUM('Chemicals Calcs'!AB$2:AB27)-'Chem - ODS'!W$15*10^6,'Chemicals Calcs'!AB27))</f>
        <v>0</v>
      </c>
      <c r="AC27" s="210">
        <f ca="1">IF(SUM('Chemicals Calcs'!AC$2:AC27)-'Chem - ODS'!X$15*10^6&lt;0,0,IF(AND(SUM('Chemicals Calcs'!AC$1:AC26)-'Chem - ODS'!X$15*10^6&lt;0,SUM('Chemicals Calcs'!AC$2:AC27)-'Chem - ODS'!X$15*10^6&gt;0),SUM('Chemicals Calcs'!AC$2:AC27)-'Chem - ODS'!X$15*10^6,'Chemicals Calcs'!AC27))</f>
        <v>0</v>
      </c>
      <c r="AD27" s="210">
        <f ca="1">IF(SUM('Chemicals Calcs'!AD$2:AD27)-'Chem - ODS'!Y$15*10^6&lt;0,0,IF(AND(SUM('Chemicals Calcs'!AD$1:AD26)-'Chem - ODS'!Y$15*10^6&lt;0,SUM('Chemicals Calcs'!AD$2:AD27)-'Chem - ODS'!Y$15*10^6&gt;0),SUM('Chemicals Calcs'!AD$2:AD27)-'Chem - ODS'!Y$15*10^6,'Chemicals Calcs'!AD27))</f>
        <v>0</v>
      </c>
      <c r="AE27" s="210">
        <f ca="1">IF(SUM('Chemicals Calcs'!AE$2:AE27)-'Chem - ODS'!Z$15*10^6&lt;0,0,IF(AND(SUM('Chemicals Calcs'!AE$1:AE26)-'Chem - ODS'!Z$15*10^6&lt;0,SUM('Chemicals Calcs'!AE$2:AE27)-'Chem - ODS'!Z$15*10^6&gt;0),SUM('Chemicals Calcs'!AE$2:AE27)-'Chem - ODS'!Z$15*10^6,'Chemicals Calcs'!AE27))</f>
        <v>0</v>
      </c>
      <c r="AF27" s="210">
        <f ca="1">IF(SUM('Chemicals Calcs'!AF$2:AF27)-'Chem - ODS'!AA$15*10^6&lt;0,0,IF(AND(SUM('Chemicals Calcs'!AF$1:AF26)-'Chem - ODS'!AA$15*10^6&lt;0,SUM('Chemicals Calcs'!AF$2:AF27)-'Chem - ODS'!AA$15*10^6&gt;0),SUM('Chemicals Calcs'!AF$2:AF27)-'Chem - ODS'!AA$15*10^6,'Chemicals Calcs'!AF27))</f>
        <v>0</v>
      </c>
      <c r="AG27" s="210">
        <f ca="1">IF(SUM('Chemicals Calcs'!AG$2:AG27)-'Chem - ODS'!AB$15*10^6&lt;0,0,IF(AND(SUM('Chemicals Calcs'!AG$1:AG26)-'Chem - ODS'!AB$15*10^6&lt;0,SUM('Chemicals Calcs'!AG$2:AG27)-'Chem - ODS'!AB$15*10^6&gt;0),SUM('Chemicals Calcs'!AG$2:AG27)-'Chem - ODS'!AB$15*10^6,'Chemicals Calcs'!AG27))</f>
        <v>0</v>
      </c>
      <c r="AH27" s="210">
        <f ca="1">IF(SUM('Chemicals Calcs'!AH$2:AH27)-'Chem - ODS'!AC$15*10^6&lt;0,0,IF(AND(SUM('Chemicals Calcs'!AH$1:AH26)-'Chem - ODS'!AC$15*10^6&lt;0,SUM('Chemicals Calcs'!AH$2:AH27)-'Chem - ODS'!AC$15*10^6&gt;0),SUM('Chemicals Calcs'!AH$2:AH27)-'Chem - ODS'!AC$15*10^6,'Chemicals Calcs'!AH27))</f>
        <v>0</v>
      </c>
      <c r="AI27" s="210">
        <f ca="1">IF(SUM('Chemicals Calcs'!AI$2:AI27)-'Chem - ODS'!AD$15*10^6&lt;0,0,IF(AND(SUM('Chemicals Calcs'!AI$1:AI26)-'Chem - ODS'!AD$15*10^6&lt;0,SUM('Chemicals Calcs'!AI$2:AI27)-'Chem - ODS'!AD$15*10^6&gt;0),SUM('Chemicals Calcs'!AI$2:AI27)-'Chem - ODS'!AD$15*10^6,'Chemicals Calcs'!AI27))</f>
        <v>0</v>
      </c>
      <c r="AJ27" s="210">
        <f ca="1">IF(SUM('Chemicals Calcs'!AJ$2:AJ27)-'Chem - ODS'!AE$15*10^6&lt;0,0,IF(AND(SUM('Chemicals Calcs'!AJ$1:AJ26)-'Chem - ODS'!AE$15*10^6&lt;0,SUM('Chemicals Calcs'!AJ$2:AJ27)-'Chem - ODS'!AE$15*10^6&gt;0),SUM('Chemicals Calcs'!AJ$2:AJ27)-'Chem - ODS'!AE$15*10^6,'Chemicals Calcs'!AJ27))</f>
        <v>0</v>
      </c>
      <c r="AK27" s="210">
        <f ca="1">IF(SUM('Chemicals Calcs'!AK$2:AK27)-'Chem - ODS'!AF$15*10^6&lt;0,0,IF(AND(SUM('Chemicals Calcs'!AK$1:AK26)-'Chem - ODS'!AF$15*10^6&lt;0,SUM('Chemicals Calcs'!AK$2:AK27)-'Chem - ODS'!AF$15*10^6&gt;0),SUM('Chemicals Calcs'!AK$2:AK27)-'Chem - ODS'!AF$15*10^6,'Chemicals Calcs'!AK27))</f>
        <v>0</v>
      </c>
      <c r="AL27" s="210">
        <f ca="1">IF(SUM('Chemicals Calcs'!AL$2:AL27)-'Chem - ODS'!AG$15*10^6&lt;0,0,IF(AND(SUM('Chemicals Calcs'!AL$1:AL26)-'Chem - ODS'!AG$15*10^6&lt;0,SUM('Chemicals Calcs'!AL$2:AL27)-'Chem - ODS'!AG$15*10^6&gt;0),SUM('Chemicals Calcs'!AL$2:AL27)-'Chem - ODS'!AG$15*10^6,'Chemicals Calcs'!AL27))</f>
        <v>0</v>
      </c>
      <c r="AM27" s="210">
        <f ca="1">IF(SUM('Chemicals Calcs'!AM$2:AM27)-'Chem - ODS'!AH$15*10^6&lt;0,0,IF(AND(SUM('Chemicals Calcs'!AM$1:AM26)-'Chem - ODS'!AH$15*10^6&lt;0,SUM('Chemicals Calcs'!AM$2:AM27)-'Chem - ODS'!AH$15*10^6&gt;0),SUM('Chemicals Calcs'!AM$2:AM27)-'Chem - ODS'!AH$15*10^6,'Chemicals Calcs'!AM27))</f>
        <v>0</v>
      </c>
      <c r="AN27" s="210">
        <f ca="1">IF(SUM('Chemicals Calcs'!AN$2:AN27)-'Chem - ODS'!AI$15*10^6&lt;0,0,IF(AND(SUM('Chemicals Calcs'!AN$1:AN26)-'Chem - ODS'!AI$15*10^6&lt;0,SUM('Chemicals Calcs'!AN$2:AN27)-'Chem - ODS'!AI$15*10^6&gt;0),SUM('Chemicals Calcs'!AN$2:AN27)-'Chem - ODS'!AI$15*10^6,'Chemicals Calcs'!AN27))</f>
        <v>0</v>
      </c>
      <c r="AO27" s="210">
        <f ca="1">IF(SUM('Chemicals Calcs'!AO$2:AO27)-'Chem - ODS'!AJ$15*10^6&lt;0,0,IF(AND(SUM('Chemicals Calcs'!AO$1:AO26)-'Chem - ODS'!AJ$15*10^6&lt;0,SUM('Chemicals Calcs'!AO$2:AO27)-'Chem - ODS'!AJ$15*10^6&gt;0),SUM('Chemicals Calcs'!AO$2:AO27)-'Chem - ODS'!AJ$15*10^6,'Chemicals Calcs'!AO27))</f>
        <v>0</v>
      </c>
      <c r="AP27" s="210">
        <f ca="1">IF(SUM('Chemicals Calcs'!AP$2:AP27)-'Chem - ODS'!AK$15*10^6&lt;0,0,IF(AND(SUM('Chemicals Calcs'!AP$1:AP26)-'Chem - ODS'!AK$15*10^6&lt;0,SUM('Chemicals Calcs'!AP$2:AP27)-'Chem - ODS'!AK$15*10^6&gt;0),SUM('Chemicals Calcs'!AP$2:AP27)-'Chem - ODS'!AK$15*10^6,'Chemicals Calcs'!AP27))</f>
        <v>0</v>
      </c>
    </row>
    <row r="28" spans="1:42">
      <c r="A28" s="74">
        <v>-24</v>
      </c>
      <c r="B28">
        <f ca="1">IF('Chemicals 2010'!$A36="CP",INDIRECT("'Chemicals 2010'!"&amp;'Country Selector'!$B$3&amp;ROW($A36))*10^12,0)</f>
        <v>0</v>
      </c>
      <c r="C28" s="90">
        <f t="shared" ca="1" si="0"/>
        <v>0</v>
      </c>
      <c r="D28" s="90">
        <f t="shared" ca="1" si="0"/>
        <v>0</v>
      </c>
      <c r="E28" s="90">
        <f t="shared" ca="1" si="0"/>
        <v>0</v>
      </c>
      <c r="F28" s="90">
        <f t="shared" ca="1" si="0"/>
        <v>0</v>
      </c>
      <c r="G28" s="210">
        <f ca="1">IF(SUM('Chemicals Calcs'!G$2:G28)-'Chem - ODS'!B$15*10^6&lt;0,0,IF(AND(SUM('Chemicals Calcs'!G$1:G27)-'Chem - ODS'!B$15*10^6&lt;0,SUM('Chemicals Calcs'!G$2:G28)-'Chem - ODS'!B$15*10^6&gt;0),SUM('Chemicals Calcs'!G$2:G28)-'Chem - ODS'!B$15*10^6,'Chemicals Calcs'!G28))</f>
        <v>0</v>
      </c>
      <c r="H28" s="210">
        <f ca="1">IF(SUM('Chemicals Calcs'!H$2:H28)-'Chem - ODS'!C$15*10^6&lt;0,0,IF(AND(SUM('Chemicals Calcs'!H$1:H27)-'Chem - ODS'!C$15*10^6&lt;0,SUM('Chemicals Calcs'!H$2:H28)-'Chem - ODS'!C$15*10^6&gt;0),SUM('Chemicals Calcs'!H$2:H28)-'Chem - ODS'!C$15*10^6,'Chemicals Calcs'!H28))</f>
        <v>0</v>
      </c>
      <c r="I28" s="210">
        <f ca="1">IF(SUM('Chemicals Calcs'!I$2:I28)-'Chem - ODS'!D$15*10^6&lt;0,0,IF(AND(SUM('Chemicals Calcs'!I$1:I27)-'Chem - ODS'!D$15*10^6&lt;0,SUM('Chemicals Calcs'!I$2:I28)-'Chem - ODS'!D$15*10^6&gt;0),SUM('Chemicals Calcs'!I$2:I28)-'Chem - ODS'!D$15*10^6,'Chemicals Calcs'!I28))</f>
        <v>0</v>
      </c>
      <c r="J28" s="210">
        <f ca="1">IF(SUM('Chemicals Calcs'!J$2:J28)-'Chem - ODS'!E$15*10^6&lt;0,0,IF(AND(SUM('Chemicals Calcs'!J$1:J27)-'Chem - ODS'!E$15*10^6&lt;0,SUM('Chemicals Calcs'!J$2:J28)-'Chem - ODS'!E$15*10^6&gt;0),SUM('Chemicals Calcs'!J$2:J28)-'Chem - ODS'!E$15*10^6,'Chemicals Calcs'!J28))</f>
        <v>0</v>
      </c>
      <c r="K28" s="210">
        <f ca="1">IF(SUM('Chemicals Calcs'!K$2:K28)-'Chem - ODS'!F$15*10^6&lt;0,0,IF(AND(SUM('Chemicals Calcs'!K$1:K27)-'Chem - ODS'!F$15*10^6&lt;0,SUM('Chemicals Calcs'!K$2:K28)-'Chem - ODS'!F$15*10^6&gt;0),SUM('Chemicals Calcs'!K$2:K28)-'Chem - ODS'!F$15*10^6,'Chemicals Calcs'!K28))</f>
        <v>0</v>
      </c>
      <c r="L28" s="210">
        <f ca="1">IF(SUM('Chemicals Calcs'!L$2:L28)-'Chem - ODS'!G$15*10^6&lt;0,0,IF(AND(SUM('Chemicals Calcs'!L$1:L27)-'Chem - ODS'!G$15*10^6&lt;0,SUM('Chemicals Calcs'!L$2:L28)-'Chem - ODS'!G$15*10^6&gt;0),SUM('Chemicals Calcs'!L$2:L28)-'Chem - ODS'!G$15*10^6,'Chemicals Calcs'!L28))</f>
        <v>0</v>
      </c>
      <c r="M28" s="210">
        <f ca="1">IF(SUM('Chemicals Calcs'!M$2:M28)-'Chem - ODS'!H$15*10^6&lt;0,0,IF(AND(SUM('Chemicals Calcs'!M$1:M27)-'Chem - ODS'!H$15*10^6&lt;0,SUM('Chemicals Calcs'!M$2:M28)-'Chem - ODS'!H$15*10^6&gt;0),SUM('Chemicals Calcs'!M$2:M28)-'Chem - ODS'!H$15*10^6,'Chemicals Calcs'!M28))</f>
        <v>0</v>
      </c>
      <c r="N28" s="210">
        <f ca="1">IF(SUM('Chemicals Calcs'!N$2:N28)-'Chem - ODS'!I$15*10^6&lt;0,0,IF(AND(SUM('Chemicals Calcs'!N$1:N27)-'Chem - ODS'!I$15*10^6&lt;0,SUM('Chemicals Calcs'!N$2:N28)-'Chem - ODS'!I$15*10^6&gt;0),SUM('Chemicals Calcs'!N$2:N28)-'Chem - ODS'!I$15*10^6,'Chemicals Calcs'!N28))</f>
        <v>0</v>
      </c>
      <c r="O28" s="210">
        <f ca="1">IF(SUM('Chemicals Calcs'!O$2:O28)-'Chem - ODS'!J$15*10^6&lt;0,0,IF(AND(SUM('Chemicals Calcs'!O$1:O27)-'Chem - ODS'!J$15*10^6&lt;0,SUM('Chemicals Calcs'!O$2:O28)-'Chem - ODS'!J$15*10^6&gt;0),SUM('Chemicals Calcs'!O$2:O28)-'Chem - ODS'!J$15*10^6,'Chemicals Calcs'!O28))</f>
        <v>0</v>
      </c>
      <c r="P28" s="210">
        <f ca="1">IF(SUM('Chemicals Calcs'!P$2:P28)-'Chem - ODS'!K$15*10^6&lt;0,0,IF(AND(SUM('Chemicals Calcs'!P$1:P27)-'Chem - ODS'!K$15*10^6&lt;0,SUM('Chemicals Calcs'!P$2:P28)-'Chem - ODS'!K$15*10^6&gt;0),SUM('Chemicals Calcs'!P$2:P28)-'Chem - ODS'!K$15*10^6,'Chemicals Calcs'!P28))</f>
        <v>0</v>
      </c>
      <c r="Q28" s="210">
        <f ca="1">IF(SUM('Chemicals Calcs'!Q$2:Q28)-'Chem - ODS'!L$15*10^6&lt;0,0,IF(AND(SUM('Chemicals Calcs'!Q$1:Q27)-'Chem - ODS'!L$15*10^6&lt;0,SUM('Chemicals Calcs'!Q$2:Q28)-'Chem - ODS'!L$15*10^6&gt;0),SUM('Chemicals Calcs'!Q$2:Q28)-'Chem - ODS'!L$15*10^6,'Chemicals Calcs'!Q28))</f>
        <v>0</v>
      </c>
      <c r="R28" s="210">
        <f ca="1">IF(SUM('Chemicals Calcs'!R$2:R28)-'Chem - ODS'!M$15*10^6&lt;0,0,IF(AND(SUM('Chemicals Calcs'!R$1:R27)-'Chem - ODS'!M$15*10^6&lt;0,SUM('Chemicals Calcs'!R$2:R28)-'Chem - ODS'!M$15*10^6&gt;0),SUM('Chemicals Calcs'!R$2:R28)-'Chem - ODS'!M$15*10^6,'Chemicals Calcs'!R28))</f>
        <v>0</v>
      </c>
      <c r="S28" s="210">
        <f ca="1">IF(SUM('Chemicals Calcs'!S$2:S28)-'Chem - ODS'!N$15*10^6&lt;0,0,IF(AND(SUM('Chemicals Calcs'!S$1:S27)-'Chem - ODS'!N$15*10^6&lt;0,SUM('Chemicals Calcs'!S$2:S28)-'Chem - ODS'!N$15*10^6&gt;0),SUM('Chemicals Calcs'!S$2:S28)-'Chem - ODS'!N$15*10^6,'Chemicals Calcs'!S28))</f>
        <v>0</v>
      </c>
      <c r="T28" s="210">
        <f ca="1">IF(SUM('Chemicals Calcs'!T$2:T28)-'Chem - ODS'!O$15*10^6&lt;0,0,IF(AND(SUM('Chemicals Calcs'!T$1:T27)-'Chem - ODS'!O$15*10^6&lt;0,SUM('Chemicals Calcs'!T$2:T28)-'Chem - ODS'!O$15*10^6&gt;0),SUM('Chemicals Calcs'!T$2:T28)-'Chem - ODS'!O$15*10^6,'Chemicals Calcs'!T28))</f>
        <v>0</v>
      </c>
      <c r="U28" s="210">
        <f ca="1">IF(SUM('Chemicals Calcs'!U$2:U28)-'Chem - ODS'!P$15*10^6&lt;0,0,IF(AND(SUM('Chemicals Calcs'!U$1:U27)-'Chem - ODS'!P$15*10^6&lt;0,SUM('Chemicals Calcs'!U$2:U28)-'Chem - ODS'!P$15*10^6&gt;0),SUM('Chemicals Calcs'!U$2:U28)-'Chem - ODS'!P$15*10^6,'Chemicals Calcs'!U28))</f>
        <v>0</v>
      </c>
      <c r="V28" s="210">
        <f ca="1">IF(SUM('Chemicals Calcs'!V$2:V28)-'Chem - ODS'!Q$15*10^6&lt;0,0,IF(AND(SUM('Chemicals Calcs'!V$1:V27)-'Chem - ODS'!Q$15*10^6&lt;0,SUM('Chemicals Calcs'!V$2:V28)-'Chem - ODS'!Q$15*10^6&gt;0),SUM('Chemicals Calcs'!V$2:V28)-'Chem - ODS'!Q$15*10^6,'Chemicals Calcs'!V28))</f>
        <v>0</v>
      </c>
      <c r="W28" s="210">
        <f ca="1">IF(SUM('Chemicals Calcs'!W$2:W28)-'Chem - ODS'!R$15*10^6&lt;0,0,IF(AND(SUM('Chemicals Calcs'!W$1:W27)-'Chem - ODS'!R$15*10^6&lt;0,SUM('Chemicals Calcs'!W$2:W28)-'Chem - ODS'!R$15*10^6&gt;0),SUM('Chemicals Calcs'!W$2:W28)-'Chem - ODS'!R$15*10^6,'Chemicals Calcs'!W28))</f>
        <v>0</v>
      </c>
      <c r="X28" s="210">
        <f ca="1">IF(SUM('Chemicals Calcs'!X$2:X28)-'Chem - ODS'!S$15*10^6&lt;0,0,IF(AND(SUM('Chemicals Calcs'!X$1:X27)-'Chem - ODS'!S$15*10^6&lt;0,SUM('Chemicals Calcs'!X$2:X28)-'Chem - ODS'!S$15*10^6&gt;0),SUM('Chemicals Calcs'!X$2:X28)-'Chem - ODS'!S$15*10^6,'Chemicals Calcs'!X28))</f>
        <v>0</v>
      </c>
      <c r="Y28" s="210">
        <f ca="1">IF(SUM('Chemicals Calcs'!Y$2:Y28)-'Chem - ODS'!T$15*10^6&lt;0,0,IF(AND(SUM('Chemicals Calcs'!Y$1:Y27)-'Chem - ODS'!T$15*10^6&lt;0,SUM('Chemicals Calcs'!Y$2:Y28)-'Chem - ODS'!T$15*10^6&gt;0),SUM('Chemicals Calcs'!Y$2:Y28)-'Chem - ODS'!T$15*10^6,'Chemicals Calcs'!Y28))</f>
        <v>0</v>
      </c>
      <c r="Z28" s="210">
        <f ca="1">IF(SUM('Chemicals Calcs'!Z$2:Z28)-'Chem - ODS'!U$15*10^6&lt;0,0,IF(AND(SUM('Chemicals Calcs'!Z$1:Z27)-'Chem - ODS'!U$15*10^6&lt;0,SUM('Chemicals Calcs'!Z$2:Z28)-'Chem - ODS'!U$15*10^6&gt;0),SUM('Chemicals Calcs'!Z$2:Z28)-'Chem - ODS'!U$15*10^6,'Chemicals Calcs'!Z28))</f>
        <v>0</v>
      </c>
      <c r="AA28" s="210">
        <f ca="1">IF(SUM('Chemicals Calcs'!AA$2:AA28)-'Chem - ODS'!V$15*10^6&lt;0,0,IF(AND(SUM('Chemicals Calcs'!AA$1:AA27)-'Chem - ODS'!V$15*10^6&lt;0,SUM('Chemicals Calcs'!AA$2:AA28)-'Chem - ODS'!V$15*10^6&gt;0),SUM('Chemicals Calcs'!AA$2:AA28)-'Chem - ODS'!V$15*10^6,'Chemicals Calcs'!AA28))</f>
        <v>0</v>
      </c>
      <c r="AB28" s="210">
        <f ca="1">IF(SUM('Chemicals Calcs'!AB$2:AB28)-'Chem - ODS'!W$15*10^6&lt;0,0,IF(AND(SUM('Chemicals Calcs'!AB$1:AB27)-'Chem - ODS'!W$15*10^6&lt;0,SUM('Chemicals Calcs'!AB$2:AB28)-'Chem - ODS'!W$15*10^6&gt;0),SUM('Chemicals Calcs'!AB$2:AB28)-'Chem - ODS'!W$15*10^6,'Chemicals Calcs'!AB28))</f>
        <v>0</v>
      </c>
      <c r="AC28" s="210">
        <f ca="1">IF(SUM('Chemicals Calcs'!AC$2:AC28)-'Chem - ODS'!X$15*10^6&lt;0,0,IF(AND(SUM('Chemicals Calcs'!AC$1:AC27)-'Chem - ODS'!X$15*10^6&lt;0,SUM('Chemicals Calcs'!AC$2:AC28)-'Chem - ODS'!X$15*10^6&gt;0),SUM('Chemicals Calcs'!AC$2:AC28)-'Chem - ODS'!X$15*10^6,'Chemicals Calcs'!AC28))</f>
        <v>0</v>
      </c>
      <c r="AD28" s="210">
        <f ca="1">IF(SUM('Chemicals Calcs'!AD$2:AD28)-'Chem - ODS'!Y$15*10^6&lt;0,0,IF(AND(SUM('Chemicals Calcs'!AD$1:AD27)-'Chem - ODS'!Y$15*10^6&lt;0,SUM('Chemicals Calcs'!AD$2:AD28)-'Chem - ODS'!Y$15*10^6&gt;0),SUM('Chemicals Calcs'!AD$2:AD28)-'Chem - ODS'!Y$15*10^6,'Chemicals Calcs'!AD28))</f>
        <v>0</v>
      </c>
      <c r="AE28" s="210">
        <f ca="1">IF(SUM('Chemicals Calcs'!AE$2:AE28)-'Chem - ODS'!Z$15*10^6&lt;0,0,IF(AND(SUM('Chemicals Calcs'!AE$1:AE27)-'Chem - ODS'!Z$15*10^6&lt;0,SUM('Chemicals Calcs'!AE$2:AE28)-'Chem - ODS'!Z$15*10^6&gt;0),SUM('Chemicals Calcs'!AE$2:AE28)-'Chem - ODS'!Z$15*10^6,'Chemicals Calcs'!AE28))</f>
        <v>0</v>
      </c>
      <c r="AF28" s="210">
        <f ca="1">IF(SUM('Chemicals Calcs'!AF$2:AF28)-'Chem - ODS'!AA$15*10^6&lt;0,0,IF(AND(SUM('Chemicals Calcs'!AF$1:AF27)-'Chem - ODS'!AA$15*10^6&lt;0,SUM('Chemicals Calcs'!AF$2:AF28)-'Chem - ODS'!AA$15*10^6&gt;0),SUM('Chemicals Calcs'!AF$2:AF28)-'Chem - ODS'!AA$15*10^6,'Chemicals Calcs'!AF28))</f>
        <v>0</v>
      </c>
      <c r="AG28" s="210">
        <f ca="1">IF(SUM('Chemicals Calcs'!AG$2:AG28)-'Chem - ODS'!AB$15*10^6&lt;0,0,IF(AND(SUM('Chemicals Calcs'!AG$1:AG27)-'Chem - ODS'!AB$15*10^6&lt;0,SUM('Chemicals Calcs'!AG$2:AG28)-'Chem - ODS'!AB$15*10^6&gt;0),SUM('Chemicals Calcs'!AG$2:AG28)-'Chem - ODS'!AB$15*10^6,'Chemicals Calcs'!AG28))</f>
        <v>0</v>
      </c>
      <c r="AH28" s="210">
        <f ca="1">IF(SUM('Chemicals Calcs'!AH$2:AH28)-'Chem - ODS'!AC$15*10^6&lt;0,0,IF(AND(SUM('Chemicals Calcs'!AH$1:AH27)-'Chem - ODS'!AC$15*10^6&lt;0,SUM('Chemicals Calcs'!AH$2:AH28)-'Chem - ODS'!AC$15*10^6&gt;0),SUM('Chemicals Calcs'!AH$2:AH28)-'Chem - ODS'!AC$15*10^6,'Chemicals Calcs'!AH28))</f>
        <v>0</v>
      </c>
      <c r="AI28" s="210">
        <f ca="1">IF(SUM('Chemicals Calcs'!AI$2:AI28)-'Chem - ODS'!AD$15*10^6&lt;0,0,IF(AND(SUM('Chemicals Calcs'!AI$1:AI27)-'Chem - ODS'!AD$15*10^6&lt;0,SUM('Chemicals Calcs'!AI$2:AI28)-'Chem - ODS'!AD$15*10^6&gt;0),SUM('Chemicals Calcs'!AI$2:AI28)-'Chem - ODS'!AD$15*10^6,'Chemicals Calcs'!AI28))</f>
        <v>0</v>
      </c>
      <c r="AJ28" s="210">
        <f ca="1">IF(SUM('Chemicals Calcs'!AJ$2:AJ28)-'Chem - ODS'!AE$15*10^6&lt;0,0,IF(AND(SUM('Chemicals Calcs'!AJ$1:AJ27)-'Chem - ODS'!AE$15*10^6&lt;0,SUM('Chemicals Calcs'!AJ$2:AJ28)-'Chem - ODS'!AE$15*10^6&gt;0),SUM('Chemicals Calcs'!AJ$2:AJ28)-'Chem - ODS'!AE$15*10^6,'Chemicals Calcs'!AJ28))</f>
        <v>0</v>
      </c>
      <c r="AK28" s="210">
        <f ca="1">IF(SUM('Chemicals Calcs'!AK$2:AK28)-'Chem - ODS'!AF$15*10^6&lt;0,0,IF(AND(SUM('Chemicals Calcs'!AK$1:AK27)-'Chem - ODS'!AF$15*10^6&lt;0,SUM('Chemicals Calcs'!AK$2:AK28)-'Chem - ODS'!AF$15*10^6&gt;0),SUM('Chemicals Calcs'!AK$2:AK28)-'Chem - ODS'!AF$15*10^6,'Chemicals Calcs'!AK28))</f>
        <v>0</v>
      </c>
      <c r="AL28" s="210">
        <f ca="1">IF(SUM('Chemicals Calcs'!AL$2:AL28)-'Chem - ODS'!AG$15*10^6&lt;0,0,IF(AND(SUM('Chemicals Calcs'!AL$1:AL27)-'Chem - ODS'!AG$15*10^6&lt;0,SUM('Chemicals Calcs'!AL$2:AL28)-'Chem - ODS'!AG$15*10^6&gt;0),SUM('Chemicals Calcs'!AL$2:AL28)-'Chem - ODS'!AG$15*10^6,'Chemicals Calcs'!AL28))</f>
        <v>0</v>
      </c>
      <c r="AM28" s="210">
        <f ca="1">IF(SUM('Chemicals Calcs'!AM$2:AM28)-'Chem - ODS'!AH$15*10^6&lt;0,0,IF(AND(SUM('Chemicals Calcs'!AM$1:AM27)-'Chem - ODS'!AH$15*10^6&lt;0,SUM('Chemicals Calcs'!AM$2:AM28)-'Chem - ODS'!AH$15*10^6&gt;0),SUM('Chemicals Calcs'!AM$2:AM28)-'Chem - ODS'!AH$15*10^6,'Chemicals Calcs'!AM28))</f>
        <v>0</v>
      </c>
      <c r="AN28" s="210">
        <f ca="1">IF(SUM('Chemicals Calcs'!AN$2:AN28)-'Chem - ODS'!AI$15*10^6&lt;0,0,IF(AND(SUM('Chemicals Calcs'!AN$1:AN27)-'Chem - ODS'!AI$15*10^6&lt;0,SUM('Chemicals Calcs'!AN$2:AN28)-'Chem - ODS'!AI$15*10^6&gt;0),SUM('Chemicals Calcs'!AN$2:AN28)-'Chem - ODS'!AI$15*10^6,'Chemicals Calcs'!AN28))</f>
        <v>0</v>
      </c>
      <c r="AO28" s="210">
        <f ca="1">IF(SUM('Chemicals Calcs'!AO$2:AO28)-'Chem - ODS'!AJ$15*10^6&lt;0,0,IF(AND(SUM('Chemicals Calcs'!AO$1:AO27)-'Chem - ODS'!AJ$15*10^6&lt;0,SUM('Chemicals Calcs'!AO$2:AO28)-'Chem - ODS'!AJ$15*10^6&gt;0),SUM('Chemicals Calcs'!AO$2:AO28)-'Chem - ODS'!AJ$15*10^6,'Chemicals Calcs'!AO28))</f>
        <v>0</v>
      </c>
      <c r="AP28" s="210">
        <f ca="1">IF(SUM('Chemicals Calcs'!AP$2:AP28)-'Chem - ODS'!AK$15*10^6&lt;0,0,IF(AND(SUM('Chemicals Calcs'!AP$1:AP27)-'Chem - ODS'!AK$15*10^6&lt;0,SUM('Chemicals Calcs'!AP$2:AP28)-'Chem - ODS'!AK$15*10^6&gt;0),SUM('Chemicals Calcs'!AP$2:AP28)-'Chem - ODS'!AK$15*10^6,'Chemicals Calcs'!AP28))</f>
        <v>0</v>
      </c>
    </row>
    <row r="29" spans="1:42">
      <c r="A29" s="74">
        <v>-23</v>
      </c>
      <c r="B29">
        <f ca="1">IF('Chemicals 2010'!$A37="CP",INDIRECT("'Chemicals 2010'!"&amp;'Country Selector'!$B$3&amp;ROW($A37))*10^12,0)</f>
        <v>0</v>
      </c>
      <c r="C29" s="90">
        <f t="shared" ca="1" si="0"/>
        <v>0</v>
      </c>
      <c r="D29" s="90">
        <f t="shared" ca="1" si="0"/>
        <v>0</v>
      </c>
      <c r="E29" s="90">
        <f t="shared" ca="1" si="0"/>
        <v>0</v>
      </c>
      <c r="F29" s="90">
        <f t="shared" ca="1" si="0"/>
        <v>0</v>
      </c>
      <c r="G29" s="210">
        <f ca="1">IF(SUM('Chemicals Calcs'!G$2:G29)-'Chem - ODS'!B$15*10^6&lt;0,0,IF(AND(SUM('Chemicals Calcs'!G$1:G28)-'Chem - ODS'!B$15*10^6&lt;0,SUM('Chemicals Calcs'!G$2:G29)-'Chem - ODS'!B$15*10^6&gt;0),SUM('Chemicals Calcs'!G$2:G29)-'Chem - ODS'!B$15*10^6,'Chemicals Calcs'!G29))</f>
        <v>0</v>
      </c>
      <c r="H29" s="210">
        <f ca="1">IF(SUM('Chemicals Calcs'!H$2:H29)-'Chem - ODS'!C$15*10^6&lt;0,0,IF(AND(SUM('Chemicals Calcs'!H$1:H28)-'Chem - ODS'!C$15*10^6&lt;0,SUM('Chemicals Calcs'!H$2:H29)-'Chem - ODS'!C$15*10^6&gt;0),SUM('Chemicals Calcs'!H$2:H29)-'Chem - ODS'!C$15*10^6,'Chemicals Calcs'!H29))</f>
        <v>0</v>
      </c>
      <c r="I29" s="210">
        <f ca="1">IF(SUM('Chemicals Calcs'!I$2:I29)-'Chem - ODS'!D$15*10^6&lt;0,0,IF(AND(SUM('Chemicals Calcs'!I$1:I28)-'Chem - ODS'!D$15*10^6&lt;0,SUM('Chemicals Calcs'!I$2:I29)-'Chem - ODS'!D$15*10^6&gt;0),SUM('Chemicals Calcs'!I$2:I29)-'Chem - ODS'!D$15*10^6,'Chemicals Calcs'!I29))</f>
        <v>0</v>
      </c>
      <c r="J29" s="210">
        <f ca="1">IF(SUM('Chemicals Calcs'!J$2:J29)-'Chem - ODS'!E$15*10^6&lt;0,0,IF(AND(SUM('Chemicals Calcs'!J$1:J28)-'Chem - ODS'!E$15*10^6&lt;0,SUM('Chemicals Calcs'!J$2:J29)-'Chem - ODS'!E$15*10^6&gt;0),SUM('Chemicals Calcs'!J$2:J29)-'Chem - ODS'!E$15*10^6,'Chemicals Calcs'!J29))</f>
        <v>0</v>
      </c>
      <c r="K29" s="210">
        <f ca="1">IF(SUM('Chemicals Calcs'!K$2:K29)-'Chem - ODS'!F$15*10^6&lt;0,0,IF(AND(SUM('Chemicals Calcs'!K$1:K28)-'Chem - ODS'!F$15*10^6&lt;0,SUM('Chemicals Calcs'!K$2:K29)-'Chem - ODS'!F$15*10^6&gt;0),SUM('Chemicals Calcs'!K$2:K29)-'Chem - ODS'!F$15*10^6,'Chemicals Calcs'!K29))</f>
        <v>0</v>
      </c>
      <c r="L29" s="210">
        <f ca="1">IF(SUM('Chemicals Calcs'!L$2:L29)-'Chem - ODS'!G$15*10^6&lt;0,0,IF(AND(SUM('Chemicals Calcs'!L$1:L28)-'Chem - ODS'!G$15*10^6&lt;0,SUM('Chemicals Calcs'!L$2:L29)-'Chem - ODS'!G$15*10^6&gt;0),SUM('Chemicals Calcs'!L$2:L29)-'Chem - ODS'!G$15*10^6,'Chemicals Calcs'!L29))</f>
        <v>0</v>
      </c>
      <c r="M29" s="210">
        <f ca="1">IF(SUM('Chemicals Calcs'!M$2:M29)-'Chem - ODS'!H$15*10^6&lt;0,0,IF(AND(SUM('Chemicals Calcs'!M$1:M28)-'Chem - ODS'!H$15*10^6&lt;0,SUM('Chemicals Calcs'!M$2:M29)-'Chem - ODS'!H$15*10^6&gt;0),SUM('Chemicals Calcs'!M$2:M29)-'Chem - ODS'!H$15*10^6,'Chemicals Calcs'!M29))</f>
        <v>0</v>
      </c>
      <c r="N29" s="210">
        <f ca="1">IF(SUM('Chemicals Calcs'!N$2:N29)-'Chem - ODS'!I$15*10^6&lt;0,0,IF(AND(SUM('Chemicals Calcs'!N$1:N28)-'Chem - ODS'!I$15*10^6&lt;0,SUM('Chemicals Calcs'!N$2:N29)-'Chem - ODS'!I$15*10^6&gt;0),SUM('Chemicals Calcs'!N$2:N29)-'Chem - ODS'!I$15*10^6,'Chemicals Calcs'!N29))</f>
        <v>0</v>
      </c>
      <c r="O29" s="210">
        <f ca="1">IF(SUM('Chemicals Calcs'!O$2:O29)-'Chem - ODS'!J$15*10^6&lt;0,0,IF(AND(SUM('Chemicals Calcs'!O$1:O28)-'Chem - ODS'!J$15*10^6&lt;0,SUM('Chemicals Calcs'!O$2:O29)-'Chem - ODS'!J$15*10^6&gt;0),SUM('Chemicals Calcs'!O$2:O29)-'Chem - ODS'!J$15*10^6,'Chemicals Calcs'!O29))</f>
        <v>0</v>
      </c>
      <c r="P29" s="210">
        <f ca="1">IF(SUM('Chemicals Calcs'!P$2:P29)-'Chem - ODS'!K$15*10^6&lt;0,0,IF(AND(SUM('Chemicals Calcs'!P$1:P28)-'Chem - ODS'!K$15*10^6&lt;0,SUM('Chemicals Calcs'!P$2:P29)-'Chem - ODS'!K$15*10^6&gt;0),SUM('Chemicals Calcs'!P$2:P29)-'Chem - ODS'!K$15*10^6,'Chemicals Calcs'!P29))</f>
        <v>0</v>
      </c>
      <c r="Q29" s="210">
        <f ca="1">IF(SUM('Chemicals Calcs'!Q$2:Q29)-'Chem - ODS'!L$15*10^6&lt;0,0,IF(AND(SUM('Chemicals Calcs'!Q$1:Q28)-'Chem - ODS'!L$15*10^6&lt;0,SUM('Chemicals Calcs'!Q$2:Q29)-'Chem - ODS'!L$15*10^6&gt;0),SUM('Chemicals Calcs'!Q$2:Q29)-'Chem - ODS'!L$15*10^6,'Chemicals Calcs'!Q29))</f>
        <v>0</v>
      </c>
      <c r="R29" s="210">
        <f ca="1">IF(SUM('Chemicals Calcs'!R$2:R29)-'Chem - ODS'!M$15*10^6&lt;0,0,IF(AND(SUM('Chemicals Calcs'!R$1:R28)-'Chem - ODS'!M$15*10^6&lt;0,SUM('Chemicals Calcs'!R$2:R29)-'Chem - ODS'!M$15*10^6&gt;0),SUM('Chemicals Calcs'!R$2:R29)-'Chem - ODS'!M$15*10^6,'Chemicals Calcs'!R29))</f>
        <v>0</v>
      </c>
      <c r="S29" s="210">
        <f ca="1">IF(SUM('Chemicals Calcs'!S$2:S29)-'Chem - ODS'!N$15*10^6&lt;0,0,IF(AND(SUM('Chemicals Calcs'!S$1:S28)-'Chem - ODS'!N$15*10^6&lt;0,SUM('Chemicals Calcs'!S$2:S29)-'Chem - ODS'!N$15*10^6&gt;0),SUM('Chemicals Calcs'!S$2:S29)-'Chem - ODS'!N$15*10^6,'Chemicals Calcs'!S29))</f>
        <v>0</v>
      </c>
      <c r="T29" s="210">
        <f ca="1">IF(SUM('Chemicals Calcs'!T$2:T29)-'Chem - ODS'!O$15*10^6&lt;0,0,IF(AND(SUM('Chemicals Calcs'!T$1:T28)-'Chem - ODS'!O$15*10^6&lt;0,SUM('Chemicals Calcs'!T$2:T29)-'Chem - ODS'!O$15*10^6&gt;0),SUM('Chemicals Calcs'!T$2:T29)-'Chem - ODS'!O$15*10^6,'Chemicals Calcs'!T29))</f>
        <v>0</v>
      </c>
      <c r="U29" s="210">
        <f ca="1">IF(SUM('Chemicals Calcs'!U$2:U29)-'Chem - ODS'!P$15*10^6&lt;0,0,IF(AND(SUM('Chemicals Calcs'!U$1:U28)-'Chem - ODS'!P$15*10^6&lt;0,SUM('Chemicals Calcs'!U$2:U29)-'Chem - ODS'!P$15*10^6&gt;0),SUM('Chemicals Calcs'!U$2:U29)-'Chem - ODS'!P$15*10^6,'Chemicals Calcs'!U29))</f>
        <v>0</v>
      </c>
      <c r="V29" s="210">
        <f ca="1">IF(SUM('Chemicals Calcs'!V$2:V29)-'Chem - ODS'!Q$15*10^6&lt;0,0,IF(AND(SUM('Chemicals Calcs'!V$1:V28)-'Chem - ODS'!Q$15*10^6&lt;0,SUM('Chemicals Calcs'!V$2:V29)-'Chem - ODS'!Q$15*10^6&gt;0),SUM('Chemicals Calcs'!V$2:V29)-'Chem - ODS'!Q$15*10^6,'Chemicals Calcs'!V29))</f>
        <v>0</v>
      </c>
      <c r="W29" s="210">
        <f ca="1">IF(SUM('Chemicals Calcs'!W$2:W29)-'Chem - ODS'!R$15*10^6&lt;0,0,IF(AND(SUM('Chemicals Calcs'!W$1:W28)-'Chem - ODS'!R$15*10^6&lt;0,SUM('Chemicals Calcs'!W$2:W29)-'Chem - ODS'!R$15*10^6&gt;0),SUM('Chemicals Calcs'!W$2:W29)-'Chem - ODS'!R$15*10^6,'Chemicals Calcs'!W29))</f>
        <v>0</v>
      </c>
      <c r="X29" s="210">
        <f ca="1">IF(SUM('Chemicals Calcs'!X$2:X29)-'Chem - ODS'!S$15*10^6&lt;0,0,IF(AND(SUM('Chemicals Calcs'!X$1:X28)-'Chem - ODS'!S$15*10^6&lt;0,SUM('Chemicals Calcs'!X$2:X29)-'Chem - ODS'!S$15*10^6&gt;0),SUM('Chemicals Calcs'!X$2:X29)-'Chem - ODS'!S$15*10^6,'Chemicals Calcs'!X29))</f>
        <v>0</v>
      </c>
      <c r="Y29" s="210">
        <f ca="1">IF(SUM('Chemicals Calcs'!Y$2:Y29)-'Chem - ODS'!T$15*10^6&lt;0,0,IF(AND(SUM('Chemicals Calcs'!Y$1:Y28)-'Chem - ODS'!T$15*10^6&lt;0,SUM('Chemicals Calcs'!Y$2:Y29)-'Chem - ODS'!T$15*10^6&gt;0),SUM('Chemicals Calcs'!Y$2:Y29)-'Chem - ODS'!T$15*10^6,'Chemicals Calcs'!Y29))</f>
        <v>0</v>
      </c>
      <c r="Z29" s="210">
        <f ca="1">IF(SUM('Chemicals Calcs'!Z$2:Z29)-'Chem - ODS'!U$15*10^6&lt;0,0,IF(AND(SUM('Chemicals Calcs'!Z$1:Z28)-'Chem - ODS'!U$15*10^6&lt;0,SUM('Chemicals Calcs'!Z$2:Z29)-'Chem - ODS'!U$15*10^6&gt;0),SUM('Chemicals Calcs'!Z$2:Z29)-'Chem - ODS'!U$15*10^6,'Chemicals Calcs'!Z29))</f>
        <v>0</v>
      </c>
      <c r="AA29" s="210">
        <f ca="1">IF(SUM('Chemicals Calcs'!AA$2:AA29)-'Chem - ODS'!V$15*10^6&lt;0,0,IF(AND(SUM('Chemicals Calcs'!AA$1:AA28)-'Chem - ODS'!V$15*10^6&lt;0,SUM('Chemicals Calcs'!AA$2:AA29)-'Chem - ODS'!V$15*10^6&gt;0),SUM('Chemicals Calcs'!AA$2:AA29)-'Chem - ODS'!V$15*10^6,'Chemicals Calcs'!AA29))</f>
        <v>0</v>
      </c>
      <c r="AB29" s="210">
        <f ca="1">IF(SUM('Chemicals Calcs'!AB$2:AB29)-'Chem - ODS'!W$15*10^6&lt;0,0,IF(AND(SUM('Chemicals Calcs'!AB$1:AB28)-'Chem - ODS'!W$15*10^6&lt;0,SUM('Chemicals Calcs'!AB$2:AB29)-'Chem - ODS'!W$15*10^6&gt;0),SUM('Chemicals Calcs'!AB$2:AB29)-'Chem - ODS'!W$15*10^6,'Chemicals Calcs'!AB29))</f>
        <v>0</v>
      </c>
      <c r="AC29" s="210">
        <f ca="1">IF(SUM('Chemicals Calcs'!AC$2:AC29)-'Chem - ODS'!X$15*10^6&lt;0,0,IF(AND(SUM('Chemicals Calcs'!AC$1:AC28)-'Chem - ODS'!X$15*10^6&lt;0,SUM('Chemicals Calcs'!AC$2:AC29)-'Chem - ODS'!X$15*10^6&gt;0),SUM('Chemicals Calcs'!AC$2:AC29)-'Chem - ODS'!X$15*10^6,'Chemicals Calcs'!AC29))</f>
        <v>0</v>
      </c>
      <c r="AD29" s="210">
        <f ca="1">IF(SUM('Chemicals Calcs'!AD$2:AD29)-'Chem - ODS'!Y$15*10^6&lt;0,0,IF(AND(SUM('Chemicals Calcs'!AD$1:AD28)-'Chem - ODS'!Y$15*10^6&lt;0,SUM('Chemicals Calcs'!AD$2:AD29)-'Chem - ODS'!Y$15*10^6&gt;0),SUM('Chemicals Calcs'!AD$2:AD29)-'Chem - ODS'!Y$15*10^6,'Chemicals Calcs'!AD29))</f>
        <v>0</v>
      </c>
      <c r="AE29" s="210">
        <f ca="1">IF(SUM('Chemicals Calcs'!AE$2:AE29)-'Chem - ODS'!Z$15*10^6&lt;0,0,IF(AND(SUM('Chemicals Calcs'!AE$1:AE28)-'Chem - ODS'!Z$15*10^6&lt;0,SUM('Chemicals Calcs'!AE$2:AE29)-'Chem - ODS'!Z$15*10^6&gt;0),SUM('Chemicals Calcs'!AE$2:AE29)-'Chem - ODS'!Z$15*10^6,'Chemicals Calcs'!AE29))</f>
        <v>0</v>
      </c>
      <c r="AF29" s="210">
        <f ca="1">IF(SUM('Chemicals Calcs'!AF$2:AF29)-'Chem - ODS'!AA$15*10^6&lt;0,0,IF(AND(SUM('Chemicals Calcs'!AF$1:AF28)-'Chem - ODS'!AA$15*10^6&lt;0,SUM('Chemicals Calcs'!AF$2:AF29)-'Chem - ODS'!AA$15*10^6&gt;0),SUM('Chemicals Calcs'!AF$2:AF29)-'Chem - ODS'!AA$15*10^6,'Chemicals Calcs'!AF29))</f>
        <v>0</v>
      </c>
      <c r="AG29" s="210">
        <f ca="1">IF(SUM('Chemicals Calcs'!AG$2:AG29)-'Chem - ODS'!AB$15*10^6&lt;0,0,IF(AND(SUM('Chemicals Calcs'!AG$1:AG28)-'Chem - ODS'!AB$15*10^6&lt;0,SUM('Chemicals Calcs'!AG$2:AG29)-'Chem - ODS'!AB$15*10^6&gt;0),SUM('Chemicals Calcs'!AG$2:AG29)-'Chem - ODS'!AB$15*10^6,'Chemicals Calcs'!AG29))</f>
        <v>0</v>
      </c>
      <c r="AH29" s="210">
        <f ca="1">IF(SUM('Chemicals Calcs'!AH$2:AH29)-'Chem - ODS'!AC$15*10^6&lt;0,0,IF(AND(SUM('Chemicals Calcs'!AH$1:AH28)-'Chem - ODS'!AC$15*10^6&lt;0,SUM('Chemicals Calcs'!AH$2:AH29)-'Chem - ODS'!AC$15*10^6&gt;0),SUM('Chemicals Calcs'!AH$2:AH29)-'Chem - ODS'!AC$15*10^6,'Chemicals Calcs'!AH29))</f>
        <v>0</v>
      </c>
      <c r="AI29" s="210">
        <f ca="1">IF(SUM('Chemicals Calcs'!AI$2:AI29)-'Chem - ODS'!AD$15*10^6&lt;0,0,IF(AND(SUM('Chemicals Calcs'!AI$1:AI28)-'Chem - ODS'!AD$15*10^6&lt;0,SUM('Chemicals Calcs'!AI$2:AI29)-'Chem - ODS'!AD$15*10^6&gt;0),SUM('Chemicals Calcs'!AI$2:AI29)-'Chem - ODS'!AD$15*10^6,'Chemicals Calcs'!AI29))</f>
        <v>0</v>
      </c>
      <c r="AJ29" s="210">
        <f ca="1">IF(SUM('Chemicals Calcs'!AJ$2:AJ29)-'Chem - ODS'!AE$15*10^6&lt;0,0,IF(AND(SUM('Chemicals Calcs'!AJ$1:AJ28)-'Chem - ODS'!AE$15*10^6&lt;0,SUM('Chemicals Calcs'!AJ$2:AJ29)-'Chem - ODS'!AE$15*10^6&gt;0),SUM('Chemicals Calcs'!AJ$2:AJ29)-'Chem - ODS'!AE$15*10^6,'Chemicals Calcs'!AJ29))</f>
        <v>0</v>
      </c>
      <c r="AK29" s="210">
        <f ca="1">IF(SUM('Chemicals Calcs'!AK$2:AK29)-'Chem - ODS'!AF$15*10^6&lt;0,0,IF(AND(SUM('Chemicals Calcs'!AK$1:AK28)-'Chem - ODS'!AF$15*10^6&lt;0,SUM('Chemicals Calcs'!AK$2:AK29)-'Chem - ODS'!AF$15*10^6&gt;0),SUM('Chemicals Calcs'!AK$2:AK29)-'Chem - ODS'!AF$15*10^6,'Chemicals Calcs'!AK29))</f>
        <v>0</v>
      </c>
      <c r="AL29" s="210">
        <f ca="1">IF(SUM('Chemicals Calcs'!AL$2:AL29)-'Chem - ODS'!AG$15*10^6&lt;0,0,IF(AND(SUM('Chemicals Calcs'!AL$1:AL28)-'Chem - ODS'!AG$15*10^6&lt;0,SUM('Chemicals Calcs'!AL$2:AL29)-'Chem - ODS'!AG$15*10^6&gt;0),SUM('Chemicals Calcs'!AL$2:AL29)-'Chem - ODS'!AG$15*10^6,'Chemicals Calcs'!AL29))</f>
        <v>0</v>
      </c>
      <c r="AM29" s="210">
        <f ca="1">IF(SUM('Chemicals Calcs'!AM$2:AM29)-'Chem - ODS'!AH$15*10^6&lt;0,0,IF(AND(SUM('Chemicals Calcs'!AM$1:AM28)-'Chem - ODS'!AH$15*10^6&lt;0,SUM('Chemicals Calcs'!AM$2:AM29)-'Chem - ODS'!AH$15*10^6&gt;0),SUM('Chemicals Calcs'!AM$2:AM29)-'Chem - ODS'!AH$15*10^6,'Chemicals Calcs'!AM29))</f>
        <v>0</v>
      </c>
      <c r="AN29" s="210">
        <f ca="1">IF(SUM('Chemicals Calcs'!AN$2:AN29)-'Chem - ODS'!AI$15*10^6&lt;0,0,IF(AND(SUM('Chemicals Calcs'!AN$1:AN28)-'Chem - ODS'!AI$15*10^6&lt;0,SUM('Chemicals Calcs'!AN$2:AN29)-'Chem - ODS'!AI$15*10^6&gt;0),SUM('Chemicals Calcs'!AN$2:AN29)-'Chem - ODS'!AI$15*10^6,'Chemicals Calcs'!AN29))</f>
        <v>0</v>
      </c>
      <c r="AO29" s="210">
        <f ca="1">IF(SUM('Chemicals Calcs'!AO$2:AO29)-'Chem - ODS'!AJ$15*10^6&lt;0,0,IF(AND(SUM('Chemicals Calcs'!AO$1:AO28)-'Chem - ODS'!AJ$15*10^6&lt;0,SUM('Chemicals Calcs'!AO$2:AO29)-'Chem - ODS'!AJ$15*10^6&gt;0),SUM('Chemicals Calcs'!AO$2:AO29)-'Chem - ODS'!AJ$15*10^6,'Chemicals Calcs'!AO29))</f>
        <v>0</v>
      </c>
      <c r="AP29" s="210">
        <f ca="1">IF(SUM('Chemicals Calcs'!AP$2:AP29)-'Chem - ODS'!AK$15*10^6&lt;0,0,IF(AND(SUM('Chemicals Calcs'!AP$1:AP28)-'Chem - ODS'!AK$15*10^6&lt;0,SUM('Chemicals Calcs'!AP$2:AP29)-'Chem - ODS'!AK$15*10^6&gt;0),SUM('Chemicals Calcs'!AP$2:AP29)-'Chem - ODS'!AK$15*10^6,'Chemicals Calcs'!AP29))</f>
        <v>0</v>
      </c>
    </row>
    <row r="30" spans="1:42">
      <c r="A30" s="74">
        <v>-22</v>
      </c>
      <c r="B30">
        <f ca="1">IF('Chemicals 2010'!$A38="CP",INDIRECT("'Chemicals 2010'!"&amp;'Country Selector'!$B$3&amp;ROW($A38))*10^12,0)</f>
        <v>647183949999.99597</v>
      </c>
      <c r="C30" s="90">
        <f t="shared" ca="1" si="0"/>
        <v>582465554999.99634</v>
      </c>
      <c r="D30" s="90">
        <f t="shared" ca="1" si="0"/>
        <v>517747159999.99677</v>
      </c>
      <c r="E30" s="90">
        <f t="shared" ca="1" si="0"/>
        <v>453028764999.99719</v>
      </c>
      <c r="F30" s="90">
        <f t="shared" ca="1" si="0"/>
        <v>388310369999.99756</v>
      </c>
      <c r="G30" s="210">
        <f ca="1">IF(SUM('Chemicals Calcs'!G$2:G30)-'Chem - ODS'!B$15*10^6&lt;0,0,IF(AND(SUM('Chemicals Calcs'!G$1:G29)-'Chem - ODS'!B$15*10^6&lt;0,SUM('Chemicals Calcs'!G$2:G30)-'Chem - ODS'!B$15*10^6&gt;0),SUM('Chemicals Calcs'!G$2:G30)-'Chem - ODS'!B$15*10^6,'Chemicals Calcs'!G30))</f>
        <v>811613335814.61621</v>
      </c>
      <c r="H30" s="210">
        <f ca="1">IF(SUM('Chemicals Calcs'!H$2:H30)-'Chem - ODS'!C$15*10^6&lt;0,0,IF(AND(SUM('Chemicals Calcs'!H$1:H29)-'Chem - ODS'!C$15*10^6&lt;0,SUM('Chemicals Calcs'!H$2:H30)-'Chem - ODS'!C$15*10^6&gt;0),SUM('Chemicals Calcs'!H$2:H30)-'Chem - ODS'!C$15*10^6,'Chemicals Calcs'!H30))</f>
        <v>0</v>
      </c>
      <c r="I30" s="210">
        <f ca="1">IF(SUM('Chemicals Calcs'!I$2:I30)-'Chem - ODS'!D$15*10^6&lt;0,0,IF(AND(SUM('Chemicals Calcs'!I$1:I29)-'Chem - ODS'!D$15*10^6&lt;0,SUM('Chemicals Calcs'!I$2:I30)-'Chem - ODS'!D$15*10^6&gt;0),SUM('Chemicals Calcs'!I$2:I30)-'Chem - ODS'!D$15*10^6,'Chemicals Calcs'!I30))</f>
        <v>0</v>
      </c>
      <c r="J30" s="210">
        <f ca="1">IF(SUM('Chemicals Calcs'!J$2:J30)-'Chem - ODS'!E$15*10^6&lt;0,0,IF(AND(SUM('Chemicals Calcs'!J$1:J29)-'Chem - ODS'!E$15*10^6&lt;0,SUM('Chemicals Calcs'!J$2:J30)-'Chem - ODS'!E$15*10^6&gt;0),SUM('Chemicals Calcs'!J$2:J30)-'Chem - ODS'!E$15*10^6,'Chemicals Calcs'!J30))</f>
        <v>0</v>
      </c>
      <c r="K30" s="210">
        <f ca="1">IF(SUM('Chemicals Calcs'!K$2:K30)-'Chem - ODS'!F$15*10^6&lt;0,0,IF(AND(SUM('Chemicals Calcs'!K$1:K29)-'Chem - ODS'!F$15*10^6&lt;0,SUM('Chemicals Calcs'!K$2:K30)-'Chem - ODS'!F$15*10^6&gt;0),SUM('Chemicals Calcs'!K$2:K30)-'Chem - ODS'!F$15*10^6,'Chemicals Calcs'!K30))</f>
        <v>0</v>
      </c>
      <c r="L30" s="210">
        <f ca="1">IF(SUM('Chemicals Calcs'!L$2:L30)-'Chem - ODS'!G$15*10^6&lt;0,0,IF(AND(SUM('Chemicals Calcs'!L$1:L29)-'Chem - ODS'!G$15*10^6&lt;0,SUM('Chemicals Calcs'!L$2:L30)-'Chem - ODS'!G$15*10^6&gt;0),SUM('Chemicals Calcs'!L$2:L30)-'Chem - ODS'!G$15*10^6,'Chemicals Calcs'!L30))</f>
        <v>0</v>
      </c>
      <c r="M30" s="210">
        <f ca="1">IF(SUM('Chemicals Calcs'!M$2:M30)-'Chem - ODS'!H$15*10^6&lt;0,0,IF(AND(SUM('Chemicals Calcs'!M$1:M29)-'Chem - ODS'!H$15*10^6&lt;0,SUM('Chemicals Calcs'!M$2:M30)-'Chem - ODS'!H$15*10^6&gt;0),SUM('Chemicals Calcs'!M$2:M30)-'Chem - ODS'!H$15*10^6,'Chemicals Calcs'!M30))</f>
        <v>0</v>
      </c>
      <c r="N30" s="210">
        <f ca="1">IF(SUM('Chemicals Calcs'!N$2:N30)-'Chem - ODS'!I$15*10^6&lt;0,0,IF(AND(SUM('Chemicals Calcs'!N$1:N29)-'Chem - ODS'!I$15*10^6&lt;0,SUM('Chemicals Calcs'!N$2:N30)-'Chem - ODS'!I$15*10^6&gt;0),SUM('Chemicals Calcs'!N$2:N30)-'Chem - ODS'!I$15*10^6,'Chemicals Calcs'!N30))</f>
        <v>0</v>
      </c>
      <c r="O30" s="210">
        <f ca="1">IF(SUM('Chemicals Calcs'!O$2:O30)-'Chem - ODS'!J$15*10^6&lt;0,0,IF(AND(SUM('Chemicals Calcs'!O$1:O29)-'Chem - ODS'!J$15*10^6&lt;0,SUM('Chemicals Calcs'!O$2:O30)-'Chem - ODS'!J$15*10^6&gt;0),SUM('Chemicals Calcs'!O$2:O30)-'Chem - ODS'!J$15*10^6,'Chemicals Calcs'!O30))</f>
        <v>0</v>
      </c>
      <c r="P30" s="210">
        <f ca="1">IF(SUM('Chemicals Calcs'!P$2:P30)-'Chem - ODS'!K$15*10^6&lt;0,0,IF(AND(SUM('Chemicals Calcs'!P$1:P29)-'Chem - ODS'!K$15*10^6&lt;0,SUM('Chemicals Calcs'!P$2:P30)-'Chem - ODS'!K$15*10^6&gt;0),SUM('Chemicals Calcs'!P$2:P30)-'Chem - ODS'!K$15*10^6,'Chemicals Calcs'!P30))</f>
        <v>0</v>
      </c>
      <c r="Q30" s="210">
        <f ca="1">IF(SUM('Chemicals Calcs'!Q$2:Q30)-'Chem - ODS'!L$15*10^6&lt;0,0,IF(AND(SUM('Chemicals Calcs'!Q$1:Q29)-'Chem - ODS'!L$15*10^6&lt;0,SUM('Chemicals Calcs'!Q$2:Q30)-'Chem - ODS'!L$15*10^6&gt;0),SUM('Chemicals Calcs'!Q$2:Q30)-'Chem - ODS'!L$15*10^6,'Chemicals Calcs'!Q30))</f>
        <v>0</v>
      </c>
      <c r="R30" s="210">
        <f ca="1">IF(SUM('Chemicals Calcs'!R$2:R30)-'Chem - ODS'!M$15*10^6&lt;0,0,IF(AND(SUM('Chemicals Calcs'!R$1:R29)-'Chem - ODS'!M$15*10^6&lt;0,SUM('Chemicals Calcs'!R$2:R30)-'Chem - ODS'!M$15*10^6&gt;0),SUM('Chemicals Calcs'!R$2:R30)-'Chem - ODS'!M$15*10^6,'Chemicals Calcs'!R30))</f>
        <v>0</v>
      </c>
      <c r="S30" s="210">
        <f ca="1">IF(SUM('Chemicals Calcs'!S$2:S30)-'Chem - ODS'!N$15*10^6&lt;0,0,IF(AND(SUM('Chemicals Calcs'!S$1:S29)-'Chem - ODS'!N$15*10^6&lt;0,SUM('Chemicals Calcs'!S$2:S30)-'Chem - ODS'!N$15*10^6&gt;0),SUM('Chemicals Calcs'!S$2:S30)-'Chem - ODS'!N$15*10^6,'Chemicals Calcs'!S30))</f>
        <v>0</v>
      </c>
      <c r="T30" s="210">
        <f ca="1">IF(SUM('Chemicals Calcs'!T$2:T30)-'Chem - ODS'!O$15*10^6&lt;0,0,IF(AND(SUM('Chemicals Calcs'!T$1:T29)-'Chem - ODS'!O$15*10^6&lt;0,SUM('Chemicals Calcs'!T$2:T30)-'Chem - ODS'!O$15*10^6&gt;0),SUM('Chemicals Calcs'!T$2:T30)-'Chem - ODS'!O$15*10^6,'Chemicals Calcs'!T30))</f>
        <v>0</v>
      </c>
      <c r="U30" s="210">
        <f ca="1">IF(SUM('Chemicals Calcs'!U$2:U30)-'Chem - ODS'!P$15*10^6&lt;0,0,IF(AND(SUM('Chemicals Calcs'!U$1:U29)-'Chem - ODS'!P$15*10^6&lt;0,SUM('Chemicals Calcs'!U$2:U30)-'Chem - ODS'!P$15*10^6&gt;0),SUM('Chemicals Calcs'!U$2:U30)-'Chem - ODS'!P$15*10^6,'Chemicals Calcs'!U30))</f>
        <v>0</v>
      </c>
      <c r="V30" s="210">
        <f ca="1">IF(SUM('Chemicals Calcs'!V$2:V30)-'Chem - ODS'!Q$15*10^6&lt;0,0,IF(AND(SUM('Chemicals Calcs'!V$1:V29)-'Chem - ODS'!Q$15*10^6&lt;0,SUM('Chemicals Calcs'!V$2:V30)-'Chem - ODS'!Q$15*10^6&gt;0),SUM('Chemicals Calcs'!V$2:V30)-'Chem - ODS'!Q$15*10^6,'Chemicals Calcs'!V30))</f>
        <v>0</v>
      </c>
      <c r="W30" s="210">
        <f ca="1">IF(SUM('Chemicals Calcs'!W$2:W30)-'Chem - ODS'!R$15*10^6&lt;0,0,IF(AND(SUM('Chemicals Calcs'!W$1:W29)-'Chem - ODS'!R$15*10^6&lt;0,SUM('Chemicals Calcs'!W$2:W30)-'Chem - ODS'!R$15*10^6&gt;0),SUM('Chemicals Calcs'!W$2:W30)-'Chem - ODS'!R$15*10^6,'Chemicals Calcs'!W30))</f>
        <v>0</v>
      </c>
      <c r="X30" s="210">
        <f ca="1">IF(SUM('Chemicals Calcs'!X$2:X30)-'Chem - ODS'!S$15*10^6&lt;0,0,IF(AND(SUM('Chemicals Calcs'!X$1:X29)-'Chem - ODS'!S$15*10^6&lt;0,SUM('Chemicals Calcs'!X$2:X30)-'Chem - ODS'!S$15*10^6&gt;0),SUM('Chemicals Calcs'!X$2:X30)-'Chem - ODS'!S$15*10^6,'Chemicals Calcs'!X30))</f>
        <v>0</v>
      </c>
      <c r="Y30" s="210">
        <f ca="1">IF(SUM('Chemicals Calcs'!Y$2:Y30)-'Chem - ODS'!T$15*10^6&lt;0,0,IF(AND(SUM('Chemicals Calcs'!Y$1:Y29)-'Chem - ODS'!T$15*10^6&lt;0,SUM('Chemicals Calcs'!Y$2:Y30)-'Chem - ODS'!T$15*10^6&gt;0),SUM('Chemicals Calcs'!Y$2:Y30)-'Chem - ODS'!T$15*10^6,'Chemicals Calcs'!Y30))</f>
        <v>0</v>
      </c>
      <c r="Z30" s="210">
        <f ca="1">IF(SUM('Chemicals Calcs'!Z$2:Z30)-'Chem - ODS'!U$15*10^6&lt;0,0,IF(AND(SUM('Chemicals Calcs'!Z$1:Z29)-'Chem - ODS'!U$15*10^6&lt;0,SUM('Chemicals Calcs'!Z$2:Z30)-'Chem - ODS'!U$15*10^6&gt;0),SUM('Chemicals Calcs'!Z$2:Z30)-'Chem - ODS'!U$15*10^6,'Chemicals Calcs'!Z30))</f>
        <v>0</v>
      </c>
      <c r="AA30" s="210">
        <f ca="1">IF(SUM('Chemicals Calcs'!AA$2:AA30)-'Chem - ODS'!V$15*10^6&lt;0,0,IF(AND(SUM('Chemicals Calcs'!AA$1:AA29)-'Chem - ODS'!V$15*10^6&lt;0,SUM('Chemicals Calcs'!AA$2:AA30)-'Chem - ODS'!V$15*10^6&gt;0),SUM('Chemicals Calcs'!AA$2:AA30)-'Chem - ODS'!V$15*10^6,'Chemicals Calcs'!AA30))</f>
        <v>0</v>
      </c>
      <c r="AB30" s="210">
        <f ca="1">IF(SUM('Chemicals Calcs'!AB$2:AB30)-'Chem - ODS'!W$15*10^6&lt;0,0,IF(AND(SUM('Chemicals Calcs'!AB$1:AB29)-'Chem - ODS'!W$15*10^6&lt;0,SUM('Chemicals Calcs'!AB$2:AB30)-'Chem - ODS'!W$15*10^6&gt;0),SUM('Chemicals Calcs'!AB$2:AB30)-'Chem - ODS'!W$15*10^6,'Chemicals Calcs'!AB30))</f>
        <v>0</v>
      </c>
      <c r="AC30" s="210">
        <f ca="1">IF(SUM('Chemicals Calcs'!AC$2:AC30)-'Chem - ODS'!X$15*10^6&lt;0,0,IF(AND(SUM('Chemicals Calcs'!AC$1:AC29)-'Chem - ODS'!X$15*10^6&lt;0,SUM('Chemicals Calcs'!AC$2:AC30)-'Chem - ODS'!X$15*10^6&gt;0),SUM('Chemicals Calcs'!AC$2:AC30)-'Chem - ODS'!X$15*10^6,'Chemicals Calcs'!AC30))</f>
        <v>0</v>
      </c>
      <c r="AD30" s="210">
        <f ca="1">IF(SUM('Chemicals Calcs'!AD$2:AD30)-'Chem - ODS'!Y$15*10^6&lt;0,0,IF(AND(SUM('Chemicals Calcs'!AD$1:AD29)-'Chem - ODS'!Y$15*10^6&lt;0,SUM('Chemicals Calcs'!AD$2:AD30)-'Chem - ODS'!Y$15*10^6&gt;0),SUM('Chemicals Calcs'!AD$2:AD30)-'Chem - ODS'!Y$15*10^6,'Chemicals Calcs'!AD30))</f>
        <v>0</v>
      </c>
      <c r="AE30" s="210">
        <f ca="1">IF(SUM('Chemicals Calcs'!AE$2:AE30)-'Chem - ODS'!Z$15*10^6&lt;0,0,IF(AND(SUM('Chemicals Calcs'!AE$1:AE29)-'Chem - ODS'!Z$15*10^6&lt;0,SUM('Chemicals Calcs'!AE$2:AE30)-'Chem - ODS'!Z$15*10^6&gt;0),SUM('Chemicals Calcs'!AE$2:AE30)-'Chem - ODS'!Z$15*10^6,'Chemicals Calcs'!AE30))</f>
        <v>0</v>
      </c>
      <c r="AF30" s="210">
        <f ca="1">IF(SUM('Chemicals Calcs'!AF$2:AF30)-'Chem - ODS'!AA$15*10^6&lt;0,0,IF(AND(SUM('Chemicals Calcs'!AF$1:AF29)-'Chem - ODS'!AA$15*10^6&lt;0,SUM('Chemicals Calcs'!AF$2:AF30)-'Chem - ODS'!AA$15*10^6&gt;0),SUM('Chemicals Calcs'!AF$2:AF30)-'Chem - ODS'!AA$15*10^6,'Chemicals Calcs'!AF30))</f>
        <v>0</v>
      </c>
      <c r="AG30" s="210">
        <f ca="1">IF(SUM('Chemicals Calcs'!AG$2:AG30)-'Chem - ODS'!AB$15*10^6&lt;0,0,IF(AND(SUM('Chemicals Calcs'!AG$1:AG29)-'Chem - ODS'!AB$15*10^6&lt;0,SUM('Chemicals Calcs'!AG$2:AG30)-'Chem - ODS'!AB$15*10^6&gt;0),SUM('Chemicals Calcs'!AG$2:AG30)-'Chem - ODS'!AB$15*10^6,'Chemicals Calcs'!AG30))</f>
        <v>0</v>
      </c>
      <c r="AH30" s="210">
        <f ca="1">IF(SUM('Chemicals Calcs'!AH$2:AH30)-'Chem - ODS'!AC$15*10^6&lt;0,0,IF(AND(SUM('Chemicals Calcs'!AH$1:AH29)-'Chem - ODS'!AC$15*10^6&lt;0,SUM('Chemicals Calcs'!AH$2:AH30)-'Chem - ODS'!AC$15*10^6&gt;0),SUM('Chemicals Calcs'!AH$2:AH30)-'Chem - ODS'!AC$15*10^6,'Chemicals Calcs'!AH30))</f>
        <v>0</v>
      </c>
      <c r="AI30" s="210">
        <f ca="1">IF(SUM('Chemicals Calcs'!AI$2:AI30)-'Chem - ODS'!AD$15*10^6&lt;0,0,IF(AND(SUM('Chemicals Calcs'!AI$1:AI29)-'Chem - ODS'!AD$15*10^6&lt;0,SUM('Chemicals Calcs'!AI$2:AI30)-'Chem - ODS'!AD$15*10^6&gt;0),SUM('Chemicals Calcs'!AI$2:AI30)-'Chem - ODS'!AD$15*10^6,'Chemicals Calcs'!AI30))</f>
        <v>0</v>
      </c>
      <c r="AJ30" s="210">
        <f ca="1">IF(SUM('Chemicals Calcs'!AJ$2:AJ30)-'Chem - ODS'!AE$15*10^6&lt;0,0,IF(AND(SUM('Chemicals Calcs'!AJ$1:AJ29)-'Chem - ODS'!AE$15*10^6&lt;0,SUM('Chemicals Calcs'!AJ$2:AJ30)-'Chem - ODS'!AE$15*10^6&gt;0),SUM('Chemicals Calcs'!AJ$2:AJ30)-'Chem - ODS'!AE$15*10^6,'Chemicals Calcs'!AJ30))</f>
        <v>0</v>
      </c>
      <c r="AK30" s="210">
        <f ca="1">IF(SUM('Chemicals Calcs'!AK$2:AK30)-'Chem - ODS'!AF$15*10^6&lt;0,0,IF(AND(SUM('Chemicals Calcs'!AK$1:AK29)-'Chem - ODS'!AF$15*10^6&lt;0,SUM('Chemicals Calcs'!AK$2:AK30)-'Chem - ODS'!AF$15*10^6&gt;0),SUM('Chemicals Calcs'!AK$2:AK30)-'Chem - ODS'!AF$15*10^6,'Chemicals Calcs'!AK30))</f>
        <v>0</v>
      </c>
      <c r="AL30" s="210">
        <f ca="1">IF(SUM('Chemicals Calcs'!AL$2:AL30)-'Chem - ODS'!AG$15*10^6&lt;0,0,IF(AND(SUM('Chemicals Calcs'!AL$1:AL29)-'Chem - ODS'!AG$15*10^6&lt;0,SUM('Chemicals Calcs'!AL$2:AL30)-'Chem - ODS'!AG$15*10^6&gt;0),SUM('Chemicals Calcs'!AL$2:AL30)-'Chem - ODS'!AG$15*10^6,'Chemicals Calcs'!AL30))</f>
        <v>0</v>
      </c>
      <c r="AM30" s="210">
        <f ca="1">IF(SUM('Chemicals Calcs'!AM$2:AM30)-'Chem - ODS'!AH$15*10^6&lt;0,0,IF(AND(SUM('Chemicals Calcs'!AM$1:AM29)-'Chem - ODS'!AH$15*10^6&lt;0,SUM('Chemicals Calcs'!AM$2:AM30)-'Chem - ODS'!AH$15*10^6&gt;0),SUM('Chemicals Calcs'!AM$2:AM30)-'Chem - ODS'!AH$15*10^6,'Chemicals Calcs'!AM30))</f>
        <v>0</v>
      </c>
      <c r="AN30" s="210">
        <f ca="1">IF(SUM('Chemicals Calcs'!AN$2:AN30)-'Chem - ODS'!AI$15*10^6&lt;0,0,IF(AND(SUM('Chemicals Calcs'!AN$1:AN29)-'Chem - ODS'!AI$15*10^6&lt;0,SUM('Chemicals Calcs'!AN$2:AN30)-'Chem - ODS'!AI$15*10^6&gt;0),SUM('Chemicals Calcs'!AN$2:AN30)-'Chem - ODS'!AI$15*10^6,'Chemicals Calcs'!AN30))</f>
        <v>0</v>
      </c>
      <c r="AO30" s="210">
        <f ca="1">IF(SUM('Chemicals Calcs'!AO$2:AO30)-'Chem - ODS'!AJ$15*10^6&lt;0,0,IF(AND(SUM('Chemicals Calcs'!AO$1:AO29)-'Chem - ODS'!AJ$15*10^6&lt;0,SUM('Chemicals Calcs'!AO$2:AO30)-'Chem - ODS'!AJ$15*10^6&gt;0),SUM('Chemicals Calcs'!AO$2:AO30)-'Chem - ODS'!AJ$15*10^6,'Chemicals Calcs'!AO30))</f>
        <v>0</v>
      </c>
      <c r="AP30" s="210">
        <f ca="1">IF(SUM('Chemicals Calcs'!AP$2:AP30)-'Chem - ODS'!AK$15*10^6&lt;0,0,IF(AND(SUM('Chemicals Calcs'!AP$1:AP29)-'Chem - ODS'!AK$15*10^6&lt;0,SUM('Chemicals Calcs'!AP$2:AP30)-'Chem - ODS'!AK$15*10^6&gt;0),SUM('Chemicals Calcs'!AP$2:AP30)-'Chem - ODS'!AK$15*10^6,'Chemicals Calcs'!AP30))</f>
        <v>0</v>
      </c>
    </row>
    <row r="31" spans="1:42">
      <c r="A31" s="74">
        <v>-21</v>
      </c>
      <c r="B31">
        <f ca="1">IF('Chemicals 2010'!$A39="CP",INDIRECT("'Chemicals 2010'!"&amp;'Country Selector'!$B$3&amp;ROW($A39))*10^12,0)</f>
        <v>0</v>
      </c>
      <c r="C31" s="90">
        <f t="shared" ca="1" si="0"/>
        <v>0</v>
      </c>
      <c r="D31" s="90">
        <f t="shared" ca="1" si="0"/>
        <v>0</v>
      </c>
      <c r="E31" s="90">
        <f t="shared" ca="1" si="0"/>
        <v>0</v>
      </c>
      <c r="F31" s="90">
        <f t="shared" ca="1" si="0"/>
        <v>0</v>
      </c>
      <c r="G31" s="210">
        <f ca="1">IF(SUM('Chemicals Calcs'!G$2:G31)-'Chem - ODS'!B$15*10^6&lt;0,0,IF(AND(SUM('Chemicals Calcs'!G$1:G30)-'Chem - ODS'!B$15*10^6&lt;0,SUM('Chemicals Calcs'!G$2:G31)-'Chem - ODS'!B$15*10^6&gt;0),SUM('Chemicals Calcs'!G$2:G31)-'Chem - ODS'!B$15*10^6,'Chemicals Calcs'!G31))</f>
        <v>0</v>
      </c>
      <c r="H31" s="210">
        <f ca="1">IF(SUM('Chemicals Calcs'!H$2:H31)-'Chem - ODS'!C$15*10^6&lt;0,0,IF(AND(SUM('Chemicals Calcs'!H$1:H30)-'Chem - ODS'!C$15*10^6&lt;0,SUM('Chemicals Calcs'!H$2:H31)-'Chem - ODS'!C$15*10^6&gt;0),SUM('Chemicals Calcs'!H$2:H31)-'Chem - ODS'!C$15*10^6,'Chemicals Calcs'!H31))</f>
        <v>0</v>
      </c>
      <c r="I31" s="210">
        <f ca="1">IF(SUM('Chemicals Calcs'!I$2:I31)-'Chem - ODS'!D$15*10^6&lt;0,0,IF(AND(SUM('Chemicals Calcs'!I$1:I30)-'Chem - ODS'!D$15*10^6&lt;0,SUM('Chemicals Calcs'!I$2:I31)-'Chem - ODS'!D$15*10^6&gt;0),SUM('Chemicals Calcs'!I$2:I31)-'Chem - ODS'!D$15*10^6,'Chemicals Calcs'!I31))</f>
        <v>0</v>
      </c>
      <c r="J31" s="210">
        <f ca="1">IF(SUM('Chemicals Calcs'!J$2:J31)-'Chem - ODS'!E$15*10^6&lt;0,0,IF(AND(SUM('Chemicals Calcs'!J$1:J30)-'Chem - ODS'!E$15*10^6&lt;0,SUM('Chemicals Calcs'!J$2:J31)-'Chem - ODS'!E$15*10^6&gt;0),SUM('Chemicals Calcs'!J$2:J31)-'Chem - ODS'!E$15*10^6,'Chemicals Calcs'!J31))</f>
        <v>0</v>
      </c>
      <c r="K31" s="210">
        <f ca="1">IF(SUM('Chemicals Calcs'!K$2:K31)-'Chem - ODS'!F$15*10^6&lt;0,0,IF(AND(SUM('Chemicals Calcs'!K$1:K30)-'Chem - ODS'!F$15*10^6&lt;0,SUM('Chemicals Calcs'!K$2:K31)-'Chem - ODS'!F$15*10^6&gt;0),SUM('Chemicals Calcs'!K$2:K31)-'Chem - ODS'!F$15*10^6,'Chemicals Calcs'!K31))</f>
        <v>0</v>
      </c>
      <c r="L31" s="210">
        <f ca="1">IF(SUM('Chemicals Calcs'!L$2:L31)-'Chem - ODS'!G$15*10^6&lt;0,0,IF(AND(SUM('Chemicals Calcs'!L$1:L30)-'Chem - ODS'!G$15*10^6&lt;0,SUM('Chemicals Calcs'!L$2:L31)-'Chem - ODS'!G$15*10^6&gt;0),SUM('Chemicals Calcs'!L$2:L31)-'Chem - ODS'!G$15*10^6,'Chemicals Calcs'!L31))</f>
        <v>0</v>
      </c>
      <c r="M31" s="210">
        <f ca="1">IF(SUM('Chemicals Calcs'!M$2:M31)-'Chem - ODS'!H$15*10^6&lt;0,0,IF(AND(SUM('Chemicals Calcs'!M$1:M30)-'Chem - ODS'!H$15*10^6&lt;0,SUM('Chemicals Calcs'!M$2:M31)-'Chem - ODS'!H$15*10^6&gt;0),SUM('Chemicals Calcs'!M$2:M31)-'Chem - ODS'!H$15*10^6,'Chemicals Calcs'!M31))</f>
        <v>0</v>
      </c>
      <c r="N31" s="210">
        <f ca="1">IF(SUM('Chemicals Calcs'!N$2:N31)-'Chem - ODS'!I$15*10^6&lt;0,0,IF(AND(SUM('Chemicals Calcs'!N$1:N30)-'Chem - ODS'!I$15*10^6&lt;0,SUM('Chemicals Calcs'!N$2:N31)-'Chem - ODS'!I$15*10^6&gt;0),SUM('Chemicals Calcs'!N$2:N31)-'Chem - ODS'!I$15*10^6,'Chemicals Calcs'!N31))</f>
        <v>0</v>
      </c>
      <c r="O31" s="210">
        <f ca="1">IF(SUM('Chemicals Calcs'!O$2:O31)-'Chem - ODS'!J$15*10^6&lt;0,0,IF(AND(SUM('Chemicals Calcs'!O$1:O30)-'Chem - ODS'!J$15*10^6&lt;0,SUM('Chemicals Calcs'!O$2:O31)-'Chem - ODS'!J$15*10^6&gt;0),SUM('Chemicals Calcs'!O$2:O31)-'Chem - ODS'!J$15*10^6,'Chemicals Calcs'!O31))</f>
        <v>0</v>
      </c>
      <c r="P31" s="210">
        <f ca="1">IF(SUM('Chemicals Calcs'!P$2:P31)-'Chem - ODS'!K$15*10^6&lt;0,0,IF(AND(SUM('Chemicals Calcs'!P$1:P30)-'Chem - ODS'!K$15*10^6&lt;0,SUM('Chemicals Calcs'!P$2:P31)-'Chem - ODS'!K$15*10^6&gt;0),SUM('Chemicals Calcs'!P$2:P31)-'Chem - ODS'!K$15*10^6,'Chemicals Calcs'!P31))</f>
        <v>0</v>
      </c>
      <c r="Q31" s="210">
        <f ca="1">IF(SUM('Chemicals Calcs'!Q$2:Q31)-'Chem - ODS'!L$15*10^6&lt;0,0,IF(AND(SUM('Chemicals Calcs'!Q$1:Q30)-'Chem - ODS'!L$15*10^6&lt;0,SUM('Chemicals Calcs'!Q$2:Q31)-'Chem - ODS'!L$15*10^6&gt;0),SUM('Chemicals Calcs'!Q$2:Q31)-'Chem - ODS'!L$15*10^6,'Chemicals Calcs'!Q31))</f>
        <v>0</v>
      </c>
      <c r="R31" s="210">
        <f ca="1">IF(SUM('Chemicals Calcs'!R$2:R31)-'Chem - ODS'!M$15*10^6&lt;0,0,IF(AND(SUM('Chemicals Calcs'!R$1:R30)-'Chem - ODS'!M$15*10^6&lt;0,SUM('Chemicals Calcs'!R$2:R31)-'Chem - ODS'!M$15*10^6&gt;0),SUM('Chemicals Calcs'!R$2:R31)-'Chem - ODS'!M$15*10^6,'Chemicals Calcs'!R31))</f>
        <v>0</v>
      </c>
      <c r="S31" s="210">
        <f ca="1">IF(SUM('Chemicals Calcs'!S$2:S31)-'Chem - ODS'!N$15*10^6&lt;0,0,IF(AND(SUM('Chemicals Calcs'!S$1:S30)-'Chem - ODS'!N$15*10^6&lt;0,SUM('Chemicals Calcs'!S$2:S31)-'Chem - ODS'!N$15*10^6&gt;0),SUM('Chemicals Calcs'!S$2:S31)-'Chem - ODS'!N$15*10^6,'Chemicals Calcs'!S31))</f>
        <v>0</v>
      </c>
      <c r="T31" s="210">
        <f ca="1">IF(SUM('Chemicals Calcs'!T$2:T31)-'Chem - ODS'!O$15*10^6&lt;0,0,IF(AND(SUM('Chemicals Calcs'!T$1:T30)-'Chem - ODS'!O$15*10^6&lt;0,SUM('Chemicals Calcs'!T$2:T31)-'Chem - ODS'!O$15*10^6&gt;0),SUM('Chemicals Calcs'!T$2:T31)-'Chem - ODS'!O$15*10^6,'Chemicals Calcs'!T31))</f>
        <v>0</v>
      </c>
      <c r="U31" s="210">
        <f ca="1">IF(SUM('Chemicals Calcs'!U$2:U31)-'Chem - ODS'!P$15*10^6&lt;0,0,IF(AND(SUM('Chemicals Calcs'!U$1:U30)-'Chem - ODS'!P$15*10^6&lt;0,SUM('Chemicals Calcs'!U$2:U31)-'Chem - ODS'!P$15*10^6&gt;0),SUM('Chemicals Calcs'!U$2:U31)-'Chem - ODS'!P$15*10^6,'Chemicals Calcs'!U31))</f>
        <v>0</v>
      </c>
      <c r="V31" s="210">
        <f ca="1">IF(SUM('Chemicals Calcs'!V$2:V31)-'Chem - ODS'!Q$15*10^6&lt;0,0,IF(AND(SUM('Chemicals Calcs'!V$1:V30)-'Chem - ODS'!Q$15*10^6&lt;0,SUM('Chemicals Calcs'!V$2:V31)-'Chem - ODS'!Q$15*10^6&gt;0),SUM('Chemicals Calcs'!V$2:V31)-'Chem - ODS'!Q$15*10^6,'Chemicals Calcs'!V31))</f>
        <v>0</v>
      </c>
      <c r="W31" s="210">
        <f ca="1">IF(SUM('Chemicals Calcs'!W$2:W31)-'Chem - ODS'!R$15*10^6&lt;0,0,IF(AND(SUM('Chemicals Calcs'!W$1:W30)-'Chem - ODS'!R$15*10^6&lt;0,SUM('Chemicals Calcs'!W$2:W31)-'Chem - ODS'!R$15*10^6&gt;0),SUM('Chemicals Calcs'!W$2:W31)-'Chem - ODS'!R$15*10^6,'Chemicals Calcs'!W31))</f>
        <v>0</v>
      </c>
      <c r="X31" s="210">
        <f ca="1">IF(SUM('Chemicals Calcs'!X$2:X31)-'Chem - ODS'!S$15*10^6&lt;0,0,IF(AND(SUM('Chemicals Calcs'!X$1:X30)-'Chem - ODS'!S$15*10^6&lt;0,SUM('Chemicals Calcs'!X$2:X31)-'Chem - ODS'!S$15*10^6&gt;0),SUM('Chemicals Calcs'!X$2:X31)-'Chem - ODS'!S$15*10^6,'Chemicals Calcs'!X31))</f>
        <v>0</v>
      </c>
      <c r="Y31" s="210">
        <f ca="1">IF(SUM('Chemicals Calcs'!Y$2:Y31)-'Chem - ODS'!T$15*10^6&lt;0,0,IF(AND(SUM('Chemicals Calcs'!Y$1:Y30)-'Chem - ODS'!T$15*10^6&lt;0,SUM('Chemicals Calcs'!Y$2:Y31)-'Chem - ODS'!T$15*10^6&gt;0),SUM('Chemicals Calcs'!Y$2:Y31)-'Chem - ODS'!T$15*10^6,'Chemicals Calcs'!Y31))</f>
        <v>0</v>
      </c>
      <c r="Z31" s="210">
        <f ca="1">IF(SUM('Chemicals Calcs'!Z$2:Z31)-'Chem - ODS'!U$15*10^6&lt;0,0,IF(AND(SUM('Chemicals Calcs'!Z$1:Z30)-'Chem - ODS'!U$15*10^6&lt;0,SUM('Chemicals Calcs'!Z$2:Z31)-'Chem - ODS'!U$15*10^6&gt;0),SUM('Chemicals Calcs'!Z$2:Z31)-'Chem - ODS'!U$15*10^6,'Chemicals Calcs'!Z31))</f>
        <v>0</v>
      </c>
      <c r="AA31" s="210">
        <f ca="1">IF(SUM('Chemicals Calcs'!AA$2:AA31)-'Chem - ODS'!V$15*10^6&lt;0,0,IF(AND(SUM('Chemicals Calcs'!AA$1:AA30)-'Chem - ODS'!V$15*10^6&lt;0,SUM('Chemicals Calcs'!AA$2:AA31)-'Chem - ODS'!V$15*10^6&gt;0),SUM('Chemicals Calcs'!AA$2:AA31)-'Chem - ODS'!V$15*10^6,'Chemicals Calcs'!AA31))</f>
        <v>0</v>
      </c>
      <c r="AB31" s="210">
        <f ca="1">IF(SUM('Chemicals Calcs'!AB$2:AB31)-'Chem - ODS'!W$15*10^6&lt;0,0,IF(AND(SUM('Chemicals Calcs'!AB$1:AB30)-'Chem - ODS'!W$15*10^6&lt;0,SUM('Chemicals Calcs'!AB$2:AB31)-'Chem - ODS'!W$15*10^6&gt;0),SUM('Chemicals Calcs'!AB$2:AB31)-'Chem - ODS'!W$15*10^6,'Chemicals Calcs'!AB31))</f>
        <v>0</v>
      </c>
      <c r="AC31" s="210">
        <f ca="1">IF(SUM('Chemicals Calcs'!AC$2:AC31)-'Chem - ODS'!X$15*10^6&lt;0,0,IF(AND(SUM('Chemicals Calcs'!AC$1:AC30)-'Chem - ODS'!X$15*10^6&lt;0,SUM('Chemicals Calcs'!AC$2:AC31)-'Chem - ODS'!X$15*10^6&gt;0),SUM('Chemicals Calcs'!AC$2:AC31)-'Chem - ODS'!X$15*10^6,'Chemicals Calcs'!AC31))</f>
        <v>0</v>
      </c>
      <c r="AD31" s="210">
        <f ca="1">IF(SUM('Chemicals Calcs'!AD$2:AD31)-'Chem - ODS'!Y$15*10^6&lt;0,0,IF(AND(SUM('Chemicals Calcs'!AD$1:AD30)-'Chem - ODS'!Y$15*10^6&lt;0,SUM('Chemicals Calcs'!AD$2:AD31)-'Chem - ODS'!Y$15*10^6&gt;0),SUM('Chemicals Calcs'!AD$2:AD31)-'Chem - ODS'!Y$15*10^6,'Chemicals Calcs'!AD31))</f>
        <v>0</v>
      </c>
      <c r="AE31" s="210">
        <f ca="1">IF(SUM('Chemicals Calcs'!AE$2:AE31)-'Chem - ODS'!Z$15*10^6&lt;0,0,IF(AND(SUM('Chemicals Calcs'!AE$1:AE30)-'Chem - ODS'!Z$15*10^6&lt;0,SUM('Chemicals Calcs'!AE$2:AE31)-'Chem - ODS'!Z$15*10^6&gt;0),SUM('Chemicals Calcs'!AE$2:AE31)-'Chem - ODS'!Z$15*10^6,'Chemicals Calcs'!AE31))</f>
        <v>0</v>
      </c>
      <c r="AF31" s="210">
        <f ca="1">IF(SUM('Chemicals Calcs'!AF$2:AF31)-'Chem - ODS'!AA$15*10^6&lt;0,0,IF(AND(SUM('Chemicals Calcs'!AF$1:AF30)-'Chem - ODS'!AA$15*10^6&lt;0,SUM('Chemicals Calcs'!AF$2:AF31)-'Chem - ODS'!AA$15*10^6&gt;0),SUM('Chemicals Calcs'!AF$2:AF31)-'Chem - ODS'!AA$15*10^6,'Chemicals Calcs'!AF31))</f>
        <v>0</v>
      </c>
      <c r="AG31" s="210">
        <f ca="1">IF(SUM('Chemicals Calcs'!AG$2:AG31)-'Chem - ODS'!AB$15*10^6&lt;0,0,IF(AND(SUM('Chemicals Calcs'!AG$1:AG30)-'Chem - ODS'!AB$15*10^6&lt;0,SUM('Chemicals Calcs'!AG$2:AG31)-'Chem - ODS'!AB$15*10^6&gt;0),SUM('Chemicals Calcs'!AG$2:AG31)-'Chem - ODS'!AB$15*10^6,'Chemicals Calcs'!AG31))</f>
        <v>0</v>
      </c>
      <c r="AH31" s="210">
        <f ca="1">IF(SUM('Chemicals Calcs'!AH$2:AH31)-'Chem - ODS'!AC$15*10^6&lt;0,0,IF(AND(SUM('Chemicals Calcs'!AH$1:AH30)-'Chem - ODS'!AC$15*10^6&lt;0,SUM('Chemicals Calcs'!AH$2:AH31)-'Chem - ODS'!AC$15*10^6&gt;0),SUM('Chemicals Calcs'!AH$2:AH31)-'Chem - ODS'!AC$15*10^6,'Chemicals Calcs'!AH31))</f>
        <v>0</v>
      </c>
      <c r="AI31" s="210">
        <f ca="1">IF(SUM('Chemicals Calcs'!AI$2:AI31)-'Chem - ODS'!AD$15*10^6&lt;0,0,IF(AND(SUM('Chemicals Calcs'!AI$1:AI30)-'Chem - ODS'!AD$15*10^6&lt;0,SUM('Chemicals Calcs'!AI$2:AI31)-'Chem - ODS'!AD$15*10^6&gt;0),SUM('Chemicals Calcs'!AI$2:AI31)-'Chem - ODS'!AD$15*10^6,'Chemicals Calcs'!AI31))</f>
        <v>0</v>
      </c>
      <c r="AJ31" s="210">
        <f ca="1">IF(SUM('Chemicals Calcs'!AJ$2:AJ31)-'Chem - ODS'!AE$15*10^6&lt;0,0,IF(AND(SUM('Chemicals Calcs'!AJ$1:AJ30)-'Chem - ODS'!AE$15*10^6&lt;0,SUM('Chemicals Calcs'!AJ$2:AJ31)-'Chem - ODS'!AE$15*10^6&gt;0),SUM('Chemicals Calcs'!AJ$2:AJ31)-'Chem - ODS'!AE$15*10^6,'Chemicals Calcs'!AJ31))</f>
        <v>0</v>
      </c>
      <c r="AK31" s="210">
        <f ca="1">IF(SUM('Chemicals Calcs'!AK$2:AK31)-'Chem - ODS'!AF$15*10^6&lt;0,0,IF(AND(SUM('Chemicals Calcs'!AK$1:AK30)-'Chem - ODS'!AF$15*10^6&lt;0,SUM('Chemicals Calcs'!AK$2:AK31)-'Chem - ODS'!AF$15*10^6&gt;0),SUM('Chemicals Calcs'!AK$2:AK31)-'Chem - ODS'!AF$15*10^6,'Chemicals Calcs'!AK31))</f>
        <v>0</v>
      </c>
      <c r="AL31" s="210">
        <f ca="1">IF(SUM('Chemicals Calcs'!AL$2:AL31)-'Chem - ODS'!AG$15*10^6&lt;0,0,IF(AND(SUM('Chemicals Calcs'!AL$1:AL30)-'Chem - ODS'!AG$15*10^6&lt;0,SUM('Chemicals Calcs'!AL$2:AL31)-'Chem - ODS'!AG$15*10^6&gt;0),SUM('Chemicals Calcs'!AL$2:AL31)-'Chem - ODS'!AG$15*10^6,'Chemicals Calcs'!AL31))</f>
        <v>0</v>
      </c>
      <c r="AM31" s="210">
        <f ca="1">IF(SUM('Chemicals Calcs'!AM$2:AM31)-'Chem - ODS'!AH$15*10^6&lt;0,0,IF(AND(SUM('Chemicals Calcs'!AM$1:AM30)-'Chem - ODS'!AH$15*10^6&lt;0,SUM('Chemicals Calcs'!AM$2:AM31)-'Chem - ODS'!AH$15*10^6&gt;0),SUM('Chemicals Calcs'!AM$2:AM31)-'Chem - ODS'!AH$15*10^6,'Chemicals Calcs'!AM31))</f>
        <v>0</v>
      </c>
      <c r="AN31" s="210">
        <f ca="1">IF(SUM('Chemicals Calcs'!AN$2:AN31)-'Chem - ODS'!AI$15*10^6&lt;0,0,IF(AND(SUM('Chemicals Calcs'!AN$1:AN30)-'Chem - ODS'!AI$15*10^6&lt;0,SUM('Chemicals Calcs'!AN$2:AN31)-'Chem - ODS'!AI$15*10^6&gt;0),SUM('Chemicals Calcs'!AN$2:AN31)-'Chem - ODS'!AI$15*10^6,'Chemicals Calcs'!AN31))</f>
        <v>0</v>
      </c>
      <c r="AO31" s="210">
        <f ca="1">IF(SUM('Chemicals Calcs'!AO$2:AO31)-'Chem - ODS'!AJ$15*10^6&lt;0,0,IF(AND(SUM('Chemicals Calcs'!AO$1:AO30)-'Chem - ODS'!AJ$15*10^6&lt;0,SUM('Chemicals Calcs'!AO$2:AO31)-'Chem - ODS'!AJ$15*10^6&gt;0),SUM('Chemicals Calcs'!AO$2:AO31)-'Chem - ODS'!AJ$15*10^6,'Chemicals Calcs'!AO31))</f>
        <v>0</v>
      </c>
      <c r="AP31" s="210">
        <f ca="1">IF(SUM('Chemicals Calcs'!AP$2:AP31)-'Chem - ODS'!AK$15*10^6&lt;0,0,IF(AND(SUM('Chemicals Calcs'!AP$1:AP30)-'Chem - ODS'!AK$15*10^6&lt;0,SUM('Chemicals Calcs'!AP$2:AP31)-'Chem - ODS'!AK$15*10^6&gt;0),SUM('Chemicals Calcs'!AP$2:AP31)-'Chem - ODS'!AK$15*10^6,'Chemicals Calcs'!AP31))</f>
        <v>0</v>
      </c>
    </row>
    <row r="32" spans="1:42">
      <c r="A32" s="74">
        <v>-20</v>
      </c>
      <c r="B32">
        <f ca="1">IF('Chemicals 2010'!$A40="CP",INDIRECT("'Chemicals 2010'!"&amp;'Country Selector'!$B$3&amp;ROW($A40))*10^12,0)</f>
        <v>0</v>
      </c>
      <c r="C32" s="90">
        <f t="shared" ca="1" si="0"/>
        <v>0</v>
      </c>
      <c r="D32" s="90">
        <f t="shared" ca="1" si="0"/>
        <v>0</v>
      </c>
      <c r="E32" s="90">
        <f t="shared" ca="1" si="0"/>
        <v>0</v>
      </c>
      <c r="F32" s="90">
        <f t="shared" ca="1" si="0"/>
        <v>0</v>
      </c>
      <c r="G32" s="210">
        <f ca="1">IF(SUM('Chemicals Calcs'!G$2:G32)-'Chem - ODS'!B$15*10^6&lt;0,0,IF(AND(SUM('Chemicals Calcs'!G$1:G31)-'Chem - ODS'!B$15*10^6&lt;0,SUM('Chemicals Calcs'!G$2:G32)-'Chem - ODS'!B$15*10^6&gt;0),SUM('Chemicals Calcs'!G$2:G32)-'Chem - ODS'!B$15*10^6,'Chemicals Calcs'!G32))</f>
        <v>0</v>
      </c>
      <c r="H32" s="210">
        <f ca="1">IF(SUM('Chemicals Calcs'!H$2:H32)-'Chem - ODS'!C$15*10^6&lt;0,0,IF(AND(SUM('Chemicals Calcs'!H$1:H31)-'Chem - ODS'!C$15*10^6&lt;0,SUM('Chemicals Calcs'!H$2:H32)-'Chem - ODS'!C$15*10^6&gt;0),SUM('Chemicals Calcs'!H$2:H32)-'Chem - ODS'!C$15*10^6,'Chemicals Calcs'!H32))</f>
        <v>0</v>
      </c>
      <c r="I32" s="210">
        <f ca="1">IF(SUM('Chemicals Calcs'!I$2:I32)-'Chem - ODS'!D$15*10^6&lt;0,0,IF(AND(SUM('Chemicals Calcs'!I$1:I31)-'Chem - ODS'!D$15*10^6&lt;0,SUM('Chemicals Calcs'!I$2:I32)-'Chem - ODS'!D$15*10^6&gt;0),SUM('Chemicals Calcs'!I$2:I32)-'Chem - ODS'!D$15*10^6,'Chemicals Calcs'!I32))</f>
        <v>0</v>
      </c>
      <c r="J32" s="210">
        <f ca="1">IF(SUM('Chemicals Calcs'!J$2:J32)-'Chem - ODS'!E$15*10^6&lt;0,0,IF(AND(SUM('Chemicals Calcs'!J$1:J31)-'Chem - ODS'!E$15*10^6&lt;0,SUM('Chemicals Calcs'!J$2:J32)-'Chem - ODS'!E$15*10^6&gt;0),SUM('Chemicals Calcs'!J$2:J32)-'Chem - ODS'!E$15*10^6,'Chemicals Calcs'!J32))</f>
        <v>0</v>
      </c>
      <c r="K32" s="210">
        <f ca="1">IF(SUM('Chemicals Calcs'!K$2:K32)-'Chem - ODS'!F$15*10^6&lt;0,0,IF(AND(SUM('Chemicals Calcs'!K$1:K31)-'Chem - ODS'!F$15*10^6&lt;0,SUM('Chemicals Calcs'!K$2:K32)-'Chem - ODS'!F$15*10^6&gt;0),SUM('Chemicals Calcs'!K$2:K32)-'Chem - ODS'!F$15*10^6,'Chemicals Calcs'!K32))</f>
        <v>0</v>
      </c>
      <c r="L32" s="210">
        <f ca="1">IF(SUM('Chemicals Calcs'!L$2:L32)-'Chem - ODS'!G$15*10^6&lt;0,0,IF(AND(SUM('Chemicals Calcs'!L$1:L31)-'Chem - ODS'!G$15*10^6&lt;0,SUM('Chemicals Calcs'!L$2:L32)-'Chem - ODS'!G$15*10^6&gt;0),SUM('Chemicals Calcs'!L$2:L32)-'Chem - ODS'!G$15*10^6,'Chemicals Calcs'!L32))</f>
        <v>0</v>
      </c>
      <c r="M32" s="210">
        <f ca="1">IF(SUM('Chemicals Calcs'!M$2:M32)-'Chem - ODS'!H$15*10^6&lt;0,0,IF(AND(SUM('Chemicals Calcs'!M$1:M31)-'Chem - ODS'!H$15*10^6&lt;0,SUM('Chemicals Calcs'!M$2:M32)-'Chem - ODS'!H$15*10^6&gt;0),SUM('Chemicals Calcs'!M$2:M32)-'Chem - ODS'!H$15*10^6,'Chemicals Calcs'!M32))</f>
        <v>0</v>
      </c>
      <c r="N32" s="210">
        <f ca="1">IF(SUM('Chemicals Calcs'!N$2:N32)-'Chem - ODS'!I$15*10^6&lt;0,0,IF(AND(SUM('Chemicals Calcs'!N$1:N31)-'Chem - ODS'!I$15*10^6&lt;0,SUM('Chemicals Calcs'!N$2:N32)-'Chem - ODS'!I$15*10^6&gt;0),SUM('Chemicals Calcs'!N$2:N32)-'Chem - ODS'!I$15*10^6,'Chemicals Calcs'!N32))</f>
        <v>0</v>
      </c>
      <c r="O32" s="210">
        <f ca="1">IF(SUM('Chemicals Calcs'!O$2:O32)-'Chem - ODS'!J$15*10^6&lt;0,0,IF(AND(SUM('Chemicals Calcs'!O$1:O31)-'Chem - ODS'!J$15*10^6&lt;0,SUM('Chemicals Calcs'!O$2:O32)-'Chem - ODS'!J$15*10^6&gt;0),SUM('Chemicals Calcs'!O$2:O32)-'Chem - ODS'!J$15*10^6,'Chemicals Calcs'!O32))</f>
        <v>0</v>
      </c>
      <c r="P32" s="210">
        <f ca="1">IF(SUM('Chemicals Calcs'!P$2:P32)-'Chem - ODS'!K$15*10^6&lt;0,0,IF(AND(SUM('Chemicals Calcs'!P$1:P31)-'Chem - ODS'!K$15*10^6&lt;0,SUM('Chemicals Calcs'!P$2:P32)-'Chem - ODS'!K$15*10^6&gt;0),SUM('Chemicals Calcs'!P$2:P32)-'Chem - ODS'!K$15*10^6,'Chemicals Calcs'!P32))</f>
        <v>0</v>
      </c>
      <c r="Q32" s="210">
        <f ca="1">IF(SUM('Chemicals Calcs'!Q$2:Q32)-'Chem - ODS'!L$15*10^6&lt;0,0,IF(AND(SUM('Chemicals Calcs'!Q$1:Q31)-'Chem - ODS'!L$15*10^6&lt;0,SUM('Chemicals Calcs'!Q$2:Q32)-'Chem - ODS'!L$15*10^6&gt;0),SUM('Chemicals Calcs'!Q$2:Q32)-'Chem - ODS'!L$15*10^6,'Chemicals Calcs'!Q32))</f>
        <v>0</v>
      </c>
      <c r="R32" s="210">
        <f ca="1">IF(SUM('Chemicals Calcs'!R$2:R32)-'Chem - ODS'!M$15*10^6&lt;0,0,IF(AND(SUM('Chemicals Calcs'!R$1:R31)-'Chem - ODS'!M$15*10^6&lt;0,SUM('Chemicals Calcs'!R$2:R32)-'Chem - ODS'!M$15*10^6&gt;0),SUM('Chemicals Calcs'!R$2:R32)-'Chem - ODS'!M$15*10^6,'Chemicals Calcs'!R32))</f>
        <v>0</v>
      </c>
      <c r="S32" s="210">
        <f ca="1">IF(SUM('Chemicals Calcs'!S$2:S32)-'Chem - ODS'!N$15*10^6&lt;0,0,IF(AND(SUM('Chemicals Calcs'!S$1:S31)-'Chem - ODS'!N$15*10^6&lt;0,SUM('Chemicals Calcs'!S$2:S32)-'Chem - ODS'!N$15*10^6&gt;0),SUM('Chemicals Calcs'!S$2:S32)-'Chem - ODS'!N$15*10^6,'Chemicals Calcs'!S32))</f>
        <v>0</v>
      </c>
      <c r="T32" s="210">
        <f ca="1">IF(SUM('Chemicals Calcs'!T$2:T32)-'Chem - ODS'!O$15*10^6&lt;0,0,IF(AND(SUM('Chemicals Calcs'!T$1:T31)-'Chem - ODS'!O$15*10^6&lt;0,SUM('Chemicals Calcs'!T$2:T32)-'Chem - ODS'!O$15*10^6&gt;0),SUM('Chemicals Calcs'!T$2:T32)-'Chem - ODS'!O$15*10^6,'Chemicals Calcs'!T32))</f>
        <v>0</v>
      </c>
      <c r="U32" s="210">
        <f ca="1">IF(SUM('Chemicals Calcs'!U$2:U32)-'Chem - ODS'!P$15*10^6&lt;0,0,IF(AND(SUM('Chemicals Calcs'!U$1:U31)-'Chem - ODS'!P$15*10^6&lt;0,SUM('Chemicals Calcs'!U$2:U32)-'Chem - ODS'!P$15*10^6&gt;0),SUM('Chemicals Calcs'!U$2:U32)-'Chem - ODS'!P$15*10^6,'Chemicals Calcs'!U32))</f>
        <v>0</v>
      </c>
      <c r="V32" s="210">
        <f ca="1">IF(SUM('Chemicals Calcs'!V$2:V32)-'Chem - ODS'!Q$15*10^6&lt;0,0,IF(AND(SUM('Chemicals Calcs'!V$1:V31)-'Chem - ODS'!Q$15*10^6&lt;0,SUM('Chemicals Calcs'!V$2:V32)-'Chem - ODS'!Q$15*10^6&gt;0),SUM('Chemicals Calcs'!V$2:V32)-'Chem - ODS'!Q$15*10^6,'Chemicals Calcs'!V32))</f>
        <v>0</v>
      </c>
      <c r="W32" s="210">
        <f ca="1">IF(SUM('Chemicals Calcs'!W$2:W32)-'Chem - ODS'!R$15*10^6&lt;0,0,IF(AND(SUM('Chemicals Calcs'!W$1:W31)-'Chem - ODS'!R$15*10^6&lt;0,SUM('Chemicals Calcs'!W$2:W32)-'Chem - ODS'!R$15*10^6&gt;0),SUM('Chemicals Calcs'!W$2:W32)-'Chem - ODS'!R$15*10^6,'Chemicals Calcs'!W32))</f>
        <v>0</v>
      </c>
      <c r="X32" s="210">
        <f ca="1">IF(SUM('Chemicals Calcs'!X$2:X32)-'Chem - ODS'!S$15*10^6&lt;0,0,IF(AND(SUM('Chemicals Calcs'!X$1:X31)-'Chem - ODS'!S$15*10^6&lt;0,SUM('Chemicals Calcs'!X$2:X32)-'Chem - ODS'!S$15*10^6&gt;0),SUM('Chemicals Calcs'!X$2:X32)-'Chem - ODS'!S$15*10^6,'Chemicals Calcs'!X32))</f>
        <v>0</v>
      </c>
      <c r="Y32" s="210">
        <f ca="1">IF(SUM('Chemicals Calcs'!Y$2:Y32)-'Chem - ODS'!T$15*10^6&lt;0,0,IF(AND(SUM('Chemicals Calcs'!Y$1:Y31)-'Chem - ODS'!T$15*10^6&lt;0,SUM('Chemicals Calcs'!Y$2:Y32)-'Chem - ODS'!T$15*10^6&gt;0),SUM('Chemicals Calcs'!Y$2:Y32)-'Chem - ODS'!T$15*10^6,'Chemicals Calcs'!Y32))</f>
        <v>0</v>
      </c>
      <c r="Z32" s="210">
        <f ca="1">IF(SUM('Chemicals Calcs'!Z$2:Z32)-'Chem - ODS'!U$15*10^6&lt;0,0,IF(AND(SUM('Chemicals Calcs'!Z$1:Z31)-'Chem - ODS'!U$15*10^6&lt;0,SUM('Chemicals Calcs'!Z$2:Z32)-'Chem - ODS'!U$15*10^6&gt;0),SUM('Chemicals Calcs'!Z$2:Z32)-'Chem - ODS'!U$15*10^6,'Chemicals Calcs'!Z32))</f>
        <v>0</v>
      </c>
      <c r="AA32" s="210">
        <f ca="1">IF(SUM('Chemicals Calcs'!AA$2:AA32)-'Chem - ODS'!V$15*10^6&lt;0,0,IF(AND(SUM('Chemicals Calcs'!AA$1:AA31)-'Chem - ODS'!V$15*10^6&lt;0,SUM('Chemicals Calcs'!AA$2:AA32)-'Chem - ODS'!V$15*10^6&gt;0),SUM('Chemicals Calcs'!AA$2:AA32)-'Chem - ODS'!V$15*10^6,'Chemicals Calcs'!AA32))</f>
        <v>0</v>
      </c>
      <c r="AB32" s="210">
        <f ca="1">IF(SUM('Chemicals Calcs'!AB$2:AB32)-'Chem - ODS'!W$15*10^6&lt;0,0,IF(AND(SUM('Chemicals Calcs'!AB$1:AB31)-'Chem - ODS'!W$15*10^6&lt;0,SUM('Chemicals Calcs'!AB$2:AB32)-'Chem - ODS'!W$15*10^6&gt;0),SUM('Chemicals Calcs'!AB$2:AB32)-'Chem - ODS'!W$15*10^6,'Chemicals Calcs'!AB32))</f>
        <v>0</v>
      </c>
      <c r="AC32" s="210">
        <f ca="1">IF(SUM('Chemicals Calcs'!AC$2:AC32)-'Chem - ODS'!X$15*10^6&lt;0,0,IF(AND(SUM('Chemicals Calcs'!AC$1:AC31)-'Chem - ODS'!X$15*10^6&lt;0,SUM('Chemicals Calcs'!AC$2:AC32)-'Chem - ODS'!X$15*10^6&gt;0),SUM('Chemicals Calcs'!AC$2:AC32)-'Chem - ODS'!X$15*10^6,'Chemicals Calcs'!AC32))</f>
        <v>0</v>
      </c>
      <c r="AD32" s="210">
        <f ca="1">IF(SUM('Chemicals Calcs'!AD$2:AD32)-'Chem - ODS'!Y$15*10^6&lt;0,0,IF(AND(SUM('Chemicals Calcs'!AD$1:AD31)-'Chem - ODS'!Y$15*10^6&lt;0,SUM('Chemicals Calcs'!AD$2:AD32)-'Chem - ODS'!Y$15*10^6&gt;0),SUM('Chemicals Calcs'!AD$2:AD32)-'Chem - ODS'!Y$15*10^6,'Chemicals Calcs'!AD32))</f>
        <v>0</v>
      </c>
      <c r="AE32" s="210">
        <f ca="1">IF(SUM('Chemicals Calcs'!AE$2:AE32)-'Chem - ODS'!Z$15*10^6&lt;0,0,IF(AND(SUM('Chemicals Calcs'!AE$1:AE31)-'Chem - ODS'!Z$15*10^6&lt;0,SUM('Chemicals Calcs'!AE$2:AE32)-'Chem - ODS'!Z$15*10^6&gt;0),SUM('Chemicals Calcs'!AE$2:AE32)-'Chem - ODS'!Z$15*10^6,'Chemicals Calcs'!AE32))</f>
        <v>0</v>
      </c>
      <c r="AF32" s="210">
        <f ca="1">IF(SUM('Chemicals Calcs'!AF$2:AF32)-'Chem - ODS'!AA$15*10^6&lt;0,0,IF(AND(SUM('Chemicals Calcs'!AF$1:AF31)-'Chem - ODS'!AA$15*10^6&lt;0,SUM('Chemicals Calcs'!AF$2:AF32)-'Chem - ODS'!AA$15*10^6&gt;0),SUM('Chemicals Calcs'!AF$2:AF32)-'Chem - ODS'!AA$15*10^6,'Chemicals Calcs'!AF32))</f>
        <v>0</v>
      </c>
      <c r="AG32" s="210">
        <f ca="1">IF(SUM('Chemicals Calcs'!AG$2:AG32)-'Chem - ODS'!AB$15*10^6&lt;0,0,IF(AND(SUM('Chemicals Calcs'!AG$1:AG31)-'Chem - ODS'!AB$15*10^6&lt;0,SUM('Chemicals Calcs'!AG$2:AG32)-'Chem - ODS'!AB$15*10^6&gt;0),SUM('Chemicals Calcs'!AG$2:AG32)-'Chem - ODS'!AB$15*10^6,'Chemicals Calcs'!AG32))</f>
        <v>0</v>
      </c>
      <c r="AH32" s="210">
        <f ca="1">IF(SUM('Chemicals Calcs'!AH$2:AH32)-'Chem - ODS'!AC$15*10^6&lt;0,0,IF(AND(SUM('Chemicals Calcs'!AH$1:AH31)-'Chem - ODS'!AC$15*10^6&lt;0,SUM('Chemicals Calcs'!AH$2:AH32)-'Chem - ODS'!AC$15*10^6&gt;0),SUM('Chemicals Calcs'!AH$2:AH32)-'Chem - ODS'!AC$15*10^6,'Chemicals Calcs'!AH32))</f>
        <v>0</v>
      </c>
      <c r="AI32" s="210">
        <f ca="1">IF(SUM('Chemicals Calcs'!AI$2:AI32)-'Chem - ODS'!AD$15*10^6&lt;0,0,IF(AND(SUM('Chemicals Calcs'!AI$1:AI31)-'Chem - ODS'!AD$15*10^6&lt;0,SUM('Chemicals Calcs'!AI$2:AI32)-'Chem - ODS'!AD$15*10^6&gt;0),SUM('Chemicals Calcs'!AI$2:AI32)-'Chem - ODS'!AD$15*10^6,'Chemicals Calcs'!AI32))</f>
        <v>0</v>
      </c>
      <c r="AJ32" s="210">
        <f ca="1">IF(SUM('Chemicals Calcs'!AJ$2:AJ32)-'Chem - ODS'!AE$15*10^6&lt;0,0,IF(AND(SUM('Chemicals Calcs'!AJ$1:AJ31)-'Chem - ODS'!AE$15*10^6&lt;0,SUM('Chemicals Calcs'!AJ$2:AJ32)-'Chem - ODS'!AE$15*10^6&gt;0),SUM('Chemicals Calcs'!AJ$2:AJ32)-'Chem - ODS'!AE$15*10^6,'Chemicals Calcs'!AJ32))</f>
        <v>0</v>
      </c>
      <c r="AK32" s="210">
        <f ca="1">IF(SUM('Chemicals Calcs'!AK$2:AK32)-'Chem - ODS'!AF$15*10^6&lt;0,0,IF(AND(SUM('Chemicals Calcs'!AK$1:AK31)-'Chem - ODS'!AF$15*10^6&lt;0,SUM('Chemicals Calcs'!AK$2:AK32)-'Chem - ODS'!AF$15*10^6&gt;0),SUM('Chemicals Calcs'!AK$2:AK32)-'Chem - ODS'!AF$15*10^6,'Chemicals Calcs'!AK32))</f>
        <v>0</v>
      </c>
      <c r="AL32" s="210">
        <f ca="1">IF(SUM('Chemicals Calcs'!AL$2:AL32)-'Chem - ODS'!AG$15*10^6&lt;0,0,IF(AND(SUM('Chemicals Calcs'!AL$1:AL31)-'Chem - ODS'!AG$15*10^6&lt;0,SUM('Chemicals Calcs'!AL$2:AL32)-'Chem - ODS'!AG$15*10^6&gt;0),SUM('Chemicals Calcs'!AL$2:AL32)-'Chem - ODS'!AG$15*10^6,'Chemicals Calcs'!AL32))</f>
        <v>0</v>
      </c>
      <c r="AM32" s="210">
        <f ca="1">IF(SUM('Chemicals Calcs'!AM$2:AM32)-'Chem - ODS'!AH$15*10^6&lt;0,0,IF(AND(SUM('Chemicals Calcs'!AM$1:AM31)-'Chem - ODS'!AH$15*10^6&lt;0,SUM('Chemicals Calcs'!AM$2:AM32)-'Chem - ODS'!AH$15*10^6&gt;0),SUM('Chemicals Calcs'!AM$2:AM32)-'Chem - ODS'!AH$15*10^6,'Chemicals Calcs'!AM32))</f>
        <v>0</v>
      </c>
      <c r="AN32" s="210">
        <f ca="1">IF(SUM('Chemicals Calcs'!AN$2:AN32)-'Chem - ODS'!AI$15*10^6&lt;0,0,IF(AND(SUM('Chemicals Calcs'!AN$1:AN31)-'Chem - ODS'!AI$15*10^6&lt;0,SUM('Chemicals Calcs'!AN$2:AN32)-'Chem - ODS'!AI$15*10^6&gt;0),SUM('Chemicals Calcs'!AN$2:AN32)-'Chem - ODS'!AI$15*10^6,'Chemicals Calcs'!AN32))</f>
        <v>0</v>
      </c>
      <c r="AO32" s="210">
        <f ca="1">IF(SUM('Chemicals Calcs'!AO$2:AO32)-'Chem - ODS'!AJ$15*10^6&lt;0,0,IF(AND(SUM('Chemicals Calcs'!AO$1:AO31)-'Chem - ODS'!AJ$15*10^6&lt;0,SUM('Chemicals Calcs'!AO$2:AO32)-'Chem - ODS'!AJ$15*10^6&gt;0),SUM('Chemicals Calcs'!AO$2:AO32)-'Chem - ODS'!AJ$15*10^6,'Chemicals Calcs'!AO32))</f>
        <v>0</v>
      </c>
      <c r="AP32" s="210">
        <f ca="1">IF(SUM('Chemicals Calcs'!AP$2:AP32)-'Chem - ODS'!AK$15*10^6&lt;0,0,IF(AND(SUM('Chemicals Calcs'!AP$1:AP31)-'Chem - ODS'!AK$15*10^6&lt;0,SUM('Chemicals Calcs'!AP$2:AP32)-'Chem - ODS'!AK$15*10^6&gt;0),SUM('Chemicals Calcs'!AP$2:AP32)-'Chem - ODS'!AK$15*10^6,'Chemicals Calcs'!AP32))</f>
        <v>0</v>
      </c>
    </row>
    <row r="33" spans="1:42">
      <c r="A33" s="74">
        <v>-19</v>
      </c>
      <c r="B33">
        <f ca="1">IF('Chemicals 2010'!$A41="CP",INDIRECT("'Chemicals 2010'!"&amp;'Country Selector'!$B$3&amp;ROW($A41))*10^12,0)</f>
        <v>0</v>
      </c>
      <c r="C33" s="90">
        <f t="shared" ca="1" si="0"/>
        <v>0</v>
      </c>
      <c r="D33" s="90">
        <f t="shared" ca="1" si="0"/>
        <v>0</v>
      </c>
      <c r="E33" s="90">
        <f t="shared" ca="1" si="0"/>
        <v>0</v>
      </c>
      <c r="F33" s="90">
        <f t="shared" ca="1" si="0"/>
        <v>0</v>
      </c>
      <c r="G33" s="210">
        <f ca="1">IF(SUM('Chemicals Calcs'!G$2:G33)-'Chem - ODS'!B$15*10^6&lt;0,0,IF(AND(SUM('Chemicals Calcs'!G$1:G32)-'Chem - ODS'!B$15*10^6&lt;0,SUM('Chemicals Calcs'!G$2:G33)-'Chem - ODS'!B$15*10^6&gt;0),SUM('Chemicals Calcs'!G$2:G33)-'Chem - ODS'!B$15*10^6,'Chemicals Calcs'!G33))</f>
        <v>0</v>
      </c>
      <c r="H33" s="210">
        <f ca="1">IF(SUM('Chemicals Calcs'!H$2:H33)-'Chem - ODS'!C$15*10^6&lt;0,0,IF(AND(SUM('Chemicals Calcs'!H$1:H32)-'Chem - ODS'!C$15*10^6&lt;0,SUM('Chemicals Calcs'!H$2:H33)-'Chem - ODS'!C$15*10^6&gt;0),SUM('Chemicals Calcs'!H$2:H33)-'Chem - ODS'!C$15*10^6,'Chemicals Calcs'!H33))</f>
        <v>0</v>
      </c>
      <c r="I33" s="210">
        <f ca="1">IF(SUM('Chemicals Calcs'!I$2:I33)-'Chem - ODS'!D$15*10^6&lt;0,0,IF(AND(SUM('Chemicals Calcs'!I$1:I32)-'Chem - ODS'!D$15*10^6&lt;0,SUM('Chemicals Calcs'!I$2:I33)-'Chem - ODS'!D$15*10^6&gt;0),SUM('Chemicals Calcs'!I$2:I33)-'Chem - ODS'!D$15*10^6,'Chemicals Calcs'!I33))</f>
        <v>0</v>
      </c>
      <c r="J33" s="210">
        <f ca="1">IF(SUM('Chemicals Calcs'!J$2:J33)-'Chem - ODS'!E$15*10^6&lt;0,0,IF(AND(SUM('Chemicals Calcs'!J$1:J32)-'Chem - ODS'!E$15*10^6&lt;0,SUM('Chemicals Calcs'!J$2:J33)-'Chem - ODS'!E$15*10^6&gt;0),SUM('Chemicals Calcs'!J$2:J33)-'Chem - ODS'!E$15*10^6,'Chemicals Calcs'!J33))</f>
        <v>0</v>
      </c>
      <c r="K33" s="210">
        <f ca="1">IF(SUM('Chemicals Calcs'!K$2:K33)-'Chem - ODS'!F$15*10^6&lt;0,0,IF(AND(SUM('Chemicals Calcs'!K$1:K32)-'Chem - ODS'!F$15*10^6&lt;0,SUM('Chemicals Calcs'!K$2:K33)-'Chem - ODS'!F$15*10^6&gt;0),SUM('Chemicals Calcs'!K$2:K33)-'Chem - ODS'!F$15*10^6,'Chemicals Calcs'!K33))</f>
        <v>0</v>
      </c>
      <c r="L33" s="210">
        <f ca="1">IF(SUM('Chemicals Calcs'!L$2:L33)-'Chem - ODS'!G$15*10^6&lt;0,0,IF(AND(SUM('Chemicals Calcs'!L$1:L32)-'Chem - ODS'!G$15*10^6&lt;0,SUM('Chemicals Calcs'!L$2:L33)-'Chem - ODS'!G$15*10^6&gt;0),SUM('Chemicals Calcs'!L$2:L33)-'Chem - ODS'!G$15*10^6,'Chemicals Calcs'!L33))</f>
        <v>0</v>
      </c>
      <c r="M33" s="210">
        <f ca="1">IF(SUM('Chemicals Calcs'!M$2:M33)-'Chem - ODS'!H$15*10^6&lt;0,0,IF(AND(SUM('Chemicals Calcs'!M$1:M32)-'Chem - ODS'!H$15*10^6&lt;0,SUM('Chemicals Calcs'!M$2:M33)-'Chem - ODS'!H$15*10^6&gt;0),SUM('Chemicals Calcs'!M$2:M33)-'Chem - ODS'!H$15*10^6,'Chemicals Calcs'!M33))</f>
        <v>0</v>
      </c>
      <c r="N33" s="210">
        <f ca="1">IF(SUM('Chemicals Calcs'!N$2:N33)-'Chem - ODS'!I$15*10^6&lt;0,0,IF(AND(SUM('Chemicals Calcs'!N$1:N32)-'Chem - ODS'!I$15*10^6&lt;0,SUM('Chemicals Calcs'!N$2:N33)-'Chem - ODS'!I$15*10^6&gt;0),SUM('Chemicals Calcs'!N$2:N33)-'Chem - ODS'!I$15*10^6,'Chemicals Calcs'!N33))</f>
        <v>0</v>
      </c>
      <c r="O33" s="210">
        <f ca="1">IF(SUM('Chemicals Calcs'!O$2:O33)-'Chem - ODS'!J$15*10^6&lt;0,0,IF(AND(SUM('Chemicals Calcs'!O$1:O32)-'Chem - ODS'!J$15*10^6&lt;0,SUM('Chemicals Calcs'!O$2:O33)-'Chem - ODS'!J$15*10^6&gt;0),SUM('Chemicals Calcs'!O$2:O33)-'Chem - ODS'!J$15*10^6,'Chemicals Calcs'!O33))</f>
        <v>0</v>
      </c>
      <c r="P33" s="210">
        <f ca="1">IF(SUM('Chemicals Calcs'!P$2:P33)-'Chem - ODS'!K$15*10^6&lt;0,0,IF(AND(SUM('Chemicals Calcs'!P$1:P32)-'Chem - ODS'!K$15*10^6&lt;0,SUM('Chemicals Calcs'!P$2:P33)-'Chem - ODS'!K$15*10^6&gt;0),SUM('Chemicals Calcs'!P$2:P33)-'Chem - ODS'!K$15*10^6,'Chemicals Calcs'!P33))</f>
        <v>0</v>
      </c>
      <c r="Q33" s="210">
        <f ca="1">IF(SUM('Chemicals Calcs'!Q$2:Q33)-'Chem - ODS'!L$15*10^6&lt;0,0,IF(AND(SUM('Chemicals Calcs'!Q$1:Q32)-'Chem - ODS'!L$15*10^6&lt;0,SUM('Chemicals Calcs'!Q$2:Q33)-'Chem - ODS'!L$15*10^6&gt;0),SUM('Chemicals Calcs'!Q$2:Q33)-'Chem - ODS'!L$15*10^6,'Chemicals Calcs'!Q33))</f>
        <v>0</v>
      </c>
      <c r="R33" s="210">
        <f ca="1">IF(SUM('Chemicals Calcs'!R$2:R33)-'Chem - ODS'!M$15*10^6&lt;0,0,IF(AND(SUM('Chemicals Calcs'!R$1:R32)-'Chem - ODS'!M$15*10^6&lt;0,SUM('Chemicals Calcs'!R$2:R33)-'Chem - ODS'!M$15*10^6&gt;0),SUM('Chemicals Calcs'!R$2:R33)-'Chem - ODS'!M$15*10^6,'Chemicals Calcs'!R33))</f>
        <v>0</v>
      </c>
      <c r="S33" s="210">
        <f ca="1">IF(SUM('Chemicals Calcs'!S$2:S33)-'Chem - ODS'!N$15*10^6&lt;0,0,IF(AND(SUM('Chemicals Calcs'!S$1:S32)-'Chem - ODS'!N$15*10^6&lt;0,SUM('Chemicals Calcs'!S$2:S33)-'Chem - ODS'!N$15*10^6&gt;0),SUM('Chemicals Calcs'!S$2:S33)-'Chem - ODS'!N$15*10^6,'Chemicals Calcs'!S33))</f>
        <v>0</v>
      </c>
      <c r="T33" s="210">
        <f ca="1">IF(SUM('Chemicals Calcs'!T$2:T33)-'Chem - ODS'!O$15*10^6&lt;0,0,IF(AND(SUM('Chemicals Calcs'!T$1:T32)-'Chem - ODS'!O$15*10^6&lt;0,SUM('Chemicals Calcs'!T$2:T33)-'Chem - ODS'!O$15*10^6&gt;0),SUM('Chemicals Calcs'!T$2:T33)-'Chem - ODS'!O$15*10^6,'Chemicals Calcs'!T33))</f>
        <v>0</v>
      </c>
      <c r="U33" s="210">
        <f ca="1">IF(SUM('Chemicals Calcs'!U$2:U33)-'Chem - ODS'!P$15*10^6&lt;0,0,IF(AND(SUM('Chemicals Calcs'!U$1:U32)-'Chem - ODS'!P$15*10^6&lt;0,SUM('Chemicals Calcs'!U$2:U33)-'Chem - ODS'!P$15*10^6&gt;0),SUM('Chemicals Calcs'!U$2:U33)-'Chem - ODS'!P$15*10^6,'Chemicals Calcs'!U33))</f>
        <v>0</v>
      </c>
      <c r="V33" s="210">
        <f ca="1">IF(SUM('Chemicals Calcs'!V$2:V33)-'Chem - ODS'!Q$15*10^6&lt;0,0,IF(AND(SUM('Chemicals Calcs'!V$1:V32)-'Chem - ODS'!Q$15*10^6&lt;0,SUM('Chemicals Calcs'!V$2:V33)-'Chem - ODS'!Q$15*10^6&gt;0),SUM('Chemicals Calcs'!V$2:V33)-'Chem - ODS'!Q$15*10^6,'Chemicals Calcs'!V33))</f>
        <v>0</v>
      </c>
      <c r="W33" s="210">
        <f ca="1">IF(SUM('Chemicals Calcs'!W$2:W33)-'Chem - ODS'!R$15*10^6&lt;0,0,IF(AND(SUM('Chemicals Calcs'!W$1:W32)-'Chem - ODS'!R$15*10^6&lt;0,SUM('Chemicals Calcs'!W$2:W33)-'Chem - ODS'!R$15*10^6&gt;0),SUM('Chemicals Calcs'!W$2:W33)-'Chem - ODS'!R$15*10^6,'Chemicals Calcs'!W33))</f>
        <v>0</v>
      </c>
      <c r="X33" s="210">
        <f ca="1">IF(SUM('Chemicals Calcs'!X$2:X33)-'Chem - ODS'!S$15*10^6&lt;0,0,IF(AND(SUM('Chemicals Calcs'!X$1:X32)-'Chem - ODS'!S$15*10^6&lt;0,SUM('Chemicals Calcs'!X$2:X33)-'Chem - ODS'!S$15*10^6&gt;0),SUM('Chemicals Calcs'!X$2:X33)-'Chem - ODS'!S$15*10^6,'Chemicals Calcs'!X33))</f>
        <v>0</v>
      </c>
      <c r="Y33" s="210">
        <f ca="1">IF(SUM('Chemicals Calcs'!Y$2:Y33)-'Chem - ODS'!T$15*10^6&lt;0,0,IF(AND(SUM('Chemicals Calcs'!Y$1:Y32)-'Chem - ODS'!T$15*10^6&lt;0,SUM('Chemicals Calcs'!Y$2:Y33)-'Chem - ODS'!T$15*10^6&gt;0),SUM('Chemicals Calcs'!Y$2:Y33)-'Chem - ODS'!T$15*10^6,'Chemicals Calcs'!Y33))</f>
        <v>0</v>
      </c>
      <c r="Z33" s="210">
        <f ca="1">IF(SUM('Chemicals Calcs'!Z$2:Z33)-'Chem - ODS'!U$15*10^6&lt;0,0,IF(AND(SUM('Chemicals Calcs'!Z$1:Z32)-'Chem - ODS'!U$15*10^6&lt;0,SUM('Chemicals Calcs'!Z$2:Z33)-'Chem - ODS'!U$15*10^6&gt;0),SUM('Chemicals Calcs'!Z$2:Z33)-'Chem - ODS'!U$15*10^6,'Chemicals Calcs'!Z33))</f>
        <v>0</v>
      </c>
      <c r="AA33" s="210">
        <f ca="1">IF(SUM('Chemicals Calcs'!AA$2:AA33)-'Chem - ODS'!V$15*10^6&lt;0,0,IF(AND(SUM('Chemicals Calcs'!AA$1:AA32)-'Chem - ODS'!V$15*10^6&lt;0,SUM('Chemicals Calcs'!AA$2:AA33)-'Chem - ODS'!V$15*10^6&gt;0),SUM('Chemicals Calcs'!AA$2:AA33)-'Chem - ODS'!V$15*10^6,'Chemicals Calcs'!AA33))</f>
        <v>0</v>
      </c>
      <c r="AB33" s="210">
        <f ca="1">IF(SUM('Chemicals Calcs'!AB$2:AB33)-'Chem - ODS'!W$15*10^6&lt;0,0,IF(AND(SUM('Chemicals Calcs'!AB$1:AB32)-'Chem - ODS'!W$15*10^6&lt;0,SUM('Chemicals Calcs'!AB$2:AB33)-'Chem - ODS'!W$15*10^6&gt;0),SUM('Chemicals Calcs'!AB$2:AB33)-'Chem - ODS'!W$15*10^6,'Chemicals Calcs'!AB33))</f>
        <v>0</v>
      </c>
      <c r="AC33" s="210">
        <f ca="1">IF(SUM('Chemicals Calcs'!AC$2:AC33)-'Chem - ODS'!X$15*10^6&lt;0,0,IF(AND(SUM('Chemicals Calcs'!AC$1:AC32)-'Chem - ODS'!X$15*10^6&lt;0,SUM('Chemicals Calcs'!AC$2:AC33)-'Chem - ODS'!X$15*10^6&gt;0),SUM('Chemicals Calcs'!AC$2:AC33)-'Chem - ODS'!X$15*10^6,'Chemicals Calcs'!AC33))</f>
        <v>0</v>
      </c>
      <c r="AD33" s="210">
        <f ca="1">IF(SUM('Chemicals Calcs'!AD$2:AD33)-'Chem - ODS'!Y$15*10^6&lt;0,0,IF(AND(SUM('Chemicals Calcs'!AD$1:AD32)-'Chem - ODS'!Y$15*10^6&lt;0,SUM('Chemicals Calcs'!AD$2:AD33)-'Chem - ODS'!Y$15*10^6&gt;0),SUM('Chemicals Calcs'!AD$2:AD33)-'Chem - ODS'!Y$15*10^6,'Chemicals Calcs'!AD33))</f>
        <v>0</v>
      </c>
      <c r="AE33" s="210">
        <f ca="1">IF(SUM('Chemicals Calcs'!AE$2:AE33)-'Chem - ODS'!Z$15*10^6&lt;0,0,IF(AND(SUM('Chemicals Calcs'!AE$1:AE32)-'Chem - ODS'!Z$15*10^6&lt;0,SUM('Chemicals Calcs'!AE$2:AE33)-'Chem - ODS'!Z$15*10^6&gt;0),SUM('Chemicals Calcs'!AE$2:AE33)-'Chem - ODS'!Z$15*10^6,'Chemicals Calcs'!AE33))</f>
        <v>0</v>
      </c>
      <c r="AF33" s="210">
        <f ca="1">IF(SUM('Chemicals Calcs'!AF$2:AF33)-'Chem - ODS'!AA$15*10^6&lt;0,0,IF(AND(SUM('Chemicals Calcs'!AF$1:AF32)-'Chem - ODS'!AA$15*10^6&lt;0,SUM('Chemicals Calcs'!AF$2:AF33)-'Chem - ODS'!AA$15*10^6&gt;0),SUM('Chemicals Calcs'!AF$2:AF33)-'Chem - ODS'!AA$15*10^6,'Chemicals Calcs'!AF33))</f>
        <v>0</v>
      </c>
      <c r="AG33" s="210">
        <f ca="1">IF(SUM('Chemicals Calcs'!AG$2:AG33)-'Chem - ODS'!AB$15*10^6&lt;0,0,IF(AND(SUM('Chemicals Calcs'!AG$1:AG32)-'Chem - ODS'!AB$15*10^6&lt;0,SUM('Chemicals Calcs'!AG$2:AG33)-'Chem - ODS'!AB$15*10^6&gt;0),SUM('Chemicals Calcs'!AG$2:AG33)-'Chem - ODS'!AB$15*10^6,'Chemicals Calcs'!AG33))</f>
        <v>0</v>
      </c>
      <c r="AH33" s="210">
        <f ca="1">IF(SUM('Chemicals Calcs'!AH$2:AH33)-'Chem - ODS'!AC$15*10^6&lt;0,0,IF(AND(SUM('Chemicals Calcs'!AH$1:AH32)-'Chem - ODS'!AC$15*10^6&lt;0,SUM('Chemicals Calcs'!AH$2:AH33)-'Chem - ODS'!AC$15*10^6&gt;0),SUM('Chemicals Calcs'!AH$2:AH33)-'Chem - ODS'!AC$15*10^6,'Chemicals Calcs'!AH33))</f>
        <v>0</v>
      </c>
      <c r="AI33" s="210">
        <f ca="1">IF(SUM('Chemicals Calcs'!AI$2:AI33)-'Chem - ODS'!AD$15*10^6&lt;0,0,IF(AND(SUM('Chemicals Calcs'!AI$1:AI32)-'Chem - ODS'!AD$15*10^6&lt;0,SUM('Chemicals Calcs'!AI$2:AI33)-'Chem - ODS'!AD$15*10^6&gt;0),SUM('Chemicals Calcs'!AI$2:AI33)-'Chem - ODS'!AD$15*10^6,'Chemicals Calcs'!AI33))</f>
        <v>0</v>
      </c>
      <c r="AJ33" s="210">
        <f ca="1">IF(SUM('Chemicals Calcs'!AJ$2:AJ33)-'Chem - ODS'!AE$15*10^6&lt;0,0,IF(AND(SUM('Chemicals Calcs'!AJ$1:AJ32)-'Chem - ODS'!AE$15*10^6&lt;0,SUM('Chemicals Calcs'!AJ$2:AJ33)-'Chem - ODS'!AE$15*10^6&gt;0),SUM('Chemicals Calcs'!AJ$2:AJ33)-'Chem - ODS'!AE$15*10^6,'Chemicals Calcs'!AJ33))</f>
        <v>0</v>
      </c>
      <c r="AK33" s="210">
        <f ca="1">IF(SUM('Chemicals Calcs'!AK$2:AK33)-'Chem - ODS'!AF$15*10^6&lt;0,0,IF(AND(SUM('Chemicals Calcs'!AK$1:AK32)-'Chem - ODS'!AF$15*10^6&lt;0,SUM('Chemicals Calcs'!AK$2:AK33)-'Chem - ODS'!AF$15*10^6&gt;0),SUM('Chemicals Calcs'!AK$2:AK33)-'Chem - ODS'!AF$15*10^6,'Chemicals Calcs'!AK33))</f>
        <v>0</v>
      </c>
      <c r="AL33" s="210">
        <f ca="1">IF(SUM('Chemicals Calcs'!AL$2:AL33)-'Chem - ODS'!AG$15*10^6&lt;0,0,IF(AND(SUM('Chemicals Calcs'!AL$1:AL32)-'Chem - ODS'!AG$15*10^6&lt;0,SUM('Chemicals Calcs'!AL$2:AL33)-'Chem - ODS'!AG$15*10^6&gt;0),SUM('Chemicals Calcs'!AL$2:AL33)-'Chem - ODS'!AG$15*10^6,'Chemicals Calcs'!AL33))</f>
        <v>0</v>
      </c>
      <c r="AM33" s="210">
        <f ca="1">IF(SUM('Chemicals Calcs'!AM$2:AM33)-'Chem - ODS'!AH$15*10^6&lt;0,0,IF(AND(SUM('Chemicals Calcs'!AM$1:AM32)-'Chem - ODS'!AH$15*10^6&lt;0,SUM('Chemicals Calcs'!AM$2:AM33)-'Chem - ODS'!AH$15*10^6&gt;0),SUM('Chemicals Calcs'!AM$2:AM33)-'Chem - ODS'!AH$15*10^6,'Chemicals Calcs'!AM33))</f>
        <v>0</v>
      </c>
      <c r="AN33" s="210">
        <f ca="1">IF(SUM('Chemicals Calcs'!AN$2:AN33)-'Chem - ODS'!AI$15*10^6&lt;0,0,IF(AND(SUM('Chemicals Calcs'!AN$1:AN32)-'Chem - ODS'!AI$15*10^6&lt;0,SUM('Chemicals Calcs'!AN$2:AN33)-'Chem - ODS'!AI$15*10^6&gt;0),SUM('Chemicals Calcs'!AN$2:AN33)-'Chem - ODS'!AI$15*10^6,'Chemicals Calcs'!AN33))</f>
        <v>0</v>
      </c>
      <c r="AO33" s="210">
        <f ca="1">IF(SUM('Chemicals Calcs'!AO$2:AO33)-'Chem - ODS'!AJ$15*10^6&lt;0,0,IF(AND(SUM('Chemicals Calcs'!AO$1:AO32)-'Chem - ODS'!AJ$15*10^6&lt;0,SUM('Chemicals Calcs'!AO$2:AO33)-'Chem - ODS'!AJ$15*10^6&gt;0),SUM('Chemicals Calcs'!AO$2:AO33)-'Chem - ODS'!AJ$15*10^6,'Chemicals Calcs'!AO33))</f>
        <v>0</v>
      </c>
      <c r="AP33" s="210">
        <f ca="1">IF(SUM('Chemicals Calcs'!AP$2:AP33)-'Chem - ODS'!AK$15*10^6&lt;0,0,IF(AND(SUM('Chemicals Calcs'!AP$1:AP32)-'Chem - ODS'!AK$15*10^6&lt;0,SUM('Chemicals Calcs'!AP$2:AP33)-'Chem - ODS'!AK$15*10^6&gt;0),SUM('Chemicals Calcs'!AP$2:AP33)-'Chem - ODS'!AK$15*10^6,'Chemicals Calcs'!AP33))</f>
        <v>0</v>
      </c>
    </row>
    <row r="34" spans="1:42">
      <c r="A34" s="74">
        <v>-18</v>
      </c>
      <c r="B34">
        <f ca="1">IF('Chemicals 2010'!$A42="CP",INDIRECT("'Chemicals 2010'!"&amp;'Country Selector'!$B$3&amp;ROW($A42))*10^12,0)</f>
        <v>0</v>
      </c>
      <c r="C34" s="90">
        <f t="shared" ca="1" si="0"/>
        <v>0</v>
      </c>
      <c r="D34" s="90">
        <f t="shared" ca="1" si="0"/>
        <v>0</v>
      </c>
      <c r="E34" s="90">
        <f t="shared" ca="1" si="0"/>
        <v>0</v>
      </c>
      <c r="F34" s="90">
        <f t="shared" ca="1" si="0"/>
        <v>0</v>
      </c>
      <c r="G34" s="210">
        <f ca="1">IF(SUM('Chemicals Calcs'!G$2:G34)-'Chem - ODS'!B$15*10^6&lt;0,0,IF(AND(SUM('Chemicals Calcs'!G$1:G33)-'Chem - ODS'!B$15*10^6&lt;0,SUM('Chemicals Calcs'!G$2:G34)-'Chem - ODS'!B$15*10^6&gt;0),SUM('Chemicals Calcs'!G$2:G34)-'Chem - ODS'!B$15*10^6,'Chemicals Calcs'!G34))</f>
        <v>0</v>
      </c>
      <c r="H34" s="210">
        <f ca="1">IF(SUM('Chemicals Calcs'!H$2:H34)-'Chem - ODS'!C$15*10^6&lt;0,0,IF(AND(SUM('Chemicals Calcs'!H$1:H33)-'Chem - ODS'!C$15*10^6&lt;0,SUM('Chemicals Calcs'!H$2:H34)-'Chem - ODS'!C$15*10^6&gt;0),SUM('Chemicals Calcs'!H$2:H34)-'Chem - ODS'!C$15*10^6,'Chemicals Calcs'!H34))</f>
        <v>0</v>
      </c>
      <c r="I34" s="210">
        <f ca="1">IF(SUM('Chemicals Calcs'!I$2:I34)-'Chem - ODS'!D$15*10^6&lt;0,0,IF(AND(SUM('Chemicals Calcs'!I$1:I33)-'Chem - ODS'!D$15*10^6&lt;0,SUM('Chemicals Calcs'!I$2:I34)-'Chem - ODS'!D$15*10^6&gt;0),SUM('Chemicals Calcs'!I$2:I34)-'Chem - ODS'!D$15*10^6,'Chemicals Calcs'!I34))</f>
        <v>0</v>
      </c>
      <c r="J34" s="210">
        <f ca="1">IF(SUM('Chemicals Calcs'!J$2:J34)-'Chem - ODS'!E$15*10^6&lt;0,0,IF(AND(SUM('Chemicals Calcs'!J$1:J33)-'Chem - ODS'!E$15*10^6&lt;0,SUM('Chemicals Calcs'!J$2:J34)-'Chem - ODS'!E$15*10^6&gt;0),SUM('Chemicals Calcs'!J$2:J34)-'Chem - ODS'!E$15*10^6,'Chemicals Calcs'!J34))</f>
        <v>0</v>
      </c>
      <c r="K34" s="210">
        <f ca="1">IF(SUM('Chemicals Calcs'!K$2:K34)-'Chem - ODS'!F$15*10^6&lt;0,0,IF(AND(SUM('Chemicals Calcs'!K$1:K33)-'Chem - ODS'!F$15*10^6&lt;0,SUM('Chemicals Calcs'!K$2:K34)-'Chem - ODS'!F$15*10^6&gt;0),SUM('Chemicals Calcs'!K$2:K34)-'Chem - ODS'!F$15*10^6,'Chemicals Calcs'!K34))</f>
        <v>0</v>
      </c>
      <c r="L34" s="210">
        <f ca="1">IF(SUM('Chemicals Calcs'!L$2:L34)-'Chem - ODS'!G$15*10^6&lt;0,0,IF(AND(SUM('Chemicals Calcs'!L$1:L33)-'Chem - ODS'!G$15*10^6&lt;0,SUM('Chemicals Calcs'!L$2:L34)-'Chem - ODS'!G$15*10^6&gt;0),SUM('Chemicals Calcs'!L$2:L34)-'Chem - ODS'!G$15*10^6,'Chemicals Calcs'!L34))</f>
        <v>0</v>
      </c>
      <c r="M34" s="210">
        <f ca="1">IF(SUM('Chemicals Calcs'!M$2:M34)-'Chem - ODS'!H$15*10^6&lt;0,0,IF(AND(SUM('Chemicals Calcs'!M$1:M33)-'Chem - ODS'!H$15*10^6&lt;0,SUM('Chemicals Calcs'!M$2:M34)-'Chem - ODS'!H$15*10^6&gt;0),SUM('Chemicals Calcs'!M$2:M34)-'Chem - ODS'!H$15*10^6,'Chemicals Calcs'!M34))</f>
        <v>0</v>
      </c>
      <c r="N34" s="210">
        <f ca="1">IF(SUM('Chemicals Calcs'!N$2:N34)-'Chem - ODS'!I$15*10^6&lt;0,0,IF(AND(SUM('Chemicals Calcs'!N$1:N33)-'Chem - ODS'!I$15*10^6&lt;0,SUM('Chemicals Calcs'!N$2:N34)-'Chem - ODS'!I$15*10^6&gt;0),SUM('Chemicals Calcs'!N$2:N34)-'Chem - ODS'!I$15*10^6,'Chemicals Calcs'!N34))</f>
        <v>0</v>
      </c>
      <c r="O34" s="210">
        <f ca="1">IF(SUM('Chemicals Calcs'!O$2:O34)-'Chem - ODS'!J$15*10^6&lt;0,0,IF(AND(SUM('Chemicals Calcs'!O$1:O33)-'Chem - ODS'!J$15*10^6&lt;0,SUM('Chemicals Calcs'!O$2:O34)-'Chem - ODS'!J$15*10^6&gt;0),SUM('Chemicals Calcs'!O$2:O34)-'Chem - ODS'!J$15*10^6,'Chemicals Calcs'!O34))</f>
        <v>0</v>
      </c>
      <c r="P34" s="210">
        <f ca="1">IF(SUM('Chemicals Calcs'!P$2:P34)-'Chem - ODS'!K$15*10^6&lt;0,0,IF(AND(SUM('Chemicals Calcs'!P$1:P33)-'Chem - ODS'!K$15*10^6&lt;0,SUM('Chemicals Calcs'!P$2:P34)-'Chem - ODS'!K$15*10^6&gt;0),SUM('Chemicals Calcs'!P$2:P34)-'Chem - ODS'!K$15*10^6,'Chemicals Calcs'!P34))</f>
        <v>0</v>
      </c>
      <c r="Q34" s="210">
        <f ca="1">IF(SUM('Chemicals Calcs'!Q$2:Q34)-'Chem - ODS'!L$15*10^6&lt;0,0,IF(AND(SUM('Chemicals Calcs'!Q$1:Q33)-'Chem - ODS'!L$15*10^6&lt;0,SUM('Chemicals Calcs'!Q$2:Q34)-'Chem - ODS'!L$15*10^6&gt;0),SUM('Chemicals Calcs'!Q$2:Q34)-'Chem - ODS'!L$15*10^6,'Chemicals Calcs'!Q34))</f>
        <v>0</v>
      </c>
      <c r="R34" s="210">
        <f ca="1">IF(SUM('Chemicals Calcs'!R$2:R34)-'Chem - ODS'!M$15*10^6&lt;0,0,IF(AND(SUM('Chemicals Calcs'!R$1:R33)-'Chem - ODS'!M$15*10^6&lt;0,SUM('Chemicals Calcs'!R$2:R34)-'Chem - ODS'!M$15*10^6&gt;0),SUM('Chemicals Calcs'!R$2:R34)-'Chem - ODS'!M$15*10^6,'Chemicals Calcs'!R34))</f>
        <v>0</v>
      </c>
      <c r="S34" s="210">
        <f ca="1">IF(SUM('Chemicals Calcs'!S$2:S34)-'Chem - ODS'!N$15*10^6&lt;0,0,IF(AND(SUM('Chemicals Calcs'!S$1:S33)-'Chem - ODS'!N$15*10^6&lt;0,SUM('Chemicals Calcs'!S$2:S34)-'Chem - ODS'!N$15*10^6&gt;0),SUM('Chemicals Calcs'!S$2:S34)-'Chem - ODS'!N$15*10^6,'Chemicals Calcs'!S34))</f>
        <v>0</v>
      </c>
      <c r="T34" s="210">
        <f ca="1">IF(SUM('Chemicals Calcs'!T$2:T34)-'Chem - ODS'!O$15*10^6&lt;0,0,IF(AND(SUM('Chemicals Calcs'!T$1:T33)-'Chem - ODS'!O$15*10^6&lt;0,SUM('Chemicals Calcs'!T$2:T34)-'Chem - ODS'!O$15*10^6&gt;0),SUM('Chemicals Calcs'!T$2:T34)-'Chem - ODS'!O$15*10^6,'Chemicals Calcs'!T34))</f>
        <v>0</v>
      </c>
      <c r="U34" s="210">
        <f ca="1">IF(SUM('Chemicals Calcs'!U$2:U34)-'Chem - ODS'!P$15*10^6&lt;0,0,IF(AND(SUM('Chemicals Calcs'!U$1:U33)-'Chem - ODS'!P$15*10^6&lt;0,SUM('Chemicals Calcs'!U$2:U34)-'Chem - ODS'!P$15*10^6&gt;0),SUM('Chemicals Calcs'!U$2:U34)-'Chem - ODS'!P$15*10^6,'Chemicals Calcs'!U34))</f>
        <v>0</v>
      </c>
      <c r="V34" s="210">
        <f ca="1">IF(SUM('Chemicals Calcs'!V$2:V34)-'Chem - ODS'!Q$15*10^6&lt;0,0,IF(AND(SUM('Chemicals Calcs'!V$1:V33)-'Chem - ODS'!Q$15*10^6&lt;0,SUM('Chemicals Calcs'!V$2:V34)-'Chem - ODS'!Q$15*10^6&gt;0),SUM('Chemicals Calcs'!V$2:V34)-'Chem - ODS'!Q$15*10^6,'Chemicals Calcs'!V34))</f>
        <v>0</v>
      </c>
      <c r="W34" s="210">
        <f ca="1">IF(SUM('Chemicals Calcs'!W$2:W34)-'Chem - ODS'!R$15*10^6&lt;0,0,IF(AND(SUM('Chemicals Calcs'!W$1:W33)-'Chem - ODS'!R$15*10^6&lt;0,SUM('Chemicals Calcs'!W$2:W34)-'Chem - ODS'!R$15*10^6&gt;0),SUM('Chemicals Calcs'!W$2:W34)-'Chem - ODS'!R$15*10^6,'Chemicals Calcs'!W34))</f>
        <v>0</v>
      </c>
      <c r="X34" s="210">
        <f ca="1">IF(SUM('Chemicals Calcs'!X$2:X34)-'Chem - ODS'!S$15*10^6&lt;0,0,IF(AND(SUM('Chemicals Calcs'!X$1:X33)-'Chem - ODS'!S$15*10^6&lt;0,SUM('Chemicals Calcs'!X$2:X34)-'Chem - ODS'!S$15*10^6&gt;0),SUM('Chemicals Calcs'!X$2:X34)-'Chem - ODS'!S$15*10^6,'Chemicals Calcs'!X34))</f>
        <v>0</v>
      </c>
      <c r="Y34" s="210">
        <f ca="1">IF(SUM('Chemicals Calcs'!Y$2:Y34)-'Chem - ODS'!T$15*10^6&lt;0,0,IF(AND(SUM('Chemicals Calcs'!Y$1:Y33)-'Chem - ODS'!T$15*10^6&lt;0,SUM('Chemicals Calcs'!Y$2:Y34)-'Chem - ODS'!T$15*10^6&gt;0),SUM('Chemicals Calcs'!Y$2:Y34)-'Chem - ODS'!T$15*10^6,'Chemicals Calcs'!Y34))</f>
        <v>0</v>
      </c>
      <c r="Z34" s="210">
        <f ca="1">IF(SUM('Chemicals Calcs'!Z$2:Z34)-'Chem - ODS'!U$15*10^6&lt;0,0,IF(AND(SUM('Chemicals Calcs'!Z$1:Z33)-'Chem - ODS'!U$15*10^6&lt;0,SUM('Chemicals Calcs'!Z$2:Z34)-'Chem - ODS'!U$15*10^6&gt;0),SUM('Chemicals Calcs'!Z$2:Z34)-'Chem - ODS'!U$15*10^6,'Chemicals Calcs'!Z34))</f>
        <v>0</v>
      </c>
      <c r="AA34" s="210">
        <f ca="1">IF(SUM('Chemicals Calcs'!AA$2:AA34)-'Chem - ODS'!V$15*10^6&lt;0,0,IF(AND(SUM('Chemicals Calcs'!AA$1:AA33)-'Chem - ODS'!V$15*10^6&lt;0,SUM('Chemicals Calcs'!AA$2:AA34)-'Chem - ODS'!V$15*10^6&gt;0),SUM('Chemicals Calcs'!AA$2:AA34)-'Chem - ODS'!V$15*10^6,'Chemicals Calcs'!AA34))</f>
        <v>0</v>
      </c>
      <c r="AB34" s="210">
        <f ca="1">IF(SUM('Chemicals Calcs'!AB$2:AB34)-'Chem - ODS'!W$15*10^6&lt;0,0,IF(AND(SUM('Chemicals Calcs'!AB$1:AB33)-'Chem - ODS'!W$15*10^6&lt;0,SUM('Chemicals Calcs'!AB$2:AB34)-'Chem - ODS'!W$15*10^6&gt;0),SUM('Chemicals Calcs'!AB$2:AB34)-'Chem - ODS'!W$15*10^6,'Chemicals Calcs'!AB34))</f>
        <v>0</v>
      </c>
      <c r="AC34" s="210">
        <f ca="1">IF(SUM('Chemicals Calcs'!AC$2:AC34)-'Chem - ODS'!X$15*10^6&lt;0,0,IF(AND(SUM('Chemicals Calcs'!AC$1:AC33)-'Chem - ODS'!X$15*10^6&lt;0,SUM('Chemicals Calcs'!AC$2:AC34)-'Chem - ODS'!X$15*10^6&gt;0),SUM('Chemicals Calcs'!AC$2:AC34)-'Chem - ODS'!X$15*10^6,'Chemicals Calcs'!AC34))</f>
        <v>0</v>
      </c>
      <c r="AD34" s="210">
        <f ca="1">IF(SUM('Chemicals Calcs'!AD$2:AD34)-'Chem - ODS'!Y$15*10^6&lt;0,0,IF(AND(SUM('Chemicals Calcs'!AD$1:AD33)-'Chem - ODS'!Y$15*10^6&lt;0,SUM('Chemicals Calcs'!AD$2:AD34)-'Chem - ODS'!Y$15*10^6&gt;0),SUM('Chemicals Calcs'!AD$2:AD34)-'Chem - ODS'!Y$15*10^6,'Chemicals Calcs'!AD34))</f>
        <v>0</v>
      </c>
      <c r="AE34" s="210">
        <f ca="1">IF(SUM('Chemicals Calcs'!AE$2:AE34)-'Chem - ODS'!Z$15*10^6&lt;0,0,IF(AND(SUM('Chemicals Calcs'!AE$1:AE33)-'Chem - ODS'!Z$15*10^6&lt;0,SUM('Chemicals Calcs'!AE$2:AE34)-'Chem - ODS'!Z$15*10^6&gt;0),SUM('Chemicals Calcs'!AE$2:AE34)-'Chem - ODS'!Z$15*10^6,'Chemicals Calcs'!AE34))</f>
        <v>0</v>
      </c>
      <c r="AF34" s="210">
        <f ca="1">IF(SUM('Chemicals Calcs'!AF$2:AF34)-'Chem - ODS'!AA$15*10^6&lt;0,0,IF(AND(SUM('Chemicals Calcs'!AF$1:AF33)-'Chem - ODS'!AA$15*10^6&lt;0,SUM('Chemicals Calcs'!AF$2:AF34)-'Chem - ODS'!AA$15*10^6&gt;0),SUM('Chemicals Calcs'!AF$2:AF34)-'Chem - ODS'!AA$15*10^6,'Chemicals Calcs'!AF34))</f>
        <v>0</v>
      </c>
      <c r="AG34" s="210">
        <f ca="1">IF(SUM('Chemicals Calcs'!AG$2:AG34)-'Chem - ODS'!AB$15*10^6&lt;0,0,IF(AND(SUM('Chemicals Calcs'!AG$1:AG33)-'Chem - ODS'!AB$15*10^6&lt;0,SUM('Chemicals Calcs'!AG$2:AG34)-'Chem - ODS'!AB$15*10^6&gt;0),SUM('Chemicals Calcs'!AG$2:AG34)-'Chem - ODS'!AB$15*10^6,'Chemicals Calcs'!AG34))</f>
        <v>0</v>
      </c>
      <c r="AH34" s="210">
        <f ca="1">IF(SUM('Chemicals Calcs'!AH$2:AH34)-'Chem - ODS'!AC$15*10^6&lt;0,0,IF(AND(SUM('Chemicals Calcs'!AH$1:AH33)-'Chem - ODS'!AC$15*10^6&lt;0,SUM('Chemicals Calcs'!AH$2:AH34)-'Chem - ODS'!AC$15*10^6&gt;0),SUM('Chemicals Calcs'!AH$2:AH34)-'Chem - ODS'!AC$15*10^6,'Chemicals Calcs'!AH34))</f>
        <v>0</v>
      </c>
      <c r="AI34" s="210">
        <f ca="1">IF(SUM('Chemicals Calcs'!AI$2:AI34)-'Chem - ODS'!AD$15*10^6&lt;0,0,IF(AND(SUM('Chemicals Calcs'!AI$1:AI33)-'Chem - ODS'!AD$15*10^6&lt;0,SUM('Chemicals Calcs'!AI$2:AI34)-'Chem - ODS'!AD$15*10^6&gt;0),SUM('Chemicals Calcs'!AI$2:AI34)-'Chem - ODS'!AD$15*10^6,'Chemicals Calcs'!AI34))</f>
        <v>0</v>
      </c>
      <c r="AJ34" s="210">
        <f ca="1">IF(SUM('Chemicals Calcs'!AJ$2:AJ34)-'Chem - ODS'!AE$15*10^6&lt;0,0,IF(AND(SUM('Chemicals Calcs'!AJ$1:AJ33)-'Chem - ODS'!AE$15*10^6&lt;0,SUM('Chemicals Calcs'!AJ$2:AJ34)-'Chem - ODS'!AE$15*10^6&gt;0),SUM('Chemicals Calcs'!AJ$2:AJ34)-'Chem - ODS'!AE$15*10^6,'Chemicals Calcs'!AJ34))</f>
        <v>0</v>
      </c>
      <c r="AK34" s="210">
        <f ca="1">IF(SUM('Chemicals Calcs'!AK$2:AK34)-'Chem - ODS'!AF$15*10^6&lt;0,0,IF(AND(SUM('Chemicals Calcs'!AK$1:AK33)-'Chem - ODS'!AF$15*10^6&lt;0,SUM('Chemicals Calcs'!AK$2:AK34)-'Chem - ODS'!AF$15*10^6&gt;0),SUM('Chemicals Calcs'!AK$2:AK34)-'Chem - ODS'!AF$15*10^6,'Chemicals Calcs'!AK34))</f>
        <v>0</v>
      </c>
      <c r="AL34" s="210">
        <f ca="1">IF(SUM('Chemicals Calcs'!AL$2:AL34)-'Chem - ODS'!AG$15*10^6&lt;0,0,IF(AND(SUM('Chemicals Calcs'!AL$1:AL33)-'Chem - ODS'!AG$15*10^6&lt;0,SUM('Chemicals Calcs'!AL$2:AL34)-'Chem - ODS'!AG$15*10^6&gt;0),SUM('Chemicals Calcs'!AL$2:AL34)-'Chem - ODS'!AG$15*10^6,'Chemicals Calcs'!AL34))</f>
        <v>0</v>
      </c>
      <c r="AM34" s="210">
        <f ca="1">IF(SUM('Chemicals Calcs'!AM$2:AM34)-'Chem - ODS'!AH$15*10^6&lt;0,0,IF(AND(SUM('Chemicals Calcs'!AM$1:AM33)-'Chem - ODS'!AH$15*10^6&lt;0,SUM('Chemicals Calcs'!AM$2:AM34)-'Chem - ODS'!AH$15*10^6&gt;0),SUM('Chemicals Calcs'!AM$2:AM34)-'Chem - ODS'!AH$15*10^6,'Chemicals Calcs'!AM34))</f>
        <v>0</v>
      </c>
      <c r="AN34" s="210">
        <f ca="1">IF(SUM('Chemicals Calcs'!AN$2:AN34)-'Chem - ODS'!AI$15*10^6&lt;0,0,IF(AND(SUM('Chemicals Calcs'!AN$1:AN33)-'Chem - ODS'!AI$15*10^6&lt;0,SUM('Chemicals Calcs'!AN$2:AN34)-'Chem - ODS'!AI$15*10^6&gt;0),SUM('Chemicals Calcs'!AN$2:AN34)-'Chem - ODS'!AI$15*10^6,'Chemicals Calcs'!AN34))</f>
        <v>0</v>
      </c>
      <c r="AO34" s="210">
        <f ca="1">IF(SUM('Chemicals Calcs'!AO$2:AO34)-'Chem - ODS'!AJ$15*10^6&lt;0,0,IF(AND(SUM('Chemicals Calcs'!AO$1:AO33)-'Chem - ODS'!AJ$15*10^6&lt;0,SUM('Chemicals Calcs'!AO$2:AO34)-'Chem - ODS'!AJ$15*10^6&gt;0),SUM('Chemicals Calcs'!AO$2:AO34)-'Chem - ODS'!AJ$15*10^6,'Chemicals Calcs'!AO34))</f>
        <v>0</v>
      </c>
      <c r="AP34" s="210">
        <f ca="1">IF(SUM('Chemicals Calcs'!AP$2:AP34)-'Chem - ODS'!AK$15*10^6&lt;0,0,IF(AND(SUM('Chemicals Calcs'!AP$1:AP33)-'Chem - ODS'!AK$15*10^6&lt;0,SUM('Chemicals Calcs'!AP$2:AP34)-'Chem - ODS'!AK$15*10^6&gt;0),SUM('Chemicals Calcs'!AP$2:AP34)-'Chem - ODS'!AK$15*10^6,'Chemicals Calcs'!AP34))</f>
        <v>0</v>
      </c>
    </row>
    <row r="35" spans="1:42">
      <c r="A35" s="74">
        <v>-17</v>
      </c>
      <c r="B35">
        <f ca="1">IF('Chemicals 2010'!$A43="CP",INDIRECT("'Chemicals 2010'!"&amp;'Country Selector'!$B$3&amp;ROW($A43))*10^12,0)</f>
        <v>0</v>
      </c>
      <c r="C35" s="90">
        <f t="shared" ref="C35:F63" ca="1" si="2">$B35*($L$1-C$1)/($L$1-$B$1)+$L35*(C$1-$B$1)/($L$1-$B$1)</f>
        <v>0</v>
      </c>
      <c r="D35" s="90">
        <f t="shared" ca="1" si="2"/>
        <v>0</v>
      </c>
      <c r="E35" s="90">
        <f t="shared" ca="1" si="2"/>
        <v>0</v>
      </c>
      <c r="F35" s="90">
        <f t="shared" ca="1" si="2"/>
        <v>0</v>
      </c>
      <c r="G35" s="210">
        <f ca="1">IF(SUM('Chemicals Calcs'!G$2:G35)-'Chem - ODS'!B$15*10^6&lt;0,0,IF(AND(SUM('Chemicals Calcs'!G$1:G34)-'Chem - ODS'!B$15*10^6&lt;0,SUM('Chemicals Calcs'!G$2:G35)-'Chem - ODS'!B$15*10^6&gt;0),SUM('Chemicals Calcs'!G$2:G35)-'Chem - ODS'!B$15*10^6,'Chemicals Calcs'!G35))</f>
        <v>107457731203.6274</v>
      </c>
      <c r="H35" s="210">
        <f ca="1">IF(SUM('Chemicals Calcs'!H$2:H35)-'Chem - ODS'!C$15*10^6&lt;0,0,IF(AND(SUM('Chemicals Calcs'!H$1:H34)-'Chem - ODS'!C$15*10^6&lt;0,SUM('Chemicals Calcs'!H$2:H35)-'Chem - ODS'!C$15*10^6&gt;0),SUM('Chemicals Calcs'!H$2:H35)-'Chem - ODS'!C$15*10^6,'Chemicals Calcs'!H35))</f>
        <v>0</v>
      </c>
      <c r="I35" s="210">
        <f ca="1">IF(SUM('Chemicals Calcs'!I$2:I35)-'Chem - ODS'!D$15*10^6&lt;0,0,IF(AND(SUM('Chemicals Calcs'!I$1:I34)-'Chem - ODS'!D$15*10^6&lt;0,SUM('Chemicals Calcs'!I$2:I35)-'Chem - ODS'!D$15*10^6&gt;0),SUM('Chemicals Calcs'!I$2:I35)-'Chem - ODS'!D$15*10^6,'Chemicals Calcs'!I35))</f>
        <v>0</v>
      </c>
      <c r="J35" s="210">
        <f ca="1">IF(SUM('Chemicals Calcs'!J$2:J35)-'Chem - ODS'!E$15*10^6&lt;0,0,IF(AND(SUM('Chemicals Calcs'!J$1:J34)-'Chem - ODS'!E$15*10^6&lt;0,SUM('Chemicals Calcs'!J$2:J35)-'Chem - ODS'!E$15*10^6&gt;0),SUM('Chemicals Calcs'!J$2:J35)-'Chem - ODS'!E$15*10^6,'Chemicals Calcs'!J35))</f>
        <v>0</v>
      </c>
      <c r="K35" s="210">
        <f ca="1">IF(SUM('Chemicals Calcs'!K$2:K35)-'Chem - ODS'!F$15*10^6&lt;0,0,IF(AND(SUM('Chemicals Calcs'!K$1:K34)-'Chem - ODS'!F$15*10^6&lt;0,SUM('Chemicals Calcs'!K$2:K35)-'Chem - ODS'!F$15*10^6&gt;0),SUM('Chemicals Calcs'!K$2:K35)-'Chem - ODS'!F$15*10^6,'Chemicals Calcs'!K35))</f>
        <v>0</v>
      </c>
      <c r="L35" s="210">
        <f ca="1">IF(SUM('Chemicals Calcs'!L$2:L35)-'Chem - ODS'!G$15*10^6&lt;0,0,IF(AND(SUM('Chemicals Calcs'!L$1:L34)-'Chem - ODS'!G$15*10^6&lt;0,SUM('Chemicals Calcs'!L$2:L35)-'Chem - ODS'!G$15*10^6&gt;0),SUM('Chemicals Calcs'!L$2:L35)-'Chem - ODS'!G$15*10^6,'Chemicals Calcs'!L35))</f>
        <v>0</v>
      </c>
      <c r="M35" s="210">
        <f ca="1">IF(SUM('Chemicals Calcs'!M$2:M35)-'Chem - ODS'!H$15*10^6&lt;0,0,IF(AND(SUM('Chemicals Calcs'!M$1:M34)-'Chem - ODS'!H$15*10^6&lt;0,SUM('Chemicals Calcs'!M$2:M35)-'Chem - ODS'!H$15*10^6&gt;0),SUM('Chemicals Calcs'!M$2:M35)-'Chem - ODS'!H$15*10^6,'Chemicals Calcs'!M35))</f>
        <v>0</v>
      </c>
      <c r="N35" s="210">
        <f ca="1">IF(SUM('Chemicals Calcs'!N$2:N35)-'Chem - ODS'!I$15*10^6&lt;0,0,IF(AND(SUM('Chemicals Calcs'!N$1:N34)-'Chem - ODS'!I$15*10^6&lt;0,SUM('Chemicals Calcs'!N$2:N35)-'Chem - ODS'!I$15*10^6&gt;0),SUM('Chemicals Calcs'!N$2:N35)-'Chem - ODS'!I$15*10^6,'Chemicals Calcs'!N35))</f>
        <v>0</v>
      </c>
      <c r="O35" s="210">
        <f ca="1">IF(SUM('Chemicals Calcs'!O$2:O35)-'Chem - ODS'!J$15*10^6&lt;0,0,IF(AND(SUM('Chemicals Calcs'!O$1:O34)-'Chem - ODS'!J$15*10^6&lt;0,SUM('Chemicals Calcs'!O$2:O35)-'Chem - ODS'!J$15*10^6&gt;0),SUM('Chemicals Calcs'!O$2:O35)-'Chem - ODS'!J$15*10^6,'Chemicals Calcs'!O35))</f>
        <v>0</v>
      </c>
      <c r="P35" s="210">
        <f ca="1">IF(SUM('Chemicals Calcs'!P$2:P35)-'Chem - ODS'!K$15*10^6&lt;0,0,IF(AND(SUM('Chemicals Calcs'!P$1:P34)-'Chem - ODS'!K$15*10^6&lt;0,SUM('Chemicals Calcs'!P$2:P35)-'Chem - ODS'!K$15*10^6&gt;0),SUM('Chemicals Calcs'!P$2:P35)-'Chem - ODS'!K$15*10^6,'Chemicals Calcs'!P35))</f>
        <v>0</v>
      </c>
      <c r="Q35" s="210">
        <f ca="1">IF(SUM('Chemicals Calcs'!Q$2:Q35)-'Chem - ODS'!L$15*10^6&lt;0,0,IF(AND(SUM('Chemicals Calcs'!Q$1:Q34)-'Chem - ODS'!L$15*10^6&lt;0,SUM('Chemicals Calcs'!Q$2:Q35)-'Chem - ODS'!L$15*10^6&gt;0),SUM('Chemicals Calcs'!Q$2:Q35)-'Chem - ODS'!L$15*10^6,'Chemicals Calcs'!Q35))</f>
        <v>0</v>
      </c>
      <c r="R35" s="210">
        <f ca="1">IF(SUM('Chemicals Calcs'!R$2:R35)-'Chem - ODS'!M$15*10^6&lt;0,0,IF(AND(SUM('Chemicals Calcs'!R$1:R34)-'Chem - ODS'!M$15*10^6&lt;0,SUM('Chemicals Calcs'!R$2:R35)-'Chem - ODS'!M$15*10^6&gt;0),SUM('Chemicals Calcs'!R$2:R35)-'Chem - ODS'!M$15*10^6,'Chemicals Calcs'!R35))</f>
        <v>0</v>
      </c>
      <c r="S35" s="210">
        <f ca="1">IF(SUM('Chemicals Calcs'!S$2:S35)-'Chem - ODS'!N$15*10^6&lt;0,0,IF(AND(SUM('Chemicals Calcs'!S$1:S34)-'Chem - ODS'!N$15*10^6&lt;0,SUM('Chemicals Calcs'!S$2:S35)-'Chem - ODS'!N$15*10^6&gt;0),SUM('Chemicals Calcs'!S$2:S35)-'Chem - ODS'!N$15*10^6,'Chemicals Calcs'!S35))</f>
        <v>0</v>
      </c>
      <c r="T35" s="210">
        <f ca="1">IF(SUM('Chemicals Calcs'!T$2:T35)-'Chem - ODS'!O$15*10^6&lt;0,0,IF(AND(SUM('Chemicals Calcs'!T$1:T34)-'Chem - ODS'!O$15*10^6&lt;0,SUM('Chemicals Calcs'!T$2:T35)-'Chem - ODS'!O$15*10^6&gt;0),SUM('Chemicals Calcs'!T$2:T35)-'Chem - ODS'!O$15*10^6,'Chemicals Calcs'!T35))</f>
        <v>0</v>
      </c>
      <c r="U35" s="210">
        <f ca="1">IF(SUM('Chemicals Calcs'!U$2:U35)-'Chem - ODS'!P$15*10^6&lt;0,0,IF(AND(SUM('Chemicals Calcs'!U$1:U34)-'Chem - ODS'!P$15*10^6&lt;0,SUM('Chemicals Calcs'!U$2:U35)-'Chem - ODS'!P$15*10^6&gt;0),SUM('Chemicals Calcs'!U$2:U35)-'Chem - ODS'!P$15*10^6,'Chemicals Calcs'!U35))</f>
        <v>0</v>
      </c>
      <c r="V35" s="210">
        <f ca="1">IF(SUM('Chemicals Calcs'!V$2:V35)-'Chem - ODS'!Q$15*10^6&lt;0,0,IF(AND(SUM('Chemicals Calcs'!V$1:V34)-'Chem - ODS'!Q$15*10^6&lt;0,SUM('Chemicals Calcs'!V$2:V35)-'Chem - ODS'!Q$15*10^6&gt;0),SUM('Chemicals Calcs'!V$2:V35)-'Chem - ODS'!Q$15*10^6,'Chemicals Calcs'!V35))</f>
        <v>0</v>
      </c>
      <c r="W35" s="210">
        <f ca="1">IF(SUM('Chemicals Calcs'!W$2:W35)-'Chem - ODS'!R$15*10^6&lt;0,0,IF(AND(SUM('Chemicals Calcs'!W$1:W34)-'Chem - ODS'!R$15*10^6&lt;0,SUM('Chemicals Calcs'!W$2:W35)-'Chem - ODS'!R$15*10^6&gt;0),SUM('Chemicals Calcs'!W$2:W35)-'Chem - ODS'!R$15*10^6,'Chemicals Calcs'!W35))</f>
        <v>0</v>
      </c>
      <c r="X35" s="210">
        <f ca="1">IF(SUM('Chemicals Calcs'!X$2:X35)-'Chem - ODS'!S$15*10^6&lt;0,0,IF(AND(SUM('Chemicals Calcs'!X$1:X34)-'Chem - ODS'!S$15*10^6&lt;0,SUM('Chemicals Calcs'!X$2:X35)-'Chem - ODS'!S$15*10^6&gt;0),SUM('Chemicals Calcs'!X$2:X35)-'Chem - ODS'!S$15*10^6,'Chemicals Calcs'!X35))</f>
        <v>0</v>
      </c>
      <c r="Y35" s="210">
        <f ca="1">IF(SUM('Chemicals Calcs'!Y$2:Y35)-'Chem - ODS'!T$15*10^6&lt;0,0,IF(AND(SUM('Chemicals Calcs'!Y$1:Y34)-'Chem - ODS'!T$15*10^6&lt;0,SUM('Chemicals Calcs'!Y$2:Y35)-'Chem - ODS'!T$15*10^6&gt;0),SUM('Chemicals Calcs'!Y$2:Y35)-'Chem - ODS'!T$15*10^6,'Chemicals Calcs'!Y35))</f>
        <v>0</v>
      </c>
      <c r="Z35" s="210">
        <f ca="1">IF(SUM('Chemicals Calcs'!Z$2:Z35)-'Chem - ODS'!U$15*10^6&lt;0,0,IF(AND(SUM('Chemicals Calcs'!Z$1:Z34)-'Chem - ODS'!U$15*10^6&lt;0,SUM('Chemicals Calcs'!Z$2:Z35)-'Chem - ODS'!U$15*10^6&gt;0),SUM('Chemicals Calcs'!Z$2:Z35)-'Chem - ODS'!U$15*10^6,'Chemicals Calcs'!Z35))</f>
        <v>0</v>
      </c>
      <c r="AA35" s="210">
        <f ca="1">IF(SUM('Chemicals Calcs'!AA$2:AA35)-'Chem - ODS'!V$15*10^6&lt;0,0,IF(AND(SUM('Chemicals Calcs'!AA$1:AA34)-'Chem - ODS'!V$15*10^6&lt;0,SUM('Chemicals Calcs'!AA$2:AA35)-'Chem - ODS'!V$15*10^6&gt;0),SUM('Chemicals Calcs'!AA$2:AA35)-'Chem - ODS'!V$15*10^6,'Chemicals Calcs'!AA35))</f>
        <v>0</v>
      </c>
      <c r="AB35" s="210">
        <f ca="1">IF(SUM('Chemicals Calcs'!AB$2:AB35)-'Chem - ODS'!W$15*10^6&lt;0,0,IF(AND(SUM('Chemicals Calcs'!AB$1:AB34)-'Chem - ODS'!W$15*10^6&lt;0,SUM('Chemicals Calcs'!AB$2:AB35)-'Chem - ODS'!W$15*10^6&gt;0),SUM('Chemicals Calcs'!AB$2:AB35)-'Chem - ODS'!W$15*10^6,'Chemicals Calcs'!AB35))</f>
        <v>0</v>
      </c>
      <c r="AC35" s="210">
        <f ca="1">IF(SUM('Chemicals Calcs'!AC$2:AC35)-'Chem - ODS'!X$15*10^6&lt;0,0,IF(AND(SUM('Chemicals Calcs'!AC$1:AC34)-'Chem - ODS'!X$15*10^6&lt;0,SUM('Chemicals Calcs'!AC$2:AC35)-'Chem - ODS'!X$15*10^6&gt;0),SUM('Chemicals Calcs'!AC$2:AC35)-'Chem - ODS'!X$15*10^6,'Chemicals Calcs'!AC35))</f>
        <v>0</v>
      </c>
      <c r="AD35" s="210">
        <f ca="1">IF(SUM('Chemicals Calcs'!AD$2:AD35)-'Chem - ODS'!Y$15*10^6&lt;0,0,IF(AND(SUM('Chemicals Calcs'!AD$1:AD34)-'Chem - ODS'!Y$15*10^6&lt;0,SUM('Chemicals Calcs'!AD$2:AD35)-'Chem - ODS'!Y$15*10^6&gt;0),SUM('Chemicals Calcs'!AD$2:AD35)-'Chem - ODS'!Y$15*10^6,'Chemicals Calcs'!AD35))</f>
        <v>0</v>
      </c>
      <c r="AE35" s="210">
        <f ca="1">IF(SUM('Chemicals Calcs'!AE$2:AE35)-'Chem - ODS'!Z$15*10^6&lt;0,0,IF(AND(SUM('Chemicals Calcs'!AE$1:AE34)-'Chem - ODS'!Z$15*10^6&lt;0,SUM('Chemicals Calcs'!AE$2:AE35)-'Chem - ODS'!Z$15*10^6&gt;0),SUM('Chemicals Calcs'!AE$2:AE35)-'Chem - ODS'!Z$15*10^6,'Chemicals Calcs'!AE35))</f>
        <v>0</v>
      </c>
      <c r="AF35" s="210">
        <f ca="1">IF(SUM('Chemicals Calcs'!AF$2:AF35)-'Chem - ODS'!AA$15*10^6&lt;0,0,IF(AND(SUM('Chemicals Calcs'!AF$1:AF34)-'Chem - ODS'!AA$15*10^6&lt;0,SUM('Chemicals Calcs'!AF$2:AF35)-'Chem - ODS'!AA$15*10^6&gt;0),SUM('Chemicals Calcs'!AF$2:AF35)-'Chem - ODS'!AA$15*10^6,'Chemicals Calcs'!AF35))</f>
        <v>0</v>
      </c>
      <c r="AG35" s="210">
        <f ca="1">IF(SUM('Chemicals Calcs'!AG$2:AG35)-'Chem - ODS'!AB$15*10^6&lt;0,0,IF(AND(SUM('Chemicals Calcs'!AG$1:AG34)-'Chem - ODS'!AB$15*10^6&lt;0,SUM('Chemicals Calcs'!AG$2:AG35)-'Chem - ODS'!AB$15*10^6&gt;0),SUM('Chemicals Calcs'!AG$2:AG35)-'Chem - ODS'!AB$15*10^6,'Chemicals Calcs'!AG35))</f>
        <v>0</v>
      </c>
      <c r="AH35" s="210">
        <f ca="1">IF(SUM('Chemicals Calcs'!AH$2:AH35)-'Chem - ODS'!AC$15*10^6&lt;0,0,IF(AND(SUM('Chemicals Calcs'!AH$1:AH34)-'Chem - ODS'!AC$15*10^6&lt;0,SUM('Chemicals Calcs'!AH$2:AH35)-'Chem - ODS'!AC$15*10^6&gt;0),SUM('Chemicals Calcs'!AH$2:AH35)-'Chem - ODS'!AC$15*10^6,'Chemicals Calcs'!AH35))</f>
        <v>0</v>
      </c>
      <c r="AI35" s="210">
        <f ca="1">IF(SUM('Chemicals Calcs'!AI$2:AI35)-'Chem - ODS'!AD$15*10^6&lt;0,0,IF(AND(SUM('Chemicals Calcs'!AI$1:AI34)-'Chem - ODS'!AD$15*10^6&lt;0,SUM('Chemicals Calcs'!AI$2:AI35)-'Chem - ODS'!AD$15*10^6&gt;0),SUM('Chemicals Calcs'!AI$2:AI35)-'Chem - ODS'!AD$15*10^6,'Chemicals Calcs'!AI35))</f>
        <v>0</v>
      </c>
      <c r="AJ35" s="210">
        <f ca="1">IF(SUM('Chemicals Calcs'!AJ$2:AJ35)-'Chem - ODS'!AE$15*10^6&lt;0,0,IF(AND(SUM('Chemicals Calcs'!AJ$1:AJ34)-'Chem - ODS'!AE$15*10^6&lt;0,SUM('Chemicals Calcs'!AJ$2:AJ35)-'Chem - ODS'!AE$15*10^6&gt;0),SUM('Chemicals Calcs'!AJ$2:AJ35)-'Chem - ODS'!AE$15*10^6,'Chemicals Calcs'!AJ35))</f>
        <v>0</v>
      </c>
      <c r="AK35" s="210">
        <f ca="1">IF(SUM('Chemicals Calcs'!AK$2:AK35)-'Chem - ODS'!AF$15*10^6&lt;0,0,IF(AND(SUM('Chemicals Calcs'!AK$1:AK34)-'Chem - ODS'!AF$15*10^6&lt;0,SUM('Chemicals Calcs'!AK$2:AK35)-'Chem - ODS'!AF$15*10^6&gt;0),SUM('Chemicals Calcs'!AK$2:AK35)-'Chem - ODS'!AF$15*10^6,'Chemicals Calcs'!AK35))</f>
        <v>0</v>
      </c>
      <c r="AL35" s="210">
        <f ca="1">IF(SUM('Chemicals Calcs'!AL$2:AL35)-'Chem - ODS'!AG$15*10^6&lt;0,0,IF(AND(SUM('Chemicals Calcs'!AL$1:AL34)-'Chem - ODS'!AG$15*10^6&lt;0,SUM('Chemicals Calcs'!AL$2:AL35)-'Chem - ODS'!AG$15*10^6&gt;0),SUM('Chemicals Calcs'!AL$2:AL35)-'Chem - ODS'!AG$15*10^6,'Chemicals Calcs'!AL35))</f>
        <v>0</v>
      </c>
      <c r="AM35" s="210">
        <f ca="1">IF(SUM('Chemicals Calcs'!AM$2:AM35)-'Chem - ODS'!AH$15*10^6&lt;0,0,IF(AND(SUM('Chemicals Calcs'!AM$1:AM34)-'Chem - ODS'!AH$15*10^6&lt;0,SUM('Chemicals Calcs'!AM$2:AM35)-'Chem - ODS'!AH$15*10^6&gt;0),SUM('Chemicals Calcs'!AM$2:AM35)-'Chem - ODS'!AH$15*10^6,'Chemicals Calcs'!AM35))</f>
        <v>0</v>
      </c>
      <c r="AN35" s="210">
        <f ca="1">IF(SUM('Chemicals Calcs'!AN$2:AN35)-'Chem - ODS'!AI$15*10^6&lt;0,0,IF(AND(SUM('Chemicals Calcs'!AN$1:AN34)-'Chem - ODS'!AI$15*10^6&lt;0,SUM('Chemicals Calcs'!AN$2:AN35)-'Chem - ODS'!AI$15*10^6&gt;0),SUM('Chemicals Calcs'!AN$2:AN35)-'Chem - ODS'!AI$15*10^6,'Chemicals Calcs'!AN35))</f>
        <v>0</v>
      </c>
      <c r="AO35" s="210">
        <f ca="1">IF(SUM('Chemicals Calcs'!AO$2:AO35)-'Chem - ODS'!AJ$15*10^6&lt;0,0,IF(AND(SUM('Chemicals Calcs'!AO$1:AO34)-'Chem - ODS'!AJ$15*10^6&lt;0,SUM('Chemicals Calcs'!AO$2:AO35)-'Chem - ODS'!AJ$15*10^6&gt;0),SUM('Chemicals Calcs'!AO$2:AO35)-'Chem - ODS'!AJ$15*10^6,'Chemicals Calcs'!AO35))</f>
        <v>0</v>
      </c>
      <c r="AP35" s="210">
        <f ca="1">IF(SUM('Chemicals Calcs'!AP$2:AP35)-'Chem - ODS'!AK$15*10^6&lt;0,0,IF(AND(SUM('Chemicals Calcs'!AP$1:AP34)-'Chem - ODS'!AK$15*10^6&lt;0,SUM('Chemicals Calcs'!AP$2:AP35)-'Chem - ODS'!AK$15*10^6&gt;0),SUM('Chemicals Calcs'!AP$2:AP35)-'Chem - ODS'!AK$15*10^6,'Chemicals Calcs'!AP35))</f>
        <v>0</v>
      </c>
    </row>
    <row r="36" spans="1:42">
      <c r="A36" s="74">
        <v>-16</v>
      </c>
      <c r="B36">
        <f ca="1">IF('Chemicals 2010'!$A44="CP",INDIRECT("'Chemicals 2010'!"&amp;'Country Selector'!$B$3&amp;ROW($A44))*10^12,0)</f>
        <v>0</v>
      </c>
      <c r="C36" s="90">
        <f t="shared" ca="1" si="2"/>
        <v>0</v>
      </c>
      <c r="D36" s="90">
        <f t="shared" ca="1" si="2"/>
        <v>0</v>
      </c>
      <c r="E36" s="90">
        <f t="shared" ca="1" si="2"/>
        <v>0</v>
      </c>
      <c r="F36" s="90">
        <f t="shared" ca="1" si="2"/>
        <v>0</v>
      </c>
      <c r="G36" s="210">
        <f ca="1">IF(SUM('Chemicals Calcs'!G$2:G36)-'Chem - ODS'!B$15*10^6&lt;0,0,IF(AND(SUM('Chemicals Calcs'!G$1:G35)-'Chem - ODS'!B$15*10^6&lt;0,SUM('Chemicals Calcs'!G$2:G36)-'Chem - ODS'!B$15*10^6&gt;0),SUM('Chemicals Calcs'!G$2:G36)-'Chem - ODS'!B$15*10^6,'Chemicals Calcs'!G36))</f>
        <v>0</v>
      </c>
      <c r="H36" s="210">
        <f ca="1">IF(SUM('Chemicals Calcs'!H$2:H36)-'Chem - ODS'!C$15*10^6&lt;0,0,IF(AND(SUM('Chemicals Calcs'!H$1:H35)-'Chem - ODS'!C$15*10^6&lt;0,SUM('Chemicals Calcs'!H$2:H36)-'Chem - ODS'!C$15*10^6&gt;0),SUM('Chemicals Calcs'!H$2:H36)-'Chem - ODS'!C$15*10^6,'Chemicals Calcs'!H36))</f>
        <v>0</v>
      </c>
      <c r="I36" s="210">
        <f ca="1">IF(SUM('Chemicals Calcs'!I$2:I36)-'Chem - ODS'!D$15*10^6&lt;0,0,IF(AND(SUM('Chemicals Calcs'!I$1:I35)-'Chem - ODS'!D$15*10^6&lt;0,SUM('Chemicals Calcs'!I$2:I36)-'Chem - ODS'!D$15*10^6&gt;0),SUM('Chemicals Calcs'!I$2:I36)-'Chem - ODS'!D$15*10^6,'Chemicals Calcs'!I36))</f>
        <v>0</v>
      </c>
      <c r="J36" s="210">
        <f ca="1">IF(SUM('Chemicals Calcs'!J$2:J36)-'Chem - ODS'!E$15*10^6&lt;0,0,IF(AND(SUM('Chemicals Calcs'!J$1:J35)-'Chem - ODS'!E$15*10^6&lt;0,SUM('Chemicals Calcs'!J$2:J36)-'Chem - ODS'!E$15*10^6&gt;0),SUM('Chemicals Calcs'!J$2:J36)-'Chem - ODS'!E$15*10^6,'Chemicals Calcs'!J36))</f>
        <v>0</v>
      </c>
      <c r="K36" s="210">
        <f ca="1">IF(SUM('Chemicals Calcs'!K$2:K36)-'Chem - ODS'!F$15*10^6&lt;0,0,IF(AND(SUM('Chemicals Calcs'!K$1:K35)-'Chem - ODS'!F$15*10^6&lt;0,SUM('Chemicals Calcs'!K$2:K36)-'Chem - ODS'!F$15*10^6&gt;0),SUM('Chemicals Calcs'!K$2:K36)-'Chem - ODS'!F$15*10^6,'Chemicals Calcs'!K36))</f>
        <v>0</v>
      </c>
      <c r="L36" s="210">
        <f ca="1">IF(SUM('Chemicals Calcs'!L$2:L36)-'Chem - ODS'!G$15*10^6&lt;0,0,IF(AND(SUM('Chemicals Calcs'!L$1:L35)-'Chem - ODS'!G$15*10^6&lt;0,SUM('Chemicals Calcs'!L$2:L36)-'Chem - ODS'!G$15*10^6&gt;0),SUM('Chemicals Calcs'!L$2:L36)-'Chem - ODS'!G$15*10^6,'Chemicals Calcs'!L36))</f>
        <v>0</v>
      </c>
      <c r="M36" s="210">
        <f ca="1">IF(SUM('Chemicals Calcs'!M$2:M36)-'Chem - ODS'!H$15*10^6&lt;0,0,IF(AND(SUM('Chemicals Calcs'!M$1:M35)-'Chem - ODS'!H$15*10^6&lt;0,SUM('Chemicals Calcs'!M$2:M36)-'Chem - ODS'!H$15*10^6&gt;0),SUM('Chemicals Calcs'!M$2:M36)-'Chem - ODS'!H$15*10^6,'Chemicals Calcs'!M36))</f>
        <v>0</v>
      </c>
      <c r="N36" s="210">
        <f ca="1">IF(SUM('Chemicals Calcs'!N$2:N36)-'Chem - ODS'!I$15*10^6&lt;0,0,IF(AND(SUM('Chemicals Calcs'!N$1:N35)-'Chem - ODS'!I$15*10^6&lt;0,SUM('Chemicals Calcs'!N$2:N36)-'Chem - ODS'!I$15*10^6&gt;0),SUM('Chemicals Calcs'!N$2:N36)-'Chem - ODS'!I$15*10^6,'Chemicals Calcs'!N36))</f>
        <v>0</v>
      </c>
      <c r="O36" s="210">
        <f ca="1">IF(SUM('Chemicals Calcs'!O$2:O36)-'Chem - ODS'!J$15*10^6&lt;0,0,IF(AND(SUM('Chemicals Calcs'!O$1:O35)-'Chem - ODS'!J$15*10^6&lt;0,SUM('Chemicals Calcs'!O$2:O36)-'Chem - ODS'!J$15*10^6&gt;0),SUM('Chemicals Calcs'!O$2:O36)-'Chem - ODS'!J$15*10^6,'Chemicals Calcs'!O36))</f>
        <v>0</v>
      </c>
      <c r="P36" s="210">
        <f ca="1">IF(SUM('Chemicals Calcs'!P$2:P36)-'Chem - ODS'!K$15*10^6&lt;0,0,IF(AND(SUM('Chemicals Calcs'!P$1:P35)-'Chem - ODS'!K$15*10^6&lt;0,SUM('Chemicals Calcs'!P$2:P36)-'Chem - ODS'!K$15*10^6&gt;0),SUM('Chemicals Calcs'!P$2:P36)-'Chem - ODS'!K$15*10^6,'Chemicals Calcs'!P36))</f>
        <v>0</v>
      </c>
      <c r="Q36" s="210">
        <f ca="1">IF(SUM('Chemicals Calcs'!Q$2:Q36)-'Chem - ODS'!L$15*10^6&lt;0,0,IF(AND(SUM('Chemicals Calcs'!Q$1:Q35)-'Chem - ODS'!L$15*10^6&lt;0,SUM('Chemicals Calcs'!Q$2:Q36)-'Chem - ODS'!L$15*10^6&gt;0),SUM('Chemicals Calcs'!Q$2:Q36)-'Chem - ODS'!L$15*10^6,'Chemicals Calcs'!Q36))</f>
        <v>0</v>
      </c>
      <c r="R36" s="210">
        <f ca="1">IF(SUM('Chemicals Calcs'!R$2:R36)-'Chem - ODS'!M$15*10^6&lt;0,0,IF(AND(SUM('Chemicals Calcs'!R$1:R35)-'Chem - ODS'!M$15*10^6&lt;0,SUM('Chemicals Calcs'!R$2:R36)-'Chem - ODS'!M$15*10^6&gt;0),SUM('Chemicals Calcs'!R$2:R36)-'Chem - ODS'!M$15*10^6,'Chemicals Calcs'!R36))</f>
        <v>0</v>
      </c>
      <c r="S36" s="210">
        <f ca="1">IF(SUM('Chemicals Calcs'!S$2:S36)-'Chem - ODS'!N$15*10^6&lt;0,0,IF(AND(SUM('Chemicals Calcs'!S$1:S35)-'Chem - ODS'!N$15*10^6&lt;0,SUM('Chemicals Calcs'!S$2:S36)-'Chem - ODS'!N$15*10^6&gt;0),SUM('Chemicals Calcs'!S$2:S36)-'Chem - ODS'!N$15*10^6,'Chemicals Calcs'!S36))</f>
        <v>0</v>
      </c>
      <c r="T36" s="210">
        <f ca="1">IF(SUM('Chemicals Calcs'!T$2:T36)-'Chem - ODS'!O$15*10^6&lt;0,0,IF(AND(SUM('Chemicals Calcs'!T$1:T35)-'Chem - ODS'!O$15*10^6&lt;0,SUM('Chemicals Calcs'!T$2:T36)-'Chem - ODS'!O$15*10^6&gt;0),SUM('Chemicals Calcs'!T$2:T36)-'Chem - ODS'!O$15*10^6,'Chemicals Calcs'!T36))</f>
        <v>0</v>
      </c>
      <c r="U36" s="210">
        <f ca="1">IF(SUM('Chemicals Calcs'!U$2:U36)-'Chem - ODS'!P$15*10^6&lt;0,0,IF(AND(SUM('Chemicals Calcs'!U$1:U35)-'Chem - ODS'!P$15*10^6&lt;0,SUM('Chemicals Calcs'!U$2:U36)-'Chem - ODS'!P$15*10^6&gt;0),SUM('Chemicals Calcs'!U$2:U36)-'Chem - ODS'!P$15*10^6,'Chemicals Calcs'!U36))</f>
        <v>0</v>
      </c>
      <c r="V36" s="210">
        <f ca="1">IF(SUM('Chemicals Calcs'!V$2:V36)-'Chem - ODS'!Q$15*10^6&lt;0,0,IF(AND(SUM('Chemicals Calcs'!V$1:V35)-'Chem - ODS'!Q$15*10^6&lt;0,SUM('Chemicals Calcs'!V$2:V36)-'Chem - ODS'!Q$15*10^6&gt;0),SUM('Chemicals Calcs'!V$2:V36)-'Chem - ODS'!Q$15*10^6,'Chemicals Calcs'!V36))</f>
        <v>0</v>
      </c>
      <c r="W36" s="210">
        <f ca="1">IF(SUM('Chemicals Calcs'!W$2:W36)-'Chem - ODS'!R$15*10^6&lt;0,0,IF(AND(SUM('Chemicals Calcs'!W$1:W35)-'Chem - ODS'!R$15*10^6&lt;0,SUM('Chemicals Calcs'!W$2:W36)-'Chem - ODS'!R$15*10^6&gt;0),SUM('Chemicals Calcs'!W$2:W36)-'Chem - ODS'!R$15*10^6,'Chemicals Calcs'!W36))</f>
        <v>0</v>
      </c>
      <c r="X36" s="210">
        <f ca="1">IF(SUM('Chemicals Calcs'!X$2:X36)-'Chem - ODS'!S$15*10^6&lt;0,0,IF(AND(SUM('Chemicals Calcs'!X$1:X35)-'Chem - ODS'!S$15*10^6&lt;0,SUM('Chemicals Calcs'!X$2:X36)-'Chem - ODS'!S$15*10^6&gt;0),SUM('Chemicals Calcs'!X$2:X36)-'Chem - ODS'!S$15*10^6,'Chemicals Calcs'!X36))</f>
        <v>0</v>
      </c>
      <c r="Y36" s="210">
        <f ca="1">IF(SUM('Chemicals Calcs'!Y$2:Y36)-'Chem - ODS'!T$15*10^6&lt;0,0,IF(AND(SUM('Chemicals Calcs'!Y$1:Y35)-'Chem - ODS'!T$15*10^6&lt;0,SUM('Chemicals Calcs'!Y$2:Y36)-'Chem - ODS'!T$15*10^6&gt;0),SUM('Chemicals Calcs'!Y$2:Y36)-'Chem - ODS'!T$15*10^6,'Chemicals Calcs'!Y36))</f>
        <v>0</v>
      </c>
      <c r="Z36" s="210">
        <f ca="1">IF(SUM('Chemicals Calcs'!Z$2:Z36)-'Chem - ODS'!U$15*10^6&lt;0,0,IF(AND(SUM('Chemicals Calcs'!Z$1:Z35)-'Chem - ODS'!U$15*10^6&lt;0,SUM('Chemicals Calcs'!Z$2:Z36)-'Chem - ODS'!U$15*10^6&gt;0),SUM('Chemicals Calcs'!Z$2:Z36)-'Chem - ODS'!U$15*10^6,'Chemicals Calcs'!Z36))</f>
        <v>0</v>
      </c>
      <c r="AA36" s="210">
        <f ca="1">IF(SUM('Chemicals Calcs'!AA$2:AA36)-'Chem - ODS'!V$15*10^6&lt;0,0,IF(AND(SUM('Chemicals Calcs'!AA$1:AA35)-'Chem - ODS'!V$15*10^6&lt;0,SUM('Chemicals Calcs'!AA$2:AA36)-'Chem - ODS'!V$15*10^6&gt;0),SUM('Chemicals Calcs'!AA$2:AA36)-'Chem - ODS'!V$15*10^6,'Chemicals Calcs'!AA36))</f>
        <v>0</v>
      </c>
      <c r="AB36" s="210">
        <f ca="1">IF(SUM('Chemicals Calcs'!AB$2:AB36)-'Chem - ODS'!W$15*10^6&lt;0,0,IF(AND(SUM('Chemicals Calcs'!AB$1:AB35)-'Chem - ODS'!W$15*10^6&lt;0,SUM('Chemicals Calcs'!AB$2:AB36)-'Chem - ODS'!W$15*10^6&gt;0),SUM('Chemicals Calcs'!AB$2:AB36)-'Chem - ODS'!W$15*10^6,'Chemicals Calcs'!AB36))</f>
        <v>0</v>
      </c>
      <c r="AC36" s="210">
        <f ca="1">IF(SUM('Chemicals Calcs'!AC$2:AC36)-'Chem - ODS'!X$15*10^6&lt;0,0,IF(AND(SUM('Chemicals Calcs'!AC$1:AC35)-'Chem - ODS'!X$15*10^6&lt;0,SUM('Chemicals Calcs'!AC$2:AC36)-'Chem - ODS'!X$15*10^6&gt;0),SUM('Chemicals Calcs'!AC$2:AC36)-'Chem - ODS'!X$15*10^6,'Chemicals Calcs'!AC36))</f>
        <v>0</v>
      </c>
      <c r="AD36" s="210">
        <f ca="1">IF(SUM('Chemicals Calcs'!AD$2:AD36)-'Chem - ODS'!Y$15*10^6&lt;0,0,IF(AND(SUM('Chemicals Calcs'!AD$1:AD35)-'Chem - ODS'!Y$15*10^6&lt;0,SUM('Chemicals Calcs'!AD$2:AD36)-'Chem - ODS'!Y$15*10^6&gt;0),SUM('Chemicals Calcs'!AD$2:AD36)-'Chem - ODS'!Y$15*10^6,'Chemicals Calcs'!AD36))</f>
        <v>0</v>
      </c>
      <c r="AE36" s="210">
        <f ca="1">IF(SUM('Chemicals Calcs'!AE$2:AE36)-'Chem - ODS'!Z$15*10^6&lt;0,0,IF(AND(SUM('Chemicals Calcs'!AE$1:AE35)-'Chem - ODS'!Z$15*10^6&lt;0,SUM('Chemicals Calcs'!AE$2:AE36)-'Chem - ODS'!Z$15*10^6&gt;0),SUM('Chemicals Calcs'!AE$2:AE36)-'Chem - ODS'!Z$15*10^6,'Chemicals Calcs'!AE36))</f>
        <v>0</v>
      </c>
      <c r="AF36" s="210">
        <f ca="1">IF(SUM('Chemicals Calcs'!AF$2:AF36)-'Chem - ODS'!AA$15*10^6&lt;0,0,IF(AND(SUM('Chemicals Calcs'!AF$1:AF35)-'Chem - ODS'!AA$15*10^6&lt;0,SUM('Chemicals Calcs'!AF$2:AF36)-'Chem - ODS'!AA$15*10^6&gt;0),SUM('Chemicals Calcs'!AF$2:AF36)-'Chem - ODS'!AA$15*10^6,'Chemicals Calcs'!AF36))</f>
        <v>0</v>
      </c>
      <c r="AG36" s="210">
        <f ca="1">IF(SUM('Chemicals Calcs'!AG$2:AG36)-'Chem - ODS'!AB$15*10^6&lt;0,0,IF(AND(SUM('Chemicals Calcs'!AG$1:AG35)-'Chem - ODS'!AB$15*10^6&lt;0,SUM('Chemicals Calcs'!AG$2:AG36)-'Chem - ODS'!AB$15*10^6&gt;0),SUM('Chemicals Calcs'!AG$2:AG36)-'Chem - ODS'!AB$15*10^6,'Chemicals Calcs'!AG36))</f>
        <v>0</v>
      </c>
      <c r="AH36" s="210">
        <f ca="1">IF(SUM('Chemicals Calcs'!AH$2:AH36)-'Chem - ODS'!AC$15*10^6&lt;0,0,IF(AND(SUM('Chemicals Calcs'!AH$1:AH35)-'Chem - ODS'!AC$15*10^6&lt;0,SUM('Chemicals Calcs'!AH$2:AH36)-'Chem - ODS'!AC$15*10^6&gt;0),SUM('Chemicals Calcs'!AH$2:AH36)-'Chem - ODS'!AC$15*10^6,'Chemicals Calcs'!AH36))</f>
        <v>0</v>
      </c>
      <c r="AI36" s="210">
        <f ca="1">IF(SUM('Chemicals Calcs'!AI$2:AI36)-'Chem - ODS'!AD$15*10^6&lt;0,0,IF(AND(SUM('Chemicals Calcs'!AI$1:AI35)-'Chem - ODS'!AD$15*10^6&lt;0,SUM('Chemicals Calcs'!AI$2:AI36)-'Chem - ODS'!AD$15*10^6&gt;0),SUM('Chemicals Calcs'!AI$2:AI36)-'Chem - ODS'!AD$15*10^6,'Chemicals Calcs'!AI36))</f>
        <v>0</v>
      </c>
      <c r="AJ36" s="210">
        <f ca="1">IF(SUM('Chemicals Calcs'!AJ$2:AJ36)-'Chem - ODS'!AE$15*10^6&lt;0,0,IF(AND(SUM('Chemicals Calcs'!AJ$1:AJ35)-'Chem - ODS'!AE$15*10^6&lt;0,SUM('Chemicals Calcs'!AJ$2:AJ36)-'Chem - ODS'!AE$15*10^6&gt;0),SUM('Chemicals Calcs'!AJ$2:AJ36)-'Chem - ODS'!AE$15*10^6,'Chemicals Calcs'!AJ36))</f>
        <v>0</v>
      </c>
      <c r="AK36" s="210">
        <f ca="1">IF(SUM('Chemicals Calcs'!AK$2:AK36)-'Chem - ODS'!AF$15*10^6&lt;0,0,IF(AND(SUM('Chemicals Calcs'!AK$1:AK35)-'Chem - ODS'!AF$15*10^6&lt;0,SUM('Chemicals Calcs'!AK$2:AK36)-'Chem - ODS'!AF$15*10^6&gt;0),SUM('Chemicals Calcs'!AK$2:AK36)-'Chem - ODS'!AF$15*10^6,'Chemicals Calcs'!AK36))</f>
        <v>0</v>
      </c>
      <c r="AL36" s="210">
        <f ca="1">IF(SUM('Chemicals Calcs'!AL$2:AL36)-'Chem - ODS'!AG$15*10^6&lt;0,0,IF(AND(SUM('Chemicals Calcs'!AL$1:AL35)-'Chem - ODS'!AG$15*10^6&lt;0,SUM('Chemicals Calcs'!AL$2:AL36)-'Chem - ODS'!AG$15*10^6&gt;0),SUM('Chemicals Calcs'!AL$2:AL36)-'Chem - ODS'!AG$15*10^6,'Chemicals Calcs'!AL36))</f>
        <v>0</v>
      </c>
      <c r="AM36" s="210">
        <f ca="1">IF(SUM('Chemicals Calcs'!AM$2:AM36)-'Chem - ODS'!AH$15*10^6&lt;0,0,IF(AND(SUM('Chemicals Calcs'!AM$1:AM35)-'Chem - ODS'!AH$15*10^6&lt;0,SUM('Chemicals Calcs'!AM$2:AM36)-'Chem - ODS'!AH$15*10^6&gt;0),SUM('Chemicals Calcs'!AM$2:AM36)-'Chem - ODS'!AH$15*10^6,'Chemicals Calcs'!AM36))</f>
        <v>0</v>
      </c>
      <c r="AN36" s="210">
        <f ca="1">IF(SUM('Chemicals Calcs'!AN$2:AN36)-'Chem - ODS'!AI$15*10^6&lt;0,0,IF(AND(SUM('Chemicals Calcs'!AN$1:AN35)-'Chem - ODS'!AI$15*10^6&lt;0,SUM('Chemicals Calcs'!AN$2:AN36)-'Chem - ODS'!AI$15*10^6&gt;0),SUM('Chemicals Calcs'!AN$2:AN36)-'Chem - ODS'!AI$15*10^6,'Chemicals Calcs'!AN36))</f>
        <v>0</v>
      </c>
      <c r="AO36" s="210">
        <f ca="1">IF(SUM('Chemicals Calcs'!AO$2:AO36)-'Chem - ODS'!AJ$15*10^6&lt;0,0,IF(AND(SUM('Chemicals Calcs'!AO$1:AO35)-'Chem - ODS'!AJ$15*10^6&lt;0,SUM('Chemicals Calcs'!AO$2:AO36)-'Chem - ODS'!AJ$15*10^6&gt;0),SUM('Chemicals Calcs'!AO$2:AO36)-'Chem - ODS'!AJ$15*10^6,'Chemicals Calcs'!AO36))</f>
        <v>0</v>
      </c>
      <c r="AP36" s="210">
        <f ca="1">IF(SUM('Chemicals Calcs'!AP$2:AP36)-'Chem - ODS'!AK$15*10^6&lt;0,0,IF(AND(SUM('Chemicals Calcs'!AP$1:AP35)-'Chem - ODS'!AK$15*10^6&lt;0,SUM('Chemicals Calcs'!AP$2:AP36)-'Chem - ODS'!AK$15*10^6&gt;0),SUM('Chemicals Calcs'!AP$2:AP36)-'Chem - ODS'!AK$15*10^6,'Chemicals Calcs'!AP36))</f>
        <v>0</v>
      </c>
    </row>
    <row r="37" spans="1:42">
      <c r="A37" s="74">
        <v>-15</v>
      </c>
      <c r="B37">
        <f ca="1">IF('Chemicals 2010'!$A45="CP",INDIRECT("'Chemicals 2010'!"&amp;'Country Selector'!$B$3&amp;ROW($A45))*10^12,0)</f>
        <v>0</v>
      </c>
      <c r="C37" s="90">
        <f t="shared" ca="1" si="2"/>
        <v>0</v>
      </c>
      <c r="D37" s="90">
        <f t="shared" ca="1" si="2"/>
        <v>0</v>
      </c>
      <c r="E37" s="90">
        <f t="shared" ca="1" si="2"/>
        <v>0</v>
      </c>
      <c r="F37" s="90">
        <f t="shared" ca="1" si="2"/>
        <v>0</v>
      </c>
      <c r="G37" s="210">
        <f ca="1">IF(SUM('Chemicals Calcs'!G$2:G37)-'Chem - ODS'!B$15*10^6&lt;0,0,IF(AND(SUM('Chemicals Calcs'!G$1:G36)-'Chem - ODS'!B$15*10^6&lt;0,SUM('Chemicals Calcs'!G$2:G37)-'Chem - ODS'!B$15*10^6&gt;0),SUM('Chemicals Calcs'!G$2:G37)-'Chem - ODS'!B$15*10^6,'Chemicals Calcs'!G37))</f>
        <v>0</v>
      </c>
      <c r="H37" s="210">
        <f ca="1">IF(SUM('Chemicals Calcs'!H$2:H37)-'Chem - ODS'!C$15*10^6&lt;0,0,IF(AND(SUM('Chemicals Calcs'!H$1:H36)-'Chem - ODS'!C$15*10^6&lt;0,SUM('Chemicals Calcs'!H$2:H37)-'Chem - ODS'!C$15*10^6&gt;0),SUM('Chemicals Calcs'!H$2:H37)-'Chem - ODS'!C$15*10^6,'Chemicals Calcs'!H37))</f>
        <v>0</v>
      </c>
      <c r="I37" s="210">
        <f ca="1">IF(SUM('Chemicals Calcs'!I$2:I37)-'Chem - ODS'!D$15*10^6&lt;0,0,IF(AND(SUM('Chemicals Calcs'!I$1:I36)-'Chem - ODS'!D$15*10^6&lt;0,SUM('Chemicals Calcs'!I$2:I37)-'Chem - ODS'!D$15*10^6&gt;0),SUM('Chemicals Calcs'!I$2:I37)-'Chem - ODS'!D$15*10^6,'Chemicals Calcs'!I37))</f>
        <v>0</v>
      </c>
      <c r="J37" s="210">
        <f ca="1">IF(SUM('Chemicals Calcs'!J$2:J37)-'Chem - ODS'!E$15*10^6&lt;0,0,IF(AND(SUM('Chemicals Calcs'!J$1:J36)-'Chem - ODS'!E$15*10^6&lt;0,SUM('Chemicals Calcs'!J$2:J37)-'Chem - ODS'!E$15*10^6&gt;0),SUM('Chemicals Calcs'!J$2:J37)-'Chem - ODS'!E$15*10^6,'Chemicals Calcs'!J37))</f>
        <v>0</v>
      </c>
      <c r="K37" s="210">
        <f ca="1">IF(SUM('Chemicals Calcs'!K$2:K37)-'Chem - ODS'!F$15*10^6&lt;0,0,IF(AND(SUM('Chemicals Calcs'!K$1:K36)-'Chem - ODS'!F$15*10^6&lt;0,SUM('Chemicals Calcs'!K$2:K37)-'Chem - ODS'!F$15*10^6&gt;0),SUM('Chemicals Calcs'!K$2:K37)-'Chem - ODS'!F$15*10^6,'Chemicals Calcs'!K37))</f>
        <v>0</v>
      </c>
      <c r="L37" s="210">
        <f ca="1">IF(SUM('Chemicals Calcs'!L$2:L37)-'Chem - ODS'!G$15*10^6&lt;0,0,IF(AND(SUM('Chemicals Calcs'!L$1:L36)-'Chem - ODS'!G$15*10^6&lt;0,SUM('Chemicals Calcs'!L$2:L37)-'Chem - ODS'!G$15*10^6&gt;0),SUM('Chemicals Calcs'!L$2:L37)-'Chem - ODS'!G$15*10^6,'Chemicals Calcs'!L37))</f>
        <v>0</v>
      </c>
      <c r="M37" s="210">
        <f ca="1">IF(SUM('Chemicals Calcs'!M$2:M37)-'Chem - ODS'!H$15*10^6&lt;0,0,IF(AND(SUM('Chemicals Calcs'!M$1:M36)-'Chem - ODS'!H$15*10^6&lt;0,SUM('Chemicals Calcs'!M$2:M37)-'Chem - ODS'!H$15*10^6&gt;0),SUM('Chemicals Calcs'!M$2:M37)-'Chem - ODS'!H$15*10^6,'Chemicals Calcs'!M37))</f>
        <v>0</v>
      </c>
      <c r="N37" s="210">
        <f ca="1">IF(SUM('Chemicals Calcs'!N$2:N37)-'Chem - ODS'!I$15*10^6&lt;0,0,IF(AND(SUM('Chemicals Calcs'!N$1:N36)-'Chem - ODS'!I$15*10^6&lt;0,SUM('Chemicals Calcs'!N$2:N37)-'Chem - ODS'!I$15*10^6&gt;0),SUM('Chemicals Calcs'!N$2:N37)-'Chem - ODS'!I$15*10^6,'Chemicals Calcs'!N37))</f>
        <v>0</v>
      </c>
      <c r="O37" s="210">
        <f ca="1">IF(SUM('Chemicals Calcs'!O$2:O37)-'Chem - ODS'!J$15*10^6&lt;0,0,IF(AND(SUM('Chemicals Calcs'!O$1:O36)-'Chem - ODS'!J$15*10^6&lt;0,SUM('Chemicals Calcs'!O$2:O37)-'Chem - ODS'!J$15*10^6&gt;0),SUM('Chemicals Calcs'!O$2:O37)-'Chem - ODS'!J$15*10^6,'Chemicals Calcs'!O37))</f>
        <v>0</v>
      </c>
      <c r="P37" s="210">
        <f ca="1">IF(SUM('Chemicals Calcs'!P$2:P37)-'Chem - ODS'!K$15*10^6&lt;0,0,IF(AND(SUM('Chemicals Calcs'!P$1:P36)-'Chem - ODS'!K$15*10^6&lt;0,SUM('Chemicals Calcs'!P$2:P37)-'Chem - ODS'!K$15*10^6&gt;0),SUM('Chemicals Calcs'!P$2:P37)-'Chem - ODS'!K$15*10^6,'Chemicals Calcs'!P37))</f>
        <v>0</v>
      </c>
      <c r="Q37" s="210">
        <f ca="1">IF(SUM('Chemicals Calcs'!Q$2:Q37)-'Chem - ODS'!L$15*10^6&lt;0,0,IF(AND(SUM('Chemicals Calcs'!Q$1:Q36)-'Chem - ODS'!L$15*10^6&lt;0,SUM('Chemicals Calcs'!Q$2:Q37)-'Chem - ODS'!L$15*10^6&gt;0),SUM('Chemicals Calcs'!Q$2:Q37)-'Chem - ODS'!L$15*10^6,'Chemicals Calcs'!Q37))</f>
        <v>0</v>
      </c>
      <c r="R37" s="210">
        <f ca="1">IF(SUM('Chemicals Calcs'!R$2:R37)-'Chem - ODS'!M$15*10^6&lt;0,0,IF(AND(SUM('Chemicals Calcs'!R$1:R36)-'Chem - ODS'!M$15*10^6&lt;0,SUM('Chemicals Calcs'!R$2:R37)-'Chem - ODS'!M$15*10^6&gt;0),SUM('Chemicals Calcs'!R$2:R37)-'Chem - ODS'!M$15*10^6,'Chemicals Calcs'!R37))</f>
        <v>0</v>
      </c>
      <c r="S37" s="210">
        <f ca="1">IF(SUM('Chemicals Calcs'!S$2:S37)-'Chem - ODS'!N$15*10^6&lt;0,0,IF(AND(SUM('Chemicals Calcs'!S$1:S36)-'Chem - ODS'!N$15*10^6&lt;0,SUM('Chemicals Calcs'!S$2:S37)-'Chem - ODS'!N$15*10^6&gt;0),SUM('Chemicals Calcs'!S$2:S37)-'Chem - ODS'!N$15*10^6,'Chemicals Calcs'!S37))</f>
        <v>0</v>
      </c>
      <c r="T37" s="210">
        <f ca="1">IF(SUM('Chemicals Calcs'!T$2:T37)-'Chem - ODS'!O$15*10^6&lt;0,0,IF(AND(SUM('Chemicals Calcs'!T$1:T36)-'Chem - ODS'!O$15*10^6&lt;0,SUM('Chemicals Calcs'!T$2:T37)-'Chem - ODS'!O$15*10^6&gt;0),SUM('Chemicals Calcs'!T$2:T37)-'Chem - ODS'!O$15*10^6,'Chemicals Calcs'!T37))</f>
        <v>0</v>
      </c>
      <c r="U37" s="210">
        <f ca="1">IF(SUM('Chemicals Calcs'!U$2:U37)-'Chem - ODS'!P$15*10^6&lt;0,0,IF(AND(SUM('Chemicals Calcs'!U$1:U36)-'Chem - ODS'!P$15*10^6&lt;0,SUM('Chemicals Calcs'!U$2:U37)-'Chem - ODS'!P$15*10^6&gt;0),SUM('Chemicals Calcs'!U$2:U37)-'Chem - ODS'!P$15*10^6,'Chemicals Calcs'!U37))</f>
        <v>0</v>
      </c>
      <c r="V37" s="210">
        <f ca="1">IF(SUM('Chemicals Calcs'!V$2:V37)-'Chem - ODS'!Q$15*10^6&lt;0,0,IF(AND(SUM('Chemicals Calcs'!V$1:V36)-'Chem - ODS'!Q$15*10^6&lt;0,SUM('Chemicals Calcs'!V$2:V37)-'Chem - ODS'!Q$15*10^6&gt;0),SUM('Chemicals Calcs'!V$2:V37)-'Chem - ODS'!Q$15*10^6,'Chemicals Calcs'!V37))</f>
        <v>0</v>
      </c>
      <c r="W37" s="210">
        <f ca="1">IF(SUM('Chemicals Calcs'!W$2:W37)-'Chem - ODS'!R$15*10^6&lt;0,0,IF(AND(SUM('Chemicals Calcs'!W$1:W36)-'Chem - ODS'!R$15*10^6&lt;0,SUM('Chemicals Calcs'!W$2:W37)-'Chem - ODS'!R$15*10^6&gt;0),SUM('Chemicals Calcs'!W$2:W37)-'Chem - ODS'!R$15*10^6,'Chemicals Calcs'!W37))</f>
        <v>0</v>
      </c>
      <c r="X37" s="210">
        <f ca="1">IF(SUM('Chemicals Calcs'!X$2:X37)-'Chem - ODS'!S$15*10^6&lt;0,0,IF(AND(SUM('Chemicals Calcs'!X$1:X36)-'Chem - ODS'!S$15*10^6&lt;0,SUM('Chemicals Calcs'!X$2:X37)-'Chem - ODS'!S$15*10^6&gt;0),SUM('Chemicals Calcs'!X$2:X37)-'Chem - ODS'!S$15*10^6,'Chemicals Calcs'!X37))</f>
        <v>0</v>
      </c>
      <c r="Y37" s="210">
        <f ca="1">IF(SUM('Chemicals Calcs'!Y$2:Y37)-'Chem - ODS'!T$15*10^6&lt;0,0,IF(AND(SUM('Chemicals Calcs'!Y$1:Y36)-'Chem - ODS'!T$15*10^6&lt;0,SUM('Chemicals Calcs'!Y$2:Y37)-'Chem - ODS'!T$15*10^6&gt;0),SUM('Chemicals Calcs'!Y$2:Y37)-'Chem - ODS'!T$15*10^6,'Chemicals Calcs'!Y37))</f>
        <v>0</v>
      </c>
      <c r="Z37" s="210">
        <f ca="1">IF(SUM('Chemicals Calcs'!Z$2:Z37)-'Chem - ODS'!U$15*10^6&lt;0,0,IF(AND(SUM('Chemicals Calcs'!Z$1:Z36)-'Chem - ODS'!U$15*10^6&lt;0,SUM('Chemicals Calcs'!Z$2:Z37)-'Chem - ODS'!U$15*10^6&gt;0),SUM('Chemicals Calcs'!Z$2:Z37)-'Chem - ODS'!U$15*10^6,'Chemicals Calcs'!Z37))</f>
        <v>0</v>
      </c>
      <c r="AA37" s="210">
        <f ca="1">IF(SUM('Chemicals Calcs'!AA$2:AA37)-'Chem - ODS'!V$15*10^6&lt;0,0,IF(AND(SUM('Chemicals Calcs'!AA$1:AA36)-'Chem - ODS'!V$15*10^6&lt;0,SUM('Chemicals Calcs'!AA$2:AA37)-'Chem - ODS'!V$15*10^6&gt;0),SUM('Chemicals Calcs'!AA$2:AA37)-'Chem - ODS'!V$15*10^6,'Chemicals Calcs'!AA37))</f>
        <v>0</v>
      </c>
      <c r="AB37" s="210">
        <f ca="1">IF(SUM('Chemicals Calcs'!AB$2:AB37)-'Chem - ODS'!W$15*10^6&lt;0,0,IF(AND(SUM('Chemicals Calcs'!AB$1:AB36)-'Chem - ODS'!W$15*10^6&lt;0,SUM('Chemicals Calcs'!AB$2:AB37)-'Chem - ODS'!W$15*10^6&gt;0),SUM('Chemicals Calcs'!AB$2:AB37)-'Chem - ODS'!W$15*10^6,'Chemicals Calcs'!AB37))</f>
        <v>0</v>
      </c>
      <c r="AC37" s="210">
        <f ca="1">IF(SUM('Chemicals Calcs'!AC$2:AC37)-'Chem - ODS'!X$15*10^6&lt;0,0,IF(AND(SUM('Chemicals Calcs'!AC$1:AC36)-'Chem - ODS'!X$15*10^6&lt;0,SUM('Chemicals Calcs'!AC$2:AC37)-'Chem - ODS'!X$15*10^6&gt;0),SUM('Chemicals Calcs'!AC$2:AC37)-'Chem - ODS'!X$15*10^6,'Chemicals Calcs'!AC37))</f>
        <v>0</v>
      </c>
      <c r="AD37" s="210">
        <f ca="1">IF(SUM('Chemicals Calcs'!AD$2:AD37)-'Chem - ODS'!Y$15*10^6&lt;0,0,IF(AND(SUM('Chemicals Calcs'!AD$1:AD36)-'Chem - ODS'!Y$15*10^6&lt;0,SUM('Chemicals Calcs'!AD$2:AD37)-'Chem - ODS'!Y$15*10^6&gt;0),SUM('Chemicals Calcs'!AD$2:AD37)-'Chem - ODS'!Y$15*10^6,'Chemicals Calcs'!AD37))</f>
        <v>0</v>
      </c>
      <c r="AE37" s="210">
        <f ca="1">IF(SUM('Chemicals Calcs'!AE$2:AE37)-'Chem - ODS'!Z$15*10^6&lt;0,0,IF(AND(SUM('Chemicals Calcs'!AE$1:AE36)-'Chem - ODS'!Z$15*10^6&lt;0,SUM('Chemicals Calcs'!AE$2:AE37)-'Chem - ODS'!Z$15*10^6&gt;0),SUM('Chemicals Calcs'!AE$2:AE37)-'Chem - ODS'!Z$15*10^6,'Chemicals Calcs'!AE37))</f>
        <v>0</v>
      </c>
      <c r="AF37" s="210">
        <f ca="1">IF(SUM('Chemicals Calcs'!AF$2:AF37)-'Chem - ODS'!AA$15*10^6&lt;0,0,IF(AND(SUM('Chemicals Calcs'!AF$1:AF36)-'Chem - ODS'!AA$15*10^6&lt;0,SUM('Chemicals Calcs'!AF$2:AF37)-'Chem - ODS'!AA$15*10^6&gt;0),SUM('Chemicals Calcs'!AF$2:AF37)-'Chem - ODS'!AA$15*10^6,'Chemicals Calcs'!AF37))</f>
        <v>0</v>
      </c>
      <c r="AG37" s="210">
        <f ca="1">IF(SUM('Chemicals Calcs'!AG$2:AG37)-'Chem - ODS'!AB$15*10^6&lt;0,0,IF(AND(SUM('Chemicals Calcs'!AG$1:AG36)-'Chem - ODS'!AB$15*10^6&lt;0,SUM('Chemicals Calcs'!AG$2:AG37)-'Chem - ODS'!AB$15*10^6&gt;0),SUM('Chemicals Calcs'!AG$2:AG37)-'Chem - ODS'!AB$15*10^6,'Chemicals Calcs'!AG37))</f>
        <v>0</v>
      </c>
      <c r="AH37" s="210">
        <f ca="1">IF(SUM('Chemicals Calcs'!AH$2:AH37)-'Chem - ODS'!AC$15*10^6&lt;0,0,IF(AND(SUM('Chemicals Calcs'!AH$1:AH36)-'Chem - ODS'!AC$15*10^6&lt;0,SUM('Chemicals Calcs'!AH$2:AH37)-'Chem - ODS'!AC$15*10^6&gt;0),SUM('Chemicals Calcs'!AH$2:AH37)-'Chem - ODS'!AC$15*10^6,'Chemicals Calcs'!AH37))</f>
        <v>0</v>
      </c>
      <c r="AI37" s="210">
        <f ca="1">IF(SUM('Chemicals Calcs'!AI$2:AI37)-'Chem - ODS'!AD$15*10^6&lt;0,0,IF(AND(SUM('Chemicals Calcs'!AI$1:AI36)-'Chem - ODS'!AD$15*10^6&lt;0,SUM('Chemicals Calcs'!AI$2:AI37)-'Chem - ODS'!AD$15*10^6&gt;0),SUM('Chemicals Calcs'!AI$2:AI37)-'Chem - ODS'!AD$15*10^6,'Chemicals Calcs'!AI37))</f>
        <v>0</v>
      </c>
      <c r="AJ37" s="210">
        <f ca="1">IF(SUM('Chemicals Calcs'!AJ$2:AJ37)-'Chem - ODS'!AE$15*10^6&lt;0,0,IF(AND(SUM('Chemicals Calcs'!AJ$1:AJ36)-'Chem - ODS'!AE$15*10^6&lt;0,SUM('Chemicals Calcs'!AJ$2:AJ37)-'Chem - ODS'!AE$15*10^6&gt;0),SUM('Chemicals Calcs'!AJ$2:AJ37)-'Chem - ODS'!AE$15*10^6,'Chemicals Calcs'!AJ37))</f>
        <v>0</v>
      </c>
      <c r="AK37" s="210">
        <f ca="1">IF(SUM('Chemicals Calcs'!AK$2:AK37)-'Chem - ODS'!AF$15*10^6&lt;0,0,IF(AND(SUM('Chemicals Calcs'!AK$1:AK36)-'Chem - ODS'!AF$15*10^6&lt;0,SUM('Chemicals Calcs'!AK$2:AK37)-'Chem - ODS'!AF$15*10^6&gt;0),SUM('Chemicals Calcs'!AK$2:AK37)-'Chem - ODS'!AF$15*10^6,'Chemicals Calcs'!AK37))</f>
        <v>0</v>
      </c>
      <c r="AL37" s="210">
        <f ca="1">IF(SUM('Chemicals Calcs'!AL$2:AL37)-'Chem - ODS'!AG$15*10^6&lt;0,0,IF(AND(SUM('Chemicals Calcs'!AL$1:AL36)-'Chem - ODS'!AG$15*10^6&lt;0,SUM('Chemicals Calcs'!AL$2:AL37)-'Chem - ODS'!AG$15*10^6&gt;0),SUM('Chemicals Calcs'!AL$2:AL37)-'Chem - ODS'!AG$15*10^6,'Chemicals Calcs'!AL37))</f>
        <v>0</v>
      </c>
      <c r="AM37" s="210">
        <f ca="1">IF(SUM('Chemicals Calcs'!AM$2:AM37)-'Chem - ODS'!AH$15*10^6&lt;0,0,IF(AND(SUM('Chemicals Calcs'!AM$1:AM36)-'Chem - ODS'!AH$15*10^6&lt;0,SUM('Chemicals Calcs'!AM$2:AM37)-'Chem - ODS'!AH$15*10^6&gt;0),SUM('Chemicals Calcs'!AM$2:AM37)-'Chem - ODS'!AH$15*10^6,'Chemicals Calcs'!AM37))</f>
        <v>0</v>
      </c>
      <c r="AN37" s="210">
        <f ca="1">IF(SUM('Chemicals Calcs'!AN$2:AN37)-'Chem - ODS'!AI$15*10^6&lt;0,0,IF(AND(SUM('Chemicals Calcs'!AN$1:AN36)-'Chem - ODS'!AI$15*10^6&lt;0,SUM('Chemicals Calcs'!AN$2:AN37)-'Chem - ODS'!AI$15*10^6&gt;0),SUM('Chemicals Calcs'!AN$2:AN37)-'Chem - ODS'!AI$15*10^6,'Chemicals Calcs'!AN37))</f>
        <v>0</v>
      </c>
      <c r="AO37" s="210">
        <f ca="1">IF(SUM('Chemicals Calcs'!AO$2:AO37)-'Chem - ODS'!AJ$15*10^6&lt;0,0,IF(AND(SUM('Chemicals Calcs'!AO$1:AO36)-'Chem - ODS'!AJ$15*10^6&lt;0,SUM('Chemicals Calcs'!AO$2:AO37)-'Chem - ODS'!AJ$15*10^6&gt;0),SUM('Chemicals Calcs'!AO$2:AO37)-'Chem - ODS'!AJ$15*10^6,'Chemicals Calcs'!AO37))</f>
        <v>0</v>
      </c>
      <c r="AP37" s="210">
        <f ca="1">IF(SUM('Chemicals Calcs'!AP$2:AP37)-'Chem - ODS'!AK$15*10^6&lt;0,0,IF(AND(SUM('Chemicals Calcs'!AP$1:AP36)-'Chem - ODS'!AK$15*10^6&lt;0,SUM('Chemicals Calcs'!AP$2:AP37)-'Chem - ODS'!AK$15*10^6&gt;0),SUM('Chemicals Calcs'!AP$2:AP37)-'Chem - ODS'!AK$15*10^6,'Chemicals Calcs'!AP37))</f>
        <v>0</v>
      </c>
    </row>
    <row r="38" spans="1:42">
      <c r="A38" s="74">
        <v>-14</v>
      </c>
      <c r="B38">
        <f ca="1">IF('Chemicals 2010'!$A46="CP",INDIRECT("'Chemicals 2010'!"&amp;'Country Selector'!$B$3&amp;ROW($A46))*10^12,0)</f>
        <v>0</v>
      </c>
      <c r="C38" s="90">
        <f t="shared" ca="1" si="2"/>
        <v>0</v>
      </c>
      <c r="D38" s="90">
        <f t="shared" ca="1" si="2"/>
        <v>0</v>
      </c>
      <c r="E38" s="90">
        <f t="shared" ca="1" si="2"/>
        <v>0</v>
      </c>
      <c r="F38" s="90">
        <f t="shared" ca="1" si="2"/>
        <v>0</v>
      </c>
      <c r="G38" s="210">
        <f ca="1">IF(SUM('Chemicals Calcs'!G$2:G38)-'Chem - ODS'!B$15*10^6&lt;0,0,IF(AND(SUM('Chemicals Calcs'!G$1:G37)-'Chem - ODS'!B$15*10^6&lt;0,SUM('Chemicals Calcs'!G$2:G38)-'Chem - ODS'!B$15*10^6&gt;0),SUM('Chemicals Calcs'!G$2:G38)-'Chem - ODS'!B$15*10^6,'Chemicals Calcs'!G38))</f>
        <v>0</v>
      </c>
      <c r="H38" s="210">
        <f ca="1">IF(SUM('Chemicals Calcs'!H$2:H38)-'Chem - ODS'!C$15*10^6&lt;0,0,IF(AND(SUM('Chemicals Calcs'!H$1:H37)-'Chem - ODS'!C$15*10^6&lt;0,SUM('Chemicals Calcs'!H$2:H38)-'Chem - ODS'!C$15*10^6&gt;0),SUM('Chemicals Calcs'!H$2:H38)-'Chem - ODS'!C$15*10^6,'Chemicals Calcs'!H38))</f>
        <v>0</v>
      </c>
      <c r="I38" s="210">
        <f ca="1">IF(SUM('Chemicals Calcs'!I$2:I38)-'Chem - ODS'!D$15*10^6&lt;0,0,IF(AND(SUM('Chemicals Calcs'!I$1:I37)-'Chem - ODS'!D$15*10^6&lt;0,SUM('Chemicals Calcs'!I$2:I38)-'Chem - ODS'!D$15*10^6&gt;0),SUM('Chemicals Calcs'!I$2:I38)-'Chem - ODS'!D$15*10^6,'Chemicals Calcs'!I38))</f>
        <v>0</v>
      </c>
      <c r="J38" s="210">
        <f ca="1">IF(SUM('Chemicals Calcs'!J$2:J38)-'Chem - ODS'!E$15*10^6&lt;0,0,IF(AND(SUM('Chemicals Calcs'!J$1:J37)-'Chem - ODS'!E$15*10^6&lt;0,SUM('Chemicals Calcs'!J$2:J38)-'Chem - ODS'!E$15*10^6&gt;0),SUM('Chemicals Calcs'!J$2:J38)-'Chem - ODS'!E$15*10^6,'Chemicals Calcs'!J38))</f>
        <v>0</v>
      </c>
      <c r="K38" s="210">
        <f ca="1">IF(SUM('Chemicals Calcs'!K$2:K38)-'Chem - ODS'!F$15*10^6&lt;0,0,IF(AND(SUM('Chemicals Calcs'!K$1:K37)-'Chem - ODS'!F$15*10^6&lt;0,SUM('Chemicals Calcs'!K$2:K38)-'Chem - ODS'!F$15*10^6&gt;0),SUM('Chemicals Calcs'!K$2:K38)-'Chem - ODS'!F$15*10^6,'Chemicals Calcs'!K38))</f>
        <v>0</v>
      </c>
      <c r="L38" s="210">
        <f ca="1">IF(SUM('Chemicals Calcs'!L$2:L38)-'Chem - ODS'!G$15*10^6&lt;0,0,IF(AND(SUM('Chemicals Calcs'!L$1:L37)-'Chem - ODS'!G$15*10^6&lt;0,SUM('Chemicals Calcs'!L$2:L38)-'Chem - ODS'!G$15*10^6&gt;0),SUM('Chemicals Calcs'!L$2:L38)-'Chem - ODS'!G$15*10^6,'Chemicals Calcs'!L38))</f>
        <v>0</v>
      </c>
      <c r="M38" s="210">
        <f ca="1">IF(SUM('Chemicals Calcs'!M$2:M38)-'Chem - ODS'!H$15*10^6&lt;0,0,IF(AND(SUM('Chemicals Calcs'!M$1:M37)-'Chem - ODS'!H$15*10^6&lt;0,SUM('Chemicals Calcs'!M$2:M38)-'Chem - ODS'!H$15*10^6&gt;0),SUM('Chemicals Calcs'!M$2:M38)-'Chem - ODS'!H$15*10^6,'Chemicals Calcs'!M38))</f>
        <v>0</v>
      </c>
      <c r="N38" s="210">
        <f ca="1">IF(SUM('Chemicals Calcs'!N$2:N38)-'Chem - ODS'!I$15*10^6&lt;0,0,IF(AND(SUM('Chemicals Calcs'!N$1:N37)-'Chem - ODS'!I$15*10^6&lt;0,SUM('Chemicals Calcs'!N$2:N38)-'Chem - ODS'!I$15*10^6&gt;0),SUM('Chemicals Calcs'!N$2:N38)-'Chem - ODS'!I$15*10^6,'Chemicals Calcs'!N38))</f>
        <v>0</v>
      </c>
      <c r="O38" s="210">
        <f ca="1">IF(SUM('Chemicals Calcs'!O$2:O38)-'Chem - ODS'!J$15*10^6&lt;0,0,IF(AND(SUM('Chemicals Calcs'!O$1:O37)-'Chem - ODS'!J$15*10^6&lt;0,SUM('Chemicals Calcs'!O$2:O38)-'Chem - ODS'!J$15*10^6&gt;0),SUM('Chemicals Calcs'!O$2:O38)-'Chem - ODS'!J$15*10^6,'Chemicals Calcs'!O38))</f>
        <v>0</v>
      </c>
      <c r="P38" s="210">
        <f ca="1">IF(SUM('Chemicals Calcs'!P$2:P38)-'Chem - ODS'!K$15*10^6&lt;0,0,IF(AND(SUM('Chemicals Calcs'!P$1:P37)-'Chem - ODS'!K$15*10^6&lt;0,SUM('Chemicals Calcs'!P$2:P38)-'Chem - ODS'!K$15*10^6&gt;0),SUM('Chemicals Calcs'!P$2:P38)-'Chem - ODS'!K$15*10^6,'Chemicals Calcs'!P38))</f>
        <v>0</v>
      </c>
      <c r="Q38" s="210">
        <f ca="1">IF(SUM('Chemicals Calcs'!Q$2:Q38)-'Chem - ODS'!L$15*10^6&lt;0,0,IF(AND(SUM('Chemicals Calcs'!Q$1:Q37)-'Chem - ODS'!L$15*10^6&lt;0,SUM('Chemicals Calcs'!Q$2:Q38)-'Chem - ODS'!L$15*10^6&gt;0),SUM('Chemicals Calcs'!Q$2:Q38)-'Chem - ODS'!L$15*10^6,'Chemicals Calcs'!Q38))</f>
        <v>0</v>
      </c>
      <c r="R38" s="210">
        <f ca="1">IF(SUM('Chemicals Calcs'!R$2:R38)-'Chem - ODS'!M$15*10^6&lt;0,0,IF(AND(SUM('Chemicals Calcs'!R$1:R37)-'Chem - ODS'!M$15*10^6&lt;0,SUM('Chemicals Calcs'!R$2:R38)-'Chem - ODS'!M$15*10^6&gt;0),SUM('Chemicals Calcs'!R$2:R38)-'Chem - ODS'!M$15*10^6,'Chemicals Calcs'!R38))</f>
        <v>0</v>
      </c>
      <c r="S38" s="210">
        <f ca="1">IF(SUM('Chemicals Calcs'!S$2:S38)-'Chem - ODS'!N$15*10^6&lt;0,0,IF(AND(SUM('Chemicals Calcs'!S$1:S37)-'Chem - ODS'!N$15*10^6&lt;0,SUM('Chemicals Calcs'!S$2:S38)-'Chem - ODS'!N$15*10^6&gt;0),SUM('Chemicals Calcs'!S$2:S38)-'Chem - ODS'!N$15*10^6,'Chemicals Calcs'!S38))</f>
        <v>0</v>
      </c>
      <c r="T38" s="210">
        <f ca="1">IF(SUM('Chemicals Calcs'!T$2:T38)-'Chem - ODS'!O$15*10^6&lt;0,0,IF(AND(SUM('Chemicals Calcs'!T$1:T37)-'Chem - ODS'!O$15*10^6&lt;0,SUM('Chemicals Calcs'!T$2:T38)-'Chem - ODS'!O$15*10^6&gt;0),SUM('Chemicals Calcs'!T$2:T38)-'Chem - ODS'!O$15*10^6,'Chemicals Calcs'!T38))</f>
        <v>0</v>
      </c>
      <c r="U38" s="210">
        <f ca="1">IF(SUM('Chemicals Calcs'!U$2:U38)-'Chem - ODS'!P$15*10^6&lt;0,0,IF(AND(SUM('Chemicals Calcs'!U$1:U37)-'Chem - ODS'!P$15*10^6&lt;0,SUM('Chemicals Calcs'!U$2:U38)-'Chem - ODS'!P$15*10^6&gt;0),SUM('Chemicals Calcs'!U$2:U38)-'Chem - ODS'!P$15*10^6,'Chemicals Calcs'!U38))</f>
        <v>0</v>
      </c>
      <c r="V38" s="210">
        <f ca="1">IF(SUM('Chemicals Calcs'!V$2:V38)-'Chem - ODS'!Q$15*10^6&lt;0,0,IF(AND(SUM('Chemicals Calcs'!V$1:V37)-'Chem - ODS'!Q$15*10^6&lt;0,SUM('Chemicals Calcs'!V$2:V38)-'Chem - ODS'!Q$15*10^6&gt;0),SUM('Chemicals Calcs'!V$2:V38)-'Chem - ODS'!Q$15*10^6,'Chemicals Calcs'!V38))</f>
        <v>0</v>
      </c>
      <c r="W38" s="210">
        <f ca="1">IF(SUM('Chemicals Calcs'!W$2:W38)-'Chem - ODS'!R$15*10^6&lt;0,0,IF(AND(SUM('Chemicals Calcs'!W$1:W37)-'Chem - ODS'!R$15*10^6&lt;0,SUM('Chemicals Calcs'!W$2:W38)-'Chem - ODS'!R$15*10^6&gt;0),SUM('Chemicals Calcs'!W$2:W38)-'Chem - ODS'!R$15*10^6,'Chemicals Calcs'!W38))</f>
        <v>0</v>
      </c>
      <c r="X38" s="210">
        <f ca="1">IF(SUM('Chemicals Calcs'!X$2:X38)-'Chem - ODS'!S$15*10^6&lt;0,0,IF(AND(SUM('Chemicals Calcs'!X$1:X37)-'Chem - ODS'!S$15*10^6&lt;0,SUM('Chemicals Calcs'!X$2:X38)-'Chem - ODS'!S$15*10^6&gt;0),SUM('Chemicals Calcs'!X$2:X38)-'Chem - ODS'!S$15*10^6,'Chemicals Calcs'!X38))</f>
        <v>0</v>
      </c>
      <c r="Y38" s="210">
        <f ca="1">IF(SUM('Chemicals Calcs'!Y$2:Y38)-'Chem - ODS'!T$15*10^6&lt;0,0,IF(AND(SUM('Chemicals Calcs'!Y$1:Y37)-'Chem - ODS'!T$15*10^6&lt;0,SUM('Chemicals Calcs'!Y$2:Y38)-'Chem - ODS'!T$15*10^6&gt;0),SUM('Chemicals Calcs'!Y$2:Y38)-'Chem - ODS'!T$15*10^6,'Chemicals Calcs'!Y38))</f>
        <v>0</v>
      </c>
      <c r="Z38" s="210">
        <f ca="1">IF(SUM('Chemicals Calcs'!Z$2:Z38)-'Chem - ODS'!U$15*10^6&lt;0,0,IF(AND(SUM('Chemicals Calcs'!Z$1:Z37)-'Chem - ODS'!U$15*10^6&lt;0,SUM('Chemicals Calcs'!Z$2:Z38)-'Chem - ODS'!U$15*10^6&gt;0),SUM('Chemicals Calcs'!Z$2:Z38)-'Chem - ODS'!U$15*10^6,'Chemicals Calcs'!Z38))</f>
        <v>0</v>
      </c>
      <c r="AA38" s="210">
        <f ca="1">IF(SUM('Chemicals Calcs'!AA$2:AA38)-'Chem - ODS'!V$15*10^6&lt;0,0,IF(AND(SUM('Chemicals Calcs'!AA$1:AA37)-'Chem - ODS'!V$15*10^6&lt;0,SUM('Chemicals Calcs'!AA$2:AA38)-'Chem - ODS'!V$15*10^6&gt;0),SUM('Chemicals Calcs'!AA$2:AA38)-'Chem - ODS'!V$15*10^6,'Chemicals Calcs'!AA38))</f>
        <v>0</v>
      </c>
      <c r="AB38" s="210">
        <f ca="1">IF(SUM('Chemicals Calcs'!AB$2:AB38)-'Chem - ODS'!W$15*10^6&lt;0,0,IF(AND(SUM('Chemicals Calcs'!AB$1:AB37)-'Chem - ODS'!W$15*10^6&lt;0,SUM('Chemicals Calcs'!AB$2:AB38)-'Chem - ODS'!W$15*10^6&gt;0),SUM('Chemicals Calcs'!AB$2:AB38)-'Chem - ODS'!W$15*10^6,'Chemicals Calcs'!AB38))</f>
        <v>0</v>
      </c>
      <c r="AC38" s="210">
        <f ca="1">IF(SUM('Chemicals Calcs'!AC$2:AC38)-'Chem - ODS'!X$15*10^6&lt;0,0,IF(AND(SUM('Chemicals Calcs'!AC$1:AC37)-'Chem - ODS'!X$15*10^6&lt;0,SUM('Chemicals Calcs'!AC$2:AC38)-'Chem - ODS'!X$15*10^6&gt;0),SUM('Chemicals Calcs'!AC$2:AC38)-'Chem - ODS'!X$15*10^6,'Chemicals Calcs'!AC38))</f>
        <v>0</v>
      </c>
      <c r="AD38" s="210">
        <f ca="1">IF(SUM('Chemicals Calcs'!AD$2:AD38)-'Chem - ODS'!Y$15*10^6&lt;0,0,IF(AND(SUM('Chemicals Calcs'!AD$1:AD37)-'Chem - ODS'!Y$15*10^6&lt;0,SUM('Chemicals Calcs'!AD$2:AD38)-'Chem - ODS'!Y$15*10^6&gt;0),SUM('Chemicals Calcs'!AD$2:AD38)-'Chem - ODS'!Y$15*10^6,'Chemicals Calcs'!AD38))</f>
        <v>0</v>
      </c>
      <c r="AE38" s="210">
        <f ca="1">IF(SUM('Chemicals Calcs'!AE$2:AE38)-'Chem - ODS'!Z$15*10^6&lt;0,0,IF(AND(SUM('Chemicals Calcs'!AE$1:AE37)-'Chem - ODS'!Z$15*10^6&lt;0,SUM('Chemicals Calcs'!AE$2:AE38)-'Chem - ODS'!Z$15*10^6&gt;0),SUM('Chemicals Calcs'!AE$2:AE38)-'Chem - ODS'!Z$15*10^6,'Chemicals Calcs'!AE38))</f>
        <v>0</v>
      </c>
      <c r="AF38" s="210">
        <f ca="1">IF(SUM('Chemicals Calcs'!AF$2:AF38)-'Chem - ODS'!AA$15*10^6&lt;0,0,IF(AND(SUM('Chemicals Calcs'!AF$1:AF37)-'Chem - ODS'!AA$15*10^6&lt;0,SUM('Chemicals Calcs'!AF$2:AF38)-'Chem - ODS'!AA$15*10^6&gt;0),SUM('Chemicals Calcs'!AF$2:AF38)-'Chem - ODS'!AA$15*10^6,'Chemicals Calcs'!AF38))</f>
        <v>0</v>
      </c>
      <c r="AG38" s="210">
        <f ca="1">IF(SUM('Chemicals Calcs'!AG$2:AG38)-'Chem - ODS'!AB$15*10^6&lt;0,0,IF(AND(SUM('Chemicals Calcs'!AG$1:AG37)-'Chem - ODS'!AB$15*10^6&lt;0,SUM('Chemicals Calcs'!AG$2:AG38)-'Chem - ODS'!AB$15*10^6&gt;0),SUM('Chemicals Calcs'!AG$2:AG38)-'Chem - ODS'!AB$15*10^6,'Chemicals Calcs'!AG38))</f>
        <v>0</v>
      </c>
      <c r="AH38" s="210">
        <f ca="1">IF(SUM('Chemicals Calcs'!AH$2:AH38)-'Chem - ODS'!AC$15*10^6&lt;0,0,IF(AND(SUM('Chemicals Calcs'!AH$1:AH37)-'Chem - ODS'!AC$15*10^6&lt;0,SUM('Chemicals Calcs'!AH$2:AH38)-'Chem - ODS'!AC$15*10^6&gt;0),SUM('Chemicals Calcs'!AH$2:AH38)-'Chem - ODS'!AC$15*10^6,'Chemicals Calcs'!AH38))</f>
        <v>0</v>
      </c>
      <c r="AI38" s="210">
        <f ca="1">IF(SUM('Chemicals Calcs'!AI$2:AI38)-'Chem - ODS'!AD$15*10^6&lt;0,0,IF(AND(SUM('Chemicals Calcs'!AI$1:AI37)-'Chem - ODS'!AD$15*10^6&lt;0,SUM('Chemicals Calcs'!AI$2:AI38)-'Chem - ODS'!AD$15*10^6&gt;0),SUM('Chemicals Calcs'!AI$2:AI38)-'Chem - ODS'!AD$15*10^6,'Chemicals Calcs'!AI38))</f>
        <v>0</v>
      </c>
      <c r="AJ38" s="210">
        <f ca="1">IF(SUM('Chemicals Calcs'!AJ$2:AJ38)-'Chem - ODS'!AE$15*10^6&lt;0,0,IF(AND(SUM('Chemicals Calcs'!AJ$1:AJ37)-'Chem - ODS'!AE$15*10^6&lt;0,SUM('Chemicals Calcs'!AJ$2:AJ38)-'Chem - ODS'!AE$15*10^6&gt;0),SUM('Chemicals Calcs'!AJ$2:AJ38)-'Chem - ODS'!AE$15*10^6,'Chemicals Calcs'!AJ38))</f>
        <v>0</v>
      </c>
      <c r="AK38" s="210">
        <f ca="1">IF(SUM('Chemicals Calcs'!AK$2:AK38)-'Chem - ODS'!AF$15*10^6&lt;0,0,IF(AND(SUM('Chemicals Calcs'!AK$1:AK37)-'Chem - ODS'!AF$15*10^6&lt;0,SUM('Chemicals Calcs'!AK$2:AK38)-'Chem - ODS'!AF$15*10^6&gt;0),SUM('Chemicals Calcs'!AK$2:AK38)-'Chem - ODS'!AF$15*10^6,'Chemicals Calcs'!AK38))</f>
        <v>0</v>
      </c>
      <c r="AL38" s="210">
        <f ca="1">IF(SUM('Chemicals Calcs'!AL$2:AL38)-'Chem - ODS'!AG$15*10^6&lt;0,0,IF(AND(SUM('Chemicals Calcs'!AL$1:AL37)-'Chem - ODS'!AG$15*10^6&lt;0,SUM('Chemicals Calcs'!AL$2:AL38)-'Chem - ODS'!AG$15*10^6&gt;0),SUM('Chemicals Calcs'!AL$2:AL38)-'Chem - ODS'!AG$15*10^6,'Chemicals Calcs'!AL38))</f>
        <v>0</v>
      </c>
      <c r="AM38" s="210">
        <f ca="1">IF(SUM('Chemicals Calcs'!AM$2:AM38)-'Chem - ODS'!AH$15*10^6&lt;0,0,IF(AND(SUM('Chemicals Calcs'!AM$1:AM37)-'Chem - ODS'!AH$15*10^6&lt;0,SUM('Chemicals Calcs'!AM$2:AM38)-'Chem - ODS'!AH$15*10^6&gt;0),SUM('Chemicals Calcs'!AM$2:AM38)-'Chem - ODS'!AH$15*10^6,'Chemicals Calcs'!AM38))</f>
        <v>0</v>
      </c>
      <c r="AN38" s="210">
        <f ca="1">IF(SUM('Chemicals Calcs'!AN$2:AN38)-'Chem - ODS'!AI$15*10^6&lt;0,0,IF(AND(SUM('Chemicals Calcs'!AN$1:AN37)-'Chem - ODS'!AI$15*10^6&lt;0,SUM('Chemicals Calcs'!AN$2:AN38)-'Chem - ODS'!AI$15*10^6&gt;0),SUM('Chemicals Calcs'!AN$2:AN38)-'Chem - ODS'!AI$15*10^6,'Chemicals Calcs'!AN38))</f>
        <v>0</v>
      </c>
      <c r="AO38" s="210">
        <f ca="1">IF(SUM('Chemicals Calcs'!AO$2:AO38)-'Chem - ODS'!AJ$15*10^6&lt;0,0,IF(AND(SUM('Chemicals Calcs'!AO$1:AO37)-'Chem - ODS'!AJ$15*10^6&lt;0,SUM('Chemicals Calcs'!AO$2:AO38)-'Chem - ODS'!AJ$15*10^6&gt;0),SUM('Chemicals Calcs'!AO$2:AO38)-'Chem - ODS'!AJ$15*10^6,'Chemicals Calcs'!AO38))</f>
        <v>0</v>
      </c>
      <c r="AP38" s="210">
        <f ca="1">IF(SUM('Chemicals Calcs'!AP$2:AP38)-'Chem - ODS'!AK$15*10^6&lt;0,0,IF(AND(SUM('Chemicals Calcs'!AP$1:AP37)-'Chem - ODS'!AK$15*10^6&lt;0,SUM('Chemicals Calcs'!AP$2:AP38)-'Chem - ODS'!AK$15*10^6&gt;0),SUM('Chemicals Calcs'!AP$2:AP38)-'Chem - ODS'!AK$15*10^6,'Chemicals Calcs'!AP38))</f>
        <v>0</v>
      </c>
    </row>
    <row r="39" spans="1:42">
      <c r="A39" s="74">
        <v>-13</v>
      </c>
      <c r="B39">
        <f ca="1">IF('Chemicals 2010'!$A47="CP",INDIRECT("'Chemicals 2010'!"&amp;'Country Selector'!$B$3&amp;ROW($A47))*10^12,0)</f>
        <v>0</v>
      </c>
      <c r="C39" s="90">
        <f t="shared" ca="1" si="2"/>
        <v>0</v>
      </c>
      <c r="D39" s="90">
        <f t="shared" ca="1" si="2"/>
        <v>0</v>
      </c>
      <c r="E39" s="90">
        <f t="shared" ca="1" si="2"/>
        <v>0</v>
      </c>
      <c r="F39" s="90">
        <f t="shared" ca="1" si="2"/>
        <v>0</v>
      </c>
      <c r="G39" s="210">
        <f ca="1">IF(SUM('Chemicals Calcs'!G$2:G39)-'Chem - ODS'!B$15*10^6&lt;0,0,IF(AND(SUM('Chemicals Calcs'!G$1:G38)-'Chem - ODS'!B$15*10^6&lt;0,SUM('Chemicals Calcs'!G$2:G39)-'Chem - ODS'!B$15*10^6&gt;0),SUM('Chemicals Calcs'!G$2:G39)-'Chem - ODS'!B$15*10^6,'Chemicals Calcs'!G39))</f>
        <v>0</v>
      </c>
      <c r="H39" s="210">
        <f ca="1">IF(SUM('Chemicals Calcs'!H$2:H39)-'Chem - ODS'!C$15*10^6&lt;0,0,IF(AND(SUM('Chemicals Calcs'!H$1:H38)-'Chem - ODS'!C$15*10^6&lt;0,SUM('Chemicals Calcs'!H$2:H39)-'Chem - ODS'!C$15*10^6&gt;0),SUM('Chemicals Calcs'!H$2:H39)-'Chem - ODS'!C$15*10^6,'Chemicals Calcs'!H39))</f>
        <v>0</v>
      </c>
      <c r="I39" s="210">
        <f ca="1">IF(SUM('Chemicals Calcs'!I$2:I39)-'Chem - ODS'!D$15*10^6&lt;0,0,IF(AND(SUM('Chemicals Calcs'!I$1:I38)-'Chem - ODS'!D$15*10^6&lt;0,SUM('Chemicals Calcs'!I$2:I39)-'Chem - ODS'!D$15*10^6&gt;0),SUM('Chemicals Calcs'!I$2:I39)-'Chem - ODS'!D$15*10^6,'Chemicals Calcs'!I39))</f>
        <v>0</v>
      </c>
      <c r="J39" s="210">
        <f ca="1">IF(SUM('Chemicals Calcs'!J$2:J39)-'Chem - ODS'!E$15*10^6&lt;0,0,IF(AND(SUM('Chemicals Calcs'!J$1:J38)-'Chem - ODS'!E$15*10^6&lt;0,SUM('Chemicals Calcs'!J$2:J39)-'Chem - ODS'!E$15*10^6&gt;0),SUM('Chemicals Calcs'!J$2:J39)-'Chem - ODS'!E$15*10^6,'Chemicals Calcs'!J39))</f>
        <v>0</v>
      </c>
      <c r="K39" s="210">
        <f ca="1">IF(SUM('Chemicals Calcs'!K$2:K39)-'Chem - ODS'!F$15*10^6&lt;0,0,IF(AND(SUM('Chemicals Calcs'!K$1:K38)-'Chem - ODS'!F$15*10^6&lt;0,SUM('Chemicals Calcs'!K$2:K39)-'Chem - ODS'!F$15*10^6&gt;0),SUM('Chemicals Calcs'!K$2:K39)-'Chem - ODS'!F$15*10^6,'Chemicals Calcs'!K39))</f>
        <v>0</v>
      </c>
      <c r="L39" s="210">
        <f ca="1">IF(SUM('Chemicals Calcs'!L$2:L39)-'Chem - ODS'!G$15*10^6&lt;0,0,IF(AND(SUM('Chemicals Calcs'!L$1:L38)-'Chem - ODS'!G$15*10^6&lt;0,SUM('Chemicals Calcs'!L$2:L39)-'Chem - ODS'!G$15*10^6&gt;0),SUM('Chemicals Calcs'!L$2:L39)-'Chem - ODS'!G$15*10^6,'Chemicals Calcs'!L39))</f>
        <v>0</v>
      </c>
      <c r="M39" s="210">
        <f ca="1">IF(SUM('Chemicals Calcs'!M$2:M39)-'Chem - ODS'!H$15*10^6&lt;0,0,IF(AND(SUM('Chemicals Calcs'!M$1:M38)-'Chem - ODS'!H$15*10^6&lt;0,SUM('Chemicals Calcs'!M$2:M39)-'Chem - ODS'!H$15*10^6&gt;0),SUM('Chemicals Calcs'!M$2:M39)-'Chem - ODS'!H$15*10^6,'Chemicals Calcs'!M39))</f>
        <v>0</v>
      </c>
      <c r="N39" s="210">
        <f ca="1">IF(SUM('Chemicals Calcs'!N$2:N39)-'Chem - ODS'!I$15*10^6&lt;0,0,IF(AND(SUM('Chemicals Calcs'!N$1:N38)-'Chem - ODS'!I$15*10^6&lt;0,SUM('Chemicals Calcs'!N$2:N39)-'Chem - ODS'!I$15*10^6&gt;0),SUM('Chemicals Calcs'!N$2:N39)-'Chem - ODS'!I$15*10^6,'Chemicals Calcs'!N39))</f>
        <v>0</v>
      </c>
      <c r="O39" s="210">
        <f ca="1">IF(SUM('Chemicals Calcs'!O$2:O39)-'Chem - ODS'!J$15*10^6&lt;0,0,IF(AND(SUM('Chemicals Calcs'!O$1:O38)-'Chem - ODS'!J$15*10^6&lt;0,SUM('Chemicals Calcs'!O$2:O39)-'Chem - ODS'!J$15*10^6&gt;0),SUM('Chemicals Calcs'!O$2:O39)-'Chem - ODS'!J$15*10^6,'Chemicals Calcs'!O39))</f>
        <v>0</v>
      </c>
      <c r="P39" s="210">
        <f ca="1">IF(SUM('Chemicals Calcs'!P$2:P39)-'Chem - ODS'!K$15*10^6&lt;0,0,IF(AND(SUM('Chemicals Calcs'!P$1:P38)-'Chem - ODS'!K$15*10^6&lt;0,SUM('Chemicals Calcs'!P$2:P39)-'Chem - ODS'!K$15*10^6&gt;0),SUM('Chemicals Calcs'!P$2:P39)-'Chem - ODS'!K$15*10^6,'Chemicals Calcs'!P39))</f>
        <v>0</v>
      </c>
      <c r="Q39" s="210">
        <f ca="1">IF(SUM('Chemicals Calcs'!Q$2:Q39)-'Chem - ODS'!L$15*10^6&lt;0,0,IF(AND(SUM('Chemicals Calcs'!Q$1:Q38)-'Chem - ODS'!L$15*10^6&lt;0,SUM('Chemicals Calcs'!Q$2:Q39)-'Chem - ODS'!L$15*10^6&gt;0),SUM('Chemicals Calcs'!Q$2:Q39)-'Chem - ODS'!L$15*10^6,'Chemicals Calcs'!Q39))</f>
        <v>0</v>
      </c>
      <c r="R39" s="210">
        <f ca="1">IF(SUM('Chemicals Calcs'!R$2:R39)-'Chem - ODS'!M$15*10^6&lt;0,0,IF(AND(SUM('Chemicals Calcs'!R$1:R38)-'Chem - ODS'!M$15*10^6&lt;0,SUM('Chemicals Calcs'!R$2:R39)-'Chem - ODS'!M$15*10^6&gt;0),SUM('Chemicals Calcs'!R$2:R39)-'Chem - ODS'!M$15*10^6,'Chemicals Calcs'!R39))</f>
        <v>0</v>
      </c>
      <c r="S39" s="210">
        <f ca="1">IF(SUM('Chemicals Calcs'!S$2:S39)-'Chem - ODS'!N$15*10^6&lt;0,0,IF(AND(SUM('Chemicals Calcs'!S$1:S38)-'Chem - ODS'!N$15*10^6&lt;0,SUM('Chemicals Calcs'!S$2:S39)-'Chem - ODS'!N$15*10^6&gt;0),SUM('Chemicals Calcs'!S$2:S39)-'Chem - ODS'!N$15*10^6,'Chemicals Calcs'!S39))</f>
        <v>0</v>
      </c>
      <c r="T39" s="210">
        <f ca="1">IF(SUM('Chemicals Calcs'!T$2:T39)-'Chem - ODS'!O$15*10^6&lt;0,0,IF(AND(SUM('Chemicals Calcs'!T$1:T38)-'Chem - ODS'!O$15*10^6&lt;0,SUM('Chemicals Calcs'!T$2:T39)-'Chem - ODS'!O$15*10^6&gt;0),SUM('Chemicals Calcs'!T$2:T39)-'Chem - ODS'!O$15*10^6,'Chemicals Calcs'!T39))</f>
        <v>0</v>
      </c>
      <c r="U39" s="210">
        <f ca="1">IF(SUM('Chemicals Calcs'!U$2:U39)-'Chem - ODS'!P$15*10^6&lt;0,0,IF(AND(SUM('Chemicals Calcs'!U$1:U38)-'Chem - ODS'!P$15*10^6&lt;0,SUM('Chemicals Calcs'!U$2:U39)-'Chem - ODS'!P$15*10^6&gt;0),SUM('Chemicals Calcs'!U$2:U39)-'Chem - ODS'!P$15*10^6,'Chemicals Calcs'!U39))</f>
        <v>0</v>
      </c>
      <c r="V39" s="210">
        <f ca="1">IF(SUM('Chemicals Calcs'!V$2:V39)-'Chem - ODS'!Q$15*10^6&lt;0,0,IF(AND(SUM('Chemicals Calcs'!V$1:V38)-'Chem - ODS'!Q$15*10^6&lt;0,SUM('Chemicals Calcs'!V$2:V39)-'Chem - ODS'!Q$15*10^6&gt;0),SUM('Chemicals Calcs'!V$2:V39)-'Chem - ODS'!Q$15*10^6,'Chemicals Calcs'!V39))</f>
        <v>0</v>
      </c>
      <c r="W39" s="210">
        <f ca="1">IF(SUM('Chemicals Calcs'!W$2:W39)-'Chem - ODS'!R$15*10^6&lt;0,0,IF(AND(SUM('Chemicals Calcs'!W$1:W38)-'Chem - ODS'!R$15*10^6&lt;0,SUM('Chemicals Calcs'!W$2:W39)-'Chem - ODS'!R$15*10^6&gt;0),SUM('Chemicals Calcs'!W$2:W39)-'Chem - ODS'!R$15*10^6,'Chemicals Calcs'!W39))</f>
        <v>0</v>
      </c>
      <c r="X39" s="210">
        <f ca="1">IF(SUM('Chemicals Calcs'!X$2:X39)-'Chem - ODS'!S$15*10^6&lt;0,0,IF(AND(SUM('Chemicals Calcs'!X$1:X38)-'Chem - ODS'!S$15*10^6&lt;0,SUM('Chemicals Calcs'!X$2:X39)-'Chem - ODS'!S$15*10^6&gt;0),SUM('Chemicals Calcs'!X$2:X39)-'Chem - ODS'!S$15*10^6,'Chemicals Calcs'!X39))</f>
        <v>0</v>
      </c>
      <c r="Y39" s="210">
        <f ca="1">IF(SUM('Chemicals Calcs'!Y$2:Y39)-'Chem - ODS'!T$15*10^6&lt;0,0,IF(AND(SUM('Chemicals Calcs'!Y$1:Y38)-'Chem - ODS'!T$15*10^6&lt;0,SUM('Chemicals Calcs'!Y$2:Y39)-'Chem - ODS'!T$15*10^6&gt;0),SUM('Chemicals Calcs'!Y$2:Y39)-'Chem - ODS'!T$15*10^6,'Chemicals Calcs'!Y39))</f>
        <v>0</v>
      </c>
      <c r="Z39" s="210">
        <f ca="1">IF(SUM('Chemicals Calcs'!Z$2:Z39)-'Chem - ODS'!U$15*10^6&lt;0,0,IF(AND(SUM('Chemicals Calcs'!Z$1:Z38)-'Chem - ODS'!U$15*10^6&lt;0,SUM('Chemicals Calcs'!Z$2:Z39)-'Chem - ODS'!U$15*10^6&gt;0),SUM('Chemicals Calcs'!Z$2:Z39)-'Chem - ODS'!U$15*10^6,'Chemicals Calcs'!Z39))</f>
        <v>0</v>
      </c>
      <c r="AA39" s="210">
        <f ca="1">IF(SUM('Chemicals Calcs'!AA$2:AA39)-'Chem - ODS'!V$15*10^6&lt;0,0,IF(AND(SUM('Chemicals Calcs'!AA$1:AA38)-'Chem - ODS'!V$15*10^6&lt;0,SUM('Chemicals Calcs'!AA$2:AA39)-'Chem - ODS'!V$15*10^6&gt;0),SUM('Chemicals Calcs'!AA$2:AA39)-'Chem - ODS'!V$15*10^6,'Chemicals Calcs'!AA39))</f>
        <v>0</v>
      </c>
      <c r="AB39" s="210">
        <f ca="1">IF(SUM('Chemicals Calcs'!AB$2:AB39)-'Chem - ODS'!W$15*10^6&lt;0,0,IF(AND(SUM('Chemicals Calcs'!AB$1:AB38)-'Chem - ODS'!W$15*10^6&lt;0,SUM('Chemicals Calcs'!AB$2:AB39)-'Chem - ODS'!W$15*10^6&gt;0),SUM('Chemicals Calcs'!AB$2:AB39)-'Chem - ODS'!W$15*10^6,'Chemicals Calcs'!AB39))</f>
        <v>0</v>
      </c>
      <c r="AC39" s="210">
        <f ca="1">IF(SUM('Chemicals Calcs'!AC$2:AC39)-'Chem - ODS'!X$15*10^6&lt;0,0,IF(AND(SUM('Chemicals Calcs'!AC$1:AC38)-'Chem - ODS'!X$15*10^6&lt;0,SUM('Chemicals Calcs'!AC$2:AC39)-'Chem - ODS'!X$15*10^6&gt;0),SUM('Chemicals Calcs'!AC$2:AC39)-'Chem - ODS'!X$15*10^6,'Chemicals Calcs'!AC39))</f>
        <v>0</v>
      </c>
      <c r="AD39" s="210">
        <f ca="1">IF(SUM('Chemicals Calcs'!AD$2:AD39)-'Chem - ODS'!Y$15*10^6&lt;0,0,IF(AND(SUM('Chemicals Calcs'!AD$1:AD38)-'Chem - ODS'!Y$15*10^6&lt;0,SUM('Chemicals Calcs'!AD$2:AD39)-'Chem - ODS'!Y$15*10^6&gt;0),SUM('Chemicals Calcs'!AD$2:AD39)-'Chem - ODS'!Y$15*10^6,'Chemicals Calcs'!AD39))</f>
        <v>0</v>
      </c>
      <c r="AE39" s="210">
        <f ca="1">IF(SUM('Chemicals Calcs'!AE$2:AE39)-'Chem - ODS'!Z$15*10^6&lt;0,0,IF(AND(SUM('Chemicals Calcs'!AE$1:AE38)-'Chem - ODS'!Z$15*10^6&lt;0,SUM('Chemicals Calcs'!AE$2:AE39)-'Chem - ODS'!Z$15*10^6&gt;0),SUM('Chemicals Calcs'!AE$2:AE39)-'Chem - ODS'!Z$15*10^6,'Chemicals Calcs'!AE39))</f>
        <v>0</v>
      </c>
      <c r="AF39" s="210">
        <f ca="1">IF(SUM('Chemicals Calcs'!AF$2:AF39)-'Chem - ODS'!AA$15*10^6&lt;0,0,IF(AND(SUM('Chemicals Calcs'!AF$1:AF38)-'Chem - ODS'!AA$15*10^6&lt;0,SUM('Chemicals Calcs'!AF$2:AF39)-'Chem - ODS'!AA$15*10^6&gt;0),SUM('Chemicals Calcs'!AF$2:AF39)-'Chem - ODS'!AA$15*10^6,'Chemicals Calcs'!AF39))</f>
        <v>0</v>
      </c>
      <c r="AG39" s="210">
        <f ca="1">IF(SUM('Chemicals Calcs'!AG$2:AG39)-'Chem - ODS'!AB$15*10^6&lt;0,0,IF(AND(SUM('Chemicals Calcs'!AG$1:AG38)-'Chem - ODS'!AB$15*10^6&lt;0,SUM('Chemicals Calcs'!AG$2:AG39)-'Chem - ODS'!AB$15*10^6&gt;0),SUM('Chemicals Calcs'!AG$2:AG39)-'Chem - ODS'!AB$15*10^6,'Chemicals Calcs'!AG39))</f>
        <v>0</v>
      </c>
      <c r="AH39" s="210">
        <f ca="1">IF(SUM('Chemicals Calcs'!AH$2:AH39)-'Chem - ODS'!AC$15*10^6&lt;0,0,IF(AND(SUM('Chemicals Calcs'!AH$1:AH38)-'Chem - ODS'!AC$15*10^6&lt;0,SUM('Chemicals Calcs'!AH$2:AH39)-'Chem - ODS'!AC$15*10^6&gt;0),SUM('Chemicals Calcs'!AH$2:AH39)-'Chem - ODS'!AC$15*10^6,'Chemicals Calcs'!AH39))</f>
        <v>0</v>
      </c>
      <c r="AI39" s="210">
        <f ca="1">IF(SUM('Chemicals Calcs'!AI$2:AI39)-'Chem - ODS'!AD$15*10^6&lt;0,0,IF(AND(SUM('Chemicals Calcs'!AI$1:AI38)-'Chem - ODS'!AD$15*10^6&lt;0,SUM('Chemicals Calcs'!AI$2:AI39)-'Chem - ODS'!AD$15*10^6&gt;0),SUM('Chemicals Calcs'!AI$2:AI39)-'Chem - ODS'!AD$15*10^6,'Chemicals Calcs'!AI39))</f>
        <v>0</v>
      </c>
      <c r="AJ39" s="210">
        <f ca="1">IF(SUM('Chemicals Calcs'!AJ$2:AJ39)-'Chem - ODS'!AE$15*10^6&lt;0,0,IF(AND(SUM('Chemicals Calcs'!AJ$1:AJ38)-'Chem - ODS'!AE$15*10^6&lt;0,SUM('Chemicals Calcs'!AJ$2:AJ39)-'Chem - ODS'!AE$15*10^6&gt;0),SUM('Chemicals Calcs'!AJ$2:AJ39)-'Chem - ODS'!AE$15*10^6,'Chemicals Calcs'!AJ39))</f>
        <v>0</v>
      </c>
      <c r="AK39" s="210">
        <f ca="1">IF(SUM('Chemicals Calcs'!AK$2:AK39)-'Chem - ODS'!AF$15*10^6&lt;0,0,IF(AND(SUM('Chemicals Calcs'!AK$1:AK38)-'Chem - ODS'!AF$15*10^6&lt;0,SUM('Chemicals Calcs'!AK$2:AK39)-'Chem - ODS'!AF$15*10^6&gt;0),SUM('Chemicals Calcs'!AK$2:AK39)-'Chem - ODS'!AF$15*10^6,'Chemicals Calcs'!AK39))</f>
        <v>0</v>
      </c>
      <c r="AL39" s="210">
        <f ca="1">IF(SUM('Chemicals Calcs'!AL$2:AL39)-'Chem - ODS'!AG$15*10^6&lt;0,0,IF(AND(SUM('Chemicals Calcs'!AL$1:AL38)-'Chem - ODS'!AG$15*10^6&lt;0,SUM('Chemicals Calcs'!AL$2:AL39)-'Chem - ODS'!AG$15*10^6&gt;0),SUM('Chemicals Calcs'!AL$2:AL39)-'Chem - ODS'!AG$15*10^6,'Chemicals Calcs'!AL39))</f>
        <v>0</v>
      </c>
      <c r="AM39" s="210">
        <f ca="1">IF(SUM('Chemicals Calcs'!AM$2:AM39)-'Chem - ODS'!AH$15*10^6&lt;0,0,IF(AND(SUM('Chemicals Calcs'!AM$1:AM38)-'Chem - ODS'!AH$15*10^6&lt;0,SUM('Chemicals Calcs'!AM$2:AM39)-'Chem - ODS'!AH$15*10^6&gt;0),SUM('Chemicals Calcs'!AM$2:AM39)-'Chem - ODS'!AH$15*10^6,'Chemicals Calcs'!AM39))</f>
        <v>0</v>
      </c>
      <c r="AN39" s="210">
        <f ca="1">IF(SUM('Chemicals Calcs'!AN$2:AN39)-'Chem - ODS'!AI$15*10^6&lt;0,0,IF(AND(SUM('Chemicals Calcs'!AN$1:AN38)-'Chem - ODS'!AI$15*10^6&lt;0,SUM('Chemicals Calcs'!AN$2:AN39)-'Chem - ODS'!AI$15*10^6&gt;0),SUM('Chemicals Calcs'!AN$2:AN39)-'Chem - ODS'!AI$15*10^6,'Chemicals Calcs'!AN39))</f>
        <v>0</v>
      </c>
      <c r="AO39" s="210">
        <f ca="1">IF(SUM('Chemicals Calcs'!AO$2:AO39)-'Chem - ODS'!AJ$15*10^6&lt;0,0,IF(AND(SUM('Chemicals Calcs'!AO$1:AO38)-'Chem - ODS'!AJ$15*10^6&lt;0,SUM('Chemicals Calcs'!AO$2:AO39)-'Chem - ODS'!AJ$15*10^6&gt;0),SUM('Chemicals Calcs'!AO$2:AO39)-'Chem - ODS'!AJ$15*10^6,'Chemicals Calcs'!AO39))</f>
        <v>0</v>
      </c>
      <c r="AP39" s="210">
        <f ca="1">IF(SUM('Chemicals Calcs'!AP$2:AP39)-'Chem - ODS'!AK$15*10^6&lt;0,0,IF(AND(SUM('Chemicals Calcs'!AP$1:AP38)-'Chem - ODS'!AK$15*10^6&lt;0,SUM('Chemicals Calcs'!AP$2:AP39)-'Chem - ODS'!AK$15*10^6&gt;0),SUM('Chemicals Calcs'!AP$2:AP39)-'Chem - ODS'!AK$15*10^6,'Chemicals Calcs'!AP39))</f>
        <v>0</v>
      </c>
    </row>
    <row r="40" spans="1:42">
      <c r="A40" s="74">
        <v>-12</v>
      </c>
      <c r="B40">
        <f ca="1">IF('Chemicals 2010'!$A48="CP",INDIRECT("'Chemicals 2010'!"&amp;'Country Selector'!$B$3&amp;ROW($A48))*10^12,0)</f>
        <v>126223983962.50067</v>
      </c>
      <c r="C40" s="90">
        <f t="shared" ca="1" si="2"/>
        <v>113601585566.25061</v>
      </c>
      <c r="D40" s="90">
        <f t="shared" ca="1" si="2"/>
        <v>100979187170.00053</v>
      </c>
      <c r="E40" s="90">
        <f t="shared" ca="1" si="2"/>
        <v>88356788773.750458</v>
      </c>
      <c r="F40" s="90">
        <f t="shared" ca="1" si="2"/>
        <v>75734390377.500397</v>
      </c>
      <c r="G40" s="210">
        <f ca="1">IF(SUM('Chemicals Calcs'!G$2:G40)-'Chem - ODS'!B$15*10^6&lt;0,0,IF(AND(SUM('Chemicals Calcs'!G$1:G39)-'Chem - ODS'!B$15*10^6&lt;0,SUM('Chemicals Calcs'!G$2:G40)-'Chem - ODS'!B$15*10^6&gt;0),SUM('Chemicals Calcs'!G$2:G40)-'Chem - ODS'!B$15*10^6,'Chemicals Calcs'!G40))</f>
        <v>392433547495.11426</v>
      </c>
      <c r="H40" s="210">
        <f ca="1">IF(SUM('Chemicals Calcs'!H$2:H40)-'Chem - ODS'!C$15*10^6&lt;0,0,IF(AND(SUM('Chemicals Calcs'!H$1:H39)-'Chem - ODS'!C$15*10^6&lt;0,SUM('Chemicals Calcs'!H$2:H40)-'Chem - ODS'!C$15*10^6&gt;0),SUM('Chemicals Calcs'!H$2:H40)-'Chem - ODS'!C$15*10^6,'Chemicals Calcs'!H40))</f>
        <v>0</v>
      </c>
      <c r="I40" s="210">
        <f ca="1">IF(SUM('Chemicals Calcs'!I$2:I40)-'Chem - ODS'!D$15*10^6&lt;0,0,IF(AND(SUM('Chemicals Calcs'!I$1:I39)-'Chem - ODS'!D$15*10^6&lt;0,SUM('Chemicals Calcs'!I$2:I40)-'Chem - ODS'!D$15*10^6&gt;0),SUM('Chemicals Calcs'!I$2:I40)-'Chem - ODS'!D$15*10^6,'Chemicals Calcs'!I40))</f>
        <v>0</v>
      </c>
      <c r="J40" s="210">
        <f ca="1">IF(SUM('Chemicals Calcs'!J$2:J40)-'Chem - ODS'!E$15*10^6&lt;0,0,IF(AND(SUM('Chemicals Calcs'!J$1:J39)-'Chem - ODS'!E$15*10^6&lt;0,SUM('Chemicals Calcs'!J$2:J40)-'Chem - ODS'!E$15*10^6&gt;0),SUM('Chemicals Calcs'!J$2:J40)-'Chem - ODS'!E$15*10^6,'Chemicals Calcs'!J40))</f>
        <v>0</v>
      </c>
      <c r="K40" s="210">
        <f ca="1">IF(SUM('Chemicals Calcs'!K$2:K40)-'Chem - ODS'!F$15*10^6&lt;0,0,IF(AND(SUM('Chemicals Calcs'!K$1:K39)-'Chem - ODS'!F$15*10^6&lt;0,SUM('Chemicals Calcs'!K$2:K40)-'Chem - ODS'!F$15*10^6&gt;0),SUM('Chemicals Calcs'!K$2:K40)-'Chem - ODS'!F$15*10^6,'Chemicals Calcs'!K40))</f>
        <v>0</v>
      </c>
      <c r="L40" s="210">
        <f ca="1">IF(SUM('Chemicals Calcs'!L$2:L40)-'Chem - ODS'!G$15*10^6&lt;0,0,IF(AND(SUM('Chemicals Calcs'!L$1:L39)-'Chem - ODS'!G$15*10^6&lt;0,SUM('Chemicals Calcs'!L$2:L40)-'Chem - ODS'!G$15*10^6&gt;0),SUM('Chemicals Calcs'!L$2:L40)-'Chem - ODS'!G$15*10^6,'Chemicals Calcs'!L40))</f>
        <v>0</v>
      </c>
      <c r="M40" s="210">
        <f ca="1">IF(SUM('Chemicals Calcs'!M$2:M40)-'Chem - ODS'!H$15*10^6&lt;0,0,IF(AND(SUM('Chemicals Calcs'!M$1:M39)-'Chem - ODS'!H$15*10^6&lt;0,SUM('Chemicals Calcs'!M$2:M40)-'Chem - ODS'!H$15*10^6&gt;0),SUM('Chemicals Calcs'!M$2:M40)-'Chem - ODS'!H$15*10^6,'Chemicals Calcs'!M40))</f>
        <v>0</v>
      </c>
      <c r="N40" s="210">
        <f ca="1">IF(SUM('Chemicals Calcs'!N$2:N40)-'Chem - ODS'!I$15*10^6&lt;0,0,IF(AND(SUM('Chemicals Calcs'!N$1:N39)-'Chem - ODS'!I$15*10^6&lt;0,SUM('Chemicals Calcs'!N$2:N40)-'Chem - ODS'!I$15*10^6&gt;0),SUM('Chemicals Calcs'!N$2:N40)-'Chem - ODS'!I$15*10^6,'Chemicals Calcs'!N40))</f>
        <v>0</v>
      </c>
      <c r="O40" s="210">
        <f ca="1">IF(SUM('Chemicals Calcs'!O$2:O40)-'Chem - ODS'!J$15*10^6&lt;0,0,IF(AND(SUM('Chemicals Calcs'!O$1:O39)-'Chem - ODS'!J$15*10^6&lt;0,SUM('Chemicals Calcs'!O$2:O40)-'Chem - ODS'!J$15*10^6&gt;0),SUM('Chemicals Calcs'!O$2:O40)-'Chem - ODS'!J$15*10^6,'Chemicals Calcs'!O40))</f>
        <v>0</v>
      </c>
      <c r="P40" s="210">
        <f ca="1">IF(SUM('Chemicals Calcs'!P$2:P40)-'Chem - ODS'!K$15*10^6&lt;0,0,IF(AND(SUM('Chemicals Calcs'!P$1:P39)-'Chem - ODS'!K$15*10^6&lt;0,SUM('Chemicals Calcs'!P$2:P40)-'Chem - ODS'!K$15*10^6&gt;0),SUM('Chemicals Calcs'!P$2:P40)-'Chem - ODS'!K$15*10^6,'Chemicals Calcs'!P40))</f>
        <v>0</v>
      </c>
      <c r="Q40" s="210">
        <f ca="1">IF(SUM('Chemicals Calcs'!Q$2:Q40)-'Chem - ODS'!L$15*10^6&lt;0,0,IF(AND(SUM('Chemicals Calcs'!Q$1:Q39)-'Chem - ODS'!L$15*10^6&lt;0,SUM('Chemicals Calcs'!Q$2:Q40)-'Chem - ODS'!L$15*10^6&gt;0),SUM('Chemicals Calcs'!Q$2:Q40)-'Chem - ODS'!L$15*10^6,'Chemicals Calcs'!Q40))</f>
        <v>0</v>
      </c>
      <c r="R40" s="210">
        <f ca="1">IF(SUM('Chemicals Calcs'!R$2:R40)-'Chem - ODS'!M$15*10^6&lt;0,0,IF(AND(SUM('Chemicals Calcs'!R$1:R39)-'Chem - ODS'!M$15*10^6&lt;0,SUM('Chemicals Calcs'!R$2:R40)-'Chem - ODS'!M$15*10^6&gt;0),SUM('Chemicals Calcs'!R$2:R40)-'Chem - ODS'!M$15*10^6,'Chemicals Calcs'!R40))</f>
        <v>0</v>
      </c>
      <c r="S40" s="210">
        <f ca="1">IF(SUM('Chemicals Calcs'!S$2:S40)-'Chem - ODS'!N$15*10^6&lt;0,0,IF(AND(SUM('Chemicals Calcs'!S$1:S39)-'Chem - ODS'!N$15*10^6&lt;0,SUM('Chemicals Calcs'!S$2:S40)-'Chem - ODS'!N$15*10^6&gt;0),SUM('Chemicals Calcs'!S$2:S40)-'Chem - ODS'!N$15*10^6,'Chemicals Calcs'!S40))</f>
        <v>0</v>
      </c>
      <c r="T40" s="210">
        <f ca="1">IF(SUM('Chemicals Calcs'!T$2:T40)-'Chem - ODS'!O$15*10^6&lt;0,0,IF(AND(SUM('Chemicals Calcs'!T$1:T39)-'Chem - ODS'!O$15*10^6&lt;0,SUM('Chemicals Calcs'!T$2:T40)-'Chem - ODS'!O$15*10^6&gt;0),SUM('Chemicals Calcs'!T$2:T40)-'Chem - ODS'!O$15*10^6,'Chemicals Calcs'!T40))</f>
        <v>0</v>
      </c>
      <c r="U40" s="210">
        <f ca="1">IF(SUM('Chemicals Calcs'!U$2:U40)-'Chem - ODS'!P$15*10^6&lt;0,0,IF(AND(SUM('Chemicals Calcs'!U$1:U39)-'Chem - ODS'!P$15*10^6&lt;0,SUM('Chemicals Calcs'!U$2:U40)-'Chem - ODS'!P$15*10^6&gt;0),SUM('Chemicals Calcs'!U$2:U40)-'Chem - ODS'!P$15*10^6,'Chemicals Calcs'!U40))</f>
        <v>0</v>
      </c>
      <c r="V40" s="210">
        <f ca="1">IF(SUM('Chemicals Calcs'!V$2:V40)-'Chem - ODS'!Q$15*10^6&lt;0,0,IF(AND(SUM('Chemicals Calcs'!V$1:V39)-'Chem - ODS'!Q$15*10^6&lt;0,SUM('Chemicals Calcs'!V$2:V40)-'Chem - ODS'!Q$15*10^6&gt;0),SUM('Chemicals Calcs'!V$2:V40)-'Chem - ODS'!Q$15*10^6,'Chemicals Calcs'!V40))</f>
        <v>0</v>
      </c>
      <c r="W40" s="210">
        <f ca="1">IF(SUM('Chemicals Calcs'!W$2:W40)-'Chem - ODS'!R$15*10^6&lt;0,0,IF(AND(SUM('Chemicals Calcs'!W$1:W39)-'Chem - ODS'!R$15*10^6&lt;0,SUM('Chemicals Calcs'!W$2:W40)-'Chem - ODS'!R$15*10^6&gt;0),SUM('Chemicals Calcs'!W$2:W40)-'Chem - ODS'!R$15*10^6,'Chemicals Calcs'!W40))</f>
        <v>0</v>
      </c>
      <c r="X40" s="210">
        <f ca="1">IF(SUM('Chemicals Calcs'!X$2:X40)-'Chem - ODS'!S$15*10^6&lt;0,0,IF(AND(SUM('Chemicals Calcs'!X$1:X39)-'Chem - ODS'!S$15*10^6&lt;0,SUM('Chemicals Calcs'!X$2:X40)-'Chem - ODS'!S$15*10^6&gt;0),SUM('Chemicals Calcs'!X$2:X40)-'Chem - ODS'!S$15*10^6,'Chemicals Calcs'!X40))</f>
        <v>0</v>
      </c>
      <c r="Y40" s="210">
        <f ca="1">IF(SUM('Chemicals Calcs'!Y$2:Y40)-'Chem - ODS'!T$15*10^6&lt;0,0,IF(AND(SUM('Chemicals Calcs'!Y$1:Y39)-'Chem - ODS'!T$15*10^6&lt;0,SUM('Chemicals Calcs'!Y$2:Y40)-'Chem - ODS'!T$15*10^6&gt;0),SUM('Chemicals Calcs'!Y$2:Y40)-'Chem - ODS'!T$15*10^6,'Chemicals Calcs'!Y40))</f>
        <v>0</v>
      </c>
      <c r="Z40" s="210">
        <f ca="1">IF(SUM('Chemicals Calcs'!Z$2:Z40)-'Chem - ODS'!U$15*10^6&lt;0,0,IF(AND(SUM('Chemicals Calcs'!Z$1:Z39)-'Chem - ODS'!U$15*10^6&lt;0,SUM('Chemicals Calcs'!Z$2:Z40)-'Chem - ODS'!U$15*10^6&gt;0),SUM('Chemicals Calcs'!Z$2:Z40)-'Chem - ODS'!U$15*10^6,'Chemicals Calcs'!Z40))</f>
        <v>0</v>
      </c>
      <c r="AA40" s="210">
        <f ca="1">IF(SUM('Chemicals Calcs'!AA$2:AA40)-'Chem - ODS'!V$15*10^6&lt;0,0,IF(AND(SUM('Chemicals Calcs'!AA$1:AA39)-'Chem - ODS'!V$15*10^6&lt;0,SUM('Chemicals Calcs'!AA$2:AA40)-'Chem - ODS'!V$15*10^6&gt;0),SUM('Chemicals Calcs'!AA$2:AA40)-'Chem - ODS'!V$15*10^6,'Chemicals Calcs'!AA40))</f>
        <v>0</v>
      </c>
      <c r="AB40" s="210">
        <f ca="1">IF(SUM('Chemicals Calcs'!AB$2:AB40)-'Chem - ODS'!W$15*10^6&lt;0,0,IF(AND(SUM('Chemicals Calcs'!AB$1:AB39)-'Chem - ODS'!W$15*10^6&lt;0,SUM('Chemicals Calcs'!AB$2:AB40)-'Chem - ODS'!W$15*10^6&gt;0),SUM('Chemicals Calcs'!AB$2:AB40)-'Chem - ODS'!W$15*10^6,'Chemicals Calcs'!AB40))</f>
        <v>0</v>
      </c>
      <c r="AC40" s="210">
        <f ca="1">IF(SUM('Chemicals Calcs'!AC$2:AC40)-'Chem - ODS'!X$15*10^6&lt;0,0,IF(AND(SUM('Chemicals Calcs'!AC$1:AC39)-'Chem - ODS'!X$15*10^6&lt;0,SUM('Chemicals Calcs'!AC$2:AC40)-'Chem - ODS'!X$15*10^6&gt;0),SUM('Chemicals Calcs'!AC$2:AC40)-'Chem - ODS'!X$15*10^6,'Chemicals Calcs'!AC40))</f>
        <v>0</v>
      </c>
      <c r="AD40" s="210">
        <f ca="1">IF(SUM('Chemicals Calcs'!AD$2:AD40)-'Chem - ODS'!Y$15*10^6&lt;0,0,IF(AND(SUM('Chemicals Calcs'!AD$1:AD39)-'Chem - ODS'!Y$15*10^6&lt;0,SUM('Chemicals Calcs'!AD$2:AD40)-'Chem - ODS'!Y$15*10^6&gt;0),SUM('Chemicals Calcs'!AD$2:AD40)-'Chem - ODS'!Y$15*10^6,'Chemicals Calcs'!AD40))</f>
        <v>0</v>
      </c>
      <c r="AE40" s="210">
        <f ca="1">IF(SUM('Chemicals Calcs'!AE$2:AE40)-'Chem - ODS'!Z$15*10^6&lt;0,0,IF(AND(SUM('Chemicals Calcs'!AE$1:AE39)-'Chem - ODS'!Z$15*10^6&lt;0,SUM('Chemicals Calcs'!AE$2:AE40)-'Chem - ODS'!Z$15*10^6&gt;0),SUM('Chemicals Calcs'!AE$2:AE40)-'Chem - ODS'!Z$15*10^6,'Chemicals Calcs'!AE40))</f>
        <v>0</v>
      </c>
      <c r="AF40" s="210">
        <f ca="1">IF(SUM('Chemicals Calcs'!AF$2:AF40)-'Chem - ODS'!AA$15*10^6&lt;0,0,IF(AND(SUM('Chemicals Calcs'!AF$1:AF39)-'Chem - ODS'!AA$15*10^6&lt;0,SUM('Chemicals Calcs'!AF$2:AF40)-'Chem - ODS'!AA$15*10^6&gt;0),SUM('Chemicals Calcs'!AF$2:AF40)-'Chem - ODS'!AA$15*10^6,'Chemicals Calcs'!AF40))</f>
        <v>0</v>
      </c>
      <c r="AG40" s="210">
        <f ca="1">IF(SUM('Chemicals Calcs'!AG$2:AG40)-'Chem - ODS'!AB$15*10^6&lt;0,0,IF(AND(SUM('Chemicals Calcs'!AG$1:AG39)-'Chem - ODS'!AB$15*10^6&lt;0,SUM('Chemicals Calcs'!AG$2:AG40)-'Chem - ODS'!AB$15*10^6&gt;0),SUM('Chemicals Calcs'!AG$2:AG40)-'Chem - ODS'!AB$15*10^6,'Chemicals Calcs'!AG40))</f>
        <v>0</v>
      </c>
      <c r="AH40" s="210">
        <f ca="1">IF(SUM('Chemicals Calcs'!AH$2:AH40)-'Chem - ODS'!AC$15*10^6&lt;0,0,IF(AND(SUM('Chemicals Calcs'!AH$1:AH39)-'Chem - ODS'!AC$15*10^6&lt;0,SUM('Chemicals Calcs'!AH$2:AH40)-'Chem - ODS'!AC$15*10^6&gt;0),SUM('Chemicals Calcs'!AH$2:AH40)-'Chem - ODS'!AC$15*10^6,'Chemicals Calcs'!AH40))</f>
        <v>0</v>
      </c>
      <c r="AI40" s="210">
        <f ca="1">IF(SUM('Chemicals Calcs'!AI$2:AI40)-'Chem - ODS'!AD$15*10^6&lt;0,0,IF(AND(SUM('Chemicals Calcs'!AI$1:AI39)-'Chem - ODS'!AD$15*10^6&lt;0,SUM('Chemicals Calcs'!AI$2:AI40)-'Chem - ODS'!AD$15*10^6&gt;0),SUM('Chemicals Calcs'!AI$2:AI40)-'Chem - ODS'!AD$15*10^6,'Chemicals Calcs'!AI40))</f>
        <v>0</v>
      </c>
      <c r="AJ40" s="210">
        <f ca="1">IF(SUM('Chemicals Calcs'!AJ$2:AJ40)-'Chem - ODS'!AE$15*10^6&lt;0,0,IF(AND(SUM('Chemicals Calcs'!AJ$1:AJ39)-'Chem - ODS'!AE$15*10^6&lt;0,SUM('Chemicals Calcs'!AJ$2:AJ40)-'Chem - ODS'!AE$15*10^6&gt;0),SUM('Chemicals Calcs'!AJ$2:AJ40)-'Chem - ODS'!AE$15*10^6,'Chemicals Calcs'!AJ40))</f>
        <v>0</v>
      </c>
      <c r="AK40" s="210">
        <f ca="1">IF(SUM('Chemicals Calcs'!AK$2:AK40)-'Chem - ODS'!AF$15*10^6&lt;0,0,IF(AND(SUM('Chemicals Calcs'!AK$1:AK39)-'Chem - ODS'!AF$15*10^6&lt;0,SUM('Chemicals Calcs'!AK$2:AK40)-'Chem - ODS'!AF$15*10^6&gt;0),SUM('Chemicals Calcs'!AK$2:AK40)-'Chem - ODS'!AF$15*10^6,'Chemicals Calcs'!AK40))</f>
        <v>0</v>
      </c>
      <c r="AL40" s="210">
        <f ca="1">IF(SUM('Chemicals Calcs'!AL$2:AL40)-'Chem - ODS'!AG$15*10^6&lt;0,0,IF(AND(SUM('Chemicals Calcs'!AL$1:AL39)-'Chem - ODS'!AG$15*10^6&lt;0,SUM('Chemicals Calcs'!AL$2:AL40)-'Chem - ODS'!AG$15*10^6&gt;0),SUM('Chemicals Calcs'!AL$2:AL40)-'Chem - ODS'!AG$15*10^6,'Chemicals Calcs'!AL40))</f>
        <v>0</v>
      </c>
      <c r="AM40" s="210">
        <f ca="1">IF(SUM('Chemicals Calcs'!AM$2:AM40)-'Chem - ODS'!AH$15*10^6&lt;0,0,IF(AND(SUM('Chemicals Calcs'!AM$1:AM39)-'Chem - ODS'!AH$15*10^6&lt;0,SUM('Chemicals Calcs'!AM$2:AM40)-'Chem - ODS'!AH$15*10^6&gt;0),SUM('Chemicals Calcs'!AM$2:AM40)-'Chem - ODS'!AH$15*10^6,'Chemicals Calcs'!AM40))</f>
        <v>0</v>
      </c>
      <c r="AN40" s="210">
        <f ca="1">IF(SUM('Chemicals Calcs'!AN$2:AN40)-'Chem - ODS'!AI$15*10^6&lt;0,0,IF(AND(SUM('Chemicals Calcs'!AN$1:AN39)-'Chem - ODS'!AI$15*10^6&lt;0,SUM('Chemicals Calcs'!AN$2:AN40)-'Chem - ODS'!AI$15*10^6&gt;0),SUM('Chemicals Calcs'!AN$2:AN40)-'Chem - ODS'!AI$15*10^6,'Chemicals Calcs'!AN40))</f>
        <v>0</v>
      </c>
      <c r="AO40" s="210">
        <f ca="1">IF(SUM('Chemicals Calcs'!AO$2:AO40)-'Chem - ODS'!AJ$15*10^6&lt;0,0,IF(AND(SUM('Chemicals Calcs'!AO$1:AO39)-'Chem - ODS'!AJ$15*10^6&lt;0,SUM('Chemicals Calcs'!AO$2:AO40)-'Chem - ODS'!AJ$15*10^6&gt;0),SUM('Chemicals Calcs'!AO$2:AO40)-'Chem - ODS'!AJ$15*10^6,'Chemicals Calcs'!AO40))</f>
        <v>0</v>
      </c>
      <c r="AP40" s="210">
        <f ca="1">IF(SUM('Chemicals Calcs'!AP$2:AP40)-'Chem - ODS'!AK$15*10^6&lt;0,0,IF(AND(SUM('Chemicals Calcs'!AP$1:AP39)-'Chem - ODS'!AK$15*10^6&lt;0,SUM('Chemicals Calcs'!AP$2:AP40)-'Chem - ODS'!AK$15*10^6&gt;0),SUM('Chemicals Calcs'!AP$2:AP40)-'Chem - ODS'!AK$15*10^6,'Chemicals Calcs'!AP40))</f>
        <v>0</v>
      </c>
    </row>
    <row r="41" spans="1:42">
      <c r="A41" s="74">
        <v>-11</v>
      </c>
      <c r="B41">
        <f ca="1">IF('Chemicals 2010'!$A49="CP",INDIRECT("'Chemicals 2010'!"&amp;'Country Selector'!$B$3&amp;ROW($A49))*10^12,0)</f>
        <v>0</v>
      </c>
      <c r="C41" s="90">
        <f t="shared" ca="1" si="2"/>
        <v>0</v>
      </c>
      <c r="D41" s="90">
        <f t="shared" ca="1" si="2"/>
        <v>0</v>
      </c>
      <c r="E41" s="90">
        <f t="shared" ca="1" si="2"/>
        <v>0</v>
      </c>
      <c r="F41" s="90">
        <f t="shared" ca="1" si="2"/>
        <v>0</v>
      </c>
      <c r="G41" s="210">
        <f ca="1">IF(SUM('Chemicals Calcs'!G$2:G41)-'Chem - ODS'!B$15*10^6&lt;0,0,IF(AND(SUM('Chemicals Calcs'!G$1:G40)-'Chem - ODS'!B$15*10^6&lt;0,SUM('Chemicals Calcs'!G$2:G41)-'Chem - ODS'!B$15*10^6&gt;0),SUM('Chemicals Calcs'!G$2:G41)-'Chem - ODS'!B$15*10^6,'Chemicals Calcs'!G41))</f>
        <v>0</v>
      </c>
      <c r="H41" s="210">
        <f ca="1">IF(SUM('Chemicals Calcs'!H$2:H41)-'Chem - ODS'!C$15*10^6&lt;0,0,IF(AND(SUM('Chemicals Calcs'!H$1:H40)-'Chem - ODS'!C$15*10^6&lt;0,SUM('Chemicals Calcs'!H$2:H41)-'Chem - ODS'!C$15*10^6&gt;0),SUM('Chemicals Calcs'!H$2:H41)-'Chem - ODS'!C$15*10^6,'Chemicals Calcs'!H41))</f>
        <v>0</v>
      </c>
      <c r="I41" s="210">
        <f ca="1">IF(SUM('Chemicals Calcs'!I$2:I41)-'Chem - ODS'!D$15*10^6&lt;0,0,IF(AND(SUM('Chemicals Calcs'!I$1:I40)-'Chem - ODS'!D$15*10^6&lt;0,SUM('Chemicals Calcs'!I$2:I41)-'Chem - ODS'!D$15*10^6&gt;0),SUM('Chemicals Calcs'!I$2:I41)-'Chem - ODS'!D$15*10^6,'Chemicals Calcs'!I41))</f>
        <v>0</v>
      </c>
      <c r="J41" s="210">
        <f ca="1">IF(SUM('Chemicals Calcs'!J$2:J41)-'Chem - ODS'!E$15*10^6&lt;0,0,IF(AND(SUM('Chemicals Calcs'!J$1:J40)-'Chem - ODS'!E$15*10^6&lt;0,SUM('Chemicals Calcs'!J$2:J41)-'Chem - ODS'!E$15*10^6&gt;0),SUM('Chemicals Calcs'!J$2:J41)-'Chem - ODS'!E$15*10^6,'Chemicals Calcs'!J41))</f>
        <v>0</v>
      </c>
      <c r="K41" s="210">
        <f ca="1">IF(SUM('Chemicals Calcs'!K$2:K41)-'Chem - ODS'!F$15*10^6&lt;0,0,IF(AND(SUM('Chemicals Calcs'!K$1:K40)-'Chem - ODS'!F$15*10^6&lt;0,SUM('Chemicals Calcs'!K$2:K41)-'Chem - ODS'!F$15*10^6&gt;0),SUM('Chemicals Calcs'!K$2:K41)-'Chem - ODS'!F$15*10^6,'Chemicals Calcs'!K41))</f>
        <v>0</v>
      </c>
      <c r="L41" s="210">
        <f ca="1">IF(SUM('Chemicals Calcs'!L$2:L41)-'Chem - ODS'!G$15*10^6&lt;0,0,IF(AND(SUM('Chemicals Calcs'!L$1:L40)-'Chem - ODS'!G$15*10^6&lt;0,SUM('Chemicals Calcs'!L$2:L41)-'Chem - ODS'!G$15*10^6&gt;0),SUM('Chemicals Calcs'!L$2:L41)-'Chem - ODS'!G$15*10^6,'Chemicals Calcs'!L41))</f>
        <v>0</v>
      </c>
      <c r="M41" s="210">
        <f ca="1">IF(SUM('Chemicals Calcs'!M$2:M41)-'Chem - ODS'!H$15*10^6&lt;0,0,IF(AND(SUM('Chemicals Calcs'!M$1:M40)-'Chem - ODS'!H$15*10^6&lt;0,SUM('Chemicals Calcs'!M$2:M41)-'Chem - ODS'!H$15*10^6&gt;0),SUM('Chemicals Calcs'!M$2:M41)-'Chem - ODS'!H$15*10^6,'Chemicals Calcs'!M41))</f>
        <v>0</v>
      </c>
      <c r="N41" s="210">
        <f ca="1">IF(SUM('Chemicals Calcs'!N$2:N41)-'Chem - ODS'!I$15*10^6&lt;0,0,IF(AND(SUM('Chemicals Calcs'!N$1:N40)-'Chem - ODS'!I$15*10^6&lt;0,SUM('Chemicals Calcs'!N$2:N41)-'Chem - ODS'!I$15*10^6&gt;0),SUM('Chemicals Calcs'!N$2:N41)-'Chem - ODS'!I$15*10^6,'Chemicals Calcs'!N41))</f>
        <v>0</v>
      </c>
      <c r="O41" s="210">
        <f ca="1">IF(SUM('Chemicals Calcs'!O$2:O41)-'Chem - ODS'!J$15*10^6&lt;0,0,IF(AND(SUM('Chemicals Calcs'!O$1:O40)-'Chem - ODS'!J$15*10^6&lt;0,SUM('Chemicals Calcs'!O$2:O41)-'Chem - ODS'!J$15*10^6&gt;0),SUM('Chemicals Calcs'!O$2:O41)-'Chem - ODS'!J$15*10^6,'Chemicals Calcs'!O41))</f>
        <v>0</v>
      </c>
      <c r="P41" s="210">
        <f ca="1">IF(SUM('Chemicals Calcs'!P$2:P41)-'Chem - ODS'!K$15*10^6&lt;0,0,IF(AND(SUM('Chemicals Calcs'!P$1:P40)-'Chem - ODS'!K$15*10^6&lt;0,SUM('Chemicals Calcs'!P$2:P41)-'Chem - ODS'!K$15*10^6&gt;0),SUM('Chemicals Calcs'!P$2:P41)-'Chem - ODS'!K$15*10^6,'Chemicals Calcs'!P41))</f>
        <v>0</v>
      </c>
      <c r="Q41" s="210">
        <f ca="1">IF(SUM('Chemicals Calcs'!Q$2:Q41)-'Chem - ODS'!L$15*10^6&lt;0,0,IF(AND(SUM('Chemicals Calcs'!Q$1:Q40)-'Chem - ODS'!L$15*10^6&lt;0,SUM('Chemicals Calcs'!Q$2:Q41)-'Chem - ODS'!L$15*10^6&gt;0),SUM('Chemicals Calcs'!Q$2:Q41)-'Chem - ODS'!L$15*10^6,'Chemicals Calcs'!Q41))</f>
        <v>0</v>
      </c>
      <c r="R41" s="210">
        <f ca="1">IF(SUM('Chemicals Calcs'!R$2:R41)-'Chem - ODS'!M$15*10^6&lt;0,0,IF(AND(SUM('Chemicals Calcs'!R$1:R40)-'Chem - ODS'!M$15*10^6&lt;0,SUM('Chemicals Calcs'!R$2:R41)-'Chem - ODS'!M$15*10^6&gt;0),SUM('Chemicals Calcs'!R$2:R41)-'Chem - ODS'!M$15*10^6,'Chemicals Calcs'!R41))</f>
        <v>0</v>
      </c>
      <c r="S41" s="210">
        <f ca="1">IF(SUM('Chemicals Calcs'!S$2:S41)-'Chem - ODS'!N$15*10^6&lt;0,0,IF(AND(SUM('Chemicals Calcs'!S$1:S40)-'Chem - ODS'!N$15*10^6&lt;0,SUM('Chemicals Calcs'!S$2:S41)-'Chem - ODS'!N$15*10^6&gt;0),SUM('Chemicals Calcs'!S$2:S41)-'Chem - ODS'!N$15*10^6,'Chemicals Calcs'!S41))</f>
        <v>0</v>
      </c>
      <c r="T41" s="210">
        <f ca="1">IF(SUM('Chemicals Calcs'!T$2:T41)-'Chem - ODS'!O$15*10^6&lt;0,0,IF(AND(SUM('Chemicals Calcs'!T$1:T40)-'Chem - ODS'!O$15*10^6&lt;0,SUM('Chemicals Calcs'!T$2:T41)-'Chem - ODS'!O$15*10^6&gt;0),SUM('Chemicals Calcs'!T$2:T41)-'Chem - ODS'!O$15*10^6,'Chemicals Calcs'!T41))</f>
        <v>0</v>
      </c>
      <c r="U41" s="210">
        <f ca="1">IF(SUM('Chemicals Calcs'!U$2:U41)-'Chem - ODS'!P$15*10^6&lt;0,0,IF(AND(SUM('Chemicals Calcs'!U$1:U40)-'Chem - ODS'!P$15*10^6&lt;0,SUM('Chemicals Calcs'!U$2:U41)-'Chem - ODS'!P$15*10^6&gt;0),SUM('Chemicals Calcs'!U$2:U41)-'Chem - ODS'!P$15*10^6,'Chemicals Calcs'!U41))</f>
        <v>0</v>
      </c>
      <c r="V41" s="210">
        <f ca="1">IF(SUM('Chemicals Calcs'!V$2:V41)-'Chem - ODS'!Q$15*10^6&lt;0,0,IF(AND(SUM('Chemicals Calcs'!V$1:V40)-'Chem - ODS'!Q$15*10^6&lt;0,SUM('Chemicals Calcs'!V$2:V41)-'Chem - ODS'!Q$15*10^6&gt;0),SUM('Chemicals Calcs'!V$2:V41)-'Chem - ODS'!Q$15*10^6,'Chemicals Calcs'!V41))</f>
        <v>0</v>
      </c>
      <c r="W41" s="210">
        <f ca="1">IF(SUM('Chemicals Calcs'!W$2:W41)-'Chem - ODS'!R$15*10^6&lt;0,0,IF(AND(SUM('Chemicals Calcs'!W$1:W40)-'Chem - ODS'!R$15*10^6&lt;0,SUM('Chemicals Calcs'!W$2:W41)-'Chem - ODS'!R$15*10^6&gt;0),SUM('Chemicals Calcs'!W$2:W41)-'Chem - ODS'!R$15*10^6,'Chemicals Calcs'!W41))</f>
        <v>0</v>
      </c>
      <c r="X41" s="210">
        <f ca="1">IF(SUM('Chemicals Calcs'!X$2:X41)-'Chem - ODS'!S$15*10^6&lt;0,0,IF(AND(SUM('Chemicals Calcs'!X$1:X40)-'Chem - ODS'!S$15*10^6&lt;0,SUM('Chemicals Calcs'!X$2:X41)-'Chem - ODS'!S$15*10^6&gt;0),SUM('Chemicals Calcs'!X$2:X41)-'Chem - ODS'!S$15*10^6,'Chemicals Calcs'!X41))</f>
        <v>0</v>
      </c>
      <c r="Y41" s="210">
        <f ca="1">IF(SUM('Chemicals Calcs'!Y$2:Y41)-'Chem - ODS'!T$15*10^6&lt;0,0,IF(AND(SUM('Chemicals Calcs'!Y$1:Y40)-'Chem - ODS'!T$15*10^6&lt;0,SUM('Chemicals Calcs'!Y$2:Y41)-'Chem - ODS'!T$15*10^6&gt;0),SUM('Chemicals Calcs'!Y$2:Y41)-'Chem - ODS'!T$15*10^6,'Chemicals Calcs'!Y41))</f>
        <v>0</v>
      </c>
      <c r="Z41" s="210">
        <f ca="1">IF(SUM('Chemicals Calcs'!Z$2:Z41)-'Chem - ODS'!U$15*10^6&lt;0,0,IF(AND(SUM('Chemicals Calcs'!Z$1:Z40)-'Chem - ODS'!U$15*10^6&lt;0,SUM('Chemicals Calcs'!Z$2:Z41)-'Chem - ODS'!U$15*10^6&gt;0),SUM('Chemicals Calcs'!Z$2:Z41)-'Chem - ODS'!U$15*10^6,'Chemicals Calcs'!Z41))</f>
        <v>0</v>
      </c>
      <c r="AA41" s="210">
        <f ca="1">IF(SUM('Chemicals Calcs'!AA$2:AA41)-'Chem - ODS'!V$15*10^6&lt;0,0,IF(AND(SUM('Chemicals Calcs'!AA$1:AA40)-'Chem - ODS'!V$15*10^6&lt;0,SUM('Chemicals Calcs'!AA$2:AA41)-'Chem - ODS'!V$15*10^6&gt;0),SUM('Chemicals Calcs'!AA$2:AA41)-'Chem - ODS'!V$15*10^6,'Chemicals Calcs'!AA41))</f>
        <v>0</v>
      </c>
      <c r="AB41" s="210">
        <f ca="1">IF(SUM('Chemicals Calcs'!AB$2:AB41)-'Chem - ODS'!W$15*10^6&lt;0,0,IF(AND(SUM('Chemicals Calcs'!AB$1:AB40)-'Chem - ODS'!W$15*10^6&lt;0,SUM('Chemicals Calcs'!AB$2:AB41)-'Chem - ODS'!W$15*10^6&gt;0),SUM('Chemicals Calcs'!AB$2:AB41)-'Chem - ODS'!W$15*10^6,'Chemicals Calcs'!AB41))</f>
        <v>0</v>
      </c>
      <c r="AC41" s="210">
        <f ca="1">IF(SUM('Chemicals Calcs'!AC$2:AC41)-'Chem - ODS'!X$15*10^6&lt;0,0,IF(AND(SUM('Chemicals Calcs'!AC$1:AC40)-'Chem - ODS'!X$15*10^6&lt;0,SUM('Chemicals Calcs'!AC$2:AC41)-'Chem - ODS'!X$15*10^6&gt;0),SUM('Chemicals Calcs'!AC$2:AC41)-'Chem - ODS'!X$15*10^6,'Chemicals Calcs'!AC41))</f>
        <v>0</v>
      </c>
      <c r="AD41" s="210">
        <f ca="1">IF(SUM('Chemicals Calcs'!AD$2:AD41)-'Chem - ODS'!Y$15*10^6&lt;0,0,IF(AND(SUM('Chemicals Calcs'!AD$1:AD40)-'Chem - ODS'!Y$15*10^6&lt;0,SUM('Chemicals Calcs'!AD$2:AD41)-'Chem - ODS'!Y$15*10^6&gt;0),SUM('Chemicals Calcs'!AD$2:AD41)-'Chem - ODS'!Y$15*10^6,'Chemicals Calcs'!AD41))</f>
        <v>0</v>
      </c>
      <c r="AE41" s="210">
        <f ca="1">IF(SUM('Chemicals Calcs'!AE$2:AE41)-'Chem - ODS'!Z$15*10^6&lt;0,0,IF(AND(SUM('Chemicals Calcs'!AE$1:AE40)-'Chem - ODS'!Z$15*10^6&lt;0,SUM('Chemicals Calcs'!AE$2:AE41)-'Chem - ODS'!Z$15*10^6&gt;0),SUM('Chemicals Calcs'!AE$2:AE41)-'Chem - ODS'!Z$15*10^6,'Chemicals Calcs'!AE41))</f>
        <v>0</v>
      </c>
      <c r="AF41" s="210">
        <f ca="1">IF(SUM('Chemicals Calcs'!AF$2:AF41)-'Chem - ODS'!AA$15*10^6&lt;0,0,IF(AND(SUM('Chemicals Calcs'!AF$1:AF40)-'Chem - ODS'!AA$15*10^6&lt;0,SUM('Chemicals Calcs'!AF$2:AF41)-'Chem - ODS'!AA$15*10^6&gt;0),SUM('Chemicals Calcs'!AF$2:AF41)-'Chem - ODS'!AA$15*10^6,'Chemicals Calcs'!AF41))</f>
        <v>0</v>
      </c>
      <c r="AG41" s="210">
        <f ca="1">IF(SUM('Chemicals Calcs'!AG$2:AG41)-'Chem - ODS'!AB$15*10^6&lt;0,0,IF(AND(SUM('Chemicals Calcs'!AG$1:AG40)-'Chem - ODS'!AB$15*10^6&lt;0,SUM('Chemicals Calcs'!AG$2:AG41)-'Chem - ODS'!AB$15*10^6&gt;0),SUM('Chemicals Calcs'!AG$2:AG41)-'Chem - ODS'!AB$15*10^6,'Chemicals Calcs'!AG41))</f>
        <v>0</v>
      </c>
      <c r="AH41" s="210">
        <f ca="1">IF(SUM('Chemicals Calcs'!AH$2:AH41)-'Chem - ODS'!AC$15*10^6&lt;0,0,IF(AND(SUM('Chemicals Calcs'!AH$1:AH40)-'Chem - ODS'!AC$15*10^6&lt;0,SUM('Chemicals Calcs'!AH$2:AH41)-'Chem - ODS'!AC$15*10^6&gt;0),SUM('Chemicals Calcs'!AH$2:AH41)-'Chem - ODS'!AC$15*10^6,'Chemicals Calcs'!AH41))</f>
        <v>0</v>
      </c>
      <c r="AI41" s="210">
        <f ca="1">IF(SUM('Chemicals Calcs'!AI$2:AI41)-'Chem - ODS'!AD$15*10^6&lt;0,0,IF(AND(SUM('Chemicals Calcs'!AI$1:AI40)-'Chem - ODS'!AD$15*10^6&lt;0,SUM('Chemicals Calcs'!AI$2:AI41)-'Chem - ODS'!AD$15*10^6&gt;0),SUM('Chemicals Calcs'!AI$2:AI41)-'Chem - ODS'!AD$15*10^6,'Chemicals Calcs'!AI41))</f>
        <v>0</v>
      </c>
      <c r="AJ41" s="210">
        <f ca="1">IF(SUM('Chemicals Calcs'!AJ$2:AJ41)-'Chem - ODS'!AE$15*10^6&lt;0,0,IF(AND(SUM('Chemicals Calcs'!AJ$1:AJ40)-'Chem - ODS'!AE$15*10^6&lt;0,SUM('Chemicals Calcs'!AJ$2:AJ41)-'Chem - ODS'!AE$15*10^6&gt;0),SUM('Chemicals Calcs'!AJ$2:AJ41)-'Chem - ODS'!AE$15*10^6,'Chemicals Calcs'!AJ41))</f>
        <v>0</v>
      </c>
      <c r="AK41" s="210">
        <f ca="1">IF(SUM('Chemicals Calcs'!AK$2:AK41)-'Chem - ODS'!AF$15*10^6&lt;0,0,IF(AND(SUM('Chemicals Calcs'!AK$1:AK40)-'Chem - ODS'!AF$15*10^6&lt;0,SUM('Chemicals Calcs'!AK$2:AK41)-'Chem - ODS'!AF$15*10^6&gt;0),SUM('Chemicals Calcs'!AK$2:AK41)-'Chem - ODS'!AF$15*10^6,'Chemicals Calcs'!AK41))</f>
        <v>0</v>
      </c>
      <c r="AL41" s="210">
        <f ca="1">IF(SUM('Chemicals Calcs'!AL$2:AL41)-'Chem - ODS'!AG$15*10^6&lt;0,0,IF(AND(SUM('Chemicals Calcs'!AL$1:AL40)-'Chem - ODS'!AG$15*10^6&lt;0,SUM('Chemicals Calcs'!AL$2:AL41)-'Chem - ODS'!AG$15*10^6&gt;0),SUM('Chemicals Calcs'!AL$2:AL41)-'Chem - ODS'!AG$15*10^6,'Chemicals Calcs'!AL41))</f>
        <v>0</v>
      </c>
      <c r="AM41" s="210">
        <f ca="1">IF(SUM('Chemicals Calcs'!AM$2:AM41)-'Chem - ODS'!AH$15*10^6&lt;0,0,IF(AND(SUM('Chemicals Calcs'!AM$1:AM40)-'Chem - ODS'!AH$15*10^6&lt;0,SUM('Chemicals Calcs'!AM$2:AM41)-'Chem - ODS'!AH$15*10^6&gt;0),SUM('Chemicals Calcs'!AM$2:AM41)-'Chem - ODS'!AH$15*10^6,'Chemicals Calcs'!AM41))</f>
        <v>0</v>
      </c>
      <c r="AN41" s="210">
        <f ca="1">IF(SUM('Chemicals Calcs'!AN$2:AN41)-'Chem - ODS'!AI$15*10^6&lt;0,0,IF(AND(SUM('Chemicals Calcs'!AN$1:AN40)-'Chem - ODS'!AI$15*10^6&lt;0,SUM('Chemicals Calcs'!AN$2:AN41)-'Chem - ODS'!AI$15*10^6&gt;0),SUM('Chemicals Calcs'!AN$2:AN41)-'Chem - ODS'!AI$15*10^6,'Chemicals Calcs'!AN41))</f>
        <v>0</v>
      </c>
      <c r="AO41" s="210">
        <f ca="1">IF(SUM('Chemicals Calcs'!AO$2:AO41)-'Chem - ODS'!AJ$15*10^6&lt;0,0,IF(AND(SUM('Chemicals Calcs'!AO$1:AO40)-'Chem - ODS'!AJ$15*10^6&lt;0,SUM('Chemicals Calcs'!AO$2:AO41)-'Chem - ODS'!AJ$15*10^6&gt;0),SUM('Chemicals Calcs'!AO$2:AO41)-'Chem - ODS'!AJ$15*10^6,'Chemicals Calcs'!AO41))</f>
        <v>0</v>
      </c>
      <c r="AP41" s="210">
        <f ca="1">IF(SUM('Chemicals Calcs'!AP$2:AP41)-'Chem - ODS'!AK$15*10^6&lt;0,0,IF(AND(SUM('Chemicals Calcs'!AP$1:AP40)-'Chem - ODS'!AK$15*10^6&lt;0,SUM('Chemicals Calcs'!AP$2:AP41)-'Chem - ODS'!AK$15*10^6&gt;0),SUM('Chemicals Calcs'!AP$2:AP41)-'Chem - ODS'!AK$15*10^6,'Chemicals Calcs'!AP41))</f>
        <v>0</v>
      </c>
    </row>
    <row r="42" spans="1:42">
      <c r="A42" s="74">
        <v>-10</v>
      </c>
      <c r="B42">
        <f ca="1">IF('Chemicals 2010'!$A50="CP",INDIRECT("'Chemicals 2010'!"&amp;'Country Selector'!$B$3&amp;ROW($A50))*10^12,0)</f>
        <v>0</v>
      </c>
      <c r="C42" s="90">
        <f t="shared" ca="1" si="2"/>
        <v>0</v>
      </c>
      <c r="D42" s="90">
        <f t="shared" ca="1" si="2"/>
        <v>0</v>
      </c>
      <c r="E42" s="90">
        <f t="shared" ca="1" si="2"/>
        <v>0</v>
      </c>
      <c r="F42" s="90">
        <f t="shared" ca="1" si="2"/>
        <v>0</v>
      </c>
      <c r="G42" s="210">
        <f ca="1">IF(SUM('Chemicals Calcs'!G$2:G42)-'Chem - ODS'!B$15*10^6&lt;0,0,IF(AND(SUM('Chemicals Calcs'!G$1:G41)-'Chem - ODS'!B$15*10^6&lt;0,SUM('Chemicals Calcs'!G$2:G42)-'Chem - ODS'!B$15*10^6&gt;0),SUM('Chemicals Calcs'!G$2:G42)-'Chem - ODS'!B$15*10^6,'Chemicals Calcs'!G42))</f>
        <v>0</v>
      </c>
      <c r="H42" s="210">
        <f ca="1">IF(SUM('Chemicals Calcs'!H$2:H42)-'Chem - ODS'!C$15*10^6&lt;0,0,IF(AND(SUM('Chemicals Calcs'!H$1:H41)-'Chem - ODS'!C$15*10^6&lt;0,SUM('Chemicals Calcs'!H$2:H42)-'Chem - ODS'!C$15*10^6&gt;0),SUM('Chemicals Calcs'!H$2:H42)-'Chem - ODS'!C$15*10^6,'Chemicals Calcs'!H42))</f>
        <v>0</v>
      </c>
      <c r="I42" s="210">
        <f ca="1">IF(SUM('Chemicals Calcs'!I$2:I42)-'Chem - ODS'!D$15*10^6&lt;0,0,IF(AND(SUM('Chemicals Calcs'!I$1:I41)-'Chem - ODS'!D$15*10^6&lt;0,SUM('Chemicals Calcs'!I$2:I42)-'Chem - ODS'!D$15*10^6&gt;0),SUM('Chemicals Calcs'!I$2:I42)-'Chem - ODS'!D$15*10^6,'Chemicals Calcs'!I42))</f>
        <v>0</v>
      </c>
      <c r="J42" s="210">
        <f ca="1">IF(SUM('Chemicals Calcs'!J$2:J42)-'Chem - ODS'!E$15*10^6&lt;0,0,IF(AND(SUM('Chemicals Calcs'!J$1:J41)-'Chem - ODS'!E$15*10^6&lt;0,SUM('Chemicals Calcs'!J$2:J42)-'Chem - ODS'!E$15*10^6&gt;0),SUM('Chemicals Calcs'!J$2:J42)-'Chem - ODS'!E$15*10^6,'Chemicals Calcs'!J42))</f>
        <v>0</v>
      </c>
      <c r="K42" s="210">
        <f ca="1">IF(SUM('Chemicals Calcs'!K$2:K42)-'Chem - ODS'!F$15*10^6&lt;0,0,IF(AND(SUM('Chemicals Calcs'!K$1:K41)-'Chem - ODS'!F$15*10^6&lt;0,SUM('Chemicals Calcs'!K$2:K42)-'Chem - ODS'!F$15*10^6&gt;0),SUM('Chemicals Calcs'!K$2:K42)-'Chem - ODS'!F$15*10^6,'Chemicals Calcs'!K42))</f>
        <v>0</v>
      </c>
      <c r="L42" s="210">
        <f ca="1">IF(SUM('Chemicals Calcs'!L$2:L42)-'Chem - ODS'!G$15*10^6&lt;0,0,IF(AND(SUM('Chemicals Calcs'!L$1:L41)-'Chem - ODS'!G$15*10^6&lt;0,SUM('Chemicals Calcs'!L$2:L42)-'Chem - ODS'!G$15*10^6&gt;0),SUM('Chemicals Calcs'!L$2:L42)-'Chem - ODS'!G$15*10^6,'Chemicals Calcs'!L42))</f>
        <v>0</v>
      </c>
      <c r="M42" s="210">
        <f ca="1">IF(SUM('Chemicals Calcs'!M$2:M42)-'Chem - ODS'!H$15*10^6&lt;0,0,IF(AND(SUM('Chemicals Calcs'!M$1:M41)-'Chem - ODS'!H$15*10^6&lt;0,SUM('Chemicals Calcs'!M$2:M42)-'Chem - ODS'!H$15*10^6&gt;0),SUM('Chemicals Calcs'!M$2:M42)-'Chem - ODS'!H$15*10^6,'Chemicals Calcs'!M42))</f>
        <v>0</v>
      </c>
      <c r="N42" s="210">
        <f ca="1">IF(SUM('Chemicals Calcs'!N$2:N42)-'Chem - ODS'!I$15*10^6&lt;0,0,IF(AND(SUM('Chemicals Calcs'!N$1:N41)-'Chem - ODS'!I$15*10^6&lt;0,SUM('Chemicals Calcs'!N$2:N42)-'Chem - ODS'!I$15*10^6&gt;0),SUM('Chemicals Calcs'!N$2:N42)-'Chem - ODS'!I$15*10^6,'Chemicals Calcs'!N42))</f>
        <v>0</v>
      </c>
      <c r="O42" s="210">
        <f ca="1">IF(SUM('Chemicals Calcs'!O$2:O42)-'Chem - ODS'!J$15*10^6&lt;0,0,IF(AND(SUM('Chemicals Calcs'!O$1:O41)-'Chem - ODS'!J$15*10^6&lt;0,SUM('Chemicals Calcs'!O$2:O42)-'Chem - ODS'!J$15*10^6&gt;0),SUM('Chemicals Calcs'!O$2:O42)-'Chem - ODS'!J$15*10^6,'Chemicals Calcs'!O42))</f>
        <v>0</v>
      </c>
      <c r="P42" s="210">
        <f ca="1">IF(SUM('Chemicals Calcs'!P$2:P42)-'Chem - ODS'!K$15*10^6&lt;0,0,IF(AND(SUM('Chemicals Calcs'!P$1:P41)-'Chem - ODS'!K$15*10^6&lt;0,SUM('Chemicals Calcs'!P$2:P42)-'Chem - ODS'!K$15*10^6&gt;0),SUM('Chemicals Calcs'!P$2:P42)-'Chem - ODS'!K$15*10^6,'Chemicals Calcs'!P42))</f>
        <v>0</v>
      </c>
      <c r="Q42" s="210">
        <f ca="1">IF(SUM('Chemicals Calcs'!Q$2:Q42)-'Chem - ODS'!L$15*10^6&lt;0,0,IF(AND(SUM('Chemicals Calcs'!Q$1:Q41)-'Chem - ODS'!L$15*10^6&lt;0,SUM('Chemicals Calcs'!Q$2:Q42)-'Chem - ODS'!L$15*10^6&gt;0),SUM('Chemicals Calcs'!Q$2:Q42)-'Chem - ODS'!L$15*10^6,'Chemicals Calcs'!Q42))</f>
        <v>0</v>
      </c>
      <c r="R42" s="210">
        <f ca="1">IF(SUM('Chemicals Calcs'!R$2:R42)-'Chem - ODS'!M$15*10^6&lt;0,0,IF(AND(SUM('Chemicals Calcs'!R$1:R41)-'Chem - ODS'!M$15*10^6&lt;0,SUM('Chemicals Calcs'!R$2:R42)-'Chem - ODS'!M$15*10^6&gt;0),SUM('Chemicals Calcs'!R$2:R42)-'Chem - ODS'!M$15*10^6,'Chemicals Calcs'!R42))</f>
        <v>0</v>
      </c>
      <c r="S42" s="210">
        <f ca="1">IF(SUM('Chemicals Calcs'!S$2:S42)-'Chem - ODS'!N$15*10^6&lt;0,0,IF(AND(SUM('Chemicals Calcs'!S$1:S41)-'Chem - ODS'!N$15*10^6&lt;0,SUM('Chemicals Calcs'!S$2:S42)-'Chem - ODS'!N$15*10^6&gt;0),SUM('Chemicals Calcs'!S$2:S42)-'Chem - ODS'!N$15*10^6,'Chemicals Calcs'!S42))</f>
        <v>0</v>
      </c>
      <c r="T42" s="210">
        <f ca="1">IF(SUM('Chemicals Calcs'!T$2:T42)-'Chem - ODS'!O$15*10^6&lt;0,0,IF(AND(SUM('Chemicals Calcs'!T$1:T41)-'Chem - ODS'!O$15*10^6&lt;0,SUM('Chemicals Calcs'!T$2:T42)-'Chem - ODS'!O$15*10^6&gt;0),SUM('Chemicals Calcs'!T$2:T42)-'Chem - ODS'!O$15*10^6,'Chemicals Calcs'!T42))</f>
        <v>0</v>
      </c>
      <c r="U42" s="210">
        <f ca="1">IF(SUM('Chemicals Calcs'!U$2:U42)-'Chem - ODS'!P$15*10^6&lt;0,0,IF(AND(SUM('Chemicals Calcs'!U$1:U41)-'Chem - ODS'!P$15*10^6&lt;0,SUM('Chemicals Calcs'!U$2:U42)-'Chem - ODS'!P$15*10^6&gt;0),SUM('Chemicals Calcs'!U$2:U42)-'Chem - ODS'!P$15*10^6,'Chemicals Calcs'!U42))</f>
        <v>0</v>
      </c>
      <c r="V42" s="210">
        <f ca="1">IF(SUM('Chemicals Calcs'!V$2:V42)-'Chem - ODS'!Q$15*10^6&lt;0,0,IF(AND(SUM('Chemicals Calcs'!V$1:V41)-'Chem - ODS'!Q$15*10^6&lt;0,SUM('Chemicals Calcs'!V$2:V42)-'Chem - ODS'!Q$15*10^6&gt;0),SUM('Chemicals Calcs'!V$2:V42)-'Chem - ODS'!Q$15*10^6,'Chemicals Calcs'!V42))</f>
        <v>0</v>
      </c>
      <c r="W42" s="210">
        <f ca="1">IF(SUM('Chemicals Calcs'!W$2:W42)-'Chem - ODS'!R$15*10^6&lt;0,0,IF(AND(SUM('Chemicals Calcs'!W$1:W41)-'Chem - ODS'!R$15*10^6&lt;0,SUM('Chemicals Calcs'!W$2:W42)-'Chem - ODS'!R$15*10^6&gt;0),SUM('Chemicals Calcs'!W$2:W42)-'Chem - ODS'!R$15*10^6,'Chemicals Calcs'!W42))</f>
        <v>0</v>
      </c>
      <c r="X42" s="210">
        <f ca="1">IF(SUM('Chemicals Calcs'!X$2:X42)-'Chem - ODS'!S$15*10^6&lt;0,0,IF(AND(SUM('Chemicals Calcs'!X$1:X41)-'Chem - ODS'!S$15*10^6&lt;0,SUM('Chemicals Calcs'!X$2:X42)-'Chem - ODS'!S$15*10^6&gt;0),SUM('Chemicals Calcs'!X$2:X42)-'Chem - ODS'!S$15*10^6,'Chemicals Calcs'!X42))</f>
        <v>0</v>
      </c>
      <c r="Y42" s="210">
        <f ca="1">IF(SUM('Chemicals Calcs'!Y$2:Y42)-'Chem - ODS'!T$15*10^6&lt;0,0,IF(AND(SUM('Chemicals Calcs'!Y$1:Y41)-'Chem - ODS'!T$15*10^6&lt;0,SUM('Chemicals Calcs'!Y$2:Y42)-'Chem - ODS'!T$15*10^6&gt;0),SUM('Chemicals Calcs'!Y$2:Y42)-'Chem - ODS'!T$15*10^6,'Chemicals Calcs'!Y42))</f>
        <v>0</v>
      </c>
      <c r="Z42" s="210">
        <f ca="1">IF(SUM('Chemicals Calcs'!Z$2:Z42)-'Chem - ODS'!U$15*10^6&lt;0,0,IF(AND(SUM('Chemicals Calcs'!Z$1:Z41)-'Chem - ODS'!U$15*10^6&lt;0,SUM('Chemicals Calcs'!Z$2:Z42)-'Chem - ODS'!U$15*10^6&gt;0),SUM('Chemicals Calcs'!Z$2:Z42)-'Chem - ODS'!U$15*10^6,'Chemicals Calcs'!Z42))</f>
        <v>0</v>
      </c>
      <c r="AA42" s="210">
        <f ca="1">IF(SUM('Chemicals Calcs'!AA$2:AA42)-'Chem - ODS'!V$15*10^6&lt;0,0,IF(AND(SUM('Chemicals Calcs'!AA$1:AA41)-'Chem - ODS'!V$15*10^6&lt;0,SUM('Chemicals Calcs'!AA$2:AA42)-'Chem - ODS'!V$15*10^6&gt;0),SUM('Chemicals Calcs'!AA$2:AA42)-'Chem - ODS'!V$15*10^6,'Chemicals Calcs'!AA42))</f>
        <v>0</v>
      </c>
      <c r="AB42" s="210">
        <f ca="1">IF(SUM('Chemicals Calcs'!AB$2:AB42)-'Chem - ODS'!W$15*10^6&lt;0,0,IF(AND(SUM('Chemicals Calcs'!AB$1:AB41)-'Chem - ODS'!W$15*10^6&lt;0,SUM('Chemicals Calcs'!AB$2:AB42)-'Chem - ODS'!W$15*10^6&gt;0),SUM('Chemicals Calcs'!AB$2:AB42)-'Chem - ODS'!W$15*10^6,'Chemicals Calcs'!AB42))</f>
        <v>0</v>
      </c>
      <c r="AC42" s="210">
        <f ca="1">IF(SUM('Chemicals Calcs'!AC$2:AC42)-'Chem - ODS'!X$15*10^6&lt;0,0,IF(AND(SUM('Chemicals Calcs'!AC$1:AC41)-'Chem - ODS'!X$15*10^6&lt;0,SUM('Chemicals Calcs'!AC$2:AC42)-'Chem - ODS'!X$15*10^6&gt;0),SUM('Chemicals Calcs'!AC$2:AC42)-'Chem - ODS'!X$15*10^6,'Chemicals Calcs'!AC42))</f>
        <v>0</v>
      </c>
      <c r="AD42" s="210">
        <f ca="1">IF(SUM('Chemicals Calcs'!AD$2:AD42)-'Chem - ODS'!Y$15*10^6&lt;0,0,IF(AND(SUM('Chemicals Calcs'!AD$1:AD41)-'Chem - ODS'!Y$15*10^6&lt;0,SUM('Chemicals Calcs'!AD$2:AD42)-'Chem - ODS'!Y$15*10^6&gt;0),SUM('Chemicals Calcs'!AD$2:AD42)-'Chem - ODS'!Y$15*10^6,'Chemicals Calcs'!AD42))</f>
        <v>0</v>
      </c>
      <c r="AE42" s="210">
        <f ca="1">IF(SUM('Chemicals Calcs'!AE$2:AE42)-'Chem - ODS'!Z$15*10^6&lt;0,0,IF(AND(SUM('Chemicals Calcs'!AE$1:AE41)-'Chem - ODS'!Z$15*10^6&lt;0,SUM('Chemicals Calcs'!AE$2:AE42)-'Chem - ODS'!Z$15*10^6&gt;0),SUM('Chemicals Calcs'!AE$2:AE42)-'Chem - ODS'!Z$15*10^6,'Chemicals Calcs'!AE42))</f>
        <v>0</v>
      </c>
      <c r="AF42" s="210">
        <f ca="1">IF(SUM('Chemicals Calcs'!AF$2:AF42)-'Chem - ODS'!AA$15*10^6&lt;0,0,IF(AND(SUM('Chemicals Calcs'!AF$1:AF41)-'Chem - ODS'!AA$15*10^6&lt;0,SUM('Chemicals Calcs'!AF$2:AF42)-'Chem - ODS'!AA$15*10^6&gt;0),SUM('Chemicals Calcs'!AF$2:AF42)-'Chem - ODS'!AA$15*10^6,'Chemicals Calcs'!AF42))</f>
        <v>0</v>
      </c>
      <c r="AG42" s="210">
        <f ca="1">IF(SUM('Chemicals Calcs'!AG$2:AG42)-'Chem - ODS'!AB$15*10^6&lt;0,0,IF(AND(SUM('Chemicals Calcs'!AG$1:AG41)-'Chem - ODS'!AB$15*10^6&lt;0,SUM('Chemicals Calcs'!AG$2:AG42)-'Chem - ODS'!AB$15*10^6&gt;0),SUM('Chemicals Calcs'!AG$2:AG42)-'Chem - ODS'!AB$15*10^6,'Chemicals Calcs'!AG42))</f>
        <v>0</v>
      </c>
      <c r="AH42" s="210">
        <f ca="1">IF(SUM('Chemicals Calcs'!AH$2:AH42)-'Chem - ODS'!AC$15*10^6&lt;0,0,IF(AND(SUM('Chemicals Calcs'!AH$1:AH41)-'Chem - ODS'!AC$15*10^6&lt;0,SUM('Chemicals Calcs'!AH$2:AH42)-'Chem - ODS'!AC$15*10^6&gt;0),SUM('Chemicals Calcs'!AH$2:AH42)-'Chem - ODS'!AC$15*10^6,'Chemicals Calcs'!AH42))</f>
        <v>0</v>
      </c>
      <c r="AI42" s="210">
        <f ca="1">IF(SUM('Chemicals Calcs'!AI$2:AI42)-'Chem - ODS'!AD$15*10^6&lt;0,0,IF(AND(SUM('Chemicals Calcs'!AI$1:AI41)-'Chem - ODS'!AD$15*10^6&lt;0,SUM('Chemicals Calcs'!AI$2:AI42)-'Chem - ODS'!AD$15*10^6&gt;0),SUM('Chemicals Calcs'!AI$2:AI42)-'Chem - ODS'!AD$15*10^6,'Chemicals Calcs'!AI42))</f>
        <v>0</v>
      </c>
      <c r="AJ42" s="210">
        <f ca="1">IF(SUM('Chemicals Calcs'!AJ$2:AJ42)-'Chem - ODS'!AE$15*10^6&lt;0,0,IF(AND(SUM('Chemicals Calcs'!AJ$1:AJ41)-'Chem - ODS'!AE$15*10^6&lt;0,SUM('Chemicals Calcs'!AJ$2:AJ42)-'Chem - ODS'!AE$15*10^6&gt;0),SUM('Chemicals Calcs'!AJ$2:AJ42)-'Chem - ODS'!AE$15*10^6,'Chemicals Calcs'!AJ42))</f>
        <v>0</v>
      </c>
      <c r="AK42" s="210">
        <f ca="1">IF(SUM('Chemicals Calcs'!AK$2:AK42)-'Chem - ODS'!AF$15*10^6&lt;0,0,IF(AND(SUM('Chemicals Calcs'!AK$1:AK41)-'Chem - ODS'!AF$15*10^6&lt;0,SUM('Chemicals Calcs'!AK$2:AK42)-'Chem - ODS'!AF$15*10^6&gt;0),SUM('Chemicals Calcs'!AK$2:AK42)-'Chem - ODS'!AF$15*10^6,'Chemicals Calcs'!AK42))</f>
        <v>0</v>
      </c>
      <c r="AL42" s="210">
        <f ca="1">IF(SUM('Chemicals Calcs'!AL$2:AL42)-'Chem - ODS'!AG$15*10^6&lt;0,0,IF(AND(SUM('Chemicals Calcs'!AL$1:AL41)-'Chem - ODS'!AG$15*10^6&lt;0,SUM('Chemicals Calcs'!AL$2:AL42)-'Chem - ODS'!AG$15*10^6&gt;0),SUM('Chemicals Calcs'!AL$2:AL42)-'Chem - ODS'!AG$15*10^6,'Chemicals Calcs'!AL42))</f>
        <v>0</v>
      </c>
      <c r="AM42" s="210">
        <f ca="1">IF(SUM('Chemicals Calcs'!AM$2:AM42)-'Chem - ODS'!AH$15*10^6&lt;0,0,IF(AND(SUM('Chemicals Calcs'!AM$1:AM41)-'Chem - ODS'!AH$15*10^6&lt;0,SUM('Chemicals Calcs'!AM$2:AM42)-'Chem - ODS'!AH$15*10^6&gt;0),SUM('Chemicals Calcs'!AM$2:AM42)-'Chem - ODS'!AH$15*10^6,'Chemicals Calcs'!AM42))</f>
        <v>0</v>
      </c>
      <c r="AN42" s="210">
        <f ca="1">IF(SUM('Chemicals Calcs'!AN$2:AN42)-'Chem - ODS'!AI$15*10^6&lt;0,0,IF(AND(SUM('Chemicals Calcs'!AN$1:AN41)-'Chem - ODS'!AI$15*10^6&lt;0,SUM('Chemicals Calcs'!AN$2:AN42)-'Chem - ODS'!AI$15*10^6&gt;0),SUM('Chemicals Calcs'!AN$2:AN42)-'Chem - ODS'!AI$15*10^6,'Chemicals Calcs'!AN42))</f>
        <v>0</v>
      </c>
      <c r="AO42" s="210">
        <f ca="1">IF(SUM('Chemicals Calcs'!AO$2:AO42)-'Chem - ODS'!AJ$15*10^6&lt;0,0,IF(AND(SUM('Chemicals Calcs'!AO$1:AO41)-'Chem - ODS'!AJ$15*10^6&lt;0,SUM('Chemicals Calcs'!AO$2:AO42)-'Chem - ODS'!AJ$15*10^6&gt;0),SUM('Chemicals Calcs'!AO$2:AO42)-'Chem - ODS'!AJ$15*10^6,'Chemicals Calcs'!AO42))</f>
        <v>0</v>
      </c>
      <c r="AP42" s="210">
        <f ca="1">IF(SUM('Chemicals Calcs'!AP$2:AP42)-'Chem - ODS'!AK$15*10^6&lt;0,0,IF(AND(SUM('Chemicals Calcs'!AP$1:AP41)-'Chem - ODS'!AK$15*10^6&lt;0,SUM('Chemicals Calcs'!AP$2:AP42)-'Chem - ODS'!AK$15*10^6&gt;0),SUM('Chemicals Calcs'!AP$2:AP42)-'Chem - ODS'!AK$15*10^6,'Chemicals Calcs'!AP42))</f>
        <v>0</v>
      </c>
    </row>
    <row r="43" spans="1:42">
      <c r="A43" s="74">
        <v>-9</v>
      </c>
      <c r="B43">
        <f ca="1">IF('Chemicals 2010'!$A51="CP",INDIRECT("'Chemicals 2010'!"&amp;'Country Selector'!$B$3&amp;ROW($A51))*10^12,0)</f>
        <v>0</v>
      </c>
      <c r="C43" s="90">
        <f t="shared" ca="1" si="2"/>
        <v>0</v>
      </c>
      <c r="D43" s="90">
        <f t="shared" ca="1" si="2"/>
        <v>0</v>
      </c>
      <c r="E43" s="90">
        <f t="shared" ca="1" si="2"/>
        <v>0</v>
      </c>
      <c r="F43" s="90">
        <f t="shared" ca="1" si="2"/>
        <v>0</v>
      </c>
      <c r="G43" s="210">
        <f ca="1">IF(SUM('Chemicals Calcs'!G$2:G43)-'Chem - ODS'!B$15*10^6&lt;0,0,IF(AND(SUM('Chemicals Calcs'!G$1:G42)-'Chem - ODS'!B$15*10^6&lt;0,SUM('Chemicals Calcs'!G$2:G43)-'Chem - ODS'!B$15*10^6&gt;0),SUM('Chemicals Calcs'!G$2:G43)-'Chem - ODS'!B$15*10^6,'Chemicals Calcs'!G43))</f>
        <v>0</v>
      </c>
      <c r="H43" s="210">
        <f ca="1">IF(SUM('Chemicals Calcs'!H$2:H43)-'Chem - ODS'!C$15*10^6&lt;0,0,IF(AND(SUM('Chemicals Calcs'!H$1:H42)-'Chem - ODS'!C$15*10^6&lt;0,SUM('Chemicals Calcs'!H$2:H43)-'Chem - ODS'!C$15*10^6&gt;0),SUM('Chemicals Calcs'!H$2:H43)-'Chem - ODS'!C$15*10^6,'Chemicals Calcs'!H43))</f>
        <v>0</v>
      </c>
      <c r="I43" s="210">
        <f ca="1">IF(SUM('Chemicals Calcs'!I$2:I43)-'Chem - ODS'!D$15*10^6&lt;0,0,IF(AND(SUM('Chemicals Calcs'!I$1:I42)-'Chem - ODS'!D$15*10^6&lt;0,SUM('Chemicals Calcs'!I$2:I43)-'Chem - ODS'!D$15*10^6&gt;0),SUM('Chemicals Calcs'!I$2:I43)-'Chem - ODS'!D$15*10^6,'Chemicals Calcs'!I43))</f>
        <v>0</v>
      </c>
      <c r="J43" s="210">
        <f ca="1">IF(SUM('Chemicals Calcs'!J$2:J43)-'Chem - ODS'!E$15*10^6&lt;0,0,IF(AND(SUM('Chemicals Calcs'!J$1:J42)-'Chem - ODS'!E$15*10^6&lt;0,SUM('Chemicals Calcs'!J$2:J43)-'Chem - ODS'!E$15*10^6&gt;0),SUM('Chemicals Calcs'!J$2:J43)-'Chem - ODS'!E$15*10^6,'Chemicals Calcs'!J43))</f>
        <v>0</v>
      </c>
      <c r="K43" s="210">
        <f ca="1">IF(SUM('Chemicals Calcs'!K$2:K43)-'Chem - ODS'!F$15*10^6&lt;0,0,IF(AND(SUM('Chemicals Calcs'!K$1:K42)-'Chem - ODS'!F$15*10^6&lt;0,SUM('Chemicals Calcs'!K$2:K43)-'Chem - ODS'!F$15*10^6&gt;0),SUM('Chemicals Calcs'!K$2:K43)-'Chem - ODS'!F$15*10^6,'Chemicals Calcs'!K43))</f>
        <v>0</v>
      </c>
      <c r="L43" s="210">
        <f ca="1">IF(SUM('Chemicals Calcs'!L$2:L43)-'Chem - ODS'!G$15*10^6&lt;0,0,IF(AND(SUM('Chemicals Calcs'!L$1:L42)-'Chem - ODS'!G$15*10^6&lt;0,SUM('Chemicals Calcs'!L$2:L43)-'Chem - ODS'!G$15*10^6&gt;0),SUM('Chemicals Calcs'!L$2:L43)-'Chem - ODS'!G$15*10^6,'Chemicals Calcs'!L43))</f>
        <v>0</v>
      </c>
      <c r="M43" s="210">
        <f ca="1">IF(SUM('Chemicals Calcs'!M$2:M43)-'Chem - ODS'!H$15*10^6&lt;0,0,IF(AND(SUM('Chemicals Calcs'!M$1:M42)-'Chem - ODS'!H$15*10^6&lt;0,SUM('Chemicals Calcs'!M$2:M43)-'Chem - ODS'!H$15*10^6&gt;0),SUM('Chemicals Calcs'!M$2:M43)-'Chem - ODS'!H$15*10^6,'Chemicals Calcs'!M43))</f>
        <v>0</v>
      </c>
      <c r="N43" s="210">
        <f ca="1">IF(SUM('Chemicals Calcs'!N$2:N43)-'Chem - ODS'!I$15*10^6&lt;0,0,IF(AND(SUM('Chemicals Calcs'!N$1:N42)-'Chem - ODS'!I$15*10^6&lt;0,SUM('Chemicals Calcs'!N$2:N43)-'Chem - ODS'!I$15*10^6&gt;0),SUM('Chemicals Calcs'!N$2:N43)-'Chem - ODS'!I$15*10^6,'Chemicals Calcs'!N43))</f>
        <v>0</v>
      </c>
      <c r="O43" s="210">
        <f ca="1">IF(SUM('Chemicals Calcs'!O$2:O43)-'Chem - ODS'!J$15*10^6&lt;0,0,IF(AND(SUM('Chemicals Calcs'!O$1:O42)-'Chem - ODS'!J$15*10^6&lt;0,SUM('Chemicals Calcs'!O$2:O43)-'Chem - ODS'!J$15*10^6&gt;0),SUM('Chemicals Calcs'!O$2:O43)-'Chem - ODS'!J$15*10^6,'Chemicals Calcs'!O43))</f>
        <v>0</v>
      </c>
      <c r="P43" s="210">
        <f ca="1">IF(SUM('Chemicals Calcs'!P$2:P43)-'Chem - ODS'!K$15*10^6&lt;0,0,IF(AND(SUM('Chemicals Calcs'!P$1:P42)-'Chem - ODS'!K$15*10^6&lt;0,SUM('Chemicals Calcs'!P$2:P43)-'Chem - ODS'!K$15*10^6&gt;0),SUM('Chemicals Calcs'!P$2:P43)-'Chem - ODS'!K$15*10^6,'Chemicals Calcs'!P43))</f>
        <v>0</v>
      </c>
      <c r="Q43" s="210">
        <f ca="1">IF(SUM('Chemicals Calcs'!Q$2:Q43)-'Chem - ODS'!L$15*10^6&lt;0,0,IF(AND(SUM('Chemicals Calcs'!Q$1:Q42)-'Chem - ODS'!L$15*10^6&lt;0,SUM('Chemicals Calcs'!Q$2:Q43)-'Chem - ODS'!L$15*10^6&gt;0),SUM('Chemicals Calcs'!Q$2:Q43)-'Chem - ODS'!L$15*10^6,'Chemicals Calcs'!Q43))</f>
        <v>0</v>
      </c>
      <c r="R43" s="210">
        <f ca="1">IF(SUM('Chemicals Calcs'!R$2:R43)-'Chem - ODS'!M$15*10^6&lt;0,0,IF(AND(SUM('Chemicals Calcs'!R$1:R42)-'Chem - ODS'!M$15*10^6&lt;0,SUM('Chemicals Calcs'!R$2:R43)-'Chem - ODS'!M$15*10^6&gt;0),SUM('Chemicals Calcs'!R$2:R43)-'Chem - ODS'!M$15*10^6,'Chemicals Calcs'!R43))</f>
        <v>0</v>
      </c>
      <c r="S43" s="210">
        <f ca="1">IF(SUM('Chemicals Calcs'!S$2:S43)-'Chem - ODS'!N$15*10^6&lt;0,0,IF(AND(SUM('Chemicals Calcs'!S$1:S42)-'Chem - ODS'!N$15*10^6&lt;0,SUM('Chemicals Calcs'!S$2:S43)-'Chem - ODS'!N$15*10^6&gt;0),SUM('Chemicals Calcs'!S$2:S43)-'Chem - ODS'!N$15*10^6,'Chemicals Calcs'!S43))</f>
        <v>0</v>
      </c>
      <c r="T43" s="210">
        <f ca="1">IF(SUM('Chemicals Calcs'!T$2:T43)-'Chem - ODS'!O$15*10^6&lt;0,0,IF(AND(SUM('Chemicals Calcs'!T$1:T42)-'Chem - ODS'!O$15*10^6&lt;0,SUM('Chemicals Calcs'!T$2:T43)-'Chem - ODS'!O$15*10^6&gt;0),SUM('Chemicals Calcs'!T$2:T43)-'Chem - ODS'!O$15*10^6,'Chemicals Calcs'!T43))</f>
        <v>0</v>
      </c>
      <c r="U43" s="210">
        <f ca="1">IF(SUM('Chemicals Calcs'!U$2:U43)-'Chem - ODS'!P$15*10^6&lt;0,0,IF(AND(SUM('Chemicals Calcs'!U$1:U42)-'Chem - ODS'!P$15*10^6&lt;0,SUM('Chemicals Calcs'!U$2:U43)-'Chem - ODS'!P$15*10^6&gt;0),SUM('Chemicals Calcs'!U$2:U43)-'Chem - ODS'!P$15*10^6,'Chemicals Calcs'!U43))</f>
        <v>0</v>
      </c>
      <c r="V43" s="210">
        <f ca="1">IF(SUM('Chemicals Calcs'!V$2:V43)-'Chem - ODS'!Q$15*10^6&lt;0,0,IF(AND(SUM('Chemicals Calcs'!V$1:V42)-'Chem - ODS'!Q$15*10^6&lt;0,SUM('Chemicals Calcs'!V$2:V43)-'Chem - ODS'!Q$15*10^6&gt;0),SUM('Chemicals Calcs'!V$2:V43)-'Chem - ODS'!Q$15*10^6,'Chemicals Calcs'!V43))</f>
        <v>0</v>
      </c>
      <c r="W43" s="210">
        <f ca="1">IF(SUM('Chemicals Calcs'!W$2:W43)-'Chem - ODS'!R$15*10^6&lt;0,0,IF(AND(SUM('Chemicals Calcs'!W$1:W42)-'Chem - ODS'!R$15*10^6&lt;0,SUM('Chemicals Calcs'!W$2:W43)-'Chem - ODS'!R$15*10^6&gt;0),SUM('Chemicals Calcs'!W$2:W43)-'Chem - ODS'!R$15*10^6,'Chemicals Calcs'!W43))</f>
        <v>0</v>
      </c>
      <c r="X43" s="210">
        <f ca="1">IF(SUM('Chemicals Calcs'!X$2:X43)-'Chem - ODS'!S$15*10^6&lt;0,0,IF(AND(SUM('Chemicals Calcs'!X$1:X42)-'Chem - ODS'!S$15*10^6&lt;0,SUM('Chemicals Calcs'!X$2:X43)-'Chem - ODS'!S$15*10^6&gt;0),SUM('Chemicals Calcs'!X$2:X43)-'Chem - ODS'!S$15*10^6,'Chemicals Calcs'!X43))</f>
        <v>0</v>
      </c>
      <c r="Y43" s="210">
        <f ca="1">IF(SUM('Chemicals Calcs'!Y$2:Y43)-'Chem - ODS'!T$15*10^6&lt;0,0,IF(AND(SUM('Chemicals Calcs'!Y$1:Y42)-'Chem - ODS'!T$15*10^6&lt;0,SUM('Chemicals Calcs'!Y$2:Y43)-'Chem - ODS'!T$15*10^6&gt;0),SUM('Chemicals Calcs'!Y$2:Y43)-'Chem - ODS'!T$15*10^6,'Chemicals Calcs'!Y43))</f>
        <v>0</v>
      </c>
      <c r="Z43" s="210">
        <f ca="1">IF(SUM('Chemicals Calcs'!Z$2:Z43)-'Chem - ODS'!U$15*10^6&lt;0,0,IF(AND(SUM('Chemicals Calcs'!Z$1:Z42)-'Chem - ODS'!U$15*10^6&lt;0,SUM('Chemicals Calcs'!Z$2:Z43)-'Chem - ODS'!U$15*10^6&gt;0),SUM('Chemicals Calcs'!Z$2:Z43)-'Chem - ODS'!U$15*10^6,'Chemicals Calcs'!Z43))</f>
        <v>0</v>
      </c>
      <c r="AA43" s="210">
        <f ca="1">IF(SUM('Chemicals Calcs'!AA$2:AA43)-'Chem - ODS'!V$15*10^6&lt;0,0,IF(AND(SUM('Chemicals Calcs'!AA$1:AA42)-'Chem - ODS'!V$15*10^6&lt;0,SUM('Chemicals Calcs'!AA$2:AA43)-'Chem - ODS'!V$15*10^6&gt;0),SUM('Chemicals Calcs'!AA$2:AA43)-'Chem - ODS'!V$15*10^6,'Chemicals Calcs'!AA43))</f>
        <v>0</v>
      </c>
      <c r="AB43" s="210">
        <f ca="1">IF(SUM('Chemicals Calcs'!AB$2:AB43)-'Chem - ODS'!W$15*10^6&lt;0,0,IF(AND(SUM('Chemicals Calcs'!AB$1:AB42)-'Chem - ODS'!W$15*10^6&lt;0,SUM('Chemicals Calcs'!AB$2:AB43)-'Chem - ODS'!W$15*10^6&gt;0),SUM('Chemicals Calcs'!AB$2:AB43)-'Chem - ODS'!W$15*10^6,'Chemicals Calcs'!AB43))</f>
        <v>0</v>
      </c>
      <c r="AC43" s="210">
        <f ca="1">IF(SUM('Chemicals Calcs'!AC$2:AC43)-'Chem - ODS'!X$15*10^6&lt;0,0,IF(AND(SUM('Chemicals Calcs'!AC$1:AC42)-'Chem - ODS'!X$15*10^6&lt;0,SUM('Chemicals Calcs'!AC$2:AC43)-'Chem - ODS'!X$15*10^6&gt;0),SUM('Chemicals Calcs'!AC$2:AC43)-'Chem - ODS'!X$15*10^6,'Chemicals Calcs'!AC43))</f>
        <v>0</v>
      </c>
      <c r="AD43" s="210">
        <f ca="1">IF(SUM('Chemicals Calcs'!AD$2:AD43)-'Chem - ODS'!Y$15*10^6&lt;0,0,IF(AND(SUM('Chemicals Calcs'!AD$1:AD42)-'Chem - ODS'!Y$15*10^6&lt;0,SUM('Chemicals Calcs'!AD$2:AD43)-'Chem - ODS'!Y$15*10^6&gt;0),SUM('Chemicals Calcs'!AD$2:AD43)-'Chem - ODS'!Y$15*10^6,'Chemicals Calcs'!AD43))</f>
        <v>0</v>
      </c>
      <c r="AE43" s="210">
        <f ca="1">IF(SUM('Chemicals Calcs'!AE$2:AE43)-'Chem - ODS'!Z$15*10^6&lt;0,0,IF(AND(SUM('Chemicals Calcs'!AE$1:AE42)-'Chem - ODS'!Z$15*10^6&lt;0,SUM('Chemicals Calcs'!AE$2:AE43)-'Chem - ODS'!Z$15*10^6&gt;0),SUM('Chemicals Calcs'!AE$2:AE43)-'Chem - ODS'!Z$15*10^6,'Chemicals Calcs'!AE43))</f>
        <v>0</v>
      </c>
      <c r="AF43" s="210">
        <f ca="1">IF(SUM('Chemicals Calcs'!AF$2:AF43)-'Chem - ODS'!AA$15*10^6&lt;0,0,IF(AND(SUM('Chemicals Calcs'!AF$1:AF42)-'Chem - ODS'!AA$15*10^6&lt;0,SUM('Chemicals Calcs'!AF$2:AF43)-'Chem - ODS'!AA$15*10^6&gt;0),SUM('Chemicals Calcs'!AF$2:AF43)-'Chem - ODS'!AA$15*10^6,'Chemicals Calcs'!AF43))</f>
        <v>0</v>
      </c>
      <c r="AG43" s="210">
        <f ca="1">IF(SUM('Chemicals Calcs'!AG$2:AG43)-'Chem - ODS'!AB$15*10^6&lt;0,0,IF(AND(SUM('Chemicals Calcs'!AG$1:AG42)-'Chem - ODS'!AB$15*10^6&lt;0,SUM('Chemicals Calcs'!AG$2:AG43)-'Chem - ODS'!AB$15*10^6&gt;0),SUM('Chemicals Calcs'!AG$2:AG43)-'Chem - ODS'!AB$15*10^6,'Chemicals Calcs'!AG43))</f>
        <v>0</v>
      </c>
      <c r="AH43" s="210">
        <f ca="1">IF(SUM('Chemicals Calcs'!AH$2:AH43)-'Chem - ODS'!AC$15*10^6&lt;0,0,IF(AND(SUM('Chemicals Calcs'!AH$1:AH42)-'Chem - ODS'!AC$15*10^6&lt;0,SUM('Chemicals Calcs'!AH$2:AH43)-'Chem - ODS'!AC$15*10^6&gt;0),SUM('Chemicals Calcs'!AH$2:AH43)-'Chem - ODS'!AC$15*10^6,'Chemicals Calcs'!AH43))</f>
        <v>0</v>
      </c>
      <c r="AI43" s="210">
        <f ca="1">IF(SUM('Chemicals Calcs'!AI$2:AI43)-'Chem - ODS'!AD$15*10^6&lt;0,0,IF(AND(SUM('Chemicals Calcs'!AI$1:AI42)-'Chem - ODS'!AD$15*10^6&lt;0,SUM('Chemicals Calcs'!AI$2:AI43)-'Chem - ODS'!AD$15*10^6&gt;0),SUM('Chemicals Calcs'!AI$2:AI43)-'Chem - ODS'!AD$15*10^6,'Chemicals Calcs'!AI43))</f>
        <v>0</v>
      </c>
      <c r="AJ43" s="210">
        <f ca="1">IF(SUM('Chemicals Calcs'!AJ$2:AJ43)-'Chem - ODS'!AE$15*10^6&lt;0,0,IF(AND(SUM('Chemicals Calcs'!AJ$1:AJ42)-'Chem - ODS'!AE$15*10^6&lt;0,SUM('Chemicals Calcs'!AJ$2:AJ43)-'Chem - ODS'!AE$15*10^6&gt;0),SUM('Chemicals Calcs'!AJ$2:AJ43)-'Chem - ODS'!AE$15*10^6,'Chemicals Calcs'!AJ43))</f>
        <v>0</v>
      </c>
      <c r="AK43" s="210">
        <f ca="1">IF(SUM('Chemicals Calcs'!AK$2:AK43)-'Chem - ODS'!AF$15*10^6&lt;0,0,IF(AND(SUM('Chemicals Calcs'!AK$1:AK42)-'Chem - ODS'!AF$15*10^6&lt;0,SUM('Chemicals Calcs'!AK$2:AK43)-'Chem - ODS'!AF$15*10^6&gt;0),SUM('Chemicals Calcs'!AK$2:AK43)-'Chem - ODS'!AF$15*10^6,'Chemicals Calcs'!AK43))</f>
        <v>0</v>
      </c>
      <c r="AL43" s="210">
        <f ca="1">IF(SUM('Chemicals Calcs'!AL$2:AL43)-'Chem - ODS'!AG$15*10^6&lt;0,0,IF(AND(SUM('Chemicals Calcs'!AL$1:AL42)-'Chem - ODS'!AG$15*10^6&lt;0,SUM('Chemicals Calcs'!AL$2:AL43)-'Chem - ODS'!AG$15*10^6&gt;0),SUM('Chemicals Calcs'!AL$2:AL43)-'Chem - ODS'!AG$15*10^6,'Chemicals Calcs'!AL43))</f>
        <v>0</v>
      </c>
      <c r="AM43" s="210">
        <f ca="1">IF(SUM('Chemicals Calcs'!AM$2:AM43)-'Chem - ODS'!AH$15*10^6&lt;0,0,IF(AND(SUM('Chemicals Calcs'!AM$1:AM42)-'Chem - ODS'!AH$15*10^6&lt;0,SUM('Chemicals Calcs'!AM$2:AM43)-'Chem - ODS'!AH$15*10^6&gt;0),SUM('Chemicals Calcs'!AM$2:AM43)-'Chem - ODS'!AH$15*10^6,'Chemicals Calcs'!AM43))</f>
        <v>0</v>
      </c>
      <c r="AN43" s="210">
        <f ca="1">IF(SUM('Chemicals Calcs'!AN$2:AN43)-'Chem - ODS'!AI$15*10^6&lt;0,0,IF(AND(SUM('Chemicals Calcs'!AN$1:AN42)-'Chem - ODS'!AI$15*10^6&lt;0,SUM('Chemicals Calcs'!AN$2:AN43)-'Chem - ODS'!AI$15*10^6&gt;0),SUM('Chemicals Calcs'!AN$2:AN43)-'Chem - ODS'!AI$15*10^6,'Chemicals Calcs'!AN43))</f>
        <v>0</v>
      </c>
      <c r="AO43" s="210">
        <f ca="1">IF(SUM('Chemicals Calcs'!AO$2:AO43)-'Chem - ODS'!AJ$15*10^6&lt;0,0,IF(AND(SUM('Chemicals Calcs'!AO$1:AO42)-'Chem - ODS'!AJ$15*10^6&lt;0,SUM('Chemicals Calcs'!AO$2:AO43)-'Chem - ODS'!AJ$15*10^6&gt;0),SUM('Chemicals Calcs'!AO$2:AO43)-'Chem - ODS'!AJ$15*10^6,'Chemicals Calcs'!AO43))</f>
        <v>0</v>
      </c>
      <c r="AP43" s="210">
        <f ca="1">IF(SUM('Chemicals Calcs'!AP$2:AP43)-'Chem - ODS'!AK$15*10^6&lt;0,0,IF(AND(SUM('Chemicals Calcs'!AP$1:AP42)-'Chem - ODS'!AK$15*10^6&lt;0,SUM('Chemicals Calcs'!AP$2:AP43)-'Chem - ODS'!AK$15*10^6&gt;0),SUM('Chemicals Calcs'!AP$2:AP43)-'Chem - ODS'!AK$15*10^6,'Chemicals Calcs'!AP43))</f>
        <v>0</v>
      </c>
    </row>
    <row r="44" spans="1:42">
      <c r="A44" s="74">
        <v>-8</v>
      </c>
      <c r="B44">
        <f ca="1">IF('Chemicals 2010'!$A52="CP",INDIRECT("'Chemicals 2010'!"&amp;'Country Selector'!$B$3&amp;ROW($A52))*10^12,0)</f>
        <v>0</v>
      </c>
      <c r="C44" s="90">
        <f t="shared" ca="1" si="2"/>
        <v>0</v>
      </c>
      <c r="D44" s="90">
        <f t="shared" ca="1" si="2"/>
        <v>0</v>
      </c>
      <c r="E44" s="90">
        <f t="shared" ca="1" si="2"/>
        <v>0</v>
      </c>
      <c r="F44" s="90">
        <f t="shared" ca="1" si="2"/>
        <v>0</v>
      </c>
      <c r="G44" s="210">
        <f ca="1">IF(SUM('Chemicals Calcs'!G$2:G44)-'Chem - ODS'!B$15*10^6&lt;0,0,IF(AND(SUM('Chemicals Calcs'!G$1:G43)-'Chem - ODS'!B$15*10^6&lt;0,SUM('Chemicals Calcs'!G$2:G44)-'Chem - ODS'!B$15*10^6&gt;0),SUM('Chemicals Calcs'!G$2:G44)-'Chem - ODS'!B$15*10^6,'Chemicals Calcs'!G44))</f>
        <v>4645180329166.7393</v>
      </c>
      <c r="H44" s="210">
        <f ca="1">IF(SUM('Chemicals Calcs'!H$2:H44)-'Chem - ODS'!C$15*10^6&lt;0,0,IF(AND(SUM('Chemicals Calcs'!H$1:H43)-'Chem - ODS'!C$15*10^6&lt;0,SUM('Chemicals Calcs'!H$2:H44)-'Chem - ODS'!C$15*10^6&gt;0),SUM('Chemicals Calcs'!H$2:H44)-'Chem - ODS'!C$15*10^6,'Chemicals Calcs'!H44))</f>
        <v>1593340345623.6172</v>
      </c>
      <c r="I44" s="210">
        <f ca="1">IF(SUM('Chemicals Calcs'!I$2:I44)-'Chem - ODS'!D$15*10^6&lt;0,0,IF(AND(SUM('Chemicals Calcs'!I$1:I43)-'Chem - ODS'!D$15*10^6&lt;0,SUM('Chemicals Calcs'!I$2:I44)-'Chem - ODS'!D$15*10^6&gt;0),SUM('Chemicals Calcs'!I$2:I44)-'Chem - ODS'!D$15*10^6,'Chemicals Calcs'!I44))</f>
        <v>0</v>
      </c>
      <c r="J44" s="210">
        <f ca="1">IF(SUM('Chemicals Calcs'!J$2:J44)-'Chem - ODS'!E$15*10^6&lt;0,0,IF(AND(SUM('Chemicals Calcs'!J$1:J43)-'Chem - ODS'!E$15*10^6&lt;0,SUM('Chemicals Calcs'!J$2:J44)-'Chem - ODS'!E$15*10^6&gt;0),SUM('Chemicals Calcs'!J$2:J44)-'Chem - ODS'!E$15*10^6,'Chemicals Calcs'!J44))</f>
        <v>0</v>
      </c>
      <c r="K44" s="210">
        <f ca="1">IF(SUM('Chemicals Calcs'!K$2:K44)-'Chem - ODS'!F$15*10^6&lt;0,0,IF(AND(SUM('Chemicals Calcs'!K$1:K43)-'Chem - ODS'!F$15*10^6&lt;0,SUM('Chemicals Calcs'!K$2:K44)-'Chem - ODS'!F$15*10^6&gt;0),SUM('Chemicals Calcs'!K$2:K44)-'Chem - ODS'!F$15*10^6,'Chemicals Calcs'!K44))</f>
        <v>0</v>
      </c>
      <c r="L44" s="210">
        <f ca="1">IF(SUM('Chemicals Calcs'!L$2:L44)-'Chem - ODS'!G$15*10^6&lt;0,0,IF(AND(SUM('Chemicals Calcs'!L$1:L43)-'Chem - ODS'!G$15*10^6&lt;0,SUM('Chemicals Calcs'!L$2:L44)-'Chem - ODS'!G$15*10^6&gt;0),SUM('Chemicals Calcs'!L$2:L44)-'Chem - ODS'!G$15*10^6,'Chemicals Calcs'!L44))</f>
        <v>0</v>
      </c>
      <c r="M44" s="210">
        <f ca="1">IF(SUM('Chemicals Calcs'!M$2:M44)-'Chem - ODS'!H$15*10^6&lt;0,0,IF(AND(SUM('Chemicals Calcs'!M$1:M43)-'Chem - ODS'!H$15*10^6&lt;0,SUM('Chemicals Calcs'!M$2:M44)-'Chem - ODS'!H$15*10^6&gt;0),SUM('Chemicals Calcs'!M$2:M44)-'Chem - ODS'!H$15*10^6,'Chemicals Calcs'!M44))</f>
        <v>0</v>
      </c>
      <c r="N44" s="210">
        <f ca="1">IF(SUM('Chemicals Calcs'!N$2:N44)-'Chem - ODS'!I$15*10^6&lt;0,0,IF(AND(SUM('Chemicals Calcs'!N$1:N43)-'Chem - ODS'!I$15*10^6&lt;0,SUM('Chemicals Calcs'!N$2:N44)-'Chem - ODS'!I$15*10^6&gt;0),SUM('Chemicals Calcs'!N$2:N44)-'Chem - ODS'!I$15*10^6,'Chemicals Calcs'!N44))</f>
        <v>0</v>
      </c>
      <c r="O44" s="210">
        <f ca="1">IF(SUM('Chemicals Calcs'!O$2:O44)-'Chem - ODS'!J$15*10^6&lt;0,0,IF(AND(SUM('Chemicals Calcs'!O$1:O43)-'Chem - ODS'!J$15*10^6&lt;0,SUM('Chemicals Calcs'!O$2:O44)-'Chem - ODS'!J$15*10^6&gt;0),SUM('Chemicals Calcs'!O$2:O44)-'Chem - ODS'!J$15*10^6,'Chemicals Calcs'!O44))</f>
        <v>0</v>
      </c>
      <c r="P44" s="210">
        <f ca="1">IF(SUM('Chemicals Calcs'!P$2:P44)-'Chem - ODS'!K$15*10^6&lt;0,0,IF(AND(SUM('Chemicals Calcs'!P$1:P43)-'Chem - ODS'!K$15*10^6&lt;0,SUM('Chemicals Calcs'!P$2:P44)-'Chem - ODS'!K$15*10^6&gt;0),SUM('Chemicals Calcs'!P$2:P44)-'Chem - ODS'!K$15*10^6,'Chemicals Calcs'!P44))</f>
        <v>0</v>
      </c>
      <c r="Q44" s="210">
        <f ca="1">IF(SUM('Chemicals Calcs'!Q$2:Q44)-'Chem - ODS'!L$15*10^6&lt;0,0,IF(AND(SUM('Chemicals Calcs'!Q$1:Q43)-'Chem - ODS'!L$15*10^6&lt;0,SUM('Chemicals Calcs'!Q$2:Q44)-'Chem - ODS'!L$15*10^6&gt;0),SUM('Chemicals Calcs'!Q$2:Q44)-'Chem - ODS'!L$15*10^6,'Chemicals Calcs'!Q44))</f>
        <v>0</v>
      </c>
      <c r="R44" s="210">
        <f ca="1">IF(SUM('Chemicals Calcs'!R$2:R44)-'Chem - ODS'!M$15*10^6&lt;0,0,IF(AND(SUM('Chemicals Calcs'!R$1:R43)-'Chem - ODS'!M$15*10^6&lt;0,SUM('Chemicals Calcs'!R$2:R44)-'Chem - ODS'!M$15*10^6&gt;0),SUM('Chemicals Calcs'!R$2:R44)-'Chem - ODS'!M$15*10^6,'Chemicals Calcs'!R44))</f>
        <v>0</v>
      </c>
      <c r="S44" s="210">
        <f ca="1">IF(SUM('Chemicals Calcs'!S$2:S44)-'Chem - ODS'!N$15*10^6&lt;0,0,IF(AND(SUM('Chemicals Calcs'!S$1:S43)-'Chem - ODS'!N$15*10^6&lt;0,SUM('Chemicals Calcs'!S$2:S44)-'Chem - ODS'!N$15*10^6&gt;0),SUM('Chemicals Calcs'!S$2:S44)-'Chem - ODS'!N$15*10^6,'Chemicals Calcs'!S44))</f>
        <v>0</v>
      </c>
      <c r="T44" s="210">
        <f ca="1">IF(SUM('Chemicals Calcs'!T$2:T44)-'Chem - ODS'!O$15*10^6&lt;0,0,IF(AND(SUM('Chemicals Calcs'!T$1:T43)-'Chem - ODS'!O$15*10^6&lt;0,SUM('Chemicals Calcs'!T$2:T44)-'Chem - ODS'!O$15*10^6&gt;0),SUM('Chemicals Calcs'!T$2:T44)-'Chem - ODS'!O$15*10^6,'Chemicals Calcs'!T44))</f>
        <v>0</v>
      </c>
      <c r="U44" s="210">
        <f ca="1">IF(SUM('Chemicals Calcs'!U$2:U44)-'Chem - ODS'!P$15*10^6&lt;0,0,IF(AND(SUM('Chemicals Calcs'!U$1:U43)-'Chem - ODS'!P$15*10^6&lt;0,SUM('Chemicals Calcs'!U$2:U44)-'Chem - ODS'!P$15*10^6&gt;0),SUM('Chemicals Calcs'!U$2:U44)-'Chem - ODS'!P$15*10^6,'Chemicals Calcs'!U44))</f>
        <v>0</v>
      </c>
      <c r="V44" s="210">
        <f ca="1">IF(SUM('Chemicals Calcs'!V$2:V44)-'Chem - ODS'!Q$15*10^6&lt;0,0,IF(AND(SUM('Chemicals Calcs'!V$1:V43)-'Chem - ODS'!Q$15*10^6&lt;0,SUM('Chemicals Calcs'!V$2:V44)-'Chem - ODS'!Q$15*10^6&gt;0),SUM('Chemicals Calcs'!V$2:V44)-'Chem - ODS'!Q$15*10^6,'Chemicals Calcs'!V44))</f>
        <v>0</v>
      </c>
      <c r="W44" s="210">
        <f ca="1">IF(SUM('Chemicals Calcs'!W$2:W44)-'Chem - ODS'!R$15*10^6&lt;0,0,IF(AND(SUM('Chemicals Calcs'!W$1:W43)-'Chem - ODS'!R$15*10^6&lt;0,SUM('Chemicals Calcs'!W$2:W44)-'Chem - ODS'!R$15*10^6&gt;0),SUM('Chemicals Calcs'!W$2:W44)-'Chem - ODS'!R$15*10^6,'Chemicals Calcs'!W44))</f>
        <v>0</v>
      </c>
      <c r="X44" s="210">
        <f ca="1">IF(SUM('Chemicals Calcs'!X$2:X44)-'Chem - ODS'!S$15*10^6&lt;0,0,IF(AND(SUM('Chemicals Calcs'!X$1:X43)-'Chem - ODS'!S$15*10^6&lt;0,SUM('Chemicals Calcs'!X$2:X44)-'Chem - ODS'!S$15*10^6&gt;0),SUM('Chemicals Calcs'!X$2:X44)-'Chem - ODS'!S$15*10^6,'Chemicals Calcs'!X44))</f>
        <v>0</v>
      </c>
      <c r="Y44" s="210">
        <f ca="1">IF(SUM('Chemicals Calcs'!Y$2:Y44)-'Chem - ODS'!T$15*10^6&lt;0,0,IF(AND(SUM('Chemicals Calcs'!Y$1:Y43)-'Chem - ODS'!T$15*10^6&lt;0,SUM('Chemicals Calcs'!Y$2:Y44)-'Chem - ODS'!T$15*10^6&gt;0),SUM('Chemicals Calcs'!Y$2:Y44)-'Chem - ODS'!T$15*10^6,'Chemicals Calcs'!Y44))</f>
        <v>0</v>
      </c>
      <c r="Z44" s="210">
        <f ca="1">IF(SUM('Chemicals Calcs'!Z$2:Z44)-'Chem - ODS'!U$15*10^6&lt;0,0,IF(AND(SUM('Chemicals Calcs'!Z$1:Z43)-'Chem - ODS'!U$15*10^6&lt;0,SUM('Chemicals Calcs'!Z$2:Z44)-'Chem - ODS'!U$15*10^6&gt;0),SUM('Chemicals Calcs'!Z$2:Z44)-'Chem - ODS'!U$15*10^6,'Chemicals Calcs'!Z44))</f>
        <v>0</v>
      </c>
      <c r="AA44" s="210">
        <f ca="1">IF(SUM('Chemicals Calcs'!AA$2:AA44)-'Chem - ODS'!V$15*10^6&lt;0,0,IF(AND(SUM('Chemicals Calcs'!AA$1:AA43)-'Chem - ODS'!V$15*10^6&lt;0,SUM('Chemicals Calcs'!AA$2:AA44)-'Chem - ODS'!V$15*10^6&gt;0),SUM('Chemicals Calcs'!AA$2:AA44)-'Chem - ODS'!V$15*10^6,'Chemicals Calcs'!AA44))</f>
        <v>0</v>
      </c>
      <c r="AB44" s="210">
        <f ca="1">IF(SUM('Chemicals Calcs'!AB$2:AB44)-'Chem - ODS'!W$15*10^6&lt;0,0,IF(AND(SUM('Chemicals Calcs'!AB$1:AB43)-'Chem - ODS'!W$15*10^6&lt;0,SUM('Chemicals Calcs'!AB$2:AB44)-'Chem - ODS'!W$15*10^6&gt;0),SUM('Chemicals Calcs'!AB$2:AB44)-'Chem - ODS'!W$15*10^6,'Chemicals Calcs'!AB44))</f>
        <v>0</v>
      </c>
      <c r="AC44" s="210">
        <f ca="1">IF(SUM('Chemicals Calcs'!AC$2:AC44)-'Chem - ODS'!X$15*10^6&lt;0,0,IF(AND(SUM('Chemicals Calcs'!AC$1:AC43)-'Chem - ODS'!X$15*10^6&lt;0,SUM('Chemicals Calcs'!AC$2:AC44)-'Chem - ODS'!X$15*10^6&gt;0),SUM('Chemicals Calcs'!AC$2:AC44)-'Chem - ODS'!X$15*10^6,'Chemicals Calcs'!AC44))</f>
        <v>0</v>
      </c>
      <c r="AD44" s="210">
        <f ca="1">IF(SUM('Chemicals Calcs'!AD$2:AD44)-'Chem - ODS'!Y$15*10^6&lt;0,0,IF(AND(SUM('Chemicals Calcs'!AD$1:AD43)-'Chem - ODS'!Y$15*10^6&lt;0,SUM('Chemicals Calcs'!AD$2:AD44)-'Chem - ODS'!Y$15*10^6&gt;0),SUM('Chemicals Calcs'!AD$2:AD44)-'Chem - ODS'!Y$15*10^6,'Chemicals Calcs'!AD44))</f>
        <v>0</v>
      </c>
      <c r="AE44" s="210">
        <f ca="1">IF(SUM('Chemicals Calcs'!AE$2:AE44)-'Chem - ODS'!Z$15*10^6&lt;0,0,IF(AND(SUM('Chemicals Calcs'!AE$1:AE43)-'Chem - ODS'!Z$15*10^6&lt;0,SUM('Chemicals Calcs'!AE$2:AE44)-'Chem - ODS'!Z$15*10^6&gt;0),SUM('Chemicals Calcs'!AE$2:AE44)-'Chem - ODS'!Z$15*10^6,'Chemicals Calcs'!AE44))</f>
        <v>0</v>
      </c>
      <c r="AF44" s="210">
        <f ca="1">IF(SUM('Chemicals Calcs'!AF$2:AF44)-'Chem - ODS'!AA$15*10^6&lt;0,0,IF(AND(SUM('Chemicals Calcs'!AF$1:AF43)-'Chem - ODS'!AA$15*10^6&lt;0,SUM('Chemicals Calcs'!AF$2:AF44)-'Chem - ODS'!AA$15*10^6&gt;0),SUM('Chemicals Calcs'!AF$2:AF44)-'Chem - ODS'!AA$15*10^6,'Chemicals Calcs'!AF44))</f>
        <v>0</v>
      </c>
      <c r="AG44" s="210">
        <f ca="1">IF(SUM('Chemicals Calcs'!AG$2:AG44)-'Chem - ODS'!AB$15*10^6&lt;0,0,IF(AND(SUM('Chemicals Calcs'!AG$1:AG43)-'Chem - ODS'!AB$15*10^6&lt;0,SUM('Chemicals Calcs'!AG$2:AG44)-'Chem - ODS'!AB$15*10^6&gt;0),SUM('Chemicals Calcs'!AG$2:AG44)-'Chem - ODS'!AB$15*10^6,'Chemicals Calcs'!AG44))</f>
        <v>0</v>
      </c>
      <c r="AH44" s="210">
        <f ca="1">IF(SUM('Chemicals Calcs'!AH$2:AH44)-'Chem - ODS'!AC$15*10^6&lt;0,0,IF(AND(SUM('Chemicals Calcs'!AH$1:AH43)-'Chem - ODS'!AC$15*10^6&lt;0,SUM('Chemicals Calcs'!AH$2:AH44)-'Chem - ODS'!AC$15*10^6&gt;0),SUM('Chemicals Calcs'!AH$2:AH44)-'Chem - ODS'!AC$15*10^6,'Chemicals Calcs'!AH44))</f>
        <v>0</v>
      </c>
      <c r="AI44" s="210">
        <f ca="1">IF(SUM('Chemicals Calcs'!AI$2:AI44)-'Chem - ODS'!AD$15*10^6&lt;0,0,IF(AND(SUM('Chemicals Calcs'!AI$1:AI43)-'Chem - ODS'!AD$15*10^6&lt;0,SUM('Chemicals Calcs'!AI$2:AI44)-'Chem - ODS'!AD$15*10^6&gt;0),SUM('Chemicals Calcs'!AI$2:AI44)-'Chem - ODS'!AD$15*10^6,'Chemicals Calcs'!AI44))</f>
        <v>0</v>
      </c>
      <c r="AJ44" s="210">
        <f ca="1">IF(SUM('Chemicals Calcs'!AJ$2:AJ44)-'Chem - ODS'!AE$15*10^6&lt;0,0,IF(AND(SUM('Chemicals Calcs'!AJ$1:AJ43)-'Chem - ODS'!AE$15*10^6&lt;0,SUM('Chemicals Calcs'!AJ$2:AJ44)-'Chem - ODS'!AE$15*10^6&gt;0),SUM('Chemicals Calcs'!AJ$2:AJ44)-'Chem - ODS'!AE$15*10^6,'Chemicals Calcs'!AJ44))</f>
        <v>0</v>
      </c>
      <c r="AK44" s="210">
        <f ca="1">IF(SUM('Chemicals Calcs'!AK$2:AK44)-'Chem - ODS'!AF$15*10^6&lt;0,0,IF(AND(SUM('Chemicals Calcs'!AK$1:AK43)-'Chem - ODS'!AF$15*10^6&lt;0,SUM('Chemicals Calcs'!AK$2:AK44)-'Chem - ODS'!AF$15*10^6&gt;0),SUM('Chemicals Calcs'!AK$2:AK44)-'Chem - ODS'!AF$15*10^6,'Chemicals Calcs'!AK44))</f>
        <v>0</v>
      </c>
      <c r="AL44" s="210">
        <f ca="1">IF(SUM('Chemicals Calcs'!AL$2:AL44)-'Chem - ODS'!AG$15*10^6&lt;0,0,IF(AND(SUM('Chemicals Calcs'!AL$1:AL43)-'Chem - ODS'!AG$15*10^6&lt;0,SUM('Chemicals Calcs'!AL$2:AL44)-'Chem - ODS'!AG$15*10^6&gt;0),SUM('Chemicals Calcs'!AL$2:AL44)-'Chem - ODS'!AG$15*10^6,'Chemicals Calcs'!AL44))</f>
        <v>0</v>
      </c>
      <c r="AM44" s="210">
        <f ca="1">IF(SUM('Chemicals Calcs'!AM$2:AM44)-'Chem - ODS'!AH$15*10^6&lt;0,0,IF(AND(SUM('Chemicals Calcs'!AM$1:AM43)-'Chem - ODS'!AH$15*10^6&lt;0,SUM('Chemicals Calcs'!AM$2:AM44)-'Chem - ODS'!AH$15*10^6&gt;0),SUM('Chemicals Calcs'!AM$2:AM44)-'Chem - ODS'!AH$15*10^6,'Chemicals Calcs'!AM44))</f>
        <v>0</v>
      </c>
      <c r="AN44" s="210">
        <f ca="1">IF(SUM('Chemicals Calcs'!AN$2:AN44)-'Chem - ODS'!AI$15*10^6&lt;0,0,IF(AND(SUM('Chemicals Calcs'!AN$1:AN43)-'Chem - ODS'!AI$15*10^6&lt;0,SUM('Chemicals Calcs'!AN$2:AN44)-'Chem - ODS'!AI$15*10^6&gt;0),SUM('Chemicals Calcs'!AN$2:AN44)-'Chem - ODS'!AI$15*10^6,'Chemicals Calcs'!AN44))</f>
        <v>0</v>
      </c>
      <c r="AO44" s="210">
        <f ca="1">IF(SUM('Chemicals Calcs'!AO$2:AO44)-'Chem - ODS'!AJ$15*10^6&lt;0,0,IF(AND(SUM('Chemicals Calcs'!AO$1:AO43)-'Chem - ODS'!AJ$15*10^6&lt;0,SUM('Chemicals Calcs'!AO$2:AO44)-'Chem - ODS'!AJ$15*10^6&gt;0),SUM('Chemicals Calcs'!AO$2:AO44)-'Chem - ODS'!AJ$15*10^6,'Chemicals Calcs'!AO44))</f>
        <v>0</v>
      </c>
      <c r="AP44" s="210">
        <f ca="1">IF(SUM('Chemicals Calcs'!AP$2:AP44)-'Chem - ODS'!AK$15*10^6&lt;0,0,IF(AND(SUM('Chemicals Calcs'!AP$1:AP43)-'Chem - ODS'!AK$15*10^6&lt;0,SUM('Chemicals Calcs'!AP$2:AP44)-'Chem - ODS'!AK$15*10^6&gt;0),SUM('Chemicals Calcs'!AP$2:AP44)-'Chem - ODS'!AK$15*10^6,'Chemicals Calcs'!AP44))</f>
        <v>0</v>
      </c>
    </row>
    <row r="45" spans="1:42">
      <c r="A45" s="74">
        <v>-7</v>
      </c>
      <c r="B45">
        <f ca="1">IF('Chemicals 2010'!$A53="CP",INDIRECT("'Chemicals 2010'!"&amp;'Country Selector'!$B$3&amp;ROW($A53))*10^12,0)</f>
        <v>0</v>
      </c>
      <c r="C45" s="90">
        <f t="shared" ca="1" si="2"/>
        <v>0</v>
      </c>
      <c r="D45" s="90">
        <f t="shared" ca="1" si="2"/>
        <v>0</v>
      </c>
      <c r="E45" s="90">
        <f t="shared" ca="1" si="2"/>
        <v>0</v>
      </c>
      <c r="F45" s="90">
        <f t="shared" ca="1" si="2"/>
        <v>0</v>
      </c>
      <c r="G45" s="210">
        <f ca="1">IF(SUM('Chemicals Calcs'!G$2:G45)-'Chem - ODS'!B$15*10^6&lt;0,0,IF(AND(SUM('Chemicals Calcs'!G$1:G44)-'Chem - ODS'!B$15*10^6&lt;0,SUM('Chemicals Calcs'!G$2:G45)-'Chem - ODS'!B$15*10^6&gt;0),SUM('Chemicals Calcs'!G$2:G45)-'Chem - ODS'!B$15*10^6,'Chemicals Calcs'!G45))</f>
        <v>0</v>
      </c>
      <c r="H45" s="210">
        <f ca="1">IF(SUM('Chemicals Calcs'!H$2:H45)-'Chem - ODS'!C$15*10^6&lt;0,0,IF(AND(SUM('Chemicals Calcs'!H$1:H44)-'Chem - ODS'!C$15*10^6&lt;0,SUM('Chemicals Calcs'!H$2:H45)-'Chem - ODS'!C$15*10^6&gt;0),SUM('Chemicals Calcs'!H$2:H45)-'Chem - ODS'!C$15*10^6,'Chemicals Calcs'!H45))</f>
        <v>0</v>
      </c>
      <c r="I45" s="210">
        <f ca="1">IF(SUM('Chemicals Calcs'!I$2:I45)-'Chem - ODS'!D$15*10^6&lt;0,0,IF(AND(SUM('Chemicals Calcs'!I$1:I44)-'Chem - ODS'!D$15*10^6&lt;0,SUM('Chemicals Calcs'!I$2:I45)-'Chem - ODS'!D$15*10^6&gt;0),SUM('Chemicals Calcs'!I$2:I45)-'Chem - ODS'!D$15*10^6,'Chemicals Calcs'!I45))</f>
        <v>0</v>
      </c>
      <c r="J45" s="210">
        <f ca="1">IF(SUM('Chemicals Calcs'!J$2:J45)-'Chem - ODS'!E$15*10^6&lt;0,0,IF(AND(SUM('Chemicals Calcs'!J$1:J44)-'Chem - ODS'!E$15*10^6&lt;0,SUM('Chemicals Calcs'!J$2:J45)-'Chem - ODS'!E$15*10^6&gt;0),SUM('Chemicals Calcs'!J$2:J45)-'Chem - ODS'!E$15*10^6,'Chemicals Calcs'!J45))</f>
        <v>0</v>
      </c>
      <c r="K45" s="210">
        <f ca="1">IF(SUM('Chemicals Calcs'!K$2:K45)-'Chem - ODS'!F$15*10^6&lt;0,0,IF(AND(SUM('Chemicals Calcs'!K$1:K44)-'Chem - ODS'!F$15*10^6&lt;0,SUM('Chemicals Calcs'!K$2:K45)-'Chem - ODS'!F$15*10^6&gt;0),SUM('Chemicals Calcs'!K$2:K45)-'Chem - ODS'!F$15*10^6,'Chemicals Calcs'!K45))</f>
        <v>0</v>
      </c>
      <c r="L45" s="210">
        <f ca="1">IF(SUM('Chemicals Calcs'!L$2:L45)-'Chem - ODS'!G$15*10^6&lt;0,0,IF(AND(SUM('Chemicals Calcs'!L$1:L44)-'Chem - ODS'!G$15*10^6&lt;0,SUM('Chemicals Calcs'!L$2:L45)-'Chem - ODS'!G$15*10^6&gt;0),SUM('Chemicals Calcs'!L$2:L45)-'Chem - ODS'!G$15*10^6,'Chemicals Calcs'!L45))</f>
        <v>0</v>
      </c>
      <c r="M45" s="210">
        <f ca="1">IF(SUM('Chemicals Calcs'!M$2:M45)-'Chem - ODS'!H$15*10^6&lt;0,0,IF(AND(SUM('Chemicals Calcs'!M$1:M44)-'Chem - ODS'!H$15*10^6&lt;0,SUM('Chemicals Calcs'!M$2:M45)-'Chem - ODS'!H$15*10^6&gt;0),SUM('Chemicals Calcs'!M$2:M45)-'Chem - ODS'!H$15*10^6,'Chemicals Calcs'!M45))</f>
        <v>0</v>
      </c>
      <c r="N45" s="210">
        <f ca="1">IF(SUM('Chemicals Calcs'!N$2:N45)-'Chem - ODS'!I$15*10^6&lt;0,0,IF(AND(SUM('Chemicals Calcs'!N$1:N44)-'Chem - ODS'!I$15*10^6&lt;0,SUM('Chemicals Calcs'!N$2:N45)-'Chem - ODS'!I$15*10^6&gt;0),SUM('Chemicals Calcs'!N$2:N45)-'Chem - ODS'!I$15*10^6,'Chemicals Calcs'!N45))</f>
        <v>0</v>
      </c>
      <c r="O45" s="210">
        <f ca="1">IF(SUM('Chemicals Calcs'!O$2:O45)-'Chem - ODS'!J$15*10^6&lt;0,0,IF(AND(SUM('Chemicals Calcs'!O$1:O44)-'Chem - ODS'!J$15*10^6&lt;0,SUM('Chemicals Calcs'!O$2:O45)-'Chem - ODS'!J$15*10^6&gt;0),SUM('Chemicals Calcs'!O$2:O45)-'Chem - ODS'!J$15*10^6,'Chemicals Calcs'!O45))</f>
        <v>0</v>
      </c>
      <c r="P45" s="210">
        <f ca="1">IF(SUM('Chemicals Calcs'!P$2:P45)-'Chem - ODS'!K$15*10^6&lt;0,0,IF(AND(SUM('Chemicals Calcs'!P$1:P44)-'Chem - ODS'!K$15*10^6&lt;0,SUM('Chemicals Calcs'!P$2:P45)-'Chem - ODS'!K$15*10^6&gt;0),SUM('Chemicals Calcs'!P$2:P45)-'Chem - ODS'!K$15*10^6,'Chemicals Calcs'!P45))</f>
        <v>0</v>
      </c>
      <c r="Q45" s="210">
        <f ca="1">IF(SUM('Chemicals Calcs'!Q$2:Q45)-'Chem - ODS'!L$15*10^6&lt;0,0,IF(AND(SUM('Chemicals Calcs'!Q$1:Q44)-'Chem - ODS'!L$15*10^6&lt;0,SUM('Chemicals Calcs'!Q$2:Q45)-'Chem - ODS'!L$15*10^6&gt;0),SUM('Chemicals Calcs'!Q$2:Q45)-'Chem - ODS'!L$15*10^6,'Chemicals Calcs'!Q45))</f>
        <v>0</v>
      </c>
      <c r="R45" s="210">
        <f ca="1">IF(SUM('Chemicals Calcs'!R$2:R45)-'Chem - ODS'!M$15*10^6&lt;0,0,IF(AND(SUM('Chemicals Calcs'!R$1:R44)-'Chem - ODS'!M$15*10^6&lt;0,SUM('Chemicals Calcs'!R$2:R45)-'Chem - ODS'!M$15*10^6&gt;0),SUM('Chemicals Calcs'!R$2:R45)-'Chem - ODS'!M$15*10^6,'Chemicals Calcs'!R45))</f>
        <v>0</v>
      </c>
      <c r="S45" s="210">
        <f ca="1">IF(SUM('Chemicals Calcs'!S$2:S45)-'Chem - ODS'!N$15*10^6&lt;0,0,IF(AND(SUM('Chemicals Calcs'!S$1:S44)-'Chem - ODS'!N$15*10^6&lt;0,SUM('Chemicals Calcs'!S$2:S45)-'Chem - ODS'!N$15*10^6&gt;0),SUM('Chemicals Calcs'!S$2:S45)-'Chem - ODS'!N$15*10^6,'Chemicals Calcs'!S45))</f>
        <v>0</v>
      </c>
      <c r="T45" s="210">
        <f ca="1">IF(SUM('Chemicals Calcs'!T$2:T45)-'Chem - ODS'!O$15*10^6&lt;0,0,IF(AND(SUM('Chemicals Calcs'!T$1:T44)-'Chem - ODS'!O$15*10^6&lt;0,SUM('Chemicals Calcs'!T$2:T45)-'Chem - ODS'!O$15*10^6&gt;0),SUM('Chemicals Calcs'!T$2:T45)-'Chem - ODS'!O$15*10^6,'Chemicals Calcs'!T45))</f>
        <v>0</v>
      </c>
      <c r="U45" s="210">
        <f ca="1">IF(SUM('Chemicals Calcs'!U$2:U45)-'Chem - ODS'!P$15*10^6&lt;0,0,IF(AND(SUM('Chemicals Calcs'!U$1:U44)-'Chem - ODS'!P$15*10^6&lt;0,SUM('Chemicals Calcs'!U$2:U45)-'Chem - ODS'!P$15*10^6&gt;0),SUM('Chemicals Calcs'!U$2:U45)-'Chem - ODS'!P$15*10^6,'Chemicals Calcs'!U45))</f>
        <v>0</v>
      </c>
      <c r="V45" s="210">
        <f ca="1">IF(SUM('Chemicals Calcs'!V$2:V45)-'Chem - ODS'!Q$15*10^6&lt;0,0,IF(AND(SUM('Chemicals Calcs'!V$1:V44)-'Chem - ODS'!Q$15*10^6&lt;0,SUM('Chemicals Calcs'!V$2:V45)-'Chem - ODS'!Q$15*10^6&gt;0),SUM('Chemicals Calcs'!V$2:V45)-'Chem - ODS'!Q$15*10^6,'Chemicals Calcs'!V45))</f>
        <v>0</v>
      </c>
      <c r="W45" s="210">
        <f ca="1">IF(SUM('Chemicals Calcs'!W$2:W45)-'Chem - ODS'!R$15*10^6&lt;0,0,IF(AND(SUM('Chemicals Calcs'!W$1:W44)-'Chem - ODS'!R$15*10^6&lt;0,SUM('Chemicals Calcs'!W$2:W45)-'Chem - ODS'!R$15*10^6&gt;0),SUM('Chemicals Calcs'!W$2:W45)-'Chem - ODS'!R$15*10^6,'Chemicals Calcs'!W45))</f>
        <v>0</v>
      </c>
      <c r="X45" s="210">
        <f ca="1">IF(SUM('Chemicals Calcs'!X$2:X45)-'Chem - ODS'!S$15*10^6&lt;0,0,IF(AND(SUM('Chemicals Calcs'!X$1:X44)-'Chem - ODS'!S$15*10^6&lt;0,SUM('Chemicals Calcs'!X$2:X45)-'Chem - ODS'!S$15*10^6&gt;0),SUM('Chemicals Calcs'!X$2:X45)-'Chem - ODS'!S$15*10^6,'Chemicals Calcs'!X45))</f>
        <v>0</v>
      </c>
      <c r="Y45" s="210">
        <f ca="1">IF(SUM('Chemicals Calcs'!Y$2:Y45)-'Chem - ODS'!T$15*10^6&lt;0,0,IF(AND(SUM('Chemicals Calcs'!Y$1:Y44)-'Chem - ODS'!T$15*10^6&lt;0,SUM('Chemicals Calcs'!Y$2:Y45)-'Chem - ODS'!T$15*10^6&gt;0),SUM('Chemicals Calcs'!Y$2:Y45)-'Chem - ODS'!T$15*10^6,'Chemicals Calcs'!Y45))</f>
        <v>0</v>
      </c>
      <c r="Z45" s="210">
        <f ca="1">IF(SUM('Chemicals Calcs'!Z$2:Z45)-'Chem - ODS'!U$15*10^6&lt;0,0,IF(AND(SUM('Chemicals Calcs'!Z$1:Z44)-'Chem - ODS'!U$15*10^6&lt;0,SUM('Chemicals Calcs'!Z$2:Z45)-'Chem - ODS'!U$15*10^6&gt;0),SUM('Chemicals Calcs'!Z$2:Z45)-'Chem - ODS'!U$15*10^6,'Chemicals Calcs'!Z45))</f>
        <v>0</v>
      </c>
      <c r="AA45" s="210">
        <f ca="1">IF(SUM('Chemicals Calcs'!AA$2:AA45)-'Chem - ODS'!V$15*10^6&lt;0,0,IF(AND(SUM('Chemicals Calcs'!AA$1:AA44)-'Chem - ODS'!V$15*10^6&lt;0,SUM('Chemicals Calcs'!AA$2:AA45)-'Chem - ODS'!V$15*10^6&gt;0),SUM('Chemicals Calcs'!AA$2:AA45)-'Chem - ODS'!V$15*10^6,'Chemicals Calcs'!AA45))</f>
        <v>0</v>
      </c>
      <c r="AB45" s="210">
        <f ca="1">IF(SUM('Chemicals Calcs'!AB$2:AB45)-'Chem - ODS'!W$15*10^6&lt;0,0,IF(AND(SUM('Chemicals Calcs'!AB$1:AB44)-'Chem - ODS'!W$15*10^6&lt;0,SUM('Chemicals Calcs'!AB$2:AB45)-'Chem - ODS'!W$15*10^6&gt;0),SUM('Chemicals Calcs'!AB$2:AB45)-'Chem - ODS'!W$15*10^6,'Chemicals Calcs'!AB45))</f>
        <v>0</v>
      </c>
      <c r="AC45" s="210">
        <f ca="1">IF(SUM('Chemicals Calcs'!AC$2:AC45)-'Chem - ODS'!X$15*10^6&lt;0,0,IF(AND(SUM('Chemicals Calcs'!AC$1:AC44)-'Chem - ODS'!X$15*10^6&lt;0,SUM('Chemicals Calcs'!AC$2:AC45)-'Chem - ODS'!X$15*10^6&gt;0),SUM('Chemicals Calcs'!AC$2:AC45)-'Chem - ODS'!X$15*10^6,'Chemicals Calcs'!AC45))</f>
        <v>0</v>
      </c>
      <c r="AD45" s="210">
        <f ca="1">IF(SUM('Chemicals Calcs'!AD$2:AD45)-'Chem - ODS'!Y$15*10^6&lt;0,0,IF(AND(SUM('Chemicals Calcs'!AD$1:AD44)-'Chem - ODS'!Y$15*10^6&lt;0,SUM('Chemicals Calcs'!AD$2:AD45)-'Chem - ODS'!Y$15*10^6&gt;0),SUM('Chemicals Calcs'!AD$2:AD45)-'Chem - ODS'!Y$15*10^6,'Chemicals Calcs'!AD45))</f>
        <v>0</v>
      </c>
      <c r="AE45" s="210">
        <f ca="1">IF(SUM('Chemicals Calcs'!AE$2:AE45)-'Chem - ODS'!Z$15*10^6&lt;0,0,IF(AND(SUM('Chemicals Calcs'!AE$1:AE44)-'Chem - ODS'!Z$15*10^6&lt;0,SUM('Chemicals Calcs'!AE$2:AE45)-'Chem - ODS'!Z$15*10^6&gt;0),SUM('Chemicals Calcs'!AE$2:AE45)-'Chem - ODS'!Z$15*10^6,'Chemicals Calcs'!AE45))</f>
        <v>0</v>
      </c>
      <c r="AF45" s="210">
        <f ca="1">IF(SUM('Chemicals Calcs'!AF$2:AF45)-'Chem - ODS'!AA$15*10^6&lt;0,0,IF(AND(SUM('Chemicals Calcs'!AF$1:AF44)-'Chem - ODS'!AA$15*10^6&lt;0,SUM('Chemicals Calcs'!AF$2:AF45)-'Chem - ODS'!AA$15*10^6&gt;0),SUM('Chemicals Calcs'!AF$2:AF45)-'Chem - ODS'!AA$15*10^6,'Chemicals Calcs'!AF45))</f>
        <v>0</v>
      </c>
      <c r="AG45" s="210">
        <f ca="1">IF(SUM('Chemicals Calcs'!AG$2:AG45)-'Chem - ODS'!AB$15*10^6&lt;0,0,IF(AND(SUM('Chemicals Calcs'!AG$1:AG44)-'Chem - ODS'!AB$15*10^6&lt;0,SUM('Chemicals Calcs'!AG$2:AG45)-'Chem - ODS'!AB$15*10^6&gt;0),SUM('Chemicals Calcs'!AG$2:AG45)-'Chem - ODS'!AB$15*10^6,'Chemicals Calcs'!AG45))</f>
        <v>0</v>
      </c>
      <c r="AH45" s="210">
        <f ca="1">IF(SUM('Chemicals Calcs'!AH$2:AH45)-'Chem - ODS'!AC$15*10^6&lt;0,0,IF(AND(SUM('Chemicals Calcs'!AH$1:AH44)-'Chem - ODS'!AC$15*10^6&lt;0,SUM('Chemicals Calcs'!AH$2:AH45)-'Chem - ODS'!AC$15*10^6&gt;0),SUM('Chemicals Calcs'!AH$2:AH45)-'Chem - ODS'!AC$15*10^6,'Chemicals Calcs'!AH45))</f>
        <v>0</v>
      </c>
      <c r="AI45" s="210">
        <f ca="1">IF(SUM('Chemicals Calcs'!AI$2:AI45)-'Chem - ODS'!AD$15*10^6&lt;0,0,IF(AND(SUM('Chemicals Calcs'!AI$1:AI44)-'Chem - ODS'!AD$15*10^6&lt;0,SUM('Chemicals Calcs'!AI$2:AI45)-'Chem - ODS'!AD$15*10^6&gt;0),SUM('Chemicals Calcs'!AI$2:AI45)-'Chem - ODS'!AD$15*10^6,'Chemicals Calcs'!AI45))</f>
        <v>0</v>
      </c>
      <c r="AJ45" s="210">
        <f ca="1">IF(SUM('Chemicals Calcs'!AJ$2:AJ45)-'Chem - ODS'!AE$15*10^6&lt;0,0,IF(AND(SUM('Chemicals Calcs'!AJ$1:AJ44)-'Chem - ODS'!AE$15*10^6&lt;0,SUM('Chemicals Calcs'!AJ$2:AJ45)-'Chem - ODS'!AE$15*10^6&gt;0),SUM('Chemicals Calcs'!AJ$2:AJ45)-'Chem - ODS'!AE$15*10^6,'Chemicals Calcs'!AJ45))</f>
        <v>0</v>
      </c>
      <c r="AK45" s="210">
        <f ca="1">IF(SUM('Chemicals Calcs'!AK$2:AK45)-'Chem - ODS'!AF$15*10^6&lt;0,0,IF(AND(SUM('Chemicals Calcs'!AK$1:AK44)-'Chem - ODS'!AF$15*10^6&lt;0,SUM('Chemicals Calcs'!AK$2:AK45)-'Chem - ODS'!AF$15*10^6&gt;0),SUM('Chemicals Calcs'!AK$2:AK45)-'Chem - ODS'!AF$15*10^6,'Chemicals Calcs'!AK45))</f>
        <v>0</v>
      </c>
      <c r="AL45" s="210">
        <f ca="1">IF(SUM('Chemicals Calcs'!AL$2:AL45)-'Chem - ODS'!AG$15*10^6&lt;0,0,IF(AND(SUM('Chemicals Calcs'!AL$1:AL44)-'Chem - ODS'!AG$15*10^6&lt;0,SUM('Chemicals Calcs'!AL$2:AL45)-'Chem - ODS'!AG$15*10^6&gt;0),SUM('Chemicals Calcs'!AL$2:AL45)-'Chem - ODS'!AG$15*10^6,'Chemicals Calcs'!AL45))</f>
        <v>0</v>
      </c>
      <c r="AM45" s="210">
        <f ca="1">IF(SUM('Chemicals Calcs'!AM$2:AM45)-'Chem - ODS'!AH$15*10^6&lt;0,0,IF(AND(SUM('Chemicals Calcs'!AM$1:AM44)-'Chem - ODS'!AH$15*10^6&lt;0,SUM('Chemicals Calcs'!AM$2:AM45)-'Chem - ODS'!AH$15*10^6&gt;0),SUM('Chemicals Calcs'!AM$2:AM45)-'Chem - ODS'!AH$15*10^6,'Chemicals Calcs'!AM45))</f>
        <v>0</v>
      </c>
      <c r="AN45" s="210">
        <f ca="1">IF(SUM('Chemicals Calcs'!AN$2:AN45)-'Chem - ODS'!AI$15*10^6&lt;0,0,IF(AND(SUM('Chemicals Calcs'!AN$1:AN44)-'Chem - ODS'!AI$15*10^6&lt;0,SUM('Chemicals Calcs'!AN$2:AN45)-'Chem - ODS'!AI$15*10^6&gt;0),SUM('Chemicals Calcs'!AN$2:AN45)-'Chem - ODS'!AI$15*10^6,'Chemicals Calcs'!AN45))</f>
        <v>0</v>
      </c>
      <c r="AO45" s="210">
        <f ca="1">IF(SUM('Chemicals Calcs'!AO$2:AO45)-'Chem - ODS'!AJ$15*10^6&lt;0,0,IF(AND(SUM('Chemicals Calcs'!AO$1:AO44)-'Chem - ODS'!AJ$15*10^6&lt;0,SUM('Chemicals Calcs'!AO$2:AO45)-'Chem - ODS'!AJ$15*10^6&gt;0),SUM('Chemicals Calcs'!AO$2:AO45)-'Chem - ODS'!AJ$15*10^6,'Chemicals Calcs'!AO45))</f>
        <v>0</v>
      </c>
      <c r="AP45" s="210">
        <f ca="1">IF(SUM('Chemicals Calcs'!AP$2:AP45)-'Chem - ODS'!AK$15*10^6&lt;0,0,IF(AND(SUM('Chemicals Calcs'!AP$1:AP44)-'Chem - ODS'!AK$15*10^6&lt;0,SUM('Chemicals Calcs'!AP$2:AP45)-'Chem - ODS'!AK$15*10^6&gt;0),SUM('Chemicals Calcs'!AP$2:AP45)-'Chem - ODS'!AK$15*10^6,'Chemicals Calcs'!AP45))</f>
        <v>0</v>
      </c>
    </row>
    <row r="46" spans="1:42">
      <c r="A46" s="74">
        <v>-6</v>
      </c>
      <c r="B46">
        <f ca="1">IF('Chemicals 2010'!$A54="CP",INDIRECT("'Chemicals 2010'!"&amp;'Country Selector'!$B$3&amp;ROW($A54))*10^12,0)</f>
        <v>0</v>
      </c>
      <c r="C46" s="90">
        <f t="shared" ca="1" si="2"/>
        <v>0</v>
      </c>
      <c r="D46" s="90">
        <f t="shared" ca="1" si="2"/>
        <v>0</v>
      </c>
      <c r="E46" s="90">
        <f t="shared" ca="1" si="2"/>
        <v>0</v>
      </c>
      <c r="F46" s="90">
        <f t="shared" ca="1" si="2"/>
        <v>0</v>
      </c>
      <c r="G46" s="210">
        <f ca="1">IF(SUM('Chemicals Calcs'!G$2:G46)-'Chem - ODS'!B$15*10^6&lt;0,0,IF(AND(SUM('Chemicals Calcs'!G$1:G45)-'Chem - ODS'!B$15*10^6&lt;0,SUM('Chemicals Calcs'!G$2:G46)-'Chem - ODS'!B$15*10^6&gt;0),SUM('Chemicals Calcs'!G$2:G46)-'Chem - ODS'!B$15*10^6,'Chemicals Calcs'!G46))</f>
        <v>3344464008258.0986</v>
      </c>
      <c r="H46" s="210">
        <f ca="1">IF(SUM('Chemicals Calcs'!H$2:H46)-'Chem - ODS'!C$15*10^6&lt;0,0,IF(AND(SUM('Chemicals Calcs'!H$1:H45)-'Chem - ODS'!C$15*10^6&lt;0,SUM('Chemicals Calcs'!H$2:H46)-'Chem - ODS'!C$15*10^6&gt;0),SUM('Chemicals Calcs'!H$2:H46)-'Chem - ODS'!C$15*10^6,'Chemicals Calcs'!H46))</f>
        <v>4013356809909.7188</v>
      </c>
      <c r="I46" s="210">
        <f ca="1">IF(SUM('Chemicals Calcs'!I$2:I46)-'Chem - ODS'!D$15*10^6&lt;0,0,IF(AND(SUM('Chemicals Calcs'!I$1:I45)-'Chem - ODS'!D$15*10^6&lt;0,SUM('Chemicals Calcs'!I$2:I46)-'Chem - ODS'!D$15*10^6&gt;0),SUM('Chemicals Calcs'!I$2:I46)-'Chem - ODS'!D$15*10^6,'Chemicals Calcs'!I46))</f>
        <v>1912245359128.4766</v>
      </c>
      <c r="J46" s="210">
        <f ca="1">IF(SUM('Chemicals Calcs'!J$2:J46)-'Chem - ODS'!E$15*10^6&lt;0,0,IF(AND(SUM('Chemicals Calcs'!J$1:J45)-'Chem - ODS'!E$15*10^6&lt;0,SUM('Chemicals Calcs'!J$2:J46)-'Chem - ODS'!E$15*10^6&gt;0),SUM('Chemicals Calcs'!J$2:J46)-'Chem - ODS'!E$15*10^6,'Chemicals Calcs'!J46))</f>
        <v>0</v>
      </c>
      <c r="K46" s="210">
        <f ca="1">IF(SUM('Chemicals Calcs'!K$2:K46)-'Chem - ODS'!F$15*10^6&lt;0,0,IF(AND(SUM('Chemicals Calcs'!K$1:K45)-'Chem - ODS'!F$15*10^6&lt;0,SUM('Chemicals Calcs'!K$2:K46)-'Chem - ODS'!F$15*10^6&gt;0),SUM('Chemicals Calcs'!K$2:K46)-'Chem - ODS'!F$15*10^6,'Chemicals Calcs'!K46))</f>
        <v>0</v>
      </c>
      <c r="L46" s="210">
        <f ca="1">IF(SUM('Chemicals Calcs'!L$2:L46)-'Chem - ODS'!G$15*10^6&lt;0,0,IF(AND(SUM('Chemicals Calcs'!L$1:L45)-'Chem - ODS'!G$15*10^6&lt;0,SUM('Chemicals Calcs'!L$2:L46)-'Chem - ODS'!G$15*10^6&gt;0),SUM('Chemicals Calcs'!L$2:L46)-'Chem - ODS'!G$15*10^6,'Chemicals Calcs'!L46))</f>
        <v>0</v>
      </c>
      <c r="M46" s="210">
        <f ca="1">IF(SUM('Chemicals Calcs'!M$2:M46)-'Chem - ODS'!H$15*10^6&lt;0,0,IF(AND(SUM('Chemicals Calcs'!M$1:M45)-'Chem - ODS'!H$15*10^6&lt;0,SUM('Chemicals Calcs'!M$2:M46)-'Chem - ODS'!H$15*10^6&gt;0),SUM('Chemicals Calcs'!M$2:M46)-'Chem - ODS'!H$15*10^6,'Chemicals Calcs'!M46))</f>
        <v>0</v>
      </c>
      <c r="N46" s="210">
        <f ca="1">IF(SUM('Chemicals Calcs'!N$2:N46)-'Chem - ODS'!I$15*10^6&lt;0,0,IF(AND(SUM('Chemicals Calcs'!N$1:N45)-'Chem - ODS'!I$15*10^6&lt;0,SUM('Chemicals Calcs'!N$2:N46)-'Chem - ODS'!I$15*10^6&gt;0),SUM('Chemicals Calcs'!N$2:N46)-'Chem - ODS'!I$15*10^6,'Chemicals Calcs'!N46))</f>
        <v>0</v>
      </c>
      <c r="O46" s="210">
        <f ca="1">IF(SUM('Chemicals Calcs'!O$2:O46)-'Chem - ODS'!J$15*10^6&lt;0,0,IF(AND(SUM('Chemicals Calcs'!O$1:O45)-'Chem - ODS'!J$15*10^6&lt;0,SUM('Chemicals Calcs'!O$2:O46)-'Chem - ODS'!J$15*10^6&gt;0),SUM('Chemicals Calcs'!O$2:O46)-'Chem - ODS'!J$15*10^6,'Chemicals Calcs'!O46))</f>
        <v>1957715292380.3672</v>
      </c>
      <c r="P46" s="210">
        <f ca="1">IF(SUM('Chemicals Calcs'!P$2:P46)-'Chem - ODS'!K$15*10^6&lt;0,0,IF(AND(SUM('Chemicals Calcs'!P$1:P45)-'Chem - ODS'!K$15*10^6&lt;0,SUM('Chemicals Calcs'!P$2:P46)-'Chem - ODS'!K$15*10^6&gt;0),SUM('Chemicals Calcs'!P$2:P46)-'Chem - ODS'!K$15*10^6,'Chemicals Calcs'!P46))</f>
        <v>5667323733203.7266</v>
      </c>
      <c r="Q46" s="210">
        <f ca="1">IF(SUM('Chemicals Calcs'!Q$2:Q46)-'Chem - ODS'!L$15*10^6&lt;0,0,IF(AND(SUM('Chemicals Calcs'!Q$1:Q45)-'Chem - ODS'!L$15*10^6&lt;0,SUM('Chemicals Calcs'!Q$2:Q46)-'Chem - ODS'!L$15*10^6&gt;0),SUM('Chemicals Calcs'!Q$2:Q46)-'Chem - ODS'!L$15*10^6,'Chemicals Calcs'!Q46))</f>
        <v>9376932174030.7188</v>
      </c>
      <c r="R46" s="210">
        <f ca="1">IF(SUM('Chemicals Calcs'!R$2:R46)-'Chem - ODS'!M$15*10^6&lt;0,0,IF(AND(SUM('Chemicals Calcs'!R$1:R45)-'Chem - ODS'!M$15*10^6&lt;0,SUM('Chemicals Calcs'!R$2:R46)-'Chem - ODS'!M$15*10^6&gt;0),SUM('Chemicals Calcs'!R$2:R46)-'Chem - ODS'!M$15*10^6,'Chemicals Calcs'!R46))</f>
        <v>12286540614853.016</v>
      </c>
      <c r="S46" s="210">
        <f ca="1">IF(SUM('Chemicals Calcs'!S$2:S46)-'Chem - ODS'!N$15*10^6&lt;0,0,IF(AND(SUM('Chemicals Calcs'!S$1:S45)-'Chem - ODS'!N$15*10^6&lt;0,SUM('Chemicals Calcs'!S$2:S46)-'Chem - ODS'!N$15*10^6&gt;0),SUM('Chemicals Calcs'!S$2:S46)-'Chem - ODS'!N$15*10^6,'Chemicals Calcs'!S46))</f>
        <v>15196149055678.484</v>
      </c>
      <c r="T46" s="210">
        <f ca="1">IF(SUM('Chemicals Calcs'!T$2:T46)-'Chem - ODS'!O$15*10^6&lt;0,0,IF(AND(SUM('Chemicals Calcs'!T$1:T45)-'Chem - ODS'!O$15*10^6&lt;0,SUM('Chemicals Calcs'!T$2:T46)-'Chem - ODS'!O$15*10^6&gt;0),SUM('Chemicals Calcs'!T$2:T46)-'Chem - ODS'!O$15*10^6,'Chemicals Calcs'!T46))</f>
        <v>18105757496500.297</v>
      </c>
      <c r="U46" s="210">
        <f ca="1">IF(SUM('Chemicals Calcs'!U$2:U46)-'Chem - ODS'!P$15*10^6&lt;0,0,IF(AND(SUM('Chemicals Calcs'!U$1:U45)-'Chem - ODS'!P$15*10^6&lt;0,SUM('Chemicals Calcs'!U$2:U46)-'Chem - ODS'!P$15*10^6&gt;0),SUM('Chemicals Calcs'!U$2:U46)-'Chem - ODS'!P$15*10^6,'Chemicals Calcs'!U46))</f>
        <v>21015365937322.109</v>
      </c>
      <c r="V46" s="210">
        <f ca="1">IF(SUM('Chemicals Calcs'!V$2:V46)-'Chem - ODS'!Q$15*10^6&lt;0,0,IF(AND(SUM('Chemicals Calcs'!V$1:V45)-'Chem - ODS'!Q$15*10^6&lt;0,SUM('Chemicals Calcs'!V$2:V46)-'Chem - ODS'!Q$15*10^6&gt;0),SUM('Chemicals Calcs'!V$2:V46)-'Chem - ODS'!Q$15*10^6,'Chemicals Calcs'!V46))</f>
        <v>23924974378147.563</v>
      </c>
      <c r="W46" s="210">
        <f ca="1">IF(SUM('Chemicals Calcs'!W$2:W46)-'Chem - ODS'!R$15*10^6&lt;0,0,IF(AND(SUM('Chemicals Calcs'!W$1:W45)-'Chem - ODS'!R$15*10^6&lt;0,SUM('Chemicals Calcs'!W$2:W46)-'Chem - ODS'!R$15*10^6&gt;0),SUM('Chemicals Calcs'!W$2:W46)-'Chem - ODS'!R$15*10^6,'Chemicals Calcs'!W46))</f>
        <v>22009413909584.328</v>
      </c>
      <c r="X46" s="210">
        <f ca="1">IF(SUM('Chemicals Calcs'!X$2:X46)-'Chem - ODS'!S$15*10^6&lt;0,0,IF(AND(SUM('Chemicals Calcs'!X$1:X45)-'Chem - ODS'!S$15*10^6&lt;0,SUM('Chemicals Calcs'!X$2:X46)-'Chem - ODS'!S$15*10^6&gt;0),SUM('Chemicals Calcs'!X$2:X46)-'Chem - ODS'!S$15*10^6,'Chemicals Calcs'!X46))</f>
        <v>20093853441015.719</v>
      </c>
      <c r="Y46" s="210">
        <f ca="1">IF(SUM('Chemicals Calcs'!Y$2:Y46)-'Chem - ODS'!T$15*10^6&lt;0,0,IF(AND(SUM('Chemicals Calcs'!Y$1:Y45)-'Chem - ODS'!T$15*10^6&lt;0,SUM('Chemicals Calcs'!Y$2:Y46)-'Chem - ODS'!T$15*10^6&gt;0),SUM('Chemicals Calcs'!Y$2:Y46)-'Chem - ODS'!T$15*10^6,'Chemicals Calcs'!Y46))</f>
        <v>18178292972450.703</v>
      </c>
      <c r="Z46" s="210">
        <f ca="1">IF(SUM('Chemicals Calcs'!Z$2:Z46)-'Chem - ODS'!U$15*10^6&lt;0,0,IF(AND(SUM('Chemicals Calcs'!Z$1:Z45)-'Chem - ODS'!U$15*10^6&lt;0,SUM('Chemicals Calcs'!Z$2:Z46)-'Chem - ODS'!U$15*10^6&gt;0),SUM('Chemicals Calcs'!Z$2:Z46)-'Chem - ODS'!U$15*10^6,'Chemicals Calcs'!Z46))</f>
        <v>16262732503885.719</v>
      </c>
      <c r="AA46" s="210">
        <f ca="1">IF(SUM('Chemicals Calcs'!AA$2:AA46)-'Chem - ODS'!V$15*10^6&lt;0,0,IF(AND(SUM('Chemicals Calcs'!AA$1:AA45)-'Chem - ODS'!V$15*10^6&lt;0,SUM('Chemicals Calcs'!AA$2:AA46)-'Chem - ODS'!V$15*10^6&gt;0),SUM('Chemicals Calcs'!AA$2:AA46)-'Chem - ODS'!V$15*10^6,'Chemicals Calcs'!AA46))</f>
        <v>14347172035317.063</v>
      </c>
      <c r="AB46" s="210">
        <f ca="1">IF(SUM('Chemicals Calcs'!AB$2:AB46)-'Chem - ODS'!W$15*10^6&lt;0,0,IF(AND(SUM('Chemicals Calcs'!AB$1:AB45)-'Chem - ODS'!W$15*10^6&lt;0,SUM('Chemicals Calcs'!AB$2:AB46)-'Chem - ODS'!W$15*10^6&gt;0),SUM('Chemicals Calcs'!AB$2:AB46)-'Chem - ODS'!W$15*10^6,'Chemicals Calcs'!AB46))</f>
        <v>14031611566748.828</v>
      </c>
      <c r="AC46" s="210">
        <f ca="1">IF(SUM('Chemicals Calcs'!AC$2:AC46)-'Chem - ODS'!X$15*10^6&lt;0,0,IF(AND(SUM('Chemicals Calcs'!AC$1:AC45)-'Chem - ODS'!X$15*10^6&lt;0,SUM('Chemicals Calcs'!AC$2:AC46)-'Chem - ODS'!X$15*10^6&gt;0),SUM('Chemicals Calcs'!AC$2:AC46)-'Chem - ODS'!X$15*10^6,'Chemicals Calcs'!AC46))</f>
        <v>13716051098184.156</v>
      </c>
      <c r="AD46" s="210">
        <f ca="1">IF(SUM('Chemicals Calcs'!AD$2:AD46)-'Chem - ODS'!Y$15*10^6&lt;0,0,IF(AND(SUM('Chemicals Calcs'!AD$1:AD45)-'Chem - ODS'!Y$15*10^6&lt;0,SUM('Chemicals Calcs'!AD$2:AD46)-'Chem - ODS'!Y$15*10^6&gt;0),SUM('Chemicals Calcs'!AD$2:AD46)-'Chem - ODS'!Y$15*10^6,'Chemicals Calcs'!AD46))</f>
        <v>13400490629617.672</v>
      </c>
      <c r="AE46" s="210">
        <f ca="1">IF(SUM('Chemicals Calcs'!AE$2:AE46)-'Chem - ODS'!Z$15*10^6&lt;0,0,IF(AND(SUM('Chemicals Calcs'!AE$1:AE45)-'Chem - ODS'!Z$15*10^6&lt;0,SUM('Chemicals Calcs'!AE$2:AE46)-'Chem - ODS'!Z$15*10^6&gt;0),SUM('Chemicals Calcs'!AE$2:AE46)-'Chem - ODS'!Z$15*10^6,'Chemicals Calcs'!AE46))</f>
        <v>13084930161051.188</v>
      </c>
      <c r="AF46" s="210">
        <f ca="1">IF(SUM('Chemicals Calcs'!AF$2:AF46)-'Chem - ODS'!AA$15*10^6&lt;0,0,IF(AND(SUM('Chemicals Calcs'!AF$1:AF45)-'Chem - ODS'!AA$15*10^6&lt;0,SUM('Chemicals Calcs'!AF$2:AF46)-'Chem - ODS'!AA$15*10^6&gt;0),SUM('Chemicals Calcs'!AF$2:AF46)-'Chem - ODS'!AA$15*10^6,'Chemicals Calcs'!AF46))</f>
        <v>12769369692486.563</v>
      </c>
      <c r="AG46" s="210">
        <f ca="1">IF(SUM('Chemicals Calcs'!AG$2:AG46)-'Chem - ODS'!AB$15*10^6&lt;0,0,IF(AND(SUM('Chemicals Calcs'!AG$1:AG45)-'Chem - ODS'!AB$15*10^6&lt;0,SUM('Chemicals Calcs'!AG$2:AG46)-'Chem - ODS'!AB$15*10^6&gt;0),SUM('Chemicals Calcs'!AG$2:AG46)-'Chem - ODS'!AB$15*10^6,'Chemicals Calcs'!AG46))</f>
        <v>12853809223919.719</v>
      </c>
      <c r="AH46" s="210">
        <f ca="1">IF(SUM('Chemicals Calcs'!AH$2:AH46)-'Chem - ODS'!AC$15*10^6&lt;0,0,IF(AND(SUM('Chemicals Calcs'!AH$1:AH45)-'Chem - ODS'!AC$15*10^6&lt;0,SUM('Chemicals Calcs'!AH$2:AH46)-'Chem - ODS'!AC$15*10^6&gt;0),SUM('Chemicals Calcs'!AH$2:AH46)-'Chem - ODS'!AC$15*10^6,'Chemicals Calcs'!AH46))</f>
        <v>12938248755354.688</v>
      </c>
      <c r="AI46" s="210">
        <f ca="1">IF(SUM('Chemicals Calcs'!AI$2:AI46)-'Chem - ODS'!AD$15*10^6&lt;0,0,IF(AND(SUM('Chemicals Calcs'!AI$1:AI45)-'Chem - ODS'!AD$15*10^6&lt;0,SUM('Chemicals Calcs'!AI$2:AI46)-'Chem - ODS'!AD$15*10^6&gt;0),SUM('Chemicals Calcs'!AI$2:AI46)-'Chem - ODS'!AD$15*10^6,'Chemicals Calcs'!AI46))</f>
        <v>13022688286787.906</v>
      </c>
      <c r="AJ46" s="210">
        <f ca="1">IF(SUM('Chemicals Calcs'!AJ$2:AJ46)-'Chem - ODS'!AE$15*10^6&lt;0,0,IF(AND(SUM('Chemicals Calcs'!AJ$1:AJ45)-'Chem - ODS'!AE$15*10^6&lt;0,SUM('Chemicals Calcs'!AJ$2:AJ46)-'Chem - ODS'!AE$15*10^6&gt;0),SUM('Chemicals Calcs'!AJ$2:AJ46)-'Chem - ODS'!AE$15*10^6,'Chemicals Calcs'!AJ46))</f>
        <v>13107127818221.063</v>
      </c>
      <c r="AK46" s="210">
        <f ca="1">IF(SUM('Chemicals Calcs'!AK$2:AK46)-'Chem - ODS'!AF$15*10^6&lt;0,0,IF(AND(SUM('Chemicals Calcs'!AK$1:AK45)-'Chem - ODS'!AF$15*10^6&lt;0,SUM('Chemicals Calcs'!AK$2:AK46)-'Chem - ODS'!AF$15*10^6&gt;0),SUM('Chemicals Calcs'!AK$2:AK46)-'Chem - ODS'!AF$15*10^6,'Chemicals Calcs'!AK46))</f>
        <v>13191567349656.031</v>
      </c>
      <c r="AL46" s="210">
        <f ca="1">IF(SUM('Chemicals Calcs'!AL$2:AL46)-'Chem - ODS'!AG$15*10^6&lt;0,0,IF(AND(SUM('Chemicals Calcs'!AL$1:AL45)-'Chem - ODS'!AG$15*10^6&lt;0,SUM('Chemicals Calcs'!AL$2:AL46)-'Chem - ODS'!AG$15*10^6&gt;0),SUM('Chemicals Calcs'!AL$2:AL46)-'Chem - ODS'!AG$15*10^6,'Chemicals Calcs'!AL46))</f>
        <v>13476006881089.938</v>
      </c>
      <c r="AM46" s="210">
        <f ca="1">IF(SUM('Chemicals Calcs'!AM$2:AM46)-'Chem - ODS'!AH$15*10^6&lt;0,0,IF(AND(SUM('Chemicals Calcs'!AM$1:AM45)-'Chem - ODS'!AH$15*10^6&lt;0,SUM('Chemicals Calcs'!AM$2:AM46)-'Chem - ODS'!AH$15*10^6&gt;0),SUM('Chemicals Calcs'!AM$2:AM46)-'Chem - ODS'!AH$15*10^6,'Chemicals Calcs'!AM46))</f>
        <v>13760446412523.844</v>
      </c>
      <c r="AN46" s="210">
        <f ca="1">IF(SUM('Chemicals Calcs'!AN$2:AN46)-'Chem - ODS'!AI$15*10^6&lt;0,0,IF(AND(SUM('Chemicals Calcs'!AN$1:AN45)-'Chem - ODS'!AI$15*10^6&lt;0,SUM('Chemicals Calcs'!AN$2:AN46)-'Chem - ODS'!AI$15*10^6&gt;0),SUM('Chemicals Calcs'!AN$2:AN46)-'Chem - ODS'!AI$15*10^6,'Chemicals Calcs'!AN46))</f>
        <v>14044885943957.75</v>
      </c>
      <c r="AO46" s="210">
        <f ca="1">IF(SUM('Chemicals Calcs'!AO$2:AO46)-'Chem - ODS'!AJ$15*10^6&lt;0,0,IF(AND(SUM('Chemicals Calcs'!AO$1:AO45)-'Chem - ODS'!AJ$15*10^6&lt;0,SUM('Chemicals Calcs'!AO$2:AO46)-'Chem - ODS'!AJ$15*10^6&gt;0),SUM('Chemicals Calcs'!AO$2:AO46)-'Chem - ODS'!AJ$15*10^6,'Chemicals Calcs'!AO46))</f>
        <v>14329325475391.625</v>
      </c>
      <c r="AP46" s="210">
        <f ca="1">IF(SUM('Chemicals Calcs'!AP$2:AP46)-'Chem - ODS'!AK$15*10^6&lt;0,0,IF(AND(SUM('Chemicals Calcs'!AP$1:AP45)-'Chem - ODS'!AK$15*10^6&lt;0,SUM('Chemicals Calcs'!AP$2:AP46)-'Chem - ODS'!AK$15*10^6&gt;0),SUM('Chemicals Calcs'!AP$2:AP46)-'Chem - ODS'!AK$15*10^6,'Chemicals Calcs'!AP46))</f>
        <v>14613765006825.531</v>
      </c>
    </row>
    <row r="47" spans="1:42">
      <c r="A47" s="74">
        <v>-5</v>
      </c>
      <c r="B47">
        <f ca="1">IF('Chemicals 2010'!$A55="CP",INDIRECT("'Chemicals 2010'!"&amp;'Country Selector'!$B$3&amp;ROW($A55))*10^12,0)</f>
        <v>0</v>
      </c>
      <c r="C47" s="90">
        <f t="shared" ca="1" si="2"/>
        <v>0</v>
      </c>
      <c r="D47" s="90">
        <f t="shared" ca="1" si="2"/>
        <v>0</v>
      </c>
      <c r="E47" s="90">
        <f t="shared" ca="1" si="2"/>
        <v>0</v>
      </c>
      <c r="F47" s="90">
        <f t="shared" ca="1" si="2"/>
        <v>0</v>
      </c>
      <c r="G47" s="210">
        <f ca="1">IF(SUM('Chemicals Calcs'!G$2:G47)-'Chem - ODS'!B$15*10^6&lt;0,0,IF(AND(SUM('Chemicals Calcs'!G$1:G46)-'Chem - ODS'!B$15*10^6&lt;0,SUM('Chemicals Calcs'!G$2:G47)-'Chem - ODS'!B$15*10^6&gt;0),SUM('Chemicals Calcs'!G$2:G47)-'Chem - ODS'!B$15*10^6,'Chemicals Calcs'!G47))</f>
        <v>0</v>
      </c>
      <c r="H47" s="210">
        <f ca="1">IF(SUM('Chemicals Calcs'!H$2:H47)-'Chem - ODS'!C$15*10^6&lt;0,0,IF(AND(SUM('Chemicals Calcs'!H$1:H46)-'Chem - ODS'!C$15*10^6&lt;0,SUM('Chemicals Calcs'!H$2:H47)-'Chem - ODS'!C$15*10^6&gt;0),SUM('Chemicals Calcs'!H$2:H47)-'Chem - ODS'!C$15*10^6,'Chemicals Calcs'!H47))</f>
        <v>0</v>
      </c>
      <c r="I47" s="210">
        <f ca="1">IF(SUM('Chemicals Calcs'!I$2:I47)-'Chem - ODS'!D$15*10^6&lt;0,0,IF(AND(SUM('Chemicals Calcs'!I$1:I46)-'Chem - ODS'!D$15*10^6&lt;0,SUM('Chemicals Calcs'!I$2:I47)-'Chem - ODS'!D$15*10^6&gt;0),SUM('Chemicals Calcs'!I$2:I47)-'Chem - ODS'!D$15*10^6,'Chemicals Calcs'!I47))</f>
        <v>0</v>
      </c>
      <c r="J47" s="210">
        <f ca="1">IF(SUM('Chemicals Calcs'!J$2:J47)-'Chem - ODS'!E$15*10^6&lt;0,0,IF(AND(SUM('Chemicals Calcs'!J$1:J46)-'Chem - ODS'!E$15*10^6&lt;0,SUM('Chemicals Calcs'!J$2:J47)-'Chem - ODS'!E$15*10^6&gt;0),SUM('Chemicals Calcs'!J$2:J47)-'Chem - ODS'!E$15*10^6,'Chemicals Calcs'!J47))</f>
        <v>0</v>
      </c>
      <c r="K47" s="210">
        <f ca="1">IF(SUM('Chemicals Calcs'!K$2:K47)-'Chem - ODS'!F$15*10^6&lt;0,0,IF(AND(SUM('Chemicals Calcs'!K$1:K46)-'Chem - ODS'!F$15*10^6&lt;0,SUM('Chemicals Calcs'!K$2:K47)-'Chem - ODS'!F$15*10^6&gt;0),SUM('Chemicals Calcs'!K$2:K47)-'Chem - ODS'!F$15*10^6,'Chemicals Calcs'!K47))</f>
        <v>0</v>
      </c>
      <c r="L47" s="210">
        <f ca="1">IF(SUM('Chemicals Calcs'!L$2:L47)-'Chem - ODS'!G$15*10^6&lt;0,0,IF(AND(SUM('Chemicals Calcs'!L$1:L46)-'Chem - ODS'!G$15*10^6&lt;0,SUM('Chemicals Calcs'!L$2:L47)-'Chem - ODS'!G$15*10^6&gt;0),SUM('Chemicals Calcs'!L$2:L47)-'Chem - ODS'!G$15*10^6,'Chemicals Calcs'!L47))</f>
        <v>0</v>
      </c>
      <c r="M47" s="210">
        <f ca="1">IF(SUM('Chemicals Calcs'!M$2:M47)-'Chem - ODS'!H$15*10^6&lt;0,0,IF(AND(SUM('Chemicals Calcs'!M$1:M46)-'Chem - ODS'!H$15*10^6&lt;0,SUM('Chemicals Calcs'!M$2:M47)-'Chem - ODS'!H$15*10^6&gt;0),SUM('Chemicals Calcs'!M$2:M47)-'Chem - ODS'!H$15*10^6,'Chemicals Calcs'!M47))</f>
        <v>0</v>
      </c>
      <c r="N47" s="210">
        <f ca="1">IF(SUM('Chemicals Calcs'!N$2:N47)-'Chem - ODS'!I$15*10^6&lt;0,0,IF(AND(SUM('Chemicals Calcs'!N$1:N46)-'Chem - ODS'!I$15*10^6&lt;0,SUM('Chemicals Calcs'!N$2:N47)-'Chem - ODS'!I$15*10^6&gt;0),SUM('Chemicals Calcs'!N$2:N47)-'Chem - ODS'!I$15*10^6,'Chemicals Calcs'!N47))</f>
        <v>0</v>
      </c>
      <c r="O47" s="210">
        <f ca="1">IF(SUM('Chemicals Calcs'!O$2:O47)-'Chem - ODS'!J$15*10^6&lt;0,0,IF(AND(SUM('Chemicals Calcs'!O$1:O46)-'Chem - ODS'!J$15*10^6&lt;0,SUM('Chemicals Calcs'!O$2:O47)-'Chem - ODS'!J$15*10^6&gt;0),SUM('Chemicals Calcs'!O$2:O47)-'Chem - ODS'!J$15*10^6,'Chemicals Calcs'!O47))</f>
        <v>0</v>
      </c>
      <c r="P47" s="210">
        <f ca="1">IF(SUM('Chemicals Calcs'!P$2:P47)-'Chem - ODS'!K$15*10^6&lt;0,0,IF(AND(SUM('Chemicals Calcs'!P$1:P46)-'Chem - ODS'!K$15*10^6&lt;0,SUM('Chemicals Calcs'!P$2:P47)-'Chem - ODS'!K$15*10^6&gt;0),SUM('Chemicals Calcs'!P$2:P47)-'Chem - ODS'!K$15*10^6,'Chemicals Calcs'!P47))</f>
        <v>0</v>
      </c>
      <c r="Q47" s="210">
        <f ca="1">IF(SUM('Chemicals Calcs'!Q$2:Q47)-'Chem - ODS'!L$15*10^6&lt;0,0,IF(AND(SUM('Chemicals Calcs'!Q$1:Q46)-'Chem - ODS'!L$15*10^6&lt;0,SUM('Chemicals Calcs'!Q$2:Q47)-'Chem - ODS'!L$15*10^6&gt;0),SUM('Chemicals Calcs'!Q$2:Q47)-'Chem - ODS'!L$15*10^6,'Chemicals Calcs'!Q47))</f>
        <v>0</v>
      </c>
      <c r="R47" s="210">
        <f ca="1">IF(SUM('Chemicals Calcs'!R$2:R47)-'Chem - ODS'!M$15*10^6&lt;0,0,IF(AND(SUM('Chemicals Calcs'!R$1:R46)-'Chem - ODS'!M$15*10^6&lt;0,SUM('Chemicals Calcs'!R$2:R47)-'Chem - ODS'!M$15*10^6&gt;0),SUM('Chemicals Calcs'!R$2:R47)-'Chem - ODS'!M$15*10^6,'Chemicals Calcs'!R47))</f>
        <v>0</v>
      </c>
      <c r="S47" s="210">
        <f ca="1">IF(SUM('Chemicals Calcs'!S$2:S47)-'Chem - ODS'!N$15*10^6&lt;0,0,IF(AND(SUM('Chemicals Calcs'!S$1:S46)-'Chem - ODS'!N$15*10^6&lt;0,SUM('Chemicals Calcs'!S$2:S47)-'Chem - ODS'!N$15*10^6&gt;0),SUM('Chemicals Calcs'!S$2:S47)-'Chem - ODS'!N$15*10^6,'Chemicals Calcs'!S47))</f>
        <v>0</v>
      </c>
      <c r="T47" s="210">
        <f ca="1">IF(SUM('Chemicals Calcs'!T$2:T47)-'Chem - ODS'!O$15*10^6&lt;0,0,IF(AND(SUM('Chemicals Calcs'!T$1:T46)-'Chem - ODS'!O$15*10^6&lt;0,SUM('Chemicals Calcs'!T$2:T47)-'Chem - ODS'!O$15*10^6&gt;0),SUM('Chemicals Calcs'!T$2:T47)-'Chem - ODS'!O$15*10^6,'Chemicals Calcs'!T47))</f>
        <v>0</v>
      </c>
      <c r="U47" s="210">
        <f ca="1">IF(SUM('Chemicals Calcs'!U$2:U47)-'Chem - ODS'!P$15*10^6&lt;0,0,IF(AND(SUM('Chemicals Calcs'!U$1:U46)-'Chem - ODS'!P$15*10^6&lt;0,SUM('Chemicals Calcs'!U$2:U47)-'Chem - ODS'!P$15*10^6&gt;0),SUM('Chemicals Calcs'!U$2:U47)-'Chem - ODS'!P$15*10^6,'Chemicals Calcs'!U47))</f>
        <v>0</v>
      </c>
      <c r="V47" s="210">
        <f ca="1">IF(SUM('Chemicals Calcs'!V$2:V47)-'Chem - ODS'!Q$15*10^6&lt;0,0,IF(AND(SUM('Chemicals Calcs'!V$1:V46)-'Chem - ODS'!Q$15*10^6&lt;0,SUM('Chemicals Calcs'!V$2:V47)-'Chem - ODS'!Q$15*10^6&gt;0),SUM('Chemicals Calcs'!V$2:V47)-'Chem - ODS'!Q$15*10^6,'Chemicals Calcs'!V47))</f>
        <v>0</v>
      </c>
      <c r="W47" s="210">
        <f ca="1">IF(SUM('Chemicals Calcs'!W$2:W47)-'Chem - ODS'!R$15*10^6&lt;0,0,IF(AND(SUM('Chemicals Calcs'!W$1:W46)-'Chem - ODS'!R$15*10^6&lt;0,SUM('Chemicals Calcs'!W$2:W47)-'Chem - ODS'!R$15*10^6&gt;0),SUM('Chemicals Calcs'!W$2:W47)-'Chem - ODS'!R$15*10^6,'Chemicals Calcs'!W47))</f>
        <v>0</v>
      </c>
      <c r="X47" s="210">
        <f ca="1">IF(SUM('Chemicals Calcs'!X$2:X47)-'Chem - ODS'!S$15*10^6&lt;0,0,IF(AND(SUM('Chemicals Calcs'!X$1:X46)-'Chem - ODS'!S$15*10^6&lt;0,SUM('Chemicals Calcs'!X$2:X47)-'Chem - ODS'!S$15*10^6&gt;0),SUM('Chemicals Calcs'!X$2:X47)-'Chem - ODS'!S$15*10^6,'Chemicals Calcs'!X47))</f>
        <v>0</v>
      </c>
      <c r="Y47" s="210">
        <f ca="1">IF(SUM('Chemicals Calcs'!Y$2:Y47)-'Chem - ODS'!T$15*10^6&lt;0,0,IF(AND(SUM('Chemicals Calcs'!Y$1:Y46)-'Chem - ODS'!T$15*10^6&lt;0,SUM('Chemicals Calcs'!Y$2:Y47)-'Chem - ODS'!T$15*10^6&gt;0),SUM('Chemicals Calcs'!Y$2:Y47)-'Chem - ODS'!T$15*10^6,'Chemicals Calcs'!Y47))</f>
        <v>0</v>
      </c>
      <c r="Z47" s="210">
        <f ca="1">IF(SUM('Chemicals Calcs'!Z$2:Z47)-'Chem - ODS'!U$15*10^6&lt;0,0,IF(AND(SUM('Chemicals Calcs'!Z$1:Z46)-'Chem - ODS'!U$15*10^6&lt;0,SUM('Chemicals Calcs'!Z$2:Z47)-'Chem - ODS'!U$15*10^6&gt;0),SUM('Chemicals Calcs'!Z$2:Z47)-'Chem - ODS'!U$15*10^6,'Chemicals Calcs'!Z47))</f>
        <v>0</v>
      </c>
      <c r="AA47" s="210">
        <f ca="1">IF(SUM('Chemicals Calcs'!AA$2:AA47)-'Chem - ODS'!V$15*10^6&lt;0,0,IF(AND(SUM('Chemicals Calcs'!AA$1:AA46)-'Chem - ODS'!V$15*10^6&lt;0,SUM('Chemicals Calcs'!AA$2:AA47)-'Chem - ODS'!V$15*10^6&gt;0),SUM('Chemicals Calcs'!AA$2:AA47)-'Chem - ODS'!V$15*10^6,'Chemicals Calcs'!AA47))</f>
        <v>0</v>
      </c>
      <c r="AB47" s="210">
        <f ca="1">IF(SUM('Chemicals Calcs'!AB$2:AB47)-'Chem - ODS'!W$15*10^6&lt;0,0,IF(AND(SUM('Chemicals Calcs'!AB$1:AB46)-'Chem - ODS'!W$15*10^6&lt;0,SUM('Chemicals Calcs'!AB$2:AB47)-'Chem - ODS'!W$15*10^6&gt;0),SUM('Chemicals Calcs'!AB$2:AB47)-'Chem - ODS'!W$15*10^6,'Chemicals Calcs'!AB47))</f>
        <v>0</v>
      </c>
      <c r="AC47" s="210">
        <f ca="1">IF(SUM('Chemicals Calcs'!AC$2:AC47)-'Chem - ODS'!X$15*10^6&lt;0,0,IF(AND(SUM('Chemicals Calcs'!AC$1:AC46)-'Chem - ODS'!X$15*10^6&lt;0,SUM('Chemicals Calcs'!AC$2:AC47)-'Chem - ODS'!X$15*10^6&gt;0),SUM('Chemicals Calcs'!AC$2:AC47)-'Chem - ODS'!X$15*10^6,'Chemicals Calcs'!AC47))</f>
        <v>0</v>
      </c>
      <c r="AD47" s="210">
        <f ca="1">IF(SUM('Chemicals Calcs'!AD$2:AD47)-'Chem - ODS'!Y$15*10^6&lt;0,0,IF(AND(SUM('Chemicals Calcs'!AD$1:AD46)-'Chem - ODS'!Y$15*10^6&lt;0,SUM('Chemicals Calcs'!AD$2:AD47)-'Chem - ODS'!Y$15*10^6&gt;0),SUM('Chemicals Calcs'!AD$2:AD47)-'Chem - ODS'!Y$15*10^6,'Chemicals Calcs'!AD47))</f>
        <v>0</v>
      </c>
      <c r="AE47" s="210">
        <f ca="1">IF(SUM('Chemicals Calcs'!AE$2:AE47)-'Chem - ODS'!Z$15*10^6&lt;0,0,IF(AND(SUM('Chemicals Calcs'!AE$1:AE46)-'Chem - ODS'!Z$15*10^6&lt;0,SUM('Chemicals Calcs'!AE$2:AE47)-'Chem - ODS'!Z$15*10^6&gt;0),SUM('Chemicals Calcs'!AE$2:AE47)-'Chem - ODS'!Z$15*10^6,'Chemicals Calcs'!AE47))</f>
        <v>0</v>
      </c>
      <c r="AF47" s="210">
        <f ca="1">IF(SUM('Chemicals Calcs'!AF$2:AF47)-'Chem - ODS'!AA$15*10^6&lt;0,0,IF(AND(SUM('Chemicals Calcs'!AF$1:AF46)-'Chem - ODS'!AA$15*10^6&lt;0,SUM('Chemicals Calcs'!AF$2:AF47)-'Chem - ODS'!AA$15*10^6&gt;0),SUM('Chemicals Calcs'!AF$2:AF47)-'Chem - ODS'!AA$15*10^6,'Chemicals Calcs'!AF47))</f>
        <v>0</v>
      </c>
      <c r="AG47" s="210">
        <f ca="1">IF(SUM('Chemicals Calcs'!AG$2:AG47)-'Chem - ODS'!AB$15*10^6&lt;0,0,IF(AND(SUM('Chemicals Calcs'!AG$1:AG46)-'Chem - ODS'!AB$15*10^6&lt;0,SUM('Chemicals Calcs'!AG$2:AG47)-'Chem - ODS'!AB$15*10^6&gt;0),SUM('Chemicals Calcs'!AG$2:AG47)-'Chem - ODS'!AB$15*10^6,'Chemicals Calcs'!AG47))</f>
        <v>0</v>
      </c>
      <c r="AH47" s="210">
        <f ca="1">IF(SUM('Chemicals Calcs'!AH$2:AH47)-'Chem - ODS'!AC$15*10^6&lt;0,0,IF(AND(SUM('Chemicals Calcs'!AH$1:AH46)-'Chem - ODS'!AC$15*10^6&lt;0,SUM('Chemicals Calcs'!AH$2:AH47)-'Chem - ODS'!AC$15*10^6&gt;0),SUM('Chemicals Calcs'!AH$2:AH47)-'Chem - ODS'!AC$15*10^6,'Chemicals Calcs'!AH47))</f>
        <v>0</v>
      </c>
      <c r="AI47" s="210">
        <f ca="1">IF(SUM('Chemicals Calcs'!AI$2:AI47)-'Chem - ODS'!AD$15*10^6&lt;0,0,IF(AND(SUM('Chemicals Calcs'!AI$1:AI46)-'Chem - ODS'!AD$15*10^6&lt;0,SUM('Chemicals Calcs'!AI$2:AI47)-'Chem - ODS'!AD$15*10^6&gt;0),SUM('Chemicals Calcs'!AI$2:AI47)-'Chem - ODS'!AD$15*10^6,'Chemicals Calcs'!AI47))</f>
        <v>0</v>
      </c>
      <c r="AJ47" s="210">
        <f ca="1">IF(SUM('Chemicals Calcs'!AJ$2:AJ47)-'Chem - ODS'!AE$15*10^6&lt;0,0,IF(AND(SUM('Chemicals Calcs'!AJ$1:AJ46)-'Chem - ODS'!AE$15*10^6&lt;0,SUM('Chemicals Calcs'!AJ$2:AJ47)-'Chem - ODS'!AE$15*10^6&gt;0),SUM('Chemicals Calcs'!AJ$2:AJ47)-'Chem - ODS'!AE$15*10^6,'Chemicals Calcs'!AJ47))</f>
        <v>0</v>
      </c>
      <c r="AK47" s="210">
        <f ca="1">IF(SUM('Chemicals Calcs'!AK$2:AK47)-'Chem - ODS'!AF$15*10^6&lt;0,0,IF(AND(SUM('Chemicals Calcs'!AK$1:AK46)-'Chem - ODS'!AF$15*10^6&lt;0,SUM('Chemicals Calcs'!AK$2:AK47)-'Chem - ODS'!AF$15*10^6&gt;0),SUM('Chemicals Calcs'!AK$2:AK47)-'Chem - ODS'!AF$15*10^6,'Chemicals Calcs'!AK47))</f>
        <v>0</v>
      </c>
      <c r="AL47" s="210">
        <f ca="1">IF(SUM('Chemicals Calcs'!AL$2:AL47)-'Chem - ODS'!AG$15*10^6&lt;0,0,IF(AND(SUM('Chemicals Calcs'!AL$1:AL46)-'Chem - ODS'!AG$15*10^6&lt;0,SUM('Chemicals Calcs'!AL$2:AL47)-'Chem - ODS'!AG$15*10^6&gt;0),SUM('Chemicals Calcs'!AL$2:AL47)-'Chem - ODS'!AG$15*10^6,'Chemicals Calcs'!AL47))</f>
        <v>0</v>
      </c>
      <c r="AM47" s="210">
        <f ca="1">IF(SUM('Chemicals Calcs'!AM$2:AM47)-'Chem - ODS'!AH$15*10^6&lt;0,0,IF(AND(SUM('Chemicals Calcs'!AM$1:AM46)-'Chem - ODS'!AH$15*10^6&lt;0,SUM('Chemicals Calcs'!AM$2:AM47)-'Chem - ODS'!AH$15*10^6&gt;0),SUM('Chemicals Calcs'!AM$2:AM47)-'Chem - ODS'!AH$15*10^6,'Chemicals Calcs'!AM47))</f>
        <v>0</v>
      </c>
      <c r="AN47" s="210">
        <f ca="1">IF(SUM('Chemicals Calcs'!AN$2:AN47)-'Chem - ODS'!AI$15*10^6&lt;0,0,IF(AND(SUM('Chemicals Calcs'!AN$1:AN46)-'Chem - ODS'!AI$15*10^6&lt;0,SUM('Chemicals Calcs'!AN$2:AN47)-'Chem - ODS'!AI$15*10^6&gt;0),SUM('Chemicals Calcs'!AN$2:AN47)-'Chem - ODS'!AI$15*10^6,'Chemicals Calcs'!AN47))</f>
        <v>0</v>
      </c>
      <c r="AO47" s="210">
        <f ca="1">IF(SUM('Chemicals Calcs'!AO$2:AO47)-'Chem - ODS'!AJ$15*10^6&lt;0,0,IF(AND(SUM('Chemicals Calcs'!AO$1:AO46)-'Chem - ODS'!AJ$15*10^6&lt;0,SUM('Chemicals Calcs'!AO$2:AO47)-'Chem - ODS'!AJ$15*10^6&gt;0),SUM('Chemicals Calcs'!AO$2:AO47)-'Chem - ODS'!AJ$15*10^6,'Chemicals Calcs'!AO47))</f>
        <v>0</v>
      </c>
      <c r="AP47" s="210">
        <f ca="1">IF(SUM('Chemicals Calcs'!AP$2:AP47)-'Chem - ODS'!AK$15*10^6&lt;0,0,IF(AND(SUM('Chemicals Calcs'!AP$1:AP46)-'Chem - ODS'!AK$15*10^6&lt;0,SUM('Chemicals Calcs'!AP$2:AP47)-'Chem - ODS'!AK$15*10^6&gt;0),SUM('Chemicals Calcs'!AP$2:AP47)-'Chem - ODS'!AK$15*10^6,'Chemicals Calcs'!AP47))</f>
        <v>0</v>
      </c>
    </row>
    <row r="48" spans="1:42">
      <c r="A48" s="74">
        <v>-4</v>
      </c>
      <c r="B48">
        <f ca="1">IF('Chemicals 2010'!$A56="CP",INDIRECT("'Chemicals 2010'!"&amp;'Country Selector'!$B$3&amp;ROW($A56))*10^12,0)</f>
        <v>359089900000.00165</v>
      </c>
      <c r="C48" s="90">
        <f t="shared" ca="1" si="2"/>
        <v>323180910000.00146</v>
      </c>
      <c r="D48" s="90">
        <f t="shared" ca="1" si="2"/>
        <v>287271920000.00134</v>
      </c>
      <c r="E48" s="90">
        <f t="shared" ca="1" si="2"/>
        <v>251362930000.00116</v>
      </c>
      <c r="F48" s="90">
        <f t="shared" ca="1" si="2"/>
        <v>215453940000.00098</v>
      </c>
      <c r="G48" s="210">
        <f ca="1">IF(SUM('Chemicals Calcs'!G$2:G48)-'Chem - ODS'!B$15*10^6&lt;0,0,IF(AND(SUM('Chemicals Calcs'!G$1:G47)-'Chem - ODS'!B$15*10^6&lt;0,SUM('Chemicals Calcs'!G$2:G48)-'Chem - ODS'!B$15*10^6&gt;0),SUM('Chemicals Calcs'!G$2:G48)-'Chem - ODS'!B$15*10^6,'Chemicals Calcs'!G48))</f>
        <v>1245507006204.8704</v>
      </c>
      <c r="H48" s="210">
        <f ca="1">IF(SUM('Chemicals Calcs'!H$2:H48)-'Chem - ODS'!C$15*10^6&lt;0,0,IF(AND(SUM('Chemicals Calcs'!H$1:H47)-'Chem - ODS'!C$15*10^6&lt;0,SUM('Chemicals Calcs'!H$2:H48)-'Chem - ODS'!C$15*10^6&gt;0),SUM('Chemicals Calcs'!H$2:H48)-'Chem - ODS'!C$15*10^6,'Chemicals Calcs'!H48))</f>
        <v>1422790427445.844</v>
      </c>
      <c r="I48" s="210">
        <f ca="1">IF(SUM('Chemicals Calcs'!I$2:I48)-'Chem - ODS'!D$15*10^6&lt;0,0,IF(AND(SUM('Chemicals Calcs'!I$1:I47)-'Chem - ODS'!D$15*10^6&lt;0,SUM('Chemicals Calcs'!I$2:I48)-'Chem - ODS'!D$15*10^6&gt;0),SUM('Chemicals Calcs'!I$2:I48)-'Chem - ODS'!D$15*10^6,'Chemicals Calcs'!I48))</f>
        <v>1600073848686.8179</v>
      </c>
      <c r="J48" s="210">
        <f ca="1">IF(SUM('Chemicals Calcs'!J$2:J48)-'Chem - ODS'!E$15*10^6&lt;0,0,IF(AND(SUM('Chemicals Calcs'!J$1:J47)-'Chem - ODS'!E$15*10^6&lt;0,SUM('Chemicals Calcs'!J$2:J48)-'Chem - ODS'!E$15*10^6&gt;0),SUM('Chemicals Calcs'!J$2:J48)-'Chem - ODS'!E$15*10^6,'Chemicals Calcs'!J48))</f>
        <v>0</v>
      </c>
      <c r="K48" s="210">
        <f ca="1">IF(SUM('Chemicals Calcs'!K$2:K48)-'Chem - ODS'!F$15*10^6&lt;0,0,IF(AND(SUM('Chemicals Calcs'!K$1:K47)-'Chem - ODS'!F$15*10^6&lt;0,SUM('Chemicals Calcs'!K$2:K48)-'Chem - ODS'!F$15*10^6&gt;0),SUM('Chemicals Calcs'!K$2:K48)-'Chem - ODS'!F$15*10^6,'Chemicals Calcs'!K48))</f>
        <v>0</v>
      </c>
      <c r="L48" s="210">
        <f ca="1">IF(SUM('Chemicals Calcs'!L$2:L48)-'Chem - ODS'!G$15*10^6&lt;0,0,IF(AND(SUM('Chemicals Calcs'!L$1:L47)-'Chem - ODS'!G$15*10^6&lt;0,SUM('Chemicals Calcs'!L$2:L48)-'Chem - ODS'!G$15*10^6&gt;0),SUM('Chemicals Calcs'!L$2:L48)-'Chem - ODS'!G$15*10^6,'Chemicals Calcs'!L48))</f>
        <v>0</v>
      </c>
      <c r="M48" s="210">
        <f ca="1">IF(SUM('Chemicals Calcs'!M$2:M48)-'Chem - ODS'!H$15*10^6&lt;0,0,IF(AND(SUM('Chemicals Calcs'!M$1:M47)-'Chem - ODS'!H$15*10^6&lt;0,SUM('Chemicals Calcs'!M$2:M48)-'Chem - ODS'!H$15*10^6&gt;0),SUM('Chemicals Calcs'!M$2:M48)-'Chem - ODS'!H$15*10^6,'Chemicals Calcs'!M48))</f>
        <v>0</v>
      </c>
      <c r="N48" s="210">
        <f ca="1">IF(SUM('Chemicals Calcs'!N$2:N48)-'Chem - ODS'!I$15*10^6&lt;0,0,IF(AND(SUM('Chemicals Calcs'!N$1:N47)-'Chem - ODS'!I$15*10^6&lt;0,SUM('Chemicals Calcs'!N$2:N48)-'Chem - ODS'!I$15*10^6&gt;0),SUM('Chemicals Calcs'!N$2:N48)-'Chem - ODS'!I$15*10^6,'Chemicals Calcs'!N48))</f>
        <v>1145315623068.4922</v>
      </c>
      <c r="O48" s="210">
        <f ca="1">IF(SUM('Chemicals Calcs'!O$2:O48)-'Chem - ODS'!J$15*10^6&lt;0,0,IF(AND(SUM('Chemicals Calcs'!O$1:O47)-'Chem - ODS'!J$15*10^6&lt;0,SUM('Chemicals Calcs'!O$2:O48)-'Chem - ODS'!J$15*10^6&gt;0),SUM('Chemicals Calcs'!O$2:O48)-'Chem - ODS'!J$15*10^6,'Chemicals Calcs'!O48))</f>
        <v>3279851101062.3643</v>
      </c>
      <c r="P48" s="210">
        <f ca="1">IF(SUM('Chemicals Calcs'!P$2:P48)-'Chem - ODS'!K$15*10^6&lt;0,0,IF(AND(SUM('Chemicals Calcs'!P$1:P47)-'Chem - ODS'!K$15*10^6&lt;0,SUM('Chemicals Calcs'!P$2:P48)-'Chem - ODS'!K$15*10^6&gt;0),SUM('Chemicals Calcs'!P$2:P48)-'Chem - ODS'!K$15*10^6,'Chemicals Calcs'!P48))</f>
        <v>3662493430613.2388</v>
      </c>
      <c r="Q48" s="210">
        <f ca="1">IF(SUM('Chemicals Calcs'!Q$2:Q48)-'Chem - ODS'!L$15*10^6&lt;0,0,IF(AND(SUM('Chemicals Calcs'!Q$1:Q47)-'Chem - ODS'!L$15*10^6&lt;0,SUM('Chemicals Calcs'!Q$2:Q48)-'Chem - ODS'!L$15*10^6&gt;0),SUM('Chemicals Calcs'!Q$2:Q48)-'Chem - ODS'!L$15*10^6,'Chemicals Calcs'!Q48))</f>
        <v>4045135760164.1143</v>
      </c>
      <c r="R48" s="210">
        <f ca="1">IF(SUM('Chemicals Calcs'!R$2:R48)-'Chem - ODS'!M$15*10^6&lt;0,0,IF(AND(SUM('Chemicals Calcs'!R$1:R47)-'Chem - ODS'!M$15*10^6&lt;0,SUM('Chemicals Calcs'!R$2:R48)-'Chem - ODS'!M$15*10^6&gt;0),SUM('Chemicals Calcs'!R$2:R48)-'Chem - ODS'!M$15*10^6,'Chemicals Calcs'!R48))</f>
        <v>4427778089714.9893</v>
      </c>
      <c r="S48" s="210">
        <f ca="1">IF(SUM('Chemicals Calcs'!S$2:S48)-'Chem - ODS'!N$15*10^6&lt;0,0,IF(AND(SUM('Chemicals Calcs'!S$1:S47)-'Chem - ODS'!N$15*10^6&lt;0,SUM('Chemicals Calcs'!S$2:S48)-'Chem - ODS'!N$15*10^6&gt;0),SUM('Chemicals Calcs'!S$2:S48)-'Chem - ODS'!N$15*10^6,'Chemicals Calcs'!S48))</f>
        <v>4810420419265.8643</v>
      </c>
      <c r="T48" s="210">
        <f ca="1">IF(SUM('Chemicals Calcs'!T$2:T48)-'Chem - ODS'!O$15*10^6&lt;0,0,IF(AND(SUM('Chemicals Calcs'!T$1:T47)-'Chem - ODS'!O$15*10^6&lt;0,SUM('Chemicals Calcs'!T$2:T48)-'Chem - ODS'!O$15*10^6&gt;0),SUM('Chemicals Calcs'!T$2:T48)-'Chem - ODS'!O$15*10^6,'Chemicals Calcs'!T48))</f>
        <v>5193062748816.7393</v>
      </c>
      <c r="U48" s="210">
        <f ca="1">IF(SUM('Chemicals Calcs'!U$2:U48)-'Chem - ODS'!P$15*10^6&lt;0,0,IF(AND(SUM('Chemicals Calcs'!U$1:U47)-'Chem - ODS'!P$15*10^6&lt;0,SUM('Chemicals Calcs'!U$2:U48)-'Chem - ODS'!P$15*10^6&gt;0),SUM('Chemicals Calcs'!U$2:U48)-'Chem - ODS'!P$15*10^6,'Chemicals Calcs'!U48))</f>
        <v>5575705078367.6143</v>
      </c>
      <c r="V48" s="210">
        <f ca="1">IF(SUM('Chemicals Calcs'!V$2:V48)-'Chem - ODS'!Q$15*10^6&lt;0,0,IF(AND(SUM('Chemicals Calcs'!V$1:V47)-'Chem - ODS'!Q$15*10^6&lt;0,SUM('Chemicals Calcs'!V$2:V48)-'Chem - ODS'!Q$15*10^6&gt;0),SUM('Chemicals Calcs'!V$2:V48)-'Chem - ODS'!Q$15*10^6,'Chemicals Calcs'!V48))</f>
        <v>5958347407918.4893</v>
      </c>
      <c r="W48" s="210">
        <f ca="1">IF(SUM('Chemicals Calcs'!W$2:W48)-'Chem - ODS'!R$15*10^6&lt;0,0,IF(AND(SUM('Chemicals Calcs'!W$1:W47)-'Chem - ODS'!R$15*10^6&lt;0,SUM('Chemicals Calcs'!W$2:W48)-'Chem - ODS'!R$15*10^6&gt;0),SUM('Chemicals Calcs'!W$2:W48)-'Chem - ODS'!R$15*10^6,'Chemicals Calcs'!W48))</f>
        <v>6062311410396.3662</v>
      </c>
      <c r="X48" s="210">
        <f ca="1">IF(SUM('Chemicals Calcs'!X$2:X48)-'Chem - ODS'!S$15*10^6&lt;0,0,IF(AND(SUM('Chemicals Calcs'!X$1:X47)-'Chem - ODS'!S$15*10^6&lt;0,SUM('Chemicals Calcs'!X$2:X48)-'Chem - ODS'!S$15*10^6&gt;0),SUM('Chemicals Calcs'!X$2:X48)-'Chem - ODS'!S$15*10^6,'Chemicals Calcs'!X48))</f>
        <v>6166275412874.2432</v>
      </c>
      <c r="Y48" s="210">
        <f ca="1">IF(SUM('Chemicals Calcs'!Y$2:Y48)-'Chem - ODS'!T$15*10^6&lt;0,0,IF(AND(SUM('Chemicals Calcs'!Y$1:Y47)-'Chem - ODS'!T$15*10^6&lt;0,SUM('Chemicals Calcs'!Y$2:Y48)-'Chem - ODS'!T$15*10^6&gt;0),SUM('Chemicals Calcs'!Y$2:Y48)-'Chem - ODS'!T$15*10^6,'Chemicals Calcs'!Y48))</f>
        <v>6270239415352.1191</v>
      </c>
      <c r="Z48" s="210">
        <f ca="1">IF(SUM('Chemicals Calcs'!Z$2:Z48)-'Chem - ODS'!U$15*10^6&lt;0,0,IF(AND(SUM('Chemicals Calcs'!Z$1:Z47)-'Chem - ODS'!U$15*10^6&lt;0,SUM('Chemicals Calcs'!Z$2:Z48)-'Chem - ODS'!U$15*10^6&gt;0),SUM('Chemicals Calcs'!Z$2:Z48)-'Chem - ODS'!U$15*10^6,'Chemicals Calcs'!Z48))</f>
        <v>6374203417829.9961</v>
      </c>
      <c r="AA48" s="210">
        <f ca="1">IF(SUM('Chemicals Calcs'!AA$2:AA48)-'Chem - ODS'!V$15*10^6&lt;0,0,IF(AND(SUM('Chemicals Calcs'!AA$1:AA47)-'Chem - ODS'!V$15*10^6&lt;0,SUM('Chemicals Calcs'!AA$2:AA48)-'Chem - ODS'!V$15*10^6&gt;0),SUM('Chemicals Calcs'!AA$2:AA48)-'Chem - ODS'!V$15*10^6,'Chemicals Calcs'!AA48))</f>
        <v>6478167420307.874</v>
      </c>
      <c r="AB48" s="210">
        <f ca="1">IF(SUM('Chemicals Calcs'!AB$2:AB48)-'Chem - ODS'!W$15*10^6&lt;0,0,IF(AND(SUM('Chemicals Calcs'!AB$1:AB47)-'Chem - ODS'!W$15*10^6&lt;0,SUM('Chemicals Calcs'!AB$2:AB48)-'Chem - ODS'!W$15*10^6&gt;0),SUM('Chemicals Calcs'!AB$2:AB48)-'Chem - ODS'!W$15*10^6,'Chemicals Calcs'!AB48))</f>
        <v>6582131422785.75</v>
      </c>
      <c r="AC48" s="210">
        <f ca="1">IF(SUM('Chemicals Calcs'!AC$2:AC48)-'Chem - ODS'!X$15*10^6&lt;0,0,IF(AND(SUM('Chemicals Calcs'!AC$1:AC47)-'Chem - ODS'!X$15*10^6&lt;0,SUM('Chemicals Calcs'!AC$2:AC48)-'Chem - ODS'!X$15*10^6&gt;0),SUM('Chemicals Calcs'!AC$2:AC48)-'Chem - ODS'!X$15*10^6,'Chemicals Calcs'!AC48))</f>
        <v>6686095425263.627</v>
      </c>
      <c r="AD48" s="210">
        <f ca="1">IF(SUM('Chemicals Calcs'!AD$2:AD48)-'Chem - ODS'!Y$15*10^6&lt;0,0,IF(AND(SUM('Chemicals Calcs'!AD$1:AD47)-'Chem - ODS'!Y$15*10^6&lt;0,SUM('Chemicals Calcs'!AD$2:AD48)-'Chem - ODS'!Y$15*10^6&gt;0),SUM('Chemicals Calcs'!AD$2:AD48)-'Chem - ODS'!Y$15*10^6,'Chemicals Calcs'!AD48))</f>
        <v>6790059427741.5039</v>
      </c>
      <c r="AE48" s="210">
        <f ca="1">IF(SUM('Chemicals Calcs'!AE$2:AE48)-'Chem - ODS'!Z$15*10^6&lt;0,0,IF(AND(SUM('Chemicals Calcs'!AE$1:AE47)-'Chem - ODS'!Z$15*10^6&lt;0,SUM('Chemicals Calcs'!AE$2:AE48)-'Chem - ODS'!Z$15*10^6&gt;0),SUM('Chemicals Calcs'!AE$2:AE48)-'Chem - ODS'!Z$15*10^6,'Chemicals Calcs'!AE48))</f>
        <v>6894023430219.3809</v>
      </c>
      <c r="AF48" s="210">
        <f ca="1">IF(SUM('Chemicals Calcs'!AF$2:AF48)-'Chem - ODS'!AA$15*10^6&lt;0,0,IF(AND(SUM('Chemicals Calcs'!AF$1:AF47)-'Chem - ODS'!AA$15*10^6&lt;0,SUM('Chemicals Calcs'!AF$2:AF48)-'Chem - ODS'!AA$15*10^6&gt;0),SUM('Chemicals Calcs'!AF$2:AF48)-'Chem - ODS'!AA$15*10^6,'Chemicals Calcs'!AF48))</f>
        <v>6997987432697.2578</v>
      </c>
      <c r="AG48" s="210">
        <f ca="1">IF(SUM('Chemicals Calcs'!AG$2:AG48)-'Chem - ODS'!AB$15*10^6&lt;0,0,IF(AND(SUM('Chemicals Calcs'!AG$1:AG47)-'Chem - ODS'!AB$15*10^6&lt;0,SUM('Chemicals Calcs'!AG$2:AG48)-'Chem - ODS'!AB$15*10^6&gt;0),SUM('Chemicals Calcs'!AG$2:AG48)-'Chem - ODS'!AB$15*10^6,'Chemicals Calcs'!AG48))</f>
        <v>7101951435175.1348</v>
      </c>
      <c r="AH48" s="210">
        <f ca="1">IF(SUM('Chemicals Calcs'!AH$2:AH48)-'Chem - ODS'!AC$15*10^6&lt;0,0,IF(AND(SUM('Chemicals Calcs'!AH$1:AH47)-'Chem - ODS'!AC$15*10^6&lt;0,SUM('Chemicals Calcs'!AH$2:AH48)-'Chem - ODS'!AC$15*10^6&gt;0),SUM('Chemicals Calcs'!AH$2:AH48)-'Chem - ODS'!AC$15*10^6,'Chemicals Calcs'!AH48))</f>
        <v>7205915437653.0107</v>
      </c>
      <c r="AI48" s="210">
        <f ca="1">IF(SUM('Chemicals Calcs'!AI$2:AI48)-'Chem - ODS'!AD$15*10^6&lt;0,0,IF(AND(SUM('Chemicals Calcs'!AI$1:AI47)-'Chem - ODS'!AD$15*10^6&lt;0,SUM('Chemicals Calcs'!AI$2:AI48)-'Chem - ODS'!AD$15*10^6&gt;0),SUM('Chemicals Calcs'!AI$2:AI48)-'Chem - ODS'!AD$15*10^6,'Chemicals Calcs'!AI48))</f>
        <v>7309879440130.8887</v>
      </c>
      <c r="AJ48" s="210">
        <f ca="1">IF(SUM('Chemicals Calcs'!AJ$2:AJ48)-'Chem - ODS'!AE$15*10^6&lt;0,0,IF(AND(SUM('Chemicals Calcs'!AJ$1:AJ47)-'Chem - ODS'!AE$15*10^6&lt;0,SUM('Chemicals Calcs'!AJ$2:AJ48)-'Chem - ODS'!AE$15*10^6&gt;0),SUM('Chemicals Calcs'!AJ$2:AJ48)-'Chem - ODS'!AE$15*10^6,'Chemicals Calcs'!AJ48))</f>
        <v>7413843442608.7656</v>
      </c>
      <c r="AK48" s="210">
        <f ca="1">IF(SUM('Chemicals Calcs'!AK$2:AK48)-'Chem - ODS'!AF$15*10^6&lt;0,0,IF(AND(SUM('Chemicals Calcs'!AK$1:AK47)-'Chem - ODS'!AF$15*10^6&lt;0,SUM('Chemicals Calcs'!AK$2:AK48)-'Chem - ODS'!AF$15*10^6&gt;0),SUM('Chemicals Calcs'!AK$2:AK48)-'Chem - ODS'!AF$15*10^6,'Chemicals Calcs'!AK48))</f>
        <v>7517807445086.6416</v>
      </c>
      <c r="AL48" s="210">
        <f ca="1">IF(SUM('Chemicals Calcs'!AL$2:AL48)-'Chem - ODS'!AG$15*10^6&lt;0,0,IF(AND(SUM('Chemicals Calcs'!AL$1:AL47)-'Chem - ODS'!AG$15*10^6&lt;0,SUM('Chemicals Calcs'!AL$2:AL48)-'Chem - ODS'!AG$15*10^6&gt;0),SUM('Chemicals Calcs'!AL$2:AL48)-'Chem - ODS'!AG$15*10^6,'Chemicals Calcs'!AL48))</f>
        <v>7621771447564.5195</v>
      </c>
      <c r="AM48" s="210">
        <f ca="1">IF(SUM('Chemicals Calcs'!AM$2:AM48)-'Chem - ODS'!AH$15*10^6&lt;0,0,IF(AND(SUM('Chemicals Calcs'!AM$1:AM47)-'Chem - ODS'!AH$15*10^6&lt;0,SUM('Chemicals Calcs'!AM$2:AM48)-'Chem - ODS'!AH$15*10^6&gt;0),SUM('Chemicals Calcs'!AM$2:AM48)-'Chem - ODS'!AH$15*10^6,'Chemicals Calcs'!AM48))</f>
        <v>7725735450042.3965</v>
      </c>
      <c r="AN48" s="210">
        <f ca="1">IF(SUM('Chemicals Calcs'!AN$2:AN48)-'Chem - ODS'!AI$15*10^6&lt;0,0,IF(AND(SUM('Chemicals Calcs'!AN$1:AN47)-'Chem - ODS'!AI$15*10^6&lt;0,SUM('Chemicals Calcs'!AN$2:AN48)-'Chem - ODS'!AI$15*10^6&gt;0),SUM('Chemicals Calcs'!AN$2:AN48)-'Chem - ODS'!AI$15*10^6,'Chemicals Calcs'!AN48))</f>
        <v>7829699452520.2725</v>
      </c>
      <c r="AO48" s="210">
        <f ca="1">IF(SUM('Chemicals Calcs'!AO$2:AO48)-'Chem - ODS'!AJ$15*10^6&lt;0,0,IF(AND(SUM('Chemicals Calcs'!AO$1:AO47)-'Chem - ODS'!AJ$15*10^6&lt;0,SUM('Chemicals Calcs'!AO$2:AO48)-'Chem - ODS'!AJ$15*10^6&gt;0),SUM('Chemicals Calcs'!AO$2:AO48)-'Chem - ODS'!AJ$15*10^6,'Chemicals Calcs'!AO48))</f>
        <v>7933663454998.1494</v>
      </c>
      <c r="AP48" s="210">
        <f ca="1">IF(SUM('Chemicals Calcs'!AP$2:AP48)-'Chem - ODS'!AK$15*10^6&lt;0,0,IF(AND(SUM('Chemicals Calcs'!AP$1:AP47)-'Chem - ODS'!AK$15*10^6&lt;0,SUM('Chemicals Calcs'!AP$2:AP48)-'Chem - ODS'!AK$15*10^6&gt;0),SUM('Chemicals Calcs'!AP$2:AP48)-'Chem - ODS'!AK$15*10^6,'Chemicals Calcs'!AP48))</f>
        <v>8037627457476.0264</v>
      </c>
    </row>
    <row r="49" spans="1:42">
      <c r="A49" s="74">
        <v>-3</v>
      </c>
      <c r="B49">
        <f ca="1">IF('Chemicals 2010'!$A57="CP",INDIRECT("'Chemicals 2010'!"&amp;'Country Selector'!$B$3&amp;ROW($A57))*10^12,0)</f>
        <v>716260050149.99512</v>
      </c>
      <c r="C49" s="90">
        <f t="shared" ca="1" si="2"/>
        <v>644634045134.99561</v>
      </c>
      <c r="D49" s="90">
        <f t="shared" ca="1" si="2"/>
        <v>573008040119.99609</v>
      </c>
      <c r="E49" s="90">
        <f t="shared" ca="1" si="2"/>
        <v>501382035104.99658</v>
      </c>
      <c r="F49" s="90">
        <f t="shared" ca="1" si="2"/>
        <v>429756030089.99707</v>
      </c>
      <c r="G49" s="210">
        <f ca="1">IF(SUM('Chemicals Calcs'!G$2:G49)-'Chem - ODS'!B$15*10^6&lt;0,0,IF(AND(SUM('Chemicals Calcs'!G$1:G48)-'Chem - ODS'!B$15*10^6&lt;0,SUM('Chemicals Calcs'!G$2:G49)-'Chem - ODS'!B$15*10^6&gt;0),SUM('Chemicals Calcs'!G$2:G49)-'Chem - ODS'!B$15*10^6,'Chemicals Calcs'!G49))</f>
        <v>2154770153231.4961</v>
      </c>
      <c r="H49" s="210">
        <f ca="1">IF(SUM('Chemicals Calcs'!H$2:H49)-'Chem - ODS'!C$15*10^6&lt;0,0,IF(AND(SUM('Chemicals Calcs'!H$1:H48)-'Chem - ODS'!C$15*10^6&lt;0,SUM('Chemicals Calcs'!H$2:H49)-'Chem - ODS'!C$15*10^6&gt;0),SUM('Chemicals Calcs'!H$2:H49)-'Chem - ODS'!C$15*10^6,'Chemicals Calcs'!H49))</f>
        <v>2442472173847.7959</v>
      </c>
      <c r="I49" s="210">
        <f ca="1">IF(SUM('Chemicals Calcs'!I$2:I49)-'Chem - ODS'!D$15*10^6&lt;0,0,IF(AND(SUM('Chemicals Calcs'!I$1:I48)-'Chem - ODS'!D$15*10^6&lt;0,SUM('Chemicals Calcs'!I$2:I49)-'Chem - ODS'!D$15*10^6&gt;0),SUM('Chemicals Calcs'!I$2:I49)-'Chem - ODS'!D$15*10^6,'Chemicals Calcs'!I49))</f>
        <v>2730174194464.0962</v>
      </c>
      <c r="J49" s="210">
        <f ca="1">IF(SUM('Chemicals Calcs'!J$2:J49)-'Chem - ODS'!E$15*10^6&lt;0,0,IF(AND(SUM('Chemicals Calcs'!J$1:J48)-'Chem - ODS'!E$15*10^6&lt;0,SUM('Chemicals Calcs'!J$2:J49)-'Chem - ODS'!E$15*10^6&gt;0),SUM('Chemicals Calcs'!J$2:J49)-'Chem - ODS'!E$15*10^6,'Chemicals Calcs'!J49))</f>
        <v>3013027047731.8047</v>
      </c>
      <c r="K49" s="210">
        <f ca="1">IF(SUM('Chemicals Calcs'!K$2:K49)-'Chem - ODS'!F$15*10^6&lt;0,0,IF(AND(SUM('Chemicals Calcs'!K$1:K48)-'Chem - ODS'!F$15*10^6&lt;0,SUM('Chemicals Calcs'!K$2:K49)-'Chem - ODS'!F$15*10^6&gt;0),SUM('Chemicals Calcs'!K$2:K49)-'Chem - ODS'!F$15*10^6,'Chemicals Calcs'!K49))</f>
        <v>0</v>
      </c>
      <c r="L49" s="210">
        <f ca="1">IF(SUM('Chemicals Calcs'!L$2:L49)-'Chem - ODS'!G$15*10^6&lt;0,0,IF(AND(SUM('Chemicals Calcs'!L$1:L48)-'Chem - ODS'!G$15*10^6&lt;0,SUM('Chemicals Calcs'!L$2:L49)-'Chem - ODS'!G$15*10^6&gt;0),SUM('Chemicals Calcs'!L$2:L49)-'Chem - ODS'!G$15*10^6,'Chemicals Calcs'!L49))</f>
        <v>0</v>
      </c>
      <c r="M49" s="210">
        <f ca="1">IF(SUM('Chemicals Calcs'!M$2:M49)-'Chem - ODS'!H$15*10^6&lt;0,0,IF(AND(SUM('Chemicals Calcs'!M$1:M48)-'Chem - ODS'!H$15*10^6&lt;0,SUM('Chemicals Calcs'!M$2:M49)-'Chem - ODS'!H$15*10^6&gt;0),SUM('Chemicals Calcs'!M$2:M49)-'Chem - ODS'!H$15*10^6,'Chemicals Calcs'!M49))</f>
        <v>1098232927242.6641</v>
      </c>
      <c r="N49" s="210">
        <f ca="1">IF(SUM('Chemicals Calcs'!N$2:N49)-'Chem - ODS'!I$15*10^6&lt;0,0,IF(AND(SUM('Chemicals Calcs'!N$1:N48)-'Chem - ODS'!I$15*10^6&lt;0,SUM('Chemicals Calcs'!N$2:N49)-'Chem - ODS'!I$15*10^6&gt;0),SUM('Chemicals Calcs'!N$2:N49)-'Chem - ODS'!I$15*10^6,'Chemicals Calcs'!N49))</f>
        <v>4497055892791.1924</v>
      </c>
      <c r="O49" s="210">
        <f ca="1">IF(SUM('Chemicals Calcs'!O$2:O49)-'Chem - ODS'!J$15*10^6&lt;0,0,IF(AND(SUM('Chemicals Calcs'!O$1:O48)-'Chem - ODS'!J$15*10^6&lt;0,SUM('Chemicals Calcs'!O$2:O49)-'Chem - ODS'!J$15*10^6&gt;0),SUM('Chemicals Calcs'!O$2:O49)-'Chem - ODS'!J$15*10^6,'Chemicals Calcs'!O49))</f>
        <v>4948943711030.29</v>
      </c>
      <c r="P49" s="210">
        <f ca="1">IF(SUM('Chemicals Calcs'!P$2:P49)-'Chem - ODS'!K$15*10^6&lt;0,0,IF(AND(SUM('Chemicals Calcs'!P$1:P48)-'Chem - ODS'!K$15*10^6&lt;0,SUM('Chemicals Calcs'!P$2:P49)-'Chem - ODS'!K$15*10^6&gt;0),SUM('Chemicals Calcs'!P$2:P49)-'Chem - ODS'!K$15*10^6,'Chemicals Calcs'!P49))</f>
        <v>5400831529269.3877</v>
      </c>
      <c r="Q49" s="210">
        <f ca="1">IF(SUM('Chemicals Calcs'!Q$2:Q49)-'Chem - ODS'!L$15*10^6&lt;0,0,IF(AND(SUM('Chemicals Calcs'!Q$1:Q48)-'Chem - ODS'!L$15*10^6&lt;0,SUM('Chemicals Calcs'!Q$2:Q49)-'Chem - ODS'!L$15*10^6&gt;0),SUM('Chemicals Calcs'!Q$2:Q49)-'Chem - ODS'!L$15*10^6,'Chemicals Calcs'!Q49))</f>
        <v>5852719347508.4854</v>
      </c>
      <c r="R49" s="210">
        <f ca="1">IF(SUM('Chemicals Calcs'!R$2:R49)-'Chem - ODS'!M$15*10^6&lt;0,0,IF(AND(SUM('Chemicals Calcs'!R$1:R48)-'Chem - ODS'!M$15*10^6&lt;0,SUM('Chemicals Calcs'!R$2:R49)-'Chem - ODS'!M$15*10^6&gt;0),SUM('Chemicals Calcs'!R$2:R49)-'Chem - ODS'!M$15*10^6,'Chemicals Calcs'!R49))</f>
        <v>6304607165747.584</v>
      </c>
      <c r="S49" s="210">
        <f ca="1">IF(SUM('Chemicals Calcs'!S$2:S49)-'Chem - ODS'!N$15*10^6&lt;0,0,IF(AND(SUM('Chemicals Calcs'!S$1:S48)-'Chem - ODS'!N$15*10^6&lt;0,SUM('Chemicals Calcs'!S$2:S49)-'Chem - ODS'!N$15*10^6&gt;0),SUM('Chemicals Calcs'!S$2:S49)-'Chem - ODS'!N$15*10^6,'Chemicals Calcs'!S49))</f>
        <v>6756494983986.6807</v>
      </c>
      <c r="T49" s="210">
        <f ca="1">IF(SUM('Chemicals Calcs'!T$2:T49)-'Chem - ODS'!O$15*10^6&lt;0,0,IF(AND(SUM('Chemicals Calcs'!T$1:T48)-'Chem - ODS'!O$15*10^6&lt;0,SUM('Chemicals Calcs'!T$2:T49)-'Chem - ODS'!O$15*10^6&gt;0),SUM('Chemicals Calcs'!T$2:T49)-'Chem - ODS'!O$15*10^6,'Chemicals Calcs'!T49))</f>
        <v>7208382802225.7783</v>
      </c>
      <c r="U49" s="210">
        <f ca="1">IF(SUM('Chemicals Calcs'!U$2:U49)-'Chem - ODS'!P$15*10^6&lt;0,0,IF(AND(SUM('Chemicals Calcs'!U$1:U48)-'Chem - ODS'!P$15*10^6&lt;0,SUM('Chemicals Calcs'!U$2:U49)-'Chem - ODS'!P$15*10^6&gt;0),SUM('Chemicals Calcs'!U$2:U49)-'Chem - ODS'!P$15*10^6,'Chemicals Calcs'!U49))</f>
        <v>7660270620464.876</v>
      </c>
      <c r="V49" s="210">
        <f ca="1">IF(SUM('Chemicals Calcs'!V$2:V49)-'Chem - ODS'!Q$15*10^6&lt;0,0,IF(AND(SUM('Chemicals Calcs'!V$1:V48)-'Chem - ODS'!Q$15*10^6&lt;0,SUM('Chemicals Calcs'!V$2:V49)-'Chem - ODS'!Q$15*10^6&gt;0),SUM('Chemicals Calcs'!V$2:V49)-'Chem - ODS'!Q$15*10^6,'Chemicals Calcs'!V49))</f>
        <v>8112158438703.9736</v>
      </c>
      <c r="W49" s="210">
        <f ca="1">IF(SUM('Chemicals Calcs'!W$2:W49)-'Chem - ODS'!R$15*10^6&lt;0,0,IF(AND(SUM('Chemicals Calcs'!W$1:W48)-'Chem - ODS'!R$15*10^6&lt;0,SUM('Chemicals Calcs'!W$2:W49)-'Chem - ODS'!R$15*10^6&gt;0),SUM('Chemicals Calcs'!W$2:W49)-'Chem - ODS'!R$15*10^6,'Chemicals Calcs'!W49))</f>
        <v>8253703132607.1074</v>
      </c>
      <c r="X49" s="210">
        <f ca="1">IF(SUM('Chemicals Calcs'!X$2:X49)-'Chem - ODS'!S$15*10^6&lt;0,0,IF(AND(SUM('Chemicals Calcs'!X$1:X48)-'Chem - ODS'!S$15*10^6&lt;0,SUM('Chemicals Calcs'!X$2:X49)-'Chem - ODS'!S$15*10^6&gt;0),SUM('Chemicals Calcs'!X$2:X49)-'Chem - ODS'!S$15*10^6,'Chemicals Calcs'!X49))</f>
        <v>8395247826510.2402</v>
      </c>
      <c r="Y49" s="210">
        <f ca="1">IF(SUM('Chemicals Calcs'!Y$2:Y49)-'Chem - ODS'!T$15*10^6&lt;0,0,IF(AND(SUM('Chemicals Calcs'!Y$1:Y48)-'Chem - ODS'!T$15*10^6&lt;0,SUM('Chemicals Calcs'!Y$2:Y49)-'Chem - ODS'!T$15*10^6&gt;0),SUM('Chemicals Calcs'!Y$2:Y49)-'Chem - ODS'!T$15*10^6,'Chemicals Calcs'!Y49))</f>
        <v>8536792520413.373</v>
      </c>
      <c r="Z49" s="210">
        <f ca="1">IF(SUM('Chemicals Calcs'!Z$2:Z49)-'Chem - ODS'!U$15*10^6&lt;0,0,IF(AND(SUM('Chemicals Calcs'!Z$1:Z48)-'Chem - ODS'!U$15*10^6&lt;0,SUM('Chemicals Calcs'!Z$2:Z49)-'Chem - ODS'!U$15*10^6&gt;0),SUM('Chemicals Calcs'!Z$2:Z49)-'Chem - ODS'!U$15*10^6,'Chemicals Calcs'!Z49))</f>
        <v>8678337214316.5059</v>
      </c>
      <c r="AA49" s="210">
        <f ca="1">IF(SUM('Chemicals Calcs'!AA$2:AA49)-'Chem - ODS'!V$15*10^6&lt;0,0,IF(AND(SUM('Chemicals Calcs'!AA$1:AA48)-'Chem - ODS'!V$15*10^6&lt;0,SUM('Chemicals Calcs'!AA$2:AA49)-'Chem - ODS'!V$15*10^6&gt;0),SUM('Chemicals Calcs'!AA$2:AA49)-'Chem - ODS'!V$15*10^6,'Chemicals Calcs'!AA49))</f>
        <v>8819881908219.6406</v>
      </c>
      <c r="AB49" s="210">
        <f ca="1">IF(SUM('Chemicals Calcs'!AB$2:AB49)-'Chem - ODS'!W$15*10^6&lt;0,0,IF(AND(SUM('Chemicals Calcs'!AB$1:AB48)-'Chem - ODS'!W$15*10^6&lt;0,SUM('Chemicals Calcs'!AB$2:AB49)-'Chem - ODS'!W$15*10^6&gt;0),SUM('Chemicals Calcs'!AB$2:AB49)-'Chem - ODS'!W$15*10^6,'Chemicals Calcs'!AB49))</f>
        <v>8961426602122.7734</v>
      </c>
      <c r="AC49" s="210">
        <f ca="1">IF(SUM('Chemicals Calcs'!AC$2:AC49)-'Chem - ODS'!X$15*10^6&lt;0,0,IF(AND(SUM('Chemicals Calcs'!AC$1:AC48)-'Chem - ODS'!X$15*10^6&lt;0,SUM('Chemicals Calcs'!AC$2:AC49)-'Chem - ODS'!X$15*10^6&gt;0),SUM('Chemicals Calcs'!AC$2:AC49)-'Chem - ODS'!X$15*10^6,'Chemicals Calcs'!AC49))</f>
        <v>9102971296025.9063</v>
      </c>
      <c r="AD49" s="210">
        <f ca="1">IF(SUM('Chemicals Calcs'!AD$2:AD49)-'Chem - ODS'!Y$15*10^6&lt;0,0,IF(AND(SUM('Chemicals Calcs'!AD$1:AD48)-'Chem - ODS'!Y$15*10^6&lt;0,SUM('Chemicals Calcs'!AD$2:AD49)-'Chem - ODS'!Y$15*10^6&gt;0),SUM('Chemicals Calcs'!AD$2:AD49)-'Chem - ODS'!Y$15*10^6,'Chemicals Calcs'!AD49))</f>
        <v>9244515989929.0391</v>
      </c>
      <c r="AE49" s="210">
        <f ca="1">IF(SUM('Chemicals Calcs'!AE$2:AE49)-'Chem - ODS'!Z$15*10^6&lt;0,0,IF(AND(SUM('Chemicals Calcs'!AE$1:AE48)-'Chem - ODS'!Z$15*10^6&lt;0,SUM('Chemicals Calcs'!AE$2:AE49)-'Chem - ODS'!Z$15*10^6&gt;0),SUM('Chemicals Calcs'!AE$2:AE49)-'Chem - ODS'!Z$15*10^6,'Chemicals Calcs'!AE49))</f>
        <v>9386060683832.1719</v>
      </c>
      <c r="AF49" s="210">
        <f ca="1">IF(SUM('Chemicals Calcs'!AF$2:AF49)-'Chem - ODS'!AA$15*10^6&lt;0,0,IF(AND(SUM('Chemicals Calcs'!AF$1:AF48)-'Chem - ODS'!AA$15*10^6&lt;0,SUM('Chemicals Calcs'!AF$2:AF49)-'Chem - ODS'!AA$15*10^6&gt;0),SUM('Chemicals Calcs'!AF$2:AF49)-'Chem - ODS'!AA$15*10^6,'Chemicals Calcs'!AF49))</f>
        <v>9527605377735.3047</v>
      </c>
      <c r="AG49" s="210">
        <f ca="1">IF(SUM('Chemicals Calcs'!AG$2:AG49)-'Chem - ODS'!AB$15*10^6&lt;0,0,IF(AND(SUM('Chemicals Calcs'!AG$1:AG48)-'Chem - ODS'!AB$15*10^6&lt;0,SUM('Chemicals Calcs'!AG$2:AG49)-'Chem - ODS'!AB$15*10^6&gt;0),SUM('Chemicals Calcs'!AG$2:AG49)-'Chem - ODS'!AB$15*10^6,'Chemicals Calcs'!AG49))</f>
        <v>9669150071638.4375</v>
      </c>
      <c r="AH49" s="210">
        <f ca="1">IF(SUM('Chemicals Calcs'!AH$2:AH49)-'Chem - ODS'!AC$15*10^6&lt;0,0,IF(AND(SUM('Chemicals Calcs'!AH$1:AH48)-'Chem - ODS'!AC$15*10^6&lt;0,SUM('Chemicals Calcs'!AH$2:AH49)-'Chem - ODS'!AC$15*10^6&gt;0),SUM('Chemicals Calcs'!AH$2:AH49)-'Chem - ODS'!AC$15*10^6,'Chemicals Calcs'!AH49))</f>
        <v>9810694765541.5723</v>
      </c>
      <c r="AI49" s="210">
        <f ca="1">IF(SUM('Chemicals Calcs'!AI$2:AI49)-'Chem - ODS'!AD$15*10^6&lt;0,0,IF(AND(SUM('Chemicals Calcs'!AI$1:AI48)-'Chem - ODS'!AD$15*10^6&lt;0,SUM('Chemicals Calcs'!AI$2:AI49)-'Chem - ODS'!AD$15*10^6&gt;0),SUM('Chemicals Calcs'!AI$2:AI49)-'Chem - ODS'!AD$15*10^6,'Chemicals Calcs'!AI49))</f>
        <v>9952239459444.7051</v>
      </c>
      <c r="AJ49" s="210">
        <f ca="1">IF(SUM('Chemicals Calcs'!AJ$2:AJ49)-'Chem - ODS'!AE$15*10^6&lt;0,0,IF(AND(SUM('Chemicals Calcs'!AJ$1:AJ48)-'Chem - ODS'!AE$15*10^6&lt;0,SUM('Chemicals Calcs'!AJ$2:AJ49)-'Chem - ODS'!AE$15*10^6&gt;0),SUM('Chemicals Calcs'!AJ$2:AJ49)-'Chem - ODS'!AE$15*10^6,'Chemicals Calcs'!AJ49))</f>
        <v>10093784153347.838</v>
      </c>
      <c r="AK49" s="210">
        <f ca="1">IF(SUM('Chemicals Calcs'!AK$2:AK49)-'Chem - ODS'!AF$15*10^6&lt;0,0,IF(AND(SUM('Chemicals Calcs'!AK$1:AK48)-'Chem - ODS'!AF$15*10^6&lt;0,SUM('Chemicals Calcs'!AK$2:AK49)-'Chem - ODS'!AF$15*10^6&gt;0),SUM('Chemicals Calcs'!AK$2:AK49)-'Chem - ODS'!AF$15*10^6,'Chemicals Calcs'!AK49))</f>
        <v>10235328847250.973</v>
      </c>
      <c r="AL49" s="210">
        <f ca="1">IF(SUM('Chemicals Calcs'!AL$2:AL49)-'Chem - ODS'!AG$15*10^6&lt;0,0,IF(AND(SUM('Chemicals Calcs'!AL$1:AL48)-'Chem - ODS'!AG$15*10^6&lt;0,SUM('Chemicals Calcs'!AL$2:AL49)-'Chem - ODS'!AG$15*10^6&gt;0),SUM('Chemicals Calcs'!AL$2:AL49)-'Chem - ODS'!AG$15*10^6,'Chemicals Calcs'!AL49))</f>
        <v>10376873541154.104</v>
      </c>
      <c r="AM49" s="210">
        <f ca="1">IF(SUM('Chemicals Calcs'!AM$2:AM49)-'Chem - ODS'!AH$15*10^6&lt;0,0,IF(AND(SUM('Chemicals Calcs'!AM$1:AM48)-'Chem - ODS'!AH$15*10^6&lt;0,SUM('Chemicals Calcs'!AM$2:AM49)-'Chem - ODS'!AH$15*10^6&gt;0),SUM('Chemicals Calcs'!AM$2:AM49)-'Chem - ODS'!AH$15*10^6,'Chemicals Calcs'!AM49))</f>
        <v>10518418235057.236</v>
      </c>
      <c r="AN49" s="210">
        <f ca="1">IF(SUM('Chemicals Calcs'!AN$2:AN49)-'Chem - ODS'!AI$15*10^6&lt;0,0,IF(AND(SUM('Chemicals Calcs'!AN$1:AN48)-'Chem - ODS'!AI$15*10^6&lt;0,SUM('Chemicals Calcs'!AN$2:AN49)-'Chem - ODS'!AI$15*10^6&gt;0),SUM('Chemicals Calcs'!AN$2:AN49)-'Chem - ODS'!AI$15*10^6,'Chemicals Calcs'!AN49))</f>
        <v>10659962928960.369</v>
      </c>
      <c r="AO49" s="210">
        <f ca="1">IF(SUM('Chemicals Calcs'!AO$2:AO49)-'Chem - ODS'!AJ$15*10^6&lt;0,0,IF(AND(SUM('Chemicals Calcs'!AO$1:AO48)-'Chem - ODS'!AJ$15*10^6&lt;0,SUM('Chemicals Calcs'!AO$2:AO49)-'Chem - ODS'!AJ$15*10^6&gt;0),SUM('Chemicals Calcs'!AO$2:AO49)-'Chem - ODS'!AJ$15*10^6,'Chemicals Calcs'!AO49))</f>
        <v>10801507622863.504</v>
      </c>
      <c r="AP49" s="210">
        <f ca="1">IF(SUM('Chemicals Calcs'!AP$2:AP49)-'Chem - ODS'!AK$15*10^6&lt;0,0,IF(AND(SUM('Chemicals Calcs'!AP$1:AP48)-'Chem - ODS'!AK$15*10^6&lt;0,SUM('Chemicals Calcs'!AP$2:AP49)-'Chem - ODS'!AK$15*10^6&gt;0),SUM('Chemicals Calcs'!AP$2:AP49)-'Chem - ODS'!AK$15*10^6,'Chemicals Calcs'!AP49))</f>
        <v>10943052316766.637</v>
      </c>
    </row>
    <row r="50" spans="1:42">
      <c r="A50" s="74">
        <v>-2</v>
      </c>
      <c r="B50">
        <f ca="1">IF('Chemicals 2010'!$A58="CP",INDIRECT("'Chemicals 2010'!"&amp;'Country Selector'!$B$3&amp;ROW($A58))*10^12,0)</f>
        <v>320418679999.99506</v>
      </c>
      <c r="C50" s="90">
        <f t="shared" ca="1" si="2"/>
        <v>288376811999.99554</v>
      </c>
      <c r="D50" s="90">
        <f t="shared" ca="1" si="2"/>
        <v>256334943999.99603</v>
      </c>
      <c r="E50" s="90">
        <f t="shared" ca="1" si="2"/>
        <v>224293075999.99652</v>
      </c>
      <c r="F50" s="90">
        <f t="shared" ca="1" si="2"/>
        <v>192251207999.99701</v>
      </c>
      <c r="G50" s="210">
        <f ca="1">IF(SUM('Chemicals Calcs'!G$2:G50)-'Chem - ODS'!B$15*10^6&lt;0,0,IF(AND(SUM('Chemicals Calcs'!G$1:G49)-'Chem - ODS'!B$15*10^6&lt;0,SUM('Chemicals Calcs'!G$2:G50)-'Chem - ODS'!B$15*10^6&gt;0),SUM('Chemicals Calcs'!G$2:G50)-'Chem - ODS'!B$15*10^6,'Chemicals Calcs'!G50))</f>
        <v>508974480055.23999</v>
      </c>
      <c r="H50" s="210">
        <f ca="1">IF(SUM('Chemicals Calcs'!H$2:H50)-'Chem - ODS'!C$15*10^6&lt;0,0,IF(AND(SUM('Chemicals Calcs'!H$1:H49)-'Chem - ODS'!C$15*10^6&lt;0,SUM('Chemicals Calcs'!H$2:H50)-'Chem - ODS'!C$15*10^6&gt;0),SUM('Chemicals Calcs'!H$2:H50)-'Chem - ODS'!C$15*10^6,'Chemicals Calcs'!H50))</f>
        <v>546685640066.28906</v>
      </c>
      <c r="I50" s="210">
        <f ca="1">IF(SUM('Chemicals Calcs'!I$2:I50)-'Chem - ODS'!D$15*10^6&lt;0,0,IF(AND(SUM('Chemicals Calcs'!I$1:I49)-'Chem - ODS'!D$15*10^6&lt;0,SUM('Chemicals Calcs'!I$2:I50)-'Chem - ODS'!D$15*10^6&gt;0),SUM('Chemicals Calcs'!I$2:I50)-'Chem - ODS'!D$15*10^6,'Chemicals Calcs'!I50))</f>
        <v>584396800077.33801</v>
      </c>
      <c r="J50" s="210">
        <f ca="1">IF(SUM('Chemicals Calcs'!J$2:J50)-'Chem - ODS'!E$15*10^6&lt;0,0,IF(AND(SUM('Chemicals Calcs'!J$1:J49)-'Chem - ODS'!E$15*10^6&lt;0,SUM('Chemicals Calcs'!J$2:J50)-'Chem - ODS'!E$15*10^6&gt;0),SUM('Chemicals Calcs'!J$2:J50)-'Chem - ODS'!E$15*10^6,'Chemicals Calcs'!J50))</f>
        <v>622107960088.38696</v>
      </c>
      <c r="K50" s="210">
        <f ca="1">IF(SUM('Chemicals Calcs'!K$2:K50)-'Chem - ODS'!F$15*10^6&lt;0,0,IF(AND(SUM('Chemicals Calcs'!K$1:K49)-'Chem - ODS'!F$15*10^6&lt;0,SUM('Chemicals Calcs'!K$2:K50)-'Chem - ODS'!F$15*10^6&gt;0),SUM('Chemicals Calcs'!K$2:K50)-'Chem - ODS'!F$15*10^6,'Chemicals Calcs'!K50))</f>
        <v>443379813283.65234</v>
      </c>
      <c r="L50" s="210">
        <f ca="1">IF(SUM('Chemicals Calcs'!L$2:L50)-'Chem - ODS'!G$15*10^6&lt;0,0,IF(AND(SUM('Chemicals Calcs'!L$1:L49)-'Chem - ODS'!G$15*10^6&lt;0,SUM('Chemicals Calcs'!L$2:L50)-'Chem - ODS'!G$15*10^6&gt;0),SUM('Chemicals Calcs'!L$2:L50)-'Chem - ODS'!G$15*10^6,'Chemicals Calcs'!L50))</f>
        <v>0</v>
      </c>
      <c r="M50" s="210">
        <f ca="1">IF(SUM('Chemicals Calcs'!M$2:M50)-'Chem - ODS'!H$15*10^6&lt;0,0,IF(AND(SUM('Chemicals Calcs'!M$1:M49)-'Chem - ODS'!H$15*10^6&lt;0,SUM('Chemicals Calcs'!M$2:M50)-'Chem - ODS'!H$15*10^6&gt;0),SUM('Chemicals Calcs'!M$2:M50)-'Chem - ODS'!H$15*10^6,'Chemicals Calcs'!M50))</f>
        <v>724758450728.07263</v>
      </c>
      <c r="N50" s="210">
        <f ca="1">IF(SUM('Chemicals Calcs'!N$2:N50)-'Chem - ODS'!I$15*10^6&lt;0,0,IF(AND(SUM('Chemicals Calcs'!N$1:N49)-'Chem - ODS'!I$15*10^6&lt;0,SUM('Chemicals Calcs'!N$2:N50)-'Chem - ODS'!I$15*10^6&gt;0),SUM('Chemicals Calcs'!N$2:N50)-'Chem - ODS'!I$15*10^6,'Chemicals Calcs'!N50))</f>
        <v>751986621345.66016</v>
      </c>
      <c r="O50" s="210">
        <f ca="1">IF(SUM('Chemicals Calcs'!O$2:O50)-'Chem - ODS'!J$15*10^6&lt;0,0,IF(AND(SUM('Chemicals Calcs'!O$1:O49)-'Chem - ODS'!J$15*10^6&lt;0,SUM('Chemicals Calcs'!O$2:O50)-'Chem - ODS'!J$15*10^6&gt;0),SUM('Chemicals Calcs'!O$2:O50)-'Chem - ODS'!J$15*10^6,'Chemicals Calcs'!O50))</f>
        <v>779214791963.2478</v>
      </c>
      <c r="P50" s="210">
        <f ca="1">IF(SUM('Chemicals Calcs'!P$2:P50)-'Chem - ODS'!K$15*10^6&lt;0,0,IF(AND(SUM('Chemicals Calcs'!P$1:P49)-'Chem - ODS'!K$15*10^6&lt;0,SUM('Chemicals Calcs'!P$2:P50)-'Chem - ODS'!K$15*10^6&gt;0),SUM('Chemicals Calcs'!P$2:P50)-'Chem - ODS'!K$15*10^6,'Chemicals Calcs'!P50))</f>
        <v>806442962580.83557</v>
      </c>
      <c r="Q50" s="210">
        <f ca="1">IF(SUM('Chemicals Calcs'!Q$2:Q50)-'Chem - ODS'!L$15*10^6&lt;0,0,IF(AND(SUM('Chemicals Calcs'!Q$1:Q49)-'Chem - ODS'!L$15*10^6&lt;0,SUM('Chemicals Calcs'!Q$2:Q50)-'Chem - ODS'!L$15*10^6&gt;0),SUM('Chemicals Calcs'!Q$2:Q50)-'Chem - ODS'!L$15*10^6,'Chemicals Calcs'!Q50))</f>
        <v>833671133198.4231</v>
      </c>
      <c r="R50" s="210">
        <f ca="1">IF(SUM('Chemicals Calcs'!R$2:R50)-'Chem - ODS'!M$15*10^6&lt;0,0,IF(AND(SUM('Chemicals Calcs'!R$1:R49)-'Chem - ODS'!M$15*10^6&lt;0,SUM('Chemicals Calcs'!R$2:R50)-'Chem - ODS'!M$15*10^6&gt;0),SUM('Chemicals Calcs'!R$2:R50)-'Chem - ODS'!M$15*10^6,'Chemicals Calcs'!R50))</f>
        <v>860899303816.01074</v>
      </c>
      <c r="S50" s="210">
        <f ca="1">IF(SUM('Chemicals Calcs'!S$2:S50)-'Chem - ODS'!N$15*10^6&lt;0,0,IF(AND(SUM('Chemicals Calcs'!S$1:S49)-'Chem - ODS'!N$15*10^6&lt;0,SUM('Chemicals Calcs'!S$2:S50)-'Chem - ODS'!N$15*10^6&gt;0),SUM('Chemicals Calcs'!S$2:S50)-'Chem - ODS'!N$15*10^6,'Chemicals Calcs'!S50))</f>
        <v>888127474433.59839</v>
      </c>
      <c r="T50" s="210">
        <f ca="1">IF(SUM('Chemicals Calcs'!T$2:T50)-'Chem - ODS'!O$15*10^6&lt;0,0,IF(AND(SUM('Chemicals Calcs'!T$1:T49)-'Chem - ODS'!O$15*10^6&lt;0,SUM('Chemicals Calcs'!T$2:T50)-'Chem - ODS'!O$15*10^6&gt;0),SUM('Chemicals Calcs'!T$2:T50)-'Chem - ODS'!O$15*10^6,'Chemicals Calcs'!T50))</f>
        <v>915355645051.18604</v>
      </c>
      <c r="U50" s="210">
        <f ca="1">IF(SUM('Chemicals Calcs'!U$2:U50)-'Chem - ODS'!P$15*10^6&lt;0,0,IF(AND(SUM('Chemicals Calcs'!U$1:U49)-'Chem - ODS'!P$15*10^6&lt;0,SUM('Chemicals Calcs'!U$2:U50)-'Chem - ODS'!P$15*10^6&gt;0),SUM('Chemicals Calcs'!U$2:U50)-'Chem - ODS'!P$15*10^6,'Chemicals Calcs'!U50))</f>
        <v>942583815668.77368</v>
      </c>
      <c r="V50" s="210">
        <f ca="1">IF(SUM('Chemicals Calcs'!V$2:V50)-'Chem - ODS'!Q$15*10^6&lt;0,0,IF(AND(SUM('Chemicals Calcs'!V$1:V49)-'Chem - ODS'!Q$15*10^6&lt;0,SUM('Chemicals Calcs'!V$2:V50)-'Chem - ODS'!Q$15*10^6&gt;0),SUM('Chemicals Calcs'!V$2:V50)-'Chem - ODS'!Q$15*10^6,'Chemicals Calcs'!V50))</f>
        <v>969811986286.36133</v>
      </c>
      <c r="W50" s="210">
        <f ca="1">IF(SUM('Chemicals Calcs'!W$2:W50)-'Chem - ODS'!R$15*10^6&lt;0,0,IF(AND(SUM('Chemicals Calcs'!W$1:W49)-'Chem - ODS'!R$15*10^6&lt;0,SUM('Chemicals Calcs'!W$2:W50)-'Chem - ODS'!R$15*10^6&gt;0),SUM('Chemicals Calcs'!W$2:W50)-'Chem - ODS'!R$15*10^6,'Chemicals Calcs'!W50))</f>
        <v>986733714551.37585</v>
      </c>
      <c r="X50" s="210">
        <f ca="1">IF(SUM('Chemicals Calcs'!X$2:X50)-'Chem - ODS'!S$15*10^6&lt;0,0,IF(AND(SUM('Chemicals Calcs'!X$1:X49)-'Chem - ODS'!S$15*10^6&lt;0,SUM('Chemicals Calcs'!X$2:X50)-'Chem - ODS'!S$15*10^6&gt;0),SUM('Chemicals Calcs'!X$2:X50)-'Chem - ODS'!S$15*10^6,'Chemicals Calcs'!X50))</f>
        <v>1003655442816.3903</v>
      </c>
      <c r="Y50" s="210">
        <f ca="1">IF(SUM('Chemicals Calcs'!Y$2:Y50)-'Chem - ODS'!T$15*10^6&lt;0,0,IF(AND(SUM('Chemicals Calcs'!Y$1:Y49)-'Chem - ODS'!T$15*10^6&lt;0,SUM('Chemicals Calcs'!Y$2:Y50)-'Chem - ODS'!T$15*10^6&gt;0),SUM('Chemicals Calcs'!Y$2:Y50)-'Chem - ODS'!T$15*10^6,'Chemicals Calcs'!Y50))</f>
        <v>1020577171081.4047</v>
      </c>
      <c r="Z50" s="210">
        <f ca="1">IF(SUM('Chemicals Calcs'!Z$2:Z50)-'Chem - ODS'!U$15*10^6&lt;0,0,IF(AND(SUM('Chemicals Calcs'!Z$1:Z49)-'Chem - ODS'!U$15*10^6&lt;0,SUM('Chemicals Calcs'!Z$2:Z50)-'Chem - ODS'!U$15*10^6&gt;0),SUM('Chemicals Calcs'!Z$2:Z50)-'Chem - ODS'!U$15*10^6,'Chemicals Calcs'!Z50))</f>
        <v>1037498899346.4192</v>
      </c>
      <c r="AA50" s="210">
        <f ca="1">IF(SUM('Chemicals Calcs'!AA$2:AA50)-'Chem - ODS'!V$15*10^6&lt;0,0,IF(AND(SUM('Chemicals Calcs'!AA$1:AA49)-'Chem - ODS'!V$15*10^6&lt;0,SUM('Chemicals Calcs'!AA$2:AA50)-'Chem - ODS'!V$15*10^6&gt;0),SUM('Chemicals Calcs'!AA$2:AA50)-'Chem - ODS'!V$15*10^6,'Chemicals Calcs'!AA50))</f>
        <v>1054420627611.4336</v>
      </c>
      <c r="AB50" s="210">
        <f ca="1">IF(SUM('Chemicals Calcs'!AB$2:AB50)-'Chem - ODS'!W$15*10^6&lt;0,0,IF(AND(SUM('Chemicals Calcs'!AB$1:AB49)-'Chem - ODS'!W$15*10^6&lt;0,SUM('Chemicals Calcs'!AB$2:AB50)-'Chem - ODS'!W$15*10^6&gt;0),SUM('Chemicals Calcs'!AB$2:AB50)-'Chem - ODS'!W$15*10^6,'Chemicals Calcs'!AB50))</f>
        <v>1071342355876.448</v>
      </c>
      <c r="AC50" s="210">
        <f ca="1">IF(SUM('Chemicals Calcs'!AC$2:AC50)-'Chem - ODS'!X$15*10^6&lt;0,0,IF(AND(SUM('Chemicals Calcs'!AC$1:AC49)-'Chem - ODS'!X$15*10^6&lt;0,SUM('Chemicals Calcs'!AC$2:AC50)-'Chem - ODS'!X$15*10^6&gt;0),SUM('Chemicals Calcs'!AC$2:AC50)-'Chem - ODS'!X$15*10^6,'Chemicals Calcs'!AC50))</f>
        <v>1088264084141.4625</v>
      </c>
      <c r="AD50" s="210">
        <f ca="1">IF(SUM('Chemicals Calcs'!AD$2:AD50)-'Chem - ODS'!Y$15*10^6&lt;0,0,IF(AND(SUM('Chemicals Calcs'!AD$1:AD49)-'Chem - ODS'!Y$15*10^6&lt;0,SUM('Chemicals Calcs'!AD$2:AD50)-'Chem - ODS'!Y$15*10^6&gt;0),SUM('Chemicals Calcs'!AD$2:AD50)-'Chem - ODS'!Y$15*10^6,'Chemicals Calcs'!AD50))</f>
        <v>1105185812406.4771</v>
      </c>
      <c r="AE50" s="210">
        <f ca="1">IF(SUM('Chemicals Calcs'!AE$2:AE50)-'Chem - ODS'!Z$15*10^6&lt;0,0,IF(AND(SUM('Chemicals Calcs'!AE$1:AE49)-'Chem - ODS'!Z$15*10^6&lt;0,SUM('Chemicals Calcs'!AE$2:AE50)-'Chem - ODS'!Z$15*10^6&gt;0),SUM('Chemicals Calcs'!AE$2:AE50)-'Chem - ODS'!Z$15*10^6,'Chemicals Calcs'!AE50))</f>
        <v>1122107540671.4915</v>
      </c>
      <c r="AF50" s="210">
        <f ca="1">IF(SUM('Chemicals Calcs'!AF$2:AF50)-'Chem - ODS'!AA$15*10^6&lt;0,0,IF(AND(SUM('Chemicals Calcs'!AF$1:AF49)-'Chem - ODS'!AA$15*10^6&lt;0,SUM('Chemicals Calcs'!AF$2:AF50)-'Chem - ODS'!AA$15*10^6&gt;0),SUM('Chemicals Calcs'!AF$2:AF50)-'Chem - ODS'!AA$15*10^6,'Chemicals Calcs'!AF50))</f>
        <v>1139029268936.5059</v>
      </c>
      <c r="AG50" s="210">
        <f ca="1">IF(SUM('Chemicals Calcs'!AG$2:AG50)-'Chem - ODS'!AB$15*10^6&lt;0,0,IF(AND(SUM('Chemicals Calcs'!AG$1:AG49)-'Chem - ODS'!AB$15*10^6&lt;0,SUM('Chemicals Calcs'!AG$2:AG50)-'Chem - ODS'!AB$15*10^6&gt;0),SUM('Chemicals Calcs'!AG$2:AG50)-'Chem - ODS'!AB$15*10^6,'Chemicals Calcs'!AG50))</f>
        <v>1155950997201.5203</v>
      </c>
      <c r="AH50" s="210">
        <f ca="1">IF(SUM('Chemicals Calcs'!AH$2:AH50)-'Chem - ODS'!AC$15*10^6&lt;0,0,IF(AND(SUM('Chemicals Calcs'!AH$1:AH49)-'Chem - ODS'!AC$15*10^6&lt;0,SUM('Chemicals Calcs'!AH$2:AH50)-'Chem - ODS'!AC$15*10^6&gt;0),SUM('Chemicals Calcs'!AH$2:AH50)-'Chem - ODS'!AC$15*10^6,'Chemicals Calcs'!AH50))</f>
        <v>1172872725466.5347</v>
      </c>
      <c r="AI50" s="210">
        <f ca="1">IF(SUM('Chemicals Calcs'!AI$2:AI50)-'Chem - ODS'!AD$15*10^6&lt;0,0,IF(AND(SUM('Chemicals Calcs'!AI$1:AI49)-'Chem - ODS'!AD$15*10^6&lt;0,SUM('Chemicals Calcs'!AI$2:AI50)-'Chem - ODS'!AD$15*10^6&gt;0),SUM('Chemicals Calcs'!AI$2:AI50)-'Chem - ODS'!AD$15*10^6,'Chemicals Calcs'!AI50))</f>
        <v>1189794453731.5493</v>
      </c>
      <c r="AJ50" s="210">
        <f ca="1">IF(SUM('Chemicals Calcs'!AJ$2:AJ50)-'Chem - ODS'!AE$15*10^6&lt;0,0,IF(AND(SUM('Chemicals Calcs'!AJ$1:AJ49)-'Chem - ODS'!AE$15*10^6&lt;0,SUM('Chemicals Calcs'!AJ$2:AJ50)-'Chem - ODS'!AE$15*10^6&gt;0),SUM('Chemicals Calcs'!AJ$2:AJ50)-'Chem - ODS'!AE$15*10^6,'Chemicals Calcs'!AJ50))</f>
        <v>1206716181996.5637</v>
      </c>
      <c r="AK50" s="210">
        <f ca="1">IF(SUM('Chemicals Calcs'!AK$2:AK50)-'Chem - ODS'!AF$15*10^6&lt;0,0,IF(AND(SUM('Chemicals Calcs'!AK$1:AK49)-'Chem - ODS'!AF$15*10^6&lt;0,SUM('Chemicals Calcs'!AK$2:AK50)-'Chem - ODS'!AF$15*10^6&gt;0),SUM('Chemicals Calcs'!AK$2:AK50)-'Chem - ODS'!AF$15*10^6,'Chemicals Calcs'!AK50))</f>
        <v>1223637910261.5781</v>
      </c>
      <c r="AL50" s="210">
        <f ca="1">IF(SUM('Chemicals Calcs'!AL$2:AL50)-'Chem - ODS'!AG$15*10^6&lt;0,0,IF(AND(SUM('Chemicals Calcs'!AL$1:AL49)-'Chem - ODS'!AG$15*10^6&lt;0,SUM('Chemicals Calcs'!AL$2:AL50)-'Chem - ODS'!AG$15*10^6&gt;0),SUM('Chemicals Calcs'!AL$2:AL50)-'Chem - ODS'!AG$15*10^6,'Chemicals Calcs'!AL50))</f>
        <v>1240559638526.5925</v>
      </c>
      <c r="AM50" s="210">
        <f ca="1">IF(SUM('Chemicals Calcs'!AM$2:AM50)-'Chem - ODS'!AH$15*10^6&lt;0,0,IF(AND(SUM('Chemicals Calcs'!AM$1:AM49)-'Chem - ODS'!AH$15*10^6&lt;0,SUM('Chemicals Calcs'!AM$2:AM50)-'Chem - ODS'!AH$15*10^6&gt;0),SUM('Chemicals Calcs'!AM$2:AM50)-'Chem - ODS'!AH$15*10^6,'Chemicals Calcs'!AM50))</f>
        <v>1257481366791.6069</v>
      </c>
      <c r="AN50" s="210">
        <f ca="1">IF(SUM('Chemicals Calcs'!AN$2:AN50)-'Chem - ODS'!AI$15*10^6&lt;0,0,IF(AND(SUM('Chemicals Calcs'!AN$1:AN49)-'Chem - ODS'!AI$15*10^6&lt;0,SUM('Chemicals Calcs'!AN$2:AN50)-'Chem - ODS'!AI$15*10^6&gt;0),SUM('Chemicals Calcs'!AN$2:AN50)-'Chem - ODS'!AI$15*10^6,'Chemicals Calcs'!AN50))</f>
        <v>1274403095056.6216</v>
      </c>
      <c r="AO50" s="210">
        <f ca="1">IF(SUM('Chemicals Calcs'!AO$2:AO50)-'Chem - ODS'!AJ$15*10^6&lt;0,0,IF(AND(SUM('Chemicals Calcs'!AO$1:AO49)-'Chem - ODS'!AJ$15*10^6&lt;0,SUM('Chemicals Calcs'!AO$2:AO50)-'Chem - ODS'!AJ$15*10^6&gt;0),SUM('Chemicals Calcs'!AO$2:AO50)-'Chem - ODS'!AJ$15*10^6,'Chemicals Calcs'!AO50))</f>
        <v>1291324823321.636</v>
      </c>
      <c r="AP50" s="210">
        <f ca="1">IF(SUM('Chemicals Calcs'!AP$2:AP50)-'Chem - ODS'!AK$15*10^6&lt;0,0,IF(AND(SUM('Chemicals Calcs'!AP$1:AP49)-'Chem - ODS'!AK$15*10^6&lt;0,SUM('Chemicals Calcs'!AP$2:AP50)-'Chem - ODS'!AK$15*10^6&gt;0),SUM('Chemicals Calcs'!AP$2:AP50)-'Chem - ODS'!AK$15*10^6,'Chemicals Calcs'!AP50))</f>
        <v>1308246551586.6504</v>
      </c>
    </row>
    <row r="51" spans="1:42">
      <c r="A51" s="74">
        <v>-1</v>
      </c>
      <c r="B51">
        <f ca="1">IF('Chemicals 2010'!$A59="CP",INDIRECT("'Chemicals 2010'!"&amp;'Country Selector'!$B$3&amp;ROW($A59))*10^12,0)</f>
        <v>0</v>
      </c>
      <c r="C51" s="90">
        <f t="shared" ca="1" si="2"/>
        <v>1353736899858.2188</v>
      </c>
      <c r="D51" s="90">
        <f t="shared" ca="1" si="2"/>
        <v>2707473799716.4375</v>
      </c>
      <c r="E51" s="90">
        <f t="shared" ca="1" si="2"/>
        <v>4061210699574.6563</v>
      </c>
      <c r="F51" s="90">
        <f t="shared" ca="1" si="2"/>
        <v>5414947599432.875</v>
      </c>
      <c r="G51" s="210">
        <f ca="1">IF(SUM('Chemicals Calcs'!G$2:G51)-'Chem - ODS'!B$15*10^6&lt;0,0,IF(AND(SUM('Chemicals Calcs'!G$1:G50)-'Chem - ODS'!B$15*10^6&lt;0,SUM('Chemicals Calcs'!G$2:G51)-'Chem - ODS'!B$15*10^6&gt;0),SUM('Chemicals Calcs'!G$2:G51)-'Chem - ODS'!B$15*10^6,'Chemicals Calcs'!G51))</f>
        <v>8142872189917.5391</v>
      </c>
      <c r="H51" s="210">
        <f ca="1">IF(SUM('Chemicals Calcs'!H$2:H51)-'Chem - ODS'!C$15*10^6&lt;0,0,IF(AND(SUM('Chemicals Calcs'!H$1:H50)-'Chem - ODS'!C$15*10^6&lt;0,SUM('Chemicals Calcs'!H$2:H51)-'Chem - ODS'!C$15*10^6&gt;0),SUM('Chemicals Calcs'!H$2:H51)-'Chem - ODS'!C$15*10^6,'Chemicals Calcs'!H51))</f>
        <v>9771446627901.0469</v>
      </c>
      <c r="I51" s="210">
        <f ca="1">IF(SUM('Chemicals Calcs'!I$2:I51)-'Chem - ODS'!D$15*10^6&lt;0,0,IF(AND(SUM('Chemicals Calcs'!I$1:I50)-'Chem - ODS'!D$15*10^6&lt;0,SUM('Chemicals Calcs'!I$2:I51)-'Chem - ODS'!D$15*10^6&gt;0),SUM('Chemicals Calcs'!I$2:I51)-'Chem - ODS'!D$15*10^6,'Chemicals Calcs'!I51))</f>
        <v>11400021065884.555</v>
      </c>
      <c r="J51" s="210">
        <f ca="1">IF(SUM('Chemicals Calcs'!J$2:J51)-'Chem - ODS'!E$15*10^6&lt;0,0,IF(AND(SUM('Chemicals Calcs'!J$1:J50)-'Chem - ODS'!E$15*10^6&lt;0,SUM('Chemicals Calcs'!J$2:J51)-'Chem - ODS'!E$15*10^6&gt;0),SUM('Chemicals Calcs'!J$2:J51)-'Chem - ODS'!E$15*10^6,'Chemicals Calcs'!J51))</f>
        <v>13028595503868.063</v>
      </c>
      <c r="K51" s="210">
        <f ca="1">IF(SUM('Chemicals Calcs'!K$2:K51)-'Chem - ODS'!F$15*10^6&lt;0,0,IF(AND(SUM('Chemicals Calcs'!K$1:K50)-'Chem - ODS'!F$15*10^6&lt;0,SUM('Chemicals Calcs'!K$2:K51)-'Chem - ODS'!F$15*10^6&gt;0),SUM('Chemicals Calcs'!K$2:K51)-'Chem - ODS'!F$15*10^6,'Chemicals Calcs'!K51))</f>
        <v>14657169941851.568</v>
      </c>
      <c r="L51" s="210">
        <f ca="1">IF(SUM('Chemicals Calcs'!L$2:L51)-'Chem - ODS'!G$15*10^6&lt;0,0,IF(AND(SUM('Chemicals Calcs'!L$1:L50)-'Chem - ODS'!G$15*10^6&lt;0,SUM('Chemicals Calcs'!L$2:L51)-'Chem - ODS'!G$15*10^6&gt;0),SUM('Chemicals Calcs'!L$2:L51)-'Chem - ODS'!G$15*10^6,'Chemicals Calcs'!L51))</f>
        <v>13537368998582.188</v>
      </c>
      <c r="M51" s="210">
        <f ca="1">IF(SUM('Chemicals Calcs'!M$2:M51)-'Chem - ODS'!H$15*10^6&lt;0,0,IF(AND(SUM('Chemicals Calcs'!M$1:M50)-'Chem - ODS'!H$15*10^6&lt;0,SUM('Chemicals Calcs'!M$2:M51)-'Chem - ODS'!H$15*10^6&gt;0),SUM('Chemicals Calcs'!M$2:M51)-'Chem - ODS'!H$15*10^6,'Chemicals Calcs'!M51))</f>
        <v>15590305517434.016</v>
      </c>
      <c r="N51" s="210">
        <f ca="1">IF(SUM('Chemicals Calcs'!N$2:N51)-'Chem - ODS'!I$15*10^6&lt;0,0,IF(AND(SUM('Chemicals Calcs'!N$1:N50)-'Chem - ODS'!I$15*10^6&lt;0,SUM('Chemicals Calcs'!N$2:N51)-'Chem - ODS'!I$15*10^6&gt;0),SUM('Chemicals Calcs'!N$2:N51)-'Chem - ODS'!I$15*10^6,'Chemicals Calcs'!N51))</f>
        <v>14894866655032.957</v>
      </c>
      <c r="O51" s="210">
        <f ca="1">IF(SUM('Chemicals Calcs'!O$2:O51)-'Chem - ODS'!J$15*10^6&lt;0,0,IF(AND(SUM('Chemicals Calcs'!O$1:O50)-'Chem - ODS'!J$15*10^6&lt;0,SUM('Chemicals Calcs'!O$2:O51)-'Chem - ODS'!J$15*10^6&gt;0),SUM('Chemicals Calcs'!O$2:O51)-'Chem - ODS'!J$15*10^6,'Chemicals Calcs'!O51))</f>
        <v>14199427792631.898</v>
      </c>
      <c r="P51" s="210">
        <f ca="1">IF(SUM('Chemicals Calcs'!P$2:P51)-'Chem - ODS'!K$15*10^6&lt;0,0,IF(AND(SUM('Chemicals Calcs'!P$1:P50)-'Chem - ODS'!K$15*10^6&lt;0,SUM('Chemicals Calcs'!P$2:P51)-'Chem - ODS'!K$15*10^6&gt;0),SUM('Chemicals Calcs'!P$2:P51)-'Chem - ODS'!K$15*10^6,'Chemicals Calcs'!P51))</f>
        <v>13503988930230.838</v>
      </c>
      <c r="Q51" s="210">
        <f ca="1">IF(SUM('Chemicals Calcs'!Q$2:Q51)-'Chem - ODS'!L$15*10^6&lt;0,0,IF(AND(SUM('Chemicals Calcs'!Q$1:Q50)-'Chem - ODS'!L$15*10^6&lt;0,SUM('Chemicals Calcs'!Q$2:Q51)-'Chem - ODS'!L$15*10^6&gt;0),SUM('Chemicals Calcs'!Q$2:Q51)-'Chem - ODS'!L$15*10^6,'Chemicals Calcs'!Q51))</f>
        <v>12808550067829.777</v>
      </c>
      <c r="R51" s="210">
        <f ca="1">IF(SUM('Chemicals Calcs'!R$2:R51)-'Chem - ODS'!M$15*10^6&lt;0,0,IF(AND(SUM('Chemicals Calcs'!R$1:R50)-'Chem - ODS'!M$15*10^6&lt;0,SUM('Chemicals Calcs'!R$2:R51)-'Chem - ODS'!M$15*10^6&gt;0),SUM('Chemicals Calcs'!R$2:R51)-'Chem - ODS'!M$15*10^6,'Chemicals Calcs'!R51))</f>
        <v>12113111205428.717</v>
      </c>
      <c r="S51" s="210">
        <f ca="1">IF(SUM('Chemicals Calcs'!S$2:S51)-'Chem - ODS'!N$15*10^6&lt;0,0,IF(AND(SUM('Chemicals Calcs'!S$1:S50)-'Chem - ODS'!N$15*10^6&lt;0,SUM('Chemicals Calcs'!S$2:S51)-'Chem - ODS'!N$15*10^6&gt;0),SUM('Chemicals Calcs'!S$2:S51)-'Chem - ODS'!N$15*10^6,'Chemicals Calcs'!S51))</f>
        <v>11417672343027.656</v>
      </c>
      <c r="T51" s="210">
        <f ca="1">IF(SUM('Chemicals Calcs'!T$2:T51)-'Chem - ODS'!O$15*10^6&lt;0,0,IF(AND(SUM('Chemicals Calcs'!T$1:T50)-'Chem - ODS'!O$15*10^6&lt;0,SUM('Chemicals Calcs'!T$2:T51)-'Chem - ODS'!O$15*10^6&gt;0),SUM('Chemicals Calcs'!T$2:T51)-'Chem - ODS'!O$15*10^6,'Chemicals Calcs'!T51))</f>
        <v>10722233480626.598</v>
      </c>
      <c r="U51" s="210">
        <f ca="1">IF(SUM('Chemicals Calcs'!U$2:U51)-'Chem - ODS'!P$15*10^6&lt;0,0,IF(AND(SUM('Chemicals Calcs'!U$1:U50)-'Chem - ODS'!P$15*10^6&lt;0,SUM('Chemicals Calcs'!U$2:U51)-'Chem - ODS'!P$15*10^6&gt;0),SUM('Chemicals Calcs'!U$2:U51)-'Chem - ODS'!P$15*10^6,'Chemicals Calcs'!U51))</f>
        <v>10026794618225.535</v>
      </c>
      <c r="V51" s="210">
        <f ca="1">IF(SUM('Chemicals Calcs'!V$2:V51)-'Chem - ODS'!Q$15*10^6&lt;0,0,IF(AND(SUM('Chemicals Calcs'!V$1:V50)-'Chem - ODS'!Q$15*10^6&lt;0,SUM('Chemicals Calcs'!V$2:V51)-'Chem - ODS'!Q$15*10^6&gt;0),SUM('Chemicals Calcs'!V$2:V51)-'Chem - ODS'!Q$15*10^6,'Chemicals Calcs'!V51))</f>
        <v>9331355755824.4766</v>
      </c>
      <c r="W51" s="210">
        <f ca="1">IF(SUM('Chemicals Calcs'!W$2:W51)-'Chem - ODS'!R$15*10^6&lt;0,0,IF(AND(SUM('Chemicals Calcs'!W$1:W50)-'Chem - ODS'!R$15*10^6&lt;0,SUM('Chemicals Calcs'!W$2:W51)-'Chem - ODS'!R$15*10^6&gt;0),SUM('Chemicals Calcs'!W$2:W51)-'Chem - ODS'!R$15*10^6,'Chemicals Calcs'!W51))</f>
        <v>9494173568634.6563</v>
      </c>
      <c r="X51" s="210">
        <f ca="1">IF(SUM('Chemicals Calcs'!X$2:X51)-'Chem - ODS'!S$15*10^6&lt;0,0,IF(AND(SUM('Chemicals Calcs'!X$1:X50)-'Chem - ODS'!S$15*10^6&lt;0,SUM('Chemicals Calcs'!X$2:X51)-'Chem - ODS'!S$15*10^6&gt;0),SUM('Chemicals Calcs'!X$2:X51)-'Chem - ODS'!S$15*10^6,'Chemicals Calcs'!X51))</f>
        <v>9656991381444.834</v>
      </c>
      <c r="Y51" s="210">
        <f ca="1">IF(SUM('Chemicals Calcs'!Y$2:Y51)-'Chem - ODS'!T$15*10^6&lt;0,0,IF(AND(SUM('Chemicals Calcs'!Y$1:Y50)-'Chem - ODS'!T$15*10^6&lt;0,SUM('Chemicals Calcs'!Y$2:Y51)-'Chem - ODS'!T$15*10^6&gt;0),SUM('Chemicals Calcs'!Y$2:Y51)-'Chem - ODS'!T$15*10^6,'Chemicals Calcs'!Y51))</f>
        <v>9819809194255.0117</v>
      </c>
      <c r="Z51" s="210">
        <f ca="1">IF(SUM('Chemicals Calcs'!Z$2:Z51)-'Chem - ODS'!U$15*10^6&lt;0,0,IF(AND(SUM('Chemicals Calcs'!Z$1:Z50)-'Chem - ODS'!U$15*10^6&lt;0,SUM('Chemicals Calcs'!Z$2:Z51)-'Chem - ODS'!U$15*10^6&gt;0),SUM('Chemicals Calcs'!Z$2:Z51)-'Chem - ODS'!U$15*10^6,'Chemicals Calcs'!Z51))</f>
        <v>9982627007065.1914</v>
      </c>
      <c r="AA51" s="210">
        <f ca="1">IF(SUM('Chemicals Calcs'!AA$2:AA51)-'Chem - ODS'!V$15*10^6&lt;0,0,IF(AND(SUM('Chemicals Calcs'!AA$1:AA50)-'Chem - ODS'!V$15*10^6&lt;0,SUM('Chemicals Calcs'!AA$2:AA51)-'Chem - ODS'!V$15*10^6&gt;0),SUM('Chemicals Calcs'!AA$2:AA51)-'Chem - ODS'!V$15*10^6,'Chemicals Calcs'!AA51))</f>
        <v>10145444819875.371</v>
      </c>
      <c r="AB51" s="210">
        <f ca="1">IF(SUM('Chemicals Calcs'!AB$2:AB51)-'Chem - ODS'!W$15*10^6&lt;0,0,IF(AND(SUM('Chemicals Calcs'!AB$1:AB50)-'Chem - ODS'!W$15*10^6&lt;0,SUM('Chemicals Calcs'!AB$2:AB51)-'Chem - ODS'!W$15*10^6&gt;0),SUM('Chemicals Calcs'!AB$2:AB51)-'Chem - ODS'!W$15*10^6,'Chemicals Calcs'!AB51))</f>
        <v>10308262632685.549</v>
      </c>
      <c r="AC51" s="210">
        <f ca="1">IF(SUM('Chemicals Calcs'!AC$2:AC51)-'Chem - ODS'!X$15*10^6&lt;0,0,IF(AND(SUM('Chemicals Calcs'!AC$1:AC50)-'Chem - ODS'!X$15*10^6&lt;0,SUM('Chemicals Calcs'!AC$2:AC51)-'Chem - ODS'!X$15*10^6&gt;0),SUM('Chemicals Calcs'!AC$2:AC51)-'Chem - ODS'!X$15*10^6,'Chemicals Calcs'!AC51))</f>
        <v>10471080445495.727</v>
      </c>
      <c r="AD51" s="210">
        <f ca="1">IF(SUM('Chemicals Calcs'!AD$2:AD51)-'Chem - ODS'!Y$15*10^6&lt;0,0,IF(AND(SUM('Chemicals Calcs'!AD$1:AD50)-'Chem - ODS'!Y$15*10^6&lt;0,SUM('Chemicals Calcs'!AD$2:AD51)-'Chem - ODS'!Y$15*10^6&gt;0),SUM('Chemicals Calcs'!AD$2:AD51)-'Chem - ODS'!Y$15*10^6,'Chemicals Calcs'!AD51))</f>
        <v>10633898258305.906</v>
      </c>
      <c r="AE51" s="210">
        <f ca="1">IF(SUM('Chemicals Calcs'!AE$2:AE51)-'Chem - ODS'!Z$15*10^6&lt;0,0,IF(AND(SUM('Chemicals Calcs'!AE$1:AE50)-'Chem - ODS'!Z$15*10^6&lt;0,SUM('Chemicals Calcs'!AE$2:AE51)-'Chem - ODS'!Z$15*10^6&gt;0),SUM('Chemicals Calcs'!AE$2:AE51)-'Chem - ODS'!Z$15*10^6,'Chemicals Calcs'!AE51))</f>
        <v>10796716071116.086</v>
      </c>
      <c r="AF51" s="210">
        <f ca="1">IF(SUM('Chemicals Calcs'!AF$2:AF51)-'Chem - ODS'!AA$15*10^6&lt;0,0,IF(AND(SUM('Chemicals Calcs'!AF$1:AF50)-'Chem - ODS'!AA$15*10^6&lt;0,SUM('Chemicals Calcs'!AF$2:AF51)-'Chem - ODS'!AA$15*10^6&gt;0),SUM('Chemicals Calcs'!AF$2:AF51)-'Chem - ODS'!AA$15*10^6,'Chemicals Calcs'!AF51))</f>
        <v>10959533883926.264</v>
      </c>
      <c r="AG51" s="210">
        <f ca="1">IF(SUM('Chemicals Calcs'!AG$2:AG51)-'Chem - ODS'!AB$15*10^6&lt;0,0,IF(AND(SUM('Chemicals Calcs'!AG$1:AG50)-'Chem - ODS'!AB$15*10^6&lt;0,SUM('Chemicals Calcs'!AG$2:AG51)-'Chem - ODS'!AB$15*10^6&gt;0),SUM('Chemicals Calcs'!AG$2:AG51)-'Chem - ODS'!AB$15*10^6,'Chemicals Calcs'!AG51))</f>
        <v>11122351696736.441</v>
      </c>
      <c r="AH51" s="210">
        <f ca="1">IF(SUM('Chemicals Calcs'!AH$2:AH51)-'Chem - ODS'!AC$15*10^6&lt;0,0,IF(AND(SUM('Chemicals Calcs'!AH$1:AH50)-'Chem - ODS'!AC$15*10^6&lt;0,SUM('Chemicals Calcs'!AH$2:AH51)-'Chem - ODS'!AC$15*10^6&gt;0),SUM('Chemicals Calcs'!AH$2:AH51)-'Chem - ODS'!AC$15*10^6,'Chemicals Calcs'!AH51))</f>
        <v>11285169509546.621</v>
      </c>
      <c r="AI51" s="210">
        <f ca="1">IF(SUM('Chemicals Calcs'!AI$2:AI51)-'Chem - ODS'!AD$15*10^6&lt;0,0,IF(AND(SUM('Chemicals Calcs'!AI$1:AI50)-'Chem - ODS'!AD$15*10^6&lt;0,SUM('Chemicals Calcs'!AI$2:AI51)-'Chem - ODS'!AD$15*10^6&gt;0),SUM('Chemicals Calcs'!AI$2:AI51)-'Chem - ODS'!AD$15*10^6,'Chemicals Calcs'!AI51))</f>
        <v>11447987322356.799</v>
      </c>
      <c r="AJ51" s="210">
        <f ca="1">IF(SUM('Chemicals Calcs'!AJ$2:AJ51)-'Chem - ODS'!AE$15*10^6&lt;0,0,IF(AND(SUM('Chemicals Calcs'!AJ$1:AJ50)-'Chem - ODS'!AE$15*10^6&lt;0,SUM('Chemicals Calcs'!AJ$2:AJ51)-'Chem - ODS'!AE$15*10^6&gt;0),SUM('Chemicals Calcs'!AJ$2:AJ51)-'Chem - ODS'!AE$15*10^6,'Chemicals Calcs'!AJ51))</f>
        <v>11610805135166.98</v>
      </c>
      <c r="AK51" s="210">
        <f ca="1">IF(SUM('Chemicals Calcs'!AK$2:AK51)-'Chem - ODS'!AF$15*10^6&lt;0,0,IF(AND(SUM('Chemicals Calcs'!AK$1:AK50)-'Chem - ODS'!AF$15*10^6&lt;0,SUM('Chemicals Calcs'!AK$2:AK51)-'Chem - ODS'!AF$15*10^6&gt;0),SUM('Chemicals Calcs'!AK$2:AK51)-'Chem - ODS'!AF$15*10^6,'Chemicals Calcs'!AK51))</f>
        <v>11773622947977.156</v>
      </c>
      <c r="AL51" s="210">
        <f ca="1">IF(SUM('Chemicals Calcs'!AL$2:AL51)-'Chem - ODS'!AG$15*10^6&lt;0,0,IF(AND(SUM('Chemicals Calcs'!AL$1:AL50)-'Chem - ODS'!AG$15*10^6&lt;0,SUM('Chemicals Calcs'!AL$2:AL51)-'Chem - ODS'!AG$15*10^6&gt;0),SUM('Chemicals Calcs'!AL$2:AL51)-'Chem - ODS'!AG$15*10^6,'Chemicals Calcs'!AL51))</f>
        <v>11936440760787.336</v>
      </c>
      <c r="AM51" s="210">
        <f ca="1">IF(SUM('Chemicals Calcs'!AM$2:AM51)-'Chem - ODS'!AH$15*10^6&lt;0,0,IF(AND(SUM('Chemicals Calcs'!AM$1:AM50)-'Chem - ODS'!AH$15*10^6&lt;0,SUM('Chemicals Calcs'!AM$2:AM51)-'Chem - ODS'!AH$15*10^6&gt;0),SUM('Chemicals Calcs'!AM$2:AM51)-'Chem - ODS'!AH$15*10^6,'Chemicals Calcs'!AM51))</f>
        <v>12099258573597.516</v>
      </c>
      <c r="AN51" s="210">
        <f ca="1">IF(SUM('Chemicals Calcs'!AN$2:AN51)-'Chem - ODS'!AI$15*10^6&lt;0,0,IF(AND(SUM('Chemicals Calcs'!AN$1:AN50)-'Chem - ODS'!AI$15*10^6&lt;0,SUM('Chemicals Calcs'!AN$2:AN51)-'Chem - ODS'!AI$15*10^6&gt;0),SUM('Chemicals Calcs'!AN$2:AN51)-'Chem - ODS'!AI$15*10^6,'Chemicals Calcs'!AN51))</f>
        <v>12262076386407.693</v>
      </c>
      <c r="AO51" s="210">
        <f ca="1">IF(SUM('Chemicals Calcs'!AO$2:AO51)-'Chem - ODS'!AJ$15*10^6&lt;0,0,IF(AND(SUM('Chemicals Calcs'!AO$1:AO50)-'Chem - ODS'!AJ$15*10^6&lt;0,SUM('Chemicals Calcs'!AO$2:AO51)-'Chem - ODS'!AJ$15*10^6&gt;0),SUM('Chemicals Calcs'!AO$2:AO51)-'Chem - ODS'!AJ$15*10^6,'Chemicals Calcs'!AO51))</f>
        <v>12424894199217.873</v>
      </c>
      <c r="AP51" s="210">
        <f ca="1">IF(SUM('Chemicals Calcs'!AP$2:AP51)-'Chem - ODS'!AK$15*10^6&lt;0,0,IF(AND(SUM('Chemicals Calcs'!AP$1:AP50)-'Chem - ODS'!AK$15*10^6&lt;0,SUM('Chemicals Calcs'!AP$2:AP51)-'Chem - ODS'!AK$15*10^6&gt;0),SUM('Chemicals Calcs'!AP$2:AP51)-'Chem - ODS'!AK$15*10^6,'Chemicals Calcs'!AP51))</f>
        <v>12587712012028.051</v>
      </c>
    </row>
    <row r="52" spans="1:42">
      <c r="A52" s="74">
        <v>0</v>
      </c>
      <c r="B52">
        <f ca="1">IF('Chemicals 2010'!$A60="CP",INDIRECT("'Chemicals 2010'!"&amp;'Country Selector'!$B$3&amp;ROW($A60))*10^12,0)</f>
        <v>393411374116.79974</v>
      </c>
      <c r="C52" s="90">
        <f t="shared" ca="1" si="2"/>
        <v>1009614666069.1466</v>
      </c>
      <c r="D52" s="90">
        <f t="shared" ca="1" si="2"/>
        <v>1625817958021.4937</v>
      </c>
      <c r="E52" s="90">
        <f t="shared" ca="1" si="2"/>
        <v>2242021249973.8403</v>
      </c>
      <c r="F52" s="90">
        <f t="shared" ca="1" si="2"/>
        <v>2858224541926.1875</v>
      </c>
      <c r="G52" s="210">
        <f ca="1">IF(SUM('Chemicals Calcs'!G$2:G52)-'Chem - ODS'!B$15*10^6&lt;0,0,IF(AND(SUM('Chemicals Calcs'!G$1:G51)-'Chem - ODS'!B$15*10^6&lt;0,SUM('Chemicals Calcs'!G$2:G52)-'Chem - ODS'!B$15*10^6&gt;0),SUM('Chemicals Calcs'!G$2:G52)-'Chem - ODS'!B$15*10^6,'Chemicals Calcs'!G52))</f>
        <v>3474427833878.5342</v>
      </c>
      <c r="H52" s="210">
        <f ca="1">IF(SUM('Chemicals Calcs'!H$2:H52)-'Chem - ODS'!C$15*10^6&lt;0,0,IF(AND(SUM('Chemicals Calcs'!H$1:H51)-'Chem - ODS'!C$15*10^6&lt;0,SUM('Chemicals Calcs'!H$2:H52)-'Chem - ODS'!C$15*10^6&gt;0),SUM('Chemicals Calcs'!H$2:H52)-'Chem - ODS'!C$15*10^6,'Chemicals Calcs'!H52))</f>
        <v>4090631125830.8809</v>
      </c>
      <c r="I52" s="210">
        <f ca="1">IF(SUM('Chemicals Calcs'!I$2:I52)-'Chem - ODS'!D$15*10^6&lt;0,0,IF(AND(SUM('Chemicals Calcs'!I$1:I51)-'Chem - ODS'!D$15*10^6&lt;0,SUM('Chemicals Calcs'!I$2:I52)-'Chem - ODS'!D$15*10^6&gt;0),SUM('Chemicals Calcs'!I$2:I52)-'Chem - ODS'!D$15*10^6,'Chemicals Calcs'!I52))</f>
        <v>4706834417783.2285</v>
      </c>
      <c r="J52" s="210">
        <f ca="1">IF(SUM('Chemicals Calcs'!J$2:J52)-'Chem - ODS'!E$15*10^6&lt;0,0,IF(AND(SUM('Chemicals Calcs'!J$1:J51)-'Chem - ODS'!E$15*10^6&lt;0,SUM('Chemicals Calcs'!J$2:J52)-'Chem - ODS'!E$15*10^6&gt;0),SUM('Chemicals Calcs'!J$2:J52)-'Chem - ODS'!E$15*10^6,'Chemicals Calcs'!J52))</f>
        <v>5323037709735.5752</v>
      </c>
      <c r="K52" s="210">
        <f ca="1">IF(SUM('Chemicals Calcs'!K$2:K52)-'Chem - ODS'!F$15*10^6&lt;0,0,IF(AND(SUM('Chemicals Calcs'!K$1:K51)-'Chem - ODS'!F$15*10^6&lt;0,SUM('Chemicals Calcs'!K$2:K52)-'Chem - ODS'!F$15*10^6&gt;0),SUM('Chemicals Calcs'!K$2:K52)-'Chem - ODS'!F$15*10^6,'Chemicals Calcs'!K52))</f>
        <v>5939241001687.9209</v>
      </c>
      <c r="L52" s="210">
        <f ca="1">IF(SUM('Chemicals Calcs'!L$2:L52)-'Chem - ODS'!G$15*10^6&lt;0,0,IF(AND(SUM('Chemicals Calcs'!L$1:L51)-'Chem - ODS'!G$15*10^6&lt;0,SUM('Chemicals Calcs'!L$2:L52)-'Chem - ODS'!G$15*10^6&gt;0),SUM('Chemicals Calcs'!L$2:L52)-'Chem - ODS'!G$15*10^6,'Chemicals Calcs'!L52))</f>
        <v>6555444293640.2686</v>
      </c>
      <c r="M52" s="210">
        <f ca="1">IF(SUM('Chemicals Calcs'!M$2:M52)-'Chem - ODS'!H$15*10^6&lt;0,0,IF(AND(SUM('Chemicals Calcs'!M$1:M51)-'Chem - ODS'!H$15*10^6&lt;0,SUM('Chemicals Calcs'!M$2:M52)-'Chem - ODS'!H$15*10^6&gt;0),SUM('Chemicals Calcs'!M$2:M52)-'Chem - ODS'!H$15*10^6,'Chemicals Calcs'!M52))</f>
        <v>7733030779586.792</v>
      </c>
      <c r="N52" s="210">
        <f ca="1">IF(SUM('Chemicals Calcs'!N$2:N52)-'Chem - ODS'!I$15*10^6&lt;0,0,IF(AND(SUM('Chemicals Calcs'!N$1:N51)-'Chem - ODS'!I$15*10^6&lt;0,SUM('Chemicals Calcs'!N$2:N52)-'Chem - ODS'!I$15*10^6&gt;0),SUM('Chemicals Calcs'!N$2:N52)-'Chem - ODS'!I$15*10^6,'Chemicals Calcs'!N52))</f>
        <v>8910617265533.3164</v>
      </c>
      <c r="O52" s="210">
        <f ca="1">IF(SUM('Chemicals Calcs'!O$2:O52)-'Chem - ODS'!J$15*10^6&lt;0,0,IF(AND(SUM('Chemicals Calcs'!O$1:O51)-'Chem - ODS'!J$15*10^6&lt;0,SUM('Chemicals Calcs'!O$2:O52)-'Chem - ODS'!J$15*10^6&gt;0),SUM('Chemicals Calcs'!O$2:O52)-'Chem - ODS'!J$15*10^6,'Chemicals Calcs'!O52))</f>
        <v>10088203751479.84</v>
      </c>
      <c r="P52" s="210">
        <f ca="1">IF(SUM('Chemicals Calcs'!P$2:P52)-'Chem - ODS'!K$15*10^6&lt;0,0,IF(AND(SUM('Chemicals Calcs'!P$1:P51)-'Chem - ODS'!K$15*10^6&lt;0,SUM('Chemicals Calcs'!P$2:P52)-'Chem - ODS'!K$15*10^6&gt;0),SUM('Chemicals Calcs'!P$2:P52)-'Chem - ODS'!K$15*10^6,'Chemicals Calcs'!P52))</f>
        <v>11265790237426.363</v>
      </c>
      <c r="Q52" s="210">
        <f ca="1">IF(SUM('Chemicals Calcs'!Q$2:Q52)-'Chem - ODS'!L$15*10^6&lt;0,0,IF(AND(SUM('Chemicals Calcs'!Q$1:Q51)-'Chem - ODS'!L$15*10^6&lt;0,SUM('Chemicals Calcs'!Q$2:Q52)-'Chem - ODS'!L$15*10^6&gt;0),SUM('Chemicals Calcs'!Q$2:Q52)-'Chem - ODS'!L$15*10^6,'Chemicals Calcs'!Q52))</f>
        <v>12443376723372.889</v>
      </c>
      <c r="R52" s="210">
        <f ca="1">IF(SUM('Chemicals Calcs'!R$2:R52)-'Chem - ODS'!M$15*10^6&lt;0,0,IF(AND(SUM('Chemicals Calcs'!R$1:R51)-'Chem - ODS'!M$15*10^6&lt;0,SUM('Chemicals Calcs'!R$2:R52)-'Chem - ODS'!M$15*10^6&gt;0),SUM('Chemicals Calcs'!R$2:R52)-'Chem - ODS'!M$15*10^6,'Chemicals Calcs'!R52))</f>
        <v>13620963209319.412</v>
      </c>
      <c r="S52" s="210">
        <f ca="1">IF(SUM('Chemicals Calcs'!S$2:S52)-'Chem - ODS'!N$15*10^6&lt;0,0,IF(AND(SUM('Chemicals Calcs'!S$1:S51)-'Chem - ODS'!N$15*10^6&lt;0,SUM('Chemicals Calcs'!S$2:S52)-'Chem - ODS'!N$15*10^6&gt;0),SUM('Chemicals Calcs'!S$2:S52)-'Chem - ODS'!N$15*10^6,'Chemicals Calcs'!S52))</f>
        <v>14798549695265.936</v>
      </c>
      <c r="T52" s="210">
        <f ca="1">IF(SUM('Chemicals Calcs'!T$2:T52)-'Chem - ODS'!O$15*10^6&lt;0,0,IF(AND(SUM('Chemicals Calcs'!T$1:T51)-'Chem - ODS'!O$15*10^6&lt;0,SUM('Chemicals Calcs'!T$2:T52)-'Chem - ODS'!O$15*10^6&gt;0),SUM('Chemicals Calcs'!T$2:T52)-'Chem - ODS'!O$15*10^6,'Chemicals Calcs'!T52))</f>
        <v>15976136181212.461</v>
      </c>
      <c r="U52" s="210">
        <f ca="1">IF(SUM('Chemicals Calcs'!U$2:U52)-'Chem - ODS'!P$15*10^6&lt;0,0,IF(AND(SUM('Chemicals Calcs'!U$1:U51)-'Chem - ODS'!P$15*10^6&lt;0,SUM('Chemicals Calcs'!U$2:U52)-'Chem - ODS'!P$15*10^6&gt;0),SUM('Chemicals Calcs'!U$2:U52)-'Chem - ODS'!P$15*10^6,'Chemicals Calcs'!U52))</f>
        <v>17153722667158.984</v>
      </c>
      <c r="V52" s="210">
        <f ca="1">IF(SUM('Chemicals Calcs'!V$2:V52)-'Chem - ODS'!Q$15*10^6&lt;0,0,IF(AND(SUM('Chemicals Calcs'!V$1:V51)-'Chem - ODS'!Q$15*10^6&lt;0,SUM('Chemicals Calcs'!V$2:V52)-'Chem - ODS'!Q$15*10^6&gt;0),SUM('Chemicals Calcs'!V$2:V52)-'Chem - ODS'!Q$15*10^6,'Chemicals Calcs'!V52))</f>
        <v>18331309153105.508</v>
      </c>
      <c r="W52" s="210">
        <f ca="1">IF(SUM('Chemicals Calcs'!W$2:W52)-'Chem - ODS'!R$15*10^6&lt;0,0,IF(AND(SUM('Chemicals Calcs'!W$1:W51)-'Chem - ODS'!R$15*10^6&lt;0,SUM('Chemicals Calcs'!W$2:W52)-'Chem - ODS'!R$15*10^6&gt;0),SUM('Chemicals Calcs'!W$2:W52)-'Chem - ODS'!R$15*10^6,'Chemicals Calcs'!W52))</f>
        <v>18651162317035.395</v>
      </c>
      <c r="X52" s="210">
        <f ca="1">IF(SUM('Chemicals Calcs'!X$2:X52)-'Chem - ODS'!S$15*10^6&lt;0,0,IF(AND(SUM('Chemicals Calcs'!X$1:X51)-'Chem - ODS'!S$15*10^6&lt;0,SUM('Chemicals Calcs'!X$2:X52)-'Chem - ODS'!S$15*10^6&gt;0),SUM('Chemicals Calcs'!X$2:X52)-'Chem - ODS'!S$15*10^6,'Chemicals Calcs'!X52))</f>
        <v>18971015480965.289</v>
      </c>
      <c r="Y52" s="210">
        <f ca="1">IF(SUM('Chemicals Calcs'!Y$2:Y52)-'Chem - ODS'!T$15*10^6&lt;0,0,IF(AND(SUM('Chemicals Calcs'!Y$1:Y51)-'Chem - ODS'!T$15*10^6&lt;0,SUM('Chemicals Calcs'!Y$2:Y52)-'Chem - ODS'!T$15*10^6&gt;0),SUM('Chemicals Calcs'!Y$2:Y52)-'Chem - ODS'!T$15*10^6,'Chemicals Calcs'!Y52))</f>
        <v>19290868644895.176</v>
      </c>
      <c r="Z52" s="210">
        <f ca="1">IF(SUM('Chemicals Calcs'!Z$2:Z52)-'Chem - ODS'!U$15*10^6&lt;0,0,IF(AND(SUM('Chemicals Calcs'!Z$1:Z51)-'Chem - ODS'!U$15*10^6&lt;0,SUM('Chemicals Calcs'!Z$2:Z52)-'Chem - ODS'!U$15*10^6&gt;0),SUM('Chemicals Calcs'!Z$2:Z52)-'Chem - ODS'!U$15*10^6,'Chemicals Calcs'!Z52))</f>
        <v>19610721808825.066</v>
      </c>
      <c r="AA52" s="210">
        <f ca="1">IF(SUM('Chemicals Calcs'!AA$2:AA52)-'Chem - ODS'!V$15*10^6&lt;0,0,IF(AND(SUM('Chemicals Calcs'!AA$1:AA51)-'Chem - ODS'!V$15*10^6&lt;0,SUM('Chemicals Calcs'!AA$2:AA52)-'Chem - ODS'!V$15*10^6&gt;0),SUM('Chemicals Calcs'!AA$2:AA52)-'Chem - ODS'!V$15*10^6,'Chemicals Calcs'!AA52))</f>
        <v>19930574972754.957</v>
      </c>
      <c r="AB52" s="210">
        <f ca="1">IF(SUM('Chemicals Calcs'!AB$2:AB52)-'Chem - ODS'!W$15*10^6&lt;0,0,IF(AND(SUM('Chemicals Calcs'!AB$1:AB51)-'Chem - ODS'!W$15*10^6&lt;0,SUM('Chemicals Calcs'!AB$2:AB52)-'Chem - ODS'!W$15*10^6&gt;0),SUM('Chemicals Calcs'!AB$2:AB52)-'Chem - ODS'!W$15*10^6,'Chemicals Calcs'!AB52))</f>
        <v>20250428136684.844</v>
      </c>
      <c r="AC52" s="210">
        <f ca="1">IF(SUM('Chemicals Calcs'!AC$2:AC52)-'Chem - ODS'!X$15*10^6&lt;0,0,IF(AND(SUM('Chemicals Calcs'!AC$1:AC51)-'Chem - ODS'!X$15*10^6&lt;0,SUM('Chemicals Calcs'!AC$2:AC52)-'Chem - ODS'!X$15*10^6&gt;0),SUM('Chemicals Calcs'!AC$2:AC52)-'Chem - ODS'!X$15*10^6,'Chemicals Calcs'!AC52))</f>
        <v>20570281300614.734</v>
      </c>
      <c r="AD52" s="210">
        <f ca="1">IF(SUM('Chemicals Calcs'!AD$2:AD52)-'Chem - ODS'!Y$15*10^6&lt;0,0,IF(AND(SUM('Chemicals Calcs'!AD$1:AD51)-'Chem - ODS'!Y$15*10^6&lt;0,SUM('Chemicals Calcs'!AD$2:AD52)-'Chem - ODS'!Y$15*10^6&gt;0),SUM('Chemicals Calcs'!AD$2:AD52)-'Chem - ODS'!Y$15*10^6,'Chemicals Calcs'!AD52))</f>
        <v>20890134464544.625</v>
      </c>
      <c r="AE52" s="210">
        <f ca="1">IF(SUM('Chemicals Calcs'!AE$2:AE52)-'Chem - ODS'!Z$15*10^6&lt;0,0,IF(AND(SUM('Chemicals Calcs'!AE$1:AE51)-'Chem - ODS'!Z$15*10^6&lt;0,SUM('Chemicals Calcs'!AE$2:AE52)-'Chem - ODS'!Z$15*10^6&gt;0),SUM('Chemicals Calcs'!AE$2:AE52)-'Chem - ODS'!Z$15*10^6,'Chemicals Calcs'!AE52))</f>
        <v>21209987628474.516</v>
      </c>
      <c r="AF52" s="210">
        <f ca="1">IF(SUM('Chemicals Calcs'!AF$2:AF52)-'Chem - ODS'!AA$15*10^6&lt;0,0,IF(AND(SUM('Chemicals Calcs'!AF$1:AF51)-'Chem - ODS'!AA$15*10^6&lt;0,SUM('Chemicals Calcs'!AF$2:AF52)-'Chem - ODS'!AA$15*10^6&gt;0),SUM('Chemicals Calcs'!AF$2:AF52)-'Chem - ODS'!AA$15*10^6,'Chemicals Calcs'!AF52))</f>
        <v>21529840792404.406</v>
      </c>
      <c r="AG52" s="210">
        <f ca="1">IF(SUM('Chemicals Calcs'!AG$2:AG52)-'Chem - ODS'!AB$15*10^6&lt;0,0,IF(AND(SUM('Chemicals Calcs'!AG$1:AG51)-'Chem - ODS'!AB$15*10^6&lt;0,SUM('Chemicals Calcs'!AG$2:AG52)-'Chem - ODS'!AB$15*10^6&gt;0),SUM('Chemicals Calcs'!AG$2:AG52)-'Chem - ODS'!AB$15*10^6,'Chemicals Calcs'!AG52))</f>
        <v>21849693956334.297</v>
      </c>
      <c r="AH52" s="210">
        <f ca="1">IF(SUM('Chemicals Calcs'!AH$2:AH52)-'Chem - ODS'!AC$15*10^6&lt;0,0,IF(AND(SUM('Chemicals Calcs'!AH$1:AH51)-'Chem - ODS'!AC$15*10^6&lt;0,SUM('Chemicals Calcs'!AH$2:AH52)-'Chem - ODS'!AC$15*10^6&gt;0),SUM('Chemicals Calcs'!AH$2:AH52)-'Chem - ODS'!AC$15*10^6,'Chemicals Calcs'!AH52))</f>
        <v>22169547120264.184</v>
      </c>
      <c r="AI52" s="210">
        <f ca="1">IF(SUM('Chemicals Calcs'!AI$2:AI52)-'Chem - ODS'!AD$15*10^6&lt;0,0,IF(AND(SUM('Chemicals Calcs'!AI$1:AI51)-'Chem - ODS'!AD$15*10^6&lt;0,SUM('Chemicals Calcs'!AI$2:AI52)-'Chem - ODS'!AD$15*10^6&gt;0),SUM('Chemicals Calcs'!AI$2:AI52)-'Chem - ODS'!AD$15*10^6,'Chemicals Calcs'!AI52))</f>
        <v>22489400284194.074</v>
      </c>
      <c r="AJ52" s="210">
        <f ca="1">IF(SUM('Chemicals Calcs'!AJ$2:AJ52)-'Chem - ODS'!AE$15*10^6&lt;0,0,IF(AND(SUM('Chemicals Calcs'!AJ$1:AJ51)-'Chem - ODS'!AE$15*10^6&lt;0,SUM('Chemicals Calcs'!AJ$2:AJ52)-'Chem - ODS'!AE$15*10^6&gt;0),SUM('Chemicals Calcs'!AJ$2:AJ52)-'Chem - ODS'!AE$15*10^6,'Chemicals Calcs'!AJ52))</f>
        <v>22809253448123.965</v>
      </c>
      <c r="AK52" s="210">
        <f ca="1">IF(SUM('Chemicals Calcs'!AK$2:AK52)-'Chem - ODS'!AF$15*10^6&lt;0,0,IF(AND(SUM('Chemicals Calcs'!AK$1:AK51)-'Chem - ODS'!AF$15*10^6&lt;0,SUM('Chemicals Calcs'!AK$2:AK52)-'Chem - ODS'!AF$15*10^6&gt;0),SUM('Chemicals Calcs'!AK$2:AK52)-'Chem - ODS'!AF$15*10^6,'Chemicals Calcs'!AK52))</f>
        <v>23129106612053.852</v>
      </c>
      <c r="AL52" s="210">
        <f ca="1">IF(SUM('Chemicals Calcs'!AL$2:AL52)-'Chem - ODS'!AG$15*10^6&lt;0,0,IF(AND(SUM('Chemicals Calcs'!AL$1:AL51)-'Chem - ODS'!AG$15*10^6&lt;0,SUM('Chemicals Calcs'!AL$2:AL52)-'Chem - ODS'!AG$15*10^6&gt;0),SUM('Chemicals Calcs'!AL$2:AL52)-'Chem - ODS'!AG$15*10^6,'Chemicals Calcs'!AL52))</f>
        <v>23448959775983.746</v>
      </c>
      <c r="AM52" s="210">
        <f ca="1">IF(SUM('Chemicals Calcs'!AM$2:AM52)-'Chem - ODS'!AH$15*10^6&lt;0,0,IF(AND(SUM('Chemicals Calcs'!AM$1:AM51)-'Chem - ODS'!AH$15*10^6&lt;0,SUM('Chemicals Calcs'!AM$2:AM52)-'Chem - ODS'!AH$15*10^6&gt;0),SUM('Chemicals Calcs'!AM$2:AM52)-'Chem - ODS'!AH$15*10^6,'Chemicals Calcs'!AM52))</f>
        <v>23768812939913.633</v>
      </c>
      <c r="AN52" s="210">
        <f ca="1">IF(SUM('Chemicals Calcs'!AN$2:AN52)-'Chem - ODS'!AI$15*10^6&lt;0,0,IF(AND(SUM('Chemicals Calcs'!AN$1:AN51)-'Chem - ODS'!AI$15*10^6&lt;0,SUM('Chemicals Calcs'!AN$2:AN52)-'Chem - ODS'!AI$15*10^6&gt;0),SUM('Chemicals Calcs'!AN$2:AN52)-'Chem - ODS'!AI$15*10^6,'Chemicals Calcs'!AN52))</f>
        <v>24088666103843.527</v>
      </c>
      <c r="AO52" s="210">
        <f ca="1">IF(SUM('Chemicals Calcs'!AO$2:AO52)-'Chem - ODS'!AJ$15*10^6&lt;0,0,IF(AND(SUM('Chemicals Calcs'!AO$1:AO51)-'Chem - ODS'!AJ$15*10^6&lt;0,SUM('Chemicals Calcs'!AO$2:AO52)-'Chem - ODS'!AJ$15*10^6&gt;0),SUM('Chemicals Calcs'!AO$2:AO52)-'Chem - ODS'!AJ$15*10^6,'Chemicals Calcs'!AO52))</f>
        <v>24408519267773.414</v>
      </c>
      <c r="AP52" s="210">
        <f ca="1">IF(SUM('Chemicals Calcs'!AP$2:AP52)-'Chem - ODS'!AK$15*10^6&lt;0,0,IF(AND(SUM('Chemicals Calcs'!AP$1:AP51)-'Chem - ODS'!AK$15*10^6&lt;0,SUM('Chemicals Calcs'!AP$2:AP52)-'Chem - ODS'!AK$15*10^6&gt;0),SUM('Chemicals Calcs'!AP$2:AP52)-'Chem - ODS'!AK$15*10^6,'Chemicals Calcs'!AP52))</f>
        <v>24728372431703.305</v>
      </c>
    </row>
    <row r="53" spans="1:42">
      <c r="A53" s="74">
        <v>1</v>
      </c>
      <c r="B53">
        <f ca="1">IF('Chemicals 2010'!$A61="CP",INDIRECT("'Chemicals 2010'!"&amp;'Country Selector'!$B$3&amp;ROW($A61))*10^12,0)</f>
        <v>0</v>
      </c>
      <c r="C53" s="90">
        <f t="shared" ca="1" si="2"/>
        <v>209898424167.66339</v>
      </c>
      <c r="D53" s="90">
        <f t="shared" ca="1" si="2"/>
        <v>419796848335.32678</v>
      </c>
      <c r="E53" s="90">
        <f t="shared" ca="1" si="2"/>
        <v>629695272502.99011</v>
      </c>
      <c r="F53" s="90">
        <f t="shared" ca="1" si="2"/>
        <v>839593696670.65356</v>
      </c>
      <c r="G53" s="210">
        <f ca="1">IF(SUM('Chemicals Calcs'!G$2:G53)-'Chem - ODS'!B$15*10^6&lt;0,0,IF(AND(SUM('Chemicals Calcs'!G$1:G52)-'Chem - ODS'!B$15*10^6&lt;0,SUM('Chemicals Calcs'!G$2:G53)-'Chem - ODS'!B$15*10^6&gt;0),SUM('Chemicals Calcs'!G$2:G53)-'Chem - ODS'!B$15*10^6,'Chemicals Calcs'!G53))</f>
        <v>1049492120838.3168</v>
      </c>
      <c r="H53" s="210">
        <f ca="1">IF(SUM('Chemicals Calcs'!H$2:H53)-'Chem - ODS'!C$15*10^6&lt;0,0,IF(AND(SUM('Chemicals Calcs'!H$1:H52)-'Chem - ODS'!C$15*10^6&lt;0,SUM('Chemicals Calcs'!H$2:H53)-'Chem - ODS'!C$15*10^6&gt;0),SUM('Chemicals Calcs'!H$2:H53)-'Chem - ODS'!C$15*10^6,'Chemicals Calcs'!H53))</f>
        <v>1259390545005.9802</v>
      </c>
      <c r="I53" s="210">
        <f ca="1">IF(SUM('Chemicals Calcs'!I$2:I53)-'Chem - ODS'!D$15*10^6&lt;0,0,IF(AND(SUM('Chemicals Calcs'!I$1:I52)-'Chem - ODS'!D$15*10^6&lt;0,SUM('Chemicals Calcs'!I$2:I53)-'Chem - ODS'!D$15*10^6&gt;0),SUM('Chemicals Calcs'!I$2:I53)-'Chem - ODS'!D$15*10^6,'Chemicals Calcs'!I53))</f>
        <v>1469288969173.6438</v>
      </c>
      <c r="J53" s="210">
        <f ca="1">IF(SUM('Chemicals Calcs'!J$2:J53)-'Chem - ODS'!E$15*10^6&lt;0,0,IF(AND(SUM('Chemicals Calcs'!J$1:J52)-'Chem - ODS'!E$15*10^6&lt;0,SUM('Chemicals Calcs'!J$2:J53)-'Chem - ODS'!E$15*10^6&gt;0),SUM('Chemicals Calcs'!J$2:J53)-'Chem - ODS'!E$15*10^6,'Chemicals Calcs'!J53))</f>
        <v>1679187393341.3071</v>
      </c>
      <c r="K53" s="210">
        <f ca="1">IF(SUM('Chemicals Calcs'!K$2:K53)-'Chem - ODS'!F$15*10^6&lt;0,0,IF(AND(SUM('Chemicals Calcs'!K$1:K52)-'Chem - ODS'!F$15*10^6&lt;0,SUM('Chemicals Calcs'!K$2:K53)-'Chem - ODS'!F$15*10^6&gt;0),SUM('Chemicals Calcs'!K$2:K53)-'Chem - ODS'!F$15*10^6,'Chemicals Calcs'!K53))</f>
        <v>1889085817508.9702</v>
      </c>
      <c r="L53" s="210">
        <f ca="1">IF(SUM('Chemicals Calcs'!L$2:L53)-'Chem - ODS'!G$15*10^6&lt;0,0,IF(AND(SUM('Chemicals Calcs'!L$1:L52)-'Chem - ODS'!G$15*10^6&lt;0,SUM('Chemicals Calcs'!L$2:L53)-'Chem - ODS'!G$15*10^6&gt;0),SUM('Chemicals Calcs'!L$2:L53)-'Chem - ODS'!G$15*10^6,'Chemicals Calcs'!L53))</f>
        <v>2098984241676.6338</v>
      </c>
      <c r="M53" s="210">
        <f ca="1">IF(SUM('Chemicals Calcs'!M$2:M53)-'Chem - ODS'!H$15*10^6&lt;0,0,IF(AND(SUM('Chemicals Calcs'!M$1:M52)-'Chem - ODS'!H$15*10^6&lt;0,SUM('Chemicals Calcs'!M$2:M53)-'Chem - ODS'!H$15*10^6&gt;0),SUM('Chemicals Calcs'!M$2:M53)-'Chem - ODS'!H$15*10^6,'Chemicals Calcs'!M53))</f>
        <v>1996794435860.3003</v>
      </c>
      <c r="N53" s="210">
        <f ca="1">IF(SUM('Chemicals Calcs'!N$2:N53)-'Chem - ODS'!I$15*10^6&lt;0,0,IF(AND(SUM('Chemicals Calcs'!N$1:N52)-'Chem - ODS'!I$15*10^6&lt;0,SUM('Chemicals Calcs'!N$2:N53)-'Chem - ODS'!I$15*10^6&gt;0),SUM('Chemicals Calcs'!N$2:N53)-'Chem - ODS'!I$15*10^6,'Chemicals Calcs'!N53))</f>
        <v>1894604630043.9673</v>
      </c>
      <c r="O53" s="210">
        <f ca="1">IF(SUM('Chemicals Calcs'!O$2:O53)-'Chem - ODS'!J$15*10^6&lt;0,0,IF(AND(SUM('Chemicals Calcs'!O$1:O52)-'Chem - ODS'!J$15*10^6&lt;0,SUM('Chemicals Calcs'!O$2:O53)-'Chem - ODS'!J$15*10^6&gt;0),SUM('Chemicals Calcs'!O$2:O53)-'Chem - ODS'!J$15*10^6,'Chemicals Calcs'!O53))</f>
        <v>1792414824227.6343</v>
      </c>
      <c r="P53" s="210">
        <f ca="1">IF(SUM('Chemicals Calcs'!P$2:P53)-'Chem - ODS'!K$15*10^6&lt;0,0,IF(AND(SUM('Chemicals Calcs'!P$1:P52)-'Chem - ODS'!K$15*10^6&lt;0,SUM('Chemicals Calcs'!P$2:P53)-'Chem - ODS'!K$15*10^6&gt;0),SUM('Chemicals Calcs'!P$2:P53)-'Chem - ODS'!K$15*10^6,'Chemicals Calcs'!P53))</f>
        <v>1690225018411.3008</v>
      </c>
      <c r="Q53" s="210">
        <f ca="1">IF(SUM('Chemicals Calcs'!Q$2:Q53)-'Chem - ODS'!L$15*10^6&lt;0,0,IF(AND(SUM('Chemicals Calcs'!Q$1:Q52)-'Chem - ODS'!L$15*10^6&lt;0,SUM('Chemicals Calcs'!Q$2:Q53)-'Chem - ODS'!L$15*10^6&gt;0),SUM('Chemicals Calcs'!Q$2:Q53)-'Chem - ODS'!L$15*10^6,'Chemicals Calcs'!Q53))</f>
        <v>1588035212594.9673</v>
      </c>
      <c r="R53" s="210">
        <f ca="1">IF(SUM('Chemicals Calcs'!R$2:R53)-'Chem - ODS'!M$15*10^6&lt;0,0,IF(AND(SUM('Chemicals Calcs'!R$1:R52)-'Chem - ODS'!M$15*10^6&lt;0,SUM('Chemicals Calcs'!R$2:R53)-'Chem - ODS'!M$15*10^6&gt;0),SUM('Chemicals Calcs'!R$2:R53)-'Chem - ODS'!M$15*10^6,'Chemicals Calcs'!R53))</f>
        <v>1485845406778.6343</v>
      </c>
      <c r="S53" s="210">
        <f ca="1">IF(SUM('Chemicals Calcs'!S$2:S53)-'Chem - ODS'!N$15*10^6&lt;0,0,IF(AND(SUM('Chemicals Calcs'!S$1:S52)-'Chem - ODS'!N$15*10^6&lt;0,SUM('Chemicals Calcs'!S$2:S53)-'Chem - ODS'!N$15*10^6&gt;0),SUM('Chemicals Calcs'!S$2:S53)-'Chem - ODS'!N$15*10^6,'Chemicals Calcs'!S53))</f>
        <v>1383655600962.3008</v>
      </c>
      <c r="T53" s="210">
        <f ca="1">IF(SUM('Chemicals Calcs'!T$2:T53)-'Chem - ODS'!O$15*10^6&lt;0,0,IF(AND(SUM('Chemicals Calcs'!T$1:T52)-'Chem - ODS'!O$15*10^6&lt;0,SUM('Chemicals Calcs'!T$2:T53)-'Chem - ODS'!O$15*10^6&gt;0),SUM('Chemicals Calcs'!T$2:T53)-'Chem - ODS'!O$15*10^6,'Chemicals Calcs'!T53))</f>
        <v>1281465795145.9678</v>
      </c>
      <c r="U53" s="210">
        <f ca="1">IF(SUM('Chemicals Calcs'!U$2:U53)-'Chem - ODS'!P$15*10^6&lt;0,0,IF(AND(SUM('Chemicals Calcs'!U$1:U52)-'Chem - ODS'!P$15*10^6&lt;0,SUM('Chemicals Calcs'!U$2:U53)-'Chem - ODS'!P$15*10^6&gt;0),SUM('Chemicals Calcs'!U$2:U53)-'Chem - ODS'!P$15*10^6,'Chemicals Calcs'!U53))</f>
        <v>1179275989329.6345</v>
      </c>
      <c r="V53" s="210">
        <f ca="1">IF(SUM('Chemicals Calcs'!V$2:V53)-'Chem - ODS'!Q$15*10^6&lt;0,0,IF(AND(SUM('Chemicals Calcs'!V$1:V52)-'Chem - ODS'!Q$15*10^6&lt;0,SUM('Chemicals Calcs'!V$2:V53)-'Chem - ODS'!Q$15*10^6&gt;0),SUM('Chemicals Calcs'!V$2:V53)-'Chem - ODS'!Q$15*10^6,'Chemicals Calcs'!V53))</f>
        <v>1077086183513.3011</v>
      </c>
      <c r="W53" s="210">
        <f ca="1">IF(SUM('Chemicals Calcs'!W$2:W53)-'Chem - ODS'!R$15*10^6&lt;0,0,IF(AND(SUM('Chemicals Calcs'!W$1:W52)-'Chem - ODS'!R$15*10^6&lt;0,SUM('Chemicals Calcs'!W$2:W53)-'Chem - ODS'!R$15*10^6&gt;0),SUM('Chemicals Calcs'!W$2:W53)-'Chem - ODS'!R$15*10^6,'Chemicals Calcs'!W53))</f>
        <v>1095879681606.8912</v>
      </c>
      <c r="X53" s="210">
        <f ca="1">IF(SUM('Chemicals Calcs'!X$2:X53)-'Chem - ODS'!S$15*10^6&lt;0,0,IF(AND(SUM('Chemicals Calcs'!X$1:X52)-'Chem - ODS'!S$15*10^6&lt;0,SUM('Chemicals Calcs'!X$2:X53)-'Chem - ODS'!S$15*10^6&gt;0),SUM('Chemicals Calcs'!X$2:X53)-'Chem - ODS'!S$15*10^6,'Chemicals Calcs'!X53))</f>
        <v>1114673179700.4814</v>
      </c>
      <c r="Y53" s="210">
        <f ca="1">IF(SUM('Chemicals Calcs'!Y$2:Y53)-'Chem - ODS'!T$15*10^6&lt;0,0,IF(AND(SUM('Chemicals Calcs'!Y$1:Y52)-'Chem - ODS'!T$15*10^6&lt;0,SUM('Chemicals Calcs'!Y$2:Y53)-'Chem - ODS'!T$15*10^6&gt;0),SUM('Chemicals Calcs'!Y$2:Y53)-'Chem - ODS'!T$15*10^6,'Chemicals Calcs'!Y53))</f>
        <v>1133466677794.0715</v>
      </c>
      <c r="Z53" s="210">
        <f ca="1">IF(SUM('Chemicals Calcs'!Z$2:Z53)-'Chem - ODS'!U$15*10^6&lt;0,0,IF(AND(SUM('Chemicals Calcs'!Z$1:Z52)-'Chem - ODS'!U$15*10^6&lt;0,SUM('Chemicals Calcs'!Z$2:Z53)-'Chem - ODS'!U$15*10^6&gt;0),SUM('Chemicals Calcs'!Z$2:Z53)-'Chem - ODS'!U$15*10^6,'Chemicals Calcs'!Z53))</f>
        <v>1152260175887.6616</v>
      </c>
      <c r="AA53" s="210">
        <f ca="1">IF(SUM('Chemicals Calcs'!AA$2:AA53)-'Chem - ODS'!V$15*10^6&lt;0,0,IF(AND(SUM('Chemicals Calcs'!AA$1:AA52)-'Chem - ODS'!V$15*10^6&lt;0,SUM('Chemicals Calcs'!AA$2:AA53)-'Chem - ODS'!V$15*10^6&gt;0),SUM('Chemicals Calcs'!AA$2:AA53)-'Chem - ODS'!V$15*10^6,'Chemicals Calcs'!AA53))</f>
        <v>1171053673981.2517</v>
      </c>
      <c r="AB53" s="210">
        <f ca="1">IF(SUM('Chemicals Calcs'!AB$2:AB53)-'Chem - ODS'!W$15*10^6&lt;0,0,IF(AND(SUM('Chemicals Calcs'!AB$1:AB52)-'Chem - ODS'!W$15*10^6&lt;0,SUM('Chemicals Calcs'!AB$2:AB53)-'Chem - ODS'!W$15*10^6&gt;0),SUM('Chemicals Calcs'!AB$2:AB53)-'Chem - ODS'!W$15*10^6,'Chemicals Calcs'!AB53))</f>
        <v>1189847172074.8418</v>
      </c>
      <c r="AC53" s="210">
        <f ca="1">IF(SUM('Chemicals Calcs'!AC$2:AC53)-'Chem - ODS'!X$15*10^6&lt;0,0,IF(AND(SUM('Chemicals Calcs'!AC$1:AC52)-'Chem - ODS'!X$15*10^6&lt;0,SUM('Chemicals Calcs'!AC$2:AC53)-'Chem - ODS'!X$15*10^6&gt;0),SUM('Chemicals Calcs'!AC$2:AC53)-'Chem - ODS'!X$15*10^6,'Chemicals Calcs'!AC53))</f>
        <v>1208640670168.4321</v>
      </c>
      <c r="AD53" s="210">
        <f ca="1">IF(SUM('Chemicals Calcs'!AD$2:AD53)-'Chem - ODS'!Y$15*10^6&lt;0,0,IF(AND(SUM('Chemicals Calcs'!AD$1:AD52)-'Chem - ODS'!Y$15*10^6&lt;0,SUM('Chemicals Calcs'!AD$2:AD53)-'Chem - ODS'!Y$15*10^6&gt;0),SUM('Chemicals Calcs'!AD$2:AD53)-'Chem - ODS'!Y$15*10^6,'Chemicals Calcs'!AD53))</f>
        <v>1227434168262.022</v>
      </c>
      <c r="AE53" s="210">
        <f ca="1">IF(SUM('Chemicals Calcs'!AE$2:AE53)-'Chem - ODS'!Z$15*10^6&lt;0,0,IF(AND(SUM('Chemicals Calcs'!AE$1:AE52)-'Chem - ODS'!Z$15*10^6&lt;0,SUM('Chemicals Calcs'!AE$2:AE53)-'Chem - ODS'!Z$15*10^6&gt;0),SUM('Chemicals Calcs'!AE$2:AE53)-'Chem - ODS'!Z$15*10^6,'Chemicals Calcs'!AE53))</f>
        <v>1246227666355.6123</v>
      </c>
      <c r="AF53" s="210">
        <f ca="1">IF(SUM('Chemicals Calcs'!AF$2:AF53)-'Chem - ODS'!AA$15*10^6&lt;0,0,IF(AND(SUM('Chemicals Calcs'!AF$1:AF52)-'Chem - ODS'!AA$15*10^6&lt;0,SUM('Chemicals Calcs'!AF$2:AF53)-'Chem - ODS'!AA$15*10^6&gt;0),SUM('Chemicals Calcs'!AF$2:AF53)-'Chem - ODS'!AA$15*10^6,'Chemicals Calcs'!AF53))</f>
        <v>1265021164449.2024</v>
      </c>
      <c r="AG53" s="210">
        <f ca="1">IF(SUM('Chemicals Calcs'!AG$2:AG53)-'Chem - ODS'!AB$15*10^6&lt;0,0,IF(AND(SUM('Chemicals Calcs'!AG$1:AG52)-'Chem - ODS'!AB$15*10^6&lt;0,SUM('Chemicals Calcs'!AG$2:AG53)-'Chem - ODS'!AB$15*10^6&gt;0),SUM('Chemicals Calcs'!AG$2:AG53)-'Chem - ODS'!AB$15*10^6,'Chemicals Calcs'!AG53))</f>
        <v>1283814662542.7925</v>
      </c>
      <c r="AH53" s="210">
        <f ca="1">IF(SUM('Chemicals Calcs'!AH$2:AH53)-'Chem - ODS'!AC$15*10^6&lt;0,0,IF(AND(SUM('Chemicals Calcs'!AH$1:AH52)-'Chem - ODS'!AC$15*10^6&lt;0,SUM('Chemicals Calcs'!AH$2:AH53)-'Chem - ODS'!AC$15*10^6&gt;0),SUM('Chemicals Calcs'!AH$2:AH53)-'Chem - ODS'!AC$15*10^6,'Chemicals Calcs'!AH53))</f>
        <v>1302608160636.3826</v>
      </c>
      <c r="AI53" s="210">
        <f ca="1">IF(SUM('Chemicals Calcs'!AI$2:AI53)-'Chem - ODS'!AD$15*10^6&lt;0,0,IF(AND(SUM('Chemicals Calcs'!AI$1:AI52)-'Chem - ODS'!AD$15*10^6&lt;0,SUM('Chemicals Calcs'!AI$2:AI53)-'Chem - ODS'!AD$15*10^6&gt;0),SUM('Chemicals Calcs'!AI$2:AI53)-'Chem - ODS'!AD$15*10^6,'Chemicals Calcs'!AI53))</f>
        <v>1321401658729.9727</v>
      </c>
      <c r="AJ53" s="210">
        <f ca="1">IF(SUM('Chemicals Calcs'!AJ$2:AJ53)-'Chem - ODS'!AE$15*10^6&lt;0,0,IF(AND(SUM('Chemicals Calcs'!AJ$1:AJ52)-'Chem - ODS'!AE$15*10^6&lt;0,SUM('Chemicals Calcs'!AJ$2:AJ53)-'Chem - ODS'!AE$15*10^6&gt;0),SUM('Chemicals Calcs'!AJ$2:AJ53)-'Chem - ODS'!AE$15*10^6,'Chemicals Calcs'!AJ53))</f>
        <v>1340195156823.563</v>
      </c>
      <c r="AK53" s="210">
        <f ca="1">IF(SUM('Chemicals Calcs'!AK$2:AK53)-'Chem - ODS'!AF$15*10^6&lt;0,0,IF(AND(SUM('Chemicals Calcs'!AK$1:AK52)-'Chem - ODS'!AF$15*10^6&lt;0,SUM('Chemicals Calcs'!AK$2:AK53)-'Chem - ODS'!AF$15*10^6&gt;0),SUM('Chemicals Calcs'!AK$2:AK53)-'Chem - ODS'!AF$15*10^6,'Chemicals Calcs'!AK53))</f>
        <v>1358988654917.1531</v>
      </c>
      <c r="AL53" s="210">
        <f ca="1">IF(SUM('Chemicals Calcs'!AL$2:AL53)-'Chem - ODS'!AG$15*10^6&lt;0,0,IF(AND(SUM('Chemicals Calcs'!AL$1:AL52)-'Chem - ODS'!AG$15*10^6&lt;0,SUM('Chemicals Calcs'!AL$2:AL53)-'Chem - ODS'!AG$15*10^6&gt;0),SUM('Chemicals Calcs'!AL$2:AL53)-'Chem - ODS'!AG$15*10^6,'Chemicals Calcs'!AL53))</f>
        <v>1377782153010.7429</v>
      </c>
      <c r="AM53" s="210">
        <f ca="1">IF(SUM('Chemicals Calcs'!AM$2:AM53)-'Chem - ODS'!AH$15*10^6&lt;0,0,IF(AND(SUM('Chemicals Calcs'!AM$1:AM52)-'Chem - ODS'!AH$15*10^6&lt;0,SUM('Chemicals Calcs'!AM$2:AM53)-'Chem - ODS'!AH$15*10^6&gt;0),SUM('Chemicals Calcs'!AM$2:AM53)-'Chem - ODS'!AH$15*10^6,'Chemicals Calcs'!AM53))</f>
        <v>1396575651104.333</v>
      </c>
      <c r="AN53" s="210">
        <f ca="1">IF(SUM('Chemicals Calcs'!AN$2:AN53)-'Chem - ODS'!AI$15*10^6&lt;0,0,IF(AND(SUM('Chemicals Calcs'!AN$1:AN52)-'Chem - ODS'!AI$15*10^6&lt;0,SUM('Chemicals Calcs'!AN$2:AN53)-'Chem - ODS'!AI$15*10^6&gt;0),SUM('Chemicals Calcs'!AN$2:AN53)-'Chem - ODS'!AI$15*10^6,'Chemicals Calcs'!AN53))</f>
        <v>1415369149197.9233</v>
      </c>
      <c r="AO53" s="210">
        <f ca="1">IF(SUM('Chemicals Calcs'!AO$2:AO53)-'Chem - ODS'!AJ$15*10^6&lt;0,0,IF(AND(SUM('Chemicals Calcs'!AO$1:AO52)-'Chem - ODS'!AJ$15*10^6&lt;0,SUM('Chemicals Calcs'!AO$2:AO53)-'Chem - ODS'!AJ$15*10^6&gt;0),SUM('Chemicals Calcs'!AO$2:AO53)-'Chem - ODS'!AJ$15*10^6,'Chemicals Calcs'!AO53))</f>
        <v>1434162647291.5134</v>
      </c>
      <c r="AP53" s="210">
        <f ca="1">IF(SUM('Chemicals Calcs'!AP$2:AP53)-'Chem - ODS'!AK$15*10^6&lt;0,0,IF(AND(SUM('Chemicals Calcs'!AP$1:AP52)-'Chem - ODS'!AK$15*10^6&lt;0,SUM('Chemicals Calcs'!AP$2:AP53)-'Chem - ODS'!AK$15*10^6&gt;0),SUM('Chemicals Calcs'!AP$2:AP53)-'Chem - ODS'!AK$15*10^6,'Chemicals Calcs'!AP53))</f>
        <v>1452956145385.1035</v>
      </c>
    </row>
    <row r="54" spans="1:42">
      <c r="A54" s="74">
        <v>2</v>
      </c>
      <c r="B54">
        <f ca="1">IF('Chemicals 2010'!$A62="CP",INDIRECT("'Chemicals 2010'!"&amp;'Country Selector'!$B$3&amp;ROW($A62))*10^12,0)</f>
        <v>0</v>
      </c>
      <c r="C54" s="90">
        <f t="shared" ca="1" si="2"/>
        <v>0</v>
      </c>
      <c r="D54" s="90">
        <f t="shared" ca="1" si="2"/>
        <v>0</v>
      </c>
      <c r="E54" s="90">
        <f t="shared" ca="1" si="2"/>
        <v>0</v>
      </c>
      <c r="F54" s="90">
        <f t="shared" ca="1" si="2"/>
        <v>0</v>
      </c>
      <c r="G54" s="210">
        <f ca="1">IF(SUM('Chemicals Calcs'!G$2:G54)-'Chem - ODS'!B$15*10^6&lt;0,0,IF(AND(SUM('Chemicals Calcs'!G$1:G53)-'Chem - ODS'!B$15*10^6&lt;0,SUM('Chemicals Calcs'!G$2:G54)-'Chem - ODS'!B$15*10^6&gt;0),SUM('Chemicals Calcs'!G$2:G54)-'Chem - ODS'!B$15*10^6,'Chemicals Calcs'!G54))</f>
        <v>0</v>
      </c>
      <c r="H54" s="210">
        <f ca="1">IF(SUM('Chemicals Calcs'!H$2:H54)-'Chem - ODS'!C$15*10^6&lt;0,0,IF(AND(SUM('Chemicals Calcs'!H$1:H53)-'Chem - ODS'!C$15*10^6&lt;0,SUM('Chemicals Calcs'!H$2:H54)-'Chem - ODS'!C$15*10^6&gt;0),SUM('Chemicals Calcs'!H$2:H54)-'Chem - ODS'!C$15*10^6,'Chemicals Calcs'!H54))</f>
        <v>0</v>
      </c>
      <c r="I54" s="210">
        <f ca="1">IF(SUM('Chemicals Calcs'!I$2:I54)-'Chem - ODS'!D$15*10^6&lt;0,0,IF(AND(SUM('Chemicals Calcs'!I$1:I53)-'Chem - ODS'!D$15*10^6&lt;0,SUM('Chemicals Calcs'!I$2:I54)-'Chem - ODS'!D$15*10^6&gt;0),SUM('Chemicals Calcs'!I$2:I54)-'Chem - ODS'!D$15*10^6,'Chemicals Calcs'!I54))</f>
        <v>0</v>
      </c>
      <c r="J54" s="210">
        <f ca="1">IF(SUM('Chemicals Calcs'!J$2:J54)-'Chem - ODS'!E$15*10^6&lt;0,0,IF(AND(SUM('Chemicals Calcs'!J$1:J53)-'Chem - ODS'!E$15*10^6&lt;0,SUM('Chemicals Calcs'!J$2:J54)-'Chem - ODS'!E$15*10^6&gt;0),SUM('Chemicals Calcs'!J$2:J54)-'Chem - ODS'!E$15*10^6,'Chemicals Calcs'!J54))</f>
        <v>0</v>
      </c>
      <c r="K54" s="210">
        <f ca="1">IF(SUM('Chemicals Calcs'!K$2:K54)-'Chem - ODS'!F$15*10^6&lt;0,0,IF(AND(SUM('Chemicals Calcs'!K$1:K53)-'Chem - ODS'!F$15*10^6&lt;0,SUM('Chemicals Calcs'!K$2:K54)-'Chem - ODS'!F$15*10^6&gt;0),SUM('Chemicals Calcs'!K$2:K54)-'Chem - ODS'!F$15*10^6,'Chemicals Calcs'!K54))</f>
        <v>0</v>
      </c>
      <c r="L54" s="210">
        <f ca="1">IF(SUM('Chemicals Calcs'!L$2:L54)-'Chem - ODS'!G$15*10^6&lt;0,0,IF(AND(SUM('Chemicals Calcs'!L$1:L53)-'Chem - ODS'!G$15*10^6&lt;0,SUM('Chemicals Calcs'!L$2:L54)-'Chem - ODS'!G$15*10^6&gt;0),SUM('Chemicals Calcs'!L$2:L54)-'Chem - ODS'!G$15*10^6,'Chemicals Calcs'!L54))</f>
        <v>0</v>
      </c>
      <c r="M54" s="210">
        <f ca="1">IF(SUM('Chemicals Calcs'!M$2:M54)-'Chem - ODS'!H$15*10^6&lt;0,0,IF(AND(SUM('Chemicals Calcs'!M$1:M53)-'Chem - ODS'!H$15*10^6&lt;0,SUM('Chemicals Calcs'!M$2:M54)-'Chem - ODS'!H$15*10^6&gt;0),SUM('Chemicals Calcs'!M$2:M54)-'Chem - ODS'!H$15*10^6,'Chemicals Calcs'!M54))</f>
        <v>0</v>
      </c>
      <c r="N54" s="210">
        <f ca="1">IF(SUM('Chemicals Calcs'!N$2:N54)-'Chem - ODS'!I$15*10^6&lt;0,0,IF(AND(SUM('Chemicals Calcs'!N$1:N53)-'Chem - ODS'!I$15*10^6&lt;0,SUM('Chemicals Calcs'!N$2:N54)-'Chem - ODS'!I$15*10^6&gt;0),SUM('Chemicals Calcs'!N$2:N54)-'Chem - ODS'!I$15*10^6,'Chemicals Calcs'!N54))</f>
        <v>0</v>
      </c>
      <c r="O54" s="210">
        <f ca="1">IF(SUM('Chemicals Calcs'!O$2:O54)-'Chem - ODS'!J$15*10^6&lt;0,0,IF(AND(SUM('Chemicals Calcs'!O$1:O53)-'Chem - ODS'!J$15*10^6&lt;0,SUM('Chemicals Calcs'!O$2:O54)-'Chem - ODS'!J$15*10^6&gt;0),SUM('Chemicals Calcs'!O$2:O54)-'Chem - ODS'!J$15*10^6,'Chemicals Calcs'!O54))</f>
        <v>0</v>
      </c>
      <c r="P54" s="210">
        <f ca="1">IF(SUM('Chemicals Calcs'!P$2:P54)-'Chem - ODS'!K$15*10^6&lt;0,0,IF(AND(SUM('Chemicals Calcs'!P$1:P53)-'Chem - ODS'!K$15*10^6&lt;0,SUM('Chemicals Calcs'!P$2:P54)-'Chem - ODS'!K$15*10^6&gt;0),SUM('Chemicals Calcs'!P$2:P54)-'Chem - ODS'!K$15*10^6,'Chemicals Calcs'!P54))</f>
        <v>0</v>
      </c>
      <c r="Q54" s="210">
        <f ca="1">IF(SUM('Chemicals Calcs'!Q$2:Q54)-'Chem - ODS'!L$15*10^6&lt;0,0,IF(AND(SUM('Chemicals Calcs'!Q$1:Q53)-'Chem - ODS'!L$15*10^6&lt;0,SUM('Chemicals Calcs'!Q$2:Q54)-'Chem - ODS'!L$15*10^6&gt;0),SUM('Chemicals Calcs'!Q$2:Q54)-'Chem - ODS'!L$15*10^6,'Chemicals Calcs'!Q54))</f>
        <v>0</v>
      </c>
      <c r="R54" s="210">
        <f ca="1">IF(SUM('Chemicals Calcs'!R$2:R54)-'Chem - ODS'!M$15*10^6&lt;0,0,IF(AND(SUM('Chemicals Calcs'!R$1:R53)-'Chem - ODS'!M$15*10^6&lt;0,SUM('Chemicals Calcs'!R$2:R54)-'Chem - ODS'!M$15*10^6&gt;0),SUM('Chemicals Calcs'!R$2:R54)-'Chem - ODS'!M$15*10^6,'Chemicals Calcs'!R54))</f>
        <v>0</v>
      </c>
      <c r="S54" s="210">
        <f ca="1">IF(SUM('Chemicals Calcs'!S$2:S54)-'Chem - ODS'!N$15*10^6&lt;0,0,IF(AND(SUM('Chemicals Calcs'!S$1:S53)-'Chem - ODS'!N$15*10^6&lt;0,SUM('Chemicals Calcs'!S$2:S54)-'Chem - ODS'!N$15*10^6&gt;0),SUM('Chemicals Calcs'!S$2:S54)-'Chem - ODS'!N$15*10^6,'Chemicals Calcs'!S54))</f>
        <v>0</v>
      </c>
      <c r="T54" s="210">
        <f ca="1">IF(SUM('Chemicals Calcs'!T$2:T54)-'Chem - ODS'!O$15*10^6&lt;0,0,IF(AND(SUM('Chemicals Calcs'!T$1:T53)-'Chem - ODS'!O$15*10^6&lt;0,SUM('Chemicals Calcs'!T$2:T54)-'Chem - ODS'!O$15*10^6&gt;0),SUM('Chemicals Calcs'!T$2:T54)-'Chem - ODS'!O$15*10^6,'Chemicals Calcs'!T54))</f>
        <v>0</v>
      </c>
      <c r="U54" s="210">
        <f ca="1">IF(SUM('Chemicals Calcs'!U$2:U54)-'Chem - ODS'!P$15*10^6&lt;0,0,IF(AND(SUM('Chemicals Calcs'!U$1:U53)-'Chem - ODS'!P$15*10^6&lt;0,SUM('Chemicals Calcs'!U$2:U54)-'Chem - ODS'!P$15*10^6&gt;0),SUM('Chemicals Calcs'!U$2:U54)-'Chem - ODS'!P$15*10^6,'Chemicals Calcs'!U54))</f>
        <v>0</v>
      </c>
      <c r="V54" s="210">
        <f ca="1">IF(SUM('Chemicals Calcs'!V$2:V54)-'Chem - ODS'!Q$15*10^6&lt;0,0,IF(AND(SUM('Chemicals Calcs'!V$1:V53)-'Chem - ODS'!Q$15*10^6&lt;0,SUM('Chemicals Calcs'!V$2:V54)-'Chem - ODS'!Q$15*10^6&gt;0),SUM('Chemicals Calcs'!V$2:V54)-'Chem - ODS'!Q$15*10^6,'Chemicals Calcs'!V54))</f>
        <v>0</v>
      </c>
      <c r="W54" s="210">
        <f ca="1">IF(SUM('Chemicals Calcs'!W$2:W54)-'Chem - ODS'!R$15*10^6&lt;0,0,IF(AND(SUM('Chemicals Calcs'!W$1:W53)-'Chem - ODS'!R$15*10^6&lt;0,SUM('Chemicals Calcs'!W$2:W54)-'Chem - ODS'!R$15*10^6&gt;0),SUM('Chemicals Calcs'!W$2:W54)-'Chem - ODS'!R$15*10^6,'Chemicals Calcs'!W54))</f>
        <v>0</v>
      </c>
      <c r="X54" s="210">
        <f ca="1">IF(SUM('Chemicals Calcs'!X$2:X54)-'Chem - ODS'!S$15*10^6&lt;0,0,IF(AND(SUM('Chemicals Calcs'!X$1:X53)-'Chem - ODS'!S$15*10^6&lt;0,SUM('Chemicals Calcs'!X$2:X54)-'Chem - ODS'!S$15*10^6&gt;0),SUM('Chemicals Calcs'!X$2:X54)-'Chem - ODS'!S$15*10^6,'Chemicals Calcs'!X54))</f>
        <v>0</v>
      </c>
      <c r="Y54" s="210">
        <f ca="1">IF(SUM('Chemicals Calcs'!Y$2:Y54)-'Chem - ODS'!T$15*10^6&lt;0,0,IF(AND(SUM('Chemicals Calcs'!Y$1:Y53)-'Chem - ODS'!T$15*10^6&lt;0,SUM('Chemicals Calcs'!Y$2:Y54)-'Chem - ODS'!T$15*10^6&gt;0),SUM('Chemicals Calcs'!Y$2:Y54)-'Chem - ODS'!T$15*10^6,'Chemicals Calcs'!Y54))</f>
        <v>0</v>
      </c>
      <c r="Z54" s="210">
        <f ca="1">IF(SUM('Chemicals Calcs'!Z$2:Z54)-'Chem - ODS'!U$15*10^6&lt;0,0,IF(AND(SUM('Chemicals Calcs'!Z$1:Z53)-'Chem - ODS'!U$15*10^6&lt;0,SUM('Chemicals Calcs'!Z$2:Z54)-'Chem - ODS'!U$15*10^6&gt;0),SUM('Chemicals Calcs'!Z$2:Z54)-'Chem - ODS'!U$15*10^6,'Chemicals Calcs'!Z54))</f>
        <v>0</v>
      </c>
      <c r="AA54" s="210">
        <f ca="1">IF(SUM('Chemicals Calcs'!AA$2:AA54)-'Chem - ODS'!V$15*10^6&lt;0,0,IF(AND(SUM('Chemicals Calcs'!AA$1:AA53)-'Chem - ODS'!V$15*10^6&lt;0,SUM('Chemicals Calcs'!AA$2:AA54)-'Chem - ODS'!V$15*10^6&gt;0),SUM('Chemicals Calcs'!AA$2:AA54)-'Chem - ODS'!V$15*10^6,'Chemicals Calcs'!AA54))</f>
        <v>0</v>
      </c>
      <c r="AB54" s="210">
        <f ca="1">IF(SUM('Chemicals Calcs'!AB$2:AB54)-'Chem - ODS'!W$15*10^6&lt;0,0,IF(AND(SUM('Chemicals Calcs'!AB$1:AB53)-'Chem - ODS'!W$15*10^6&lt;0,SUM('Chemicals Calcs'!AB$2:AB54)-'Chem - ODS'!W$15*10^6&gt;0),SUM('Chemicals Calcs'!AB$2:AB54)-'Chem - ODS'!W$15*10^6,'Chemicals Calcs'!AB54))</f>
        <v>0</v>
      </c>
      <c r="AC54" s="210">
        <f ca="1">IF(SUM('Chemicals Calcs'!AC$2:AC54)-'Chem - ODS'!X$15*10^6&lt;0,0,IF(AND(SUM('Chemicals Calcs'!AC$1:AC53)-'Chem - ODS'!X$15*10^6&lt;0,SUM('Chemicals Calcs'!AC$2:AC54)-'Chem - ODS'!X$15*10^6&gt;0),SUM('Chemicals Calcs'!AC$2:AC54)-'Chem - ODS'!X$15*10^6,'Chemicals Calcs'!AC54))</f>
        <v>0</v>
      </c>
      <c r="AD54" s="210">
        <f ca="1">IF(SUM('Chemicals Calcs'!AD$2:AD54)-'Chem - ODS'!Y$15*10^6&lt;0,0,IF(AND(SUM('Chemicals Calcs'!AD$1:AD53)-'Chem - ODS'!Y$15*10^6&lt;0,SUM('Chemicals Calcs'!AD$2:AD54)-'Chem - ODS'!Y$15*10^6&gt;0),SUM('Chemicals Calcs'!AD$2:AD54)-'Chem - ODS'!Y$15*10^6,'Chemicals Calcs'!AD54))</f>
        <v>0</v>
      </c>
      <c r="AE54" s="210">
        <f ca="1">IF(SUM('Chemicals Calcs'!AE$2:AE54)-'Chem - ODS'!Z$15*10^6&lt;0,0,IF(AND(SUM('Chemicals Calcs'!AE$1:AE53)-'Chem - ODS'!Z$15*10^6&lt;0,SUM('Chemicals Calcs'!AE$2:AE54)-'Chem - ODS'!Z$15*10^6&gt;0),SUM('Chemicals Calcs'!AE$2:AE54)-'Chem - ODS'!Z$15*10^6,'Chemicals Calcs'!AE54))</f>
        <v>0</v>
      </c>
      <c r="AF54" s="210">
        <f ca="1">IF(SUM('Chemicals Calcs'!AF$2:AF54)-'Chem - ODS'!AA$15*10^6&lt;0,0,IF(AND(SUM('Chemicals Calcs'!AF$1:AF53)-'Chem - ODS'!AA$15*10^6&lt;0,SUM('Chemicals Calcs'!AF$2:AF54)-'Chem - ODS'!AA$15*10^6&gt;0),SUM('Chemicals Calcs'!AF$2:AF54)-'Chem - ODS'!AA$15*10^6,'Chemicals Calcs'!AF54))</f>
        <v>0</v>
      </c>
      <c r="AG54" s="210">
        <f ca="1">IF(SUM('Chemicals Calcs'!AG$2:AG54)-'Chem - ODS'!AB$15*10^6&lt;0,0,IF(AND(SUM('Chemicals Calcs'!AG$1:AG53)-'Chem - ODS'!AB$15*10^6&lt;0,SUM('Chemicals Calcs'!AG$2:AG54)-'Chem - ODS'!AB$15*10^6&gt;0),SUM('Chemicals Calcs'!AG$2:AG54)-'Chem - ODS'!AB$15*10^6,'Chemicals Calcs'!AG54))</f>
        <v>0</v>
      </c>
      <c r="AH54" s="210">
        <f ca="1">IF(SUM('Chemicals Calcs'!AH$2:AH54)-'Chem - ODS'!AC$15*10^6&lt;0,0,IF(AND(SUM('Chemicals Calcs'!AH$1:AH53)-'Chem - ODS'!AC$15*10^6&lt;0,SUM('Chemicals Calcs'!AH$2:AH54)-'Chem - ODS'!AC$15*10^6&gt;0),SUM('Chemicals Calcs'!AH$2:AH54)-'Chem - ODS'!AC$15*10^6,'Chemicals Calcs'!AH54))</f>
        <v>0</v>
      </c>
      <c r="AI54" s="210">
        <f ca="1">IF(SUM('Chemicals Calcs'!AI$2:AI54)-'Chem - ODS'!AD$15*10^6&lt;0,0,IF(AND(SUM('Chemicals Calcs'!AI$1:AI53)-'Chem - ODS'!AD$15*10^6&lt;0,SUM('Chemicals Calcs'!AI$2:AI54)-'Chem - ODS'!AD$15*10^6&gt;0),SUM('Chemicals Calcs'!AI$2:AI54)-'Chem - ODS'!AD$15*10^6,'Chemicals Calcs'!AI54))</f>
        <v>0</v>
      </c>
      <c r="AJ54" s="210">
        <f ca="1">IF(SUM('Chemicals Calcs'!AJ$2:AJ54)-'Chem - ODS'!AE$15*10^6&lt;0,0,IF(AND(SUM('Chemicals Calcs'!AJ$1:AJ53)-'Chem - ODS'!AE$15*10^6&lt;0,SUM('Chemicals Calcs'!AJ$2:AJ54)-'Chem - ODS'!AE$15*10^6&gt;0),SUM('Chemicals Calcs'!AJ$2:AJ54)-'Chem - ODS'!AE$15*10^6,'Chemicals Calcs'!AJ54))</f>
        <v>0</v>
      </c>
      <c r="AK54" s="210">
        <f ca="1">IF(SUM('Chemicals Calcs'!AK$2:AK54)-'Chem - ODS'!AF$15*10^6&lt;0,0,IF(AND(SUM('Chemicals Calcs'!AK$1:AK53)-'Chem - ODS'!AF$15*10^6&lt;0,SUM('Chemicals Calcs'!AK$2:AK54)-'Chem - ODS'!AF$15*10^6&gt;0),SUM('Chemicals Calcs'!AK$2:AK54)-'Chem - ODS'!AF$15*10^6,'Chemicals Calcs'!AK54))</f>
        <v>0</v>
      </c>
      <c r="AL54" s="210">
        <f ca="1">IF(SUM('Chemicals Calcs'!AL$2:AL54)-'Chem - ODS'!AG$15*10^6&lt;0,0,IF(AND(SUM('Chemicals Calcs'!AL$1:AL53)-'Chem - ODS'!AG$15*10^6&lt;0,SUM('Chemicals Calcs'!AL$2:AL54)-'Chem - ODS'!AG$15*10^6&gt;0),SUM('Chemicals Calcs'!AL$2:AL54)-'Chem - ODS'!AG$15*10^6,'Chemicals Calcs'!AL54))</f>
        <v>0</v>
      </c>
      <c r="AM54" s="210">
        <f ca="1">IF(SUM('Chemicals Calcs'!AM$2:AM54)-'Chem - ODS'!AH$15*10^6&lt;0,0,IF(AND(SUM('Chemicals Calcs'!AM$1:AM53)-'Chem - ODS'!AH$15*10^6&lt;0,SUM('Chemicals Calcs'!AM$2:AM54)-'Chem - ODS'!AH$15*10^6&gt;0),SUM('Chemicals Calcs'!AM$2:AM54)-'Chem - ODS'!AH$15*10^6,'Chemicals Calcs'!AM54))</f>
        <v>0</v>
      </c>
      <c r="AN54" s="210">
        <f ca="1">IF(SUM('Chemicals Calcs'!AN$2:AN54)-'Chem - ODS'!AI$15*10^6&lt;0,0,IF(AND(SUM('Chemicals Calcs'!AN$1:AN53)-'Chem - ODS'!AI$15*10^6&lt;0,SUM('Chemicals Calcs'!AN$2:AN54)-'Chem - ODS'!AI$15*10^6&gt;0),SUM('Chemicals Calcs'!AN$2:AN54)-'Chem - ODS'!AI$15*10^6,'Chemicals Calcs'!AN54))</f>
        <v>0</v>
      </c>
      <c r="AO54" s="210">
        <f ca="1">IF(SUM('Chemicals Calcs'!AO$2:AO54)-'Chem - ODS'!AJ$15*10^6&lt;0,0,IF(AND(SUM('Chemicals Calcs'!AO$1:AO53)-'Chem - ODS'!AJ$15*10^6&lt;0,SUM('Chemicals Calcs'!AO$2:AO54)-'Chem - ODS'!AJ$15*10^6&gt;0),SUM('Chemicals Calcs'!AO$2:AO54)-'Chem - ODS'!AJ$15*10^6,'Chemicals Calcs'!AO54))</f>
        <v>0</v>
      </c>
      <c r="AP54" s="210">
        <f ca="1">IF(SUM('Chemicals Calcs'!AP$2:AP54)-'Chem - ODS'!AK$15*10^6&lt;0,0,IF(AND(SUM('Chemicals Calcs'!AP$1:AP53)-'Chem - ODS'!AK$15*10^6&lt;0,SUM('Chemicals Calcs'!AP$2:AP54)-'Chem - ODS'!AK$15*10^6&gt;0),SUM('Chemicals Calcs'!AP$2:AP54)-'Chem - ODS'!AK$15*10^6,'Chemicals Calcs'!AP54))</f>
        <v>0</v>
      </c>
    </row>
    <row r="55" spans="1:42">
      <c r="A55" s="74">
        <v>3</v>
      </c>
      <c r="B55">
        <f ca="1">IF('Chemicals 2010'!$A63="CP",INDIRECT("'Chemicals 2010'!"&amp;'Country Selector'!$B$3&amp;ROW($A63))*10^12,0)</f>
        <v>0</v>
      </c>
      <c r="C55" s="90">
        <f t="shared" ca="1" si="2"/>
        <v>357517694299.85162</v>
      </c>
      <c r="D55" s="90">
        <f t="shared" ca="1" si="2"/>
        <v>715035388599.70325</v>
      </c>
      <c r="E55" s="90">
        <f t="shared" ca="1" si="2"/>
        <v>1072553082899.5549</v>
      </c>
      <c r="F55" s="90">
        <f t="shared" ca="1" si="2"/>
        <v>1430070777199.4065</v>
      </c>
      <c r="G55" s="210">
        <f ca="1">IF(SUM('Chemicals Calcs'!G$2:G55)-'Chem - ODS'!B$15*10^6&lt;0,0,IF(AND(SUM('Chemicals Calcs'!G$1:G54)-'Chem - ODS'!B$15*10^6&lt;0,SUM('Chemicals Calcs'!G$2:G55)-'Chem - ODS'!B$15*10^6&gt;0),SUM('Chemicals Calcs'!G$2:G55)-'Chem - ODS'!B$15*10^6,'Chemicals Calcs'!G55))</f>
        <v>1787588471499.2583</v>
      </c>
      <c r="H55" s="210">
        <f ca="1">IF(SUM('Chemicals Calcs'!H$2:H55)-'Chem - ODS'!C$15*10^6&lt;0,0,IF(AND(SUM('Chemicals Calcs'!H$1:H54)-'Chem - ODS'!C$15*10^6&lt;0,SUM('Chemicals Calcs'!H$2:H55)-'Chem - ODS'!C$15*10^6&gt;0),SUM('Chemicals Calcs'!H$2:H55)-'Chem - ODS'!C$15*10^6,'Chemicals Calcs'!H55))</f>
        <v>2145106165799.1099</v>
      </c>
      <c r="I55" s="210">
        <f ca="1">IF(SUM('Chemicals Calcs'!I$2:I55)-'Chem - ODS'!D$15*10^6&lt;0,0,IF(AND(SUM('Chemicals Calcs'!I$1:I54)-'Chem - ODS'!D$15*10^6&lt;0,SUM('Chemicals Calcs'!I$2:I55)-'Chem - ODS'!D$15*10^6&gt;0),SUM('Chemicals Calcs'!I$2:I55)-'Chem - ODS'!D$15*10^6,'Chemicals Calcs'!I55))</f>
        <v>2502623860098.9614</v>
      </c>
      <c r="J55" s="210">
        <f ca="1">IF(SUM('Chemicals Calcs'!J$2:J55)-'Chem - ODS'!E$15*10^6&lt;0,0,IF(AND(SUM('Chemicals Calcs'!J$1:J54)-'Chem - ODS'!E$15*10^6&lt;0,SUM('Chemicals Calcs'!J$2:J55)-'Chem - ODS'!E$15*10^6&gt;0),SUM('Chemicals Calcs'!J$2:J55)-'Chem - ODS'!E$15*10^6,'Chemicals Calcs'!J55))</f>
        <v>2860141554398.813</v>
      </c>
      <c r="K55" s="210">
        <f ca="1">IF(SUM('Chemicals Calcs'!K$2:K55)-'Chem - ODS'!F$15*10^6&lt;0,0,IF(AND(SUM('Chemicals Calcs'!K$1:K54)-'Chem - ODS'!F$15*10^6&lt;0,SUM('Chemicals Calcs'!K$2:K55)-'Chem - ODS'!F$15*10^6&gt;0),SUM('Chemicals Calcs'!K$2:K55)-'Chem - ODS'!F$15*10^6,'Chemicals Calcs'!K55))</f>
        <v>3217659248698.6646</v>
      </c>
      <c r="L55" s="210">
        <f ca="1">IF(SUM('Chemicals Calcs'!L$2:L55)-'Chem - ODS'!G$15*10^6&lt;0,0,IF(AND(SUM('Chemicals Calcs'!L$1:L54)-'Chem - ODS'!G$15*10^6&lt;0,SUM('Chemicals Calcs'!L$2:L55)-'Chem - ODS'!G$15*10^6&gt;0),SUM('Chemicals Calcs'!L$2:L55)-'Chem - ODS'!G$15*10^6,'Chemicals Calcs'!L55))</f>
        <v>3575176942998.5161</v>
      </c>
      <c r="M55" s="210">
        <f ca="1">IF(SUM('Chemicals Calcs'!M$2:M55)-'Chem - ODS'!H$15*10^6&lt;0,0,IF(AND(SUM('Chemicals Calcs'!M$1:M54)-'Chem - ODS'!H$15*10^6&lt;0,SUM('Chemicals Calcs'!M$2:M55)-'Chem - ODS'!H$15*10^6&gt;0),SUM('Chemicals Calcs'!M$2:M55)-'Chem - ODS'!H$15*10^6,'Chemicals Calcs'!M55))</f>
        <v>4498876978863.8389</v>
      </c>
      <c r="N55" s="210">
        <f ca="1">IF(SUM('Chemicals Calcs'!N$2:N55)-'Chem - ODS'!I$15*10^6&lt;0,0,IF(AND(SUM('Chemicals Calcs'!N$1:N54)-'Chem - ODS'!I$15*10^6&lt;0,SUM('Chemicals Calcs'!N$2:N55)-'Chem - ODS'!I$15*10^6&gt;0),SUM('Chemicals Calcs'!N$2:N55)-'Chem - ODS'!I$15*10^6,'Chemicals Calcs'!N55))</f>
        <v>5422577014729.1621</v>
      </c>
      <c r="O55" s="210">
        <f ca="1">IF(SUM('Chemicals Calcs'!O$2:O55)-'Chem - ODS'!J$15*10^6&lt;0,0,IF(AND(SUM('Chemicals Calcs'!O$1:O54)-'Chem - ODS'!J$15*10^6&lt;0,SUM('Chemicals Calcs'!O$2:O55)-'Chem - ODS'!J$15*10^6&gt;0),SUM('Chemicals Calcs'!O$2:O55)-'Chem - ODS'!J$15*10^6,'Chemicals Calcs'!O55))</f>
        <v>6346277050594.4844</v>
      </c>
      <c r="P55" s="210">
        <f ca="1">IF(SUM('Chemicals Calcs'!P$2:P55)-'Chem - ODS'!K$15*10^6&lt;0,0,IF(AND(SUM('Chemicals Calcs'!P$1:P54)-'Chem - ODS'!K$15*10^6&lt;0,SUM('Chemicals Calcs'!P$2:P55)-'Chem - ODS'!K$15*10^6&gt;0),SUM('Chemicals Calcs'!P$2:P55)-'Chem - ODS'!K$15*10^6,'Chemicals Calcs'!P55))</f>
        <v>7269977086459.8066</v>
      </c>
      <c r="Q55" s="210">
        <f ca="1">IF(SUM('Chemicals Calcs'!Q$2:Q55)-'Chem - ODS'!L$15*10^6&lt;0,0,IF(AND(SUM('Chemicals Calcs'!Q$1:Q54)-'Chem - ODS'!L$15*10^6&lt;0,SUM('Chemicals Calcs'!Q$2:Q55)-'Chem - ODS'!L$15*10^6&gt;0),SUM('Chemicals Calcs'!Q$2:Q55)-'Chem - ODS'!L$15*10^6,'Chemicals Calcs'!Q55))</f>
        <v>8193677122325.1289</v>
      </c>
      <c r="R55" s="210">
        <f ca="1">IF(SUM('Chemicals Calcs'!R$2:R55)-'Chem - ODS'!M$15*10^6&lt;0,0,IF(AND(SUM('Chemicals Calcs'!R$1:R54)-'Chem - ODS'!M$15*10^6&lt;0,SUM('Chemicals Calcs'!R$2:R55)-'Chem - ODS'!M$15*10^6&gt;0),SUM('Chemicals Calcs'!R$2:R55)-'Chem - ODS'!M$15*10^6,'Chemicals Calcs'!R55))</f>
        <v>9117377158190.4512</v>
      </c>
      <c r="S55" s="210">
        <f ca="1">IF(SUM('Chemicals Calcs'!S$2:S55)-'Chem - ODS'!N$15*10^6&lt;0,0,IF(AND(SUM('Chemicals Calcs'!S$1:S54)-'Chem - ODS'!N$15*10^6&lt;0,SUM('Chemicals Calcs'!S$2:S55)-'Chem - ODS'!N$15*10^6&gt;0),SUM('Chemicals Calcs'!S$2:S55)-'Chem - ODS'!N$15*10^6,'Chemicals Calcs'!S55))</f>
        <v>10041077194055.773</v>
      </c>
      <c r="T55" s="210">
        <f ca="1">IF(SUM('Chemicals Calcs'!T$2:T55)-'Chem - ODS'!O$15*10^6&lt;0,0,IF(AND(SUM('Chemicals Calcs'!T$1:T54)-'Chem - ODS'!O$15*10^6&lt;0,SUM('Chemicals Calcs'!T$2:T55)-'Chem - ODS'!O$15*10^6&gt;0),SUM('Chemicals Calcs'!T$2:T55)-'Chem - ODS'!O$15*10^6,'Chemicals Calcs'!T55))</f>
        <v>10964777229921.098</v>
      </c>
      <c r="U55" s="210">
        <f ca="1">IF(SUM('Chemicals Calcs'!U$2:U55)-'Chem - ODS'!P$15*10^6&lt;0,0,IF(AND(SUM('Chemicals Calcs'!U$1:U54)-'Chem - ODS'!P$15*10^6&lt;0,SUM('Chemicals Calcs'!U$2:U55)-'Chem - ODS'!P$15*10^6&gt;0),SUM('Chemicals Calcs'!U$2:U55)-'Chem - ODS'!P$15*10^6,'Chemicals Calcs'!U55))</f>
        <v>11888477265786.42</v>
      </c>
      <c r="V55" s="210">
        <f ca="1">IF(SUM('Chemicals Calcs'!V$2:V55)-'Chem - ODS'!Q$15*10^6&lt;0,0,IF(AND(SUM('Chemicals Calcs'!V$1:V54)-'Chem - ODS'!Q$15*10^6&lt;0,SUM('Chemicals Calcs'!V$2:V55)-'Chem - ODS'!Q$15*10^6&gt;0),SUM('Chemicals Calcs'!V$2:V55)-'Chem - ODS'!Q$15*10^6,'Chemicals Calcs'!V55))</f>
        <v>12812177301651.742</v>
      </c>
      <c r="W55" s="210">
        <f ca="1">IF(SUM('Chemicals Calcs'!W$2:W55)-'Chem - ODS'!R$15*10^6&lt;0,0,IF(AND(SUM('Chemicals Calcs'!W$1:W54)-'Chem - ODS'!R$15*10^6&lt;0,SUM('Chemicals Calcs'!W$2:W55)-'Chem - ODS'!R$15*10^6&gt;0),SUM('Chemicals Calcs'!W$2:W55)-'Chem - ODS'!R$15*10^6,'Chemicals Calcs'!W55))</f>
        <v>13035730099356.307</v>
      </c>
      <c r="X55" s="210">
        <f ca="1">IF(SUM('Chemicals Calcs'!X$2:X55)-'Chem - ODS'!S$15*10^6&lt;0,0,IF(AND(SUM('Chemicals Calcs'!X$1:X54)-'Chem - ODS'!S$15*10^6&lt;0,SUM('Chemicals Calcs'!X$2:X55)-'Chem - ODS'!S$15*10^6&gt;0),SUM('Chemicals Calcs'!X$2:X55)-'Chem - ODS'!S$15*10^6,'Chemicals Calcs'!X55))</f>
        <v>13259282897060.871</v>
      </c>
      <c r="Y55" s="210">
        <f ca="1">IF(SUM('Chemicals Calcs'!Y$2:Y55)-'Chem - ODS'!T$15*10^6&lt;0,0,IF(AND(SUM('Chemicals Calcs'!Y$1:Y54)-'Chem - ODS'!T$15*10^6&lt;0,SUM('Chemicals Calcs'!Y$2:Y55)-'Chem - ODS'!T$15*10^6&gt;0),SUM('Chemicals Calcs'!Y$2:Y55)-'Chem - ODS'!T$15*10^6,'Chemicals Calcs'!Y55))</f>
        <v>13482835694765.436</v>
      </c>
      <c r="Z55" s="210">
        <f ca="1">IF(SUM('Chemicals Calcs'!Z$2:Z55)-'Chem - ODS'!U$15*10^6&lt;0,0,IF(AND(SUM('Chemicals Calcs'!Z$1:Z54)-'Chem - ODS'!U$15*10^6&lt;0,SUM('Chemicals Calcs'!Z$2:Z55)-'Chem - ODS'!U$15*10^6&gt;0),SUM('Chemicals Calcs'!Z$2:Z55)-'Chem - ODS'!U$15*10^6,'Chemicals Calcs'!Z55))</f>
        <v>13706388492470.002</v>
      </c>
      <c r="AA55" s="210">
        <f ca="1">IF(SUM('Chemicals Calcs'!AA$2:AA55)-'Chem - ODS'!V$15*10^6&lt;0,0,IF(AND(SUM('Chemicals Calcs'!AA$1:AA54)-'Chem - ODS'!V$15*10^6&lt;0,SUM('Chemicals Calcs'!AA$2:AA55)-'Chem - ODS'!V$15*10^6&gt;0),SUM('Chemicals Calcs'!AA$2:AA55)-'Chem - ODS'!V$15*10^6,'Chemicals Calcs'!AA55))</f>
        <v>13929941290174.566</v>
      </c>
      <c r="AB55" s="210">
        <f ca="1">IF(SUM('Chemicals Calcs'!AB$2:AB55)-'Chem - ODS'!W$15*10^6&lt;0,0,IF(AND(SUM('Chemicals Calcs'!AB$1:AB54)-'Chem - ODS'!W$15*10^6&lt;0,SUM('Chemicals Calcs'!AB$2:AB55)-'Chem - ODS'!W$15*10^6&gt;0),SUM('Chemicals Calcs'!AB$2:AB55)-'Chem - ODS'!W$15*10^6,'Chemicals Calcs'!AB55))</f>
        <v>14153494087879.129</v>
      </c>
      <c r="AC55" s="210">
        <f ca="1">IF(SUM('Chemicals Calcs'!AC$2:AC55)-'Chem - ODS'!X$15*10^6&lt;0,0,IF(AND(SUM('Chemicals Calcs'!AC$1:AC54)-'Chem - ODS'!X$15*10^6&lt;0,SUM('Chemicals Calcs'!AC$2:AC55)-'Chem - ODS'!X$15*10^6&gt;0),SUM('Chemicals Calcs'!AC$2:AC55)-'Chem - ODS'!X$15*10^6,'Chemicals Calcs'!AC55))</f>
        <v>14377046885583.695</v>
      </c>
      <c r="AD55" s="210">
        <f ca="1">IF(SUM('Chemicals Calcs'!AD$2:AD55)-'Chem - ODS'!Y$15*10^6&lt;0,0,IF(AND(SUM('Chemicals Calcs'!AD$1:AD54)-'Chem - ODS'!Y$15*10^6&lt;0,SUM('Chemicals Calcs'!AD$2:AD55)-'Chem - ODS'!Y$15*10^6&gt;0),SUM('Chemicals Calcs'!AD$2:AD55)-'Chem - ODS'!Y$15*10^6,'Chemicals Calcs'!AD55))</f>
        <v>14600599683288.258</v>
      </c>
      <c r="AE55" s="210">
        <f ca="1">IF(SUM('Chemicals Calcs'!AE$2:AE55)-'Chem - ODS'!Z$15*10^6&lt;0,0,IF(AND(SUM('Chemicals Calcs'!AE$1:AE54)-'Chem - ODS'!Z$15*10^6&lt;0,SUM('Chemicals Calcs'!AE$2:AE55)-'Chem - ODS'!Z$15*10^6&gt;0),SUM('Chemicals Calcs'!AE$2:AE55)-'Chem - ODS'!Z$15*10^6,'Chemicals Calcs'!AE55))</f>
        <v>14824152480992.824</v>
      </c>
      <c r="AF55" s="210">
        <f ca="1">IF(SUM('Chemicals Calcs'!AF$2:AF55)-'Chem - ODS'!AA$15*10^6&lt;0,0,IF(AND(SUM('Chemicals Calcs'!AF$1:AF54)-'Chem - ODS'!AA$15*10^6&lt;0,SUM('Chemicals Calcs'!AF$2:AF55)-'Chem - ODS'!AA$15*10^6&gt;0),SUM('Chemicals Calcs'!AF$2:AF55)-'Chem - ODS'!AA$15*10^6,'Chemicals Calcs'!AF55))</f>
        <v>15047705278697.389</v>
      </c>
      <c r="AG55" s="210">
        <f ca="1">IF(SUM('Chemicals Calcs'!AG$2:AG55)-'Chem - ODS'!AB$15*10^6&lt;0,0,IF(AND(SUM('Chemicals Calcs'!AG$1:AG54)-'Chem - ODS'!AB$15*10^6&lt;0,SUM('Chemicals Calcs'!AG$2:AG55)-'Chem - ODS'!AB$15*10^6&gt;0),SUM('Chemicals Calcs'!AG$2:AG55)-'Chem - ODS'!AB$15*10^6,'Chemicals Calcs'!AG55))</f>
        <v>15271258076401.953</v>
      </c>
      <c r="AH55" s="210">
        <f ca="1">IF(SUM('Chemicals Calcs'!AH$2:AH55)-'Chem - ODS'!AC$15*10^6&lt;0,0,IF(AND(SUM('Chemicals Calcs'!AH$1:AH54)-'Chem - ODS'!AC$15*10^6&lt;0,SUM('Chemicals Calcs'!AH$2:AH55)-'Chem - ODS'!AC$15*10^6&gt;0),SUM('Chemicals Calcs'!AH$2:AH55)-'Chem - ODS'!AC$15*10^6,'Chemicals Calcs'!AH55))</f>
        <v>15494810874106.52</v>
      </c>
      <c r="AI55" s="210">
        <f ca="1">IF(SUM('Chemicals Calcs'!AI$2:AI55)-'Chem - ODS'!AD$15*10^6&lt;0,0,IF(AND(SUM('Chemicals Calcs'!AI$1:AI54)-'Chem - ODS'!AD$15*10^6&lt;0,SUM('Chemicals Calcs'!AI$2:AI55)-'Chem - ODS'!AD$15*10^6&gt;0),SUM('Chemicals Calcs'!AI$2:AI55)-'Chem - ODS'!AD$15*10^6,'Chemicals Calcs'!AI55))</f>
        <v>15718363671811.082</v>
      </c>
      <c r="AJ55" s="210">
        <f ca="1">IF(SUM('Chemicals Calcs'!AJ$2:AJ55)-'Chem - ODS'!AE$15*10^6&lt;0,0,IF(AND(SUM('Chemicals Calcs'!AJ$1:AJ54)-'Chem - ODS'!AE$15*10^6&lt;0,SUM('Chemicals Calcs'!AJ$2:AJ55)-'Chem - ODS'!AE$15*10^6&gt;0),SUM('Chemicals Calcs'!AJ$2:AJ55)-'Chem - ODS'!AE$15*10^6,'Chemicals Calcs'!AJ55))</f>
        <v>15941916469515.648</v>
      </c>
      <c r="AK55" s="210">
        <f ca="1">IF(SUM('Chemicals Calcs'!AK$2:AK55)-'Chem - ODS'!AF$15*10^6&lt;0,0,IF(AND(SUM('Chemicals Calcs'!AK$1:AK54)-'Chem - ODS'!AF$15*10^6&lt;0,SUM('Chemicals Calcs'!AK$2:AK55)-'Chem - ODS'!AF$15*10^6&gt;0),SUM('Chemicals Calcs'!AK$2:AK55)-'Chem - ODS'!AF$15*10^6,'Chemicals Calcs'!AK55))</f>
        <v>16165469267220.213</v>
      </c>
      <c r="AL55" s="210">
        <f ca="1">IF(SUM('Chemicals Calcs'!AL$2:AL55)-'Chem - ODS'!AG$15*10^6&lt;0,0,IF(AND(SUM('Chemicals Calcs'!AL$1:AL54)-'Chem - ODS'!AG$15*10^6&lt;0,SUM('Chemicals Calcs'!AL$2:AL55)-'Chem - ODS'!AG$15*10^6&gt;0),SUM('Chemicals Calcs'!AL$2:AL55)-'Chem - ODS'!AG$15*10^6,'Chemicals Calcs'!AL55))</f>
        <v>16389022064924.777</v>
      </c>
      <c r="AM55" s="210">
        <f ca="1">IF(SUM('Chemicals Calcs'!AM$2:AM55)-'Chem - ODS'!AH$15*10^6&lt;0,0,IF(AND(SUM('Chemicals Calcs'!AM$1:AM54)-'Chem - ODS'!AH$15*10^6&lt;0,SUM('Chemicals Calcs'!AM$2:AM55)-'Chem - ODS'!AH$15*10^6&gt;0),SUM('Chemicals Calcs'!AM$2:AM55)-'Chem - ODS'!AH$15*10^6,'Chemicals Calcs'!AM55))</f>
        <v>16612574862629.344</v>
      </c>
      <c r="AN55" s="210">
        <f ca="1">IF(SUM('Chemicals Calcs'!AN$2:AN55)-'Chem - ODS'!AI$15*10^6&lt;0,0,IF(AND(SUM('Chemicals Calcs'!AN$1:AN54)-'Chem - ODS'!AI$15*10^6&lt;0,SUM('Chemicals Calcs'!AN$2:AN55)-'Chem - ODS'!AI$15*10^6&gt;0),SUM('Chemicals Calcs'!AN$2:AN55)-'Chem - ODS'!AI$15*10^6,'Chemicals Calcs'!AN55))</f>
        <v>16836127660333.904</v>
      </c>
      <c r="AO55" s="210">
        <f ca="1">IF(SUM('Chemicals Calcs'!AO$2:AO55)-'Chem - ODS'!AJ$15*10^6&lt;0,0,IF(AND(SUM('Chemicals Calcs'!AO$1:AO54)-'Chem - ODS'!AJ$15*10^6&lt;0,SUM('Chemicals Calcs'!AO$2:AO55)-'Chem - ODS'!AJ$15*10^6&gt;0),SUM('Chemicals Calcs'!AO$2:AO55)-'Chem - ODS'!AJ$15*10^6,'Chemicals Calcs'!AO55))</f>
        <v>17059680458038.473</v>
      </c>
      <c r="AP55" s="210">
        <f ca="1">IF(SUM('Chemicals Calcs'!AP$2:AP55)-'Chem - ODS'!AK$15*10^6&lt;0,0,IF(AND(SUM('Chemicals Calcs'!AP$1:AP54)-'Chem - ODS'!AK$15*10^6&lt;0,SUM('Chemicals Calcs'!AP$2:AP55)-'Chem - ODS'!AK$15*10^6&gt;0),SUM('Chemicals Calcs'!AP$2:AP55)-'Chem - ODS'!AK$15*10^6,'Chemicals Calcs'!AP55))</f>
        <v>17283233255743.035</v>
      </c>
    </row>
    <row r="56" spans="1:42">
      <c r="A56" s="74">
        <v>4</v>
      </c>
      <c r="B56">
        <f ca="1">IF('Chemicals 2010'!$A64="CP",INDIRECT("'Chemicals 2010'!"&amp;'Country Selector'!$B$3&amp;ROW($A64))*10^12,0)</f>
        <v>2358787740696.1304</v>
      </c>
      <c r="C56" s="90">
        <f t="shared" ca="1" si="2"/>
        <v>2408630724024.8359</v>
      </c>
      <c r="D56" s="90">
        <f t="shared" ca="1" si="2"/>
        <v>2458473707353.5415</v>
      </c>
      <c r="E56" s="90">
        <f t="shared" ca="1" si="2"/>
        <v>2508316690682.2471</v>
      </c>
      <c r="F56" s="90">
        <f t="shared" ca="1" si="2"/>
        <v>2558159674010.9526</v>
      </c>
      <c r="G56" s="210">
        <f ca="1">IF(SUM('Chemicals Calcs'!G$2:G56)-'Chem - ODS'!B$15*10^6&lt;0,0,IF(AND(SUM('Chemicals Calcs'!G$1:G55)-'Chem - ODS'!B$15*10^6&lt;0,SUM('Chemicals Calcs'!G$2:G56)-'Chem - ODS'!B$15*10^6&gt;0),SUM('Chemicals Calcs'!G$2:G56)-'Chem - ODS'!B$15*10^6,'Chemicals Calcs'!G56))</f>
        <v>2608002657339.6582</v>
      </c>
      <c r="H56" s="210">
        <f ca="1">IF(SUM('Chemicals Calcs'!H$2:H56)-'Chem - ODS'!C$15*10^6&lt;0,0,IF(AND(SUM('Chemicals Calcs'!H$1:H55)-'Chem - ODS'!C$15*10^6&lt;0,SUM('Chemicals Calcs'!H$2:H56)-'Chem - ODS'!C$15*10^6&gt;0),SUM('Chemicals Calcs'!H$2:H56)-'Chem - ODS'!C$15*10^6,'Chemicals Calcs'!H56))</f>
        <v>2657845640668.3638</v>
      </c>
      <c r="I56" s="210">
        <f ca="1">IF(SUM('Chemicals Calcs'!I$2:I56)-'Chem - ODS'!D$15*10^6&lt;0,0,IF(AND(SUM('Chemicals Calcs'!I$1:I55)-'Chem - ODS'!D$15*10^6&lt;0,SUM('Chemicals Calcs'!I$2:I56)-'Chem - ODS'!D$15*10^6&gt;0),SUM('Chemicals Calcs'!I$2:I56)-'Chem - ODS'!D$15*10^6,'Chemicals Calcs'!I56))</f>
        <v>2707688623997.0693</v>
      </c>
      <c r="J56" s="210">
        <f ca="1">IF(SUM('Chemicals Calcs'!J$2:J56)-'Chem - ODS'!E$15*10^6&lt;0,0,IF(AND(SUM('Chemicals Calcs'!J$1:J55)-'Chem - ODS'!E$15*10^6&lt;0,SUM('Chemicals Calcs'!J$2:J56)-'Chem - ODS'!E$15*10^6&gt;0),SUM('Chemicals Calcs'!J$2:J56)-'Chem - ODS'!E$15*10^6,'Chemicals Calcs'!J56))</f>
        <v>2757531607325.7749</v>
      </c>
      <c r="K56" s="210">
        <f ca="1">IF(SUM('Chemicals Calcs'!K$2:K56)-'Chem - ODS'!F$15*10^6&lt;0,0,IF(AND(SUM('Chemicals Calcs'!K$1:K55)-'Chem - ODS'!F$15*10^6&lt;0,SUM('Chemicals Calcs'!K$2:K56)-'Chem - ODS'!F$15*10^6&gt;0),SUM('Chemicals Calcs'!K$2:K56)-'Chem - ODS'!F$15*10^6,'Chemicals Calcs'!K56))</f>
        <v>2807374590654.4805</v>
      </c>
      <c r="L56" s="210">
        <f ca="1">IF(SUM('Chemicals Calcs'!L$2:L56)-'Chem - ODS'!G$15*10^6&lt;0,0,IF(AND(SUM('Chemicals Calcs'!L$1:L55)-'Chem - ODS'!G$15*10^6&lt;0,SUM('Chemicals Calcs'!L$2:L56)-'Chem - ODS'!G$15*10^6&gt;0),SUM('Chemicals Calcs'!L$2:L56)-'Chem - ODS'!G$15*10^6,'Chemicals Calcs'!L56))</f>
        <v>2857217573983.186</v>
      </c>
      <c r="M56" s="210">
        <f ca="1">IF(SUM('Chemicals Calcs'!M$2:M56)-'Chem - ODS'!H$15*10^6&lt;0,0,IF(AND(SUM('Chemicals Calcs'!M$1:M55)-'Chem - ODS'!H$15*10^6&lt;0,SUM('Chemicals Calcs'!M$2:M56)-'Chem - ODS'!H$15*10^6&gt;0),SUM('Chemicals Calcs'!M$2:M56)-'Chem - ODS'!H$15*10^6,'Chemicals Calcs'!M56))</f>
        <v>2902470647057.6821</v>
      </c>
      <c r="N56" s="210">
        <f ca="1">IF(SUM('Chemicals Calcs'!N$2:N56)-'Chem - ODS'!I$15*10^6&lt;0,0,IF(AND(SUM('Chemicals Calcs'!N$1:N55)-'Chem - ODS'!I$15*10^6&lt;0,SUM('Chemicals Calcs'!N$2:N56)-'Chem - ODS'!I$15*10^6&gt;0),SUM('Chemicals Calcs'!N$2:N56)-'Chem - ODS'!I$15*10^6,'Chemicals Calcs'!N56))</f>
        <v>2947723720132.1777</v>
      </c>
      <c r="O56" s="210">
        <f ca="1">IF(SUM('Chemicals Calcs'!O$2:O56)-'Chem - ODS'!J$15*10^6&lt;0,0,IF(AND(SUM('Chemicals Calcs'!O$1:O55)-'Chem - ODS'!J$15*10^6&lt;0,SUM('Chemicals Calcs'!O$2:O56)-'Chem - ODS'!J$15*10^6&gt;0),SUM('Chemicals Calcs'!O$2:O56)-'Chem - ODS'!J$15*10^6,'Chemicals Calcs'!O56))</f>
        <v>2992976793206.6738</v>
      </c>
      <c r="P56" s="210">
        <f ca="1">IF(SUM('Chemicals Calcs'!P$2:P56)-'Chem - ODS'!K$15*10^6&lt;0,0,IF(AND(SUM('Chemicals Calcs'!P$1:P55)-'Chem - ODS'!K$15*10^6&lt;0,SUM('Chemicals Calcs'!P$2:P56)-'Chem - ODS'!K$15*10^6&gt;0),SUM('Chemicals Calcs'!P$2:P56)-'Chem - ODS'!K$15*10^6,'Chemicals Calcs'!P56))</f>
        <v>3038229866281.1699</v>
      </c>
      <c r="Q56" s="210">
        <f ca="1">IF(SUM('Chemicals Calcs'!Q$2:Q56)-'Chem - ODS'!L$15*10^6&lt;0,0,IF(AND(SUM('Chemicals Calcs'!Q$1:Q55)-'Chem - ODS'!L$15*10^6&lt;0,SUM('Chemicals Calcs'!Q$2:Q56)-'Chem - ODS'!L$15*10^6&gt;0),SUM('Chemicals Calcs'!Q$2:Q56)-'Chem - ODS'!L$15*10^6,'Chemicals Calcs'!Q56))</f>
        <v>3083482939355.666</v>
      </c>
      <c r="R56" s="210">
        <f ca="1">IF(SUM('Chemicals Calcs'!R$2:R56)-'Chem - ODS'!M$15*10^6&lt;0,0,IF(AND(SUM('Chemicals Calcs'!R$1:R55)-'Chem - ODS'!M$15*10^6&lt;0,SUM('Chemicals Calcs'!R$2:R56)-'Chem - ODS'!M$15*10^6&gt;0),SUM('Chemicals Calcs'!R$2:R56)-'Chem - ODS'!M$15*10^6,'Chemicals Calcs'!R56))</f>
        <v>3128736012430.1621</v>
      </c>
      <c r="S56" s="210">
        <f ca="1">IF(SUM('Chemicals Calcs'!S$2:S56)-'Chem - ODS'!N$15*10^6&lt;0,0,IF(AND(SUM('Chemicals Calcs'!S$1:S55)-'Chem - ODS'!N$15*10^6&lt;0,SUM('Chemicals Calcs'!S$2:S56)-'Chem - ODS'!N$15*10^6&gt;0),SUM('Chemicals Calcs'!S$2:S56)-'Chem - ODS'!N$15*10^6,'Chemicals Calcs'!S56))</f>
        <v>3173989085504.6582</v>
      </c>
      <c r="T56" s="210">
        <f ca="1">IF(SUM('Chemicals Calcs'!T$2:T56)-'Chem - ODS'!O$15*10^6&lt;0,0,IF(AND(SUM('Chemicals Calcs'!T$1:T55)-'Chem - ODS'!O$15*10^6&lt;0,SUM('Chemicals Calcs'!T$2:T56)-'Chem - ODS'!O$15*10^6&gt;0),SUM('Chemicals Calcs'!T$2:T56)-'Chem - ODS'!O$15*10^6,'Chemicals Calcs'!T56))</f>
        <v>3219242158579.1538</v>
      </c>
      <c r="U56" s="210">
        <f ca="1">IF(SUM('Chemicals Calcs'!U$2:U56)-'Chem - ODS'!P$15*10^6&lt;0,0,IF(AND(SUM('Chemicals Calcs'!U$1:U55)-'Chem - ODS'!P$15*10^6&lt;0,SUM('Chemicals Calcs'!U$2:U56)-'Chem - ODS'!P$15*10^6&gt;0),SUM('Chemicals Calcs'!U$2:U56)-'Chem - ODS'!P$15*10^6,'Chemicals Calcs'!U56))</f>
        <v>3264495231653.6494</v>
      </c>
      <c r="V56" s="210">
        <f ca="1">IF(SUM('Chemicals Calcs'!V$2:V56)-'Chem - ODS'!Q$15*10^6&lt;0,0,IF(AND(SUM('Chemicals Calcs'!V$1:V55)-'Chem - ODS'!Q$15*10^6&lt;0,SUM('Chemicals Calcs'!V$2:V56)-'Chem - ODS'!Q$15*10^6&gt;0),SUM('Chemicals Calcs'!V$2:V56)-'Chem - ODS'!Q$15*10^6,'Chemicals Calcs'!V56))</f>
        <v>3309748304728.146</v>
      </c>
      <c r="W56" s="210">
        <f ca="1">IF(SUM('Chemicals Calcs'!W$2:W56)-'Chem - ODS'!R$15*10^6&lt;0,0,IF(AND(SUM('Chemicals Calcs'!W$1:W55)-'Chem - ODS'!R$15*10^6&lt;0,SUM('Chemicals Calcs'!W$2:W56)-'Chem - ODS'!R$15*10^6&gt;0),SUM('Chemicals Calcs'!W$2:W56)-'Chem - ODS'!R$15*10^6,'Chemicals Calcs'!W56))</f>
        <v>3367498324556.9014</v>
      </c>
      <c r="X56" s="210">
        <f ca="1">IF(SUM('Chemicals Calcs'!X$2:X56)-'Chem - ODS'!S$15*10^6&lt;0,0,IF(AND(SUM('Chemicals Calcs'!X$1:X55)-'Chem - ODS'!S$15*10^6&lt;0,SUM('Chemicals Calcs'!X$2:X56)-'Chem - ODS'!S$15*10^6&gt;0),SUM('Chemicals Calcs'!X$2:X56)-'Chem - ODS'!S$15*10^6,'Chemicals Calcs'!X56))</f>
        <v>3425248344385.6563</v>
      </c>
      <c r="Y56" s="210">
        <f ca="1">IF(SUM('Chemicals Calcs'!Y$2:Y56)-'Chem - ODS'!T$15*10^6&lt;0,0,IF(AND(SUM('Chemicals Calcs'!Y$1:Y55)-'Chem - ODS'!T$15*10^6&lt;0,SUM('Chemicals Calcs'!Y$2:Y56)-'Chem - ODS'!T$15*10^6&gt;0),SUM('Chemicals Calcs'!Y$2:Y56)-'Chem - ODS'!T$15*10^6,'Chemicals Calcs'!Y56))</f>
        <v>3482998364214.4121</v>
      </c>
      <c r="Z56" s="210">
        <f ca="1">IF(SUM('Chemicals Calcs'!Z$2:Z56)-'Chem - ODS'!U$15*10^6&lt;0,0,IF(AND(SUM('Chemicals Calcs'!Z$1:Z55)-'Chem - ODS'!U$15*10^6&lt;0,SUM('Chemicals Calcs'!Z$2:Z56)-'Chem - ODS'!U$15*10^6&gt;0),SUM('Chemicals Calcs'!Z$2:Z56)-'Chem - ODS'!U$15*10^6,'Chemicals Calcs'!Z56))</f>
        <v>3540748384043.167</v>
      </c>
      <c r="AA56" s="210">
        <f ca="1">IF(SUM('Chemicals Calcs'!AA$2:AA56)-'Chem - ODS'!V$15*10^6&lt;0,0,IF(AND(SUM('Chemicals Calcs'!AA$1:AA55)-'Chem - ODS'!V$15*10^6&lt;0,SUM('Chemicals Calcs'!AA$2:AA56)-'Chem - ODS'!V$15*10^6&gt;0),SUM('Chemicals Calcs'!AA$2:AA56)-'Chem - ODS'!V$15*10^6,'Chemicals Calcs'!AA56))</f>
        <v>3598498403871.9224</v>
      </c>
      <c r="AB56" s="210">
        <f ca="1">IF(SUM('Chemicals Calcs'!AB$2:AB56)-'Chem - ODS'!W$15*10^6&lt;0,0,IF(AND(SUM('Chemicals Calcs'!AB$1:AB55)-'Chem - ODS'!W$15*10^6&lt;0,SUM('Chemicals Calcs'!AB$2:AB56)-'Chem - ODS'!W$15*10^6&gt;0),SUM('Chemicals Calcs'!AB$2:AB56)-'Chem - ODS'!W$15*10^6,'Chemicals Calcs'!AB56))</f>
        <v>3656248423700.6777</v>
      </c>
      <c r="AC56" s="210">
        <f ca="1">IF(SUM('Chemicals Calcs'!AC$2:AC56)-'Chem - ODS'!X$15*10^6&lt;0,0,IF(AND(SUM('Chemicals Calcs'!AC$1:AC55)-'Chem - ODS'!X$15*10^6&lt;0,SUM('Chemicals Calcs'!AC$2:AC56)-'Chem - ODS'!X$15*10^6&gt;0),SUM('Chemicals Calcs'!AC$2:AC56)-'Chem - ODS'!X$15*10^6,'Chemicals Calcs'!AC56))</f>
        <v>3713998443529.4331</v>
      </c>
      <c r="AD56" s="210">
        <f ca="1">IF(SUM('Chemicals Calcs'!AD$2:AD56)-'Chem - ODS'!Y$15*10^6&lt;0,0,IF(AND(SUM('Chemicals Calcs'!AD$1:AD55)-'Chem - ODS'!Y$15*10^6&lt;0,SUM('Chemicals Calcs'!AD$2:AD56)-'Chem - ODS'!Y$15*10^6&gt;0),SUM('Chemicals Calcs'!AD$2:AD56)-'Chem - ODS'!Y$15*10^6,'Chemicals Calcs'!AD56))</f>
        <v>3771748463358.1885</v>
      </c>
      <c r="AE56" s="210">
        <f ca="1">IF(SUM('Chemicals Calcs'!AE$2:AE56)-'Chem - ODS'!Z$15*10^6&lt;0,0,IF(AND(SUM('Chemicals Calcs'!AE$1:AE55)-'Chem - ODS'!Z$15*10^6&lt;0,SUM('Chemicals Calcs'!AE$2:AE56)-'Chem - ODS'!Z$15*10^6&gt;0),SUM('Chemicals Calcs'!AE$2:AE56)-'Chem - ODS'!Z$15*10^6,'Chemicals Calcs'!AE56))</f>
        <v>3829498483186.9438</v>
      </c>
      <c r="AF56" s="210">
        <f ca="1">IF(SUM('Chemicals Calcs'!AF$2:AF56)-'Chem - ODS'!AA$15*10^6&lt;0,0,IF(AND(SUM('Chemicals Calcs'!AF$1:AF55)-'Chem - ODS'!AA$15*10^6&lt;0,SUM('Chemicals Calcs'!AF$2:AF56)-'Chem - ODS'!AA$15*10^6&gt;0),SUM('Chemicals Calcs'!AF$2:AF56)-'Chem - ODS'!AA$15*10^6,'Chemicals Calcs'!AF56))</f>
        <v>3887248503015.6992</v>
      </c>
      <c r="AG56" s="210">
        <f ca="1">IF(SUM('Chemicals Calcs'!AG$2:AG56)-'Chem - ODS'!AB$15*10^6&lt;0,0,IF(AND(SUM('Chemicals Calcs'!AG$1:AG55)-'Chem - ODS'!AB$15*10^6&lt;0,SUM('Chemicals Calcs'!AG$2:AG56)-'Chem - ODS'!AB$15*10^6&gt;0),SUM('Chemicals Calcs'!AG$2:AG56)-'Chem - ODS'!AB$15*10^6,'Chemicals Calcs'!AG56))</f>
        <v>3944998522844.4541</v>
      </c>
      <c r="AH56" s="210">
        <f ca="1">IF(SUM('Chemicals Calcs'!AH$2:AH56)-'Chem - ODS'!AC$15*10^6&lt;0,0,IF(AND(SUM('Chemicals Calcs'!AH$1:AH55)-'Chem - ODS'!AC$15*10^6&lt;0,SUM('Chemicals Calcs'!AH$2:AH56)-'Chem - ODS'!AC$15*10^6&gt;0),SUM('Chemicals Calcs'!AH$2:AH56)-'Chem - ODS'!AC$15*10^6,'Chemicals Calcs'!AH56))</f>
        <v>4002748542673.2095</v>
      </c>
      <c r="AI56" s="210">
        <f ca="1">IF(SUM('Chemicals Calcs'!AI$2:AI56)-'Chem - ODS'!AD$15*10^6&lt;0,0,IF(AND(SUM('Chemicals Calcs'!AI$1:AI55)-'Chem - ODS'!AD$15*10^6&lt;0,SUM('Chemicals Calcs'!AI$2:AI56)-'Chem - ODS'!AD$15*10^6&gt;0),SUM('Chemicals Calcs'!AI$2:AI56)-'Chem - ODS'!AD$15*10^6,'Chemicals Calcs'!AI56))</f>
        <v>4060498562501.9648</v>
      </c>
      <c r="AJ56" s="210">
        <f ca="1">IF(SUM('Chemicals Calcs'!AJ$2:AJ56)-'Chem - ODS'!AE$15*10^6&lt;0,0,IF(AND(SUM('Chemicals Calcs'!AJ$1:AJ55)-'Chem - ODS'!AE$15*10^6&lt;0,SUM('Chemicals Calcs'!AJ$2:AJ56)-'Chem - ODS'!AE$15*10^6&gt;0),SUM('Chemicals Calcs'!AJ$2:AJ56)-'Chem - ODS'!AE$15*10^6,'Chemicals Calcs'!AJ56))</f>
        <v>4118248582330.7202</v>
      </c>
      <c r="AK56" s="210">
        <f ca="1">IF(SUM('Chemicals Calcs'!AK$2:AK56)-'Chem - ODS'!AF$15*10^6&lt;0,0,IF(AND(SUM('Chemicals Calcs'!AK$1:AK55)-'Chem - ODS'!AF$15*10^6&lt;0,SUM('Chemicals Calcs'!AK$2:AK56)-'Chem - ODS'!AF$15*10^6&gt;0),SUM('Chemicals Calcs'!AK$2:AK56)-'Chem - ODS'!AF$15*10^6,'Chemicals Calcs'!AK56))</f>
        <v>4175998602159.4756</v>
      </c>
      <c r="AL56" s="210">
        <f ca="1">IF(SUM('Chemicals Calcs'!AL$2:AL56)-'Chem - ODS'!AG$15*10^6&lt;0,0,IF(AND(SUM('Chemicals Calcs'!AL$1:AL55)-'Chem - ODS'!AG$15*10^6&lt;0,SUM('Chemicals Calcs'!AL$2:AL56)-'Chem - ODS'!AG$15*10^6&gt;0),SUM('Chemicals Calcs'!AL$2:AL56)-'Chem - ODS'!AG$15*10^6,'Chemicals Calcs'!AL56))</f>
        <v>4233748621988.2305</v>
      </c>
      <c r="AM56" s="210">
        <f ca="1">IF(SUM('Chemicals Calcs'!AM$2:AM56)-'Chem - ODS'!AH$15*10^6&lt;0,0,IF(AND(SUM('Chemicals Calcs'!AM$1:AM55)-'Chem - ODS'!AH$15*10^6&lt;0,SUM('Chemicals Calcs'!AM$2:AM56)-'Chem - ODS'!AH$15*10^6&gt;0),SUM('Chemicals Calcs'!AM$2:AM56)-'Chem - ODS'!AH$15*10^6,'Chemicals Calcs'!AM56))</f>
        <v>4291498641816.9858</v>
      </c>
      <c r="AN56" s="210">
        <f ca="1">IF(SUM('Chemicals Calcs'!AN$2:AN56)-'Chem - ODS'!AI$15*10^6&lt;0,0,IF(AND(SUM('Chemicals Calcs'!AN$1:AN55)-'Chem - ODS'!AI$15*10^6&lt;0,SUM('Chemicals Calcs'!AN$2:AN56)-'Chem - ODS'!AI$15*10^6&gt;0),SUM('Chemicals Calcs'!AN$2:AN56)-'Chem - ODS'!AI$15*10^6,'Chemicals Calcs'!AN56))</f>
        <v>4349248661645.7412</v>
      </c>
      <c r="AO56" s="210">
        <f ca="1">IF(SUM('Chemicals Calcs'!AO$2:AO56)-'Chem - ODS'!AJ$15*10^6&lt;0,0,IF(AND(SUM('Chemicals Calcs'!AO$1:AO55)-'Chem - ODS'!AJ$15*10^6&lt;0,SUM('Chemicals Calcs'!AO$2:AO56)-'Chem - ODS'!AJ$15*10^6&gt;0),SUM('Chemicals Calcs'!AO$2:AO56)-'Chem - ODS'!AJ$15*10^6,'Chemicals Calcs'!AO56))</f>
        <v>4406998681474.4961</v>
      </c>
      <c r="AP56" s="210">
        <f ca="1">IF(SUM('Chemicals Calcs'!AP$2:AP56)-'Chem - ODS'!AK$15*10^6&lt;0,0,IF(AND(SUM('Chemicals Calcs'!AP$1:AP55)-'Chem - ODS'!AK$15*10^6&lt;0,SUM('Chemicals Calcs'!AP$2:AP56)-'Chem - ODS'!AK$15*10^6&gt;0),SUM('Chemicals Calcs'!AP$2:AP56)-'Chem - ODS'!AK$15*10^6,'Chemicals Calcs'!AP56))</f>
        <v>4464748701303.252</v>
      </c>
    </row>
    <row r="57" spans="1:42">
      <c r="A57" s="74">
        <v>5</v>
      </c>
      <c r="B57">
        <f ca="1">IF('Chemicals 2010'!$A65="CP",INDIRECT("'Chemicals 2010'!"&amp;'Country Selector'!$B$3&amp;ROW($A65))*10^12,0)</f>
        <v>1278310775603.0496</v>
      </c>
      <c r="C57" s="90">
        <f t="shared" ca="1" si="2"/>
        <v>2452541664119.5986</v>
      </c>
      <c r="D57" s="90">
        <f t="shared" ca="1" si="2"/>
        <v>3626772552636.1484</v>
      </c>
      <c r="E57" s="90">
        <f t="shared" ca="1" si="2"/>
        <v>4801003441152.6973</v>
      </c>
      <c r="F57" s="90">
        <f t="shared" ca="1" si="2"/>
        <v>5975234329669.2471</v>
      </c>
      <c r="G57" s="210">
        <f ca="1">IF(SUM('Chemicals Calcs'!G$2:G57)-'Chem - ODS'!B$15*10^6&lt;0,0,IF(AND(SUM('Chemicals Calcs'!G$1:G56)-'Chem - ODS'!B$15*10^6&lt;0,SUM('Chemicals Calcs'!G$2:G57)-'Chem - ODS'!B$15*10^6&gt;0),SUM('Chemicals Calcs'!G$2:G57)-'Chem - ODS'!B$15*10^6,'Chemicals Calcs'!G57))</f>
        <v>7149465218185.7959</v>
      </c>
      <c r="H57" s="210">
        <f ca="1">IF(SUM('Chemicals Calcs'!H$2:H57)-'Chem - ODS'!C$15*10^6&lt;0,0,IF(AND(SUM('Chemicals Calcs'!H$1:H56)-'Chem - ODS'!C$15*10^6&lt;0,SUM('Chemicals Calcs'!H$2:H57)-'Chem - ODS'!C$15*10^6&gt;0),SUM('Chemicals Calcs'!H$2:H57)-'Chem - ODS'!C$15*10^6,'Chemicals Calcs'!H57))</f>
        <v>8323696106702.3447</v>
      </c>
      <c r="I57" s="210">
        <f ca="1">IF(SUM('Chemicals Calcs'!I$2:I57)-'Chem - ODS'!D$15*10^6&lt;0,0,IF(AND(SUM('Chemicals Calcs'!I$1:I56)-'Chem - ODS'!D$15*10^6&lt;0,SUM('Chemicals Calcs'!I$2:I57)-'Chem - ODS'!D$15*10^6&gt;0),SUM('Chemicals Calcs'!I$2:I57)-'Chem - ODS'!D$15*10^6,'Chemicals Calcs'!I57))</f>
        <v>9497926995218.8945</v>
      </c>
      <c r="J57" s="210">
        <f ca="1">IF(SUM('Chemicals Calcs'!J$2:J57)-'Chem - ODS'!E$15*10^6&lt;0,0,IF(AND(SUM('Chemicals Calcs'!J$1:J56)-'Chem - ODS'!E$15*10^6&lt;0,SUM('Chemicals Calcs'!J$2:J57)-'Chem - ODS'!E$15*10^6&gt;0),SUM('Chemicals Calcs'!J$2:J57)-'Chem - ODS'!E$15*10^6,'Chemicals Calcs'!J57))</f>
        <v>10672157883735.443</v>
      </c>
      <c r="K57" s="210">
        <f ca="1">IF(SUM('Chemicals Calcs'!K$2:K57)-'Chem - ODS'!F$15*10^6&lt;0,0,IF(AND(SUM('Chemicals Calcs'!K$1:K56)-'Chem - ODS'!F$15*10^6&lt;0,SUM('Chemicals Calcs'!K$2:K57)-'Chem - ODS'!F$15*10^6&gt;0),SUM('Chemicals Calcs'!K$2:K57)-'Chem - ODS'!F$15*10^6,'Chemicals Calcs'!K57))</f>
        <v>11846388772251.994</v>
      </c>
      <c r="L57" s="210">
        <f ca="1">IF(SUM('Chemicals Calcs'!L$2:L57)-'Chem - ODS'!G$15*10^6&lt;0,0,IF(AND(SUM('Chemicals Calcs'!L$1:L56)-'Chem - ODS'!G$15*10^6&lt;0,SUM('Chemicals Calcs'!L$2:L57)-'Chem - ODS'!G$15*10^6&gt;0),SUM('Chemicals Calcs'!L$2:L57)-'Chem - ODS'!G$15*10^6,'Chemicals Calcs'!L57))</f>
        <v>13020619660768.543</v>
      </c>
      <c r="M57" s="210">
        <f ca="1">IF(SUM('Chemicals Calcs'!M$2:M57)-'Chem - ODS'!H$15*10^6&lt;0,0,IF(AND(SUM('Chemicals Calcs'!M$1:M56)-'Chem - ODS'!H$15*10^6&lt;0,SUM('Chemicals Calcs'!M$2:M57)-'Chem - ODS'!H$15*10^6&gt;0),SUM('Chemicals Calcs'!M$2:M57)-'Chem - ODS'!H$15*10^6,'Chemicals Calcs'!M57))</f>
        <v>14413324722883.582</v>
      </c>
      <c r="N57" s="210">
        <f ca="1">IF(SUM('Chemicals Calcs'!N$2:N57)-'Chem - ODS'!I$15*10^6&lt;0,0,IF(AND(SUM('Chemicals Calcs'!N$1:N56)-'Chem - ODS'!I$15*10^6&lt;0,SUM('Chemicals Calcs'!N$2:N57)-'Chem - ODS'!I$15*10^6&gt;0),SUM('Chemicals Calcs'!N$2:N57)-'Chem - ODS'!I$15*10^6,'Chemicals Calcs'!N57))</f>
        <v>15806029784998.621</v>
      </c>
      <c r="O57" s="210">
        <f ca="1">IF(SUM('Chemicals Calcs'!O$2:O57)-'Chem - ODS'!J$15*10^6&lt;0,0,IF(AND(SUM('Chemicals Calcs'!O$1:O56)-'Chem - ODS'!J$15*10^6&lt;0,SUM('Chemicals Calcs'!O$2:O57)-'Chem - ODS'!J$15*10^6&gt;0),SUM('Chemicals Calcs'!O$2:O57)-'Chem - ODS'!J$15*10^6,'Chemicals Calcs'!O57))</f>
        <v>17198734847113.662</v>
      </c>
      <c r="P57" s="210">
        <f ca="1">IF(SUM('Chemicals Calcs'!P$2:P57)-'Chem - ODS'!K$15*10^6&lt;0,0,IF(AND(SUM('Chemicals Calcs'!P$1:P56)-'Chem - ODS'!K$15*10^6&lt;0,SUM('Chemicals Calcs'!P$2:P57)-'Chem - ODS'!K$15*10^6&gt;0),SUM('Chemicals Calcs'!P$2:P57)-'Chem - ODS'!K$15*10^6,'Chemicals Calcs'!P57))</f>
        <v>18591439909228.699</v>
      </c>
      <c r="Q57" s="210">
        <f ca="1">IF(SUM('Chemicals Calcs'!Q$2:Q57)-'Chem - ODS'!L$15*10^6&lt;0,0,IF(AND(SUM('Chemicals Calcs'!Q$1:Q56)-'Chem - ODS'!L$15*10^6&lt;0,SUM('Chemicals Calcs'!Q$2:Q57)-'Chem - ODS'!L$15*10^6&gt;0),SUM('Chemicals Calcs'!Q$2:Q57)-'Chem - ODS'!L$15*10^6,'Chemicals Calcs'!Q57))</f>
        <v>19984144971343.742</v>
      </c>
      <c r="R57" s="210">
        <f ca="1">IF(SUM('Chemicals Calcs'!R$2:R57)-'Chem - ODS'!M$15*10^6&lt;0,0,IF(AND(SUM('Chemicals Calcs'!R$1:R56)-'Chem - ODS'!M$15*10^6&lt;0,SUM('Chemicals Calcs'!R$2:R57)-'Chem - ODS'!M$15*10^6&gt;0),SUM('Chemicals Calcs'!R$2:R57)-'Chem - ODS'!M$15*10^6,'Chemicals Calcs'!R57))</f>
        <v>21376850033458.781</v>
      </c>
      <c r="S57" s="210">
        <f ca="1">IF(SUM('Chemicals Calcs'!S$2:S57)-'Chem - ODS'!N$15*10^6&lt;0,0,IF(AND(SUM('Chemicals Calcs'!S$1:S56)-'Chem - ODS'!N$15*10^6&lt;0,SUM('Chemicals Calcs'!S$2:S57)-'Chem - ODS'!N$15*10^6&gt;0),SUM('Chemicals Calcs'!S$2:S57)-'Chem - ODS'!N$15*10^6,'Chemicals Calcs'!S57))</f>
        <v>22769555095573.82</v>
      </c>
      <c r="T57" s="210">
        <f ca="1">IF(SUM('Chemicals Calcs'!T$2:T57)-'Chem - ODS'!O$15*10^6&lt;0,0,IF(AND(SUM('Chemicals Calcs'!T$1:T56)-'Chem - ODS'!O$15*10^6&lt;0,SUM('Chemicals Calcs'!T$2:T57)-'Chem - ODS'!O$15*10^6&gt;0),SUM('Chemicals Calcs'!T$2:T57)-'Chem - ODS'!O$15*10^6,'Chemicals Calcs'!T57))</f>
        <v>24162260157688.855</v>
      </c>
      <c r="U57" s="210">
        <f ca="1">IF(SUM('Chemicals Calcs'!U$2:U57)-'Chem - ODS'!P$15*10^6&lt;0,0,IF(AND(SUM('Chemicals Calcs'!U$1:U56)-'Chem - ODS'!P$15*10^6&lt;0,SUM('Chemicals Calcs'!U$2:U57)-'Chem - ODS'!P$15*10^6&gt;0),SUM('Chemicals Calcs'!U$2:U57)-'Chem - ODS'!P$15*10^6,'Chemicals Calcs'!U57))</f>
        <v>25554965219803.898</v>
      </c>
      <c r="V57" s="210">
        <f ca="1">IF(SUM('Chemicals Calcs'!V$2:V57)-'Chem - ODS'!Q$15*10^6&lt;0,0,IF(AND(SUM('Chemicals Calcs'!V$1:V56)-'Chem - ODS'!Q$15*10^6&lt;0,SUM('Chemicals Calcs'!V$2:V57)-'Chem - ODS'!Q$15*10^6&gt;0),SUM('Chemicals Calcs'!V$2:V57)-'Chem - ODS'!Q$15*10^6,'Chemicals Calcs'!V57))</f>
        <v>26947670281918.938</v>
      </c>
      <c r="W57" s="210">
        <f ca="1">IF(SUM('Chemicals Calcs'!W$2:W57)-'Chem - ODS'!R$15*10^6&lt;0,0,IF(AND(SUM('Chemicals Calcs'!W$1:W56)-'Chem - ODS'!R$15*10^6&lt;0,SUM('Chemicals Calcs'!W$2:W57)-'Chem - ODS'!R$15*10^6&gt;0),SUM('Chemicals Calcs'!W$2:W57)-'Chem - ODS'!R$15*10^6,'Chemicals Calcs'!W57))</f>
        <v>27417865701581.645</v>
      </c>
      <c r="X57" s="210">
        <f ca="1">IF(SUM('Chemicals Calcs'!X$2:X57)-'Chem - ODS'!S$15*10^6&lt;0,0,IF(AND(SUM('Chemicals Calcs'!X$1:X56)-'Chem - ODS'!S$15*10^6&lt;0,SUM('Chemicals Calcs'!X$2:X57)-'Chem - ODS'!S$15*10^6&gt;0),SUM('Chemicals Calcs'!X$2:X57)-'Chem - ODS'!S$15*10^6,'Chemicals Calcs'!X57))</f>
        <v>27888061121244.348</v>
      </c>
      <c r="Y57" s="210">
        <f ca="1">IF(SUM('Chemicals Calcs'!Y$2:Y57)-'Chem - ODS'!T$15*10^6&lt;0,0,IF(AND(SUM('Chemicals Calcs'!Y$1:Y56)-'Chem - ODS'!T$15*10^6&lt;0,SUM('Chemicals Calcs'!Y$2:Y57)-'Chem - ODS'!T$15*10^6&gt;0),SUM('Chemicals Calcs'!Y$2:Y57)-'Chem - ODS'!T$15*10^6,'Chemicals Calcs'!Y57))</f>
        <v>28358256540907.055</v>
      </c>
      <c r="Z57" s="210">
        <f ca="1">IF(SUM('Chemicals Calcs'!Z$2:Z57)-'Chem - ODS'!U$15*10^6&lt;0,0,IF(AND(SUM('Chemicals Calcs'!Z$1:Z56)-'Chem - ODS'!U$15*10^6&lt;0,SUM('Chemicals Calcs'!Z$2:Z57)-'Chem - ODS'!U$15*10^6&gt;0),SUM('Chemicals Calcs'!Z$2:Z57)-'Chem - ODS'!U$15*10^6,'Chemicals Calcs'!Z57))</f>
        <v>28828451960569.758</v>
      </c>
      <c r="AA57" s="210">
        <f ca="1">IF(SUM('Chemicals Calcs'!AA$2:AA57)-'Chem - ODS'!V$15*10^6&lt;0,0,IF(AND(SUM('Chemicals Calcs'!AA$1:AA56)-'Chem - ODS'!V$15*10^6&lt;0,SUM('Chemicals Calcs'!AA$2:AA57)-'Chem - ODS'!V$15*10^6&gt;0),SUM('Chemicals Calcs'!AA$2:AA57)-'Chem - ODS'!V$15*10^6,'Chemicals Calcs'!AA57))</f>
        <v>29298647380232.465</v>
      </c>
      <c r="AB57" s="210">
        <f ca="1">IF(SUM('Chemicals Calcs'!AB$2:AB57)-'Chem - ODS'!W$15*10^6&lt;0,0,IF(AND(SUM('Chemicals Calcs'!AB$1:AB56)-'Chem - ODS'!W$15*10^6&lt;0,SUM('Chemicals Calcs'!AB$2:AB57)-'Chem - ODS'!W$15*10^6&gt;0),SUM('Chemicals Calcs'!AB$2:AB57)-'Chem - ODS'!W$15*10^6,'Chemicals Calcs'!AB57))</f>
        <v>29768842799895.172</v>
      </c>
      <c r="AC57" s="210">
        <f ca="1">IF(SUM('Chemicals Calcs'!AC$2:AC57)-'Chem - ODS'!X$15*10^6&lt;0,0,IF(AND(SUM('Chemicals Calcs'!AC$1:AC56)-'Chem - ODS'!X$15*10^6&lt;0,SUM('Chemicals Calcs'!AC$2:AC57)-'Chem - ODS'!X$15*10^6&gt;0),SUM('Chemicals Calcs'!AC$2:AC57)-'Chem - ODS'!X$15*10^6,'Chemicals Calcs'!AC57))</f>
        <v>30239038219557.875</v>
      </c>
      <c r="AD57" s="210">
        <f ca="1">IF(SUM('Chemicals Calcs'!AD$2:AD57)-'Chem - ODS'!Y$15*10^6&lt;0,0,IF(AND(SUM('Chemicals Calcs'!AD$1:AD56)-'Chem - ODS'!Y$15*10^6&lt;0,SUM('Chemicals Calcs'!AD$2:AD57)-'Chem - ODS'!Y$15*10^6&gt;0),SUM('Chemicals Calcs'!AD$2:AD57)-'Chem - ODS'!Y$15*10^6,'Chemicals Calcs'!AD57))</f>
        <v>30709233639220.582</v>
      </c>
      <c r="AE57" s="210">
        <f ca="1">IF(SUM('Chemicals Calcs'!AE$2:AE57)-'Chem - ODS'!Z$15*10^6&lt;0,0,IF(AND(SUM('Chemicals Calcs'!AE$1:AE56)-'Chem - ODS'!Z$15*10^6&lt;0,SUM('Chemicals Calcs'!AE$2:AE57)-'Chem - ODS'!Z$15*10^6&gt;0),SUM('Chemicals Calcs'!AE$2:AE57)-'Chem - ODS'!Z$15*10^6,'Chemicals Calcs'!AE57))</f>
        <v>31179429058883.289</v>
      </c>
      <c r="AF57" s="210">
        <f ca="1">IF(SUM('Chemicals Calcs'!AF$2:AF57)-'Chem - ODS'!AA$15*10^6&lt;0,0,IF(AND(SUM('Chemicals Calcs'!AF$1:AF56)-'Chem - ODS'!AA$15*10^6&lt;0,SUM('Chemicals Calcs'!AF$2:AF57)-'Chem - ODS'!AA$15*10^6&gt;0),SUM('Chemicals Calcs'!AF$2:AF57)-'Chem - ODS'!AA$15*10^6,'Chemicals Calcs'!AF57))</f>
        <v>31649624478545.992</v>
      </c>
      <c r="AG57" s="210">
        <f ca="1">IF(SUM('Chemicals Calcs'!AG$2:AG57)-'Chem - ODS'!AB$15*10^6&lt;0,0,IF(AND(SUM('Chemicals Calcs'!AG$1:AG56)-'Chem - ODS'!AB$15*10^6&lt;0,SUM('Chemicals Calcs'!AG$2:AG57)-'Chem - ODS'!AB$15*10^6&gt;0),SUM('Chemicals Calcs'!AG$2:AG57)-'Chem - ODS'!AB$15*10^6,'Chemicals Calcs'!AG57))</f>
        <v>32119819898208.695</v>
      </c>
      <c r="AH57" s="210">
        <f ca="1">IF(SUM('Chemicals Calcs'!AH$2:AH57)-'Chem - ODS'!AC$15*10^6&lt;0,0,IF(AND(SUM('Chemicals Calcs'!AH$1:AH56)-'Chem - ODS'!AC$15*10^6&lt;0,SUM('Chemicals Calcs'!AH$2:AH57)-'Chem - ODS'!AC$15*10^6&gt;0),SUM('Chemicals Calcs'!AH$2:AH57)-'Chem - ODS'!AC$15*10^6,'Chemicals Calcs'!AH57))</f>
        <v>32590015317871.402</v>
      </c>
      <c r="AI57" s="210">
        <f ca="1">IF(SUM('Chemicals Calcs'!AI$2:AI57)-'Chem - ODS'!AD$15*10^6&lt;0,0,IF(AND(SUM('Chemicals Calcs'!AI$1:AI56)-'Chem - ODS'!AD$15*10^6&lt;0,SUM('Chemicals Calcs'!AI$2:AI57)-'Chem - ODS'!AD$15*10^6&gt;0),SUM('Chemicals Calcs'!AI$2:AI57)-'Chem - ODS'!AD$15*10^6,'Chemicals Calcs'!AI57))</f>
        <v>33060210737534.109</v>
      </c>
      <c r="AJ57" s="210">
        <f ca="1">IF(SUM('Chemicals Calcs'!AJ$2:AJ57)-'Chem - ODS'!AE$15*10^6&lt;0,0,IF(AND(SUM('Chemicals Calcs'!AJ$1:AJ56)-'Chem - ODS'!AE$15*10^6&lt;0,SUM('Chemicals Calcs'!AJ$2:AJ57)-'Chem - ODS'!AE$15*10^6&gt;0),SUM('Chemicals Calcs'!AJ$2:AJ57)-'Chem - ODS'!AE$15*10^6,'Chemicals Calcs'!AJ57))</f>
        <v>33530406157196.813</v>
      </c>
      <c r="AK57" s="210">
        <f ca="1">IF(SUM('Chemicals Calcs'!AK$2:AK57)-'Chem - ODS'!AF$15*10^6&lt;0,0,IF(AND(SUM('Chemicals Calcs'!AK$1:AK56)-'Chem - ODS'!AF$15*10^6&lt;0,SUM('Chemicals Calcs'!AK$2:AK57)-'Chem - ODS'!AF$15*10^6&gt;0),SUM('Chemicals Calcs'!AK$2:AK57)-'Chem - ODS'!AF$15*10^6,'Chemicals Calcs'!AK57))</f>
        <v>34000601576859.52</v>
      </c>
      <c r="AL57" s="210">
        <f ca="1">IF(SUM('Chemicals Calcs'!AL$2:AL57)-'Chem - ODS'!AG$15*10^6&lt;0,0,IF(AND(SUM('Chemicals Calcs'!AL$1:AL56)-'Chem - ODS'!AG$15*10^6&lt;0,SUM('Chemicals Calcs'!AL$2:AL57)-'Chem - ODS'!AG$15*10^6&gt;0),SUM('Chemicals Calcs'!AL$2:AL57)-'Chem - ODS'!AG$15*10^6,'Chemicals Calcs'!AL57))</f>
        <v>34470796996522.227</v>
      </c>
      <c r="AM57" s="210">
        <f ca="1">IF(SUM('Chemicals Calcs'!AM$2:AM57)-'Chem - ODS'!AH$15*10^6&lt;0,0,IF(AND(SUM('Chemicals Calcs'!AM$1:AM56)-'Chem - ODS'!AH$15*10^6&lt;0,SUM('Chemicals Calcs'!AM$2:AM57)-'Chem - ODS'!AH$15*10^6&gt;0),SUM('Chemicals Calcs'!AM$2:AM57)-'Chem - ODS'!AH$15*10^6,'Chemicals Calcs'!AM57))</f>
        <v>34940992416184.926</v>
      </c>
      <c r="AN57" s="210">
        <f ca="1">IF(SUM('Chemicals Calcs'!AN$2:AN57)-'Chem - ODS'!AI$15*10^6&lt;0,0,IF(AND(SUM('Chemicals Calcs'!AN$1:AN56)-'Chem - ODS'!AI$15*10^6&lt;0,SUM('Chemicals Calcs'!AN$2:AN57)-'Chem - ODS'!AI$15*10^6&gt;0),SUM('Chemicals Calcs'!AN$2:AN57)-'Chem - ODS'!AI$15*10^6,'Chemicals Calcs'!AN57))</f>
        <v>35411187835847.633</v>
      </c>
      <c r="AO57" s="210">
        <f ca="1">IF(SUM('Chemicals Calcs'!AO$2:AO57)-'Chem - ODS'!AJ$15*10^6&lt;0,0,IF(AND(SUM('Chemicals Calcs'!AO$1:AO56)-'Chem - ODS'!AJ$15*10^6&lt;0,SUM('Chemicals Calcs'!AO$2:AO57)-'Chem - ODS'!AJ$15*10^6&gt;0),SUM('Chemicals Calcs'!AO$2:AO57)-'Chem - ODS'!AJ$15*10^6,'Chemicals Calcs'!AO57))</f>
        <v>35881383255510.344</v>
      </c>
      <c r="AP57" s="210">
        <f ca="1">IF(SUM('Chemicals Calcs'!AP$2:AP57)-'Chem - ODS'!AK$15*10^6&lt;0,0,IF(AND(SUM('Chemicals Calcs'!AP$1:AP56)-'Chem - ODS'!AK$15*10^6&lt;0,SUM('Chemicals Calcs'!AP$2:AP57)-'Chem - ODS'!AK$15*10^6&gt;0),SUM('Chemicals Calcs'!AP$2:AP57)-'Chem - ODS'!AK$15*10^6,'Chemicals Calcs'!AP57))</f>
        <v>36351578675173.047</v>
      </c>
    </row>
    <row r="58" spans="1:42">
      <c r="A58" s="74">
        <v>6</v>
      </c>
      <c r="B58">
        <f ca="1">IF('Chemicals 2010'!$A66="CP",INDIRECT("'Chemicals 2010'!"&amp;'Country Selector'!$B$3&amp;ROW($A66))*10^12,0)</f>
        <v>1552234513232.2749</v>
      </c>
      <c r="C58" s="90">
        <f t="shared" ca="1" si="2"/>
        <v>2689179020600.7744</v>
      </c>
      <c r="D58" s="90">
        <f t="shared" ca="1" si="2"/>
        <v>3826123527969.2744</v>
      </c>
      <c r="E58" s="90">
        <f t="shared" ca="1" si="2"/>
        <v>4963068035337.7744</v>
      </c>
      <c r="F58" s="90">
        <f t="shared" ca="1" si="2"/>
        <v>6100012542706.2744</v>
      </c>
      <c r="G58" s="210">
        <f ca="1">IF(SUM('Chemicals Calcs'!G$2:G58)-'Chem - ODS'!B$15*10^6&lt;0,0,IF(AND(SUM('Chemicals Calcs'!G$1:G57)-'Chem - ODS'!B$15*10^6&lt;0,SUM('Chemicals Calcs'!G$2:G58)-'Chem - ODS'!B$15*10^6&gt;0),SUM('Chemicals Calcs'!G$2:G58)-'Chem - ODS'!B$15*10^6,'Chemicals Calcs'!G58))</f>
        <v>7236957050074.7744</v>
      </c>
      <c r="H58" s="210">
        <f ca="1">IF(SUM('Chemicals Calcs'!H$2:H58)-'Chem - ODS'!C$15*10^6&lt;0,0,IF(AND(SUM('Chemicals Calcs'!H$1:H57)-'Chem - ODS'!C$15*10^6&lt;0,SUM('Chemicals Calcs'!H$2:H58)-'Chem - ODS'!C$15*10^6&gt;0),SUM('Chemicals Calcs'!H$2:H58)-'Chem - ODS'!C$15*10^6,'Chemicals Calcs'!H58))</f>
        <v>8373901557443.2744</v>
      </c>
      <c r="I58" s="210">
        <f ca="1">IF(SUM('Chemicals Calcs'!I$2:I58)-'Chem - ODS'!D$15*10^6&lt;0,0,IF(AND(SUM('Chemicals Calcs'!I$1:I57)-'Chem - ODS'!D$15*10^6&lt;0,SUM('Chemicals Calcs'!I$2:I58)-'Chem - ODS'!D$15*10^6&gt;0),SUM('Chemicals Calcs'!I$2:I58)-'Chem - ODS'!D$15*10^6,'Chemicals Calcs'!I58))</f>
        <v>9510846064811.7715</v>
      </c>
      <c r="J58" s="210">
        <f ca="1">IF(SUM('Chemicals Calcs'!J$2:J58)-'Chem - ODS'!E$15*10^6&lt;0,0,IF(AND(SUM('Chemicals Calcs'!J$1:J57)-'Chem - ODS'!E$15*10^6&lt;0,SUM('Chemicals Calcs'!J$2:J58)-'Chem - ODS'!E$15*10^6&gt;0),SUM('Chemicals Calcs'!J$2:J58)-'Chem - ODS'!E$15*10^6,'Chemicals Calcs'!J58))</f>
        <v>10647790572180.273</v>
      </c>
      <c r="K58" s="210">
        <f ca="1">IF(SUM('Chemicals Calcs'!K$2:K58)-'Chem - ODS'!F$15*10^6&lt;0,0,IF(AND(SUM('Chemicals Calcs'!K$1:K57)-'Chem - ODS'!F$15*10^6&lt;0,SUM('Chemicals Calcs'!K$2:K58)-'Chem - ODS'!F$15*10^6&gt;0),SUM('Chemicals Calcs'!K$2:K58)-'Chem - ODS'!F$15*10^6,'Chemicals Calcs'!K58))</f>
        <v>11784735079548.773</v>
      </c>
      <c r="L58" s="210">
        <f ca="1">IF(SUM('Chemicals Calcs'!L$2:L58)-'Chem - ODS'!G$15*10^6&lt;0,0,IF(AND(SUM('Chemicals Calcs'!L$1:L57)-'Chem - ODS'!G$15*10^6&lt;0,SUM('Chemicals Calcs'!L$2:L58)-'Chem - ODS'!G$15*10^6&gt;0),SUM('Chemicals Calcs'!L$2:L58)-'Chem - ODS'!G$15*10^6,'Chemicals Calcs'!L58))</f>
        <v>12921679586917.273</v>
      </c>
      <c r="M58" s="210">
        <f ca="1">IF(SUM('Chemicals Calcs'!M$2:M58)-'Chem - ODS'!H$15*10^6&lt;0,0,IF(AND(SUM('Chemicals Calcs'!M$1:M57)-'Chem - ODS'!H$15*10^6&lt;0,SUM('Chemicals Calcs'!M$2:M58)-'Chem - ODS'!H$15*10^6&gt;0),SUM('Chemicals Calcs'!M$2:M58)-'Chem - ODS'!H$15*10^6,'Chemicals Calcs'!M58))</f>
        <v>13423241037620.045</v>
      </c>
      <c r="N58" s="210">
        <f ca="1">IF(SUM('Chemicals Calcs'!N$2:N58)-'Chem - ODS'!I$15*10^6&lt;0,0,IF(AND(SUM('Chemicals Calcs'!N$1:N57)-'Chem - ODS'!I$15*10^6&lt;0,SUM('Chemicals Calcs'!N$2:N58)-'Chem - ODS'!I$15*10^6&gt;0),SUM('Chemicals Calcs'!N$2:N58)-'Chem - ODS'!I$15*10^6,'Chemicals Calcs'!N58))</f>
        <v>13924802488322.813</v>
      </c>
      <c r="O58" s="210">
        <f ca="1">IF(SUM('Chemicals Calcs'!O$2:O58)-'Chem - ODS'!J$15*10^6&lt;0,0,IF(AND(SUM('Chemicals Calcs'!O$1:O57)-'Chem - ODS'!J$15*10^6&lt;0,SUM('Chemicals Calcs'!O$2:O58)-'Chem - ODS'!J$15*10^6&gt;0),SUM('Chemicals Calcs'!O$2:O58)-'Chem - ODS'!J$15*10^6,'Chemicals Calcs'!O58))</f>
        <v>14426363939025.582</v>
      </c>
      <c r="P58" s="210">
        <f ca="1">IF(SUM('Chemicals Calcs'!P$2:P58)-'Chem - ODS'!K$15*10^6&lt;0,0,IF(AND(SUM('Chemicals Calcs'!P$1:P57)-'Chem - ODS'!K$15*10^6&lt;0,SUM('Chemicals Calcs'!P$2:P58)-'Chem - ODS'!K$15*10^6&gt;0),SUM('Chemicals Calcs'!P$2:P58)-'Chem - ODS'!K$15*10^6,'Chemicals Calcs'!P58))</f>
        <v>14927925389728.354</v>
      </c>
      <c r="Q58" s="210">
        <f ca="1">IF(SUM('Chemicals Calcs'!Q$2:Q58)-'Chem - ODS'!L$15*10^6&lt;0,0,IF(AND(SUM('Chemicals Calcs'!Q$1:Q57)-'Chem - ODS'!L$15*10^6&lt;0,SUM('Chemicals Calcs'!Q$2:Q58)-'Chem - ODS'!L$15*10^6&gt;0),SUM('Chemicals Calcs'!Q$2:Q58)-'Chem - ODS'!L$15*10^6,'Chemicals Calcs'!Q58))</f>
        <v>15429486840431.123</v>
      </c>
      <c r="R58" s="210">
        <f ca="1">IF(SUM('Chemicals Calcs'!R$2:R58)-'Chem - ODS'!M$15*10^6&lt;0,0,IF(AND(SUM('Chemicals Calcs'!R$1:R57)-'Chem - ODS'!M$15*10^6&lt;0,SUM('Chemicals Calcs'!R$2:R58)-'Chem - ODS'!M$15*10^6&gt;0),SUM('Chemicals Calcs'!R$2:R58)-'Chem - ODS'!M$15*10^6,'Chemicals Calcs'!R58))</f>
        <v>15931048291133.895</v>
      </c>
      <c r="S58" s="210">
        <f ca="1">IF(SUM('Chemicals Calcs'!S$2:S58)-'Chem - ODS'!N$15*10^6&lt;0,0,IF(AND(SUM('Chemicals Calcs'!S$1:S57)-'Chem - ODS'!N$15*10^6&lt;0,SUM('Chemicals Calcs'!S$2:S58)-'Chem - ODS'!N$15*10^6&gt;0),SUM('Chemicals Calcs'!S$2:S58)-'Chem - ODS'!N$15*10^6,'Chemicals Calcs'!S58))</f>
        <v>16432609741836.662</v>
      </c>
      <c r="T58" s="210">
        <f ca="1">IF(SUM('Chemicals Calcs'!T$2:T58)-'Chem - ODS'!O$15*10^6&lt;0,0,IF(AND(SUM('Chemicals Calcs'!T$1:T57)-'Chem - ODS'!O$15*10^6&lt;0,SUM('Chemicals Calcs'!T$2:T58)-'Chem - ODS'!O$15*10^6&gt;0),SUM('Chemicals Calcs'!T$2:T58)-'Chem - ODS'!O$15*10^6,'Chemicals Calcs'!T58))</f>
        <v>16934171192539.434</v>
      </c>
      <c r="U58" s="210">
        <f ca="1">IF(SUM('Chemicals Calcs'!U$2:U58)-'Chem - ODS'!P$15*10^6&lt;0,0,IF(AND(SUM('Chemicals Calcs'!U$1:U57)-'Chem - ODS'!P$15*10^6&lt;0,SUM('Chemicals Calcs'!U$2:U58)-'Chem - ODS'!P$15*10^6&gt;0),SUM('Chemicals Calcs'!U$2:U58)-'Chem - ODS'!P$15*10^6,'Chemicals Calcs'!U58))</f>
        <v>17435732643242.201</v>
      </c>
      <c r="V58" s="210">
        <f ca="1">IF(SUM('Chemicals Calcs'!V$2:V58)-'Chem - ODS'!Q$15*10^6&lt;0,0,IF(AND(SUM('Chemicals Calcs'!V$1:V57)-'Chem - ODS'!Q$15*10^6&lt;0,SUM('Chemicals Calcs'!V$2:V58)-'Chem - ODS'!Q$15*10^6&gt;0),SUM('Chemicals Calcs'!V$2:V58)-'Chem - ODS'!Q$15*10^6,'Chemicals Calcs'!V58))</f>
        <v>17937294093944.973</v>
      </c>
      <c r="W58" s="210">
        <f ca="1">IF(SUM('Chemicals Calcs'!W$2:W58)-'Chem - ODS'!R$15*10^6&lt;0,0,IF(AND(SUM('Chemicals Calcs'!W$1:W57)-'Chem - ODS'!R$15*10^6&lt;0,SUM('Chemicals Calcs'!W$2:W58)-'Chem - ODS'!R$15*10^6&gt;0),SUM('Chemicals Calcs'!W$2:W58)-'Chem - ODS'!R$15*10^6,'Chemicals Calcs'!W58))</f>
        <v>18250272300813.371</v>
      </c>
      <c r="X58" s="210">
        <f ca="1">IF(SUM('Chemicals Calcs'!X$2:X58)-'Chem - ODS'!S$15*10^6&lt;0,0,IF(AND(SUM('Chemicals Calcs'!X$1:X57)-'Chem - ODS'!S$15*10^6&lt;0,SUM('Chemicals Calcs'!X$2:X58)-'Chem - ODS'!S$15*10^6&gt;0),SUM('Chemicals Calcs'!X$2:X58)-'Chem - ODS'!S$15*10^6,'Chemicals Calcs'!X58))</f>
        <v>18563250507681.77</v>
      </c>
      <c r="Y58" s="210">
        <f ca="1">IF(SUM('Chemicals Calcs'!Y$2:Y58)-'Chem - ODS'!T$15*10^6&lt;0,0,IF(AND(SUM('Chemicals Calcs'!Y$1:Y57)-'Chem - ODS'!T$15*10^6&lt;0,SUM('Chemicals Calcs'!Y$2:Y58)-'Chem - ODS'!T$15*10^6&gt;0),SUM('Chemicals Calcs'!Y$2:Y58)-'Chem - ODS'!T$15*10^6,'Chemicals Calcs'!Y58))</f>
        <v>18876228714550.172</v>
      </c>
      <c r="Z58" s="210">
        <f ca="1">IF(SUM('Chemicals Calcs'!Z$2:Z58)-'Chem - ODS'!U$15*10^6&lt;0,0,IF(AND(SUM('Chemicals Calcs'!Z$1:Z57)-'Chem - ODS'!U$15*10^6&lt;0,SUM('Chemicals Calcs'!Z$2:Z58)-'Chem - ODS'!U$15*10^6&gt;0),SUM('Chemicals Calcs'!Z$2:Z58)-'Chem - ODS'!U$15*10^6,'Chemicals Calcs'!Z58))</f>
        <v>19189206921418.57</v>
      </c>
      <c r="AA58" s="210">
        <f ca="1">IF(SUM('Chemicals Calcs'!AA$2:AA58)-'Chem - ODS'!V$15*10^6&lt;0,0,IF(AND(SUM('Chemicals Calcs'!AA$1:AA57)-'Chem - ODS'!V$15*10^6&lt;0,SUM('Chemicals Calcs'!AA$2:AA58)-'Chem - ODS'!V$15*10^6&gt;0),SUM('Chemicals Calcs'!AA$2:AA58)-'Chem - ODS'!V$15*10^6,'Chemicals Calcs'!AA58))</f>
        <v>19502185128286.969</v>
      </c>
      <c r="AB58" s="210">
        <f ca="1">IF(SUM('Chemicals Calcs'!AB$2:AB58)-'Chem - ODS'!W$15*10^6&lt;0,0,IF(AND(SUM('Chemicals Calcs'!AB$1:AB57)-'Chem - ODS'!W$15*10^6&lt;0,SUM('Chemicals Calcs'!AB$2:AB58)-'Chem - ODS'!W$15*10^6&gt;0),SUM('Chemicals Calcs'!AB$2:AB58)-'Chem - ODS'!W$15*10^6,'Chemicals Calcs'!AB58))</f>
        <v>19815163335155.367</v>
      </c>
      <c r="AC58" s="210">
        <f ca="1">IF(SUM('Chemicals Calcs'!AC$2:AC58)-'Chem - ODS'!X$15*10^6&lt;0,0,IF(AND(SUM('Chemicals Calcs'!AC$1:AC57)-'Chem - ODS'!X$15*10^6&lt;0,SUM('Chemicals Calcs'!AC$2:AC58)-'Chem - ODS'!X$15*10^6&gt;0),SUM('Chemicals Calcs'!AC$2:AC58)-'Chem - ODS'!X$15*10^6,'Chemicals Calcs'!AC58))</f>
        <v>20128141542023.766</v>
      </c>
      <c r="AD58" s="210">
        <f ca="1">IF(SUM('Chemicals Calcs'!AD$2:AD58)-'Chem - ODS'!Y$15*10^6&lt;0,0,IF(AND(SUM('Chemicals Calcs'!AD$1:AD57)-'Chem - ODS'!Y$15*10^6&lt;0,SUM('Chemicals Calcs'!AD$2:AD58)-'Chem - ODS'!Y$15*10^6&gt;0),SUM('Chemicals Calcs'!AD$2:AD58)-'Chem - ODS'!Y$15*10^6,'Chemicals Calcs'!AD58))</f>
        <v>20441119748892.164</v>
      </c>
      <c r="AE58" s="210">
        <f ca="1">IF(SUM('Chemicals Calcs'!AE$2:AE58)-'Chem - ODS'!Z$15*10^6&lt;0,0,IF(AND(SUM('Chemicals Calcs'!AE$1:AE57)-'Chem - ODS'!Z$15*10^6&lt;0,SUM('Chemicals Calcs'!AE$2:AE58)-'Chem - ODS'!Z$15*10^6&gt;0),SUM('Chemicals Calcs'!AE$2:AE58)-'Chem - ODS'!Z$15*10^6,'Chemicals Calcs'!AE58))</f>
        <v>20754097955760.563</v>
      </c>
      <c r="AF58" s="210">
        <f ca="1">IF(SUM('Chemicals Calcs'!AF$2:AF58)-'Chem - ODS'!AA$15*10^6&lt;0,0,IF(AND(SUM('Chemicals Calcs'!AF$1:AF57)-'Chem - ODS'!AA$15*10^6&lt;0,SUM('Chemicals Calcs'!AF$2:AF58)-'Chem - ODS'!AA$15*10^6&gt;0),SUM('Chemicals Calcs'!AF$2:AF58)-'Chem - ODS'!AA$15*10^6,'Chemicals Calcs'!AF58))</f>
        <v>21067076162628.961</v>
      </c>
      <c r="AG58" s="210">
        <f ca="1">IF(SUM('Chemicals Calcs'!AG$2:AG58)-'Chem - ODS'!AB$15*10^6&lt;0,0,IF(AND(SUM('Chemicals Calcs'!AG$1:AG57)-'Chem - ODS'!AB$15*10^6&lt;0,SUM('Chemicals Calcs'!AG$2:AG58)-'Chem - ODS'!AB$15*10^6&gt;0),SUM('Chemicals Calcs'!AG$2:AG58)-'Chem - ODS'!AB$15*10^6,'Chemicals Calcs'!AG58))</f>
        <v>21380054369497.359</v>
      </c>
      <c r="AH58" s="210">
        <f ca="1">IF(SUM('Chemicals Calcs'!AH$2:AH58)-'Chem - ODS'!AC$15*10^6&lt;0,0,IF(AND(SUM('Chemicals Calcs'!AH$1:AH57)-'Chem - ODS'!AC$15*10^6&lt;0,SUM('Chemicals Calcs'!AH$2:AH58)-'Chem - ODS'!AC$15*10^6&gt;0),SUM('Chemicals Calcs'!AH$2:AH58)-'Chem - ODS'!AC$15*10^6,'Chemicals Calcs'!AH58))</f>
        <v>21693032576365.758</v>
      </c>
      <c r="AI58" s="210">
        <f ca="1">IF(SUM('Chemicals Calcs'!AI$2:AI58)-'Chem - ODS'!AD$15*10^6&lt;0,0,IF(AND(SUM('Chemicals Calcs'!AI$1:AI57)-'Chem - ODS'!AD$15*10^6&lt;0,SUM('Chemicals Calcs'!AI$2:AI58)-'Chem - ODS'!AD$15*10^6&gt;0),SUM('Chemicals Calcs'!AI$2:AI58)-'Chem - ODS'!AD$15*10^6,'Chemicals Calcs'!AI58))</f>
        <v>22006010783234.156</v>
      </c>
      <c r="AJ58" s="210">
        <f ca="1">IF(SUM('Chemicals Calcs'!AJ$2:AJ58)-'Chem - ODS'!AE$15*10^6&lt;0,0,IF(AND(SUM('Chemicals Calcs'!AJ$1:AJ57)-'Chem - ODS'!AE$15*10^6&lt;0,SUM('Chemicals Calcs'!AJ$2:AJ58)-'Chem - ODS'!AE$15*10^6&gt;0),SUM('Chemicals Calcs'!AJ$2:AJ58)-'Chem - ODS'!AE$15*10^6,'Chemicals Calcs'!AJ58))</f>
        <v>22318988990102.559</v>
      </c>
      <c r="AK58" s="210">
        <f ca="1">IF(SUM('Chemicals Calcs'!AK$2:AK58)-'Chem - ODS'!AF$15*10^6&lt;0,0,IF(AND(SUM('Chemicals Calcs'!AK$1:AK57)-'Chem - ODS'!AF$15*10^6&lt;0,SUM('Chemicals Calcs'!AK$2:AK58)-'Chem - ODS'!AF$15*10^6&gt;0),SUM('Chemicals Calcs'!AK$2:AK58)-'Chem - ODS'!AF$15*10^6,'Chemicals Calcs'!AK58))</f>
        <v>22631967196970.953</v>
      </c>
      <c r="AL58" s="210">
        <f ca="1">IF(SUM('Chemicals Calcs'!AL$2:AL58)-'Chem - ODS'!AG$15*10^6&lt;0,0,IF(AND(SUM('Chemicals Calcs'!AL$1:AL57)-'Chem - ODS'!AG$15*10^6&lt;0,SUM('Chemicals Calcs'!AL$2:AL58)-'Chem - ODS'!AG$15*10^6&gt;0),SUM('Chemicals Calcs'!AL$2:AL58)-'Chem - ODS'!AG$15*10^6,'Chemicals Calcs'!AL58))</f>
        <v>22944945403839.355</v>
      </c>
      <c r="AM58" s="210">
        <f ca="1">IF(SUM('Chemicals Calcs'!AM$2:AM58)-'Chem - ODS'!AH$15*10^6&lt;0,0,IF(AND(SUM('Chemicals Calcs'!AM$1:AM57)-'Chem - ODS'!AH$15*10^6&lt;0,SUM('Chemicals Calcs'!AM$2:AM58)-'Chem - ODS'!AH$15*10^6&gt;0),SUM('Chemicals Calcs'!AM$2:AM58)-'Chem - ODS'!AH$15*10^6,'Chemicals Calcs'!AM58))</f>
        <v>23257923610707.754</v>
      </c>
      <c r="AN58" s="210">
        <f ca="1">IF(SUM('Chemicals Calcs'!AN$2:AN58)-'Chem - ODS'!AI$15*10^6&lt;0,0,IF(AND(SUM('Chemicals Calcs'!AN$1:AN57)-'Chem - ODS'!AI$15*10^6&lt;0,SUM('Chemicals Calcs'!AN$2:AN58)-'Chem - ODS'!AI$15*10^6&gt;0),SUM('Chemicals Calcs'!AN$2:AN58)-'Chem - ODS'!AI$15*10^6,'Chemicals Calcs'!AN58))</f>
        <v>23570901817576.148</v>
      </c>
      <c r="AO58" s="210">
        <f ca="1">IF(SUM('Chemicals Calcs'!AO$2:AO58)-'Chem - ODS'!AJ$15*10^6&lt;0,0,IF(AND(SUM('Chemicals Calcs'!AO$1:AO57)-'Chem - ODS'!AJ$15*10^6&lt;0,SUM('Chemicals Calcs'!AO$2:AO58)-'Chem - ODS'!AJ$15*10^6&gt;0),SUM('Chemicals Calcs'!AO$2:AO58)-'Chem - ODS'!AJ$15*10^6,'Chemicals Calcs'!AO58))</f>
        <v>23883880024444.555</v>
      </c>
      <c r="AP58" s="210">
        <f ca="1">IF(SUM('Chemicals Calcs'!AP$2:AP58)-'Chem - ODS'!AK$15*10^6&lt;0,0,IF(AND(SUM('Chemicals Calcs'!AP$1:AP57)-'Chem - ODS'!AK$15*10^6&lt;0,SUM('Chemicals Calcs'!AP$2:AP58)-'Chem - ODS'!AK$15*10^6&gt;0),SUM('Chemicals Calcs'!AP$2:AP58)-'Chem - ODS'!AK$15*10^6,'Chemicals Calcs'!AP58))</f>
        <v>24196858231312.949</v>
      </c>
    </row>
    <row r="59" spans="1:42">
      <c r="A59" s="74">
        <v>7</v>
      </c>
      <c r="B59">
        <f ca="1">IF('Chemicals 2010'!$A67="CP",INDIRECT("'Chemicals 2010'!"&amp;'Country Selector'!$B$3&amp;ROW($A67))*10^12,0)</f>
        <v>0</v>
      </c>
      <c r="C59" s="90">
        <f t="shared" ca="1" si="2"/>
        <v>0</v>
      </c>
      <c r="D59" s="90">
        <f t="shared" ca="1" si="2"/>
        <v>0</v>
      </c>
      <c r="E59" s="90">
        <f t="shared" ca="1" si="2"/>
        <v>0</v>
      </c>
      <c r="F59" s="90">
        <f t="shared" ca="1" si="2"/>
        <v>0</v>
      </c>
      <c r="G59" s="210">
        <f ca="1">IF(SUM('Chemicals Calcs'!G$2:G59)-'Chem - ODS'!B$15*10^6&lt;0,0,IF(AND(SUM('Chemicals Calcs'!G$1:G58)-'Chem - ODS'!B$15*10^6&lt;0,SUM('Chemicals Calcs'!G$2:G59)-'Chem - ODS'!B$15*10^6&gt;0),SUM('Chemicals Calcs'!G$2:G59)-'Chem - ODS'!B$15*10^6,'Chemicals Calcs'!G59))</f>
        <v>0</v>
      </c>
      <c r="H59" s="210">
        <f ca="1">IF(SUM('Chemicals Calcs'!H$2:H59)-'Chem - ODS'!C$15*10^6&lt;0,0,IF(AND(SUM('Chemicals Calcs'!H$1:H58)-'Chem - ODS'!C$15*10^6&lt;0,SUM('Chemicals Calcs'!H$2:H59)-'Chem - ODS'!C$15*10^6&gt;0),SUM('Chemicals Calcs'!H$2:H59)-'Chem - ODS'!C$15*10^6,'Chemicals Calcs'!H59))</f>
        <v>0</v>
      </c>
      <c r="I59" s="210">
        <f ca="1">IF(SUM('Chemicals Calcs'!I$2:I59)-'Chem - ODS'!D$15*10^6&lt;0,0,IF(AND(SUM('Chemicals Calcs'!I$1:I58)-'Chem - ODS'!D$15*10^6&lt;0,SUM('Chemicals Calcs'!I$2:I59)-'Chem - ODS'!D$15*10^6&gt;0),SUM('Chemicals Calcs'!I$2:I59)-'Chem - ODS'!D$15*10^6,'Chemicals Calcs'!I59))</f>
        <v>0</v>
      </c>
      <c r="J59" s="210">
        <f ca="1">IF(SUM('Chemicals Calcs'!J$2:J59)-'Chem - ODS'!E$15*10^6&lt;0,0,IF(AND(SUM('Chemicals Calcs'!J$1:J58)-'Chem - ODS'!E$15*10^6&lt;0,SUM('Chemicals Calcs'!J$2:J59)-'Chem - ODS'!E$15*10^6&gt;0),SUM('Chemicals Calcs'!J$2:J59)-'Chem - ODS'!E$15*10^6,'Chemicals Calcs'!J59))</f>
        <v>0</v>
      </c>
      <c r="K59" s="210">
        <f ca="1">IF(SUM('Chemicals Calcs'!K$2:K59)-'Chem - ODS'!F$15*10^6&lt;0,0,IF(AND(SUM('Chemicals Calcs'!K$1:K58)-'Chem - ODS'!F$15*10^6&lt;0,SUM('Chemicals Calcs'!K$2:K59)-'Chem - ODS'!F$15*10^6&gt;0),SUM('Chemicals Calcs'!K$2:K59)-'Chem - ODS'!F$15*10^6,'Chemicals Calcs'!K59))</f>
        <v>0</v>
      </c>
      <c r="L59" s="210">
        <f ca="1">IF(SUM('Chemicals Calcs'!L$2:L59)-'Chem - ODS'!G$15*10^6&lt;0,0,IF(AND(SUM('Chemicals Calcs'!L$1:L58)-'Chem - ODS'!G$15*10^6&lt;0,SUM('Chemicals Calcs'!L$2:L59)-'Chem - ODS'!G$15*10^6&gt;0),SUM('Chemicals Calcs'!L$2:L59)-'Chem - ODS'!G$15*10^6,'Chemicals Calcs'!L59))</f>
        <v>0</v>
      </c>
      <c r="M59" s="210">
        <f ca="1">IF(SUM('Chemicals Calcs'!M$2:M59)-'Chem - ODS'!H$15*10^6&lt;0,0,IF(AND(SUM('Chemicals Calcs'!M$1:M58)-'Chem - ODS'!H$15*10^6&lt;0,SUM('Chemicals Calcs'!M$2:M59)-'Chem - ODS'!H$15*10^6&gt;0),SUM('Chemicals Calcs'!M$2:M59)-'Chem - ODS'!H$15*10^6,'Chemicals Calcs'!M59))</f>
        <v>0</v>
      </c>
      <c r="N59" s="210">
        <f ca="1">IF(SUM('Chemicals Calcs'!N$2:N59)-'Chem - ODS'!I$15*10^6&lt;0,0,IF(AND(SUM('Chemicals Calcs'!N$1:N58)-'Chem - ODS'!I$15*10^6&lt;0,SUM('Chemicals Calcs'!N$2:N59)-'Chem - ODS'!I$15*10^6&gt;0),SUM('Chemicals Calcs'!N$2:N59)-'Chem - ODS'!I$15*10^6,'Chemicals Calcs'!N59))</f>
        <v>0</v>
      </c>
      <c r="O59" s="210">
        <f ca="1">IF(SUM('Chemicals Calcs'!O$2:O59)-'Chem - ODS'!J$15*10^6&lt;0,0,IF(AND(SUM('Chemicals Calcs'!O$1:O58)-'Chem - ODS'!J$15*10^6&lt;0,SUM('Chemicals Calcs'!O$2:O59)-'Chem - ODS'!J$15*10^6&gt;0),SUM('Chemicals Calcs'!O$2:O59)-'Chem - ODS'!J$15*10^6,'Chemicals Calcs'!O59))</f>
        <v>0</v>
      </c>
      <c r="P59" s="210">
        <f ca="1">IF(SUM('Chemicals Calcs'!P$2:P59)-'Chem - ODS'!K$15*10^6&lt;0,0,IF(AND(SUM('Chemicals Calcs'!P$1:P58)-'Chem - ODS'!K$15*10^6&lt;0,SUM('Chemicals Calcs'!P$2:P59)-'Chem - ODS'!K$15*10^6&gt;0),SUM('Chemicals Calcs'!P$2:P59)-'Chem - ODS'!K$15*10^6,'Chemicals Calcs'!P59))</f>
        <v>0</v>
      </c>
      <c r="Q59" s="210">
        <f ca="1">IF(SUM('Chemicals Calcs'!Q$2:Q59)-'Chem - ODS'!L$15*10^6&lt;0,0,IF(AND(SUM('Chemicals Calcs'!Q$1:Q58)-'Chem - ODS'!L$15*10^6&lt;0,SUM('Chemicals Calcs'!Q$2:Q59)-'Chem - ODS'!L$15*10^6&gt;0),SUM('Chemicals Calcs'!Q$2:Q59)-'Chem - ODS'!L$15*10^6,'Chemicals Calcs'!Q59))</f>
        <v>0</v>
      </c>
      <c r="R59" s="210">
        <f ca="1">IF(SUM('Chemicals Calcs'!R$2:R59)-'Chem - ODS'!M$15*10^6&lt;0,0,IF(AND(SUM('Chemicals Calcs'!R$1:R58)-'Chem - ODS'!M$15*10^6&lt;0,SUM('Chemicals Calcs'!R$2:R59)-'Chem - ODS'!M$15*10^6&gt;0),SUM('Chemicals Calcs'!R$2:R59)-'Chem - ODS'!M$15*10^6,'Chemicals Calcs'!R59))</f>
        <v>0</v>
      </c>
      <c r="S59" s="210">
        <f ca="1">IF(SUM('Chemicals Calcs'!S$2:S59)-'Chem - ODS'!N$15*10^6&lt;0,0,IF(AND(SUM('Chemicals Calcs'!S$1:S58)-'Chem - ODS'!N$15*10^6&lt;0,SUM('Chemicals Calcs'!S$2:S59)-'Chem - ODS'!N$15*10^6&gt;0),SUM('Chemicals Calcs'!S$2:S59)-'Chem - ODS'!N$15*10^6,'Chemicals Calcs'!S59))</f>
        <v>0</v>
      </c>
      <c r="T59" s="210">
        <f ca="1">IF(SUM('Chemicals Calcs'!T$2:T59)-'Chem - ODS'!O$15*10^6&lt;0,0,IF(AND(SUM('Chemicals Calcs'!T$1:T58)-'Chem - ODS'!O$15*10^6&lt;0,SUM('Chemicals Calcs'!T$2:T59)-'Chem - ODS'!O$15*10^6&gt;0),SUM('Chemicals Calcs'!T$2:T59)-'Chem - ODS'!O$15*10^6,'Chemicals Calcs'!T59))</f>
        <v>0</v>
      </c>
      <c r="U59" s="210">
        <f ca="1">IF(SUM('Chemicals Calcs'!U$2:U59)-'Chem - ODS'!P$15*10^6&lt;0,0,IF(AND(SUM('Chemicals Calcs'!U$1:U58)-'Chem - ODS'!P$15*10^6&lt;0,SUM('Chemicals Calcs'!U$2:U59)-'Chem - ODS'!P$15*10^6&gt;0),SUM('Chemicals Calcs'!U$2:U59)-'Chem - ODS'!P$15*10^6,'Chemicals Calcs'!U59))</f>
        <v>0</v>
      </c>
      <c r="V59" s="210">
        <f ca="1">IF(SUM('Chemicals Calcs'!V$2:V59)-'Chem - ODS'!Q$15*10^6&lt;0,0,IF(AND(SUM('Chemicals Calcs'!V$1:V58)-'Chem - ODS'!Q$15*10^6&lt;0,SUM('Chemicals Calcs'!V$2:V59)-'Chem - ODS'!Q$15*10^6&gt;0),SUM('Chemicals Calcs'!V$2:V59)-'Chem - ODS'!Q$15*10^6,'Chemicals Calcs'!V59))</f>
        <v>0</v>
      </c>
      <c r="W59" s="210">
        <f ca="1">IF(SUM('Chemicals Calcs'!W$2:W59)-'Chem - ODS'!R$15*10^6&lt;0,0,IF(AND(SUM('Chemicals Calcs'!W$1:W58)-'Chem - ODS'!R$15*10^6&lt;0,SUM('Chemicals Calcs'!W$2:W59)-'Chem - ODS'!R$15*10^6&gt;0),SUM('Chemicals Calcs'!W$2:W59)-'Chem - ODS'!R$15*10^6,'Chemicals Calcs'!W59))</f>
        <v>0</v>
      </c>
      <c r="X59" s="210">
        <f ca="1">IF(SUM('Chemicals Calcs'!X$2:X59)-'Chem - ODS'!S$15*10^6&lt;0,0,IF(AND(SUM('Chemicals Calcs'!X$1:X58)-'Chem - ODS'!S$15*10^6&lt;0,SUM('Chemicals Calcs'!X$2:X59)-'Chem - ODS'!S$15*10^6&gt;0),SUM('Chemicals Calcs'!X$2:X59)-'Chem - ODS'!S$15*10^6,'Chemicals Calcs'!X59))</f>
        <v>0</v>
      </c>
      <c r="Y59" s="210">
        <f ca="1">IF(SUM('Chemicals Calcs'!Y$2:Y59)-'Chem - ODS'!T$15*10^6&lt;0,0,IF(AND(SUM('Chemicals Calcs'!Y$1:Y58)-'Chem - ODS'!T$15*10^6&lt;0,SUM('Chemicals Calcs'!Y$2:Y59)-'Chem - ODS'!T$15*10^6&gt;0),SUM('Chemicals Calcs'!Y$2:Y59)-'Chem - ODS'!T$15*10^6,'Chemicals Calcs'!Y59))</f>
        <v>0</v>
      </c>
      <c r="Z59" s="210">
        <f ca="1">IF(SUM('Chemicals Calcs'!Z$2:Z59)-'Chem - ODS'!U$15*10^6&lt;0,0,IF(AND(SUM('Chemicals Calcs'!Z$1:Z58)-'Chem - ODS'!U$15*10^6&lt;0,SUM('Chemicals Calcs'!Z$2:Z59)-'Chem - ODS'!U$15*10^6&gt;0),SUM('Chemicals Calcs'!Z$2:Z59)-'Chem - ODS'!U$15*10^6,'Chemicals Calcs'!Z59))</f>
        <v>0</v>
      </c>
      <c r="AA59" s="210">
        <f ca="1">IF(SUM('Chemicals Calcs'!AA$2:AA59)-'Chem - ODS'!V$15*10^6&lt;0,0,IF(AND(SUM('Chemicals Calcs'!AA$1:AA58)-'Chem - ODS'!V$15*10^6&lt;0,SUM('Chemicals Calcs'!AA$2:AA59)-'Chem - ODS'!V$15*10^6&gt;0),SUM('Chemicals Calcs'!AA$2:AA59)-'Chem - ODS'!V$15*10^6,'Chemicals Calcs'!AA59))</f>
        <v>0</v>
      </c>
      <c r="AB59" s="210">
        <f ca="1">IF(SUM('Chemicals Calcs'!AB$2:AB59)-'Chem - ODS'!W$15*10^6&lt;0,0,IF(AND(SUM('Chemicals Calcs'!AB$1:AB58)-'Chem - ODS'!W$15*10^6&lt;0,SUM('Chemicals Calcs'!AB$2:AB59)-'Chem - ODS'!W$15*10^6&gt;0),SUM('Chemicals Calcs'!AB$2:AB59)-'Chem - ODS'!W$15*10^6,'Chemicals Calcs'!AB59))</f>
        <v>0</v>
      </c>
      <c r="AC59" s="210">
        <f ca="1">IF(SUM('Chemicals Calcs'!AC$2:AC59)-'Chem - ODS'!X$15*10^6&lt;0,0,IF(AND(SUM('Chemicals Calcs'!AC$1:AC58)-'Chem - ODS'!X$15*10^6&lt;0,SUM('Chemicals Calcs'!AC$2:AC59)-'Chem - ODS'!X$15*10^6&gt;0),SUM('Chemicals Calcs'!AC$2:AC59)-'Chem - ODS'!X$15*10^6,'Chemicals Calcs'!AC59))</f>
        <v>0</v>
      </c>
      <c r="AD59" s="210">
        <f ca="1">IF(SUM('Chemicals Calcs'!AD$2:AD59)-'Chem - ODS'!Y$15*10^6&lt;0,0,IF(AND(SUM('Chemicals Calcs'!AD$1:AD58)-'Chem - ODS'!Y$15*10^6&lt;0,SUM('Chemicals Calcs'!AD$2:AD59)-'Chem - ODS'!Y$15*10^6&gt;0),SUM('Chemicals Calcs'!AD$2:AD59)-'Chem - ODS'!Y$15*10^6,'Chemicals Calcs'!AD59))</f>
        <v>0</v>
      </c>
      <c r="AE59" s="210">
        <f ca="1">IF(SUM('Chemicals Calcs'!AE$2:AE59)-'Chem - ODS'!Z$15*10^6&lt;0,0,IF(AND(SUM('Chemicals Calcs'!AE$1:AE58)-'Chem - ODS'!Z$15*10^6&lt;0,SUM('Chemicals Calcs'!AE$2:AE59)-'Chem - ODS'!Z$15*10^6&gt;0),SUM('Chemicals Calcs'!AE$2:AE59)-'Chem - ODS'!Z$15*10^6,'Chemicals Calcs'!AE59))</f>
        <v>0</v>
      </c>
      <c r="AF59" s="210">
        <f ca="1">IF(SUM('Chemicals Calcs'!AF$2:AF59)-'Chem - ODS'!AA$15*10^6&lt;0,0,IF(AND(SUM('Chemicals Calcs'!AF$1:AF58)-'Chem - ODS'!AA$15*10^6&lt;0,SUM('Chemicals Calcs'!AF$2:AF59)-'Chem - ODS'!AA$15*10^6&gt;0),SUM('Chemicals Calcs'!AF$2:AF59)-'Chem - ODS'!AA$15*10^6,'Chemicals Calcs'!AF59))</f>
        <v>0</v>
      </c>
      <c r="AG59" s="210">
        <f ca="1">IF(SUM('Chemicals Calcs'!AG$2:AG59)-'Chem - ODS'!AB$15*10^6&lt;0,0,IF(AND(SUM('Chemicals Calcs'!AG$1:AG58)-'Chem - ODS'!AB$15*10^6&lt;0,SUM('Chemicals Calcs'!AG$2:AG59)-'Chem - ODS'!AB$15*10^6&gt;0),SUM('Chemicals Calcs'!AG$2:AG59)-'Chem - ODS'!AB$15*10^6,'Chemicals Calcs'!AG59))</f>
        <v>0</v>
      </c>
      <c r="AH59" s="210">
        <f ca="1">IF(SUM('Chemicals Calcs'!AH$2:AH59)-'Chem - ODS'!AC$15*10^6&lt;0,0,IF(AND(SUM('Chemicals Calcs'!AH$1:AH58)-'Chem - ODS'!AC$15*10^6&lt;0,SUM('Chemicals Calcs'!AH$2:AH59)-'Chem - ODS'!AC$15*10^6&gt;0),SUM('Chemicals Calcs'!AH$2:AH59)-'Chem - ODS'!AC$15*10^6,'Chemicals Calcs'!AH59))</f>
        <v>0</v>
      </c>
      <c r="AI59" s="210">
        <f ca="1">IF(SUM('Chemicals Calcs'!AI$2:AI59)-'Chem - ODS'!AD$15*10^6&lt;0,0,IF(AND(SUM('Chemicals Calcs'!AI$1:AI58)-'Chem - ODS'!AD$15*10^6&lt;0,SUM('Chemicals Calcs'!AI$2:AI59)-'Chem - ODS'!AD$15*10^6&gt;0),SUM('Chemicals Calcs'!AI$2:AI59)-'Chem - ODS'!AD$15*10^6,'Chemicals Calcs'!AI59))</f>
        <v>0</v>
      </c>
      <c r="AJ59" s="210">
        <f ca="1">IF(SUM('Chemicals Calcs'!AJ$2:AJ59)-'Chem - ODS'!AE$15*10^6&lt;0,0,IF(AND(SUM('Chemicals Calcs'!AJ$1:AJ58)-'Chem - ODS'!AE$15*10^6&lt;0,SUM('Chemicals Calcs'!AJ$2:AJ59)-'Chem - ODS'!AE$15*10^6&gt;0),SUM('Chemicals Calcs'!AJ$2:AJ59)-'Chem - ODS'!AE$15*10^6,'Chemicals Calcs'!AJ59))</f>
        <v>0</v>
      </c>
      <c r="AK59" s="210">
        <f ca="1">IF(SUM('Chemicals Calcs'!AK$2:AK59)-'Chem - ODS'!AF$15*10^6&lt;0,0,IF(AND(SUM('Chemicals Calcs'!AK$1:AK58)-'Chem - ODS'!AF$15*10^6&lt;0,SUM('Chemicals Calcs'!AK$2:AK59)-'Chem - ODS'!AF$15*10^6&gt;0),SUM('Chemicals Calcs'!AK$2:AK59)-'Chem - ODS'!AF$15*10^6,'Chemicals Calcs'!AK59))</f>
        <v>0</v>
      </c>
      <c r="AL59" s="210">
        <f ca="1">IF(SUM('Chemicals Calcs'!AL$2:AL59)-'Chem - ODS'!AG$15*10^6&lt;0,0,IF(AND(SUM('Chemicals Calcs'!AL$1:AL58)-'Chem - ODS'!AG$15*10^6&lt;0,SUM('Chemicals Calcs'!AL$2:AL59)-'Chem - ODS'!AG$15*10^6&gt;0),SUM('Chemicals Calcs'!AL$2:AL59)-'Chem - ODS'!AG$15*10^6,'Chemicals Calcs'!AL59))</f>
        <v>0</v>
      </c>
      <c r="AM59" s="210">
        <f ca="1">IF(SUM('Chemicals Calcs'!AM$2:AM59)-'Chem - ODS'!AH$15*10^6&lt;0,0,IF(AND(SUM('Chemicals Calcs'!AM$1:AM58)-'Chem - ODS'!AH$15*10^6&lt;0,SUM('Chemicals Calcs'!AM$2:AM59)-'Chem - ODS'!AH$15*10^6&gt;0),SUM('Chemicals Calcs'!AM$2:AM59)-'Chem - ODS'!AH$15*10^6,'Chemicals Calcs'!AM59))</f>
        <v>0</v>
      </c>
      <c r="AN59" s="210">
        <f ca="1">IF(SUM('Chemicals Calcs'!AN$2:AN59)-'Chem - ODS'!AI$15*10^6&lt;0,0,IF(AND(SUM('Chemicals Calcs'!AN$1:AN58)-'Chem - ODS'!AI$15*10^6&lt;0,SUM('Chemicals Calcs'!AN$2:AN59)-'Chem - ODS'!AI$15*10^6&gt;0),SUM('Chemicals Calcs'!AN$2:AN59)-'Chem - ODS'!AI$15*10^6,'Chemicals Calcs'!AN59))</f>
        <v>0</v>
      </c>
      <c r="AO59" s="210">
        <f ca="1">IF(SUM('Chemicals Calcs'!AO$2:AO59)-'Chem - ODS'!AJ$15*10^6&lt;0,0,IF(AND(SUM('Chemicals Calcs'!AO$1:AO58)-'Chem - ODS'!AJ$15*10^6&lt;0,SUM('Chemicals Calcs'!AO$2:AO59)-'Chem - ODS'!AJ$15*10^6&gt;0),SUM('Chemicals Calcs'!AO$2:AO59)-'Chem - ODS'!AJ$15*10^6,'Chemicals Calcs'!AO59))</f>
        <v>0</v>
      </c>
      <c r="AP59" s="210">
        <f ca="1">IF(SUM('Chemicals Calcs'!AP$2:AP59)-'Chem - ODS'!AK$15*10^6&lt;0,0,IF(AND(SUM('Chemicals Calcs'!AP$1:AP58)-'Chem - ODS'!AK$15*10^6&lt;0,SUM('Chemicals Calcs'!AP$2:AP59)-'Chem - ODS'!AK$15*10^6&gt;0),SUM('Chemicals Calcs'!AP$2:AP59)-'Chem - ODS'!AK$15*10^6,'Chemicals Calcs'!AP59))</f>
        <v>0</v>
      </c>
    </row>
    <row r="60" spans="1:42">
      <c r="A60" s="74">
        <v>8</v>
      </c>
      <c r="B60">
        <f ca="1">IF('Chemicals 2010'!$A68="CP",INDIRECT("'Chemicals 2010'!"&amp;'Country Selector'!$B$3&amp;ROW($A68))*10^12,0)</f>
        <v>0</v>
      </c>
      <c r="C60" s="90">
        <f t="shared" ca="1" si="2"/>
        <v>0</v>
      </c>
      <c r="D60" s="90">
        <f t="shared" ca="1" si="2"/>
        <v>0</v>
      </c>
      <c r="E60" s="90">
        <f t="shared" ca="1" si="2"/>
        <v>0</v>
      </c>
      <c r="F60" s="90">
        <f t="shared" ca="1" si="2"/>
        <v>0</v>
      </c>
      <c r="G60" s="210">
        <f ca="1">IF(SUM('Chemicals Calcs'!G$2:G60)-'Chem - ODS'!B$15*10^6&lt;0,0,IF(AND(SUM('Chemicals Calcs'!G$1:G59)-'Chem - ODS'!B$15*10^6&lt;0,SUM('Chemicals Calcs'!G$2:G60)-'Chem - ODS'!B$15*10^6&gt;0),SUM('Chemicals Calcs'!G$2:G60)-'Chem - ODS'!B$15*10^6,'Chemicals Calcs'!G60))</f>
        <v>0</v>
      </c>
      <c r="H60" s="210">
        <f ca="1">IF(SUM('Chemicals Calcs'!H$2:H60)-'Chem - ODS'!C$15*10^6&lt;0,0,IF(AND(SUM('Chemicals Calcs'!H$1:H59)-'Chem - ODS'!C$15*10^6&lt;0,SUM('Chemicals Calcs'!H$2:H60)-'Chem - ODS'!C$15*10^6&gt;0),SUM('Chemicals Calcs'!H$2:H60)-'Chem - ODS'!C$15*10^6,'Chemicals Calcs'!H60))</f>
        <v>0</v>
      </c>
      <c r="I60" s="210">
        <f ca="1">IF(SUM('Chemicals Calcs'!I$2:I60)-'Chem - ODS'!D$15*10^6&lt;0,0,IF(AND(SUM('Chemicals Calcs'!I$1:I59)-'Chem - ODS'!D$15*10^6&lt;0,SUM('Chemicals Calcs'!I$2:I60)-'Chem - ODS'!D$15*10^6&gt;0),SUM('Chemicals Calcs'!I$2:I60)-'Chem - ODS'!D$15*10^6,'Chemicals Calcs'!I60))</f>
        <v>0</v>
      </c>
      <c r="J60" s="210">
        <f ca="1">IF(SUM('Chemicals Calcs'!J$2:J60)-'Chem - ODS'!E$15*10^6&lt;0,0,IF(AND(SUM('Chemicals Calcs'!J$1:J59)-'Chem - ODS'!E$15*10^6&lt;0,SUM('Chemicals Calcs'!J$2:J60)-'Chem - ODS'!E$15*10^6&gt;0),SUM('Chemicals Calcs'!J$2:J60)-'Chem - ODS'!E$15*10^6,'Chemicals Calcs'!J60))</f>
        <v>0</v>
      </c>
      <c r="K60" s="210">
        <f ca="1">IF(SUM('Chemicals Calcs'!K$2:K60)-'Chem - ODS'!F$15*10^6&lt;0,0,IF(AND(SUM('Chemicals Calcs'!K$1:K59)-'Chem - ODS'!F$15*10^6&lt;0,SUM('Chemicals Calcs'!K$2:K60)-'Chem - ODS'!F$15*10^6&gt;0),SUM('Chemicals Calcs'!K$2:K60)-'Chem - ODS'!F$15*10^6,'Chemicals Calcs'!K60))</f>
        <v>0</v>
      </c>
      <c r="L60" s="210">
        <f ca="1">IF(SUM('Chemicals Calcs'!L$2:L60)-'Chem - ODS'!G$15*10^6&lt;0,0,IF(AND(SUM('Chemicals Calcs'!L$1:L59)-'Chem - ODS'!G$15*10^6&lt;0,SUM('Chemicals Calcs'!L$2:L60)-'Chem - ODS'!G$15*10^6&gt;0),SUM('Chemicals Calcs'!L$2:L60)-'Chem - ODS'!G$15*10^6,'Chemicals Calcs'!L60))</f>
        <v>0</v>
      </c>
      <c r="M60" s="210">
        <f ca="1">IF(SUM('Chemicals Calcs'!M$2:M60)-'Chem - ODS'!H$15*10^6&lt;0,0,IF(AND(SUM('Chemicals Calcs'!M$1:M59)-'Chem - ODS'!H$15*10^6&lt;0,SUM('Chemicals Calcs'!M$2:M60)-'Chem - ODS'!H$15*10^6&gt;0),SUM('Chemicals Calcs'!M$2:M60)-'Chem - ODS'!H$15*10^6,'Chemicals Calcs'!M60))</f>
        <v>0</v>
      </c>
      <c r="N60" s="210">
        <f ca="1">IF(SUM('Chemicals Calcs'!N$2:N60)-'Chem - ODS'!I$15*10^6&lt;0,0,IF(AND(SUM('Chemicals Calcs'!N$1:N59)-'Chem - ODS'!I$15*10^6&lt;0,SUM('Chemicals Calcs'!N$2:N60)-'Chem - ODS'!I$15*10^6&gt;0),SUM('Chemicals Calcs'!N$2:N60)-'Chem - ODS'!I$15*10^6,'Chemicals Calcs'!N60))</f>
        <v>0</v>
      </c>
      <c r="O60" s="210">
        <f ca="1">IF(SUM('Chemicals Calcs'!O$2:O60)-'Chem - ODS'!J$15*10^6&lt;0,0,IF(AND(SUM('Chemicals Calcs'!O$1:O59)-'Chem - ODS'!J$15*10^6&lt;0,SUM('Chemicals Calcs'!O$2:O60)-'Chem - ODS'!J$15*10^6&gt;0),SUM('Chemicals Calcs'!O$2:O60)-'Chem - ODS'!J$15*10^6,'Chemicals Calcs'!O60))</f>
        <v>0</v>
      </c>
      <c r="P60" s="210">
        <f ca="1">IF(SUM('Chemicals Calcs'!P$2:P60)-'Chem - ODS'!K$15*10^6&lt;0,0,IF(AND(SUM('Chemicals Calcs'!P$1:P59)-'Chem - ODS'!K$15*10^6&lt;0,SUM('Chemicals Calcs'!P$2:P60)-'Chem - ODS'!K$15*10^6&gt;0),SUM('Chemicals Calcs'!P$2:P60)-'Chem - ODS'!K$15*10^6,'Chemicals Calcs'!P60))</f>
        <v>0</v>
      </c>
      <c r="Q60" s="210">
        <f ca="1">IF(SUM('Chemicals Calcs'!Q$2:Q60)-'Chem - ODS'!L$15*10^6&lt;0,0,IF(AND(SUM('Chemicals Calcs'!Q$1:Q59)-'Chem - ODS'!L$15*10^6&lt;0,SUM('Chemicals Calcs'!Q$2:Q60)-'Chem - ODS'!L$15*10^6&gt;0),SUM('Chemicals Calcs'!Q$2:Q60)-'Chem - ODS'!L$15*10^6,'Chemicals Calcs'!Q60))</f>
        <v>0</v>
      </c>
      <c r="R60" s="210">
        <f ca="1">IF(SUM('Chemicals Calcs'!R$2:R60)-'Chem - ODS'!M$15*10^6&lt;0,0,IF(AND(SUM('Chemicals Calcs'!R$1:R59)-'Chem - ODS'!M$15*10^6&lt;0,SUM('Chemicals Calcs'!R$2:R60)-'Chem - ODS'!M$15*10^6&gt;0),SUM('Chemicals Calcs'!R$2:R60)-'Chem - ODS'!M$15*10^6,'Chemicals Calcs'!R60))</f>
        <v>0</v>
      </c>
      <c r="S60" s="210">
        <f ca="1">IF(SUM('Chemicals Calcs'!S$2:S60)-'Chem - ODS'!N$15*10^6&lt;0,0,IF(AND(SUM('Chemicals Calcs'!S$1:S59)-'Chem - ODS'!N$15*10^6&lt;0,SUM('Chemicals Calcs'!S$2:S60)-'Chem - ODS'!N$15*10^6&gt;0),SUM('Chemicals Calcs'!S$2:S60)-'Chem - ODS'!N$15*10^6,'Chemicals Calcs'!S60))</f>
        <v>0</v>
      </c>
      <c r="T60" s="210">
        <f ca="1">IF(SUM('Chemicals Calcs'!T$2:T60)-'Chem - ODS'!O$15*10^6&lt;0,0,IF(AND(SUM('Chemicals Calcs'!T$1:T59)-'Chem - ODS'!O$15*10^6&lt;0,SUM('Chemicals Calcs'!T$2:T60)-'Chem - ODS'!O$15*10^6&gt;0),SUM('Chemicals Calcs'!T$2:T60)-'Chem - ODS'!O$15*10^6,'Chemicals Calcs'!T60))</f>
        <v>0</v>
      </c>
      <c r="U60" s="210">
        <f ca="1">IF(SUM('Chemicals Calcs'!U$2:U60)-'Chem - ODS'!P$15*10^6&lt;0,0,IF(AND(SUM('Chemicals Calcs'!U$1:U59)-'Chem - ODS'!P$15*10^6&lt;0,SUM('Chemicals Calcs'!U$2:U60)-'Chem - ODS'!P$15*10^6&gt;0),SUM('Chemicals Calcs'!U$2:U60)-'Chem - ODS'!P$15*10^6,'Chemicals Calcs'!U60))</f>
        <v>0</v>
      </c>
      <c r="V60" s="210">
        <f ca="1">IF(SUM('Chemicals Calcs'!V$2:V60)-'Chem - ODS'!Q$15*10^6&lt;0,0,IF(AND(SUM('Chemicals Calcs'!V$1:V59)-'Chem - ODS'!Q$15*10^6&lt;0,SUM('Chemicals Calcs'!V$2:V60)-'Chem - ODS'!Q$15*10^6&gt;0),SUM('Chemicals Calcs'!V$2:V60)-'Chem - ODS'!Q$15*10^6,'Chemicals Calcs'!V60))</f>
        <v>0</v>
      </c>
      <c r="W60" s="210">
        <f ca="1">IF(SUM('Chemicals Calcs'!W$2:W60)-'Chem - ODS'!R$15*10^6&lt;0,0,IF(AND(SUM('Chemicals Calcs'!W$1:W59)-'Chem - ODS'!R$15*10^6&lt;0,SUM('Chemicals Calcs'!W$2:W60)-'Chem - ODS'!R$15*10^6&gt;0),SUM('Chemicals Calcs'!W$2:W60)-'Chem - ODS'!R$15*10^6,'Chemicals Calcs'!W60))</f>
        <v>0</v>
      </c>
      <c r="X60" s="210">
        <f ca="1">IF(SUM('Chemicals Calcs'!X$2:X60)-'Chem - ODS'!S$15*10^6&lt;0,0,IF(AND(SUM('Chemicals Calcs'!X$1:X59)-'Chem - ODS'!S$15*10^6&lt;0,SUM('Chemicals Calcs'!X$2:X60)-'Chem - ODS'!S$15*10^6&gt;0),SUM('Chemicals Calcs'!X$2:X60)-'Chem - ODS'!S$15*10^6,'Chemicals Calcs'!X60))</f>
        <v>0</v>
      </c>
      <c r="Y60" s="210">
        <f ca="1">IF(SUM('Chemicals Calcs'!Y$2:Y60)-'Chem - ODS'!T$15*10^6&lt;0,0,IF(AND(SUM('Chemicals Calcs'!Y$1:Y59)-'Chem - ODS'!T$15*10^6&lt;0,SUM('Chemicals Calcs'!Y$2:Y60)-'Chem - ODS'!T$15*10^6&gt;0),SUM('Chemicals Calcs'!Y$2:Y60)-'Chem - ODS'!T$15*10^6,'Chemicals Calcs'!Y60))</f>
        <v>0</v>
      </c>
      <c r="Z60" s="210">
        <f ca="1">IF(SUM('Chemicals Calcs'!Z$2:Z60)-'Chem - ODS'!U$15*10^6&lt;0,0,IF(AND(SUM('Chemicals Calcs'!Z$1:Z59)-'Chem - ODS'!U$15*10^6&lt;0,SUM('Chemicals Calcs'!Z$2:Z60)-'Chem - ODS'!U$15*10^6&gt;0),SUM('Chemicals Calcs'!Z$2:Z60)-'Chem - ODS'!U$15*10^6,'Chemicals Calcs'!Z60))</f>
        <v>0</v>
      </c>
      <c r="AA60" s="210">
        <f ca="1">IF(SUM('Chemicals Calcs'!AA$2:AA60)-'Chem - ODS'!V$15*10^6&lt;0,0,IF(AND(SUM('Chemicals Calcs'!AA$1:AA59)-'Chem - ODS'!V$15*10^6&lt;0,SUM('Chemicals Calcs'!AA$2:AA60)-'Chem - ODS'!V$15*10^6&gt;0),SUM('Chemicals Calcs'!AA$2:AA60)-'Chem - ODS'!V$15*10^6,'Chemicals Calcs'!AA60))</f>
        <v>0</v>
      </c>
      <c r="AB60" s="210">
        <f ca="1">IF(SUM('Chemicals Calcs'!AB$2:AB60)-'Chem - ODS'!W$15*10^6&lt;0,0,IF(AND(SUM('Chemicals Calcs'!AB$1:AB59)-'Chem - ODS'!W$15*10^6&lt;0,SUM('Chemicals Calcs'!AB$2:AB60)-'Chem - ODS'!W$15*10^6&gt;0),SUM('Chemicals Calcs'!AB$2:AB60)-'Chem - ODS'!W$15*10^6,'Chemicals Calcs'!AB60))</f>
        <v>0</v>
      </c>
      <c r="AC60" s="210">
        <f ca="1">IF(SUM('Chemicals Calcs'!AC$2:AC60)-'Chem - ODS'!X$15*10^6&lt;0,0,IF(AND(SUM('Chemicals Calcs'!AC$1:AC59)-'Chem - ODS'!X$15*10^6&lt;0,SUM('Chemicals Calcs'!AC$2:AC60)-'Chem - ODS'!X$15*10^6&gt;0),SUM('Chemicals Calcs'!AC$2:AC60)-'Chem - ODS'!X$15*10^6,'Chemicals Calcs'!AC60))</f>
        <v>0</v>
      </c>
      <c r="AD60" s="210">
        <f ca="1">IF(SUM('Chemicals Calcs'!AD$2:AD60)-'Chem - ODS'!Y$15*10^6&lt;0,0,IF(AND(SUM('Chemicals Calcs'!AD$1:AD59)-'Chem - ODS'!Y$15*10^6&lt;0,SUM('Chemicals Calcs'!AD$2:AD60)-'Chem - ODS'!Y$15*10^6&gt;0),SUM('Chemicals Calcs'!AD$2:AD60)-'Chem - ODS'!Y$15*10^6,'Chemicals Calcs'!AD60))</f>
        <v>0</v>
      </c>
      <c r="AE60" s="210">
        <f ca="1">IF(SUM('Chemicals Calcs'!AE$2:AE60)-'Chem - ODS'!Z$15*10^6&lt;0,0,IF(AND(SUM('Chemicals Calcs'!AE$1:AE59)-'Chem - ODS'!Z$15*10^6&lt;0,SUM('Chemicals Calcs'!AE$2:AE60)-'Chem - ODS'!Z$15*10^6&gt;0),SUM('Chemicals Calcs'!AE$2:AE60)-'Chem - ODS'!Z$15*10^6,'Chemicals Calcs'!AE60))</f>
        <v>0</v>
      </c>
      <c r="AF60" s="210">
        <f ca="1">IF(SUM('Chemicals Calcs'!AF$2:AF60)-'Chem - ODS'!AA$15*10^6&lt;0,0,IF(AND(SUM('Chemicals Calcs'!AF$1:AF59)-'Chem - ODS'!AA$15*10^6&lt;0,SUM('Chemicals Calcs'!AF$2:AF60)-'Chem - ODS'!AA$15*10^6&gt;0),SUM('Chemicals Calcs'!AF$2:AF60)-'Chem - ODS'!AA$15*10^6,'Chemicals Calcs'!AF60))</f>
        <v>0</v>
      </c>
      <c r="AG60" s="210">
        <f ca="1">IF(SUM('Chemicals Calcs'!AG$2:AG60)-'Chem - ODS'!AB$15*10^6&lt;0,0,IF(AND(SUM('Chemicals Calcs'!AG$1:AG59)-'Chem - ODS'!AB$15*10^6&lt;0,SUM('Chemicals Calcs'!AG$2:AG60)-'Chem - ODS'!AB$15*10^6&gt;0),SUM('Chemicals Calcs'!AG$2:AG60)-'Chem - ODS'!AB$15*10^6,'Chemicals Calcs'!AG60))</f>
        <v>0</v>
      </c>
      <c r="AH60" s="210">
        <f ca="1">IF(SUM('Chemicals Calcs'!AH$2:AH60)-'Chem - ODS'!AC$15*10^6&lt;0,0,IF(AND(SUM('Chemicals Calcs'!AH$1:AH59)-'Chem - ODS'!AC$15*10^6&lt;0,SUM('Chemicals Calcs'!AH$2:AH60)-'Chem - ODS'!AC$15*10^6&gt;0),SUM('Chemicals Calcs'!AH$2:AH60)-'Chem - ODS'!AC$15*10^6,'Chemicals Calcs'!AH60))</f>
        <v>0</v>
      </c>
      <c r="AI60" s="210">
        <f ca="1">IF(SUM('Chemicals Calcs'!AI$2:AI60)-'Chem - ODS'!AD$15*10^6&lt;0,0,IF(AND(SUM('Chemicals Calcs'!AI$1:AI59)-'Chem - ODS'!AD$15*10^6&lt;0,SUM('Chemicals Calcs'!AI$2:AI60)-'Chem - ODS'!AD$15*10^6&gt;0),SUM('Chemicals Calcs'!AI$2:AI60)-'Chem - ODS'!AD$15*10^6,'Chemicals Calcs'!AI60))</f>
        <v>0</v>
      </c>
      <c r="AJ60" s="210">
        <f ca="1">IF(SUM('Chemicals Calcs'!AJ$2:AJ60)-'Chem - ODS'!AE$15*10^6&lt;0,0,IF(AND(SUM('Chemicals Calcs'!AJ$1:AJ59)-'Chem - ODS'!AE$15*10^6&lt;0,SUM('Chemicals Calcs'!AJ$2:AJ60)-'Chem - ODS'!AE$15*10^6&gt;0),SUM('Chemicals Calcs'!AJ$2:AJ60)-'Chem - ODS'!AE$15*10^6,'Chemicals Calcs'!AJ60))</f>
        <v>0</v>
      </c>
      <c r="AK60" s="210">
        <f ca="1">IF(SUM('Chemicals Calcs'!AK$2:AK60)-'Chem - ODS'!AF$15*10^6&lt;0,0,IF(AND(SUM('Chemicals Calcs'!AK$1:AK59)-'Chem - ODS'!AF$15*10^6&lt;0,SUM('Chemicals Calcs'!AK$2:AK60)-'Chem - ODS'!AF$15*10^6&gt;0),SUM('Chemicals Calcs'!AK$2:AK60)-'Chem - ODS'!AF$15*10^6,'Chemicals Calcs'!AK60))</f>
        <v>0</v>
      </c>
      <c r="AL60" s="210">
        <f ca="1">IF(SUM('Chemicals Calcs'!AL$2:AL60)-'Chem - ODS'!AG$15*10^6&lt;0,0,IF(AND(SUM('Chemicals Calcs'!AL$1:AL59)-'Chem - ODS'!AG$15*10^6&lt;0,SUM('Chemicals Calcs'!AL$2:AL60)-'Chem - ODS'!AG$15*10^6&gt;0),SUM('Chemicals Calcs'!AL$2:AL60)-'Chem - ODS'!AG$15*10^6,'Chemicals Calcs'!AL60))</f>
        <v>0</v>
      </c>
      <c r="AM60" s="210">
        <f ca="1">IF(SUM('Chemicals Calcs'!AM$2:AM60)-'Chem - ODS'!AH$15*10^6&lt;0,0,IF(AND(SUM('Chemicals Calcs'!AM$1:AM59)-'Chem - ODS'!AH$15*10^6&lt;0,SUM('Chemicals Calcs'!AM$2:AM60)-'Chem - ODS'!AH$15*10^6&gt;0),SUM('Chemicals Calcs'!AM$2:AM60)-'Chem - ODS'!AH$15*10^6,'Chemicals Calcs'!AM60))</f>
        <v>0</v>
      </c>
      <c r="AN60" s="210">
        <f ca="1">IF(SUM('Chemicals Calcs'!AN$2:AN60)-'Chem - ODS'!AI$15*10^6&lt;0,0,IF(AND(SUM('Chemicals Calcs'!AN$1:AN59)-'Chem - ODS'!AI$15*10^6&lt;0,SUM('Chemicals Calcs'!AN$2:AN60)-'Chem - ODS'!AI$15*10^6&gt;0),SUM('Chemicals Calcs'!AN$2:AN60)-'Chem - ODS'!AI$15*10^6,'Chemicals Calcs'!AN60))</f>
        <v>0</v>
      </c>
      <c r="AO60" s="210">
        <f ca="1">IF(SUM('Chemicals Calcs'!AO$2:AO60)-'Chem - ODS'!AJ$15*10^6&lt;0,0,IF(AND(SUM('Chemicals Calcs'!AO$1:AO59)-'Chem - ODS'!AJ$15*10^6&lt;0,SUM('Chemicals Calcs'!AO$2:AO60)-'Chem - ODS'!AJ$15*10^6&gt;0),SUM('Chemicals Calcs'!AO$2:AO60)-'Chem - ODS'!AJ$15*10^6,'Chemicals Calcs'!AO60))</f>
        <v>0</v>
      </c>
      <c r="AP60" s="210">
        <f ca="1">IF(SUM('Chemicals Calcs'!AP$2:AP60)-'Chem - ODS'!AK$15*10^6&lt;0,0,IF(AND(SUM('Chemicals Calcs'!AP$1:AP59)-'Chem - ODS'!AK$15*10^6&lt;0,SUM('Chemicals Calcs'!AP$2:AP60)-'Chem - ODS'!AK$15*10^6&gt;0),SUM('Chemicals Calcs'!AP$2:AP60)-'Chem - ODS'!AK$15*10^6,'Chemicals Calcs'!AP60))</f>
        <v>0</v>
      </c>
    </row>
    <row r="61" spans="1:42">
      <c r="A61" s="74">
        <v>9</v>
      </c>
      <c r="B61">
        <f ca="1">IF('Chemicals 2010'!$A69="CP",INDIRECT("'Chemicals 2010'!"&amp;'Country Selector'!$B$3&amp;ROW($A69))*10^12,0)</f>
        <v>1445708615265.3691</v>
      </c>
      <c r="C61" s="90">
        <f t="shared" ca="1" si="2"/>
        <v>1476257540531.3496</v>
      </c>
      <c r="D61" s="90">
        <f t="shared" ca="1" si="2"/>
        <v>1506806465797.3303</v>
      </c>
      <c r="E61" s="90">
        <f t="shared" ca="1" si="2"/>
        <v>1537355391063.3108</v>
      </c>
      <c r="F61" s="90">
        <f t="shared" ca="1" si="2"/>
        <v>1567904316329.2913</v>
      </c>
      <c r="G61" s="210">
        <f ca="1">IF(SUM('Chemicals Calcs'!G$2:G61)-'Chem - ODS'!B$15*10^6&lt;0,0,IF(AND(SUM('Chemicals Calcs'!G$1:G60)-'Chem - ODS'!B$15*10^6&lt;0,SUM('Chemicals Calcs'!G$2:G61)-'Chem - ODS'!B$15*10^6&gt;0),SUM('Chemicals Calcs'!G$2:G61)-'Chem - ODS'!B$15*10^6,'Chemicals Calcs'!G61))</f>
        <v>1598453241595.272</v>
      </c>
      <c r="H61" s="210">
        <f ca="1">IF(SUM('Chemicals Calcs'!H$2:H61)-'Chem - ODS'!C$15*10^6&lt;0,0,IF(AND(SUM('Chemicals Calcs'!H$1:H60)-'Chem - ODS'!C$15*10^6&lt;0,SUM('Chemicals Calcs'!H$2:H61)-'Chem - ODS'!C$15*10^6&gt;0),SUM('Chemicals Calcs'!H$2:H61)-'Chem - ODS'!C$15*10^6,'Chemicals Calcs'!H61))</f>
        <v>1629002166861.2524</v>
      </c>
      <c r="I61" s="210">
        <f ca="1">IF(SUM('Chemicals Calcs'!I$2:I61)-'Chem - ODS'!D$15*10^6&lt;0,0,IF(AND(SUM('Chemicals Calcs'!I$1:I60)-'Chem - ODS'!D$15*10^6&lt;0,SUM('Chemicals Calcs'!I$2:I61)-'Chem - ODS'!D$15*10^6&gt;0),SUM('Chemicals Calcs'!I$2:I61)-'Chem - ODS'!D$15*10^6,'Chemicals Calcs'!I61))</f>
        <v>1659551092127.2329</v>
      </c>
      <c r="J61" s="210">
        <f ca="1">IF(SUM('Chemicals Calcs'!J$2:J61)-'Chem - ODS'!E$15*10^6&lt;0,0,IF(AND(SUM('Chemicals Calcs'!J$1:J60)-'Chem - ODS'!E$15*10^6&lt;0,SUM('Chemicals Calcs'!J$2:J61)-'Chem - ODS'!E$15*10^6&gt;0),SUM('Chemicals Calcs'!J$2:J61)-'Chem - ODS'!E$15*10^6,'Chemicals Calcs'!J61))</f>
        <v>1690100017393.2134</v>
      </c>
      <c r="K61" s="210">
        <f ca="1">IF(SUM('Chemicals Calcs'!K$2:K61)-'Chem - ODS'!F$15*10^6&lt;0,0,IF(AND(SUM('Chemicals Calcs'!K$1:K60)-'Chem - ODS'!F$15*10^6&lt;0,SUM('Chemicals Calcs'!K$2:K61)-'Chem - ODS'!F$15*10^6&gt;0),SUM('Chemicals Calcs'!K$2:K61)-'Chem - ODS'!F$15*10^6,'Chemicals Calcs'!K61))</f>
        <v>1720648942659.1938</v>
      </c>
      <c r="L61" s="210">
        <f ca="1">IF(SUM('Chemicals Calcs'!L$2:L61)-'Chem - ODS'!G$15*10^6&lt;0,0,IF(AND(SUM('Chemicals Calcs'!L$1:L60)-'Chem - ODS'!G$15*10^6&lt;0,SUM('Chemicals Calcs'!L$2:L61)-'Chem - ODS'!G$15*10^6&gt;0),SUM('Chemicals Calcs'!L$2:L61)-'Chem - ODS'!G$15*10^6,'Chemicals Calcs'!L61))</f>
        <v>1751197867925.1746</v>
      </c>
      <c r="M61" s="210">
        <f ca="1">IF(SUM('Chemicals Calcs'!M$2:M61)-'Chem - ODS'!H$15*10^6&lt;0,0,IF(AND(SUM('Chemicals Calcs'!M$1:M60)-'Chem - ODS'!H$15*10^6&lt;0,SUM('Chemicals Calcs'!M$2:M61)-'Chem - ODS'!H$15*10^6&gt;0),SUM('Chemicals Calcs'!M$2:M61)-'Chem - ODS'!H$15*10^6,'Chemicals Calcs'!M61))</f>
        <v>1778933622390.1899</v>
      </c>
      <c r="N61" s="210">
        <f ca="1">IF(SUM('Chemicals Calcs'!N$2:N61)-'Chem - ODS'!I$15*10^6&lt;0,0,IF(AND(SUM('Chemicals Calcs'!N$1:N60)-'Chem - ODS'!I$15*10^6&lt;0,SUM('Chemicals Calcs'!N$2:N61)-'Chem - ODS'!I$15*10^6&gt;0),SUM('Chemicals Calcs'!N$2:N61)-'Chem - ODS'!I$15*10^6,'Chemicals Calcs'!N61))</f>
        <v>1806669376855.2056</v>
      </c>
      <c r="O61" s="210">
        <f ca="1">IF(SUM('Chemicals Calcs'!O$2:O61)-'Chem - ODS'!J$15*10^6&lt;0,0,IF(AND(SUM('Chemicals Calcs'!O$1:O60)-'Chem - ODS'!J$15*10^6&lt;0,SUM('Chemicals Calcs'!O$2:O61)-'Chem - ODS'!J$15*10^6&gt;0),SUM('Chemicals Calcs'!O$2:O61)-'Chem - ODS'!J$15*10^6,'Chemicals Calcs'!O61))</f>
        <v>1834405131320.2212</v>
      </c>
      <c r="P61" s="210">
        <f ca="1">IF(SUM('Chemicals Calcs'!P$2:P61)-'Chem - ODS'!K$15*10^6&lt;0,0,IF(AND(SUM('Chemicals Calcs'!P$1:P60)-'Chem - ODS'!K$15*10^6&lt;0,SUM('Chemicals Calcs'!P$2:P61)-'Chem - ODS'!K$15*10^6&gt;0),SUM('Chemicals Calcs'!P$2:P61)-'Chem - ODS'!K$15*10^6,'Chemicals Calcs'!P61))</f>
        <v>1862140885785.2363</v>
      </c>
      <c r="Q61" s="210">
        <f ca="1">IF(SUM('Chemicals Calcs'!Q$2:Q61)-'Chem - ODS'!L$15*10^6&lt;0,0,IF(AND(SUM('Chemicals Calcs'!Q$1:Q60)-'Chem - ODS'!L$15*10^6&lt;0,SUM('Chemicals Calcs'!Q$2:Q61)-'Chem - ODS'!L$15*10^6&gt;0),SUM('Chemicals Calcs'!Q$2:Q61)-'Chem - ODS'!L$15*10^6,'Chemicals Calcs'!Q61))</f>
        <v>1889876640250.252</v>
      </c>
      <c r="R61" s="210">
        <f ca="1">IF(SUM('Chemicals Calcs'!R$2:R61)-'Chem - ODS'!M$15*10^6&lt;0,0,IF(AND(SUM('Chemicals Calcs'!R$1:R60)-'Chem - ODS'!M$15*10^6&lt;0,SUM('Chemicals Calcs'!R$2:R61)-'Chem - ODS'!M$15*10^6&gt;0),SUM('Chemicals Calcs'!R$2:R61)-'Chem - ODS'!M$15*10^6,'Chemicals Calcs'!R61))</f>
        <v>1917612394715.2676</v>
      </c>
      <c r="S61" s="210">
        <f ca="1">IF(SUM('Chemicals Calcs'!S$2:S61)-'Chem - ODS'!N$15*10^6&lt;0,0,IF(AND(SUM('Chemicals Calcs'!S$1:S60)-'Chem - ODS'!N$15*10^6&lt;0,SUM('Chemicals Calcs'!S$2:S61)-'Chem - ODS'!N$15*10^6&gt;0),SUM('Chemicals Calcs'!S$2:S61)-'Chem - ODS'!N$15*10^6,'Chemicals Calcs'!S61))</f>
        <v>1945348149180.2827</v>
      </c>
      <c r="T61" s="210">
        <f ca="1">IF(SUM('Chemicals Calcs'!T$2:T61)-'Chem - ODS'!O$15*10^6&lt;0,0,IF(AND(SUM('Chemicals Calcs'!T$1:T60)-'Chem - ODS'!O$15*10^6&lt;0,SUM('Chemicals Calcs'!T$2:T61)-'Chem - ODS'!O$15*10^6&gt;0),SUM('Chemicals Calcs'!T$2:T61)-'Chem - ODS'!O$15*10^6,'Chemicals Calcs'!T61))</f>
        <v>1973083903645.2983</v>
      </c>
      <c r="U61" s="210">
        <f ca="1">IF(SUM('Chemicals Calcs'!U$2:U61)-'Chem - ODS'!P$15*10^6&lt;0,0,IF(AND(SUM('Chemicals Calcs'!U$1:U60)-'Chem - ODS'!P$15*10^6&lt;0,SUM('Chemicals Calcs'!U$2:U61)-'Chem - ODS'!P$15*10^6&gt;0),SUM('Chemicals Calcs'!U$2:U61)-'Chem - ODS'!P$15*10^6,'Chemicals Calcs'!U61))</f>
        <v>2000819658110.314</v>
      </c>
      <c r="V61" s="210">
        <f ca="1">IF(SUM('Chemicals Calcs'!V$2:V61)-'Chem - ODS'!Q$15*10^6&lt;0,0,IF(AND(SUM('Chemicals Calcs'!V$1:V60)-'Chem - ODS'!Q$15*10^6&lt;0,SUM('Chemicals Calcs'!V$2:V61)-'Chem - ODS'!Q$15*10^6&gt;0),SUM('Chemicals Calcs'!V$2:V61)-'Chem - ODS'!Q$15*10^6,'Chemicals Calcs'!V61))</f>
        <v>2028555412575.3293</v>
      </c>
      <c r="W61" s="210">
        <f ca="1">IF(SUM('Chemicals Calcs'!W$2:W61)-'Chem - ODS'!R$15*10^6&lt;0,0,IF(AND(SUM('Chemicals Calcs'!W$1:W60)-'Chem - ODS'!R$15*10^6&lt;0,SUM('Chemicals Calcs'!W$2:W61)-'Chem - ODS'!R$15*10^6&gt;0),SUM('Chemicals Calcs'!W$2:W61)-'Chem - ODS'!R$15*10^6,'Chemicals Calcs'!W61))</f>
        <v>2063950586018.7603</v>
      </c>
      <c r="X61" s="210">
        <f ca="1">IF(SUM('Chemicals Calcs'!X$2:X61)-'Chem - ODS'!S$15*10^6&lt;0,0,IF(AND(SUM('Chemicals Calcs'!X$1:X60)-'Chem - ODS'!S$15*10^6&lt;0,SUM('Chemicals Calcs'!X$2:X61)-'Chem - ODS'!S$15*10^6&gt;0),SUM('Chemicals Calcs'!X$2:X61)-'Chem - ODS'!S$15*10^6,'Chemicals Calcs'!X61))</f>
        <v>2099345759462.1912</v>
      </c>
      <c r="Y61" s="210">
        <f ca="1">IF(SUM('Chemicals Calcs'!Y$2:Y61)-'Chem - ODS'!T$15*10^6&lt;0,0,IF(AND(SUM('Chemicals Calcs'!Y$1:Y60)-'Chem - ODS'!T$15*10^6&lt;0,SUM('Chemicals Calcs'!Y$2:Y61)-'Chem - ODS'!T$15*10^6&gt;0),SUM('Chemicals Calcs'!Y$2:Y61)-'Chem - ODS'!T$15*10^6,'Chemicals Calcs'!Y61))</f>
        <v>2134740932905.6221</v>
      </c>
      <c r="Z61" s="210">
        <f ca="1">IF(SUM('Chemicals Calcs'!Z$2:Z61)-'Chem - ODS'!U$15*10^6&lt;0,0,IF(AND(SUM('Chemicals Calcs'!Z$1:Z60)-'Chem - ODS'!U$15*10^6&lt;0,SUM('Chemicals Calcs'!Z$2:Z61)-'Chem - ODS'!U$15*10^6&gt;0),SUM('Chemicals Calcs'!Z$2:Z61)-'Chem - ODS'!U$15*10^6,'Chemicals Calcs'!Z61))</f>
        <v>2170136106349.053</v>
      </c>
      <c r="AA61" s="210">
        <f ca="1">IF(SUM('Chemicals Calcs'!AA$2:AA61)-'Chem - ODS'!V$15*10^6&lt;0,0,IF(AND(SUM('Chemicals Calcs'!AA$1:AA60)-'Chem - ODS'!V$15*10^6&lt;0,SUM('Chemicals Calcs'!AA$2:AA61)-'Chem - ODS'!V$15*10^6&gt;0),SUM('Chemicals Calcs'!AA$2:AA61)-'Chem - ODS'!V$15*10^6,'Chemicals Calcs'!AA61))</f>
        <v>2205531279792.4839</v>
      </c>
      <c r="AB61" s="210">
        <f ca="1">IF(SUM('Chemicals Calcs'!AB$2:AB61)-'Chem - ODS'!W$15*10^6&lt;0,0,IF(AND(SUM('Chemicals Calcs'!AB$1:AB60)-'Chem - ODS'!W$15*10^6&lt;0,SUM('Chemicals Calcs'!AB$2:AB61)-'Chem - ODS'!W$15*10^6&gt;0),SUM('Chemicals Calcs'!AB$2:AB61)-'Chem - ODS'!W$15*10^6,'Chemicals Calcs'!AB61))</f>
        <v>2240926453235.915</v>
      </c>
      <c r="AC61" s="210">
        <f ca="1">IF(SUM('Chemicals Calcs'!AC$2:AC61)-'Chem - ODS'!X$15*10^6&lt;0,0,IF(AND(SUM('Chemicals Calcs'!AC$1:AC60)-'Chem - ODS'!X$15*10^6&lt;0,SUM('Chemicals Calcs'!AC$2:AC61)-'Chem - ODS'!X$15*10^6&gt;0),SUM('Chemicals Calcs'!AC$2:AC61)-'Chem - ODS'!X$15*10^6,'Chemicals Calcs'!AC61))</f>
        <v>2276321626679.3457</v>
      </c>
      <c r="AD61" s="210">
        <f ca="1">IF(SUM('Chemicals Calcs'!AD$2:AD61)-'Chem - ODS'!Y$15*10^6&lt;0,0,IF(AND(SUM('Chemicals Calcs'!AD$1:AD60)-'Chem - ODS'!Y$15*10^6&lt;0,SUM('Chemicals Calcs'!AD$2:AD61)-'Chem - ODS'!Y$15*10^6&gt;0),SUM('Chemicals Calcs'!AD$2:AD61)-'Chem - ODS'!Y$15*10^6,'Chemicals Calcs'!AD61))</f>
        <v>2311716800122.7769</v>
      </c>
      <c r="AE61" s="210">
        <f ca="1">IF(SUM('Chemicals Calcs'!AE$2:AE61)-'Chem - ODS'!Z$15*10^6&lt;0,0,IF(AND(SUM('Chemicals Calcs'!AE$1:AE60)-'Chem - ODS'!Z$15*10^6&lt;0,SUM('Chemicals Calcs'!AE$2:AE61)-'Chem - ODS'!Z$15*10^6&gt;0),SUM('Chemicals Calcs'!AE$2:AE61)-'Chem - ODS'!Z$15*10^6,'Chemicals Calcs'!AE61))</f>
        <v>2347111973566.208</v>
      </c>
      <c r="AF61" s="210">
        <f ca="1">IF(SUM('Chemicals Calcs'!AF$2:AF61)-'Chem - ODS'!AA$15*10^6&lt;0,0,IF(AND(SUM('Chemicals Calcs'!AF$1:AF60)-'Chem - ODS'!AA$15*10^6&lt;0,SUM('Chemicals Calcs'!AF$2:AF61)-'Chem - ODS'!AA$15*10^6&gt;0),SUM('Chemicals Calcs'!AF$2:AF61)-'Chem - ODS'!AA$15*10^6,'Chemicals Calcs'!AF61))</f>
        <v>2382507147009.6387</v>
      </c>
      <c r="AG61" s="210">
        <f ca="1">IF(SUM('Chemicals Calcs'!AG$2:AG61)-'Chem - ODS'!AB$15*10^6&lt;0,0,IF(AND(SUM('Chemicals Calcs'!AG$1:AG60)-'Chem - ODS'!AB$15*10^6&lt;0,SUM('Chemicals Calcs'!AG$2:AG61)-'Chem - ODS'!AB$15*10^6&gt;0),SUM('Chemicals Calcs'!AG$2:AG61)-'Chem - ODS'!AB$15*10^6,'Chemicals Calcs'!AG61))</f>
        <v>2417902320453.0693</v>
      </c>
      <c r="AH61" s="210">
        <f ca="1">IF(SUM('Chemicals Calcs'!AH$2:AH61)-'Chem - ODS'!AC$15*10^6&lt;0,0,IF(AND(SUM('Chemicals Calcs'!AH$1:AH60)-'Chem - ODS'!AC$15*10^6&lt;0,SUM('Chemicals Calcs'!AH$2:AH61)-'Chem - ODS'!AC$15*10^6&gt;0),SUM('Chemicals Calcs'!AH$2:AH61)-'Chem - ODS'!AC$15*10^6,'Chemicals Calcs'!AH61))</f>
        <v>2453297493896.5005</v>
      </c>
      <c r="AI61" s="210">
        <f ca="1">IF(SUM('Chemicals Calcs'!AI$2:AI61)-'Chem - ODS'!AD$15*10^6&lt;0,0,IF(AND(SUM('Chemicals Calcs'!AI$1:AI60)-'Chem - ODS'!AD$15*10^6&lt;0,SUM('Chemicals Calcs'!AI$2:AI61)-'Chem - ODS'!AD$15*10^6&gt;0),SUM('Chemicals Calcs'!AI$2:AI61)-'Chem - ODS'!AD$15*10^6,'Chemicals Calcs'!AI61))</f>
        <v>2488692667339.9312</v>
      </c>
      <c r="AJ61" s="210">
        <f ca="1">IF(SUM('Chemicals Calcs'!AJ$2:AJ61)-'Chem - ODS'!AE$15*10^6&lt;0,0,IF(AND(SUM('Chemicals Calcs'!AJ$1:AJ60)-'Chem - ODS'!AE$15*10^6&lt;0,SUM('Chemicals Calcs'!AJ$2:AJ61)-'Chem - ODS'!AE$15*10^6&gt;0),SUM('Chemicals Calcs'!AJ$2:AJ61)-'Chem - ODS'!AE$15*10^6,'Chemicals Calcs'!AJ61))</f>
        <v>2524087840783.3623</v>
      </c>
      <c r="AK61" s="210">
        <f ca="1">IF(SUM('Chemicals Calcs'!AK$2:AK61)-'Chem - ODS'!AF$15*10^6&lt;0,0,IF(AND(SUM('Chemicals Calcs'!AK$1:AK60)-'Chem - ODS'!AF$15*10^6&lt;0,SUM('Chemicals Calcs'!AK$2:AK61)-'Chem - ODS'!AF$15*10^6&gt;0),SUM('Chemicals Calcs'!AK$2:AK61)-'Chem - ODS'!AF$15*10^6,'Chemicals Calcs'!AK61))</f>
        <v>2559483014226.7935</v>
      </c>
      <c r="AL61" s="210">
        <f ca="1">IF(SUM('Chemicals Calcs'!AL$2:AL61)-'Chem - ODS'!AG$15*10^6&lt;0,0,IF(AND(SUM('Chemicals Calcs'!AL$1:AL60)-'Chem - ODS'!AG$15*10^6&lt;0,SUM('Chemicals Calcs'!AL$2:AL61)-'Chem - ODS'!AG$15*10^6&gt;0),SUM('Chemicals Calcs'!AL$2:AL61)-'Chem - ODS'!AG$15*10^6,'Chemicals Calcs'!AL61))</f>
        <v>2594878187670.2241</v>
      </c>
      <c r="AM61" s="210">
        <f ca="1">IF(SUM('Chemicals Calcs'!AM$2:AM61)-'Chem - ODS'!AH$15*10^6&lt;0,0,IF(AND(SUM('Chemicals Calcs'!AM$1:AM60)-'Chem - ODS'!AH$15*10^6&lt;0,SUM('Chemicals Calcs'!AM$2:AM61)-'Chem - ODS'!AH$15*10^6&gt;0),SUM('Chemicals Calcs'!AM$2:AM61)-'Chem - ODS'!AH$15*10^6,'Chemicals Calcs'!AM61))</f>
        <v>2630273361113.6548</v>
      </c>
      <c r="AN61" s="210">
        <f ca="1">IF(SUM('Chemicals Calcs'!AN$2:AN61)-'Chem - ODS'!AI$15*10^6&lt;0,0,IF(AND(SUM('Chemicals Calcs'!AN$1:AN60)-'Chem - ODS'!AI$15*10^6&lt;0,SUM('Chemicals Calcs'!AN$2:AN61)-'Chem - ODS'!AI$15*10^6&gt;0),SUM('Chemicals Calcs'!AN$2:AN61)-'Chem - ODS'!AI$15*10^6,'Chemicals Calcs'!AN61))</f>
        <v>2665668534557.0859</v>
      </c>
      <c r="AO61" s="210">
        <f ca="1">IF(SUM('Chemicals Calcs'!AO$2:AO61)-'Chem - ODS'!AJ$15*10^6&lt;0,0,IF(AND(SUM('Chemicals Calcs'!AO$1:AO60)-'Chem - ODS'!AJ$15*10^6&lt;0,SUM('Chemicals Calcs'!AO$2:AO61)-'Chem - ODS'!AJ$15*10^6&gt;0),SUM('Chemicals Calcs'!AO$2:AO61)-'Chem - ODS'!AJ$15*10^6,'Chemicals Calcs'!AO61))</f>
        <v>2701063708000.5171</v>
      </c>
      <c r="AP61" s="210">
        <f ca="1">IF(SUM('Chemicals Calcs'!AP$2:AP61)-'Chem - ODS'!AK$15*10^6&lt;0,0,IF(AND(SUM('Chemicals Calcs'!AP$1:AP60)-'Chem - ODS'!AK$15*10^6&lt;0,SUM('Chemicals Calcs'!AP$2:AP61)-'Chem - ODS'!AK$15*10^6&gt;0),SUM('Chemicals Calcs'!AP$2:AP61)-'Chem - ODS'!AK$15*10^6,'Chemicals Calcs'!AP61))</f>
        <v>2736458881443.9478</v>
      </c>
    </row>
    <row r="62" spans="1:42">
      <c r="A62" s="74">
        <v>10</v>
      </c>
      <c r="B62">
        <f ca="1">IF('Chemicals 2010'!$A70="CP",INDIRECT("'Chemicals 2010'!"&amp;'Country Selector'!$B$3&amp;ROW($A70))*10^12,0)</f>
        <v>1369618688146.1418</v>
      </c>
      <c r="C62" s="90">
        <f t="shared" ca="1" si="2"/>
        <v>1398559775240.2295</v>
      </c>
      <c r="D62" s="90">
        <f t="shared" ca="1" si="2"/>
        <v>1427500862334.3169</v>
      </c>
      <c r="E62" s="90">
        <f t="shared" ca="1" si="2"/>
        <v>1456441949428.4043</v>
      </c>
      <c r="F62" s="90">
        <f t="shared" ca="1" si="2"/>
        <v>1485383036522.4922</v>
      </c>
      <c r="G62" s="210">
        <f ca="1">IF(SUM('Chemicals Calcs'!G$2:G62)-'Chem - ODS'!B$15*10^6&lt;0,0,IF(AND(SUM('Chemicals Calcs'!G$1:G61)-'Chem - ODS'!B$15*10^6&lt;0,SUM('Chemicals Calcs'!G$2:G62)-'Chem - ODS'!B$15*10^6&gt;0),SUM('Chemicals Calcs'!G$2:G62)-'Chem - ODS'!B$15*10^6,'Chemicals Calcs'!G62))</f>
        <v>1514324123616.5796</v>
      </c>
      <c r="H62" s="210">
        <f ca="1">IF(SUM('Chemicals Calcs'!H$2:H62)-'Chem - ODS'!C$15*10^6&lt;0,0,IF(AND(SUM('Chemicals Calcs'!H$1:H61)-'Chem - ODS'!C$15*10^6&lt;0,SUM('Chemicals Calcs'!H$2:H62)-'Chem - ODS'!C$15*10^6&gt;0),SUM('Chemicals Calcs'!H$2:H62)-'Chem - ODS'!C$15*10^6,'Chemicals Calcs'!H62))</f>
        <v>1543265210710.667</v>
      </c>
      <c r="I62" s="210">
        <f ca="1">IF(SUM('Chemicals Calcs'!I$2:I62)-'Chem - ODS'!D$15*10^6&lt;0,0,IF(AND(SUM('Chemicals Calcs'!I$1:I61)-'Chem - ODS'!D$15*10^6&lt;0,SUM('Chemicals Calcs'!I$2:I62)-'Chem - ODS'!D$15*10^6&gt;0),SUM('Chemicals Calcs'!I$2:I62)-'Chem - ODS'!D$15*10^6,'Chemicals Calcs'!I62))</f>
        <v>1572206297804.7546</v>
      </c>
      <c r="J62" s="210">
        <f ca="1">IF(SUM('Chemicals Calcs'!J$2:J62)-'Chem - ODS'!E$15*10^6&lt;0,0,IF(AND(SUM('Chemicals Calcs'!J$1:J61)-'Chem - ODS'!E$15*10^6&lt;0,SUM('Chemicals Calcs'!J$2:J62)-'Chem - ODS'!E$15*10^6&gt;0),SUM('Chemicals Calcs'!J$2:J62)-'Chem - ODS'!E$15*10^6,'Chemicals Calcs'!J62))</f>
        <v>1601147384898.842</v>
      </c>
      <c r="K62" s="210">
        <f ca="1">IF(SUM('Chemicals Calcs'!K$2:K62)-'Chem - ODS'!F$15*10^6&lt;0,0,IF(AND(SUM('Chemicals Calcs'!K$1:K61)-'Chem - ODS'!F$15*10^6&lt;0,SUM('Chemicals Calcs'!K$2:K62)-'Chem - ODS'!F$15*10^6&gt;0),SUM('Chemicals Calcs'!K$2:K62)-'Chem - ODS'!F$15*10^6,'Chemicals Calcs'!K62))</f>
        <v>1630088471992.9299</v>
      </c>
      <c r="L62" s="210">
        <f ca="1">IF(SUM('Chemicals Calcs'!L$2:L62)-'Chem - ODS'!G$15*10^6&lt;0,0,IF(AND(SUM('Chemicals Calcs'!L$1:L61)-'Chem - ODS'!G$15*10^6&lt;0,SUM('Chemicals Calcs'!L$2:L62)-'Chem - ODS'!G$15*10^6&gt;0),SUM('Chemicals Calcs'!L$2:L62)-'Chem - ODS'!G$15*10^6,'Chemicals Calcs'!L62))</f>
        <v>1659029559087.0173</v>
      </c>
      <c r="M62" s="210">
        <f ca="1">IF(SUM('Chemicals Calcs'!M$2:M62)-'Chem - ODS'!H$15*10^6&lt;0,0,IF(AND(SUM('Chemicals Calcs'!M$1:M61)-'Chem - ODS'!H$15*10^6&lt;0,SUM('Chemicals Calcs'!M$2:M62)-'Chem - ODS'!H$15*10^6&gt;0),SUM('Chemicals Calcs'!M$2:M62)-'Chem - ODS'!H$15*10^6,'Chemicals Calcs'!M62))</f>
        <v>1685305537001.2412</v>
      </c>
      <c r="N62" s="210">
        <f ca="1">IF(SUM('Chemicals Calcs'!N$2:N62)-'Chem - ODS'!I$15*10^6&lt;0,0,IF(AND(SUM('Chemicals Calcs'!N$1:N61)-'Chem - ODS'!I$15*10^6&lt;0,SUM('Chemicals Calcs'!N$2:N62)-'Chem - ODS'!I$15*10^6&gt;0),SUM('Chemicals Calcs'!N$2:N62)-'Chem - ODS'!I$15*10^6,'Chemicals Calcs'!N62))</f>
        <v>1711581514915.4648</v>
      </c>
      <c r="O62" s="210">
        <f ca="1">IF(SUM('Chemicals Calcs'!O$2:O62)-'Chem - ODS'!J$15*10^6&lt;0,0,IF(AND(SUM('Chemicals Calcs'!O$1:O61)-'Chem - ODS'!J$15*10^6&lt;0,SUM('Chemicals Calcs'!O$2:O62)-'Chem - ODS'!J$15*10^6&gt;0),SUM('Chemicals Calcs'!O$2:O62)-'Chem - ODS'!J$15*10^6,'Chemicals Calcs'!O62))</f>
        <v>1737857492829.689</v>
      </c>
      <c r="P62" s="210">
        <f ca="1">IF(SUM('Chemicals Calcs'!P$2:P62)-'Chem - ODS'!K$15*10^6&lt;0,0,IF(AND(SUM('Chemicals Calcs'!P$1:P61)-'Chem - ODS'!K$15*10^6&lt;0,SUM('Chemicals Calcs'!P$2:P62)-'Chem - ODS'!K$15*10^6&gt;0),SUM('Chemicals Calcs'!P$2:P62)-'Chem - ODS'!K$15*10^6,'Chemicals Calcs'!P62))</f>
        <v>1764133470743.9126</v>
      </c>
      <c r="Q62" s="210">
        <f ca="1">IF(SUM('Chemicals Calcs'!Q$2:Q62)-'Chem - ODS'!L$15*10^6&lt;0,0,IF(AND(SUM('Chemicals Calcs'!Q$1:Q61)-'Chem - ODS'!L$15*10^6&lt;0,SUM('Chemicals Calcs'!Q$2:Q62)-'Chem - ODS'!L$15*10^6&gt;0),SUM('Chemicals Calcs'!Q$2:Q62)-'Chem - ODS'!L$15*10^6,'Chemicals Calcs'!Q62))</f>
        <v>1790409448658.1367</v>
      </c>
      <c r="R62" s="210">
        <f ca="1">IF(SUM('Chemicals Calcs'!R$2:R62)-'Chem - ODS'!M$15*10^6&lt;0,0,IF(AND(SUM('Chemicals Calcs'!R$1:R61)-'Chem - ODS'!M$15*10^6&lt;0,SUM('Chemicals Calcs'!R$2:R62)-'Chem - ODS'!M$15*10^6&gt;0),SUM('Chemicals Calcs'!R$2:R62)-'Chem - ODS'!M$15*10^6,'Chemicals Calcs'!R62))</f>
        <v>1816685426572.3606</v>
      </c>
      <c r="S62" s="210">
        <f ca="1">IF(SUM('Chemicals Calcs'!S$2:S62)-'Chem - ODS'!N$15*10^6&lt;0,0,IF(AND(SUM('Chemicals Calcs'!S$1:S61)-'Chem - ODS'!N$15*10^6&lt;0,SUM('Chemicals Calcs'!S$2:S62)-'Chem - ODS'!N$15*10^6&gt;0),SUM('Chemicals Calcs'!S$2:S62)-'Chem - ODS'!N$15*10^6,'Chemicals Calcs'!S62))</f>
        <v>1842961404486.5845</v>
      </c>
      <c r="T62" s="210">
        <f ca="1">IF(SUM('Chemicals Calcs'!T$2:T62)-'Chem - ODS'!O$15*10^6&lt;0,0,IF(AND(SUM('Chemicals Calcs'!T$1:T61)-'Chem - ODS'!O$15*10^6&lt;0,SUM('Chemicals Calcs'!T$2:T62)-'Chem - ODS'!O$15*10^6&gt;0),SUM('Chemicals Calcs'!T$2:T62)-'Chem - ODS'!O$15*10^6,'Chemicals Calcs'!T62))</f>
        <v>1869237382400.8081</v>
      </c>
      <c r="U62" s="210">
        <f ca="1">IF(SUM('Chemicals Calcs'!U$2:U62)-'Chem - ODS'!P$15*10^6&lt;0,0,IF(AND(SUM('Chemicals Calcs'!U$1:U61)-'Chem - ODS'!P$15*10^6&lt;0,SUM('Chemicals Calcs'!U$2:U62)-'Chem - ODS'!P$15*10^6&gt;0),SUM('Chemicals Calcs'!U$2:U62)-'Chem - ODS'!P$15*10^6,'Chemicals Calcs'!U62))</f>
        <v>1895513360315.0322</v>
      </c>
      <c r="V62" s="210">
        <f ca="1">IF(SUM('Chemicals Calcs'!V$2:V62)-'Chem - ODS'!Q$15*10^6&lt;0,0,IF(AND(SUM('Chemicals Calcs'!V$1:V61)-'Chem - ODS'!Q$15*10^6&lt;0,SUM('Chemicals Calcs'!V$2:V62)-'Chem - ODS'!Q$15*10^6&gt;0),SUM('Chemicals Calcs'!V$2:V62)-'Chem - ODS'!Q$15*10^6,'Chemicals Calcs'!V62))</f>
        <v>1921789338229.2561</v>
      </c>
      <c r="W62" s="210">
        <f ca="1">IF(SUM('Chemicals Calcs'!W$2:W62)-'Chem - ODS'!R$15*10^6&lt;0,0,IF(AND(SUM('Chemicals Calcs'!W$1:W61)-'Chem - ODS'!R$15*10^6&lt;0,SUM('Chemicals Calcs'!W$2:W62)-'Chem - ODS'!R$15*10^6&gt;0),SUM('Chemicals Calcs'!W$2:W62)-'Chem - ODS'!R$15*10^6,'Chemicals Calcs'!W62))</f>
        <v>1955321607807.2434</v>
      </c>
      <c r="X62" s="210">
        <f ca="1">IF(SUM('Chemicals Calcs'!X$2:X62)-'Chem - ODS'!S$15*10^6&lt;0,0,IF(AND(SUM('Chemicals Calcs'!X$1:X61)-'Chem - ODS'!S$15*10^6&lt;0,SUM('Chemicals Calcs'!X$2:X62)-'Chem - ODS'!S$15*10^6&gt;0),SUM('Chemicals Calcs'!X$2:X62)-'Chem - ODS'!S$15*10^6,'Chemicals Calcs'!X62))</f>
        <v>1988853877385.2305</v>
      </c>
      <c r="Y62" s="210">
        <f ca="1">IF(SUM('Chemicals Calcs'!Y$2:Y62)-'Chem - ODS'!T$15*10^6&lt;0,0,IF(AND(SUM('Chemicals Calcs'!Y$1:Y61)-'Chem - ODS'!T$15*10^6&lt;0,SUM('Chemicals Calcs'!Y$2:Y62)-'Chem - ODS'!T$15*10^6&gt;0),SUM('Chemicals Calcs'!Y$2:Y62)-'Chem - ODS'!T$15*10^6,'Chemicals Calcs'!Y62))</f>
        <v>2022386146963.2175</v>
      </c>
      <c r="Z62" s="210">
        <f ca="1">IF(SUM('Chemicals Calcs'!Z$2:Z62)-'Chem - ODS'!U$15*10^6&lt;0,0,IF(AND(SUM('Chemicals Calcs'!Z$1:Z61)-'Chem - ODS'!U$15*10^6&lt;0,SUM('Chemicals Calcs'!Z$2:Z62)-'Chem - ODS'!U$15*10^6&gt;0),SUM('Chemicals Calcs'!Z$2:Z62)-'Chem - ODS'!U$15*10^6,'Chemicals Calcs'!Z62))</f>
        <v>2055918416541.2046</v>
      </c>
      <c r="AA62" s="210">
        <f ca="1">IF(SUM('Chemicals Calcs'!AA$2:AA62)-'Chem - ODS'!V$15*10^6&lt;0,0,IF(AND(SUM('Chemicals Calcs'!AA$1:AA61)-'Chem - ODS'!V$15*10^6&lt;0,SUM('Chemicals Calcs'!AA$2:AA62)-'Chem - ODS'!V$15*10^6&gt;0),SUM('Chemicals Calcs'!AA$2:AA62)-'Chem - ODS'!V$15*10^6,'Chemicals Calcs'!AA62))</f>
        <v>2089450686119.1917</v>
      </c>
      <c r="AB62" s="210">
        <f ca="1">IF(SUM('Chemicals Calcs'!AB$2:AB62)-'Chem - ODS'!W$15*10^6&lt;0,0,IF(AND(SUM('Chemicals Calcs'!AB$1:AB61)-'Chem - ODS'!W$15*10^6&lt;0,SUM('Chemicals Calcs'!AB$2:AB62)-'Chem - ODS'!W$15*10^6&gt;0),SUM('Chemicals Calcs'!AB$2:AB62)-'Chem - ODS'!W$15*10^6,'Chemicals Calcs'!AB62))</f>
        <v>2122982955697.179</v>
      </c>
      <c r="AC62" s="210">
        <f ca="1">IF(SUM('Chemicals Calcs'!AC$2:AC62)-'Chem - ODS'!X$15*10^6&lt;0,0,IF(AND(SUM('Chemicals Calcs'!AC$1:AC61)-'Chem - ODS'!X$15*10^6&lt;0,SUM('Chemicals Calcs'!AC$2:AC62)-'Chem - ODS'!X$15*10^6&gt;0),SUM('Chemicals Calcs'!AC$2:AC62)-'Chem - ODS'!X$15*10^6,'Chemicals Calcs'!AC62))</f>
        <v>2156515225275.166</v>
      </c>
      <c r="AD62" s="210">
        <f ca="1">IF(SUM('Chemicals Calcs'!AD$2:AD62)-'Chem - ODS'!Y$15*10^6&lt;0,0,IF(AND(SUM('Chemicals Calcs'!AD$1:AD61)-'Chem - ODS'!Y$15*10^6&lt;0,SUM('Chemicals Calcs'!AD$2:AD62)-'Chem - ODS'!Y$15*10^6&gt;0),SUM('Chemicals Calcs'!AD$2:AD62)-'Chem - ODS'!Y$15*10^6,'Chemicals Calcs'!AD62))</f>
        <v>2190047494853.1533</v>
      </c>
      <c r="AE62" s="210">
        <f ca="1">IF(SUM('Chemicals Calcs'!AE$2:AE62)-'Chem - ODS'!Z$15*10^6&lt;0,0,IF(AND(SUM('Chemicals Calcs'!AE$1:AE61)-'Chem - ODS'!Z$15*10^6&lt;0,SUM('Chemicals Calcs'!AE$2:AE62)-'Chem - ODS'!Z$15*10^6&gt;0),SUM('Chemicals Calcs'!AE$2:AE62)-'Chem - ODS'!Z$15*10^6,'Chemicals Calcs'!AE62))</f>
        <v>2223579764431.1406</v>
      </c>
      <c r="AF62" s="210">
        <f ca="1">IF(SUM('Chemicals Calcs'!AF$2:AF62)-'Chem - ODS'!AA$15*10^6&lt;0,0,IF(AND(SUM('Chemicals Calcs'!AF$1:AF61)-'Chem - ODS'!AA$15*10^6&lt;0,SUM('Chemicals Calcs'!AF$2:AF62)-'Chem - ODS'!AA$15*10^6&gt;0),SUM('Chemicals Calcs'!AF$2:AF62)-'Chem - ODS'!AA$15*10^6,'Chemicals Calcs'!AF62))</f>
        <v>2257112034009.1279</v>
      </c>
      <c r="AG62" s="210">
        <f ca="1">IF(SUM('Chemicals Calcs'!AG$2:AG62)-'Chem - ODS'!AB$15*10^6&lt;0,0,IF(AND(SUM('Chemicals Calcs'!AG$1:AG61)-'Chem - ODS'!AB$15*10^6&lt;0,SUM('Chemicals Calcs'!AG$2:AG62)-'Chem - ODS'!AB$15*10^6&gt;0),SUM('Chemicals Calcs'!AG$2:AG62)-'Chem - ODS'!AB$15*10^6,'Chemicals Calcs'!AG62))</f>
        <v>2290644303587.1147</v>
      </c>
      <c r="AH62" s="210">
        <f ca="1">IF(SUM('Chemicals Calcs'!AH$2:AH62)-'Chem - ODS'!AC$15*10^6&lt;0,0,IF(AND(SUM('Chemicals Calcs'!AH$1:AH61)-'Chem - ODS'!AC$15*10^6&lt;0,SUM('Chemicals Calcs'!AH$2:AH62)-'Chem - ODS'!AC$15*10^6&gt;0),SUM('Chemicals Calcs'!AH$2:AH62)-'Chem - ODS'!AC$15*10^6,'Chemicals Calcs'!AH62))</f>
        <v>2324176573165.1016</v>
      </c>
      <c r="AI62" s="210">
        <f ca="1">IF(SUM('Chemicals Calcs'!AI$2:AI62)-'Chem - ODS'!AD$15*10^6&lt;0,0,IF(AND(SUM('Chemicals Calcs'!AI$1:AI61)-'Chem - ODS'!AD$15*10^6&lt;0,SUM('Chemicals Calcs'!AI$2:AI62)-'Chem - ODS'!AD$15*10^6&gt;0),SUM('Chemicals Calcs'!AI$2:AI62)-'Chem - ODS'!AD$15*10^6,'Chemicals Calcs'!AI62))</f>
        <v>2357708842743.0889</v>
      </c>
      <c r="AJ62" s="210">
        <f ca="1">IF(SUM('Chemicals Calcs'!AJ$2:AJ62)-'Chem - ODS'!AE$15*10^6&lt;0,0,IF(AND(SUM('Chemicals Calcs'!AJ$1:AJ61)-'Chem - ODS'!AE$15*10^6&lt;0,SUM('Chemicals Calcs'!AJ$2:AJ62)-'Chem - ODS'!AE$15*10^6&gt;0),SUM('Chemicals Calcs'!AJ$2:AJ62)-'Chem - ODS'!AE$15*10^6,'Chemicals Calcs'!AJ62))</f>
        <v>2391241112321.0762</v>
      </c>
      <c r="AK62" s="210">
        <f ca="1">IF(SUM('Chemicals Calcs'!AK$2:AK62)-'Chem - ODS'!AF$15*10^6&lt;0,0,IF(AND(SUM('Chemicals Calcs'!AK$1:AK61)-'Chem - ODS'!AF$15*10^6&lt;0,SUM('Chemicals Calcs'!AK$2:AK62)-'Chem - ODS'!AF$15*10^6&gt;0),SUM('Chemicals Calcs'!AK$2:AK62)-'Chem - ODS'!AF$15*10^6,'Chemicals Calcs'!AK62))</f>
        <v>2424773381899.0635</v>
      </c>
      <c r="AL62" s="210">
        <f ca="1">IF(SUM('Chemicals Calcs'!AL$2:AL62)-'Chem - ODS'!AG$15*10^6&lt;0,0,IF(AND(SUM('Chemicals Calcs'!AL$1:AL61)-'Chem - ODS'!AG$15*10^6&lt;0,SUM('Chemicals Calcs'!AL$2:AL62)-'Chem - ODS'!AG$15*10^6&gt;0),SUM('Chemicals Calcs'!AL$2:AL62)-'Chem - ODS'!AG$15*10^6,'Chemicals Calcs'!AL62))</f>
        <v>2458305651477.0503</v>
      </c>
      <c r="AM62" s="210">
        <f ca="1">IF(SUM('Chemicals Calcs'!AM$2:AM62)-'Chem - ODS'!AH$15*10^6&lt;0,0,IF(AND(SUM('Chemicals Calcs'!AM$1:AM61)-'Chem - ODS'!AH$15*10^6&lt;0,SUM('Chemicals Calcs'!AM$2:AM62)-'Chem - ODS'!AH$15*10^6&gt;0),SUM('Chemicals Calcs'!AM$2:AM62)-'Chem - ODS'!AH$15*10^6,'Chemicals Calcs'!AM62))</f>
        <v>2491837921055.0381</v>
      </c>
      <c r="AN62" s="210">
        <f ca="1">IF(SUM('Chemicals Calcs'!AN$2:AN62)-'Chem - ODS'!AI$15*10^6&lt;0,0,IF(AND(SUM('Chemicals Calcs'!AN$1:AN61)-'Chem - ODS'!AI$15*10^6&lt;0,SUM('Chemicals Calcs'!AN$2:AN62)-'Chem - ODS'!AI$15*10^6&gt;0),SUM('Chemicals Calcs'!AN$2:AN62)-'Chem - ODS'!AI$15*10^6,'Chemicals Calcs'!AN62))</f>
        <v>2525370190633.0249</v>
      </c>
      <c r="AO62" s="210">
        <f ca="1">IF(SUM('Chemicals Calcs'!AO$2:AO62)-'Chem - ODS'!AJ$15*10^6&lt;0,0,IF(AND(SUM('Chemicals Calcs'!AO$1:AO61)-'Chem - ODS'!AJ$15*10^6&lt;0,SUM('Chemicals Calcs'!AO$2:AO62)-'Chem - ODS'!AJ$15*10^6&gt;0),SUM('Chemicals Calcs'!AO$2:AO62)-'Chem - ODS'!AJ$15*10^6,'Chemicals Calcs'!AO62))</f>
        <v>2558902460211.0122</v>
      </c>
      <c r="AP62" s="210">
        <f ca="1">IF(SUM('Chemicals Calcs'!AP$2:AP62)-'Chem - ODS'!AK$15*10^6&lt;0,0,IF(AND(SUM('Chemicals Calcs'!AP$1:AP61)-'Chem - ODS'!AK$15*10^6&lt;0,SUM('Chemicals Calcs'!AP$2:AP62)-'Chem - ODS'!AK$15*10^6&gt;0),SUM('Chemicals Calcs'!AP$2:AP62)-'Chem - ODS'!AK$15*10^6,'Chemicals Calcs'!AP62))</f>
        <v>2592434729788.999</v>
      </c>
    </row>
    <row r="63" spans="1:42">
      <c r="A63" s="74">
        <v>11</v>
      </c>
      <c r="B63">
        <f ca="1">IF('Chemicals 2010'!$A71="CP",INDIRECT("'Chemicals 2010'!"&amp;'Country Selector'!$B$3&amp;ROW($A71))*10^12,0)</f>
        <v>852207183735.3717</v>
      </c>
      <c r="C63" s="90">
        <f t="shared" ca="1" si="2"/>
        <v>870214971260.58069</v>
      </c>
      <c r="D63" s="90">
        <f t="shared" ca="1" si="2"/>
        <v>888222758785.78955</v>
      </c>
      <c r="E63" s="90">
        <f t="shared" ca="1" si="2"/>
        <v>906230546310.99854</v>
      </c>
      <c r="F63" s="90">
        <f t="shared" ref="D63:F95" ca="1" si="3">$B63*($L$1-F$1)/($L$1-$B$1)+$L63*(F$1-$B$1)/($L$1-$B$1)</f>
        <v>924238333836.20752</v>
      </c>
      <c r="G63" s="210">
        <f ca="1">IF(SUM('Chemicals Calcs'!G$2:G63)-'Chem - ODS'!B$15*10^6&lt;0,0,IF(AND(SUM('Chemicals Calcs'!G$1:G62)-'Chem - ODS'!B$15*10^6&lt;0,SUM('Chemicals Calcs'!G$2:G63)-'Chem - ODS'!B$15*10^6&gt;0),SUM('Chemicals Calcs'!G$2:G63)-'Chem - ODS'!B$15*10^6,'Chemicals Calcs'!G63))</f>
        <v>942246121361.4165</v>
      </c>
      <c r="H63" s="210">
        <f ca="1">IF(SUM('Chemicals Calcs'!H$2:H63)-'Chem - ODS'!C$15*10^6&lt;0,0,IF(AND(SUM('Chemicals Calcs'!H$1:H62)-'Chem - ODS'!C$15*10^6&lt;0,SUM('Chemicals Calcs'!H$2:H63)-'Chem - ODS'!C$15*10^6&gt;0),SUM('Chemicals Calcs'!H$2:H63)-'Chem - ODS'!C$15*10^6,'Chemicals Calcs'!H63))</f>
        <v>960253908886.62549</v>
      </c>
      <c r="I63" s="210">
        <f ca="1">IF(SUM('Chemicals Calcs'!I$2:I63)-'Chem - ODS'!D$15*10^6&lt;0,0,IF(AND(SUM('Chemicals Calcs'!I$1:I62)-'Chem - ODS'!D$15*10^6&lt;0,SUM('Chemicals Calcs'!I$2:I63)-'Chem - ODS'!D$15*10^6&gt;0),SUM('Chemicals Calcs'!I$2:I63)-'Chem - ODS'!D$15*10^6,'Chemicals Calcs'!I63))</f>
        <v>978261696411.83447</v>
      </c>
      <c r="J63" s="210">
        <f ca="1">IF(SUM('Chemicals Calcs'!J$2:J63)-'Chem - ODS'!E$15*10^6&lt;0,0,IF(AND(SUM('Chemicals Calcs'!J$1:J62)-'Chem - ODS'!E$15*10^6&lt;0,SUM('Chemicals Calcs'!J$2:J63)-'Chem - ODS'!E$15*10^6&gt;0),SUM('Chemicals Calcs'!J$2:J63)-'Chem - ODS'!E$15*10^6,'Chemicals Calcs'!J63))</f>
        <v>996269483937.04333</v>
      </c>
      <c r="K63" s="210">
        <f ca="1">IF(SUM('Chemicals Calcs'!K$2:K63)-'Chem - ODS'!F$15*10^6&lt;0,0,IF(AND(SUM('Chemicals Calcs'!K$1:K62)-'Chem - ODS'!F$15*10^6&lt;0,SUM('Chemicals Calcs'!K$2:K63)-'Chem - ODS'!F$15*10^6&gt;0),SUM('Chemicals Calcs'!K$2:K63)-'Chem - ODS'!F$15*10^6,'Chemicals Calcs'!K63))</f>
        <v>1014277271462.2522</v>
      </c>
      <c r="L63" s="210">
        <f ca="1">IF(SUM('Chemicals Calcs'!L$2:L63)-'Chem - ODS'!G$15*10^6&lt;0,0,IF(AND(SUM('Chemicals Calcs'!L$1:L62)-'Chem - ODS'!G$15*10^6&lt;0,SUM('Chemicals Calcs'!L$2:L63)-'Chem - ODS'!G$15*10^6&gt;0),SUM('Chemicals Calcs'!L$2:L63)-'Chem - ODS'!G$15*10^6,'Chemicals Calcs'!L63))</f>
        <v>1032285058987.4612</v>
      </c>
      <c r="M63" s="210">
        <f ca="1">IF(SUM('Chemicals Calcs'!M$2:M63)-'Chem - ODS'!H$15*10^6&lt;0,0,IF(AND(SUM('Chemicals Calcs'!M$1:M62)-'Chem - ODS'!H$15*10^6&lt;0,SUM('Chemicals Calcs'!M$2:M63)-'Chem - ODS'!H$15*10^6&gt;0),SUM('Chemicals Calcs'!M$2:M63)-'Chem - ODS'!H$15*10^6,'Chemicals Calcs'!M63))</f>
        <v>1048634556356.3121</v>
      </c>
      <c r="N63" s="210">
        <f ca="1">IF(SUM('Chemicals Calcs'!N$2:N63)-'Chem - ODS'!I$15*10^6&lt;0,0,IF(AND(SUM('Chemicals Calcs'!N$1:N62)-'Chem - ODS'!I$15*10^6&lt;0,SUM('Chemicals Calcs'!N$2:N63)-'Chem - ODS'!I$15*10^6&gt;0),SUM('Chemicals Calcs'!N$2:N63)-'Chem - ODS'!I$15*10^6,'Chemicals Calcs'!N63))</f>
        <v>1064984053725.1631</v>
      </c>
      <c r="O63" s="210">
        <f ca="1">IF(SUM('Chemicals Calcs'!O$2:O63)-'Chem - ODS'!J$15*10^6&lt;0,0,IF(AND(SUM('Chemicals Calcs'!O$1:O62)-'Chem - ODS'!J$15*10^6&lt;0,SUM('Chemicals Calcs'!O$2:O63)-'Chem - ODS'!J$15*10^6&gt;0),SUM('Chemicals Calcs'!O$2:O63)-'Chem - ODS'!J$15*10^6,'Chemicals Calcs'!O63))</f>
        <v>1081333551094.014</v>
      </c>
      <c r="P63" s="210">
        <f ca="1">IF(SUM('Chemicals Calcs'!P$2:P63)-'Chem - ODS'!K$15*10^6&lt;0,0,IF(AND(SUM('Chemicals Calcs'!P$1:P62)-'Chem - ODS'!K$15*10^6&lt;0,SUM('Chemicals Calcs'!P$2:P63)-'Chem - ODS'!K$15*10^6&gt;0),SUM('Chemicals Calcs'!P$2:P63)-'Chem - ODS'!K$15*10^6,'Chemicals Calcs'!P63))</f>
        <v>1097683048462.865</v>
      </c>
      <c r="Q63" s="210">
        <f ca="1">IF(SUM('Chemicals Calcs'!Q$2:Q63)-'Chem - ODS'!L$15*10^6&lt;0,0,IF(AND(SUM('Chemicals Calcs'!Q$1:Q62)-'Chem - ODS'!L$15*10^6&lt;0,SUM('Chemicals Calcs'!Q$2:Q63)-'Chem - ODS'!L$15*10^6&gt;0),SUM('Chemicals Calcs'!Q$2:Q63)-'Chem - ODS'!L$15*10^6,'Chemicals Calcs'!Q63))</f>
        <v>1114032545831.7158</v>
      </c>
      <c r="R63" s="210">
        <f ca="1">IF(SUM('Chemicals Calcs'!R$2:R63)-'Chem - ODS'!M$15*10^6&lt;0,0,IF(AND(SUM('Chemicals Calcs'!R$1:R62)-'Chem - ODS'!M$15*10^6&lt;0,SUM('Chemicals Calcs'!R$2:R63)-'Chem - ODS'!M$15*10^6&gt;0),SUM('Chemicals Calcs'!R$2:R63)-'Chem - ODS'!M$15*10^6,'Chemicals Calcs'!R63))</f>
        <v>1130382043200.5669</v>
      </c>
      <c r="S63" s="210">
        <f ca="1">IF(SUM('Chemicals Calcs'!S$2:S63)-'Chem - ODS'!N$15*10^6&lt;0,0,IF(AND(SUM('Chemicals Calcs'!S$1:S62)-'Chem - ODS'!N$15*10^6&lt;0,SUM('Chemicals Calcs'!S$2:S63)-'Chem - ODS'!N$15*10^6&gt;0),SUM('Chemicals Calcs'!S$2:S63)-'Chem - ODS'!N$15*10^6,'Chemicals Calcs'!S63))</f>
        <v>1146731540569.4177</v>
      </c>
      <c r="T63" s="210">
        <f ca="1">IF(SUM('Chemicals Calcs'!T$2:T63)-'Chem - ODS'!O$15*10^6&lt;0,0,IF(AND(SUM('Chemicals Calcs'!T$1:T62)-'Chem - ODS'!O$15*10^6&lt;0,SUM('Chemicals Calcs'!T$2:T63)-'Chem - ODS'!O$15*10^6&gt;0),SUM('Chemicals Calcs'!T$2:T63)-'Chem - ODS'!O$15*10^6,'Chemicals Calcs'!T63))</f>
        <v>1163081037938.2686</v>
      </c>
      <c r="U63" s="210">
        <f ca="1">IF(SUM('Chemicals Calcs'!U$2:U63)-'Chem - ODS'!P$15*10^6&lt;0,0,IF(AND(SUM('Chemicals Calcs'!U$1:U62)-'Chem - ODS'!P$15*10^6&lt;0,SUM('Chemicals Calcs'!U$2:U63)-'Chem - ODS'!P$15*10^6&gt;0),SUM('Chemicals Calcs'!U$2:U63)-'Chem - ODS'!P$15*10^6,'Chemicals Calcs'!U63))</f>
        <v>1179430535307.1196</v>
      </c>
      <c r="V63" s="210">
        <f ca="1">IF(SUM('Chemicals Calcs'!V$2:V63)-'Chem - ODS'!Q$15*10^6&lt;0,0,IF(AND(SUM('Chemicals Calcs'!V$1:V62)-'Chem - ODS'!Q$15*10^6&lt;0,SUM('Chemicals Calcs'!V$2:V63)-'Chem - ODS'!Q$15*10^6&gt;0),SUM('Chemicals Calcs'!V$2:V63)-'Chem - ODS'!Q$15*10^6,'Chemicals Calcs'!V63))</f>
        <v>1195780032675.9705</v>
      </c>
      <c r="W63" s="210">
        <f ca="1">IF(SUM('Chemicals Calcs'!W$2:W63)-'Chem - ODS'!R$15*10^6&lt;0,0,IF(AND(SUM('Chemicals Calcs'!W$1:W62)-'Chem - ODS'!R$15*10^6&lt;0,SUM('Chemicals Calcs'!W$2:W63)-'Chem - ODS'!R$15*10^6&gt;0),SUM('Chemicals Calcs'!W$2:W63)-'Chem - ODS'!R$15*10^6,'Chemicals Calcs'!W63))</f>
        <v>1216644555968.9399</v>
      </c>
      <c r="X63" s="210">
        <f ca="1">IF(SUM('Chemicals Calcs'!X$2:X63)-'Chem - ODS'!S$15*10^6&lt;0,0,IF(AND(SUM('Chemicals Calcs'!X$1:X62)-'Chem - ODS'!S$15*10^6&lt;0,SUM('Chemicals Calcs'!X$2:X63)-'Chem - ODS'!S$15*10^6&gt;0),SUM('Chemicals Calcs'!X$2:X63)-'Chem - ODS'!S$15*10^6,'Chemicals Calcs'!X63))</f>
        <v>1237509079261.9097</v>
      </c>
      <c r="Y63" s="210">
        <f ca="1">IF(SUM('Chemicals Calcs'!Y$2:Y63)-'Chem - ODS'!T$15*10^6&lt;0,0,IF(AND(SUM('Chemicals Calcs'!Y$1:Y62)-'Chem - ODS'!T$15*10^6&lt;0,SUM('Chemicals Calcs'!Y$2:Y63)-'Chem - ODS'!T$15*10^6&gt;0),SUM('Chemicals Calcs'!Y$2:Y63)-'Chem - ODS'!T$15*10^6,'Chemicals Calcs'!Y63))</f>
        <v>1258373602554.8792</v>
      </c>
      <c r="Z63" s="210">
        <f ca="1">IF(SUM('Chemicals Calcs'!Z$2:Z63)-'Chem - ODS'!U$15*10^6&lt;0,0,IF(AND(SUM('Chemicals Calcs'!Z$1:Z62)-'Chem - ODS'!U$15*10^6&lt;0,SUM('Chemicals Calcs'!Z$2:Z63)-'Chem - ODS'!U$15*10^6&gt;0),SUM('Chemicals Calcs'!Z$2:Z63)-'Chem - ODS'!U$15*10^6,'Chemicals Calcs'!Z63))</f>
        <v>1279238125847.8486</v>
      </c>
      <c r="AA63" s="210">
        <f ca="1">IF(SUM('Chemicals Calcs'!AA$2:AA63)-'Chem - ODS'!V$15*10^6&lt;0,0,IF(AND(SUM('Chemicals Calcs'!AA$1:AA62)-'Chem - ODS'!V$15*10^6&lt;0,SUM('Chemicals Calcs'!AA$2:AA63)-'Chem - ODS'!V$15*10^6&gt;0),SUM('Chemicals Calcs'!AA$2:AA63)-'Chem - ODS'!V$15*10^6,'Chemicals Calcs'!AA63))</f>
        <v>1300102649140.8184</v>
      </c>
      <c r="AB63" s="210">
        <f ca="1">IF(SUM('Chemicals Calcs'!AB$2:AB63)-'Chem - ODS'!W$15*10^6&lt;0,0,IF(AND(SUM('Chemicals Calcs'!AB$1:AB62)-'Chem - ODS'!W$15*10^6&lt;0,SUM('Chemicals Calcs'!AB$2:AB63)-'Chem - ODS'!W$15*10^6&gt;0),SUM('Chemicals Calcs'!AB$2:AB63)-'Chem - ODS'!W$15*10^6,'Chemicals Calcs'!AB63))</f>
        <v>1320967172433.7878</v>
      </c>
      <c r="AC63" s="210">
        <f ca="1">IF(SUM('Chemicals Calcs'!AC$2:AC63)-'Chem - ODS'!X$15*10^6&lt;0,0,IF(AND(SUM('Chemicals Calcs'!AC$1:AC62)-'Chem - ODS'!X$15*10^6&lt;0,SUM('Chemicals Calcs'!AC$2:AC63)-'Chem - ODS'!X$15*10^6&gt;0),SUM('Chemicals Calcs'!AC$2:AC63)-'Chem - ODS'!X$15*10^6,'Chemicals Calcs'!AC63))</f>
        <v>1341831695726.7573</v>
      </c>
      <c r="AD63" s="210">
        <f ca="1">IF(SUM('Chemicals Calcs'!AD$2:AD63)-'Chem - ODS'!Y$15*10^6&lt;0,0,IF(AND(SUM('Chemicals Calcs'!AD$1:AD62)-'Chem - ODS'!Y$15*10^6&lt;0,SUM('Chemicals Calcs'!AD$2:AD63)-'Chem - ODS'!Y$15*10^6&gt;0),SUM('Chemicals Calcs'!AD$2:AD63)-'Chem - ODS'!Y$15*10^6,'Chemicals Calcs'!AD63))</f>
        <v>1362696219019.7271</v>
      </c>
      <c r="AE63" s="210">
        <f ca="1">IF(SUM('Chemicals Calcs'!AE$2:AE63)-'Chem - ODS'!Z$15*10^6&lt;0,0,IF(AND(SUM('Chemicals Calcs'!AE$1:AE62)-'Chem - ODS'!Z$15*10^6&lt;0,SUM('Chemicals Calcs'!AE$2:AE63)-'Chem - ODS'!Z$15*10^6&gt;0),SUM('Chemicals Calcs'!AE$2:AE63)-'Chem - ODS'!Z$15*10^6,'Chemicals Calcs'!AE63))</f>
        <v>1383560742312.6968</v>
      </c>
      <c r="AF63" s="210">
        <f ca="1">IF(SUM('Chemicals Calcs'!AF$2:AF63)-'Chem - ODS'!AA$15*10^6&lt;0,0,IF(AND(SUM('Chemicals Calcs'!AF$1:AF62)-'Chem - ODS'!AA$15*10^6&lt;0,SUM('Chemicals Calcs'!AF$2:AF63)-'Chem - ODS'!AA$15*10^6&gt;0),SUM('Chemicals Calcs'!AF$2:AF63)-'Chem - ODS'!AA$15*10^6,'Chemicals Calcs'!AF63))</f>
        <v>1404425265605.6663</v>
      </c>
      <c r="AG63" s="210">
        <f ca="1">IF(SUM('Chemicals Calcs'!AG$2:AG63)-'Chem - ODS'!AB$15*10^6&lt;0,0,IF(AND(SUM('Chemicals Calcs'!AG$1:AG62)-'Chem - ODS'!AB$15*10^6&lt;0,SUM('Chemicals Calcs'!AG$2:AG63)-'Chem - ODS'!AB$15*10^6&gt;0),SUM('Chemicals Calcs'!AG$2:AG63)-'Chem - ODS'!AB$15*10^6,'Chemicals Calcs'!AG63))</f>
        <v>1425289788898.636</v>
      </c>
      <c r="AH63" s="210">
        <f ca="1">IF(SUM('Chemicals Calcs'!AH$2:AH63)-'Chem - ODS'!AC$15*10^6&lt;0,0,IF(AND(SUM('Chemicals Calcs'!AH$1:AH62)-'Chem - ODS'!AC$15*10^6&lt;0,SUM('Chemicals Calcs'!AH$2:AH63)-'Chem - ODS'!AC$15*10^6&gt;0),SUM('Chemicals Calcs'!AH$2:AH63)-'Chem - ODS'!AC$15*10^6,'Chemicals Calcs'!AH63))</f>
        <v>1446154312191.6055</v>
      </c>
      <c r="AI63" s="210">
        <f ca="1">IF(SUM('Chemicals Calcs'!AI$2:AI63)-'Chem - ODS'!AD$15*10^6&lt;0,0,IF(AND(SUM('Chemicals Calcs'!AI$1:AI62)-'Chem - ODS'!AD$15*10^6&lt;0,SUM('Chemicals Calcs'!AI$2:AI63)-'Chem - ODS'!AD$15*10^6&gt;0),SUM('Chemicals Calcs'!AI$2:AI63)-'Chem - ODS'!AD$15*10^6,'Chemicals Calcs'!AI63))</f>
        <v>1467018835484.575</v>
      </c>
      <c r="AJ63" s="210">
        <f ca="1">IF(SUM('Chemicals Calcs'!AJ$2:AJ63)-'Chem - ODS'!AE$15*10^6&lt;0,0,IF(AND(SUM('Chemicals Calcs'!AJ$1:AJ62)-'Chem - ODS'!AE$15*10^6&lt;0,SUM('Chemicals Calcs'!AJ$2:AJ63)-'Chem - ODS'!AE$15*10^6&gt;0),SUM('Chemicals Calcs'!AJ$2:AJ63)-'Chem - ODS'!AE$15*10^6,'Chemicals Calcs'!AJ63))</f>
        <v>1487883358777.5444</v>
      </c>
      <c r="AK63" s="210">
        <f ca="1">IF(SUM('Chemicals Calcs'!AK$2:AK63)-'Chem - ODS'!AF$15*10^6&lt;0,0,IF(AND(SUM('Chemicals Calcs'!AK$1:AK62)-'Chem - ODS'!AF$15*10^6&lt;0,SUM('Chemicals Calcs'!AK$2:AK63)-'Chem - ODS'!AF$15*10^6&gt;0),SUM('Chemicals Calcs'!AK$2:AK63)-'Chem - ODS'!AF$15*10^6,'Chemicals Calcs'!AK63))</f>
        <v>1508747882070.5142</v>
      </c>
      <c r="AL63" s="210">
        <f ca="1">IF(SUM('Chemicals Calcs'!AL$2:AL63)-'Chem - ODS'!AG$15*10^6&lt;0,0,IF(AND(SUM('Chemicals Calcs'!AL$1:AL62)-'Chem - ODS'!AG$15*10^6&lt;0,SUM('Chemicals Calcs'!AL$2:AL63)-'Chem - ODS'!AG$15*10^6&gt;0),SUM('Chemicals Calcs'!AL$2:AL63)-'Chem - ODS'!AG$15*10^6,'Chemicals Calcs'!AL63))</f>
        <v>1529612405363.4836</v>
      </c>
      <c r="AM63" s="210">
        <f ca="1">IF(SUM('Chemicals Calcs'!AM$2:AM63)-'Chem - ODS'!AH$15*10^6&lt;0,0,IF(AND(SUM('Chemicals Calcs'!AM$1:AM62)-'Chem - ODS'!AH$15*10^6&lt;0,SUM('Chemicals Calcs'!AM$2:AM63)-'Chem - ODS'!AH$15*10^6&gt;0),SUM('Chemicals Calcs'!AM$2:AM63)-'Chem - ODS'!AH$15*10^6,'Chemicals Calcs'!AM63))</f>
        <v>1550476928656.4534</v>
      </c>
      <c r="AN63" s="210">
        <f ca="1">IF(SUM('Chemicals Calcs'!AN$2:AN63)-'Chem - ODS'!AI$15*10^6&lt;0,0,IF(AND(SUM('Chemicals Calcs'!AN$1:AN62)-'Chem - ODS'!AI$15*10^6&lt;0,SUM('Chemicals Calcs'!AN$2:AN63)-'Chem - ODS'!AI$15*10^6&gt;0),SUM('Chemicals Calcs'!AN$2:AN63)-'Chem - ODS'!AI$15*10^6,'Chemicals Calcs'!AN63))</f>
        <v>1571341451949.4229</v>
      </c>
      <c r="AO63" s="210">
        <f ca="1">IF(SUM('Chemicals Calcs'!AO$2:AO63)-'Chem - ODS'!AJ$15*10^6&lt;0,0,IF(AND(SUM('Chemicals Calcs'!AO$1:AO62)-'Chem - ODS'!AJ$15*10^6&lt;0,SUM('Chemicals Calcs'!AO$2:AO63)-'Chem - ODS'!AJ$15*10^6&gt;0),SUM('Chemicals Calcs'!AO$2:AO63)-'Chem - ODS'!AJ$15*10^6,'Chemicals Calcs'!AO63))</f>
        <v>1592205975242.3926</v>
      </c>
      <c r="AP63" s="210">
        <f ca="1">IF(SUM('Chemicals Calcs'!AP$2:AP63)-'Chem - ODS'!AK$15*10^6&lt;0,0,IF(AND(SUM('Chemicals Calcs'!AP$1:AP62)-'Chem - ODS'!AK$15*10^6&lt;0,SUM('Chemicals Calcs'!AP$2:AP63)-'Chem - ODS'!AK$15*10^6&gt;0),SUM('Chemicals Calcs'!AP$2:AP63)-'Chem - ODS'!AK$15*10^6,'Chemicals Calcs'!AP63))</f>
        <v>1613070498535.3621</v>
      </c>
    </row>
    <row r="64" spans="1:42">
      <c r="A64" s="74">
        <v>12</v>
      </c>
      <c r="B64">
        <f ca="1">IF('Chemicals 2010'!$A72="CP",INDIRECT("'Chemicals 2010'!"&amp;'Country Selector'!$B$3&amp;ROW($A72))*10^12,0)</f>
        <v>1065258979669.2205</v>
      </c>
      <c r="C64" s="90">
        <f t="shared" ref="C64:F127" ca="1" si="4">$B64*($L$1-C$1)/($L$1-$B$1)+$L64*(C$1-$B$1)/($L$1-$B$1)</f>
        <v>1087768714075.7341</v>
      </c>
      <c r="D64" s="90">
        <f t="shared" ca="1" si="3"/>
        <v>1110278448482.2478</v>
      </c>
      <c r="E64" s="90">
        <f t="shared" ca="1" si="3"/>
        <v>1132788182888.7615</v>
      </c>
      <c r="F64" s="90">
        <f t="shared" ca="1" si="3"/>
        <v>1155297917295.2749</v>
      </c>
      <c r="G64" s="210">
        <f ca="1">IF(SUM('Chemicals Calcs'!G$2:G64)-'Chem - ODS'!B$15*10^6&lt;0,0,IF(AND(SUM('Chemicals Calcs'!G$1:G63)-'Chem - ODS'!B$15*10^6&lt;0,SUM('Chemicals Calcs'!G$2:G64)-'Chem - ODS'!B$15*10^6&gt;0),SUM('Chemicals Calcs'!G$2:G64)-'Chem - ODS'!B$15*10^6,'Chemicals Calcs'!G64))</f>
        <v>1177807651701.7886</v>
      </c>
      <c r="H64" s="210">
        <f ca="1">IF(SUM('Chemicals Calcs'!H$2:H64)-'Chem - ODS'!C$15*10^6&lt;0,0,IF(AND(SUM('Chemicals Calcs'!H$1:H63)-'Chem - ODS'!C$15*10^6&lt;0,SUM('Chemicals Calcs'!H$2:H64)-'Chem - ODS'!C$15*10^6&gt;0),SUM('Chemicals Calcs'!H$2:H64)-'Chem - ODS'!C$15*10^6,'Chemicals Calcs'!H64))</f>
        <v>1200317386108.3022</v>
      </c>
      <c r="I64" s="210">
        <f ca="1">IF(SUM('Chemicals Calcs'!I$2:I64)-'Chem - ODS'!D$15*10^6&lt;0,0,IF(AND(SUM('Chemicals Calcs'!I$1:I63)-'Chem - ODS'!D$15*10^6&lt;0,SUM('Chemicals Calcs'!I$2:I64)-'Chem - ODS'!D$15*10^6&gt;0),SUM('Chemicals Calcs'!I$2:I64)-'Chem - ODS'!D$15*10^6,'Chemicals Calcs'!I64))</f>
        <v>1222827120514.8159</v>
      </c>
      <c r="J64" s="210">
        <f ca="1">IF(SUM('Chemicals Calcs'!J$2:J64)-'Chem - ODS'!E$15*10^6&lt;0,0,IF(AND(SUM('Chemicals Calcs'!J$1:J63)-'Chem - ODS'!E$15*10^6&lt;0,SUM('Chemicals Calcs'!J$2:J64)-'Chem - ODS'!E$15*10^6&gt;0),SUM('Chemicals Calcs'!J$2:J64)-'Chem - ODS'!E$15*10^6,'Chemicals Calcs'!J64))</f>
        <v>1245336854921.3296</v>
      </c>
      <c r="K64" s="210">
        <f ca="1">IF(SUM('Chemicals Calcs'!K$2:K64)-'Chem - ODS'!F$15*10^6&lt;0,0,IF(AND(SUM('Chemicals Calcs'!K$1:K63)-'Chem - ODS'!F$15*10^6&lt;0,SUM('Chemicals Calcs'!K$2:K64)-'Chem - ODS'!F$15*10^6&gt;0),SUM('Chemicals Calcs'!K$2:K64)-'Chem - ODS'!F$15*10^6,'Chemicals Calcs'!K64))</f>
        <v>1267846589327.8435</v>
      </c>
      <c r="L64" s="210">
        <f ca="1">IF(SUM('Chemicals Calcs'!L$2:L64)-'Chem - ODS'!G$15*10^6&lt;0,0,IF(AND(SUM('Chemicals Calcs'!L$1:L63)-'Chem - ODS'!G$15*10^6&lt;0,SUM('Chemicals Calcs'!L$2:L64)-'Chem - ODS'!G$15*10^6&gt;0),SUM('Chemicals Calcs'!L$2:L64)-'Chem - ODS'!G$15*10^6,'Chemicals Calcs'!L64))</f>
        <v>1290356323734.3569</v>
      </c>
      <c r="M64" s="210">
        <f ca="1">IF(SUM('Chemicals Calcs'!M$2:M64)-'Chem - ODS'!H$15*10^6&lt;0,0,IF(AND(SUM('Chemicals Calcs'!M$1:M63)-'Chem - ODS'!H$15*10^6&lt;0,SUM('Chemicals Calcs'!M$2:M64)-'Chem - ODS'!H$15*10^6&gt;0),SUM('Chemicals Calcs'!M$2:M64)-'Chem - ODS'!H$15*10^6,'Chemicals Calcs'!M64))</f>
        <v>1310793195445.4177</v>
      </c>
      <c r="N64" s="210">
        <f ca="1">IF(SUM('Chemicals Calcs'!N$2:N64)-'Chem - ODS'!I$15*10^6&lt;0,0,IF(AND(SUM('Chemicals Calcs'!N$1:N63)-'Chem - ODS'!I$15*10^6&lt;0,SUM('Chemicals Calcs'!N$2:N64)-'Chem - ODS'!I$15*10^6&gt;0),SUM('Chemicals Calcs'!N$2:N64)-'Chem - ODS'!I$15*10^6,'Chemicals Calcs'!N64))</f>
        <v>1331230067156.4783</v>
      </c>
      <c r="O64" s="210">
        <f ca="1">IF(SUM('Chemicals Calcs'!O$2:O64)-'Chem - ODS'!J$15*10^6&lt;0,0,IF(AND(SUM('Chemicals Calcs'!O$1:O63)-'Chem - ODS'!J$15*10^6&lt;0,SUM('Chemicals Calcs'!O$2:O64)-'Chem - ODS'!J$15*10^6&gt;0),SUM('Chemicals Calcs'!O$2:O64)-'Chem - ODS'!J$15*10^6,'Chemicals Calcs'!O64))</f>
        <v>1351666938867.5388</v>
      </c>
      <c r="P64" s="210">
        <f ca="1">IF(SUM('Chemicals Calcs'!P$2:P64)-'Chem - ODS'!K$15*10^6&lt;0,0,IF(AND(SUM('Chemicals Calcs'!P$1:P63)-'Chem - ODS'!K$15*10^6&lt;0,SUM('Chemicals Calcs'!P$2:P64)-'Chem - ODS'!K$15*10^6&gt;0),SUM('Chemicals Calcs'!P$2:P64)-'Chem - ODS'!K$15*10^6,'Chemicals Calcs'!P64))</f>
        <v>1372103810578.5994</v>
      </c>
      <c r="Q64" s="210">
        <f ca="1">IF(SUM('Chemicals Calcs'!Q$2:Q64)-'Chem - ODS'!L$15*10^6&lt;0,0,IF(AND(SUM('Chemicals Calcs'!Q$1:Q63)-'Chem - ODS'!L$15*10^6&lt;0,SUM('Chemicals Calcs'!Q$2:Q64)-'Chem - ODS'!L$15*10^6&gt;0),SUM('Chemicals Calcs'!Q$2:Q64)-'Chem - ODS'!L$15*10^6,'Chemicals Calcs'!Q64))</f>
        <v>1392540682289.6602</v>
      </c>
      <c r="R64" s="210">
        <f ca="1">IF(SUM('Chemicals Calcs'!R$2:R64)-'Chem - ODS'!M$15*10^6&lt;0,0,IF(AND(SUM('Chemicals Calcs'!R$1:R63)-'Chem - ODS'!M$15*10^6&lt;0,SUM('Chemicals Calcs'!R$2:R64)-'Chem - ODS'!M$15*10^6&gt;0),SUM('Chemicals Calcs'!R$2:R64)-'Chem - ODS'!M$15*10^6,'Chemicals Calcs'!R64))</f>
        <v>1412977554000.7207</v>
      </c>
      <c r="S64" s="210">
        <f ca="1">IF(SUM('Chemicals Calcs'!S$2:S64)-'Chem - ODS'!N$15*10^6&lt;0,0,IF(AND(SUM('Chemicals Calcs'!S$1:S63)-'Chem - ODS'!N$15*10^6&lt;0,SUM('Chemicals Calcs'!S$2:S64)-'Chem - ODS'!N$15*10^6&gt;0),SUM('Chemicals Calcs'!S$2:S64)-'Chem - ODS'!N$15*10^6,'Chemicals Calcs'!S64))</f>
        <v>1433414425711.7813</v>
      </c>
      <c r="T64" s="210">
        <f ca="1">IF(SUM('Chemicals Calcs'!T$2:T64)-'Chem - ODS'!O$15*10^6&lt;0,0,IF(AND(SUM('Chemicals Calcs'!T$1:T63)-'Chem - ODS'!O$15*10^6&lt;0,SUM('Chemicals Calcs'!T$2:T64)-'Chem - ODS'!O$15*10^6&gt;0),SUM('Chemicals Calcs'!T$2:T64)-'Chem - ODS'!O$15*10^6,'Chemicals Calcs'!T64))</f>
        <v>1453851297422.8418</v>
      </c>
      <c r="U64" s="210">
        <f ca="1">IF(SUM('Chemicals Calcs'!U$2:U64)-'Chem - ODS'!P$15*10^6&lt;0,0,IF(AND(SUM('Chemicals Calcs'!U$1:U63)-'Chem - ODS'!P$15*10^6&lt;0,SUM('Chemicals Calcs'!U$2:U64)-'Chem - ODS'!P$15*10^6&gt;0),SUM('Chemicals Calcs'!U$2:U64)-'Chem - ODS'!P$15*10^6,'Chemicals Calcs'!U64))</f>
        <v>1474288169133.9026</v>
      </c>
      <c r="V64" s="210">
        <f ca="1">IF(SUM('Chemicals Calcs'!V$2:V64)-'Chem - ODS'!Q$15*10^6&lt;0,0,IF(AND(SUM('Chemicals Calcs'!V$1:V63)-'Chem - ODS'!Q$15*10^6&lt;0,SUM('Chemicals Calcs'!V$2:V64)-'Chem - ODS'!Q$15*10^6&gt;0),SUM('Chemicals Calcs'!V$2:V64)-'Chem - ODS'!Q$15*10^6,'Chemicals Calcs'!V64))</f>
        <v>1494725040844.9631</v>
      </c>
      <c r="W64" s="210">
        <f ca="1">IF(SUM('Chemicals Calcs'!W$2:W64)-'Chem - ODS'!R$15*10^6&lt;0,0,IF(AND(SUM('Chemicals Calcs'!W$1:W63)-'Chem - ODS'!R$15*10^6&lt;0,SUM('Chemicals Calcs'!W$2:W64)-'Chem - ODS'!R$15*10^6&gt;0),SUM('Chemicals Calcs'!W$2:W64)-'Chem - ODS'!R$15*10^6,'Chemicals Calcs'!W64))</f>
        <v>1520805694961.1753</v>
      </c>
      <c r="X64" s="210">
        <f ca="1">IF(SUM('Chemicals Calcs'!X$2:X64)-'Chem - ODS'!S$15*10^6&lt;0,0,IF(AND(SUM('Chemicals Calcs'!X$1:X63)-'Chem - ODS'!S$15*10^6&lt;0,SUM('Chemicals Calcs'!X$2:X64)-'Chem - ODS'!S$15*10^6&gt;0),SUM('Chemicals Calcs'!X$2:X64)-'Chem - ODS'!S$15*10^6,'Chemicals Calcs'!X64))</f>
        <v>1546886349077.387</v>
      </c>
      <c r="Y64" s="210">
        <f ca="1">IF(SUM('Chemicals Calcs'!Y$2:Y64)-'Chem - ODS'!T$15*10^6&lt;0,0,IF(AND(SUM('Chemicals Calcs'!Y$1:Y63)-'Chem - ODS'!T$15*10^6&lt;0,SUM('Chemicals Calcs'!Y$2:Y64)-'Chem - ODS'!T$15*10^6&gt;0),SUM('Chemicals Calcs'!Y$2:Y64)-'Chem - ODS'!T$15*10^6,'Chemicals Calcs'!Y64))</f>
        <v>1572967003193.5991</v>
      </c>
      <c r="Z64" s="210">
        <f ca="1">IF(SUM('Chemicals Calcs'!Z$2:Z64)-'Chem - ODS'!U$15*10^6&lt;0,0,IF(AND(SUM('Chemicals Calcs'!Z$1:Z63)-'Chem - ODS'!U$15*10^6&lt;0,SUM('Chemicals Calcs'!Z$2:Z64)-'Chem - ODS'!U$15*10^6&gt;0),SUM('Chemicals Calcs'!Z$2:Z64)-'Chem - ODS'!U$15*10^6,'Chemicals Calcs'!Z64))</f>
        <v>1599047657309.811</v>
      </c>
      <c r="AA64" s="210">
        <f ca="1">IF(SUM('Chemicals Calcs'!AA$2:AA64)-'Chem - ODS'!V$15*10^6&lt;0,0,IF(AND(SUM('Chemicals Calcs'!AA$1:AA63)-'Chem - ODS'!V$15*10^6&lt;0,SUM('Chemicals Calcs'!AA$2:AA64)-'Chem - ODS'!V$15*10^6&gt;0),SUM('Chemicals Calcs'!AA$2:AA64)-'Chem - ODS'!V$15*10^6,'Chemicals Calcs'!AA64))</f>
        <v>1625128311426.0229</v>
      </c>
      <c r="AB64" s="210">
        <f ca="1">IF(SUM('Chemicals Calcs'!AB$2:AB64)-'Chem - ODS'!W$15*10^6&lt;0,0,IF(AND(SUM('Chemicals Calcs'!AB$1:AB63)-'Chem - ODS'!W$15*10^6&lt;0,SUM('Chemicals Calcs'!AB$2:AB64)-'Chem - ODS'!W$15*10^6&gt;0),SUM('Chemicals Calcs'!AB$2:AB64)-'Chem - ODS'!W$15*10^6,'Chemicals Calcs'!AB64))</f>
        <v>1651208965542.2349</v>
      </c>
      <c r="AC64" s="210">
        <f ca="1">IF(SUM('Chemicals Calcs'!AC$2:AC64)-'Chem - ODS'!X$15*10^6&lt;0,0,IF(AND(SUM('Chemicals Calcs'!AC$1:AC63)-'Chem - ODS'!X$15*10^6&lt;0,SUM('Chemicals Calcs'!AC$2:AC64)-'Chem - ODS'!X$15*10^6&gt;0),SUM('Chemicals Calcs'!AC$2:AC64)-'Chem - ODS'!X$15*10^6,'Chemicals Calcs'!AC64))</f>
        <v>1677289619658.4468</v>
      </c>
      <c r="AD64" s="210">
        <f ca="1">IF(SUM('Chemicals Calcs'!AD$2:AD64)-'Chem - ODS'!Y$15*10^6&lt;0,0,IF(AND(SUM('Chemicals Calcs'!AD$1:AD63)-'Chem - ODS'!Y$15*10^6&lt;0,SUM('Chemicals Calcs'!AD$2:AD64)-'Chem - ODS'!Y$15*10^6&gt;0),SUM('Chemicals Calcs'!AD$2:AD64)-'Chem - ODS'!Y$15*10^6,'Chemicals Calcs'!AD64))</f>
        <v>1703370273774.6589</v>
      </c>
      <c r="AE64" s="210">
        <f ca="1">IF(SUM('Chemicals Calcs'!AE$2:AE64)-'Chem - ODS'!Z$15*10^6&lt;0,0,IF(AND(SUM('Chemicals Calcs'!AE$1:AE63)-'Chem - ODS'!Z$15*10^6&lt;0,SUM('Chemicals Calcs'!AE$2:AE64)-'Chem - ODS'!Z$15*10^6&gt;0),SUM('Chemicals Calcs'!AE$2:AE64)-'Chem - ODS'!Z$15*10^6,'Chemicals Calcs'!AE64))</f>
        <v>1729450927890.8711</v>
      </c>
      <c r="AF64" s="210">
        <f ca="1">IF(SUM('Chemicals Calcs'!AF$2:AF64)-'Chem - ODS'!AA$15*10^6&lt;0,0,IF(AND(SUM('Chemicals Calcs'!AF$1:AF63)-'Chem - ODS'!AA$15*10^6&lt;0,SUM('Chemicals Calcs'!AF$2:AF64)-'Chem - ODS'!AA$15*10^6&gt;0),SUM('Chemicals Calcs'!AF$2:AF64)-'Chem - ODS'!AA$15*10^6,'Chemicals Calcs'!AF64))</f>
        <v>1755531582007.083</v>
      </c>
      <c r="AG64" s="210">
        <f ca="1">IF(SUM('Chemicals Calcs'!AG$2:AG64)-'Chem - ODS'!AB$15*10^6&lt;0,0,IF(AND(SUM('Chemicals Calcs'!AG$1:AG63)-'Chem - ODS'!AB$15*10^6&lt;0,SUM('Chemicals Calcs'!AG$2:AG64)-'Chem - ODS'!AB$15*10^6&gt;0),SUM('Chemicals Calcs'!AG$2:AG64)-'Chem - ODS'!AB$15*10^6,'Chemicals Calcs'!AG64))</f>
        <v>1781612236123.2949</v>
      </c>
      <c r="AH64" s="210">
        <f ca="1">IF(SUM('Chemicals Calcs'!AH$2:AH64)-'Chem - ODS'!AC$15*10^6&lt;0,0,IF(AND(SUM('Chemicals Calcs'!AH$1:AH63)-'Chem - ODS'!AC$15*10^6&lt;0,SUM('Chemicals Calcs'!AH$2:AH64)-'Chem - ODS'!AC$15*10^6&gt;0),SUM('Chemicals Calcs'!AH$2:AH64)-'Chem - ODS'!AC$15*10^6,'Chemicals Calcs'!AH64))</f>
        <v>1807692890239.5068</v>
      </c>
      <c r="AI64" s="210">
        <f ca="1">IF(SUM('Chemicals Calcs'!AI$2:AI64)-'Chem - ODS'!AD$15*10^6&lt;0,0,IF(AND(SUM('Chemicals Calcs'!AI$1:AI63)-'Chem - ODS'!AD$15*10^6&lt;0,SUM('Chemicals Calcs'!AI$2:AI64)-'Chem - ODS'!AD$15*10^6&gt;0),SUM('Chemicals Calcs'!AI$2:AI64)-'Chem - ODS'!AD$15*10^6,'Chemicals Calcs'!AI64))</f>
        <v>1833773544355.7188</v>
      </c>
      <c r="AJ64" s="210">
        <f ca="1">IF(SUM('Chemicals Calcs'!AJ$2:AJ64)-'Chem - ODS'!AE$15*10^6&lt;0,0,IF(AND(SUM('Chemicals Calcs'!AJ$1:AJ63)-'Chem - ODS'!AE$15*10^6&lt;0,SUM('Chemicals Calcs'!AJ$2:AJ64)-'Chem - ODS'!AE$15*10^6&gt;0),SUM('Chemicals Calcs'!AJ$2:AJ64)-'Chem - ODS'!AE$15*10^6,'Chemicals Calcs'!AJ64))</f>
        <v>1859854198471.9309</v>
      </c>
      <c r="AK64" s="210">
        <f ca="1">IF(SUM('Chemicals Calcs'!AK$2:AK64)-'Chem - ODS'!AF$15*10^6&lt;0,0,IF(AND(SUM('Chemicals Calcs'!AK$1:AK63)-'Chem - ODS'!AF$15*10^6&lt;0,SUM('Chemicals Calcs'!AK$2:AK64)-'Chem - ODS'!AF$15*10^6&gt;0),SUM('Chemicals Calcs'!AK$2:AK64)-'Chem - ODS'!AF$15*10^6,'Chemicals Calcs'!AK64))</f>
        <v>1885934852588.1426</v>
      </c>
      <c r="AL64" s="210">
        <f ca="1">IF(SUM('Chemicals Calcs'!AL$2:AL64)-'Chem - ODS'!AG$15*10^6&lt;0,0,IF(AND(SUM('Chemicals Calcs'!AL$1:AL63)-'Chem - ODS'!AG$15*10^6&lt;0,SUM('Chemicals Calcs'!AL$2:AL64)-'Chem - ODS'!AG$15*10^6&gt;0),SUM('Chemicals Calcs'!AL$2:AL64)-'Chem - ODS'!AG$15*10^6,'Chemicals Calcs'!AL64))</f>
        <v>1912015506704.3547</v>
      </c>
      <c r="AM64" s="210">
        <f ca="1">IF(SUM('Chemicals Calcs'!AM$2:AM64)-'Chem - ODS'!AH$15*10^6&lt;0,0,IF(AND(SUM('Chemicals Calcs'!AM$1:AM63)-'Chem - ODS'!AH$15*10^6&lt;0,SUM('Chemicals Calcs'!AM$2:AM64)-'Chem - ODS'!AH$15*10^6&gt;0),SUM('Chemicals Calcs'!AM$2:AM64)-'Chem - ODS'!AH$15*10^6,'Chemicals Calcs'!AM64))</f>
        <v>1938096160820.5667</v>
      </c>
      <c r="AN64" s="210">
        <f ca="1">IF(SUM('Chemicals Calcs'!AN$2:AN64)-'Chem - ODS'!AI$15*10^6&lt;0,0,IF(AND(SUM('Chemicals Calcs'!AN$1:AN63)-'Chem - ODS'!AI$15*10^6&lt;0,SUM('Chemicals Calcs'!AN$2:AN64)-'Chem - ODS'!AI$15*10^6&gt;0),SUM('Chemicals Calcs'!AN$2:AN64)-'Chem - ODS'!AI$15*10^6,'Chemicals Calcs'!AN64))</f>
        <v>1964176814936.7788</v>
      </c>
      <c r="AO64" s="210">
        <f ca="1">IF(SUM('Chemicals Calcs'!AO$2:AO64)-'Chem - ODS'!AJ$15*10^6&lt;0,0,IF(AND(SUM('Chemicals Calcs'!AO$1:AO63)-'Chem - ODS'!AJ$15*10^6&lt;0,SUM('Chemicals Calcs'!AO$2:AO64)-'Chem - ODS'!AJ$15*10^6&gt;0),SUM('Chemicals Calcs'!AO$2:AO64)-'Chem - ODS'!AJ$15*10^6,'Chemicals Calcs'!AO64))</f>
        <v>1990257469052.9907</v>
      </c>
      <c r="AP64" s="210">
        <f ca="1">IF(SUM('Chemicals Calcs'!AP$2:AP64)-'Chem - ODS'!AK$15*10^6&lt;0,0,IF(AND(SUM('Chemicals Calcs'!AP$1:AP63)-'Chem - ODS'!AK$15*10^6&lt;0,SUM('Chemicals Calcs'!AP$2:AP64)-'Chem - ODS'!AK$15*10^6&gt;0),SUM('Chemicals Calcs'!AP$2:AP64)-'Chem - ODS'!AK$15*10^6,'Chemicals Calcs'!AP64))</f>
        <v>2016338123169.2026</v>
      </c>
    </row>
    <row r="65" spans="1:42">
      <c r="A65" s="74">
        <v>13</v>
      </c>
      <c r="B65">
        <f ca="1">IF('Chemicals 2010'!$A73="CP",INDIRECT("'Chemicals 2010'!"&amp;'Country Selector'!$B$3&amp;ROW($A73))*10^12,0)</f>
        <v>4063202108166.8574</v>
      </c>
      <c r="C65" s="90">
        <f t="shared" ca="1" si="4"/>
        <v>4149060666545.9814</v>
      </c>
      <c r="D65" s="90">
        <f t="shared" ca="1" si="3"/>
        <v>4234919224925.1045</v>
      </c>
      <c r="E65" s="90">
        <f t="shared" ca="1" si="3"/>
        <v>4320777783304.228</v>
      </c>
      <c r="F65" s="90">
        <f t="shared" ca="1" si="3"/>
        <v>4406636341683.3516</v>
      </c>
      <c r="G65" s="210">
        <f ca="1">IF(SUM('Chemicals Calcs'!G$2:G65)-'Chem - ODS'!B$15*10^6&lt;0,0,IF(AND(SUM('Chemicals Calcs'!G$1:G64)-'Chem - ODS'!B$15*10^6&lt;0,SUM('Chemicals Calcs'!G$2:G65)-'Chem - ODS'!B$15*10^6&gt;0),SUM('Chemicals Calcs'!G$2:G65)-'Chem - ODS'!B$15*10^6,'Chemicals Calcs'!G65))</f>
        <v>4492494900062.4756</v>
      </c>
      <c r="H65" s="210">
        <f ca="1">IF(SUM('Chemicals Calcs'!H$2:H65)-'Chem - ODS'!C$15*10^6&lt;0,0,IF(AND(SUM('Chemicals Calcs'!H$1:H64)-'Chem - ODS'!C$15*10^6&lt;0,SUM('Chemicals Calcs'!H$2:H65)-'Chem - ODS'!C$15*10^6&gt;0),SUM('Chemicals Calcs'!H$2:H65)-'Chem - ODS'!C$15*10^6,'Chemicals Calcs'!H65))</f>
        <v>4578353458441.5996</v>
      </c>
      <c r="I65" s="210">
        <f ca="1">IF(SUM('Chemicals Calcs'!I$2:I65)-'Chem - ODS'!D$15*10^6&lt;0,0,IF(AND(SUM('Chemicals Calcs'!I$1:I64)-'Chem - ODS'!D$15*10^6&lt;0,SUM('Chemicals Calcs'!I$2:I65)-'Chem - ODS'!D$15*10^6&gt;0),SUM('Chemicals Calcs'!I$2:I65)-'Chem - ODS'!D$15*10^6,'Chemicals Calcs'!I65))</f>
        <v>4664212016820.7227</v>
      </c>
      <c r="J65" s="210">
        <f ca="1">IF(SUM('Chemicals Calcs'!J$2:J65)-'Chem - ODS'!E$15*10^6&lt;0,0,IF(AND(SUM('Chemicals Calcs'!J$1:J64)-'Chem - ODS'!E$15*10^6&lt;0,SUM('Chemicals Calcs'!J$2:J65)-'Chem - ODS'!E$15*10^6&gt;0),SUM('Chemicals Calcs'!J$2:J65)-'Chem - ODS'!E$15*10^6,'Chemicals Calcs'!J65))</f>
        <v>4750070575199.8467</v>
      </c>
      <c r="K65" s="210">
        <f ca="1">IF(SUM('Chemicals Calcs'!K$2:K65)-'Chem - ODS'!F$15*10^6&lt;0,0,IF(AND(SUM('Chemicals Calcs'!K$1:K64)-'Chem - ODS'!F$15*10^6&lt;0,SUM('Chemicals Calcs'!K$2:K65)-'Chem - ODS'!F$15*10^6&gt;0),SUM('Chemicals Calcs'!K$2:K65)-'Chem - ODS'!F$15*10^6,'Chemicals Calcs'!K65))</f>
        <v>4835929133578.9697</v>
      </c>
      <c r="L65" s="210">
        <f ca="1">IF(SUM('Chemicals Calcs'!L$2:L65)-'Chem - ODS'!G$15*10^6&lt;0,0,IF(AND(SUM('Chemicals Calcs'!L$1:L64)-'Chem - ODS'!G$15*10^6&lt;0,SUM('Chemicals Calcs'!L$2:L65)-'Chem - ODS'!G$15*10^6&gt;0),SUM('Chemicals Calcs'!L$2:L65)-'Chem - ODS'!G$15*10^6,'Chemicals Calcs'!L65))</f>
        <v>4921787691958.0938</v>
      </c>
      <c r="M65" s="210">
        <f ca="1">IF(SUM('Chemicals Calcs'!M$2:M65)-'Chem - ODS'!H$15*10^6&lt;0,0,IF(AND(SUM('Chemicals Calcs'!M$1:M64)-'Chem - ODS'!H$15*10^6&lt;0,SUM('Chemicals Calcs'!M$2:M65)-'Chem - ODS'!H$15*10^6&gt;0),SUM('Chemicals Calcs'!M$2:M65)-'Chem - ODS'!H$15*10^6,'Chemicals Calcs'!M65))</f>
        <v>4999739759770.29</v>
      </c>
      <c r="N65" s="210">
        <f ca="1">IF(SUM('Chemicals Calcs'!N$2:N65)-'Chem - ODS'!I$15*10^6&lt;0,0,IF(AND(SUM('Chemicals Calcs'!N$1:N64)-'Chem - ODS'!I$15*10^6&lt;0,SUM('Chemicals Calcs'!N$2:N65)-'Chem - ODS'!I$15*10^6&gt;0),SUM('Chemicals Calcs'!N$2:N65)-'Chem - ODS'!I$15*10^6,'Chemicals Calcs'!N65))</f>
        <v>5077691827582.4863</v>
      </c>
      <c r="O65" s="210">
        <f ca="1">IF(SUM('Chemicals Calcs'!O$2:O65)-'Chem - ODS'!J$15*10^6&lt;0,0,IF(AND(SUM('Chemicals Calcs'!O$1:O64)-'Chem - ODS'!J$15*10^6&lt;0,SUM('Chemicals Calcs'!O$2:O65)-'Chem - ODS'!J$15*10^6&gt;0),SUM('Chemicals Calcs'!O$2:O65)-'Chem - ODS'!J$15*10^6,'Chemicals Calcs'!O65))</f>
        <v>5155643895394.6826</v>
      </c>
      <c r="P65" s="210">
        <f ca="1">IF(SUM('Chemicals Calcs'!P$2:P65)-'Chem - ODS'!K$15*10^6&lt;0,0,IF(AND(SUM('Chemicals Calcs'!P$1:P64)-'Chem - ODS'!K$15*10^6&lt;0,SUM('Chemicals Calcs'!P$2:P65)-'Chem - ODS'!K$15*10^6&gt;0),SUM('Chemicals Calcs'!P$2:P65)-'Chem - ODS'!K$15*10^6,'Chemicals Calcs'!P65))</f>
        <v>5233595963206.8789</v>
      </c>
      <c r="Q65" s="210">
        <f ca="1">IF(SUM('Chemicals Calcs'!Q$2:Q65)-'Chem - ODS'!L$15*10^6&lt;0,0,IF(AND(SUM('Chemicals Calcs'!Q$1:Q64)-'Chem - ODS'!L$15*10^6&lt;0,SUM('Chemicals Calcs'!Q$2:Q65)-'Chem - ODS'!L$15*10^6&gt;0),SUM('Chemicals Calcs'!Q$2:Q65)-'Chem - ODS'!L$15*10^6,'Chemicals Calcs'!Q65))</f>
        <v>5311548031019.0742</v>
      </c>
      <c r="R65" s="210">
        <f ca="1">IF(SUM('Chemicals Calcs'!R$2:R65)-'Chem - ODS'!M$15*10^6&lt;0,0,IF(AND(SUM('Chemicals Calcs'!R$1:R64)-'Chem - ODS'!M$15*10^6&lt;0,SUM('Chemicals Calcs'!R$2:R65)-'Chem - ODS'!M$15*10^6&gt;0),SUM('Chemicals Calcs'!R$2:R65)-'Chem - ODS'!M$15*10^6,'Chemicals Calcs'!R65))</f>
        <v>5389500098831.2715</v>
      </c>
      <c r="S65" s="210">
        <f ca="1">IF(SUM('Chemicals Calcs'!S$2:S65)-'Chem - ODS'!N$15*10^6&lt;0,0,IF(AND(SUM('Chemicals Calcs'!S$1:S64)-'Chem - ODS'!N$15*10^6&lt;0,SUM('Chemicals Calcs'!S$2:S65)-'Chem - ODS'!N$15*10^6&gt;0),SUM('Chemicals Calcs'!S$2:S65)-'Chem - ODS'!N$15*10^6,'Chemicals Calcs'!S65))</f>
        <v>5467452166643.4668</v>
      </c>
      <c r="T65" s="210">
        <f ca="1">IF(SUM('Chemicals Calcs'!T$2:T65)-'Chem - ODS'!O$15*10^6&lt;0,0,IF(AND(SUM('Chemicals Calcs'!T$1:T64)-'Chem - ODS'!O$15*10^6&lt;0,SUM('Chemicals Calcs'!T$2:T65)-'Chem - ODS'!O$15*10^6&gt;0),SUM('Chemicals Calcs'!T$2:T65)-'Chem - ODS'!O$15*10^6,'Chemicals Calcs'!T65))</f>
        <v>5545404234455.6641</v>
      </c>
      <c r="U65" s="210">
        <f ca="1">IF(SUM('Chemicals Calcs'!U$2:U65)-'Chem - ODS'!P$15*10^6&lt;0,0,IF(AND(SUM('Chemicals Calcs'!U$1:U64)-'Chem - ODS'!P$15*10^6&lt;0,SUM('Chemicals Calcs'!U$2:U65)-'Chem - ODS'!P$15*10^6&gt;0),SUM('Chemicals Calcs'!U$2:U65)-'Chem - ODS'!P$15*10^6,'Chemicals Calcs'!U65))</f>
        <v>5623356302267.8594</v>
      </c>
      <c r="V65" s="210">
        <f ca="1">IF(SUM('Chemicals Calcs'!V$2:V65)-'Chem - ODS'!Q$15*10^6&lt;0,0,IF(AND(SUM('Chemicals Calcs'!V$1:V64)-'Chem - ODS'!Q$15*10^6&lt;0,SUM('Chemicals Calcs'!V$2:V65)-'Chem - ODS'!Q$15*10^6&gt;0),SUM('Chemicals Calcs'!V$2:V65)-'Chem - ODS'!Q$15*10^6,'Chemicals Calcs'!V65))</f>
        <v>5701308370080.0557</v>
      </c>
      <c r="W65" s="210">
        <f ca="1">IF(SUM('Chemicals Calcs'!W$2:W65)-'Chem - ODS'!R$15*10^6&lt;0,0,IF(AND(SUM('Chemicals Calcs'!W$1:W64)-'Chem - ODS'!R$15*10^6&lt;0,SUM('Chemicals Calcs'!W$2:W65)-'Chem - ODS'!R$15*10^6&gt;0),SUM('Chemicals Calcs'!W$2:W65)-'Chem - ODS'!R$15*10^6,'Chemicals Calcs'!W65))</f>
        <v>5800787436494.749</v>
      </c>
      <c r="X65" s="210">
        <f ca="1">IF(SUM('Chemicals Calcs'!X$2:X65)-'Chem - ODS'!S$15*10^6&lt;0,0,IF(AND(SUM('Chemicals Calcs'!X$1:X64)-'Chem - ODS'!S$15*10^6&lt;0,SUM('Chemicals Calcs'!X$2:X65)-'Chem - ODS'!S$15*10^6&gt;0),SUM('Chemicals Calcs'!X$2:X65)-'Chem - ODS'!S$15*10^6,'Chemicals Calcs'!X65))</f>
        <v>5900266502909.4434</v>
      </c>
      <c r="Y65" s="210">
        <f ca="1">IF(SUM('Chemicals Calcs'!Y$2:Y65)-'Chem - ODS'!T$15*10^6&lt;0,0,IF(AND(SUM('Chemicals Calcs'!Y$1:Y64)-'Chem - ODS'!T$15*10^6&lt;0,SUM('Chemicals Calcs'!Y$2:Y65)-'Chem - ODS'!T$15*10^6&gt;0),SUM('Chemicals Calcs'!Y$2:Y65)-'Chem - ODS'!T$15*10^6,'Chemicals Calcs'!Y65))</f>
        <v>5999745569324.1387</v>
      </c>
      <c r="Z65" s="210">
        <f ca="1">IF(SUM('Chemicals Calcs'!Z$2:Z65)-'Chem - ODS'!U$15*10^6&lt;0,0,IF(AND(SUM('Chemicals Calcs'!Z$1:Z64)-'Chem - ODS'!U$15*10^6&lt;0,SUM('Chemicals Calcs'!Z$2:Z65)-'Chem - ODS'!U$15*10^6&gt;0),SUM('Chemicals Calcs'!Z$2:Z65)-'Chem - ODS'!U$15*10^6,'Chemicals Calcs'!Z65))</f>
        <v>6099224635738.832</v>
      </c>
      <c r="AA65" s="210">
        <f ca="1">IF(SUM('Chemicals Calcs'!AA$2:AA65)-'Chem - ODS'!V$15*10^6&lt;0,0,IF(AND(SUM('Chemicals Calcs'!AA$1:AA64)-'Chem - ODS'!V$15*10^6&lt;0,SUM('Chemicals Calcs'!AA$2:AA65)-'Chem - ODS'!V$15*10^6&gt;0),SUM('Chemicals Calcs'!AA$2:AA65)-'Chem - ODS'!V$15*10^6,'Chemicals Calcs'!AA65))</f>
        <v>6198703702153.5254</v>
      </c>
      <c r="AB65" s="210">
        <f ca="1">IF(SUM('Chemicals Calcs'!AB$2:AB65)-'Chem - ODS'!W$15*10^6&lt;0,0,IF(AND(SUM('Chemicals Calcs'!AB$1:AB64)-'Chem - ODS'!W$15*10^6&lt;0,SUM('Chemicals Calcs'!AB$2:AB65)-'Chem - ODS'!W$15*10^6&gt;0),SUM('Chemicals Calcs'!AB$2:AB65)-'Chem - ODS'!W$15*10^6,'Chemicals Calcs'!AB65))</f>
        <v>6298182768568.2197</v>
      </c>
      <c r="AC65" s="210">
        <f ca="1">IF(SUM('Chemicals Calcs'!AC$2:AC65)-'Chem - ODS'!X$15*10^6&lt;0,0,IF(AND(SUM('Chemicals Calcs'!AC$1:AC64)-'Chem - ODS'!X$15*10^6&lt;0,SUM('Chemicals Calcs'!AC$2:AC65)-'Chem - ODS'!X$15*10^6&gt;0),SUM('Chemicals Calcs'!AC$2:AC65)-'Chem - ODS'!X$15*10^6,'Chemicals Calcs'!AC65))</f>
        <v>6397661834982.9131</v>
      </c>
      <c r="AD65" s="210">
        <f ca="1">IF(SUM('Chemicals Calcs'!AD$2:AD65)-'Chem - ODS'!Y$15*10^6&lt;0,0,IF(AND(SUM('Chemicals Calcs'!AD$1:AD64)-'Chem - ODS'!Y$15*10^6&lt;0,SUM('Chemicals Calcs'!AD$2:AD65)-'Chem - ODS'!Y$15*10^6&gt;0),SUM('Chemicals Calcs'!AD$2:AD65)-'Chem - ODS'!Y$15*10^6,'Chemicals Calcs'!AD65))</f>
        <v>6497140901397.6074</v>
      </c>
      <c r="AE65" s="210">
        <f ca="1">IF(SUM('Chemicals Calcs'!AE$2:AE65)-'Chem - ODS'!Z$15*10^6&lt;0,0,IF(AND(SUM('Chemicals Calcs'!AE$1:AE64)-'Chem - ODS'!Z$15*10^6&lt;0,SUM('Chemicals Calcs'!AE$2:AE65)-'Chem - ODS'!Z$15*10^6&gt;0),SUM('Chemicals Calcs'!AE$2:AE65)-'Chem - ODS'!Z$15*10^6,'Chemicals Calcs'!AE65))</f>
        <v>6596619967812.3008</v>
      </c>
      <c r="AF65" s="210">
        <f ca="1">IF(SUM('Chemicals Calcs'!AF$2:AF65)-'Chem - ODS'!AA$15*10^6&lt;0,0,IF(AND(SUM('Chemicals Calcs'!AF$1:AF64)-'Chem - ODS'!AA$15*10^6&lt;0,SUM('Chemicals Calcs'!AF$2:AF65)-'Chem - ODS'!AA$15*10^6&gt;0),SUM('Chemicals Calcs'!AF$2:AF65)-'Chem - ODS'!AA$15*10^6,'Chemicals Calcs'!AF65))</f>
        <v>6696099034226.9951</v>
      </c>
      <c r="AG65" s="210">
        <f ca="1">IF(SUM('Chemicals Calcs'!AG$2:AG65)-'Chem - ODS'!AB$15*10^6&lt;0,0,IF(AND(SUM('Chemicals Calcs'!AG$1:AG64)-'Chem - ODS'!AB$15*10^6&lt;0,SUM('Chemicals Calcs'!AG$2:AG65)-'Chem - ODS'!AB$15*10^6&gt;0),SUM('Chemicals Calcs'!AG$2:AG65)-'Chem - ODS'!AB$15*10^6,'Chemicals Calcs'!AG65))</f>
        <v>6795578100641.6895</v>
      </c>
      <c r="AH65" s="210">
        <f ca="1">IF(SUM('Chemicals Calcs'!AH$2:AH65)-'Chem - ODS'!AC$15*10^6&lt;0,0,IF(AND(SUM('Chemicals Calcs'!AH$1:AH64)-'Chem - ODS'!AC$15*10^6&lt;0,SUM('Chemicals Calcs'!AH$2:AH65)-'Chem - ODS'!AC$15*10^6&gt;0),SUM('Chemicals Calcs'!AH$2:AH65)-'Chem - ODS'!AC$15*10^6,'Chemicals Calcs'!AH65))</f>
        <v>6895057167056.3838</v>
      </c>
      <c r="AI65" s="210">
        <f ca="1">IF(SUM('Chemicals Calcs'!AI$2:AI65)-'Chem - ODS'!AD$15*10^6&lt;0,0,IF(AND(SUM('Chemicals Calcs'!AI$1:AI64)-'Chem - ODS'!AD$15*10^6&lt;0,SUM('Chemicals Calcs'!AI$2:AI65)-'Chem - ODS'!AD$15*10^6&gt;0),SUM('Chemicals Calcs'!AI$2:AI65)-'Chem - ODS'!AD$15*10^6,'Chemicals Calcs'!AI65))</f>
        <v>6994536233471.0771</v>
      </c>
      <c r="AJ65" s="210">
        <f ca="1">IF(SUM('Chemicals Calcs'!AJ$2:AJ65)-'Chem - ODS'!AE$15*10^6&lt;0,0,IF(AND(SUM('Chemicals Calcs'!AJ$1:AJ64)-'Chem - ODS'!AE$15*10^6&lt;0,SUM('Chemicals Calcs'!AJ$2:AJ65)-'Chem - ODS'!AE$15*10^6&gt;0),SUM('Chemicals Calcs'!AJ$2:AJ65)-'Chem - ODS'!AE$15*10^6,'Chemicals Calcs'!AJ65))</f>
        <v>7094015299885.7705</v>
      </c>
      <c r="AK65" s="210">
        <f ca="1">IF(SUM('Chemicals Calcs'!AK$2:AK65)-'Chem - ODS'!AF$15*10^6&lt;0,0,IF(AND(SUM('Chemicals Calcs'!AK$1:AK64)-'Chem - ODS'!AF$15*10^6&lt;0,SUM('Chemicals Calcs'!AK$2:AK65)-'Chem - ODS'!AF$15*10^6&gt;0),SUM('Chemicals Calcs'!AK$2:AK65)-'Chem - ODS'!AF$15*10^6,'Chemicals Calcs'!AK65))</f>
        <v>7193494366300.4648</v>
      </c>
      <c r="AL65" s="210">
        <f ca="1">IF(SUM('Chemicals Calcs'!AL$2:AL65)-'Chem - ODS'!AG$15*10^6&lt;0,0,IF(AND(SUM('Chemicals Calcs'!AL$1:AL64)-'Chem - ODS'!AG$15*10^6&lt;0,SUM('Chemicals Calcs'!AL$2:AL65)-'Chem - ODS'!AG$15*10^6&gt;0),SUM('Chemicals Calcs'!AL$2:AL65)-'Chem - ODS'!AG$15*10^6,'Chemicals Calcs'!AL65))</f>
        <v>7292973432715.1582</v>
      </c>
      <c r="AM65" s="210">
        <f ca="1">IF(SUM('Chemicals Calcs'!AM$2:AM65)-'Chem - ODS'!AH$15*10^6&lt;0,0,IF(AND(SUM('Chemicals Calcs'!AM$1:AM64)-'Chem - ODS'!AH$15*10^6&lt;0,SUM('Chemicals Calcs'!AM$2:AM65)-'Chem - ODS'!AH$15*10^6&gt;0),SUM('Chemicals Calcs'!AM$2:AM65)-'Chem - ODS'!AH$15*10^6,'Chemicals Calcs'!AM65))</f>
        <v>7392452499129.8535</v>
      </c>
      <c r="AN65" s="210">
        <f ca="1">IF(SUM('Chemicals Calcs'!AN$2:AN65)-'Chem - ODS'!AI$15*10^6&lt;0,0,IF(AND(SUM('Chemicals Calcs'!AN$1:AN64)-'Chem - ODS'!AI$15*10^6&lt;0,SUM('Chemicals Calcs'!AN$2:AN65)-'Chem - ODS'!AI$15*10^6&gt;0),SUM('Chemicals Calcs'!AN$2:AN65)-'Chem - ODS'!AI$15*10^6,'Chemicals Calcs'!AN65))</f>
        <v>7491931565544.5469</v>
      </c>
      <c r="AO65" s="210">
        <f ca="1">IF(SUM('Chemicals Calcs'!AO$2:AO65)-'Chem - ODS'!AJ$15*10^6&lt;0,0,IF(AND(SUM('Chemicals Calcs'!AO$1:AO64)-'Chem - ODS'!AJ$15*10^6&lt;0,SUM('Chemicals Calcs'!AO$2:AO65)-'Chem - ODS'!AJ$15*10^6&gt;0),SUM('Chemicals Calcs'!AO$2:AO65)-'Chem - ODS'!AJ$15*10^6,'Chemicals Calcs'!AO65))</f>
        <v>7591410631959.2402</v>
      </c>
      <c r="AP65" s="210">
        <f ca="1">IF(SUM('Chemicals Calcs'!AP$2:AP65)-'Chem - ODS'!AK$15*10^6&lt;0,0,IF(AND(SUM('Chemicals Calcs'!AP$1:AP64)-'Chem - ODS'!AK$15*10^6&lt;0,SUM('Chemicals Calcs'!AP$2:AP65)-'Chem - ODS'!AK$15*10^6&gt;0),SUM('Chemicals Calcs'!AP$2:AP65)-'Chem - ODS'!AK$15*10^6,'Chemicals Calcs'!AP65))</f>
        <v>7690889698373.9346</v>
      </c>
    </row>
    <row r="66" spans="1:42">
      <c r="A66" s="74">
        <v>14</v>
      </c>
      <c r="B66">
        <f ca="1">IF('Chemicals 2010'!$A74="CP",INDIRECT("'Chemicals 2010'!"&amp;'Country Selector'!$B$3&amp;ROW($A74))*10^12,0)</f>
        <v>1643542425775.3511</v>
      </c>
      <c r="C66" s="90">
        <f t="shared" ca="1" si="4"/>
        <v>1678271730288.2561</v>
      </c>
      <c r="D66" s="90">
        <f t="shared" ca="1" si="3"/>
        <v>1713001034801.1611</v>
      </c>
      <c r="E66" s="90">
        <f t="shared" ca="1" si="3"/>
        <v>1747730339314.0664</v>
      </c>
      <c r="F66" s="90">
        <f t="shared" ca="1" si="3"/>
        <v>1782459643826.9717</v>
      </c>
      <c r="G66" s="210">
        <f ca="1">IF(SUM('Chemicals Calcs'!G$2:G66)-'Chem - ODS'!B$15*10^6&lt;0,0,IF(AND(SUM('Chemicals Calcs'!G$1:G65)-'Chem - ODS'!B$15*10^6&lt;0,SUM('Chemicals Calcs'!G$2:G66)-'Chem - ODS'!B$15*10^6&gt;0),SUM('Chemicals Calcs'!G$2:G66)-'Chem - ODS'!B$15*10^6,'Chemicals Calcs'!G66))</f>
        <v>1817188948339.877</v>
      </c>
      <c r="H66" s="210">
        <f ca="1">IF(SUM('Chemicals Calcs'!H$2:H66)-'Chem - ODS'!C$15*10^6&lt;0,0,IF(AND(SUM('Chemicals Calcs'!H$1:H65)-'Chem - ODS'!C$15*10^6&lt;0,SUM('Chemicals Calcs'!H$2:H66)-'Chem - ODS'!C$15*10^6&gt;0),SUM('Chemicals Calcs'!H$2:H66)-'Chem - ODS'!C$15*10^6,'Chemicals Calcs'!H66))</f>
        <v>1851918252852.782</v>
      </c>
      <c r="I66" s="210">
        <f ca="1">IF(SUM('Chemicals Calcs'!I$2:I66)-'Chem - ODS'!D$15*10^6&lt;0,0,IF(AND(SUM('Chemicals Calcs'!I$1:I65)-'Chem - ODS'!D$15*10^6&lt;0,SUM('Chemicals Calcs'!I$2:I66)-'Chem - ODS'!D$15*10^6&gt;0),SUM('Chemicals Calcs'!I$2:I66)-'Chem - ODS'!D$15*10^6,'Chemicals Calcs'!I66))</f>
        <v>1886647557365.687</v>
      </c>
      <c r="J66" s="210">
        <f ca="1">IF(SUM('Chemicals Calcs'!J$2:J66)-'Chem - ODS'!E$15*10^6&lt;0,0,IF(AND(SUM('Chemicals Calcs'!J$1:J65)-'Chem - ODS'!E$15*10^6&lt;0,SUM('Chemicals Calcs'!J$2:J66)-'Chem - ODS'!E$15*10^6&gt;0),SUM('Chemicals Calcs'!J$2:J66)-'Chem - ODS'!E$15*10^6,'Chemicals Calcs'!J66))</f>
        <v>1921376861878.5923</v>
      </c>
      <c r="K66" s="210">
        <f ca="1">IF(SUM('Chemicals Calcs'!K$2:K66)-'Chem - ODS'!F$15*10^6&lt;0,0,IF(AND(SUM('Chemicals Calcs'!K$1:K65)-'Chem - ODS'!F$15*10^6&lt;0,SUM('Chemicals Calcs'!K$2:K66)-'Chem - ODS'!F$15*10^6&gt;0),SUM('Chemicals Calcs'!K$2:K66)-'Chem - ODS'!F$15*10^6,'Chemicals Calcs'!K66))</f>
        <v>1956106166391.4976</v>
      </c>
      <c r="L66" s="210">
        <f ca="1">IF(SUM('Chemicals Calcs'!L$2:L66)-'Chem - ODS'!G$15*10^6&lt;0,0,IF(AND(SUM('Chemicals Calcs'!L$1:L65)-'Chem - ODS'!G$15*10^6&lt;0,SUM('Chemicals Calcs'!L$2:L66)-'Chem - ODS'!G$15*10^6&gt;0),SUM('Chemicals Calcs'!L$2:L66)-'Chem - ODS'!G$15*10^6,'Chemicals Calcs'!L66))</f>
        <v>1990835470904.4026</v>
      </c>
      <c r="M66" s="210">
        <f ca="1">IF(SUM('Chemicals Calcs'!M$2:M66)-'Chem - ODS'!H$15*10^6&lt;0,0,IF(AND(SUM('Chemicals Calcs'!M$1:M65)-'Chem - ODS'!H$15*10^6&lt;0,SUM('Chemicals Calcs'!M$2:M66)-'Chem - ODS'!H$15*10^6&gt;0),SUM('Chemicals Calcs'!M$2:M66)-'Chem - ODS'!H$15*10^6,'Chemicals Calcs'!M66))</f>
        <v>2022366644401.4688</v>
      </c>
      <c r="N66" s="210">
        <f ca="1">IF(SUM('Chemicals Calcs'!N$2:N66)-'Chem - ODS'!I$15*10^6&lt;0,0,IF(AND(SUM('Chemicals Calcs'!N$1:N65)-'Chem - ODS'!I$15*10^6&lt;0,SUM('Chemicals Calcs'!N$2:N66)-'Chem - ODS'!I$15*10^6&gt;0),SUM('Chemicals Calcs'!N$2:N66)-'Chem - ODS'!I$15*10^6,'Chemicals Calcs'!N66))</f>
        <v>2053897817898.5347</v>
      </c>
      <c r="O66" s="210">
        <f ca="1">IF(SUM('Chemicals Calcs'!O$2:O66)-'Chem - ODS'!J$15*10^6&lt;0,0,IF(AND(SUM('Chemicals Calcs'!O$1:O65)-'Chem - ODS'!J$15*10^6&lt;0,SUM('Chemicals Calcs'!O$2:O66)-'Chem - ODS'!J$15*10^6&gt;0),SUM('Chemicals Calcs'!O$2:O66)-'Chem - ODS'!J$15*10^6,'Chemicals Calcs'!O66))</f>
        <v>2085428991395.6008</v>
      </c>
      <c r="P66" s="210">
        <f ca="1">IF(SUM('Chemicals Calcs'!P$2:P66)-'Chem - ODS'!K$15*10^6&lt;0,0,IF(AND(SUM('Chemicals Calcs'!P$1:P65)-'Chem - ODS'!K$15*10^6&lt;0,SUM('Chemicals Calcs'!P$2:P66)-'Chem - ODS'!K$15*10^6&gt;0),SUM('Chemicals Calcs'!P$2:P66)-'Chem - ODS'!K$15*10^6,'Chemicals Calcs'!P66))</f>
        <v>2116960164892.667</v>
      </c>
      <c r="Q66" s="210">
        <f ca="1">IF(SUM('Chemicals Calcs'!Q$2:Q66)-'Chem - ODS'!L$15*10^6&lt;0,0,IF(AND(SUM('Chemicals Calcs'!Q$1:Q65)-'Chem - ODS'!L$15*10^6&lt;0,SUM('Chemicals Calcs'!Q$2:Q66)-'Chem - ODS'!L$15*10^6&gt;0),SUM('Chemicals Calcs'!Q$2:Q66)-'Chem - ODS'!L$15*10^6,'Chemicals Calcs'!Q66))</f>
        <v>2148491338389.7332</v>
      </c>
      <c r="R66" s="210">
        <f ca="1">IF(SUM('Chemicals Calcs'!R$2:R66)-'Chem - ODS'!M$15*10^6&lt;0,0,IF(AND(SUM('Chemicals Calcs'!R$1:R65)-'Chem - ODS'!M$15*10^6&lt;0,SUM('Chemicals Calcs'!R$2:R66)-'Chem - ODS'!M$15*10^6&gt;0),SUM('Chemicals Calcs'!R$2:R66)-'Chem - ODS'!M$15*10^6,'Chemicals Calcs'!R66))</f>
        <v>2180022511886.7991</v>
      </c>
      <c r="S66" s="210">
        <f ca="1">IF(SUM('Chemicals Calcs'!S$2:S66)-'Chem - ODS'!N$15*10^6&lt;0,0,IF(AND(SUM('Chemicals Calcs'!S$1:S65)-'Chem - ODS'!N$15*10^6&lt;0,SUM('Chemicals Calcs'!S$2:S66)-'Chem - ODS'!N$15*10^6&gt;0),SUM('Chemicals Calcs'!S$2:S66)-'Chem - ODS'!N$15*10^6,'Chemicals Calcs'!S66))</f>
        <v>2211553685383.8652</v>
      </c>
      <c r="T66" s="210">
        <f ca="1">IF(SUM('Chemicals Calcs'!T$2:T66)-'Chem - ODS'!O$15*10^6&lt;0,0,IF(AND(SUM('Chemicals Calcs'!T$1:T65)-'Chem - ODS'!O$15*10^6&lt;0,SUM('Chemicals Calcs'!T$2:T66)-'Chem - ODS'!O$15*10^6&gt;0),SUM('Chemicals Calcs'!T$2:T66)-'Chem - ODS'!O$15*10^6,'Chemicals Calcs'!T66))</f>
        <v>2243084858880.9312</v>
      </c>
      <c r="U66" s="210">
        <f ca="1">IF(SUM('Chemicals Calcs'!U$2:U66)-'Chem - ODS'!P$15*10^6&lt;0,0,IF(AND(SUM('Chemicals Calcs'!U$1:U65)-'Chem - ODS'!P$15*10^6&lt;0,SUM('Chemicals Calcs'!U$2:U66)-'Chem - ODS'!P$15*10^6&gt;0),SUM('Chemicals Calcs'!U$2:U66)-'Chem - ODS'!P$15*10^6,'Chemicals Calcs'!U66))</f>
        <v>2274616032377.9976</v>
      </c>
      <c r="V66" s="210">
        <f ca="1">IF(SUM('Chemicals Calcs'!V$2:V66)-'Chem - ODS'!Q$15*10^6&lt;0,0,IF(AND(SUM('Chemicals Calcs'!V$1:V65)-'Chem - ODS'!Q$15*10^6&lt;0,SUM('Chemicals Calcs'!V$2:V66)-'Chem - ODS'!Q$15*10^6&gt;0),SUM('Chemicals Calcs'!V$2:V66)-'Chem - ODS'!Q$15*10^6,'Chemicals Calcs'!V66))</f>
        <v>2306147205875.0635</v>
      </c>
      <c r="W66" s="210">
        <f ca="1">IF(SUM('Chemicals Calcs'!W$2:W66)-'Chem - ODS'!R$15*10^6&lt;0,0,IF(AND(SUM('Chemicals Calcs'!W$1:W65)-'Chem - ODS'!R$15*10^6&lt;0,SUM('Chemicals Calcs'!W$2:W66)-'Chem - ODS'!R$15*10^6&gt;0),SUM('Chemicals Calcs'!W$2:W66)-'Chem - ODS'!R$15*10^6,'Chemicals Calcs'!W66))</f>
        <v>2346385929368.647</v>
      </c>
      <c r="X66" s="210">
        <f ca="1">IF(SUM('Chemicals Calcs'!X$2:X66)-'Chem - ODS'!S$15*10^6&lt;0,0,IF(AND(SUM('Chemicals Calcs'!X$1:X65)-'Chem - ODS'!S$15*10^6&lt;0,SUM('Chemicals Calcs'!X$2:X66)-'Chem - ODS'!S$15*10^6&gt;0),SUM('Chemicals Calcs'!X$2:X66)-'Chem - ODS'!S$15*10^6,'Chemicals Calcs'!X66))</f>
        <v>2386624652862.231</v>
      </c>
      <c r="Y66" s="210">
        <f ca="1">IF(SUM('Chemicals Calcs'!Y$2:Y66)-'Chem - ODS'!T$15*10^6&lt;0,0,IF(AND(SUM('Chemicals Calcs'!Y$1:Y65)-'Chem - ODS'!T$15*10^6&lt;0,SUM('Chemicals Calcs'!Y$2:Y66)-'Chem - ODS'!T$15*10^6&gt;0),SUM('Chemicals Calcs'!Y$2:Y66)-'Chem - ODS'!T$15*10^6,'Chemicals Calcs'!Y66))</f>
        <v>2426863376355.8149</v>
      </c>
      <c r="Z66" s="210">
        <f ca="1">IF(SUM('Chemicals Calcs'!Z$2:Z66)-'Chem - ODS'!U$15*10^6&lt;0,0,IF(AND(SUM('Chemicals Calcs'!Z$1:Z65)-'Chem - ODS'!U$15*10^6&lt;0,SUM('Chemicals Calcs'!Z$2:Z66)-'Chem - ODS'!U$15*10^6&gt;0),SUM('Chemicals Calcs'!Z$2:Z66)-'Chem - ODS'!U$15*10^6,'Chemicals Calcs'!Z66))</f>
        <v>2467102099849.3984</v>
      </c>
      <c r="AA66" s="210">
        <f ca="1">IF(SUM('Chemicals Calcs'!AA$2:AA66)-'Chem - ODS'!V$15*10^6&lt;0,0,IF(AND(SUM('Chemicals Calcs'!AA$1:AA65)-'Chem - ODS'!V$15*10^6&lt;0,SUM('Chemicals Calcs'!AA$2:AA66)-'Chem - ODS'!V$15*10^6&gt;0),SUM('Chemicals Calcs'!AA$2:AA66)-'Chem - ODS'!V$15*10^6,'Chemicals Calcs'!AA66))</f>
        <v>2507340823342.9824</v>
      </c>
      <c r="AB66" s="210">
        <f ca="1">IF(SUM('Chemicals Calcs'!AB$2:AB66)-'Chem - ODS'!W$15*10^6&lt;0,0,IF(AND(SUM('Chemicals Calcs'!AB$1:AB65)-'Chem - ODS'!W$15*10^6&lt;0,SUM('Chemicals Calcs'!AB$2:AB66)-'Chem - ODS'!W$15*10^6&gt;0),SUM('Chemicals Calcs'!AB$2:AB66)-'Chem - ODS'!W$15*10^6,'Chemicals Calcs'!AB66))</f>
        <v>2547579546836.5664</v>
      </c>
      <c r="AC66" s="210">
        <f ca="1">IF(SUM('Chemicals Calcs'!AC$2:AC66)-'Chem - ODS'!X$15*10^6&lt;0,0,IF(AND(SUM('Chemicals Calcs'!AC$1:AC65)-'Chem - ODS'!X$15*10^6&lt;0,SUM('Chemicals Calcs'!AC$2:AC66)-'Chem - ODS'!X$15*10^6&gt;0),SUM('Chemicals Calcs'!AC$2:AC66)-'Chem - ODS'!X$15*10^6,'Chemicals Calcs'!AC66))</f>
        <v>2587818270330.1499</v>
      </c>
      <c r="AD66" s="210">
        <f ca="1">IF(SUM('Chemicals Calcs'!AD$2:AD66)-'Chem - ODS'!Y$15*10^6&lt;0,0,IF(AND(SUM('Chemicals Calcs'!AD$1:AD65)-'Chem - ODS'!Y$15*10^6&lt;0,SUM('Chemicals Calcs'!AD$2:AD66)-'Chem - ODS'!Y$15*10^6&gt;0),SUM('Chemicals Calcs'!AD$2:AD66)-'Chem - ODS'!Y$15*10^6,'Chemicals Calcs'!AD66))</f>
        <v>2628056993823.7339</v>
      </c>
      <c r="AE66" s="210">
        <f ca="1">IF(SUM('Chemicals Calcs'!AE$2:AE66)-'Chem - ODS'!Z$15*10^6&lt;0,0,IF(AND(SUM('Chemicals Calcs'!AE$1:AE65)-'Chem - ODS'!Z$15*10^6&lt;0,SUM('Chemicals Calcs'!AE$2:AE66)-'Chem - ODS'!Z$15*10^6&gt;0),SUM('Chemicals Calcs'!AE$2:AE66)-'Chem - ODS'!Z$15*10^6,'Chemicals Calcs'!AE66))</f>
        <v>2668295717317.3174</v>
      </c>
      <c r="AF66" s="210">
        <f ca="1">IF(SUM('Chemicals Calcs'!AF$2:AF66)-'Chem - ODS'!AA$15*10^6&lt;0,0,IF(AND(SUM('Chemicals Calcs'!AF$1:AF65)-'Chem - ODS'!AA$15*10^6&lt;0,SUM('Chemicals Calcs'!AF$2:AF66)-'Chem - ODS'!AA$15*10^6&gt;0),SUM('Chemicals Calcs'!AF$2:AF66)-'Chem - ODS'!AA$15*10^6,'Chemicals Calcs'!AF66))</f>
        <v>2708534440810.9014</v>
      </c>
      <c r="AG66" s="210">
        <f ca="1">IF(SUM('Chemicals Calcs'!AG$2:AG66)-'Chem - ODS'!AB$15*10^6&lt;0,0,IF(AND(SUM('Chemicals Calcs'!AG$1:AG65)-'Chem - ODS'!AB$15*10^6&lt;0,SUM('Chemicals Calcs'!AG$2:AG66)-'Chem - ODS'!AB$15*10^6&gt;0),SUM('Chemicals Calcs'!AG$2:AG66)-'Chem - ODS'!AB$15*10^6,'Chemicals Calcs'!AG66))</f>
        <v>2748773164304.4854</v>
      </c>
      <c r="AH66" s="210">
        <f ca="1">IF(SUM('Chemicals Calcs'!AH$2:AH66)-'Chem - ODS'!AC$15*10^6&lt;0,0,IF(AND(SUM('Chemicals Calcs'!AH$1:AH65)-'Chem - ODS'!AC$15*10^6&lt;0,SUM('Chemicals Calcs'!AH$2:AH66)-'Chem - ODS'!AC$15*10^6&gt;0),SUM('Chemicals Calcs'!AH$2:AH66)-'Chem - ODS'!AC$15*10^6,'Chemicals Calcs'!AH66))</f>
        <v>2789011887798.0693</v>
      </c>
      <c r="AI66" s="210">
        <f ca="1">IF(SUM('Chemicals Calcs'!AI$2:AI66)-'Chem - ODS'!AD$15*10^6&lt;0,0,IF(AND(SUM('Chemicals Calcs'!AI$1:AI65)-'Chem - ODS'!AD$15*10^6&lt;0,SUM('Chemicals Calcs'!AI$2:AI66)-'Chem - ODS'!AD$15*10^6&gt;0),SUM('Chemicals Calcs'!AI$2:AI66)-'Chem - ODS'!AD$15*10^6,'Chemicals Calcs'!AI66))</f>
        <v>2829250611291.6523</v>
      </c>
      <c r="AJ66" s="210">
        <f ca="1">IF(SUM('Chemicals Calcs'!AJ$2:AJ66)-'Chem - ODS'!AE$15*10^6&lt;0,0,IF(AND(SUM('Chemicals Calcs'!AJ$1:AJ65)-'Chem - ODS'!AE$15*10^6&lt;0,SUM('Chemicals Calcs'!AJ$2:AJ66)-'Chem - ODS'!AE$15*10^6&gt;0),SUM('Chemicals Calcs'!AJ$2:AJ66)-'Chem - ODS'!AE$15*10^6,'Chemicals Calcs'!AJ66))</f>
        <v>2869489334785.2363</v>
      </c>
      <c r="AK66" s="210">
        <f ca="1">IF(SUM('Chemicals Calcs'!AK$2:AK66)-'Chem - ODS'!AF$15*10^6&lt;0,0,IF(AND(SUM('Chemicals Calcs'!AK$1:AK65)-'Chem - ODS'!AF$15*10^6&lt;0,SUM('Chemicals Calcs'!AK$2:AK66)-'Chem - ODS'!AF$15*10^6&gt;0),SUM('Chemicals Calcs'!AK$2:AK66)-'Chem - ODS'!AF$15*10^6,'Chemicals Calcs'!AK66))</f>
        <v>2909728058278.8203</v>
      </c>
      <c r="AL66" s="210">
        <f ca="1">IF(SUM('Chemicals Calcs'!AL$2:AL66)-'Chem - ODS'!AG$15*10^6&lt;0,0,IF(AND(SUM('Chemicals Calcs'!AL$1:AL65)-'Chem - ODS'!AG$15*10^6&lt;0,SUM('Chemicals Calcs'!AL$2:AL66)-'Chem - ODS'!AG$15*10^6&gt;0),SUM('Chemicals Calcs'!AL$2:AL66)-'Chem - ODS'!AG$15*10^6,'Chemicals Calcs'!AL66))</f>
        <v>2949966781772.4043</v>
      </c>
      <c r="AM66" s="210">
        <f ca="1">IF(SUM('Chemicals Calcs'!AM$2:AM66)-'Chem - ODS'!AH$15*10^6&lt;0,0,IF(AND(SUM('Chemicals Calcs'!AM$1:AM65)-'Chem - ODS'!AH$15*10^6&lt;0,SUM('Chemicals Calcs'!AM$2:AM66)-'Chem - ODS'!AH$15*10^6&gt;0),SUM('Chemicals Calcs'!AM$2:AM66)-'Chem - ODS'!AH$15*10^6,'Chemicals Calcs'!AM66))</f>
        <v>2990205505265.9883</v>
      </c>
      <c r="AN66" s="210">
        <f ca="1">IF(SUM('Chemicals Calcs'!AN$2:AN66)-'Chem - ODS'!AI$15*10^6&lt;0,0,IF(AND(SUM('Chemicals Calcs'!AN$1:AN65)-'Chem - ODS'!AI$15*10^6&lt;0,SUM('Chemicals Calcs'!AN$2:AN66)-'Chem - ODS'!AI$15*10^6&gt;0),SUM('Chemicals Calcs'!AN$2:AN66)-'Chem - ODS'!AI$15*10^6,'Chemicals Calcs'!AN66))</f>
        <v>3030444228759.5718</v>
      </c>
      <c r="AO66" s="210">
        <f ca="1">IF(SUM('Chemicals Calcs'!AO$2:AO66)-'Chem - ODS'!AJ$15*10^6&lt;0,0,IF(AND(SUM('Chemicals Calcs'!AO$1:AO65)-'Chem - ODS'!AJ$15*10^6&lt;0,SUM('Chemicals Calcs'!AO$2:AO66)-'Chem - ODS'!AJ$15*10^6&gt;0),SUM('Chemicals Calcs'!AO$2:AO66)-'Chem - ODS'!AJ$15*10^6,'Chemicals Calcs'!AO66))</f>
        <v>3070682952253.1553</v>
      </c>
      <c r="AP66" s="210">
        <f ca="1">IF(SUM('Chemicals Calcs'!AP$2:AP66)-'Chem - ODS'!AK$15*10^6&lt;0,0,IF(AND(SUM('Chemicals Calcs'!AP$1:AP65)-'Chem - ODS'!AK$15*10^6&lt;0,SUM('Chemicals Calcs'!AP$2:AP66)-'Chem - ODS'!AK$15*10^6&gt;0),SUM('Chemicals Calcs'!AP$2:AP66)-'Chem - ODS'!AK$15*10^6,'Chemicals Calcs'!AP66))</f>
        <v>3110921675746.7393</v>
      </c>
    </row>
    <row r="67" spans="1:42">
      <c r="A67" s="74">
        <v>15</v>
      </c>
      <c r="B67">
        <f ca="1">IF('Chemicals 2010'!$A75="CP",INDIRECT("'Chemicals 2010'!"&amp;'Country Selector'!$B$3&amp;ROW($A75))*10^12,0)</f>
        <v>0</v>
      </c>
      <c r="C67" s="90">
        <f t="shared" ca="1" si="4"/>
        <v>0</v>
      </c>
      <c r="D67" s="90">
        <f t="shared" ca="1" si="3"/>
        <v>0</v>
      </c>
      <c r="E67" s="90">
        <f t="shared" ca="1" si="3"/>
        <v>0</v>
      </c>
      <c r="F67" s="90">
        <f t="shared" ca="1" si="3"/>
        <v>0</v>
      </c>
      <c r="G67" s="210">
        <f ca="1">IF(SUM('Chemicals Calcs'!G$2:G67)-'Chem - ODS'!B$15*10^6&lt;0,0,IF(AND(SUM('Chemicals Calcs'!G$1:G66)-'Chem - ODS'!B$15*10^6&lt;0,SUM('Chemicals Calcs'!G$2:G67)-'Chem - ODS'!B$15*10^6&gt;0),SUM('Chemicals Calcs'!G$2:G67)-'Chem - ODS'!B$15*10^6,'Chemicals Calcs'!G67))</f>
        <v>0</v>
      </c>
      <c r="H67" s="210">
        <f ca="1">IF(SUM('Chemicals Calcs'!H$2:H67)-'Chem - ODS'!C$15*10^6&lt;0,0,IF(AND(SUM('Chemicals Calcs'!H$1:H66)-'Chem - ODS'!C$15*10^6&lt;0,SUM('Chemicals Calcs'!H$2:H67)-'Chem - ODS'!C$15*10^6&gt;0),SUM('Chemicals Calcs'!H$2:H67)-'Chem - ODS'!C$15*10^6,'Chemicals Calcs'!H67))</f>
        <v>0</v>
      </c>
      <c r="I67" s="210">
        <f ca="1">IF(SUM('Chemicals Calcs'!I$2:I67)-'Chem - ODS'!D$15*10^6&lt;0,0,IF(AND(SUM('Chemicals Calcs'!I$1:I66)-'Chem - ODS'!D$15*10^6&lt;0,SUM('Chemicals Calcs'!I$2:I67)-'Chem - ODS'!D$15*10^6&gt;0),SUM('Chemicals Calcs'!I$2:I67)-'Chem - ODS'!D$15*10^6,'Chemicals Calcs'!I67))</f>
        <v>0</v>
      </c>
      <c r="J67" s="210">
        <f ca="1">IF(SUM('Chemicals Calcs'!J$2:J67)-'Chem - ODS'!E$15*10^6&lt;0,0,IF(AND(SUM('Chemicals Calcs'!J$1:J66)-'Chem - ODS'!E$15*10^6&lt;0,SUM('Chemicals Calcs'!J$2:J67)-'Chem - ODS'!E$15*10^6&gt;0),SUM('Chemicals Calcs'!J$2:J67)-'Chem - ODS'!E$15*10^6,'Chemicals Calcs'!J67))</f>
        <v>0</v>
      </c>
      <c r="K67" s="210">
        <f ca="1">IF(SUM('Chemicals Calcs'!K$2:K67)-'Chem - ODS'!F$15*10^6&lt;0,0,IF(AND(SUM('Chemicals Calcs'!K$1:K66)-'Chem - ODS'!F$15*10^6&lt;0,SUM('Chemicals Calcs'!K$2:K67)-'Chem - ODS'!F$15*10^6&gt;0),SUM('Chemicals Calcs'!K$2:K67)-'Chem - ODS'!F$15*10^6,'Chemicals Calcs'!K67))</f>
        <v>0</v>
      </c>
      <c r="L67" s="210">
        <f ca="1">IF(SUM('Chemicals Calcs'!L$2:L67)-'Chem - ODS'!G$15*10^6&lt;0,0,IF(AND(SUM('Chemicals Calcs'!L$1:L66)-'Chem - ODS'!G$15*10^6&lt;0,SUM('Chemicals Calcs'!L$2:L67)-'Chem - ODS'!G$15*10^6&gt;0),SUM('Chemicals Calcs'!L$2:L67)-'Chem - ODS'!G$15*10^6,'Chemicals Calcs'!L67))</f>
        <v>0</v>
      </c>
      <c r="M67" s="210">
        <f ca="1">IF(SUM('Chemicals Calcs'!M$2:M67)-'Chem - ODS'!H$15*10^6&lt;0,0,IF(AND(SUM('Chemicals Calcs'!M$1:M66)-'Chem - ODS'!H$15*10^6&lt;0,SUM('Chemicals Calcs'!M$2:M67)-'Chem - ODS'!H$15*10^6&gt;0),SUM('Chemicals Calcs'!M$2:M67)-'Chem - ODS'!H$15*10^6,'Chemicals Calcs'!M67))</f>
        <v>0</v>
      </c>
      <c r="N67" s="210">
        <f ca="1">IF(SUM('Chemicals Calcs'!N$2:N67)-'Chem - ODS'!I$15*10^6&lt;0,0,IF(AND(SUM('Chemicals Calcs'!N$1:N66)-'Chem - ODS'!I$15*10^6&lt;0,SUM('Chemicals Calcs'!N$2:N67)-'Chem - ODS'!I$15*10^6&gt;0),SUM('Chemicals Calcs'!N$2:N67)-'Chem - ODS'!I$15*10^6,'Chemicals Calcs'!N67))</f>
        <v>0</v>
      </c>
      <c r="O67" s="210">
        <f ca="1">IF(SUM('Chemicals Calcs'!O$2:O67)-'Chem - ODS'!J$15*10^6&lt;0,0,IF(AND(SUM('Chemicals Calcs'!O$1:O66)-'Chem - ODS'!J$15*10^6&lt;0,SUM('Chemicals Calcs'!O$2:O67)-'Chem - ODS'!J$15*10^6&gt;0),SUM('Chemicals Calcs'!O$2:O67)-'Chem - ODS'!J$15*10^6,'Chemicals Calcs'!O67))</f>
        <v>0</v>
      </c>
      <c r="P67" s="210">
        <f ca="1">IF(SUM('Chemicals Calcs'!P$2:P67)-'Chem - ODS'!K$15*10^6&lt;0,0,IF(AND(SUM('Chemicals Calcs'!P$1:P66)-'Chem - ODS'!K$15*10^6&lt;0,SUM('Chemicals Calcs'!P$2:P67)-'Chem - ODS'!K$15*10^6&gt;0),SUM('Chemicals Calcs'!P$2:P67)-'Chem - ODS'!K$15*10^6,'Chemicals Calcs'!P67))</f>
        <v>0</v>
      </c>
      <c r="Q67" s="210">
        <f ca="1">IF(SUM('Chemicals Calcs'!Q$2:Q67)-'Chem - ODS'!L$15*10^6&lt;0,0,IF(AND(SUM('Chemicals Calcs'!Q$1:Q66)-'Chem - ODS'!L$15*10^6&lt;0,SUM('Chemicals Calcs'!Q$2:Q67)-'Chem - ODS'!L$15*10^6&gt;0),SUM('Chemicals Calcs'!Q$2:Q67)-'Chem - ODS'!L$15*10^6,'Chemicals Calcs'!Q67))</f>
        <v>0</v>
      </c>
      <c r="R67" s="210">
        <f ca="1">IF(SUM('Chemicals Calcs'!R$2:R67)-'Chem - ODS'!M$15*10^6&lt;0,0,IF(AND(SUM('Chemicals Calcs'!R$1:R66)-'Chem - ODS'!M$15*10^6&lt;0,SUM('Chemicals Calcs'!R$2:R67)-'Chem - ODS'!M$15*10^6&gt;0),SUM('Chemicals Calcs'!R$2:R67)-'Chem - ODS'!M$15*10^6,'Chemicals Calcs'!R67))</f>
        <v>0</v>
      </c>
      <c r="S67" s="210">
        <f ca="1">IF(SUM('Chemicals Calcs'!S$2:S67)-'Chem - ODS'!N$15*10^6&lt;0,0,IF(AND(SUM('Chemicals Calcs'!S$1:S66)-'Chem - ODS'!N$15*10^6&lt;0,SUM('Chemicals Calcs'!S$2:S67)-'Chem - ODS'!N$15*10^6&gt;0),SUM('Chemicals Calcs'!S$2:S67)-'Chem - ODS'!N$15*10^6,'Chemicals Calcs'!S67))</f>
        <v>0</v>
      </c>
      <c r="T67" s="210">
        <f ca="1">IF(SUM('Chemicals Calcs'!T$2:T67)-'Chem - ODS'!O$15*10^6&lt;0,0,IF(AND(SUM('Chemicals Calcs'!T$1:T66)-'Chem - ODS'!O$15*10^6&lt;0,SUM('Chemicals Calcs'!T$2:T67)-'Chem - ODS'!O$15*10^6&gt;0),SUM('Chemicals Calcs'!T$2:T67)-'Chem - ODS'!O$15*10^6,'Chemicals Calcs'!T67))</f>
        <v>0</v>
      </c>
      <c r="U67" s="210">
        <f ca="1">IF(SUM('Chemicals Calcs'!U$2:U67)-'Chem - ODS'!P$15*10^6&lt;0,0,IF(AND(SUM('Chemicals Calcs'!U$1:U66)-'Chem - ODS'!P$15*10^6&lt;0,SUM('Chemicals Calcs'!U$2:U67)-'Chem - ODS'!P$15*10^6&gt;0),SUM('Chemicals Calcs'!U$2:U67)-'Chem - ODS'!P$15*10^6,'Chemicals Calcs'!U67))</f>
        <v>0</v>
      </c>
      <c r="V67" s="210">
        <f ca="1">IF(SUM('Chemicals Calcs'!V$2:V67)-'Chem - ODS'!Q$15*10^6&lt;0,0,IF(AND(SUM('Chemicals Calcs'!V$1:V66)-'Chem - ODS'!Q$15*10^6&lt;0,SUM('Chemicals Calcs'!V$2:V67)-'Chem - ODS'!Q$15*10^6&gt;0),SUM('Chemicals Calcs'!V$2:V67)-'Chem - ODS'!Q$15*10^6,'Chemicals Calcs'!V67))</f>
        <v>0</v>
      </c>
      <c r="W67" s="210">
        <f ca="1">IF(SUM('Chemicals Calcs'!W$2:W67)-'Chem - ODS'!R$15*10^6&lt;0,0,IF(AND(SUM('Chemicals Calcs'!W$1:W66)-'Chem - ODS'!R$15*10^6&lt;0,SUM('Chemicals Calcs'!W$2:W67)-'Chem - ODS'!R$15*10^6&gt;0),SUM('Chemicals Calcs'!W$2:W67)-'Chem - ODS'!R$15*10^6,'Chemicals Calcs'!W67))</f>
        <v>0</v>
      </c>
      <c r="X67" s="210">
        <f ca="1">IF(SUM('Chemicals Calcs'!X$2:X67)-'Chem - ODS'!S$15*10^6&lt;0,0,IF(AND(SUM('Chemicals Calcs'!X$1:X66)-'Chem - ODS'!S$15*10^6&lt;0,SUM('Chemicals Calcs'!X$2:X67)-'Chem - ODS'!S$15*10^6&gt;0),SUM('Chemicals Calcs'!X$2:X67)-'Chem - ODS'!S$15*10^6,'Chemicals Calcs'!X67))</f>
        <v>0</v>
      </c>
      <c r="Y67" s="210">
        <f ca="1">IF(SUM('Chemicals Calcs'!Y$2:Y67)-'Chem - ODS'!T$15*10^6&lt;0,0,IF(AND(SUM('Chemicals Calcs'!Y$1:Y66)-'Chem - ODS'!T$15*10^6&lt;0,SUM('Chemicals Calcs'!Y$2:Y67)-'Chem - ODS'!T$15*10^6&gt;0),SUM('Chemicals Calcs'!Y$2:Y67)-'Chem - ODS'!T$15*10^6,'Chemicals Calcs'!Y67))</f>
        <v>0</v>
      </c>
      <c r="Z67" s="210">
        <f ca="1">IF(SUM('Chemicals Calcs'!Z$2:Z67)-'Chem - ODS'!U$15*10^6&lt;0,0,IF(AND(SUM('Chemicals Calcs'!Z$1:Z66)-'Chem - ODS'!U$15*10^6&lt;0,SUM('Chemicals Calcs'!Z$2:Z67)-'Chem - ODS'!U$15*10^6&gt;0),SUM('Chemicals Calcs'!Z$2:Z67)-'Chem - ODS'!U$15*10^6,'Chemicals Calcs'!Z67))</f>
        <v>0</v>
      </c>
      <c r="AA67" s="210">
        <f ca="1">IF(SUM('Chemicals Calcs'!AA$2:AA67)-'Chem - ODS'!V$15*10^6&lt;0,0,IF(AND(SUM('Chemicals Calcs'!AA$1:AA66)-'Chem - ODS'!V$15*10^6&lt;0,SUM('Chemicals Calcs'!AA$2:AA67)-'Chem - ODS'!V$15*10^6&gt;0),SUM('Chemicals Calcs'!AA$2:AA67)-'Chem - ODS'!V$15*10^6,'Chemicals Calcs'!AA67))</f>
        <v>0</v>
      </c>
      <c r="AB67" s="210">
        <f ca="1">IF(SUM('Chemicals Calcs'!AB$2:AB67)-'Chem - ODS'!W$15*10^6&lt;0,0,IF(AND(SUM('Chemicals Calcs'!AB$1:AB66)-'Chem - ODS'!W$15*10^6&lt;0,SUM('Chemicals Calcs'!AB$2:AB67)-'Chem - ODS'!W$15*10^6&gt;0),SUM('Chemicals Calcs'!AB$2:AB67)-'Chem - ODS'!W$15*10^6,'Chemicals Calcs'!AB67))</f>
        <v>0</v>
      </c>
      <c r="AC67" s="210">
        <f ca="1">IF(SUM('Chemicals Calcs'!AC$2:AC67)-'Chem - ODS'!X$15*10^6&lt;0,0,IF(AND(SUM('Chemicals Calcs'!AC$1:AC66)-'Chem - ODS'!X$15*10^6&lt;0,SUM('Chemicals Calcs'!AC$2:AC67)-'Chem - ODS'!X$15*10^6&gt;0),SUM('Chemicals Calcs'!AC$2:AC67)-'Chem - ODS'!X$15*10^6,'Chemicals Calcs'!AC67))</f>
        <v>0</v>
      </c>
      <c r="AD67" s="210">
        <f ca="1">IF(SUM('Chemicals Calcs'!AD$2:AD67)-'Chem - ODS'!Y$15*10^6&lt;0,0,IF(AND(SUM('Chemicals Calcs'!AD$1:AD66)-'Chem - ODS'!Y$15*10^6&lt;0,SUM('Chemicals Calcs'!AD$2:AD67)-'Chem - ODS'!Y$15*10^6&gt;0),SUM('Chemicals Calcs'!AD$2:AD67)-'Chem - ODS'!Y$15*10^6,'Chemicals Calcs'!AD67))</f>
        <v>0</v>
      </c>
      <c r="AE67" s="210">
        <f ca="1">IF(SUM('Chemicals Calcs'!AE$2:AE67)-'Chem - ODS'!Z$15*10^6&lt;0,0,IF(AND(SUM('Chemicals Calcs'!AE$1:AE66)-'Chem - ODS'!Z$15*10^6&lt;0,SUM('Chemicals Calcs'!AE$2:AE67)-'Chem - ODS'!Z$15*10^6&gt;0),SUM('Chemicals Calcs'!AE$2:AE67)-'Chem - ODS'!Z$15*10^6,'Chemicals Calcs'!AE67))</f>
        <v>0</v>
      </c>
      <c r="AF67" s="210">
        <f ca="1">IF(SUM('Chemicals Calcs'!AF$2:AF67)-'Chem - ODS'!AA$15*10^6&lt;0,0,IF(AND(SUM('Chemicals Calcs'!AF$1:AF66)-'Chem - ODS'!AA$15*10^6&lt;0,SUM('Chemicals Calcs'!AF$2:AF67)-'Chem - ODS'!AA$15*10^6&gt;0),SUM('Chemicals Calcs'!AF$2:AF67)-'Chem - ODS'!AA$15*10^6,'Chemicals Calcs'!AF67))</f>
        <v>0</v>
      </c>
      <c r="AG67" s="210">
        <f ca="1">IF(SUM('Chemicals Calcs'!AG$2:AG67)-'Chem - ODS'!AB$15*10^6&lt;0,0,IF(AND(SUM('Chemicals Calcs'!AG$1:AG66)-'Chem - ODS'!AB$15*10^6&lt;0,SUM('Chemicals Calcs'!AG$2:AG67)-'Chem - ODS'!AB$15*10^6&gt;0),SUM('Chemicals Calcs'!AG$2:AG67)-'Chem - ODS'!AB$15*10^6,'Chemicals Calcs'!AG67))</f>
        <v>0</v>
      </c>
      <c r="AH67" s="210">
        <f ca="1">IF(SUM('Chemicals Calcs'!AH$2:AH67)-'Chem - ODS'!AC$15*10^6&lt;0,0,IF(AND(SUM('Chemicals Calcs'!AH$1:AH66)-'Chem - ODS'!AC$15*10^6&lt;0,SUM('Chemicals Calcs'!AH$2:AH67)-'Chem - ODS'!AC$15*10^6&gt;0),SUM('Chemicals Calcs'!AH$2:AH67)-'Chem - ODS'!AC$15*10^6,'Chemicals Calcs'!AH67))</f>
        <v>0</v>
      </c>
      <c r="AI67" s="210">
        <f ca="1">IF(SUM('Chemicals Calcs'!AI$2:AI67)-'Chem - ODS'!AD$15*10^6&lt;0,0,IF(AND(SUM('Chemicals Calcs'!AI$1:AI66)-'Chem - ODS'!AD$15*10^6&lt;0,SUM('Chemicals Calcs'!AI$2:AI67)-'Chem - ODS'!AD$15*10^6&gt;0),SUM('Chemicals Calcs'!AI$2:AI67)-'Chem - ODS'!AD$15*10^6,'Chemicals Calcs'!AI67))</f>
        <v>0</v>
      </c>
      <c r="AJ67" s="210">
        <f ca="1">IF(SUM('Chemicals Calcs'!AJ$2:AJ67)-'Chem - ODS'!AE$15*10^6&lt;0,0,IF(AND(SUM('Chemicals Calcs'!AJ$1:AJ66)-'Chem - ODS'!AE$15*10^6&lt;0,SUM('Chemicals Calcs'!AJ$2:AJ67)-'Chem - ODS'!AE$15*10^6&gt;0),SUM('Chemicals Calcs'!AJ$2:AJ67)-'Chem - ODS'!AE$15*10^6,'Chemicals Calcs'!AJ67))</f>
        <v>0</v>
      </c>
      <c r="AK67" s="210">
        <f ca="1">IF(SUM('Chemicals Calcs'!AK$2:AK67)-'Chem - ODS'!AF$15*10^6&lt;0,0,IF(AND(SUM('Chemicals Calcs'!AK$1:AK66)-'Chem - ODS'!AF$15*10^6&lt;0,SUM('Chemicals Calcs'!AK$2:AK67)-'Chem - ODS'!AF$15*10^6&gt;0),SUM('Chemicals Calcs'!AK$2:AK67)-'Chem - ODS'!AF$15*10^6,'Chemicals Calcs'!AK67))</f>
        <v>0</v>
      </c>
      <c r="AL67" s="210">
        <f ca="1">IF(SUM('Chemicals Calcs'!AL$2:AL67)-'Chem - ODS'!AG$15*10^6&lt;0,0,IF(AND(SUM('Chemicals Calcs'!AL$1:AL66)-'Chem - ODS'!AG$15*10^6&lt;0,SUM('Chemicals Calcs'!AL$2:AL67)-'Chem - ODS'!AG$15*10^6&gt;0),SUM('Chemicals Calcs'!AL$2:AL67)-'Chem - ODS'!AG$15*10^6,'Chemicals Calcs'!AL67))</f>
        <v>0</v>
      </c>
      <c r="AM67" s="210">
        <f ca="1">IF(SUM('Chemicals Calcs'!AM$2:AM67)-'Chem - ODS'!AH$15*10^6&lt;0,0,IF(AND(SUM('Chemicals Calcs'!AM$1:AM66)-'Chem - ODS'!AH$15*10^6&lt;0,SUM('Chemicals Calcs'!AM$2:AM67)-'Chem - ODS'!AH$15*10^6&gt;0),SUM('Chemicals Calcs'!AM$2:AM67)-'Chem - ODS'!AH$15*10^6,'Chemicals Calcs'!AM67))</f>
        <v>0</v>
      </c>
      <c r="AN67" s="210">
        <f ca="1">IF(SUM('Chemicals Calcs'!AN$2:AN67)-'Chem - ODS'!AI$15*10^6&lt;0,0,IF(AND(SUM('Chemicals Calcs'!AN$1:AN66)-'Chem - ODS'!AI$15*10^6&lt;0,SUM('Chemicals Calcs'!AN$2:AN67)-'Chem - ODS'!AI$15*10^6&gt;0),SUM('Chemicals Calcs'!AN$2:AN67)-'Chem - ODS'!AI$15*10^6,'Chemicals Calcs'!AN67))</f>
        <v>0</v>
      </c>
      <c r="AO67" s="210">
        <f ca="1">IF(SUM('Chemicals Calcs'!AO$2:AO67)-'Chem - ODS'!AJ$15*10^6&lt;0,0,IF(AND(SUM('Chemicals Calcs'!AO$1:AO66)-'Chem - ODS'!AJ$15*10^6&lt;0,SUM('Chemicals Calcs'!AO$2:AO67)-'Chem - ODS'!AJ$15*10^6&gt;0),SUM('Chemicals Calcs'!AO$2:AO67)-'Chem - ODS'!AJ$15*10^6,'Chemicals Calcs'!AO67))</f>
        <v>0</v>
      </c>
      <c r="AP67" s="210">
        <f ca="1">IF(SUM('Chemicals Calcs'!AP$2:AP67)-'Chem - ODS'!AK$15*10^6&lt;0,0,IF(AND(SUM('Chemicals Calcs'!AP$1:AP66)-'Chem - ODS'!AK$15*10^6&lt;0,SUM('Chemicals Calcs'!AP$2:AP67)-'Chem - ODS'!AK$15*10^6&gt;0),SUM('Chemicals Calcs'!AP$2:AP67)-'Chem - ODS'!AK$15*10^6,'Chemicals Calcs'!AP67))</f>
        <v>0</v>
      </c>
    </row>
    <row r="68" spans="1:42">
      <c r="A68" s="74">
        <v>16</v>
      </c>
      <c r="B68">
        <f ca="1">IF('Chemicals 2010'!$A76="CP",INDIRECT("'Chemicals 2010'!"&amp;'Country Selector'!$B$3&amp;ROW($A76))*10^12,0)</f>
        <v>0</v>
      </c>
      <c r="C68" s="90">
        <f t="shared" ca="1" si="4"/>
        <v>1166137094668.9937</v>
      </c>
      <c r="D68" s="90">
        <f t="shared" ca="1" si="3"/>
        <v>2332274189337.9873</v>
      </c>
      <c r="E68" s="90">
        <f t="shared" ca="1" si="3"/>
        <v>3498411284006.9814</v>
      </c>
      <c r="F68" s="90">
        <f t="shared" ca="1" si="3"/>
        <v>4664548378675.9746</v>
      </c>
      <c r="G68" s="210">
        <f ca="1">IF(SUM('Chemicals Calcs'!G$2:G68)-'Chem - ODS'!B$15*10^6&lt;0,0,IF(AND(SUM('Chemicals Calcs'!G$1:G67)-'Chem - ODS'!B$15*10^6&lt;0,SUM('Chemicals Calcs'!G$2:G68)-'Chem - ODS'!B$15*10^6&gt;0),SUM('Chemicals Calcs'!G$2:G68)-'Chem - ODS'!B$15*10^6,'Chemicals Calcs'!G68))</f>
        <v>5830685473344.9688</v>
      </c>
      <c r="H68" s="210">
        <f ca="1">IF(SUM('Chemicals Calcs'!H$2:H68)-'Chem - ODS'!C$15*10^6&lt;0,0,IF(AND(SUM('Chemicals Calcs'!H$1:H67)-'Chem - ODS'!C$15*10^6&lt;0,SUM('Chemicals Calcs'!H$2:H68)-'Chem - ODS'!C$15*10^6&gt;0),SUM('Chemicals Calcs'!H$2:H68)-'Chem - ODS'!C$15*10^6,'Chemicals Calcs'!H68))</f>
        <v>6996822568013.9629</v>
      </c>
      <c r="I68" s="210">
        <f ca="1">IF(SUM('Chemicals Calcs'!I$2:I68)-'Chem - ODS'!D$15*10^6&lt;0,0,IF(AND(SUM('Chemicals Calcs'!I$1:I67)-'Chem - ODS'!D$15*10^6&lt;0,SUM('Chemicals Calcs'!I$2:I68)-'Chem - ODS'!D$15*10^6&gt;0),SUM('Chemicals Calcs'!I$2:I68)-'Chem - ODS'!D$15*10^6,'Chemicals Calcs'!I68))</f>
        <v>8162959662682.9561</v>
      </c>
      <c r="J68" s="210">
        <f ca="1">IF(SUM('Chemicals Calcs'!J$2:J68)-'Chem - ODS'!E$15*10^6&lt;0,0,IF(AND(SUM('Chemicals Calcs'!J$1:J67)-'Chem - ODS'!E$15*10^6&lt;0,SUM('Chemicals Calcs'!J$2:J68)-'Chem - ODS'!E$15*10^6&gt;0),SUM('Chemicals Calcs'!J$2:J68)-'Chem - ODS'!E$15*10^6,'Chemicals Calcs'!J68))</f>
        <v>9329096757351.9492</v>
      </c>
      <c r="K68" s="210">
        <f ca="1">IF(SUM('Chemicals Calcs'!K$2:K68)-'Chem - ODS'!F$15*10^6&lt;0,0,IF(AND(SUM('Chemicals Calcs'!K$1:K67)-'Chem - ODS'!F$15*10^6&lt;0,SUM('Chemicals Calcs'!K$2:K68)-'Chem - ODS'!F$15*10^6&gt;0),SUM('Chemicals Calcs'!K$2:K68)-'Chem - ODS'!F$15*10^6,'Chemicals Calcs'!K68))</f>
        <v>10495233852020.943</v>
      </c>
      <c r="L68" s="210">
        <f ca="1">IF(SUM('Chemicals Calcs'!L$2:L68)-'Chem - ODS'!G$15*10^6&lt;0,0,IF(AND(SUM('Chemicals Calcs'!L$1:L67)-'Chem - ODS'!G$15*10^6&lt;0,SUM('Chemicals Calcs'!L$2:L68)-'Chem - ODS'!G$15*10^6&gt;0),SUM('Chemicals Calcs'!L$2:L68)-'Chem - ODS'!G$15*10^6,'Chemicals Calcs'!L68))</f>
        <v>11661370946689.938</v>
      </c>
      <c r="M68" s="210">
        <f ca="1">IF(SUM('Chemicals Calcs'!M$2:M68)-'Chem - ODS'!H$15*10^6&lt;0,0,IF(AND(SUM('Chemicals Calcs'!M$1:M67)-'Chem - ODS'!H$15*10^6&lt;0,SUM('Chemicals Calcs'!M$2:M68)-'Chem - ODS'!H$15*10^6&gt;0),SUM('Chemicals Calcs'!M$2:M68)-'Chem - ODS'!H$15*10^6,'Chemicals Calcs'!M68))</f>
        <v>13756899875438.074</v>
      </c>
      <c r="N68" s="210">
        <f ca="1">IF(SUM('Chemicals Calcs'!N$2:N68)-'Chem - ODS'!I$15*10^6&lt;0,0,IF(AND(SUM('Chemicals Calcs'!N$1:N67)-'Chem - ODS'!I$15*10^6&lt;0,SUM('Chemicals Calcs'!N$2:N68)-'Chem - ODS'!I$15*10^6&gt;0),SUM('Chemicals Calcs'!N$2:N68)-'Chem - ODS'!I$15*10^6,'Chemicals Calcs'!N68))</f>
        <v>15852428804186.209</v>
      </c>
      <c r="O68" s="210">
        <f ca="1">IF(SUM('Chemicals Calcs'!O$2:O68)-'Chem - ODS'!J$15*10^6&lt;0,0,IF(AND(SUM('Chemicals Calcs'!O$1:O67)-'Chem - ODS'!J$15*10^6&lt;0,SUM('Chemicals Calcs'!O$2:O68)-'Chem - ODS'!J$15*10^6&gt;0),SUM('Chemicals Calcs'!O$2:O68)-'Chem - ODS'!J$15*10^6,'Chemicals Calcs'!O68))</f>
        <v>17947957732934.344</v>
      </c>
      <c r="P68" s="210">
        <f ca="1">IF(SUM('Chemicals Calcs'!P$2:P68)-'Chem - ODS'!K$15*10^6&lt;0,0,IF(AND(SUM('Chemicals Calcs'!P$1:P67)-'Chem - ODS'!K$15*10^6&lt;0,SUM('Chemicals Calcs'!P$2:P68)-'Chem - ODS'!K$15*10^6&gt;0),SUM('Chemicals Calcs'!P$2:P68)-'Chem - ODS'!K$15*10^6,'Chemicals Calcs'!P68))</f>
        <v>20043486661682.484</v>
      </c>
      <c r="Q68" s="210">
        <f ca="1">IF(SUM('Chemicals Calcs'!Q$2:Q68)-'Chem - ODS'!L$15*10^6&lt;0,0,IF(AND(SUM('Chemicals Calcs'!Q$1:Q67)-'Chem - ODS'!L$15*10^6&lt;0,SUM('Chemicals Calcs'!Q$2:Q68)-'Chem - ODS'!L$15*10^6&gt;0),SUM('Chemicals Calcs'!Q$2:Q68)-'Chem - ODS'!L$15*10^6,'Chemicals Calcs'!Q68))</f>
        <v>22139015590430.617</v>
      </c>
      <c r="R68" s="210">
        <f ca="1">IF(SUM('Chemicals Calcs'!R$2:R68)-'Chem - ODS'!M$15*10^6&lt;0,0,IF(AND(SUM('Chemicals Calcs'!R$1:R67)-'Chem - ODS'!M$15*10^6&lt;0,SUM('Chemicals Calcs'!R$2:R68)-'Chem - ODS'!M$15*10^6&gt;0),SUM('Chemicals Calcs'!R$2:R68)-'Chem - ODS'!M$15*10^6,'Chemicals Calcs'!R68))</f>
        <v>24234544519178.75</v>
      </c>
      <c r="S68" s="210">
        <f ca="1">IF(SUM('Chemicals Calcs'!S$2:S68)-'Chem - ODS'!N$15*10^6&lt;0,0,IF(AND(SUM('Chemicals Calcs'!S$1:S67)-'Chem - ODS'!N$15*10^6&lt;0,SUM('Chemicals Calcs'!S$2:S68)-'Chem - ODS'!N$15*10^6&gt;0),SUM('Chemicals Calcs'!S$2:S68)-'Chem - ODS'!N$15*10^6,'Chemicals Calcs'!S68))</f>
        <v>26330073447926.887</v>
      </c>
      <c r="T68" s="210">
        <f ca="1">IF(SUM('Chemicals Calcs'!T$2:T68)-'Chem - ODS'!O$15*10^6&lt;0,0,IF(AND(SUM('Chemicals Calcs'!T$1:T67)-'Chem - ODS'!O$15*10^6&lt;0,SUM('Chemicals Calcs'!T$2:T68)-'Chem - ODS'!O$15*10^6&gt;0),SUM('Chemicals Calcs'!T$2:T68)-'Chem - ODS'!O$15*10^6,'Chemicals Calcs'!T68))</f>
        <v>28425602376675.027</v>
      </c>
      <c r="U68" s="210">
        <f ca="1">IF(SUM('Chemicals Calcs'!U$2:U68)-'Chem - ODS'!P$15*10^6&lt;0,0,IF(AND(SUM('Chemicals Calcs'!U$1:U67)-'Chem - ODS'!P$15*10^6&lt;0,SUM('Chemicals Calcs'!U$2:U68)-'Chem - ODS'!P$15*10^6&gt;0),SUM('Chemicals Calcs'!U$2:U68)-'Chem - ODS'!P$15*10^6,'Chemicals Calcs'!U68))</f>
        <v>30521131305423.16</v>
      </c>
      <c r="V68" s="210">
        <f ca="1">IF(SUM('Chemicals Calcs'!V$2:V68)-'Chem - ODS'!Q$15*10^6&lt;0,0,IF(AND(SUM('Chemicals Calcs'!V$1:V67)-'Chem - ODS'!Q$15*10^6&lt;0,SUM('Chemicals Calcs'!V$2:V68)-'Chem - ODS'!Q$15*10^6&gt;0),SUM('Chemicals Calcs'!V$2:V68)-'Chem - ODS'!Q$15*10^6,'Chemicals Calcs'!V68))</f>
        <v>32616660234171.297</v>
      </c>
      <c r="W68" s="210">
        <f ca="1">IF(SUM('Chemicals Calcs'!W$2:W68)-'Chem - ODS'!R$15*10^6&lt;0,0,IF(AND(SUM('Chemicals Calcs'!W$1:W67)-'Chem - ODS'!R$15*10^6&lt;0,SUM('Chemicals Calcs'!W$2:W68)-'Chem - ODS'!R$15*10^6&gt;0),SUM('Chemicals Calcs'!W$2:W68)-'Chem - ODS'!R$15*10^6,'Chemicals Calcs'!W68))</f>
        <v>33185770813540.828</v>
      </c>
      <c r="X68" s="210">
        <f ca="1">IF(SUM('Chemicals Calcs'!X$2:X68)-'Chem - ODS'!S$15*10^6&lt;0,0,IF(AND(SUM('Chemicals Calcs'!X$1:X67)-'Chem - ODS'!S$15*10^6&lt;0,SUM('Chemicals Calcs'!X$2:X68)-'Chem - ODS'!S$15*10^6&gt;0),SUM('Chemicals Calcs'!X$2:X68)-'Chem - ODS'!S$15*10^6,'Chemicals Calcs'!X68))</f>
        <v>33754881392910.367</v>
      </c>
      <c r="Y68" s="210">
        <f ca="1">IF(SUM('Chemicals Calcs'!Y$2:Y68)-'Chem - ODS'!T$15*10^6&lt;0,0,IF(AND(SUM('Chemicals Calcs'!Y$1:Y67)-'Chem - ODS'!T$15*10^6&lt;0,SUM('Chemicals Calcs'!Y$2:Y68)-'Chem - ODS'!T$15*10^6&gt;0),SUM('Chemicals Calcs'!Y$2:Y68)-'Chem - ODS'!T$15*10^6,'Chemicals Calcs'!Y68))</f>
        <v>34323991972279.898</v>
      </c>
      <c r="Z68" s="210">
        <f ca="1">IF(SUM('Chemicals Calcs'!Z$2:Z68)-'Chem - ODS'!U$15*10^6&lt;0,0,IF(AND(SUM('Chemicals Calcs'!Z$1:Z67)-'Chem - ODS'!U$15*10^6&lt;0,SUM('Chemicals Calcs'!Z$2:Z68)-'Chem - ODS'!U$15*10^6&gt;0),SUM('Chemicals Calcs'!Z$2:Z68)-'Chem - ODS'!U$15*10^6,'Chemicals Calcs'!Z68))</f>
        <v>34893102551649.434</v>
      </c>
      <c r="AA68" s="210">
        <f ca="1">IF(SUM('Chemicals Calcs'!AA$2:AA68)-'Chem - ODS'!V$15*10^6&lt;0,0,IF(AND(SUM('Chemicals Calcs'!AA$1:AA67)-'Chem - ODS'!V$15*10^6&lt;0,SUM('Chemicals Calcs'!AA$2:AA68)-'Chem - ODS'!V$15*10^6&gt;0),SUM('Chemicals Calcs'!AA$2:AA68)-'Chem - ODS'!V$15*10^6,'Chemicals Calcs'!AA68))</f>
        <v>35462213131018.969</v>
      </c>
      <c r="AB68" s="210">
        <f ca="1">IF(SUM('Chemicals Calcs'!AB$2:AB68)-'Chem - ODS'!W$15*10^6&lt;0,0,IF(AND(SUM('Chemicals Calcs'!AB$1:AB67)-'Chem - ODS'!W$15*10^6&lt;0,SUM('Chemicals Calcs'!AB$2:AB68)-'Chem - ODS'!W$15*10^6&gt;0),SUM('Chemicals Calcs'!AB$2:AB68)-'Chem - ODS'!W$15*10^6,'Chemicals Calcs'!AB68))</f>
        <v>36031323710388.5</v>
      </c>
      <c r="AC68" s="210">
        <f ca="1">IF(SUM('Chemicals Calcs'!AC$2:AC68)-'Chem - ODS'!X$15*10^6&lt;0,0,IF(AND(SUM('Chemicals Calcs'!AC$1:AC67)-'Chem - ODS'!X$15*10^6&lt;0,SUM('Chemicals Calcs'!AC$2:AC68)-'Chem - ODS'!X$15*10^6&gt;0),SUM('Chemicals Calcs'!AC$2:AC68)-'Chem - ODS'!X$15*10^6,'Chemicals Calcs'!AC68))</f>
        <v>36600434289758.031</v>
      </c>
      <c r="AD68" s="210">
        <f ca="1">IF(SUM('Chemicals Calcs'!AD$2:AD68)-'Chem - ODS'!Y$15*10^6&lt;0,0,IF(AND(SUM('Chemicals Calcs'!AD$1:AD67)-'Chem - ODS'!Y$15*10^6&lt;0,SUM('Chemicals Calcs'!AD$2:AD68)-'Chem - ODS'!Y$15*10^6&gt;0),SUM('Chemicals Calcs'!AD$2:AD68)-'Chem - ODS'!Y$15*10^6,'Chemicals Calcs'!AD68))</f>
        <v>37169544869127.563</v>
      </c>
      <c r="AE68" s="210">
        <f ca="1">IF(SUM('Chemicals Calcs'!AE$2:AE68)-'Chem - ODS'!Z$15*10^6&lt;0,0,IF(AND(SUM('Chemicals Calcs'!AE$1:AE67)-'Chem - ODS'!Z$15*10^6&lt;0,SUM('Chemicals Calcs'!AE$2:AE68)-'Chem - ODS'!Z$15*10^6&gt;0),SUM('Chemicals Calcs'!AE$2:AE68)-'Chem - ODS'!Z$15*10^6,'Chemicals Calcs'!AE68))</f>
        <v>37738655448497.102</v>
      </c>
      <c r="AF68" s="210">
        <f ca="1">IF(SUM('Chemicals Calcs'!AF$2:AF68)-'Chem - ODS'!AA$15*10^6&lt;0,0,IF(AND(SUM('Chemicals Calcs'!AF$1:AF67)-'Chem - ODS'!AA$15*10^6&lt;0,SUM('Chemicals Calcs'!AF$2:AF68)-'Chem - ODS'!AA$15*10^6&gt;0),SUM('Chemicals Calcs'!AF$2:AF68)-'Chem - ODS'!AA$15*10^6,'Chemicals Calcs'!AF68))</f>
        <v>38307766027866.641</v>
      </c>
      <c r="AG68" s="210">
        <f ca="1">IF(SUM('Chemicals Calcs'!AG$2:AG68)-'Chem - ODS'!AB$15*10^6&lt;0,0,IF(AND(SUM('Chemicals Calcs'!AG$1:AG67)-'Chem - ODS'!AB$15*10^6&lt;0,SUM('Chemicals Calcs'!AG$2:AG68)-'Chem - ODS'!AB$15*10^6&gt;0),SUM('Chemicals Calcs'!AG$2:AG68)-'Chem - ODS'!AB$15*10^6,'Chemicals Calcs'!AG68))</f>
        <v>38876876607236.172</v>
      </c>
      <c r="AH68" s="210">
        <f ca="1">IF(SUM('Chemicals Calcs'!AH$2:AH68)-'Chem - ODS'!AC$15*10^6&lt;0,0,IF(AND(SUM('Chemicals Calcs'!AH$1:AH67)-'Chem - ODS'!AC$15*10^6&lt;0,SUM('Chemicals Calcs'!AH$2:AH68)-'Chem - ODS'!AC$15*10^6&gt;0),SUM('Chemicals Calcs'!AH$2:AH68)-'Chem - ODS'!AC$15*10^6,'Chemicals Calcs'!AH68))</f>
        <v>39445987186605.703</v>
      </c>
      <c r="AI68" s="210">
        <f ca="1">IF(SUM('Chemicals Calcs'!AI$2:AI68)-'Chem - ODS'!AD$15*10^6&lt;0,0,IF(AND(SUM('Chemicals Calcs'!AI$1:AI67)-'Chem - ODS'!AD$15*10^6&lt;0,SUM('Chemicals Calcs'!AI$2:AI68)-'Chem - ODS'!AD$15*10^6&gt;0),SUM('Chemicals Calcs'!AI$2:AI68)-'Chem - ODS'!AD$15*10^6,'Chemicals Calcs'!AI68))</f>
        <v>40015097765975.242</v>
      </c>
      <c r="AJ68" s="210">
        <f ca="1">IF(SUM('Chemicals Calcs'!AJ$2:AJ68)-'Chem - ODS'!AE$15*10^6&lt;0,0,IF(AND(SUM('Chemicals Calcs'!AJ$1:AJ67)-'Chem - ODS'!AE$15*10^6&lt;0,SUM('Chemicals Calcs'!AJ$2:AJ68)-'Chem - ODS'!AE$15*10^6&gt;0),SUM('Chemicals Calcs'!AJ$2:AJ68)-'Chem - ODS'!AE$15*10^6,'Chemicals Calcs'!AJ68))</f>
        <v>40584208345344.773</v>
      </c>
      <c r="AK68" s="210">
        <f ca="1">IF(SUM('Chemicals Calcs'!AK$2:AK68)-'Chem - ODS'!AF$15*10^6&lt;0,0,IF(AND(SUM('Chemicals Calcs'!AK$1:AK67)-'Chem - ODS'!AF$15*10^6&lt;0,SUM('Chemicals Calcs'!AK$2:AK68)-'Chem - ODS'!AF$15*10^6&gt;0),SUM('Chemicals Calcs'!AK$2:AK68)-'Chem - ODS'!AF$15*10^6,'Chemicals Calcs'!AK68))</f>
        <v>41153318924714.305</v>
      </c>
      <c r="AL68" s="210">
        <f ca="1">IF(SUM('Chemicals Calcs'!AL$2:AL68)-'Chem - ODS'!AG$15*10^6&lt;0,0,IF(AND(SUM('Chemicals Calcs'!AL$1:AL67)-'Chem - ODS'!AG$15*10^6&lt;0,SUM('Chemicals Calcs'!AL$2:AL68)-'Chem - ODS'!AG$15*10^6&gt;0),SUM('Chemicals Calcs'!AL$2:AL68)-'Chem - ODS'!AG$15*10^6,'Chemicals Calcs'!AL68))</f>
        <v>41722429504083.836</v>
      </c>
      <c r="AM68" s="210">
        <f ca="1">IF(SUM('Chemicals Calcs'!AM$2:AM68)-'Chem - ODS'!AH$15*10^6&lt;0,0,IF(AND(SUM('Chemicals Calcs'!AM$1:AM67)-'Chem - ODS'!AH$15*10^6&lt;0,SUM('Chemicals Calcs'!AM$2:AM68)-'Chem - ODS'!AH$15*10^6&gt;0),SUM('Chemicals Calcs'!AM$2:AM68)-'Chem - ODS'!AH$15*10^6,'Chemicals Calcs'!AM68))</f>
        <v>42291540083453.375</v>
      </c>
      <c r="AN68" s="210">
        <f ca="1">IF(SUM('Chemicals Calcs'!AN$2:AN68)-'Chem - ODS'!AI$15*10^6&lt;0,0,IF(AND(SUM('Chemicals Calcs'!AN$1:AN67)-'Chem - ODS'!AI$15*10^6&lt;0,SUM('Chemicals Calcs'!AN$2:AN68)-'Chem - ODS'!AI$15*10^6&gt;0),SUM('Chemicals Calcs'!AN$2:AN68)-'Chem - ODS'!AI$15*10^6,'Chemicals Calcs'!AN68))</f>
        <v>42860650662822.914</v>
      </c>
      <c r="AO68" s="210">
        <f ca="1">IF(SUM('Chemicals Calcs'!AO$2:AO68)-'Chem - ODS'!AJ$15*10^6&lt;0,0,IF(AND(SUM('Chemicals Calcs'!AO$1:AO67)-'Chem - ODS'!AJ$15*10^6&lt;0,SUM('Chemicals Calcs'!AO$2:AO68)-'Chem - ODS'!AJ$15*10^6&gt;0),SUM('Chemicals Calcs'!AO$2:AO68)-'Chem - ODS'!AJ$15*10^6,'Chemicals Calcs'!AO68))</f>
        <v>43429761242192.438</v>
      </c>
      <c r="AP68" s="210">
        <f ca="1">IF(SUM('Chemicals Calcs'!AP$2:AP68)-'Chem - ODS'!AK$15*10^6&lt;0,0,IF(AND(SUM('Chemicals Calcs'!AP$1:AP67)-'Chem - ODS'!AK$15*10^6&lt;0,SUM('Chemicals Calcs'!AP$2:AP68)-'Chem - ODS'!AK$15*10^6&gt;0),SUM('Chemicals Calcs'!AP$2:AP68)-'Chem - ODS'!AK$15*10^6,'Chemicals Calcs'!AP68))</f>
        <v>43998871821561.977</v>
      </c>
    </row>
    <row r="69" spans="1:42">
      <c r="A69" s="74">
        <v>17</v>
      </c>
      <c r="B69">
        <f ca="1">IF('Chemicals 2010'!$A77="CP",INDIRECT("'Chemicals 2010'!"&amp;'Country Selector'!$B$3&amp;ROW($A77))*10^12,0)</f>
        <v>0</v>
      </c>
      <c r="C69" s="90">
        <f t="shared" ca="1" si="4"/>
        <v>0</v>
      </c>
      <c r="D69" s="90">
        <f t="shared" ca="1" si="3"/>
        <v>0</v>
      </c>
      <c r="E69" s="90">
        <f t="shared" ca="1" si="3"/>
        <v>0</v>
      </c>
      <c r="F69" s="90">
        <f t="shared" ca="1" si="3"/>
        <v>0</v>
      </c>
      <c r="G69" s="210">
        <f ca="1">IF(SUM('Chemicals Calcs'!G$2:G69)-'Chem - ODS'!B$15*10^6&lt;0,0,IF(AND(SUM('Chemicals Calcs'!G$1:G68)-'Chem - ODS'!B$15*10^6&lt;0,SUM('Chemicals Calcs'!G$2:G69)-'Chem - ODS'!B$15*10^6&gt;0),SUM('Chemicals Calcs'!G$2:G69)-'Chem - ODS'!B$15*10^6,'Chemicals Calcs'!G69))</f>
        <v>0</v>
      </c>
      <c r="H69" s="210">
        <f ca="1">IF(SUM('Chemicals Calcs'!H$2:H69)-'Chem - ODS'!C$15*10^6&lt;0,0,IF(AND(SUM('Chemicals Calcs'!H$1:H68)-'Chem - ODS'!C$15*10^6&lt;0,SUM('Chemicals Calcs'!H$2:H69)-'Chem - ODS'!C$15*10^6&gt;0),SUM('Chemicals Calcs'!H$2:H69)-'Chem - ODS'!C$15*10^6,'Chemicals Calcs'!H69))</f>
        <v>0</v>
      </c>
      <c r="I69" s="210">
        <f ca="1">IF(SUM('Chemicals Calcs'!I$2:I69)-'Chem - ODS'!D$15*10^6&lt;0,0,IF(AND(SUM('Chemicals Calcs'!I$1:I68)-'Chem - ODS'!D$15*10^6&lt;0,SUM('Chemicals Calcs'!I$2:I69)-'Chem - ODS'!D$15*10^6&gt;0),SUM('Chemicals Calcs'!I$2:I69)-'Chem - ODS'!D$15*10^6,'Chemicals Calcs'!I69))</f>
        <v>0</v>
      </c>
      <c r="J69" s="210">
        <f ca="1">IF(SUM('Chemicals Calcs'!J$2:J69)-'Chem - ODS'!E$15*10^6&lt;0,0,IF(AND(SUM('Chemicals Calcs'!J$1:J68)-'Chem - ODS'!E$15*10^6&lt;0,SUM('Chemicals Calcs'!J$2:J69)-'Chem - ODS'!E$15*10^6&gt;0),SUM('Chemicals Calcs'!J$2:J69)-'Chem - ODS'!E$15*10^6,'Chemicals Calcs'!J69))</f>
        <v>0</v>
      </c>
      <c r="K69" s="210">
        <f ca="1">IF(SUM('Chemicals Calcs'!K$2:K69)-'Chem - ODS'!F$15*10^6&lt;0,0,IF(AND(SUM('Chemicals Calcs'!K$1:K68)-'Chem - ODS'!F$15*10^6&lt;0,SUM('Chemicals Calcs'!K$2:K69)-'Chem - ODS'!F$15*10^6&gt;0),SUM('Chemicals Calcs'!K$2:K69)-'Chem - ODS'!F$15*10^6,'Chemicals Calcs'!K69))</f>
        <v>0</v>
      </c>
      <c r="L69" s="210">
        <f ca="1">IF(SUM('Chemicals Calcs'!L$2:L69)-'Chem - ODS'!G$15*10^6&lt;0,0,IF(AND(SUM('Chemicals Calcs'!L$1:L68)-'Chem - ODS'!G$15*10^6&lt;0,SUM('Chemicals Calcs'!L$2:L69)-'Chem - ODS'!G$15*10^6&gt;0),SUM('Chemicals Calcs'!L$2:L69)-'Chem - ODS'!G$15*10^6,'Chemicals Calcs'!L69))</f>
        <v>0</v>
      </c>
      <c r="M69" s="210">
        <f ca="1">IF(SUM('Chemicals Calcs'!M$2:M69)-'Chem - ODS'!H$15*10^6&lt;0,0,IF(AND(SUM('Chemicals Calcs'!M$1:M68)-'Chem - ODS'!H$15*10^6&lt;0,SUM('Chemicals Calcs'!M$2:M69)-'Chem - ODS'!H$15*10^6&gt;0),SUM('Chemicals Calcs'!M$2:M69)-'Chem - ODS'!H$15*10^6,'Chemicals Calcs'!M69))</f>
        <v>0</v>
      </c>
      <c r="N69" s="210">
        <f ca="1">IF(SUM('Chemicals Calcs'!N$2:N69)-'Chem - ODS'!I$15*10^6&lt;0,0,IF(AND(SUM('Chemicals Calcs'!N$1:N68)-'Chem - ODS'!I$15*10^6&lt;0,SUM('Chemicals Calcs'!N$2:N69)-'Chem - ODS'!I$15*10^6&gt;0),SUM('Chemicals Calcs'!N$2:N69)-'Chem - ODS'!I$15*10^6,'Chemicals Calcs'!N69))</f>
        <v>0</v>
      </c>
      <c r="O69" s="210">
        <f ca="1">IF(SUM('Chemicals Calcs'!O$2:O69)-'Chem - ODS'!J$15*10^6&lt;0,0,IF(AND(SUM('Chemicals Calcs'!O$1:O68)-'Chem - ODS'!J$15*10^6&lt;0,SUM('Chemicals Calcs'!O$2:O69)-'Chem - ODS'!J$15*10^6&gt;0),SUM('Chemicals Calcs'!O$2:O69)-'Chem - ODS'!J$15*10^6,'Chemicals Calcs'!O69))</f>
        <v>0</v>
      </c>
      <c r="P69" s="210">
        <f ca="1">IF(SUM('Chemicals Calcs'!P$2:P69)-'Chem - ODS'!K$15*10^6&lt;0,0,IF(AND(SUM('Chemicals Calcs'!P$1:P68)-'Chem - ODS'!K$15*10^6&lt;0,SUM('Chemicals Calcs'!P$2:P69)-'Chem - ODS'!K$15*10^6&gt;0),SUM('Chemicals Calcs'!P$2:P69)-'Chem - ODS'!K$15*10^6,'Chemicals Calcs'!P69))</f>
        <v>0</v>
      </c>
      <c r="Q69" s="210">
        <f ca="1">IF(SUM('Chemicals Calcs'!Q$2:Q69)-'Chem - ODS'!L$15*10^6&lt;0,0,IF(AND(SUM('Chemicals Calcs'!Q$1:Q68)-'Chem - ODS'!L$15*10^6&lt;0,SUM('Chemicals Calcs'!Q$2:Q69)-'Chem - ODS'!L$15*10^6&gt;0),SUM('Chemicals Calcs'!Q$2:Q69)-'Chem - ODS'!L$15*10^6,'Chemicals Calcs'!Q69))</f>
        <v>0</v>
      </c>
      <c r="R69" s="210">
        <f ca="1">IF(SUM('Chemicals Calcs'!R$2:R69)-'Chem - ODS'!M$15*10^6&lt;0,0,IF(AND(SUM('Chemicals Calcs'!R$1:R68)-'Chem - ODS'!M$15*10^6&lt;0,SUM('Chemicals Calcs'!R$2:R69)-'Chem - ODS'!M$15*10^6&gt;0),SUM('Chemicals Calcs'!R$2:R69)-'Chem - ODS'!M$15*10^6,'Chemicals Calcs'!R69))</f>
        <v>0</v>
      </c>
      <c r="S69" s="210">
        <f ca="1">IF(SUM('Chemicals Calcs'!S$2:S69)-'Chem - ODS'!N$15*10^6&lt;0,0,IF(AND(SUM('Chemicals Calcs'!S$1:S68)-'Chem - ODS'!N$15*10^6&lt;0,SUM('Chemicals Calcs'!S$2:S69)-'Chem - ODS'!N$15*10^6&gt;0),SUM('Chemicals Calcs'!S$2:S69)-'Chem - ODS'!N$15*10^6,'Chemicals Calcs'!S69))</f>
        <v>0</v>
      </c>
      <c r="T69" s="210">
        <f ca="1">IF(SUM('Chemicals Calcs'!T$2:T69)-'Chem - ODS'!O$15*10^6&lt;0,0,IF(AND(SUM('Chemicals Calcs'!T$1:T68)-'Chem - ODS'!O$15*10^6&lt;0,SUM('Chemicals Calcs'!T$2:T69)-'Chem - ODS'!O$15*10^6&gt;0),SUM('Chemicals Calcs'!T$2:T69)-'Chem - ODS'!O$15*10^6,'Chemicals Calcs'!T69))</f>
        <v>0</v>
      </c>
      <c r="U69" s="210">
        <f ca="1">IF(SUM('Chemicals Calcs'!U$2:U69)-'Chem - ODS'!P$15*10^6&lt;0,0,IF(AND(SUM('Chemicals Calcs'!U$1:U68)-'Chem - ODS'!P$15*10^6&lt;0,SUM('Chemicals Calcs'!U$2:U69)-'Chem - ODS'!P$15*10^6&gt;0),SUM('Chemicals Calcs'!U$2:U69)-'Chem - ODS'!P$15*10^6,'Chemicals Calcs'!U69))</f>
        <v>0</v>
      </c>
      <c r="V69" s="210">
        <f ca="1">IF(SUM('Chemicals Calcs'!V$2:V69)-'Chem - ODS'!Q$15*10^6&lt;0,0,IF(AND(SUM('Chemicals Calcs'!V$1:V68)-'Chem - ODS'!Q$15*10^6&lt;0,SUM('Chemicals Calcs'!V$2:V69)-'Chem - ODS'!Q$15*10^6&gt;0),SUM('Chemicals Calcs'!V$2:V69)-'Chem - ODS'!Q$15*10^6,'Chemicals Calcs'!V69))</f>
        <v>0</v>
      </c>
      <c r="W69" s="210">
        <f ca="1">IF(SUM('Chemicals Calcs'!W$2:W69)-'Chem - ODS'!R$15*10^6&lt;0,0,IF(AND(SUM('Chemicals Calcs'!W$1:W68)-'Chem - ODS'!R$15*10^6&lt;0,SUM('Chemicals Calcs'!W$2:W69)-'Chem - ODS'!R$15*10^6&gt;0),SUM('Chemicals Calcs'!W$2:W69)-'Chem - ODS'!R$15*10^6,'Chemicals Calcs'!W69))</f>
        <v>0</v>
      </c>
      <c r="X69" s="210">
        <f ca="1">IF(SUM('Chemicals Calcs'!X$2:X69)-'Chem - ODS'!S$15*10^6&lt;0,0,IF(AND(SUM('Chemicals Calcs'!X$1:X68)-'Chem - ODS'!S$15*10^6&lt;0,SUM('Chemicals Calcs'!X$2:X69)-'Chem - ODS'!S$15*10^6&gt;0),SUM('Chemicals Calcs'!X$2:X69)-'Chem - ODS'!S$15*10^6,'Chemicals Calcs'!X69))</f>
        <v>0</v>
      </c>
      <c r="Y69" s="210">
        <f ca="1">IF(SUM('Chemicals Calcs'!Y$2:Y69)-'Chem - ODS'!T$15*10^6&lt;0,0,IF(AND(SUM('Chemicals Calcs'!Y$1:Y68)-'Chem - ODS'!T$15*10^6&lt;0,SUM('Chemicals Calcs'!Y$2:Y69)-'Chem - ODS'!T$15*10^6&gt;0),SUM('Chemicals Calcs'!Y$2:Y69)-'Chem - ODS'!T$15*10^6,'Chemicals Calcs'!Y69))</f>
        <v>0</v>
      </c>
      <c r="Z69" s="210">
        <f ca="1">IF(SUM('Chemicals Calcs'!Z$2:Z69)-'Chem - ODS'!U$15*10^6&lt;0,0,IF(AND(SUM('Chemicals Calcs'!Z$1:Z68)-'Chem - ODS'!U$15*10^6&lt;0,SUM('Chemicals Calcs'!Z$2:Z69)-'Chem - ODS'!U$15*10^6&gt;0),SUM('Chemicals Calcs'!Z$2:Z69)-'Chem - ODS'!U$15*10^6,'Chemicals Calcs'!Z69))</f>
        <v>0</v>
      </c>
      <c r="AA69" s="210">
        <f ca="1">IF(SUM('Chemicals Calcs'!AA$2:AA69)-'Chem - ODS'!V$15*10^6&lt;0,0,IF(AND(SUM('Chemicals Calcs'!AA$1:AA68)-'Chem - ODS'!V$15*10^6&lt;0,SUM('Chemicals Calcs'!AA$2:AA69)-'Chem - ODS'!V$15*10^6&gt;0),SUM('Chemicals Calcs'!AA$2:AA69)-'Chem - ODS'!V$15*10^6,'Chemicals Calcs'!AA69))</f>
        <v>0</v>
      </c>
      <c r="AB69" s="210">
        <f ca="1">IF(SUM('Chemicals Calcs'!AB$2:AB69)-'Chem - ODS'!W$15*10^6&lt;0,0,IF(AND(SUM('Chemicals Calcs'!AB$1:AB68)-'Chem - ODS'!W$15*10^6&lt;0,SUM('Chemicals Calcs'!AB$2:AB69)-'Chem - ODS'!W$15*10^6&gt;0),SUM('Chemicals Calcs'!AB$2:AB69)-'Chem - ODS'!W$15*10^6,'Chemicals Calcs'!AB69))</f>
        <v>0</v>
      </c>
      <c r="AC69" s="210">
        <f ca="1">IF(SUM('Chemicals Calcs'!AC$2:AC69)-'Chem - ODS'!X$15*10^6&lt;0,0,IF(AND(SUM('Chemicals Calcs'!AC$1:AC68)-'Chem - ODS'!X$15*10^6&lt;0,SUM('Chemicals Calcs'!AC$2:AC69)-'Chem - ODS'!X$15*10^6&gt;0),SUM('Chemicals Calcs'!AC$2:AC69)-'Chem - ODS'!X$15*10^6,'Chemicals Calcs'!AC69))</f>
        <v>0</v>
      </c>
      <c r="AD69" s="210">
        <f ca="1">IF(SUM('Chemicals Calcs'!AD$2:AD69)-'Chem - ODS'!Y$15*10^6&lt;0,0,IF(AND(SUM('Chemicals Calcs'!AD$1:AD68)-'Chem - ODS'!Y$15*10^6&lt;0,SUM('Chemicals Calcs'!AD$2:AD69)-'Chem - ODS'!Y$15*10^6&gt;0),SUM('Chemicals Calcs'!AD$2:AD69)-'Chem - ODS'!Y$15*10^6,'Chemicals Calcs'!AD69))</f>
        <v>0</v>
      </c>
      <c r="AE69" s="210">
        <f ca="1">IF(SUM('Chemicals Calcs'!AE$2:AE69)-'Chem - ODS'!Z$15*10^6&lt;0,0,IF(AND(SUM('Chemicals Calcs'!AE$1:AE68)-'Chem - ODS'!Z$15*10^6&lt;0,SUM('Chemicals Calcs'!AE$2:AE69)-'Chem - ODS'!Z$15*10^6&gt;0),SUM('Chemicals Calcs'!AE$2:AE69)-'Chem - ODS'!Z$15*10^6,'Chemicals Calcs'!AE69))</f>
        <v>0</v>
      </c>
      <c r="AF69" s="210">
        <f ca="1">IF(SUM('Chemicals Calcs'!AF$2:AF69)-'Chem - ODS'!AA$15*10^6&lt;0,0,IF(AND(SUM('Chemicals Calcs'!AF$1:AF68)-'Chem - ODS'!AA$15*10^6&lt;0,SUM('Chemicals Calcs'!AF$2:AF69)-'Chem - ODS'!AA$15*10^6&gt;0),SUM('Chemicals Calcs'!AF$2:AF69)-'Chem - ODS'!AA$15*10^6,'Chemicals Calcs'!AF69))</f>
        <v>0</v>
      </c>
      <c r="AG69" s="210">
        <f ca="1">IF(SUM('Chemicals Calcs'!AG$2:AG69)-'Chem - ODS'!AB$15*10^6&lt;0,0,IF(AND(SUM('Chemicals Calcs'!AG$1:AG68)-'Chem - ODS'!AB$15*10^6&lt;0,SUM('Chemicals Calcs'!AG$2:AG69)-'Chem - ODS'!AB$15*10^6&gt;0),SUM('Chemicals Calcs'!AG$2:AG69)-'Chem - ODS'!AB$15*10^6,'Chemicals Calcs'!AG69))</f>
        <v>0</v>
      </c>
      <c r="AH69" s="210">
        <f ca="1">IF(SUM('Chemicals Calcs'!AH$2:AH69)-'Chem - ODS'!AC$15*10^6&lt;0,0,IF(AND(SUM('Chemicals Calcs'!AH$1:AH68)-'Chem - ODS'!AC$15*10^6&lt;0,SUM('Chemicals Calcs'!AH$2:AH69)-'Chem - ODS'!AC$15*10^6&gt;0),SUM('Chemicals Calcs'!AH$2:AH69)-'Chem - ODS'!AC$15*10^6,'Chemicals Calcs'!AH69))</f>
        <v>0</v>
      </c>
      <c r="AI69" s="210">
        <f ca="1">IF(SUM('Chemicals Calcs'!AI$2:AI69)-'Chem - ODS'!AD$15*10^6&lt;0,0,IF(AND(SUM('Chemicals Calcs'!AI$1:AI68)-'Chem - ODS'!AD$15*10^6&lt;0,SUM('Chemicals Calcs'!AI$2:AI69)-'Chem - ODS'!AD$15*10^6&gt;0),SUM('Chemicals Calcs'!AI$2:AI69)-'Chem - ODS'!AD$15*10^6,'Chemicals Calcs'!AI69))</f>
        <v>0</v>
      </c>
      <c r="AJ69" s="210">
        <f ca="1">IF(SUM('Chemicals Calcs'!AJ$2:AJ69)-'Chem - ODS'!AE$15*10^6&lt;0,0,IF(AND(SUM('Chemicals Calcs'!AJ$1:AJ68)-'Chem - ODS'!AE$15*10^6&lt;0,SUM('Chemicals Calcs'!AJ$2:AJ69)-'Chem - ODS'!AE$15*10^6&gt;0),SUM('Chemicals Calcs'!AJ$2:AJ69)-'Chem - ODS'!AE$15*10^6,'Chemicals Calcs'!AJ69))</f>
        <v>0</v>
      </c>
      <c r="AK69" s="210">
        <f ca="1">IF(SUM('Chemicals Calcs'!AK$2:AK69)-'Chem - ODS'!AF$15*10^6&lt;0,0,IF(AND(SUM('Chemicals Calcs'!AK$1:AK68)-'Chem - ODS'!AF$15*10^6&lt;0,SUM('Chemicals Calcs'!AK$2:AK69)-'Chem - ODS'!AF$15*10^6&gt;0),SUM('Chemicals Calcs'!AK$2:AK69)-'Chem - ODS'!AF$15*10^6,'Chemicals Calcs'!AK69))</f>
        <v>0</v>
      </c>
      <c r="AL69" s="210">
        <f ca="1">IF(SUM('Chemicals Calcs'!AL$2:AL69)-'Chem - ODS'!AG$15*10^6&lt;0,0,IF(AND(SUM('Chemicals Calcs'!AL$1:AL68)-'Chem - ODS'!AG$15*10^6&lt;0,SUM('Chemicals Calcs'!AL$2:AL69)-'Chem - ODS'!AG$15*10^6&gt;0),SUM('Chemicals Calcs'!AL$2:AL69)-'Chem - ODS'!AG$15*10^6,'Chemicals Calcs'!AL69))</f>
        <v>0</v>
      </c>
      <c r="AM69" s="210">
        <f ca="1">IF(SUM('Chemicals Calcs'!AM$2:AM69)-'Chem - ODS'!AH$15*10^6&lt;0,0,IF(AND(SUM('Chemicals Calcs'!AM$1:AM68)-'Chem - ODS'!AH$15*10^6&lt;0,SUM('Chemicals Calcs'!AM$2:AM69)-'Chem - ODS'!AH$15*10^6&gt;0),SUM('Chemicals Calcs'!AM$2:AM69)-'Chem - ODS'!AH$15*10^6,'Chemicals Calcs'!AM69))</f>
        <v>0</v>
      </c>
      <c r="AN69" s="210">
        <f ca="1">IF(SUM('Chemicals Calcs'!AN$2:AN69)-'Chem - ODS'!AI$15*10^6&lt;0,0,IF(AND(SUM('Chemicals Calcs'!AN$1:AN68)-'Chem - ODS'!AI$15*10^6&lt;0,SUM('Chemicals Calcs'!AN$2:AN69)-'Chem - ODS'!AI$15*10^6&gt;0),SUM('Chemicals Calcs'!AN$2:AN69)-'Chem - ODS'!AI$15*10^6,'Chemicals Calcs'!AN69))</f>
        <v>0</v>
      </c>
      <c r="AO69" s="210">
        <f ca="1">IF(SUM('Chemicals Calcs'!AO$2:AO69)-'Chem - ODS'!AJ$15*10^6&lt;0,0,IF(AND(SUM('Chemicals Calcs'!AO$1:AO68)-'Chem - ODS'!AJ$15*10^6&lt;0,SUM('Chemicals Calcs'!AO$2:AO69)-'Chem - ODS'!AJ$15*10^6&gt;0),SUM('Chemicals Calcs'!AO$2:AO69)-'Chem - ODS'!AJ$15*10^6,'Chemicals Calcs'!AO69))</f>
        <v>0</v>
      </c>
      <c r="AP69" s="210">
        <f ca="1">IF(SUM('Chemicals Calcs'!AP$2:AP69)-'Chem - ODS'!AK$15*10^6&lt;0,0,IF(AND(SUM('Chemicals Calcs'!AP$1:AP68)-'Chem - ODS'!AK$15*10^6&lt;0,SUM('Chemicals Calcs'!AP$2:AP69)-'Chem - ODS'!AK$15*10^6&gt;0),SUM('Chemicals Calcs'!AP$2:AP69)-'Chem - ODS'!AK$15*10^6,'Chemicals Calcs'!AP69))</f>
        <v>0</v>
      </c>
    </row>
    <row r="70" spans="1:42">
      <c r="A70" s="74">
        <v>18</v>
      </c>
      <c r="B70">
        <f ca="1">IF('Chemicals 2010'!$A78="CP",INDIRECT("'Chemicals 2010'!"&amp;'Country Selector'!$B$3&amp;ROW($A78))*10^12,0)</f>
        <v>0</v>
      </c>
      <c r="C70" s="90">
        <f t="shared" ca="1" si="4"/>
        <v>0</v>
      </c>
      <c r="D70" s="90">
        <f t="shared" ca="1" si="3"/>
        <v>0</v>
      </c>
      <c r="E70" s="90">
        <f t="shared" ca="1" si="3"/>
        <v>0</v>
      </c>
      <c r="F70" s="90">
        <f t="shared" ca="1" si="3"/>
        <v>0</v>
      </c>
      <c r="G70" s="210">
        <f ca="1">IF(SUM('Chemicals Calcs'!G$2:G70)-'Chem - ODS'!B$15*10^6&lt;0,0,IF(AND(SUM('Chemicals Calcs'!G$1:G69)-'Chem - ODS'!B$15*10^6&lt;0,SUM('Chemicals Calcs'!G$2:G70)-'Chem - ODS'!B$15*10^6&gt;0),SUM('Chemicals Calcs'!G$2:G70)-'Chem - ODS'!B$15*10^6,'Chemicals Calcs'!G70))</f>
        <v>0</v>
      </c>
      <c r="H70" s="210">
        <f ca="1">IF(SUM('Chemicals Calcs'!H$2:H70)-'Chem - ODS'!C$15*10^6&lt;0,0,IF(AND(SUM('Chemicals Calcs'!H$1:H69)-'Chem - ODS'!C$15*10^6&lt;0,SUM('Chemicals Calcs'!H$2:H70)-'Chem - ODS'!C$15*10^6&gt;0),SUM('Chemicals Calcs'!H$2:H70)-'Chem - ODS'!C$15*10^6,'Chemicals Calcs'!H70))</f>
        <v>0</v>
      </c>
      <c r="I70" s="210">
        <f ca="1">IF(SUM('Chemicals Calcs'!I$2:I70)-'Chem - ODS'!D$15*10^6&lt;0,0,IF(AND(SUM('Chemicals Calcs'!I$1:I69)-'Chem - ODS'!D$15*10^6&lt;0,SUM('Chemicals Calcs'!I$2:I70)-'Chem - ODS'!D$15*10^6&gt;0),SUM('Chemicals Calcs'!I$2:I70)-'Chem - ODS'!D$15*10^6,'Chemicals Calcs'!I70))</f>
        <v>0</v>
      </c>
      <c r="J70" s="210">
        <f ca="1">IF(SUM('Chemicals Calcs'!J$2:J70)-'Chem - ODS'!E$15*10^6&lt;0,0,IF(AND(SUM('Chemicals Calcs'!J$1:J69)-'Chem - ODS'!E$15*10^6&lt;0,SUM('Chemicals Calcs'!J$2:J70)-'Chem - ODS'!E$15*10^6&gt;0),SUM('Chemicals Calcs'!J$2:J70)-'Chem - ODS'!E$15*10^6,'Chemicals Calcs'!J70))</f>
        <v>0</v>
      </c>
      <c r="K70" s="210">
        <f ca="1">IF(SUM('Chemicals Calcs'!K$2:K70)-'Chem - ODS'!F$15*10^6&lt;0,0,IF(AND(SUM('Chemicals Calcs'!K$1:K69)-'Chem - ODS'!F$15*10^6&lt;0,SUM('Chemicals Calcs'!K$2:K70)-'Chem - ODS'!F$15*10^6&gt;0),SUM('Chemicals Calcs'!K$2:K70)-'Chem - ODS'!F$15*10^6,'Chemicals Calcs'!K70))</f>
        <v>0</v>
      </c>
      <c r="L70" s="210">
        <f ca="1">IF(SUM('Chemicals Calcs'!L$2:L70)-'Chem - ODS'!G$15*10^6&lt;0,0,IF(AND(SUM('Chemicals Calcs'!L$1:L69)-'Chem - ODS'!G$15*10^6&lt;0,SUM('Chemicals Calcs'!L$2:L70)-'Chem - ODS'!G$15*10^6&gt;0),SUM('Chemicals Calcs'!L$2:L70)-'Chem - ODS'!G$15*10^6,'Chemicals Calcs'!L70))</f>
        <v>0</v>
      </c>
      <c r="M70" s="210">
        <f ca="1">IF(SUM('Chemicals Calcs'!M$2:M70)-'Chem - ODS'!H$15*10^6&lt;0,0,IF(AND(SUM('Chemicals Calcs'!M$1:M69)-'Chem - ODS'!H$15*10^6&lt;0,SUM('Chemicals Calcs'!M$2:M70)-'Chem - ODS'!H$15*10^6&gt;0),SUM('Chemicals Calcs'!M$2:M70)-'Chem - ODS'!H$15*10^6,'Chemicals Calcs'!M70))</f>
        <v>0</v>
      </c>
      <c r="N70" s="210">
        <f ca="1">IF(SUM('Chemicals Calcs'!N$2:N70)-'Chem - ODS'!I$15*10^6&lt;0,0,IF(AND(SUM('Chemicals Calcs'!N$1:N69)-'Chem - ODS'!I$15*10^6&lt;0,SUM('Chemicals Calcs'!N$2:N70)-'Chem - ODS'!I$15*10^6&gt;0),SUM('Chemicals Calcs'!N$2:N70)-'Chem - ODS'!I$15*10^6,'Chemicals Calcs'!N70))</f>
        <v>0</v>
      </c>
      <c r="O70" s="210">
        <f ca="1">IF(SUM('Chemicals Calcs'!O$2:O70)-'Chem - ODS'!J$15*10^6&lt;0,0,IF(AND(SUM('Chemicals Calcs'!O$1:O69)-'Chem - ODS'!J$15*10^6&lt;0,SUM('Chemicals Calcs'!O$2:O70)-'Chem - ODS'!J$15*10^6&gt;0),SUM('Chemicals Calcs'!O$2:O70)-'Chem - ODS'!J$15*10^6,'Chemicals Calcs'!O70))</f>
        <v>0</v>
      </c>
      <c r="P70" s="210">
        <f ca="1">IF(SUM('Chemicals Calcs'!P$2:P70)-'Chem - ODS'!K$15*10^6&lt;0,0,IF(AND(SUM('Chemicals Calcs'!P$1:P69)-'Chem - ODS'!K$15*10^6&lt;0,SUM('Chemicals Calcs'!P$2:P70)-'Chem - ODS'!K$15*10^6&gt;0),SUM('Chemicals Calcs'!P$2:P70)-'Chem - ODS'!K$15*10^6,'Chemicals Calcs'!P70))</f>
        <v>0</v>
      </c>
      <c r="Q70" s="210">
        <f ca="1">IF(SUM('Chemicals Calcs'!Q$2:Q70)-'Chem - ODS'!L$15*10^6&lt;0,0,IF(AND(SUM('Chemicals Calcs'!Q$1:Q69)-'Chem - ODS'!L$15*10^6&lt;0,SUM('Chemicals Calcs'!Q$2:Q70)-'Chem - ODS'!L$15*10^6&gt;0),SUM('Chemicals Calcs'!Q$2:Q70)-'Chem - ODS'!L$15*10^6,'Chemicals Calcs'!Q70))</f>
        <v>0</v>
      </c>
      <c r="R70" s="210">
        <f ca="1">IF(SUM('Chemicals Calcs'!R$2:R70)-'Chem - ODS'!M$15*10^6&lt;0,0,IF(AND(SUM('Chemicals Calcs'!R$1:R69)-'Chem - ODS'!M$15*10^6&lt;0,SUM('Chemicals Calcs'!R$2:R70)-'Chem - ODS'!M$15*10^6&gt;0),SUM('Chemicals Calcs'!R$2:R70)-'Chem - ODS'!M$15*10^6,'Chemicals Calcs'!R70))</f>
        <v>0</v>
      </c>
      <c r="S70" s="210">
        <f ca="1">IF(SUM('Chemicals Calcs'!S$2:S70)-'Chem - ODS'!N$15*10^6&lt;0,0,IF(AND(SUM('Chemicals Calcs'!S$1:S69)-'Chem - ODS'!N$15*10^6&lt;0,SUM('Chemicals Calcs'!S$2:S70)-'Chem - ODS'!N$15*10^6&gt;0),SUM('Chemicals Calcs'!S$2:S70)-'Chem - ODS'!N$15*10^6,'Chemicals Calcs'!S70))</f>
        <v>0</v>
      </c>
      <c r="T70" s="210">
        <f ca="1">IF(SUM('Chemicals Calcs'!T$2:T70)-'Chem - ODS'!O$15*10^6&lt;0,0,IF(AND(SUM('Chemicals Calcs'!T$1:T69)-'Chem - ODS'!O$15*10^6&lt;0,SUM('Chemicals Calcs'!T$2:T70)-'Chem - ODS'!O$15*10^6&gt;0),SUM('Chemicals Calcs'!T$2:T70)-'Chem - ODS'!O$15*10^6,'Chemicals Calcs'!T70))</f>
        <v>0</v>
      </c>
      <c r="U70" s="210">
        <f ca="1">IF(SUM('Chemicals Calcs'!U$2:U70)-'Chem - ODS'!P$15*10^6&lt;0,0,IF(AND(SUM('Chemicals Calcs'!U$1:U69)-'Chem - ODS'!P$15*10^6&lt;0,SUM('Chemicals Calcs'!U$2:U70)-'Chem - ODS'!P$15*10^6&gt;0),SUM('Chemicals Calcs'!U$2:U70)-'Chem - ODS'!P$15*10^6,'Chemicals Calcs'!U70))</f>
        <v>0</v>
      </c>
      <c r="V70" s="210">
        <f ca="1">IF(SUM('Chemicals Calcs'!V$2:V70)-'Chem - ODS'!Q$15*10^6&lt;0,0,IF(AND(SUM('Chemicals Calcs'!V$1:V69)-'Chem - ODS'!Q$15*10^6&lt;0,SUM('Chemicals Calcs'!V$2:V70)-'Chem - ODS'!Q$15*10^6&gt;0),SUM('Chemicals Calcs'!V$2:V70)-'Chem - ODS'!Q$15*10^6,'Chemicals Calcs'!V70))</f>
        <v>0</v>
      </c>
      <c r="W70" s="210">
        <f ca="1">IF(SUM('Chemicals Calcs'!W$2:W70)-'Chem - ODS'!R$15*10^6&lt;0,0,IF(AND(SUM('Chemicals Calcs'!W$1:W69)-'Chem - ODS'!R$15*10^6&lt;0,SUM('Chemicals Calcs'!W$2:W70)-'Chem - ODS'!R$15*10^6&gt;0),SUM('Chemicals Calcs'!W$2:W70)-'Chem - ODS'!R$15*10^6,'Chemicals Calcs'!W70))</f>
        <v>0</v>
      </c>
      <c r="X70" s="210">
        <f ca="1">IF(SUM('Chemicals Calcs'!X$2:X70)-'Chem - ODS'!S$15*10^6&lt;0,0,IF(AND(SUM('Chemicals Calcs'!X$1:X69)-'Chem - ODS'!S$15*10^6&lt;0,SUM('Chemicals Calcs'!X$2:X70)-'Chem - ODS'!S$15*10^6&gt;0),SUM('Chemicals Calcs'!X$2:X70)-'Chem - ODS'!S$15*10^6,'Chemicals Calcs'!X70))</f>
        <v>0</v>
      </c>
      <c r="Y70" s="210">
        <f ca="1">IF(SUM('Chemicals Calcs'!Y$2:Y70)-'Chem - ODS'!T$15*10^6&lt;0,0,IF(AND(SUM('Chemicals Calcs'!Y$1:Y69)-'Chem - ODS'!T$15*10^6&lt;0,SUM('Chemicals Calcs'!Y$2:Y70)-'Chem - ODS'!T$15*10^6&gt;0),SUM('Chemicals Calcs'!Y$2:Y70)-'Chem - ODS'!T$15*10^6,'Chemicals Calcs'!Y70))</f>
        <v>0</v>
      </c>
      <c r="Z70" s="210">
        <f ca="1">IF(SUM('Chemicals Calcs'!Z$2:Z70)-'Chem - ODS'!U$15*10^6&lt;0,0,IF(AND(SUM('Chemicals Calcs'!Z$1:Z69)-'Chem - ODS'!U$15*10^6&lt;0,SUM('Chemicals Calcs'!Z$2:Z70)-'Chem - ODS'!U$15*10^6&gt;0),SUM('Chemicals Calcs'!Z$2:Z70)-'Chem - ODS'!U$15*10^6,'Chemicals Calcs'!Z70))</f>
        <v>0</v>
      </c>
      <c r="AA70" s="210">
        <f ca="1">IF(SUM('Chemicals Calcs'!AA$2:AA70)-'Chem - ODS'!V$15*10^6&lt;0,0,IF(AND(SUM('Chemicals Calcs'!AA$1:AA69)-'Chem - ODS'!V$15*10^6&lt;0,SUM('Chemicals Calcs'!AA$2:AA70)-'Chem - ODS'!V$15*10^6&gt;0),SUM('Chemicals Calcs'!AA$2:AA70)-'Chem - ODS'!V$15*10^6,'Chemicals Calcs'!AA70))</f>
        <v>0</v>
      </c>
      <c r="AB70" s="210">
        <f ca="1">IF(SUM('Chemicals Calcs'!AB$2:AB70)-'Chem - ODS'!W$15*10^6&lt;0,0,IF(AND(SUM('Chemicals Calcs'!AB$1:AB69)-'Chem - ODS'!W$15*10^6&lt;0,SUM('Chemicals Calcs'!AB$2:AB70)-'Chem - ODS'!W$15*10^6&gt;0),SUM('Chemicals Calcs'!AB$2:AB70)-'Chem - ODS'!W$15*10^6,'Chemicals Calcs'!AB70))</f>
        <v>0</v>
      </c>
      <c r="AC70" s="210">
        <f ca="1">IF(SUM('Chemicals Calcs'!AC$2:AC70)-'Chem - ODS'!X$15*10^6&lt;0,0,IF(AND(SUM('Chemicals Calcs'!AC$1:AC69)-'Chem - ODS'!X$15*10^6&lt;0,SUM('Chemicals Calcs'!AC$2:AC70)-'Chem - ODS'!X$15*10^6&gt;0),SUM('Chemicals Calcs'!AC$2:AC70)-'Chem - ODS'!X$15*10^6,'Chemicals Calcs'!AC70))</f>
        <v>0</v>
      </c>
      <c r="AD70" s="210">
        <f ca="1">IF(SUM('Chemicals Calcs'!AD$2:AD70)-'Chem - ODS'!Y$15*10^6&lt;0,0,IF(AND(SUM('Chemicals Calcs'!AD$1:AD69)-'Chem - ODS'!Y$15*10^6&lt;0,SUM('Chemicals Calcs'!AD$2:AD70)-'Chem - ODS'!Y$15*10^6&gt;0),SUM('Chemicals Calcs'!AD$2:AD70)-'Chem - ODS'!Y$15*10^6,'Chemicals Calcs'!AD70))</f>
        <v>0</v>
      </c>
      <c r="AE70" s="210">
        <f ca="1">IF(SUM('Chemicals Calcs'!AE$2:AE70)-'Chem - ODS'!Z$15*10^6&lt;0,0,IF(AND(SUM('Chemicals Calcs'!AE$1:AE69)-'Chem - ODS'!Z$15*10^6&lt;0,SUM('Chemicals Calcs'!AE$2:AE70)-'Chem - ODS'!Z$15*10^6&gt;0),SUM('Chemicals Calcs'!AE$2:AE70)-'Chem - ODS'!Z$15*10^6,'Chemicals Calcs'!AE70))</f>
        <v>0</v>
      </c>
      <c r="AF70" s="210">
        <f ca="1">IF(SUM('Chemicals Calcs'!AF$2:AF70)-'Chem - ODS'!AA$15*10^6&lt;0,0,IF(AND(SUM('Chemicals Calcs'!AF$1:AF69)-'Chem - ODS'!AA$15*10^6&lt;0,SUM('Chemicals Calcs'!AF$2:AF70)-'Chem - ODS'!AA$15*10^6&gt;0),SUM('Chemicals Calcs'!AF$2:AF70)-'Chem - ODS'!AA$15*10^6,'Chemicals Calcs'!AF70))</f>
        <v>0</v>
      </c>
      <c r="AG70" s="210">
        <f ca="1">IF(SUM('Chemicals Calcs'!AG$2:AG70)-'Chem - ODS'!AB$15*10^6&lt;0,0,IF(AND(SUM('Chemicals Calcs'!AG$1:AG69)-'Chem - ODS'!AB$15*10^6&lt;0,SUM('Chemicals Calcs'!AG$2:AG70)-'Chem - ODS'!AB$15*10^6&gt;0),SUM('Chemicals Calcs'!AG$2:AG70)-'Chem - ODS'!AB$15*10^6,'Chemicals Calcs'!AG70))</f>
        <v>0</v>
      </c>
      <c r="AH70" s="210">
        <f ca="1">IF(SUM('Chemicals Calcs'!AH$2:AH70)-'Chem - ODS'!AC$15*10^6&lt;0,0,IF(AND(SUM('Chemicals Calcs'!AH$1:AH69)-'Chem - ODS'!AC$15*10^6&lt;0,SUM('Chemicals Calcs'!AH$2:AH70)-'Chem - ODS'!AC$15*10^6&gt;0),SUM('Chemicals Calcs'!AH$2:AH70)-'Chem - ODS'!AC$15*10^6,'Chemicals Calcs'!AH70))</f>
        <v>0</v>
      </c>
      <c r="AI70" s="210">
        <f ca="1">IF(SUM('Chemicals Calcs'!AI$2:AI70)-'Chem - ODS'!AD$15*10^6&lt;0,0,IF(AND(SUM('Chemicals Calcs'!AI$1:AI69)-'Chem - ODS'!AD$15*10^6&lt;0,SUM('Chemicals Calcs'!AI$2:AI70)-'Chem - ODS'!AD$15*10^6&gt;0),SUM('Chemicals Calcs'!AI$2:AI70)-'Chem - ODS'!AD$15*10^6,'Chemicals Calcs'!AI70))</f>
        <v>0</v>
      </c>
      <c r="AJ70" s="210">
        <f ca="1">IF(SUM('Chemicals Calcs'!AJ$2:AJ70)-'Chem - ODS'!AE$15*10^6&lt;0,0,IF(AND(SUM('Chemicals Calcs'!AJ$1:AJ69)-'Chem - ODS'!AE$15*10^6&lt;0,SUM('Chemicals Calcs'!AJ$2:AJ70)-'Chem - ODS'!AE$15*10^6&gt;0),SUM('Chemicals Calcs'!AJ$2:AJ70)-'Chem - ODS'!AE$15*10^6,'Chemicals Calcs'!AJ70))</f>
        <v>0</v>
      </c>
      <c r="AK70" s="210">
        <f ca="1">IF(SUM('Chemicals Calcs'!AK$2:AK70)-'Chem - ODS'!AF$15*10^6&lt;0,0,IF(AND(SUM('Chemicals Calcs'!AK$1:AK69)-'Chem - ODS'!AF$15*10^6&lt;0,SUM('Chemicals Calcs'!AK$2:AK70)-'Chem - ODS'!AF$15*10^6&gt;0),SUM('Chemicals Calcs'!AK$2:AK70)-'Chem - ODS'!AF$15*10^6,'Chemicals Calcs'!AK70))</f>
        <v>0</v>
      </c>
      <c r="AL70" s="210">
        <f ca="1">IF(SUM('Chemicals Calcs'!AL$2:AL70)-'Chem - ODS'!AG$15*10^6&lt;0,0,IF(AND(SUM('Chemicals Calcs'!AL$1:AL69)-'Chem - ODS'!AG$15*10^6&lt;0,SUM('Chemicals Calcs'!AL$2:AL70)-'Chem - ODS'!AG$15*10^6&gt;0),SUM('Chemicals Calcs'!AL$2:AL70)-'Chem - ODS'!AG$15*10^6,'Chemicals Calcs'!AL70))</f>
        <v>0</v>
      </c>
      <c r="AM70" s="210">
        <f ca="1">IF(SUM('Chemicals Calcs'!AM$2:AM70)-'Chem - ODS'!AH$15*10^6&lt;0,0,IF(AND(SUM('Chemicals Calcs'!AM$1:AM69)-'Chem - ODS'!AH$15*10^6&lt;0,SUM('Chemicals Calcs'!AM$2:AM70)-'Chem - ODS'!AH$15*10^6&gt;0),SUM('Chemicals Calcs'!AM$2:AM70)-'Chem - ODS'!AH$15*10^6,'Chemicals Calcs'!AM70))</f>
        <v>0</v>
      </c>
      <c r="AN70" s="210">
        <f ca="1">IF(SUM('Chemicals Calcs'!AN$2:AN70)-'Chem - ODS'!AI$15*10^6&lt;0,0,IF(AND(SUM('Chemicals Calcs'!AN$1:AN69)-'Chem - ODS'!AI$15*10^6&lt;0,SUM('Chemicals Calcs'!AN$2:AN70)-'Chem - ODS'!AI$15*10^6&gt;0),SUM('Chemicals Calcs'!AN$2:AN70)-'Chem - ODS'!AI$15*10^6,'Chemicals Calcs'!AN70))</f>
        <v>0</v>
      </c>
      <c r="AO70" s="210">
        <f ca="1">IF(SUM('Chemicals Calcs'!AO$2:AO70)-'Chem - ODS'!AJ$15*10^6&lt;0,0,IF(AND(SUM('Chemicals Calcs'!AO$1:AO69)-'Chem - ODS'!AJ$15*10^6&lt;0,SUM('Chemicals Calcs'!AO$2:AO70)-'Chem - ODS'!AJ$15*10^6&gt;0),SUM('Chemicals Calcs'!AO$2:AO70)-'Chem - ODS'!AJ$15*10^6,'Chemicals Calcs'!AO70))</f>
        <v>0</v>
      </c>
      <c r="AP70" s="210">
        <f ca="1">IF(SUM('Chemicals Calcs'!AP$2:AP70)-'Chem - ODS'!AK$15*10^6&lt;0,0,IF(AND(SUM('Chemicals Calcs'!AP$1:AP69)-'Chem - ODS'!AK$15*10^6&lt;0,SUM('Chemicals Calcs'!AP$2:AP70)-'Chem - ODS'!AK$15*10^6&gt;0),SUM('Chemicals Calcs'!AP$2:AP70)-'Chem - ODS'!AK$15*10^6,'Chemicals Calcs'!AP70))</f>
        <v>0</v>
      </c>
    </row>
    <row r="71" spans="1:42">
      <c r="A71" s="74">
        <v>19</v>
      </c>
      <c r="B71">
        <f ca="1">IF('Chemicals 2010'!$A79="CP",INDIRECT("'Chemicals 2010'!"&amp;'Country Selector'!$B$3&amp;ROW($A79))*10^12,0)</f>
        <v>0</v>
      </c>
      <c r="C71" s="90">
        <f t="shared" ca="1" si="4"/>
        <v>0</v>
      </c>
      <c r="D71" s="90">
        <f t="shared" ca="1" si="3"/>
        <v>0</v>
      </c>
      <c r="E71" s="90">
        <f t="shared" ca="1" si="3"/>
        <v>0</v>
      </c>
      <c r="F71" s="90">
        <f t="shared" ca="1" si="3"/>
        <v>0</v>
      </c>
      <c r="G71" s="210">
        <f ca="1">IF(SUM('Chemicals Calcs'!G$2:G71)-'Chem - ODS'!B$15*10^6&lt;0,0,IF(AND(SUM('Chemicals Calcs'!G$1:G70)-'Chem - ODS'!B$15*10^6&lt;0,SUM('Chemicals Calcs'!G$2:G71)-'Chem - ODS'!B$15*10^6&gt;0),SUM('Chemicals Calcs'!G$2:G71)-'Chem - ODS'!B$15*10^6,'Chemicals Calcs'!G71))</f>
        <v>0</v>
      </c>
      <c r="H71" s="210">
        <f ca="1">IF(SUM('Chemicals Calcs'!H$2:H71)-'Chem - ODS'!C$15*10^6&lt;0,0,IF(AND(SUM('Chemicals Calcs'!H$1:H70)-'Chem - ODS'!C$15*10^6&lt;0,SUM('Chemicals Calcs'!H$2:H71)-'Chem - ODS'!C$15*10^6&gt;0),SUM('Chemicals Calcs'!H$2:H71)-'Chem - ODS'!C$15*10^6,'Chemicals Calcs'!H71))</f>
        <v>0</v>
      </c>
      <c r="I71" s="210">
        <f ca="1">IF(SUM('Chemicals Calcs'!I$2:I71)-'Chem - ODS'!D$15*10^6&lt;0,0,IF(AND(SUM('Chemicals Calcs'!I$1:I70)-'Chem - ODS'!D$15*10^6&lt;0,SUM('Chemicals Calcs'!I$2:I71)-'Chem - ODS'!D$15*10^6&gt;0),SUM('Chemicals Calcs'!I$2:I71)-'Chem - ODS'!D$15*10^6,'Chemicals Calcs'!I71))</f>
        <v>0</v>
      </c>
      <c r="J71" s="210">
        <f ca="1">IF(SUM('Chemicals Calcs'!J$2:J71)-'Chem - ODS'!E$15*10^6&lt;0,0,IF(AND(SUM('Chemicals Calcs'!J$1:J70)-'Chem - ODS'!E$15*10^6&lt;0,SUM('Chemicals Calcs'!J$2:J71)-'Chem - ODS'!E$15*10^6&gt;0),SUM('Chemicals Calcs'!J$2:J71)-'Chem - ODS'!E$15*10^6,'Chemicals Calcs'!J71))</f>
        <v>0</v>
      </c>
      <c r="K71" s="210">
        <f ca="1">IF(SUM('Chemicals Calcs'!K$2:K71)-'Chem - ODS'!F$15*10^6&lt;0,0,IF(AND(SUM('Chemicals Calcs'!K$1:K70)-'Chem - ODS'!F$15*10^6&lt;0,SUM('Chemicals Calcs'!K$2:K71)-'Chem - ODS'!F$15*10^6&gt;0),SUM('Chemicals Calcs'!K$2:K71)-'Chem - ODS'!F$15*10^6,'Chemicals Calcs'!K71))</f>
        <v>0</v>
      </c>
      <c r="L71" s="210">
        <f ca="1">IF(SUM('Chemicals Calcs'!L$2:L71)-'Chem - ODS'!G$15*10^6&lt;0,0,IF(AND(SUM('Chemicals Calcs'!L$1:L70)-'Chem - ODS'!G$15*10^6&lt;0,SUM('Chemicals Calcs'!L$2:L71)-'Chem - ODS'!G$15*10^6&gt;0),SUM('Chemicals Calcs'!L$2:L71)-'Chem - ODS'!G$15*10^6,'Chemicals Calcs'!L71))</f>
        <v>0</v>
      </c>
      <c r="M71" s="210">
        <f ca="1">IF(SUM('Chemicals Calcs'!M$2:M71)-'Chem - ODS'!H$15*10^6&lt;0,0,IF(AND(SUM('Chemicals Calcs'!M$1:M70)-'Chem - ODS'!H$15*10^6&lt;0,SUM('Chemicals Calcs'!M$2:M71)-'Chem - ODS'!H$15*10^6&gt;0),SUM('Chemicals Calcs'!M$2:M71)-'Chem - ODS'!H$15*10^6,'Chemicals Calcs'!M71))</f>
        <v>0</v>
      </c>
      <c r="N71" s="210">
        <f ca="1">IF(SUM('Chemicals Calcs'!N$2:N71)-'Chem - ODS'!I$15*10^6&lt;0,0,IF(AND(SUM('Chemicals Calcs'!N$1:N70)-'Chem - ODS'!I$15*10^6&lt;0,SUM('Chemicals Calcs'!N$2:N71)-'Chem - ODS'!I$15*10^6&gt;0),SUM('Chemicals Calcs'!N$2:N71)-'Chem - ODS'!I$15*10^6,'Chemicals Calcs'!N71))</f>
        <v>0</v>
      </c>
      <c r="O71" s="210">
        <f ca="1">IF(SUM('Chemicals Calcs'!O$2:O71)-'Chem - ODS'!J$15*10^6&lt;0,0,IF(AND(SUM('Chemicals Calcs'!O$1:O70)-'Chem - ODS'!J$15*10^6&lt;0,SUM('Chemicals Calcs'!O$2:O71)-'Chem - ODS'!J$15*10^6&gt;0),SUM('Chemicals Calcs'!O$2:O71)-'Chem - ODS'!J$15*10^6,'Chemicals Calcs'!O71))</f>
        <v>0</v>
      </c>
      <c r="P71" s="210">
        <f ca="1">IF(SUM('Chemicals Calcs'!P$2:P71)-'Chem - ODS'!K$15*10^6&lt;0,0,IF(AND(SUM('Chemicals Calcs'!P$1:P70)-'Chem - ODS'!K$15*10^6&lt;0,SUM('Chemicals Calcs'!P$2:P71)-'Chem - ODS'!K$15*10^6&gt;0),SUM('Chemicals Calcs'!P$2:P71)-'Chem - ODS'!K$15*10^6,'Chemicals Calcs'!P71))</f>
        <v>0</v>
      </c>
      <c r="Q71" s="210">
        <f ca="1">IF(SUM('Chemicals Calcs'!Q$2:Q71)-'Chem - ODS'!L$15*10^6&lt;0,0,IF(AND(SUM('Chemicals Calcs'!Q$1:Q70)-'Chem - ODS'!L$15*10^6&lt;0,SUM('Chemicals Calcs'!Q$2:Q71)-'Chem - ODS'!L$15*10^6&gt;0),SUM('Chemicals Calcs'!Q$2:Q71)-'Chem - ODS'!L$15*10^6,'Chemicals Calcs'!Q71))</f>
        <v>0</v>
      </c>
      <c r="R71" s="210">
        <f ca="1">IF(SUM('Chemicals Calcs'!R$2:R71)-'Chem - ODS'!M$15*10^6&lt;0,0,IF(AND(SUM('Chemicals Calcs'!R$1:R70)-'Chem - ODS'!M$15*10^6&lt;0,SUM('Chemicals Calcs'!R$2:R71)-'Chem - ODS'!M$15*10^6&gt;0),SUM('Chemicals Calcs'!R$2:R71)-'Chem - ODS'!M$15*10^6,'Chemicals Calcs'!R71))</f>
        <v>0</v>
      </c>
      <c r="S71" s="210">
        <f ca="1">IF(SUM('Chemicals Calcs'!S$2:S71)-'Chem - ODS'!N$15*10^6&lt;0,0,IF(AND(SUM('Chemicals Calcs'!S$1:S70)-'Chem - ODS'!N$15*10^6&lt;0,SUM('Chemicals Calcs'!S$2:S71)-'Chem - ODS'!N$15*10^6&gt;0),SUM('Chemicals Calcs'!S$2:S71)-'Chem - ODS'!N$15*10^6,'Chemicals Calcs'!S71))</f>
        <v>0</v>
      </c>
      <c r="T71" s="210">
        <f ca="1">IF(SUM('Chemicals Calcs'!T$2:T71)-'Chem - ODS'!O$15*10^6&lt;0,0,IF(AND(SUM('Chemicals Calcs'!T$1:T70)-'Chem - ODS'!O$15*10^6&lt;0,SUM('Chemicals Calcs'!T$2:T71)-'Chem - ODS'!O$15*10^6&gt;0),SUM('Chemicals Calcs'!T$2:T71)-'Chem - ODS'!O$15*10^6,'Chemicals Calcs'!T71))</f>
        <v>0</v>
      </c>
      <c r="U71" s="210">
        <f ca="1">IF(SUM('Chemicals Calcs'!U$2:U71)-'Chem - ODS'!P$15*10^6&lt;0,0,IF(AND(SUM('Chemicals Calcs'!U$1:U70)-'Chem - ODS'!P$15*10^6&lt;0,SUM('Chemicals Calcs'!U$2:U71)-'Chem - ODS'!P$15*10^6&gt;0),SUM('Chemicals Calcs'!U$2:U71)-'Chem - ODS'!P$15*10^6,'Chemicals Calcs'!U71))</f>
        <v>0</v>
      </c>
      <c r="V71" s="210">
        <f ca="1">IF(SUM('Chemicals Calcs'!V$2:V71)-'Chem - ODS'!Q$15*10^6&lt;0,0,IF(AND(SUM('Chemicals Calcs'!V$1:V70)-'Chem - ODS'!Q$15*10^6&lt;0,SUM('Chemicals Calcs'!V$2:V71)-'Chem - ODS'!Q$15*10^6&gt;0),SUM('Chemicals Calcs'!V$2:V71)-'Chem - ODS'!Q$15*10^6,'Chemicals Calcs'!V71))</f>
        <v>0</v>
      </c>
      <c r="W71" s="210">
        <f ca="1">IF(SUM('Chemicals Calcs'!W$2:W71)-'Chem - ODS'!R$15*10^6&lt;0,0,IF(AND(SUM('Chemicals Calcs'!W$1:W70)-'Chem - ODS'!R$15*10^6&lt;0,SUM('Chemicals Calcs'!W$2:W71)-'Chem - ODS'!R$15*10^6&gt;0),SUM('Chemicals Calcs'!W$2:W71)-'Chem - ODS'!R$15*10^6,'Chemicals Calcs'!W71))</f>
        <v>0</v>
      </c>
      <c r="X71" s="210">
        <f ca="1">IF(SUM('Chemicals Calcs'!X$2:X71)-'Chem - ODS'!S$15*10^6&lt;0,0,IF(AND(SUM('Chemicals Calcs'!X$1:X70)-'Chem - ODS'!S$15*10^6&lt;0,SUM('Chemicals Calcs'!X$2:X71)-'Chem - ODS'!S$15*10^6&gt;0),SUM('Chemicals Calcs'!X$2:X71)-'Chem - ODS'!S$15*10^6,'Chemicals Calcs'!X71))</f>
        <v>0</v>
      </c>
      <c r="Y71" s="210">
        <f ca="1">IF(SUM('Chemicals Calcs'!Y$2:Y71)-'Chem - ODS'!T$15*10^6&lt;0,0,IF(AND(SUM('Chemicals Calcs'!Y$1:Y70)-'Chem - ODS'!T$15*10^6&lt;0,SUM('Chemicals Calcs'!Y$2:Y71)-'Chem - ODS'!T$15*10^6&gt;0),SUM('Chemicals Calcs'!Y$2:Y71)-'Chem - ODS'!T$15*10^6,'Chemicals Calcs'!Y71))</f>
        <v>0</v>
      </c>
      <c r="Z71" s="210">
        <f ca="1">IF(SUM('Chemicals Calcs'!Z$2:Z71)-'Chem - ODS'!U$15*10^6&lt;0,0,IF(AND(SUM('Chemicals Calcs'!Z$1:Z70)-'Chem - ODS'!U$15*10^6&lt;0,SUM('Chemicals Calcs'!Z$2:Z71)-'Chem - ODS'!U$15*10^6&gt;0),SUM('Chemicals Calcs'!Z$2:Z71)-'Chem - ODS'!U$15*10^6,'Chemicals Calcs'!Z71))</f>
        <v>0</v>
      </c>
      <c r="AA71" s="210">
        <f ca="1">IF(SUM('Chemicals Calcs'!AA$2:AA71)-'Chem - ODS'!V$15*10^6&lt;0,0,IF(AND(SUM('Chemicals Calcs'!AA$1:AA70)-'Chem - ODS'!V$15*10^6&lt;0,SUM('Chemicals Calcs'!AA$2:AA71)-'Chem - ODS'!V$15*10^6&gt;0),SUM('Chemicals Calcs'!AA$2:AA71)-'Chem - ODS'!V$15*10^6,'Chemicals Calcs'!AA71))</f>
        <v>0</v>
      </c>
      <c r="AB71" s="210">
        <f ca="1">IF(SUM('Chemicals Calcs'!AB$2:AB71)-'Chem - ODS'!W$15*10^6&lt;0,0,IF(AND(SUM('Chemicals Calcs'!AB$1:AB70)-'Chem - ODS'!W$15*10^6&lt;0,SUM('Chemicals Calcs'!AB$2:AB71)-'Chem - ODS'!W$15*10^6&gt;0),SUM('Chemicals Calcs'!AB$2:AB71)-'Chem - ODS'!W$15*10^6,'Chemicals Calcs'!AB71))</f>
        <v>0</v>
      </c>
      <c r="AC71" s="210">
        <f ca="1">IF(SUM('Chemicals Calcs'!AC$2:AC71)-'Chem - ODS'!X$15*10^6&lt;0,0,IF(AND(SUM('Chemicals Calcs'!AC$1:AC70)-'Chem - ODS'!X$15*10^6&lt;0,SUM('Chemicals Calcs'!AC$2:AC71)-'Chem - ODS'!X$15*10^6&gt;0),SUM('Chemicals Calcs'!AC$2:AC71)-'Chem - ODS'!X$15*10^6,'Chemicals Calcs'!AC71))</f>
        <v>0</v>
      </c>
      <c r="AD71" s="210">
        <f ca="1">IF(SUM('Chemicals Calcs'!AD$2:AD71)-'Chem - ODS'!Y$15*10^6&lt;0,0,IF(AND(SUM('Chemicals Calcs'!AD$1:AD70)-'Chem - ODS'!Y$15*10^6&lt;0,SUM('Chemicals Calcs'!AD$2:AD71)-'Chem - ODS'!Y$15*10^6&gt;0),SUM('Chemicals Calcs'!AD$2:AD71)-'Chem - ODS'!Y$15*10^6,'Chemicals Calcs'!AD71))</f>
        <v>0</v>
      </c>
      <c r="AE71" s="210">
        <f ca="1">IF(SUM('Chemicals Calcs'!AE$2:AE71)-'Chem - ODS'!Z$15*10^6&lt;0,0,IF(AND(SUM('Chemicals Calcs'!AE$1:AE70)-'Chem - ODS'!Z$15*10^6&lt;0,SUM('Chemicals Calcs'!AE$2:AE71)-'Chem - ODS'!Z$15*10^6&gt;0),SUM('Chemicals Calcs'!AE$2:AE71)-'Chem - ODS'!Z$15*10^6,'Chemicals Calcs'!AE71))</f>
        <v>0</v>
      </c>
      <c r="AF71" s="210">
        <f ca="1">IF(SUM('Chemicals Calcs'!AF$2:AF71)-'Chem - ODS'!AA$15*10^6&lt;0,0,IF(AND(SUM('Chemicals Calcs'!AF$1:AF70)-'Chem - ODS'!AA$15*10^6&lt;0,SUM('Chemicals Calcs'!AF$2:AF71)-'Chem - ODS'!AA$15*10^6&gt;0),SUM('Chemicals Calcs'!AF$2:AF71)-'Chem - ODS'!AA$15*10^6,'Chemicals Calcs'!AF71))</f>
        <v>0</v>
      </c>
      <c r="AG71" s="210">
        <f ca="1">IF(SUM('Chemicals Calcs'!AG$2:AG71)-'Chem - ODS'!AB$15*10^6&lt;0,0,IF(AND(SUM('Chemicals Calcs'!AG$1:AG70)-'Chem - ODS'!AB$15*10^6&lt;0,SUM('Chemicals Calcs'!AG$2:AG71)-'Chem - ODS'!AB$15*10^6&gt;0),SUM('Chemicals Calcs'!AG$2:AG71)-'Chem - ODS'!AB$15*10^6,'Chemicals Calcs'!AG71))</f>
        <v>0</v>
      </c>
      <c r="AH71" s="210">
        <f ca="1">IF(SUM('Chemicals Calcs'!AH$2:AH71)-'Chem - ODS'!AC$15*10^6&lt;0,0,IF(AND(SUM('Chemicals Calcs'!AH$1:AH70)-'Chem - ODS'!AC$15*10^6&lt;0,SUM('Chemicals Calcs'!AH$2:AH71)-'Chem - ODS'!AC$15*10^6&gt;0),SUM('Chemicals Calcs'!AH$2:AH71)-'Chem - ODS'!AC$15*10^6,'Chemicals Calcs'!AH71))</f>
        <v>0</v>
      </c>
      <c r="AI71" s="210">
        <f ca="1">IF(SUM('Chemicals Calcs'!AI$2:AI71)-'Chem - ODS'!AD$15*10^6&lt;0,0,IF(AND(SUM('Chemicals Calcs'!AI$1:AI70)-'Chem - ODS'!AD$15*10^6&lt;0,SUM('Chemicals Calcs'!AI$2:AI71)-'Chem - ODS'!AD$15*10^6&gt;0),SUM('Chemicals Calcs'!AI$2:AI71)-'Chem - ODS'!AD$15*10^6,'Chemicals Calcs'!AI71))</f>
        <v>0</v>
      </c>
      <c r="AJ71" s="210">
        <f ca="1">IF(SUM('Chemicals Calcs'!AJ$2:AJ71)-'Chem - ODS'!AE$15*10^6&lt;0,0,IF(AND(SUM('Chemicals Calcs'!AJ$1:AJ70)-'Chem - ODS'!AE$15*10^6&lt;0,SUM('Chemicals Calcs'!AJ$2:AJ71)-'Chem - ODS'!AE$15*10^6&gt;0),SUM('Chemicals Calcs'!AJ$2:AJ71)-'Chem - ODS'!AE$15*10^6,'Chemicals Calcs'!AJ71))</f>
        <v>0</v>
      </c>
      <c r="AK71" s="210">
        <f ca="1">IF(SUM('Chemicals Calcs'!AK$2:AK71)-'Chem - ODS'!AF$15*10^6&lt;0,0,IF(AND(SUM('Chemicals Calcs'!AK$1:AK70)-'Chem - ODS'!AF$15*10^6&lt;0,SUM('Chemicals Calcs'!AK$2:AK71)-'Chem - ODS'!AF$15*10^6&gt;0),SUM('Chemicals Calcs'!AK$2:AK71)-'Chem - ODS'!AF$15*10^6,'Chemicals Calcs'!AK71))</f>
        <v>0</v>
      </c>
      <c r="AL71" s="210">
        <f ca="1">IF(SUM('Chemicals Calcs'!AL$2:AL71)-'Chem - ODS'!AG$15*10^6&lt;0,0,IF(AND(SUM('Chemicals Calcs'!AL$1:AL70)-'Chem - ODS'!AG$15*10^6&lt;0,SUM('Chemicals Calcs'!AL$2:AL71)-'Chem - ODS'!AG$15*10^6&gt;0),SUM('Chemicals Calcs'!AL$2:AL71)-'Chem - ODS'!AG$15*10^6,'Chemicals Calcs'!AL71))</f>
        <v>0</v>
      </c>
      <c r="AM71" s="210">
        <f ca="1">IF(SUM('Chemicals Calcs'!AM$2:AM71)-'Chem - ODS'!AH$15*10^6&lt;0,0,IF(AND(SUM('Chemicals Calcs'!AM$1:AM70)-'Chem - ODS'!AH$15*10^6&lt;0,SUM('Chemicals Calcs'!AM$2:AM71)-'Chem - ODS'!AH$15*10^6&gt;0),SUM('Chemicals Calcs'!AM$2:AM71)-'Chem - ODS'!AH$15*10^6,'Chemicals Calcs'!AM71))</f>
        <v>0</v>
      </c>
      <c r="AN71" s="210">
        <f ca="1">IF(SUM('Chemicals Calcs'!AN$2:AN71)-'Chem - ODS'!AI$15*10^6&lt;0,0,IF(AND(SUM('Chemicals Calcs'!AN$1:AN70)-'Chem - ODS'!AI$15*10^6&lt;0,SUM('Chemicals Calcs'!AN$2:AN71)-'Chem - ODS'!AI$15*10^6&gt;0),SUM('Chemicals Calcs'!AN$2:AN71)-'Chem - ODS'!AI$15*10^6,'Chemicals Calcs'!AN71))</f>
        <v>0</v>
      </c>
      <c r="AO71" s="210">
        <f ca="1">IF(SUM('Chemicals Calcs'!AO$2:AO71)-'Chem - ODS'!AJ$15*10^6&lt;0,0,IF(AND(SUM('Chemicals Calcs'!AO$1:AO70)-'Chem - ODS'!AJ$15*10^6&lt;0,SUM('Chemicals Calcs'!AO$2:AO71)-'Chem - ODS'!AJ$15*10^6&gt;0),SUM('Chemicals Calcs'!AO$2:AO71)-'Chem - ODS'!AJ$15*10^6,'Chemicals Calcs'!AO71))</f>
        <v>0</v>
      </c>
      <c r="AP71" s="210">
        <f ca="1">IF(SUM('Chemicals Calcs'!AP$2:AP71)-'Chem - ODS'!AK$15*10^6&lt;0,0,IF(AND(SUM('Chemicals Calcs'!AP$1:AP70)-'Chem - ODS'!AK$15*10^6&lt;0,SUM('Chemicals Calcs'!AP$2:AP71)-'Chem - ODS'!AK$15*10^6&gt;0),SUM('Chemicals Calcs'!AP$2:AP71)-'Chem - ODS'!AK$15*10^6,'Chemicals Calcs'!AP71))</f>
        <v>0</v>
      </c>
    </row>
    <row r="72" spans="1:42">
      <c r="A72" s="74">
        <v>20</v>
      </c>
      <c r="B72">
        <f ca="1">IF('Chemicals 2010'!$A80="CP",INDIRECT("'Chemicals 2010'!"&amp;'Country Selector'!$B$3&amp;ROW($A80))*10^12,0)</f>
        <v>0</v>
      </c>
      <c r="C72" s="90">
        <f t="shared" ca="1" si="4"/>
        <v>0</v>
      </c>
      <c r="D72" s="90">
        <f t="shared" ca="1" si="3"/>
        <v>0</v>
      </c>
      <c r="E72" s="90">
        <f t="shared" ca="1" si="3"/>
        <v>0</v>
      </c>
      <c r="F72" s="90">
        <f t="shared" ca="1" si="3"/>
        <v>0</v>
      </c>
      <c r="G72" s="210">
        <f ca="1">IF(SUM('Chemicals Calcs'!G$2:G72)-'Chem - ODS'!B$15*10^6&lt;0,0,IF(AND(SUM('Chemicals Calcs'!G$1:G71)-'Chem - ODS'!B$15*10^6&lt;0,SUM('Chemicals Calcs'!G$2:G72)-'Chem - ODS'!B$15*10^6&gt;0),SUM('Chemicals Calcs'!G$2:G72)-'Chem - ODS'!B$15*10^6,'Chemicals Calcs'!G72))</f>
        <v>0</v>
      </c>
      <c r="H72" s="210">
        <f ca="1">IF(SUM('Chemicals Calcs'!H$2:H72)-'Chem - ODS'!C$15*10^6&lt;0,0,IF(AND(SUM('Chemicals Calcs'!H$1:H71)-'Chem - ODS'!C$15*10^6&lt;0,SUM('Chemicals Calcs'!H$2:H72)-'Chem - ODS'!C$15*10^6&gt;0),SUM('Chemicals Calcs'!H$2:H72)-'Chem - ODS'!C$15*10^6,'Chemicals Calcs'!H72))</f>
        <v>0</v>
      </c>
      <c r="I72" s="210">
        <f ca="1">IF(SUM('Chemicals Calcs'!I$2:I72)-'Chem - ODS'!D$15*10^6&lt;0,0,IF(AND(SUM('Chemicals Calcs'!I$1:I71)-'Chem - ODS'!D$15*10^6&lt;0,SUM('Chemicals Calcs'!I$2:I72)-'Chem - ODS'!D$15*10^6&gt;0),SUM('Chemicals Calcs'!I$2:I72)-'Chem - ODS'!D$15*10^6,'Chemicals Calcs'!I72))</f>
        <v>0</v>
      </c>
      <c r="J72" s="210">
        <f ca="1">IF(SUM('Chemicals Calcs'!J$2:J72)-'Chem - ODS'!E$15*10^6&lt;0,0,IF(AND(SUM('Chemicals Calcs'!J$1:J71)-'Chem - ODS'!E$15*10^6&lt;0,SUM('Chemicals Calcs'!J$2:J72)-'Chem - ODS'!E$15*10^6&gt;0),SUM('Chemicals Calcs'!J$2:J72)-'Chem - ODS'!E$15*10^6,'Chemicals Calcs'!J72))</f>
        <v>0</v>
      </c>
      <c r="K72" s="210">
        <f ca="1">IF(SUM('Chemicals Calcs'!K$2:K72)-'Chem - ODS'!F$15*10^6&lt;0,0,IF(AND(SUM('Chemicals Calcs'!K$1:K71)-'Chem - ODS'!F$15*10^6&lt;0,SUM('Chemicals Calcs'!K$2:K72)-'Chem - ODS'!F$15*10^6&gt;0),SUM('Chemicals Calcs'!K$2:K72)-'Chem - ODS'!F$15*10^6,'Chemicals Calcs'!K72))</f>
        <v>0</v>
      </c>
      <c r="L72" s="210">
        <f ca="1">IF(SUM('Chemicals Calcs'!L$2:L72)-'Chem - ODS'!G$15*10^6&lt;0,0,IF(AND(SUM('Chemicals Calcs'!L$1:L71)-'Chem - ODS'!G$15*10^6&lt;0,SUM('Chemicals Calcs'!L$2:L72)-'Chem - ODS'!G$15*10^6&gt;0),SUM('Chemicals Calcs'!L$2:L72)-'Chem - ODS'!G$15*10^6,'Chemicals Calcs'!L72))</f>
        <v>0</v>
      </c>
      <c r="M72" s="210">
        <f ca="1">IF(SUM('Chemicals Calcs'!M$2:M72)-'Chem - ODS'!H$15*10^6&lt;0,0,IF(AND(SUM('Chemicals Calcs'!M$1:M71)-'Chem - ODS'!H$15*10^6&lt;0,SUM('Chemicals Calcs'!M$2:M72)-'Chem - ODS'!H$15*10^6&gt;0),SUM('Chemicals Calcs'!M$2:M72)-'Chem - ODS'!H$15*10^6,'Chemicals Calcs'!M72))</f>
        <v>0</v>
      </c>
      <c r="N72" s="210">
        <f ca="1">IF(SUM('Chemicals Calcs'!N$2:N72)-'Chem - ODS'!I$15*10^6&lt;0,0,IF(AND(SUM('Chemicals Calcs'!N$1:N71)-'Chem - ODS'!I$15*10^6&lt;0,SUM('Chemicals Calcs'!N$2:N72)-'Chem - ODS'!I$15*10^6&gt;0),SUM('Chemicals Calcs'!N$2:N72)-'Chem - ODS'!I$15*10^6,'Chemicals Calcs'!N72))</f>
        <v>0</v>
      </c>
      <c r="O72" s="210">
        <f ca="1">IF(SUM('Chemicals Calcs'!O$2:O72)-'Chem - ODS'!J$15*10^6&lt;0,0,IF(AND(SUM('Chemicals Calcs'!O$1:O71)-'Chem - ODS'!J$15*10^6&lt;0,SUM('Chemicals Calcs'!O$2:O72)-'Chem - ODS'!J$15*10^6&gt;0),SUM('Chemicals Calcs'!O$2:O72)-'Chem - ODS'!J$15*10^6,'Chemicals Calcs'!O72))</f>
        <v>0</v>
      </c>
      <c r="P72" s="210">
        <f ca="1">IF(SUM('Chemicals Calcs'!P$2:P72)-'Chem - ODS'!K$15*10^6&lt;0,0,IF(AND(SUM('Chemicals Calcs'!P$1:P71)-'Chem - ODS'!K$15*10^6&lt;0,SUM('Chemicals Calcs'!P$2:P72)-'Chem - ODS'!K$15*10^6&gt;0),SUM('Chemicals Calcs'!P$2:P72)-'Chem - ODS'!K$15*10^6,'Chemicals Calcs'!P72))</f>
        <v>0</v>
      </c>
      <c r="Q72" s="210">
        <f ca="1">IF(SUM('Chemicals Calcs'!Q$2:Q72)-'Chem - ODS'!L$15*10^6&lt;0,0,IF(AND(SUM('Chemicals Calcs'!Q$1:Q71)-'Chem - ODS'!L$15*10^6&lt;0,SUM('Chemicals Calcs'!Q$2:Q72)-'Chem - ODS'!L$15*10^6&gt;0),SUM('Chemicals Calcs'!Q$2:Q72)-'Chem - ODS'!L$15*10^6,'Chemicals Calcs'!Q72))</f>
        <v>0</v>
      </c>
      <c r="R72" s="210">
        <f ca="1">IF(SUM('Chemicals Calcs'!R$2:R72)-'Chem - ODS'!M$15*10^6&lt;0,0,IF(AND(SUM('Chemicals Calcs'!R$1:R71)-'Chem - ODS'!M$15*10^6&lt;0,SUM('Chemicals Calcs'!R$2:R72)-'Chem - ODS'!M$15*10^6&gt;0),SUM('Chemicals Calcs'!R$2:R72)-'Chem - ODS'!M$15*10^6,'Chemicals Calcs'!R72))</f>
        <v>0</v>
      </c>
      <c r="S72" s="210">
        <f ca="1">IF(SUM('Chemicals Calcs'!S$2:S72)-'Chem - ODS'!N$15*10^6&lt;0,0,IF(AND(SUM('Chemicals Calcs'!S$1:S71)-'Chem - ODS'!N$15*10^6&lt;0,SUM('Chemicals Calcs'!S$2:S72)-'Chem - ODS'!N$15*10^6&gt;0),SUM('Chemicals Calcs'!S$2:S72)-'Chem - ODS'!N$15*10^6,'Chemicals Calcs'!S72))</f>
        <v>0</v>
      </c>
      <c r="T72" s="210">
        <f ca="1">IF(SUM('Chemicals Calcs'!T$2:T72)-'Chem - ODS'!O$15*10^6&lt;0,0,IF(AND(SUM('Chemicals Calcs'!T$1:T71)-'Chem - ODS'!O$15*10^6&lt;0,SUM('Chemicals Calcs'!T$2:T72)-'Chem - ODS'!O$15*10^6&gt;0),SUM('Chemicals Calcs'!T$2:T72)-'Chem - ODS'!O$15*10^6,'Chemicals Calcs'!T72))</f>
        <v>0</v>
      </c>
      <c r="U72" s="210">
        <f ca="1">IF(SUM('Chemicals Calcs'!U$2:U72)-'Chem - ODS'!P$15*10^6&lt;0,0,IF(AND(SUM('Chemicals Calcs'!U$1:U71)-'Chem - ODS'!P$15*10^6&lt;0,SUM('Chemicals Calcs'!U$2:U72)-'Chem - ODS'!P$15*10^6&gt;0),SUM('Chemicals Calcs'!U$2:U72)-'Chem - ODS'!P$15*10^6,'Chemicals Calcs'!U72))</f>
        <v>0</v>
      </c>
      <c r="V72" s="210">
        <f ca="1">IF(SUM('Chemicals Calcs'!V$2:V72)-'Chem - ODS'!Q$15*10^6&lt;0,0,IF(AND(SUM('Chemicals Calcs'!V$1:V71)-'Chem - ODS'!Q$15*10^6&lt;0,SUM('Chemicals Calcs'!V$2:V72)-'Chem - ODS'!Q$15*10^6&gt;0),SUM('Chemicals Calcs'!V$2:V72)-'Chem - ODS'!Q$15*10^6,'Chemicals Calcs'!V72))</f>
        <v>0</v>
      </c>
      <c r="W72" s="210">
        <f ca="1">IF(SUM('Chemicals Calcs'!W$2:W72)-'Chem - ODS'!R$15*10^6&lt;0,0,IF(AND(SUM('Chemicals Calcs'!W$1:W71)-'Chem - ODS'!R$15*10^6&lt;0,SUM('Chemicals Calcs'!W$2:W72)-'Chem - ODS'!R$15*10^6&gt;0),SUM('Chemicals Calcs'!W$2:W72)-'Chem - ODS'!R$15*10^6,'Chemicals Calcs'!W72))</f>
        <v>0</v>
      </c>
      <c r="X72" s="210">
        <f ca="1">IF(SUM('Chemicals Calcs'!X$2:X72)-'Chem - ODS'!S$15*10^6&lt;0,0,IF(AND(SUM('Chemicals Calcs'!X$1:X71)-'Chem - ODS'!S$15*10^6&lt;0,SUM('Chemicals Calcs'!X$2:X72)-'Chem - ODS'!S$15*10^6&gt;0),SUM('Chemicals Calcs'!X$2:X72)-'Chem - ODS'!S$15*10^6,'Chemicals Calcs'!X72))</f>
        <v>0</v>
      </c>
      <c r="Y72" s="210">
        <f ca="1">IF(SUM('Chemicals Calcs'!Y$2:Y72)-'Chem - ODS'!T$15*10^6&lt;0,0,IF(AND(SUM('Chemicals Calcs'!Y$1:Y71)-'Chem - ODS'!T$15*10^6&lt;0,SUM('Chemicals Calcs'!Y$2:Y72)-'Chem - ODS'!T$15*10^6&gt;0),SUM('Chemicals Calcs'!Y$2:Y72)-'Chem - ODS'!T$15*10^6,'Chemicals Calcs'!Y72))</f>
        <v>0</v>
      </c>
      <c r="Z72" s="210">
        <f ca="1">IF(SUM('Chemicals Calcs'!Z$2:Z72)-'Chem - ODS'!U$15*10^6&lt;0,0,IF(AND(SUM('Chemicals Calcs'!Z$1:Z71)-'Chem - ODS'!U$15*10^6&lt;0,SUM('Chemicals Calcs'!Z$2:Z72)-'Chem - ODS'!U$15*10^6&gt;0),SUM('Chemicals Calcs'!Z$2:Z72)-'Chem - ODS'!U$15*10^6,'Chemicals Calcs'!Z72))</f>
        <v>0</v>
      </c>
      <c r="AA72" s="210">
        <f ca="1">IF(SUM('Chemicals Calcs'!AA$2:AA72)-'Chem - ODS'!V$15*10^6&lt;0,0,IF(AND(SUM('Chemicals Calcs'!AA$1:AA71)-'Chem - ODS'!V$15*10^6&lt;0,SUM('Chemicals Calcs'!AA$2:AA72)-'Chem - ODS'!V$15*10^6&gt;0),SUM('Chemicals Calcs'!AA$2:AA72)-'Chem - ODS'!V$15*10^6,'Chemicals Calcs'!AA72))</f>
        <v>0</v>
      </c>
      <c r="AB72" s="210">
        <f ca="1">IF(SUM('Chemicals Calcs'!AB$2:AB72)-'Chem - ODS'!W$15*10^6&lt;0,0,IF(AND(SUM('Chemicals Calcs'!AB$1:AB71)-'Chem - ODS'!W$15*10^6&lt;0,SUM('Chemicals Calcs'!AB$2:AB72)-'Chem - ODS'!W$15*10^6&gt;0),SUM('Chemicals Calcs'!AB$2:AB72)-'Chem - ODS'!W$15*10^6,'Chemicals Calcs'!AB72))</f>
        <v>0</v>
      </c>
      <c r="AC72" s="210">
        <f ca="1">IF(SUM('Chemicals Calcs'!AC$2:AC72)-'Chem - ODS'!X$15*10^6&lt;0,0,IF(AND(SUM('Chemicals Calcs'!AC$1:AC71)-'Chem - ODS'!X$15*10^6&lt;0,SUM('Chemicals Calcs'!AC$2:AC72)-'Chem - ODS'!X$15*10^6&gt;0),SUM('Chemicals Calcs'!AC$2:AC72)-'Chem - ODS'!X$15*10^6,'Chemicals Calcs'!AC72))</f>
        <v>0</v>
      </c>
      <c r="AD72" s="210">
        <f ca="1">IF(SUM('Chemicals Calcs'!AD$2:AD72)-'Chem - ODS'!Y$15*10^6&lt;0,0,IF(AND(SUM('Chemicals Calcs'!AD$1:AD71)-'Chem - ODS'!Y$15*10^6&lt;0,SUM('Chemicals Calcs'!AD$2:AD72)-'Chem - ODS'!Y$15*10^6&gt;0),SUM('Chemicals Calcs'!AD$2:AD72)-'Chem - ODS'!Y$15*10^6,'Chemicals Calcs'!AD72))</f>
        <v>0</v>
      </c>
      <c r="AE72" s="210">
        <f ca="1">IF(SUM('Chemicals Calcs'!AE$2:AE72)-'Chem - ODS'!Z$15*10^6&lt;0,0,IF(AND(SUM('Chemicals Calcs'!AE$1:AE71)-'Chem - ODS'!Z$15*10^6&lt;0,SUM('Chemicals Calcs'!AE$2:AE72)-'Chem - ODS'!Z$15*10^6&gt;0),SUM('Chemicals Calcs'!AE$2:AE72)-'Chem - ODS'!Z$15*10^6,'Chemicals Calcs'!AE72))</f>
        <v>0</v>
      </c>
      <c r="AF72" s="210">
        <f ca="1">IF(SUM('Chemicals Calcs'!AF$2:AF72)-'Chem - ODS'!AA$15*10^6&lt;0,0,IF(AND(SUM('Chemicals Calcs'!AF$1:AF71)-'Chem - ODS'!AA$15*10^6&lt;0,SUM('Chemicals Calcs'!AF$2:AF72)-'Chem - ODS'!AA$15*10^6&gt;0),SUM('Chemicals Calcs'!AF$2:AF72)-'Chem - ODS'!AA$15*10^6,'Chemicals Calcs'!AF72))</f>
        <v>0</v>
      </c>
      <c r="AG72" s="210">
        <f ca="1">IF(SUM('Chemicals Calcs'!AG$2:AG72)-'Chem - ODS'!AB$15*10^6&lt;0,0,IF(AND(SUM('Chemicals Calcs'!AG$1:AG71)-'Chem - ODS'!AB$15*10^6&lt;0,SUM('Chemicals Calcs'!AG$2:AG72)-'Chem - ODS'!AB$15*10^6&gt;0),SUM('Chemicals Calcs'!AG$2:AG72)-'Chem - ODS'!AB$15*10^6,'Chemicals Calcs'!AG72))</f>
        <v>0</v>
      </c>
      <c r="AH72" s="210">
        <f ca="1">IF(SUM('Chemicals Calcs'!AH$2:AH72)-'Chem - ODS'!AC$15*10^6&lt;0,0,IF(AND(SUM('Chemicals Calcs'!AH$1:AH71)-'Chem - ODS'!AC$15*10^6&lt;0,SUM('Chemicals Calcs'!AH$2:AH72)-'Chem - ODS'!AC$15*10^6&gt;0),SUM('Chemicals Calcs'!AH$2:AH72)-'Chem - ODS'!AC$15*10^6,'Chemicals Calcs'!AH72))</f>
        <v>0</v>
      </c>
      <c r="AI72" s="210">
        <f ca="1">IF(SUM('Chemicals Calcs'!AI$2:AI72)-'Chem - ODS'!AD$15*10^6&lt;0,0,IF(AND(SUM('Chemicals Calcs'!AI$1:AI71)-'Chem - ODS'!AD$15*10^6&lt;0,SUM('Chemicals Calcs'!AI$2:AI72)-'Chem - ODS'!AD$15*10^6&gt;0),SUM('Chemicals Calcs'!AI$2:AI72)-'Chem - ODS'!AD$15*10^6,'Chemicals Calcs'!AI72))</f>
        <v>0</v>
      </c>
      <c r="AJ72" s="210">
        <f ca="1">IF(SUM('Chemicals Calcs'!AJ$2:AJ72)-'Chem - ODS'!AE$15*10^6&lt;0,0,IF(AND(SUM('Chemicals Calcs'!AJ$1:AJ71)-'Chem - ODS'!AE$15*10^6&lt;0,SUM('Chemicals Calcs'!AJ$2:AJ72)-'Chem - ODS'!AE$15*10^6&gt;0),SUM('Chemicals Calcs'!AJ$2:AJ72)-'Chem - ODS'!AE$15*10^6,'Chemicals Calcs'!AJ72))</f>
        <v>0</v>
      </c>
      <c r="AK72" s="210">
        <f ca="1">IF(SUM('Chemicals Calcs'!AK$2:AK72)-'Chem - ODS'!AF$15*10^6&lt;0,0,IF(AND(SUM('Chemicals Calcs'!AK$1:AK71)-'Chem - ODS'!AF$15*10^6&lt;0,SUM('Chemicals Calcs'!AK$2:AK72)-'Chem - ODS'!AF$15*10^6&gt;0),SUM('Chemicals Calcs'!AK$2:AK72)-'Chem - ODS'!AF$15*10^6,'Chemicals Calcs'!AK72))</f>
        <v>0</v>
      </c>
      <c r="AL72" s="210">
        <f ca="1">IF(SUM('Chemicals Calcs'!AL$2:AL72)-'Chem - ODS'!AG$15*10^6&lt;0,0,IF(AND(SUM('Chemicals Calcs'!AL$1:AL71)-'Chem - ODS'!AG$15*10^6&lt;0,SUM('Chemicals Calcs'!AL$2:AL72)-'Chem - ODS'!AG$15*10^6&gt;0),SUM('Chemicals Calcs'!AL$2:AL72)-'Chem - ODS'!AG$15*10^6,'Chemicals Calcs'!AL72))</f>
        <v>0</v>
      </c>
      <c r="AM72" s="210">
        <f ca="1">IF(SUM('Chemicals Calcs'!AM$2:AM72)-'Chem - ODS'!AH$15*10^6&lt;0,0,IF(AND(SUM('Chemicals Calcs'!AM$1:AM71)-'Chem - ODS'!AH$15*10^6&lt;0,SUM('Chemicals Calcs'!AM$2:AM72)-'Chem - ODS'!AH$15*10^6&gt;0),SUM('Chemicals Calcs'!AM$2:AM72)-'Chem - ODS'!AH$15*10^6,'Chemicals Calcs'!AM72))</f>
        <v>0</v>
      </c>
      <c r="AN72" s="210">
        <f ca="1">IF(SUM('Chemicals Calcs'!AN$2:AN72)-'Chem - ODS'!AI$15*10^6&lt;0,0,IF(AND(SUM('Chemicals Calcs'!AN$1:AN71)-'Chem - ODS'!AI$15*10^6&lt;0,SUM('Chemicals Calcs'!AN$2:AN72)-'Chem - ODS'!AI$15*10^6&gt;0),SUM('Chemicals Calcs'!AN$2:AN72)-'Chem - ODS'!AI$15*10^6,'Chemicals Calcs'!AN72))</f>
        <v>0</v>
      </c>
      <c r="AO72" s="210">
        <f ca="1">IF(SUM('Chemicals Calcs'!AO$2:AO72)-'Chem - ODS'!AJ$15*10^6&lt;0,0,IF(AND(SUM('Chemicals Calcs'!AO$1:AO71)-'Chem - ODS'!AJ$15*10^6&lt;0,SUM('Chemicals Calcs'!AO$2:AO72)-'Chem - ODS'!AJ$15*10^6&gt;0),SUM('Chemicals Calcs'!AO$2:AO72)-'Chem - ODS'!AJ$15*10^6,'Chemicals Calcs'!AO72))</f>
        <v>0</v>
      </c>
      <c r="AP72" s="210">
        <f ca="1">IF(SUM('Chemicals Calcs'!AP$2:AP72)-'Chem - ODS'!AK$15*10^6&lt;0,0,IF(AND(SUM('Chemicals Calcs'!AP$1:AP71)-'Chem - ODS'!AK$15*10^6&lt;0,SUM('Chemicals Calcs'!AP$2:AP72)-'Chem - ODS'!AK$15*10^6&gt;0),SUM('Chemicals Calcs'!AP$2:AP72)-'Chem - ODS'!AK$15*10^6,'Chemicals Calcs'!AP72))</f>
        <v>0</v>
      </c>
    </row>
    <row r="73" spans="1:42">
      <c r="A73" s="74">
        <v>21</v>
      </c>
      <c r="B73">
        <f ca="1">IF('Chemicals 2010'!$A81="CP",INDIRECT("'Chemicals 2010'!"&amp;'Country Selector'!$B$3&amp;ROW($A81))*10^12,0)</f>
        <v>0</v>
      </c>
      <c r="C73" s="90">
        <f t="shared" ca="1" si="4"/>
        <v>0</v>
      </c>
      <c r="D73" s="90">
        <f t="shared" ca="1" si="3"/>
        <v>0</v>
      </c>
      <c r="E73" s="90">
        <f t="shared" ca="1" si="3"/>
        <v>0</v>
      </c>
      <c r="F73" s="90">
        <f t="shared" ca="1" si="3"/>
        <v>0</v>
      </c>
      <c r="G73" s="210">
        <f ca="1">IF(SUM('Chemicals Calcs'!G$2:G73)-'Chem - ODS'!B$15*10^6&lt;0,0,IF(AND(SUM('Chemicals Calcs'!G$1:G72)-'Chem - ODS'!B$15*10^6&lt;0,SUM('Chemicals Calcs'!G$2:G73)-'Chem - ODS'!B$15*10^6&gt;0),SUM('Chemicals Calcs'!G$2:G73)-'Chem - ODS'!B$15*10^6,'Chemicals Calcs'!G73))</f>
        <v>0</v>
      </c>
      <c r="H73" s="210">
        <f ca="1">IF(SUM('Chemicals Calcs'!H$2:H73)-'Chem - ODS'!C$15*10^6&lt;0,0,IF(AND(SUM('Chemicals Calcs'!H$1:H72)-'Chem - ODS'!C$15*10^6&lt;0,SUM('Chemicals Calcs'!H$2:H73)-'Chem - ODS'!C$15*10^6&gt;0),SUM('Chemicals Calcs'!H$2:H73)-'Chem - ODS'!C$15*10^6,'Chemicals Calcs'!H73))</f>
        <v>0</v>
      </c>
      <c r="I73" s="210">
        <f ca="1">IF(SUM('Chemicals Calcs'!I$2:I73)-'Chem - ODS'!D$15*10^6&lt;0,0,IF(AND(SUM('Chemicals Calcs'!I$1:I72)-'Chem - ODS'!D$15*10^6&lt;0,SUM('Chemicals Calcs'!I$2:I73)-'Chem - ODS'!D$15*10^6&gt;0),SUM('Chemicals Calcs'!I$2:I73)-'Chem - ODS'!D$15*10^6,'Chemicals Calcs'!I73))</f>
        <v>0</v>
      </c>
      <c r="J73" s="210">
        <f ca="1">IF(SUM('Chemicals Calcs'!J$2:J73)-'Chem - ODS'!E$15*10^6&lt;0,0,IF(AND(SUM('Chemicals Calcs'!J$1:J72)-'Chem - ODS'!E$15*10^6&lt;0,SUM('Chemicals Calcs'!J$2:J73)-'Chem - ODS'!E$15*10^6&gt;0),SUM('Chemicals Calcs'!J$2:J73)-'Chem - ODS'!E$15*10^6,'Chemicals Calcs'!J73))</f>
        <v>0</v>
      </c>
      <c r="K73" s="210">
        <f ca="1">IF(SUM('Chemicals Calcs'!K$2:K73)-'Chem - ODS'!F$15*10^6&lt;0,0,IF(AND(SUM('Chemicals Calcs'!K$1:K72)-'Chem - ODS'!F$15*10^6&lt;0,SUM('Chemicals Calcs'!K$2:K73)-'Chem - ODS'!F$15*10^6&gt;0),SUM('Chemicals Calcs'!K$2:K73)-'Chem - ODS'!F$15*10^6,'Chemicals Calcs'!K73))</f>
        <v>0</v>
      </c>
      <c r="L73" s="210">
        <f ca="1">IF(SUM('Chemicals Calcs'!L$2:L73)-'Chem - ODS'!G$15*10^6&lt;0,0,IF(AND(SUM('Chemicals Calcs'!L$1:L72)-'Chem - ODS'!G$15*10^6&lt;0,SUM('Chemicals Calcs'!L$2:L73)-'Chem - ODS'!G$15*10^6&gt;0),SUM('Chemicals Calcs'!L$2:L73)-'Chem - ODS'!G$15*10^6,'Chemicals Calcs'!L73))</f>
        <v>0</v>
      </c>
      <c r="M73" s="210">
        <f ca="1">IF(SUM('Chemicals Calcs'!M$2:M73)-'Chem - ODS'!H$15*10^6&lt;0,0,IF(AND(SUM('Chemicals Calcs'!M$1:M72)-'Chem - ODS'!H$15*10^6&lt;0,SUM('Chemicals Calcs'!M$2:M73)-'Chem - ODS'!H$15*10^6&gt;0),SUM('Chemicals Calcs'!M$2:M73)-'Chem - ODS'!H$15*10^6,'Chemicals Calcs'!M73))</f>
        <v>0</v>
      </c>
      <c r="N73" s="210">
        <f ca="1">IF(SUM('Chemicals Calcs'!N$2:N73)-'Chem - ODS'!I$15*10^6&lt;0,0,IF(AND(SUM('Chemicals Calcs'!N$1:N72)-'Chem - ODS'!I$15*10^6&lt;0,SUM('Chemicals Calcs'!N$2:N73)-'Chem - ODS'!I$15*10^6&gt;0),SUM('Chemicals Calcs'!N$2:N73)-'Chem - ODS'!I$15*10^6,'Chemicals Calcs'!N73))</f>
        <v>0</v>
      </c>
      <c r="O73" s="210">
        <f ca="1">IF(SUM('Chemicals Calcs'!O$2:O73)-'Chem - ODS'!J$15*10^6&lt;0,0,IF(AND(SUM('Chemicals Calcs'!O$1:O72)-'Chem - ODS'!J$15*10^6&lt;0,SUM('Chemicals Calcs'!O$2:O73)-'Chem - ODS'!J$15*10^6&gt;0),SUM('Chemicals Calcs'!O$2:O73)-'Chem - ODS'!J$15*10^6,'Chemicals Calcs'!O73))</f>
        <v>0</v>
      </c>
      <c r="P73" s="210">
        <f ca="1">IF(SUM('Chemicals Calcs'!P$2:P73)-'Chem - ODS'!K$15*10^6&lt;0,0,IF(AND(SUM('Chemicals Calcs'!P$1:P72)-'Chem - ODS'!K$15*10^6&lt;0,SUM('Chemicals Calcs'!P$2:P73)-'Chem - ODS'!K$15*10^6&gt;0),SUM('Chemicals Calcs'!P$2:P73)-'Chem - ODS'!K$15*10^6,'Chemicals Calcs'!P73))</f>
        <v>0</v>
      </c>
      <c r="Q73" s="210">
        <f ca="1">IF(SUM('Chemicals Calcs'!Q$2:Q73)-'Chem - ODS'!L$15*10^6&lt;0,0,IF(AND(SUM('Chemicals Calcs'!Q$1:Q72)-'Chem - ODS'!L$15*10^6&lt;0,SUM('Chemicals Calcs'!Q$2:Q73)-'Chem - ODS'!L$15*10^6&gt;0),SUM('Chemicals Calcs'!Q$2:Q73)-'Chem - ODS'!L$15*10^6,'Chemicals Calcs'!Q73))</f>
        <v>0</v>
      </c>
      <c r="R73" s="210">
        <f ca="1">IF(SUM('Chemicals Calcs'!R$2:R73)-'Chem - ODS'!M$15*10^6&lt;0,0,IF(AND(SUM('Chemicals Calcs'!R$1:R72)-'Chem - ODS'!M$15*10^6&lt;0,SUM('Chemicals Calcs'!R$2:R73)-'Chem - ODS'!M$15*10^6&gt;0),SUM('Chemicals Calcs'!R$2:R73)-'Chem - ODS'!M$15*10^6,'Chemicals Calcs'!R73))</f>
        <v>0</v>
      </c>
      <c r="S73" s="210">
        <f ca="1">IF(SUM('Chemicals Calcs'!S$2:S73)-'Chem - ODS'!N$15*10^6&lt;0,0,IF(AND(SUM('Chemicals Calcs'!S$1:S72)-'Chem - ODS'!N$15*10^6&lt;0,SUM('Chemicals Calcs'!S$2:S73)-'Chem - ODS'!N$15*10^6&gt;0),SUM('Chemicals Calcs'!S$2:S73)-'Chem - ODS'!N$15*10^6,'Chemicals Calcs'!S73))</f>
        <v>0</v>
      </c>
      <c r="T73" s="210">
        <f ca="1">IF(SUM('Chemicals Calcs'!T$2:T73)-'Chem - ODS'!O$15*10^6&lt;0,0,IF(AND(SUM('Chemicals Calcs'!T$1:T72)-'Chem - ODS'!O$15*10^6&lt;0,SUM('Chemicals Calcs'!T$2:T73)-'Chem - ODS'!O$15*10^6&gt;0),SUM('Chemicals Calcs'!T$2:T73)-'Chem - ODS'!O$15*10^6,'Chemicals Calcs'!T73))</f>
        <v>0</v>
      </c>
      <c r="U73" s="210">
        <f ca="1">IF(SUM('Chemicals Calcs'!U$2:U73)-'Chem - ODS'!P$15*10^6&lt;0,0,IF(AND(SUM('Chemicals Calcs'!U$1:U72)-'Chem - ODS'!P$15*10^6&lt;0,SUM('Chemicals Calcs'!U$2:U73)-'Chem - ODS'!P$15*10^6&gt;0),SUM('Chemicals Calcs'!U$2:U73)-'Chem - ODS'!P$15*10^6,'Chemicals Calcs'!U73))</f>
        <v>0</v>
      </c>
      <c r="V73" s="210">
        <f ca="1">IF(SUM('Chemicals Calcs'!V$2:V73)-'Chem - ODS'!Q$15*10^6&lt;0,0,IF(AND(SUM('Chemicals Calcs'!V$1:V72)-'Chem - ODS'!Q$15*10^6&lt;0,SUM('Chemicals Calcs'!V$2:V73)-'Chem - ODS'!Q$15*10^6&gt;0),SUM('Chemicals Calcs'!V$2:V73)-'Chem - ODS'!Q$15*10^6,'Chemicals Calcs'!V73))</f>
        <v>0</v>
      </c>
      <c r="W73" s="210">
        <f ca="1">IF(SUM('Chemicals Calcs'!W$2:W73)-'Chem - ODS'!R$15*10^6&lt;0,0,IF(AND(SUM('Chemicals Calcs'!W$1:W72)-'Chem - ODS'!R$15*10^6&lt;0,SUM('Chemicals Calcs'!W$2:W73)-'Chem - ODS'!R$15*10^6&gt;0),SUM('Chemicals Calcs'!W$2:W73)-'Chem - ODS'!R$15*10^6,'Chemicals Calcs'!W73))</f>
        <v>0</v>
      </c>
      <c r="X73" s="210">
        <f ca="1">IF(SUM('Chemicals Calcs'!X$2:X73)-'Chem - ODS'!S$15*10^6&lt;0,0,IF(AND(SUM('Chemicals Calcs'!X$1:X72)-'Chem - ODS'!S$15*10^6&lt;0,SUM('Chemicals Calcs'!X$2:X73)-'Chem - ODS'!S$15*10^6&gt;0),SUM('Chemicals Calcs'!X$2:X73)-'Chem - ODS'!S$15*10^6,'Chemicals Calcs'!X73))</f>
        <v>0</v>
      </c>
      <c r="Y73" s="210">
        <f ca="1">IF(SUM('Chemicals Calcs'!Y$2:Y73)-'Chem - ODS'!T$15*10^6&lt;0,0,IF(AND(SUM('Chemicals Calcs'!Y$1:Y72)-'Chem - ODS'!T$15*10^6&lt;0,SUM('Chemicals Calcs'!Y$2:Y73)-'Chem - ODS'!T$15*10^6&gt;0),SUM('Chemicals Calcs'!Y$2:Y73)-'Chem - ODS'!T$15*10^6,'Chemicals Calcs'!Y73))</f>
        <v>0</v>
      </c>
      <c r="Z73" s="210">
        <f ca="1">IF(SUM('Chemicals Calcs'!Z$2:Z73)-'Chem - ODS'!U$15*10^6&lt;0,0,IF(AND(SUM('Chemicals Calcs'!Z$1:Z72)-'Chem - ODS'!U$15*10^6&lt;0,SUM('Chemicals Calcs'!Z$2:Z73)-'Chem - ODS'!U$15*10^6&gt;0),SUM('Chemicals Calcs'!Z$2:Z73)-'Chem - ODS'!U$15*10^6,'Chemicals Calcs'!Z73))</f>
        <v>0</v>
      </c>
      <c r="AA73" s="210">
        <f ca="1">IF(SUM('Chemicals Calcs'!AA$2:AA73)-'Chem - ODS'!V$15*10^6&lt;0,0,IF(AND(SUM('Chemicals Calcs'!AA$1:AA72)-'Chem - ODS'!V$15*10^6&lt;0,SUM('Chemicals Calcs'!AA$2:AA73)-'Chem - ODS'!V$15*10^6&gt;0),SUM('Chemicals Calcs'!AA$2:AA73)-'Chem - ODS'!V$15*10^6,'Chemicals Calcs'!AA73))</f>
        <v>0</v>
      </c>
      <c r="AB73" s="210">
        <f ca="1">IF(SUM('Chemicals Calcs'!AB$2:AB73)-'Chem - ODS'!W$15*10^6&lt;0,0,IF(AND(SUM('Chemicals Calcs'!AB$1:AB72)-'Chem - ODS'!W$15*10^6&lt;0,SUM('Chemicals Calcs'!AB$2:AB73)-'Chem - ODS'!W$15*10^6&gt;0),SUM('Chemicals Calcs'!AB$2:AB73)-'Chem - ODS'!W$15*10^6,'Chemicals Calcs'!AB73))</f>
        <v>0</v>
      </c>
      <c r="AC73" s="210">
        <f ca="1">IF(SUM('Chemicals Calcs'!AC$2:AC73)-'Chem - ODS'!X$15*10^6&lt;0,0,IF(AND(SUM('Chemicals Calcs'!AC$1:AC72)-'Chem - ODS'!X$15*10^6&lt;0,SUM('Chemicals Calcs'!AC$2:AC73)-'Chem - ODS'!X$15*10^6&gt;0),SUM('Chemicals Calcs'!AC$2:AC73)-'Chem - ODS'!X$15*10^6,'Chemicals Calcs'!AC73))</f>
        <v>0</v>
      </c>
      <c r="AD73" s="210">
        <f ca="1">IF(SUM('Chemicals Calcs'!AD$2:AD73)-'Chem - ODS'!Y$15*10^6&lt;0,0,IF(AND(SUM('Chemicals Calcs'!AD$1:AD72)-'Chem - ODS'!Y$15*10^6&lt;0,SUM('Chemicals Calcs'!AD$2:AD73)-'Chem - ODS'!Y$15*10^6&gt;0),SUM('Chemicals Calcs'!AD$2:AD73)-'Chem - ODS'!Y$15*10^6,'Chemicals Calcs'!AD73))</f>
        <v>0</v>
      </c>
      <c r="AE73" s="210">
        <f ca="1">IF(SUM('Chemicals Calcs'!AE$2:AE73)-'Chem - ODS'!Z$15*10^6&lt;0,0,IF(AND(SUM('Chemicals Calcs'!AE$1:AE72)-'Chem - ODS'!Z$15*10^6&lt;0,SUM('Chemicals Calcs'!AE$2:AE73)-'Chem - ODS'!Z$15*10^6&gt;0),SUM('Chemicals Calcs'!AE$2:AE73)-'Chem - ODS'!Z$15*10^6,'Chemicals Calcs'!AE73))</f>
        <v>0</v>
      </c>
      <c r="AF73" s="210">
        <f ca="1">IF(SUM('Chemicals Calcs'!AF$2:AF73)-'Chem - ODS'!AA$15*10^6&lt;0,0,IF(AND(SUM('Chemicals Calcs'!AF$1:AF72)-'Chem - ODS'!AA$15*10^6&lt;0,SUM('Chemicals Calcs'!AF$2:AF73)-'Chem - ODS'!AA$15*10^6&gt;0),SUM('Chemicals Calcs'!AF$2:AF73)-'Chem - ODS'!AA$15*10^6,'Chemicals Calcs'!AF73))</f>
        <v>0</v>
      </c>
      <c r="AG73" s="210">
        <f ca="1">IF(SUM('Chemicals Calcs'!AG$2:AG73)-'Chem - ODS'!AB$15*10^6&lt;0,0,IF(AND(SUM('Chemicals Calcs'!AG$1:AG72)-'Chem - ODS'!AB$15*10^6&lt;0,SUM('Chemicals Calcs'!AG$2:AG73)-'Chem - ODS'!AB$15*10^6&gt;0),SUM('Chemicals Calcs'!AG$2:AG73)-'Chem - ODS'!AB$15*10^6,'Chemicals Calcs'!AG73))</f>
        <v>0</v>
      </c>
      <c r="AH73" s="210">
        <f ca="1">IF(SUM('Chemicals Calcs'!AH$2:AH73)-'Chem - ODS'!AC$15*10^6&lt;0,0,IF(AND(SUM('Chemicals Calcs'!AH$1:AH72)-'Chem - ODS'!AC$15*10^6&lt;0,SUM('Chemicals Calcs'!AH$2:AH73)-'Chem - ODS'!AC$15*10^6&gt;0),SUM('Chemicals Calcs'!AH$2:AH73)-'Chem - ODS'!AC$15*10^6,'Chemicals Calcs'!AH73))</f>
        <v>0</v>
      </c>
      <c r="AI73" s="210">
        <f ca="1">IF(SUM('Chemicals Calcs'!AI$2:AI73)-'Chem - ODS'!AD$15*10^6&lt;0,0,IF(AND(SUM('Chemicals Calcs'!AI$1:AI72)-'Chem - ODS'!AD$15*10^6&lt;0,SUM('Chemicals Calcs'!AI$2:AI73)-'Chem - ODS'!AD$15*10^6&gt;0),SUM('Chemicals Calcs'!AI$2:AI73)-'Chem - ODS'!AD$15*10^6,'Chemicals Calcs'!AI73))</f>
        <v>0</v>
      </c>
      <c r="AJ73" s="210">
        <f ca="1">IF(SUM('Chemicals Calcs'!AJ$2:AJ73)-'Chem - ODS'!AE$15*10^6&lt;0,0,IF(AND(SUM('Chemicals Calcs'!AJ$1:AJ72)-'Chem - ODS'!AE$15*10^6&lt;0,SUM('Chemicals Calcs'!AJ$2:AJ73)-'Chem - ODS'!AE$15*10^6&gt;0),SUM('Chemicals Calcs'!AJ$2:AJ73)-'Chem - ODS'!AE$15*10^6,'Chemicals Calcs'!AJ73))</f>
        <v>0</v>
      </c>
      <c r="AK73" s="210">
        <f ca="1">IF(SUM('Chemicals Calcs'!AK$2:AK73)-'Chem - ODS'!AF$15*10^6&lt;0,0,IF(AND(SUM('Chemicals Calcs'!AK$1:AK72)-'Chem - ODS'!AF$15*10^6&lt;0,SUM('Chemicals Calcs'!AK$2:AK73)-'Chem - ODS'!AF$15*10^6&gt;0),SUM('Chemicals Calcs'!AK$2:AK73)-'Chem - ODS'!AF$15*10^6,'Chemicals Calcs'!AK73))</f>
        <v>0</v>
      </c>
      <c r="AL73" s="210">
        <f ca="1">IF(SUM('Chemicals Calcs'!AL$2:AL73)-'Chem - ODS'!AG$15*10^6&lt;0,0,IF(AND(SUM('Chemicals Calcs'!AL$1:AL72)-'Chem - ODS'!AG$15*10^6&lt;0,SUM('Chemicals Calcs'!AL$2:AL73)-'Chem - ODS'!AG$15*10^6&gt;0),SUM('Chemicals Calcs'!AL$2:AL73)-'Chem - ODS'!AG$15*10^6,'Chemicals Calcs'!AL73))</f>
        <v>0</v>
      </c>
      <c r="AM73" s="210">
        <f ca="1">IF(SUM('Chemicals Calcs'!AM$2:AM73)-'Chem - ODS'!AH$15*10^6&lt;0,0,IF(AND(SUM('Chemicals Calcs'!AM$1:AM72)-'Chem - ODS'!AH$15*10^6&lt;0,SUM('Chemicals Calcs'!AM$2:AM73)-'Chem - ODS'!AH$15*10^6&gt;0),SUM('Chemicals Calcs'!AM$2:AM73)-'Chem - ODS'!AH$15*10^6,'Chemicals Calcs'!AM73))</f>
        <v>0</v>
      </c>
      <c r="AN73" s="210">
        <f ca="1">IF(SUM('Chemicals Calcs'!AN$2:AN73)-'Chem - ODS'!AI$15*10^6&lt;0,0,IF(AND(SUM('Chemicals Calcs'!AN$1:AN72)-'Chem - ODS'!AI$15*10^6&lt;0,SUM('Chemicals Calcs'!AN$2:AN73)-'Chem - ODS'!AI$15*10^6&gt;0),SUM('Chemicals Calcs'!AN$2:AN73)-'Chem - ODS'!AI$15*10^6,'Chemicals Calcs'!AN73))</f>
        <v>0</v>
      </c>
      <c r="AO73" s="210">
        <f ca="1">IF(SUM('Chemicals Calcs'!AO$2:AO73)-'Chem - ODS'!AJ$15*10^6&lt;0,0,IF(AND(SUM('Chemicals Calcs'!AO$1:AO72)-'Chem - ODS'!AJ$15*10^6&lt;0,SUM('Chemicals Calcs'!AO$2:AO73)-'Chem - ODS'!AJ$15*10^6&gt;0),SUM('Chemicals Calcs'!AO$2:AO73)-'Chem - ODS'!AJ$15*10^6,'Chemicals Calcs'!AO73))</f>
        <v>0</v>
      </c>
      <c r="AP73" s="210">
        <f ca="1">IF(SUM('Chemicals Calcs'!AP$2:AP73)-'Chem - ODS'!AK$15*10^6&lt;0,0,IF(AND(SUM('Chemicals Calcs'!AP$1:AP72)-'Chem - ODS'!AK$15*10^6&lt;0,SUM('Chemicals Calcs'!AP$2:AP73)-'Chem - ODS'!AK$15*10^6&gt;0),SUM('Chemicals Calcs'!AP$2:AP73)-'Chem - ODS'!AK$15*10^6,'Chemicals Calcs'!AP73))</f>
        <v>0</v>
      </c>
    </row>
    <row r="74" spans="1:42">
      <c r="A74" s="74">
        <v>22</v>
      </c>
      <c r="B74">
        <f ca="1">IF('Chemicals 2010'!$A82="CP",INDIRECT("'Chemicals 2010'!"&amp;'Country Selector'!$B$3&amp;ROW($A82))*10^12,0)</f>
        <v>0</v>
      </c>
      <c r="C74" s="90">
        <f t="shared" ca="1" si="4"/>
        <v>0</v>
      </c>
      <c r="D74" s="90">
        <f t="shared" ca="1" si="3"/>
        <v>0</v>
      </c>
      <c r="E74" s="90">
        <f t="shared" ca="1" si="3"/>
        <v>0</v>
      </c>
      <c r="F74" s="90">
        <f t="shared" ca="1" si="3"/>
        <v>0</v>
      </c>
      <c r="G74" s="210">
        <f ca="1">IF(SUM('Chemicals Calcs'!G$2:G74)-'Chem - ODS'!B$15*10^6&lt;0,0,IF(AND(SUM('Chemicals Calcs'!G$1:G73)-'Chem - ODS'!B$15*10^6&lt;0,SUM('Chemicals Calcs'!G$2:G74)-'Chem - ODS'!B$15*10^6&gt;0),SUM('Chemicals Calcs'!G$2:G74)-'Chem - ODS'!B$15*10^6,'Chemicals Calcs'!G74))</f>
        <v>0</v>
      </c>
      <c r="H74" s="210">
        <f ca="1">IF(SUM('Chemicals Calcs'!H$2:H74)-'Chem - ODS'!C$15*10^6&lt;0,0,IF(AND(SUM('Chemicals Calcs'!H$1:H73)-'Chem - ODS'!C$15*10^6&lt;0,SUM('Chemicals Calcs'!H$2:H74)-'Chem - ODS'!C$15*10^6&gt;0),SUM('Chemicals Calcs'!H$2:H74)-'Chem - ODS'!C$15*10^6,'Chemicals Calcs'!H74))</f>
        <v>0</v>
      </c>
      <c r="I74" s="210">
        <f ca="1">IF(SUM('Chemicals Calcs'!I$2:I74)-'Chem - ODS'!D$15*10^6&lt;0,0,IF(AND(SUM('Chemicals Calcs'!I$1:I73)-'Chem - ODS'!D$15*10^6&lt;0,SUM('Chemicals Calcs'!I$2:I74)-'Chem - ODS'!D$15*10^6&gt;0),SUM('Chemicals Calcs'!I$2:I74)-'Chem - ODS'!D$15*10^6,'Chemicals Calcs'!I74))</f>
        <v>0</v>
      </c>
      <c r="J74" s="210">
        <f ca="1">IF(SUM('Chemicals Calcs'!J$2:J74)-'Chem - ODS'!E$15*10^6&lt;0,0,IF(AND(SUM('Chemicals Calcs'!J$1:J73)-'Chem - ODS'!E$15*10^6&lt;0,SUM('Chemicals Calcs'!J$2:J74)-'Chem - ODS'!E$15*10^6&gt;0),SUM('Chemicals Calcs'!J$2:J74)-'Chem - ODS'!E$15*10^6,'Chemicals Calcs'!J74))</f>
        <v>0</v>
      </c>
      <c r="K74" s="210">
        <f ca="1">IF(SUM('Chemicals Calcs'!K$2:K74)-'Chem - ODS'!F$15*10^6&lt;0,0,IF(AND(SUM('Chemicals Calcs'!K$1:K73)-'Chem - ODS'!F$15*10^6&lt;0,SUM('Chemicals Calcs'!K$2:K74)-'Chem - ODS'!F$15*10^6&gt;0),SUM('Chemicals Calcs'!K$2:K74)-'Chem - ODS'!F$15*10^6,'Chemicals Calcs'!K74))</f>
        <v>0</v>
      </c>
      <c r="L74" s="210">
        <f ca="1">IF(SUM('Chemicals Calcs'!L$2:L74)-'Chem - ODS'!G$15*10^6&lt;0,0,IF(AND(SUM('Chemicals Calcs'!L$1:L73)-'Chem - ODS'!G$15*10^6&lt;0,SUM('Chemicals Calcs'!L$2:L74)-'Chem - ODS'!G$15*10^6&gt;0),SUM('Chemicals Calcs'!L$2:L74)-'Chem - ODS'!G$15*10^6,'Chemicals Calcs'!L74))</f>
        <v>0</v>
      </c>
      <c r="M74" s="210">
        <f ca="1">IF(SUM('Chemicals Calcs'!M$2:M74)-'Chem - ODS'!H$15*10^6&lt;0,0,IF(AND(SUM('Chemicals Calcs'!M$1:M73)-'Chem - ODS'!H$15*10^6&lt;0,SUM('Chemicals Calcs'!M$2:M74)-'Chem - ODS'!H$15*10^6&gt;0),SUM('Chemicals Calcs'!M$2:M74)-'Chem - ODS'!H$15*10^6,'Chemicals Calcs'!M74))</f>
        <v>0</v>
      </c>
      <c r="N74" s="210">
        <f ca="1">IF(SUM('Chemicals Calcs'!N$2:N74)-'Chem - ODS'!I$15*10^6&lt;0,0,IF(AND(SUM('Chemicals Calcs'!N$1:N73)-'Chem - ODS'!I$15*10^6&lt;0,SUM('Chemicals Calcs'!N$2:N74)-'Chem - ODS'!I$15*10^6&gt;0),SUM('Chemicals Calcs'!N$2:N74)-'Chem - ODS'!I$15*10^6,'Chemicals Calcs'!N74))</f>
        <v>0</v>
      </c>
      <c r="O74" s="210">
        <f ca="1">IF(SUM('Chemicals Calcs'!O$2:O74)-'Chem - ODS'!J$15*10^6&lt;0,0,IF(AND(SUM('Chemicals Calcs'!O$1:O73)-'Chem - ODS'!J$15*10^6&lt;0,SUM('Chemicals Calcs'!O$2:O74)-'Chem - ODS'!J$15*10^6&gt;0),SUM('Chemicals Calcs'!O$2:O74)-'Chem - ODS'!J$15*10^6,'Chemicals Calcs'!O74))</f>
        <v>0</v>
      </c>
      <c r="P74" s="210">
        <f ca="1">IF(SUM('Chemicals Calcs'!P$2:P74)-'Chem - ODS'!K$15*10^6&lt;0,0,IF(AND(SUM('Chemicals Calcs'!P$1:P73)-'Chem - ODS'!K$15*10^6&lt;0,SUM('Chemicals Calcs'!P$2:P74)-'Chem - ODS'!K$15*10^6&gt;0),SUM('Chemicals Calcs'!P$2:P74)-'Chem - ODS'!K$15*10^6,'Chemicals Calcs'!P74))</f>
        <v>0</v>
      </c>
      <c r="Q74" s="210">
        <f ca="1">IF(SUM('Chemicals Calcs'!Q$2:Q74)-'Chem - ODS'!L$15*10^6&lt;0,0,IF(AND(SUM('Chemicals Calcs'!Q$1:Q73)-'Chem - ODS'!L$15*10^6&lt;0,SUM('Chemicals Calcs'!Q$2:Q74)-'Chem - ODS'!L$15*10^6&gt;0),SUM('Chemicals Calcs'!Q$2:Q74)-'Chem - ODS'!L$15*10^6,'Chemicals Calcs'!Q74))</f>
        <v>0</v>
      </c>
      <c r="R74" s="210">
        <f ca="1">IF(SUM('Chemicals Calcs'!R$2:R74)-'Chem - ODS'!M$15*10^6&lt;0,0,IF(AND(SUM('Chemicals Calcs'!R$1:R73)-'Chem - ODS'!M$15*10^6&lt;0,SUM('Chemicals Calcs'!R$2:R74)-'Chem - ODS'!M$15*10^6&gt;0),SUM('Chemicals Calcs'!R$2:R74)-'Chem - ODS'!M$15*10^6,'Chemicals Calcs'!R74))</f>
        <v>0</v>
      </c>
      <c r="S74" s="210">
        <f ca="1">IF(SUM('Chemicals Calcs'!S$2:S74)-'Chem - ODS'!N$15*10^6&lt;0,0,IF(AND(SUM('Chemicals Calcs'!S$1:S73)-'Chem - ODS'!N$15*10^6&lt;0,SUM('Chemicals Calcs'!S$2:S74)-'Chem - ODS'!N$15*10^6&gt;0),SUM('Chemicals Calcs'!S$2:S74)-'Chem - ODS'!N$15*10^6,'Chemicals Calcs'!S74))</f>
        <v>0</v>
      </c>
      <c r="T74" s="210">
        <f ca="1">IF(SUM('Chemicals Calcs'!T$2:T74)-'Chem - ODS'!O$15*10^6&lt;0,0,IF(AND(SUM('Chemicals Calcs'!T$1:T73)-'Chem - ODS'!O$15*10^6&lt;0,SUM('Chemicals Calcs'!T$2:T74)-'Chem - ODS'!O$15*10^6&gt;0),SUM('Chemicals Calcs'!T$2:T74)-'Chem - ODS'!O$15*10^6,'Chemicals Calcs'!T74))</f>
        <v>0</v>
      </c>
      <c r="U74" s="210">
        <f ca="1">IF(SUM('Chemicals Calcs'!U$2:U74)-'Chem - ODS'!P$15*10^6&lt;0,0,IF(AND(SUM('Chemicals Calcs'!U$1:U73)-'Chem - ODS'!P$15*10^6&lt;0,SUM('Chemicals Calcs'!U$2:U74)-'Chem - ODS'!P$15*10^6&gt;0),SUM('Chemicals Calcs'!U$2:U74)-'Chem - ODS'!P$15*10^6,'Chemicals Calcs'!U74))</f>
        <v>0</v>
      </c>
      <c r="V74" s="210">
        <f ca="1">IF(SUM('Chemicals Calcs'!V$2:V74)-'Chem - ODS'!Q$15*10^6&lt;0,0,IF(AND(SUM('Chemicals Calcs'!V$1:V73)-'Chem - ODS'!Q$15*10^6&lt;0,SUM('Chemicals Calcs'!V$2:V74)-'Chem - ODS'!Q$15*10^6&gt;0),SUM('Chemicals Calcs'!V$2:V74)-'Chem - ODS'!Q$15*10^6,'Chemicals Calcs'!V74))</f>
        <v>0</v>
      </c>
      <c r="W74" s="210">
        <f ca="1">IF(SUM('Chemicals Calcs'!W$2:W74)-'Chem - ODS'!R$15*10^6&lt;0,0,IF(AND(SUM('Chemicals Calcs'!W$1:W73)-'Chem - ODS'!R$15*10^6&lt;0,SUM('Chemicals Calcs'!W$2:W74)-'Chem - ODS'!R$15*10^6&gt;0),SUM('Chemicals Calcs'!W$2:W74)-'Chem - ODS'!R$15*10^6,'Chemicals Calcs'!W74))</f>
        <v>0</v>
      </c>
      <c r="X74" s="210">
        <f ca="1">IF(SUM('Chemicals Calcs'!X$2:X74)-'Chem - ODS'!S$15*10^6&lt;0,0,IF(AND(SUM('Chemicals Calcs'!X$1:X73)-'Chem - ODS'!S$15*10^6&lt;0,SUM('Chemicals Calcs'!X$2:X74)-'Chem - ODS'!S$15*10^6&gt;0),SUM('Chemicals Calcs'!X$2:X74)-'Chem - ODS'!S$15*10^6,'Chemicals Calcs'!X74))</f>
        <v>0</v>
      </c>
      <c r="Y74" s="210">
        <f ca="1">IF(SUM('Chemicals Calcs'!Y$2:Y74)-'Chem - ODS'!T$15*10^6&lt;0,0,IF(AND(SUM('Chemicals Calcs'!Y$1:Y73)-'Chem - ODS'!T$15*10^6&lt;0,SUM('Chemicals Calcs'!Y$2:Y74)-'Chem - ODS'!T$15*10^6&gt;0),SUM('Chemicals Calcs'!Y$2:Y74)-'Chem - ODS'!T$15*10^6,'Chemicals Calcs'!Y74))</f>
        <v>0</v>
      </c>
      <c r="Z74" s="210">
        <f ca="1">IF(SUM('Chemicals Calcs'!Z$2:Z74)-'Chem - ODS'!U$15*10^6&lt;0,0,IF(AND(SUM('Chemicals Calcs'!Z$1:Z73)-'Chem - ODS'!U$15*10^6&lt;0,SUM('Chemicals Calcs'!Z$2:Z74)-'Chem - ODS'!U$15*10^6&gt;0),SUM('Chemicals Calcs'!Z$2:Z74)-'Chem - ODS'!U$15*10^6,'Chemicals Calcs'!Z74))</f>
        <v>0</v>
      </c>
      <c r="AA74" s="210">
        <f ca="1">IF(SUM('Chemicals Calcs'!AA$2:AA74)-'Chem - ODS'!V$15*10^6&lt;0,0,IF(AND(SUM('Chemicals Calcs'!AA$1:AA73)-'Chem - ODS'!V$15*10^6&lt;0,SUM('Chemicals Calcs'!AA$2:AA74)-'Chem - ODS'!V$15*10^6&gt;0),SUM('Chemicals Calcs'!AA$2:AA74)-'Chem - ODS'!V$15*10^6,'Chemicals Calcs'!AA74))</f>
        <v>0</v>
      </c>
      <c r="AB74" s="210">
        <f ca="1">IF(SUM('Chemicals Calcs'!AB$2:AB74)-'Chem - ODS'!W$15*10^6&lt;0,0,IF(AND(SUM('Chemicals Calcs'!AB$1:AB73)-'Chem - ODS'!W$15*10^6&lt;0,SUM('Chemicals Calcs'!AB$2:AB74)-'Chem - ODS'!W$15*10^6&gt;0),SUM('Chemicals Calcs'!AB$2:AB74)-'Chem - ODS'!W$15*10^6,'Chemicals Calcs'!AB74))</f>
        <v>0</v>
      </c>
      <c r="AC74" s="210">
        <f ca="1">IF(SUM('Chemicals Calcs'!AC$2:AC74)-'Chem - ODS'!X$15*10^6&lt;0,0,IF(AND(SUM('Chemicals Calcs'!AC$1:AC73)-'Chem - ODS'!X$15*10^6&lt;0,SUM('Chemicals Calcs'!AC$2:AC74)-'Chem - ODS'!X$15*10^6&gt;0),SUM('Chemicals Calcs'!AC$2:AC74)-'Chem - ODS'!X$15*10^6,'Chemicals Calcs'!AC74))</f>
        <v>0</v>
      </c>
      <c r="AD74" s="210">
        <f ca="1">IF(SUM('Chemicals Calcs'!AD$2:AD74)-'Chem - ODS'!Y$15*10^6&lt;0,0,IF(AND(SUM('Chemicals Calcs'!AD$1:AD73)-'Chem - ODS'!Y$15*10^6&lt;0,SUM('Chemicals Calcs'!AD$2:AD74)-'Chem - ODS'!Y$15*10^6&gt;0),SUM('Chemicals Calcs'!AD$2:AD74)-'Chem - ODS'!Y$15*10^6,'Chemicals Calcs'!AD74))</f>
        <v>0</v>
      </c>
      <c r="AE74" s="210">
        <f ca="1">IF(SUM('Chemicals Calcs'!AE$2:AE74)-'Chem - ODS'!Z$15*10^6&lt;0,0,IF(AND(SUM('Chemicals Calcs'!AE$1:AE73)-'Chem - ODS'!Z$15*10^6&lt;0,SUM('Chemicals Calcs'!AE$2:AE74)-'Chem - ODS'!Z$15*10^6&gt;0),SUM('Chemicals Calcs'!AE$2:AE74)-'Chem - ODS'!Z$15*10^6,'Chemicals Calcs'!AE74))</f>
        <v>0</v>
      </c>
      <c r="AF74" s="210">
        <f ca="1">IF(SUM('Chemicals Calcs'!AF$2:AF74)-'Chem - ODS'!AA$15*10^6&lt;0,0,IF(AND(SUM('Chemicals Calcs'!AF$1:AF73)-'Chem - ODS'!AA$15*10^6&lt;0,SUM('Chemicals Calcs'!AF$2:AF74)-'Chem - ODS'!AA$15*10^6&gt;0),SUM('Chemicals Calcs'!AF$2:AF74)-'Chem - ODS'!AA$15*10^6,'Chemicals Calcs'!AF74))</f>
        <v>0</v>
      </c>
      <c r="AG74" s="210">
        <f ca="1">IF(SUM('Chemicals Calcs'!AG$2:AG74)-'Chem - ODS'!AB$15*10^6&lt;0,0,IF(AND(SUM('Chemicals Calcs'!AG$1:AG73)-'Chem - ODS'!AB$15*10^6&lt;0,SUM('Chemicals Calcs'!AG$2:AG74)-'Chem - ODS'!AB$15*10^6&gt;0),SUM('Chemicals Calcs'!AG$2:AG74)-'Chem - ODS'!AB$15*10^6,'Chemicals Calcs'!AG74))</f>
        <v>0</v>
      </c>
      <c r="AH74" s="210">
        <f ca="1">IF(SUM('Chemicals Calcs'!AH$2:AH74)-'Chem - ODS'!AC$15*10^6&lt;0,0,IF(AND(SUM('Chemicals Calcs'!AH$1:AH73)-'Chem - ODS'!AC$15*10^6&lt;0,SUM('Chemicals Calcs'!AH$2:AH74)-'Chem - ODS'!AC$15*10^6&gt;0),SUM('Chemicals Calcs'!AH$2:AH74)-'Chem - ODS'!AC$15*10^6,'Chemicals Calcs'!AH74))</f>
        <v>0</v>
      </c>
      <c r="AI74" s="210">
        <f ca="1">IF(SUM('Chemicals Calcs'!AI$2:AI74)-'Chem - ODS'!AD$15*10^6&lt;0,0,IF(AND(SUM('Chemicals Calcs'!AI$1:AI73)-'Chem - ODS'!AD$15*10^6&lt;0,SUM('Chemicals Calcs'!AI$2:AI74)-'Chem - ODS'!AD$15*10^6&gt;0),SUM('Chemicals Calcs'!AI$2:AI74)-'Chem - ODS'!AD$15*10^6,'Chemicals Calcs'!AI74))</f>
        <v>0</v>
      </c>
      <c r="AJ74" s="210">
        <f ca="1">IF(SUM('Chemicals Calcs'!AJ$2:AJ74)-'Chem - ODS'!AE$15*10^6&lt;0,0,IF(AND(SUM('Chemicals Calcs'!AJ$1:AJ73)-'Chem - ODS'!AE$15*10^6&lt;0,SUM('Chemicals Calcs'!AJ$2:AJ74)-'Chem - ODS'!AE$15*10^6&gt;0),SUM('Chemicals Calcs'!AJ$2:AJ74)-'Chem - ODS'!AE$15*10^6,'Chemicals Calcs'!AJ74))</f>
        <v>0</v>
      </c>
      <c r="AK74" s="210">
        <f ca="1">IF(SUM('Chemicals Calcs'!AK$2:AK74)-'Chem - ODS'!AF$15*10^6&lt;0,0,IF(AND(SUM('Chemicals Calcs'!AK$1:AK73)-'Chem - ODS'!AF$15*10^6&lt;0,SUM('Chemicals Calcs'!AK$2:AK74)-'Chem - ODS'!AF$15*10^6&gt;0),SUM('Chemicals Calcs'!AK$2:AK74)-'Chem - ODS'!AF$15*10^6,'Chemicals Calcs'!AK74))</f>
        <v>0</v>
      </c>
      <c r="AL74" s="210">
        <f ca="1">IF(SUM('Chemicals Calcs'!AL$2:AL74)-'Chem - ODS'!AG$15*10^6&lt;0,0,IF(AND(SUM('Chemicals Calcs'!AL$1:AL73)-'Chem - ODS'!AG$15*10^6&lt;0,SUM('Chemicals Calcs'!AL$2:AL74)-'Chem - ODS'!AG$15*10^6&gt;0),SUM('Chemicals Calcs'!AL$2:AL74)-'Chem - ODS'!AG$15*10^6,'Chemicals Calcs'!AL74))</f>
        <v>0</v>
      </c>
      <c r="AM74" s="210">
        <f ca="1">IF(SUM('Chemicals Calcs'!AM$2:AM74)-'Chem - ODS'!AH$15*10^6&lt;0,0,IF(AND(SUM('Chemicals Calcs'!AM$1:AM73)-'Chem - ODS'!AH$15*10^6&lt;0,SUM('Chemicals Calcs'!AM$2:AM74)-'Chem - ODS'!AH$15*10^6&gt;0),SUM('Chemicals Calcs'!AM$2:AM74)-'Chem - ODS'!AH$15*10^6,'Chemicals Calcs'!AM74))</f>
        <v>0</v>
      </c>
      <c r="AN74" s="210">
        <f ca="1">IF(SUM('Chemicals Calcs'!AN$2:AN74)-'Chem - ODS'!AI$15*10^6&lt;0,0,IF(AND(SUM('Chemicals Calcs'!AN$1:AN73)-'Chem - ODS'!AI$15*10^6&lt;0,SUM('Chemicals Calcs'!AN$2:AN74)-'Chem - ODS'!AI$15*10^6&gt;0),SUM('Chemicals Calcs'!AN$2:AN74)-'Chem - ODS'!AI$15*10^6,'Chemicals Calcs'!AN74))</f>
        <v>0</v>
      </c>
      <c r="AO74" s="210">
        <f ca="1">IF(SUM('Chemicals Calcs'!AO$2:AO74)-'Chem - ODS'!AJ$15*10^6&lt;0,0,IF(AND(SUM('Chemicals Calcs'!AO$1:AO73)-'Chem - ODS'!AJ$15*10^6&lt;0,SUM('Chemicals Calcs'!AO$2:AO74)-'Chem - ODS'!AJ$15*10^6&gt;0),SUM('Chemicals Calcs'!AO$2:AO74)-'Chem - ODS'!AJ$15*10^6,'Chemicals Calcs'!AO74))</f>
        <v>0</v>
      </c>
      <c r="AP74" s="210">
        <f ca="1">IF(SUM('Chemicals Calcs'!AP$2:AP74)-'Chem - ODS'!AK$15*10^6&lt;0,0,IF(AND(SUM('Chemicals Calcs'!AP$1:AP73)-'Chem - ODS'!AK$15*10^6&lt;0,SUM('Chemicals Calcs'!AP$2:AP74)-'Chem - ODS'!AK$15*10^6&gt;0),SUM('Chemicals Calcs'!AP$2:AP74)-'Chem - ODS'!AK$15*10^6,'Chemicals Calcs'!AP74))</f>
        <v>0</v>
      </c>
    </row>
    <row r="75" spans="1:42">
      <c r="A75" s="74">
        <v>23</v>
      </c>
      <c r="B75">
        <f ca="1">IF('Chemicals 2010'!$A83="CP",INDIRECT("'Chemicals 2010'!"&amp;'Country Selector'!$B$3&amp;ROW($A83))*10^12,0)</f>
        <v>0</v>
      </c>
      <c r="C75" s="90">
        <f t="shared" ca="1" si="4"/>
        <v>0</v>
      </c>
      <c r="D75" s="90">
        <f t="shared" ca="1" si="3"/>
        <v>0</v>
      </c>
      <c r="E75" s="90">
        <f t="shared" ca="1" si="3"/>
        <v>0</v>
      </c>
      <c r="F75" s="90">
        <f t="shared" ca="1" si="3"/>
        <v>0</v>
      </c>
      <c r="G75" s="210">
        <f ca="1">IF(SUM('Chemicals Calcs'!G$2:G75)-'Chem - ODS'!B$15*10^6&lt;0,0,IF(AND(SUM('Chemicals Calcs'!G$1:G74)-'Chem - ODS'!B$15*10^6&lt;0,SUM('Chemicals Calcs'!G$2:G75)-'Chem - ODS'!B$15*10^6&gt;0),SUM('Chemicals Calcs'!G$2:G75)-'Chem - ODS'!B$15*10^6,'Chemicals Calcs'!G75))</f>
        <v>0</v>
      </c>
      <c r="H75" s="210">
        <f ca="1">IF(SUM('Chemicals Calcs'!H$2:H75)-'Chem - ODS'!C$15*10^6&lt;0,0,IF(AND(SUM('Chemicals Calcs'!H$1:H74)-'Chem - ODS'!C$15*10^6&lt;0,SUM('Chemicals Calcs'!H$2:H75)-'Chem - ODS'!C$15*10^6&gt;0),SUM('Chemicals Calcs'!H$2:H75)-'Chem - ODS'!C$15*10^6,'Chemicals Calcs'!H75))</f>
        <v>0</v>
      </c>
      <c r="I75" s="210">
        <f ca="1">IF(SUM('Chemicals Calcs'!I$2:I75)-'Chem - ODS'!D$15*10^6&lt;0,0,IF(AND(SUM('Chemicals Calcs'!I$1:I74)-'Chem - ODS'!D$15*10^6&lt;0,SUM('Chemicals Calcs'!I$2:I75)-'Chem - ODS'!D$15*10^6&gt;0),SUM('Chemicals Calcs'!I$2:I75)-'Chem - ODS'!D$15*10^6,'Chemicals Calcs'!I75))</f>
        <v>0</v>
      </c>
      <c r="J75" s="210">
        <f ca="1">IF(SUM('Chemicals Calcs'!J$2:J75)-'Chem - ODS'!E$15*10^6&lt;0,0,IF(AND(SUM('Chemicals Calcs'!J$1:J74)-'Chem - ODS'!E$15*10^6&lt;0,SUM('Chemicals Calcs'!J$2:J75)-'Chem - ODS'!E$15*10^6&gt;0),SUM('Chemicals Calcs'!J$2:J75)-'Chem - ODS'!E$15*10^6,'Chemicals Calcs'!J75))</f>
        <v>0</v>
      </c>
      <c r="K75" s="210">
        <f ca="1">IF(SUM('Chemicals Calcs'!K$2:K75)-'Chem - ODS'!F$15*10^6&lt;0,0,IF(AND(SUM('Chemicals Calcs'!K$1:K74)-'Chem - ODS'!F$15*10^6&lt;0,SUM('Chemicals Calcs'!K$2:K75)-'Chem - ODS'!F$15*10^6&gt;0),SUM('Chemicals Calcs'!K$2:K75)-'Chem - ODS'!F$15*10^6,'Chemicals Calcs'!K75))</f>
        <v>0</v>
      </c>
      <c r="L75" s="210">
        <f ca="1">IF(SUM('Chemicals Calcs'!L$2:L75)-'Chem - ODS'!G$15*10^6&lt;0,0,IF(AND(SUM('Chemicals Calcs'!L$1:L74)-'Chem - ODS'!G$15*10^6&lt;0,SUM('Chemicals Calcs'!L$2:L75)-'Chem - ODS'!G$15*10^6&gt;0),SUM('Chemicals Calcs'!L$2:L75)-'Chem - ODS'!G$15*10^6,'Chemicals Calcs'!L75))</f>
        <v>0</v>
      </c>
      <c r="M75" s="210">
        <f ca="1">IF(SUM('Chemicals Calcs'!M$2:M75)-'Chem - ODS'!H$15*10^6&lt;0,0,IF(AND(SUM('Chemicals Calcs'!M$1:M74)-'Chem - ODS'!H$15*10^6&lt;0,SUM('Chemicals Calcs'!M$2:M75)-'Chem - ODS'!H$15*10^6&gt;0),SUM('Chemicals Calcs'!M$2:M75)-'Chem - ODS'!H$15*10^6,'Chemicals Calcs'!M75))</f>
        <v>0</v>
      </c>
      <c r="N75" s="210">
        <f ca="1">IF(SUM('Chemicals Calcs'!N$2:N75)-'Chem - ODS'!I$15*10^6&lt;0,0,IF(AND(SUM('Chemicals Calcs'!N$1:N74)-'Chem - ODS'!I$15*10^6&lt;0,SUM('Chemicals Calcs'!N$2:N75)-'Chem - ODS'!I$15*10^6&gt;0),SUM('Chemicals Calcs'!N$2:N75)-'Chem - ODS'!I$15*10^6,'Chemicals Calcs'!N75))</f>
        <v>0</v>
      </c>
      <c r="O75" s="210">
        <f ca="1">IF(SUM('Chemicals Calcs'!O$2:O75)-'Chem - ODS'!J$15*10^6&lt;0,0,IF(AND(SUM('Chemicals Calcs'!O$1:O74)-'Chem - ODS'!J$15*10^6&lt;0,SUM('Chemicals Calcs'!O$2:O75)-'Chem - ODS'!J$15*10^6&gt;0),SUM('Chemicals Calcs'!O$2:O75)-'Chem - ODS'!J$15*10^6,'Chemicals Calcs'!O75))</f>
        <v>0</v>
      </c>
      <c r="P75" s="210">
        <f ca="1">IF(SUM('Chemicals Calcs'!P$2:P75)-'Chem - ODS'!K$15*10^6&lt;0,0,IF(AND(SUM('Chemicals Calcs'!P$1:P74)-'Chem - ODS'!K$15*10^6&lt;0,SUM('Chemicals Calcs'!P$2:P75)-'Chem - ODS'!K$15*10^6&gt;0),SUM('Chemicals Calcs'!P$2:P75)-'Chem - ODS'!K$15*10^6,'Chemicals Calcs'!P75))</f>
        <v>0</v>
      </c>
      <c r="Q75" s="210">
        <f ca="1">IF(SUM('Chemicals Calcs'!Q$2:Q75)-'Chem - ODS'!L$15*10^6&lt;0,0,IF(AND(SUM('Chemicals Calcs'!Q$1:Q74)-'Chem - ODS'!L$15*10^6&lt;0,SUM('Chemicals Calcs'!Q$2:Q75)-'Chem - ODS'!L$15*10^6&gt;0),SUM('Chemicals Calcs'!Q$2:Q75)-'Chem - ODS'!L$15*10^6,'Chemicals Calcs'!Q75))</f>
        <v>0</v>
      </c>
      <c r="R75" s="210">
        <f ca="1">IF(SUM('Chemicals Calcs'!R$2:R75)-'Chem - ODS'!M$15*10^6&lt;0,0,IF(AND(SUM('Chemicals Calcs'!R$1:R74)-'Chem - ODS'!M$15*10^6&lt;0,SUM('Chemicals Calcs'!R$2:R75)-'Chem - ODS'!M$15*10^6&gt;0),SUM('Chemicals Calcs'!R$2:R75)-'Chem - ODS'!M$15*10^6,'Chemicals Calcs'!R75))</f>
        <v>0</v>
      </c>
      <c r="S75" s="210">
        <f ca="1">IF(SUM('Chemicals Calcs'!S$2:S75)-'Chem - ODS'!N$15*10^6&lt;0,0,IF(AND(SUM('Chemicals Calcs'!S$1:S74)-'Chem - ODS'!N$15*10^6&lt;0,SUM('Chemicals Calcs'!S$2:S75)-'Chem - ODS'!N$15*10^6&gt;0),SUM('Chemicals Calcs'!S$2:S75)-'Chem - ODS'!N$15*10^6,'Chemicals Calcs'!S75))</f>
        <v>0</v>
      </c>
      <c r="T75" s="210">
        <f ca="1">IF(SUM('Chemicals Calcs'!T$2:T75)-'Chem - ODS'!O$15*10^6&lt;0,0,IF(AND(SUM('Chemicals Calcs'!T$1:T74)-'Chem - ODS'!O$15*10^6&lt;0,SUM('Chemicals Calcs'!T$2:T75)-'Chem - ODS'!O$15*10^6&gt;0),SUM('Chemicals Calcs'!T$2:T75)-'Chem - ODS'!O$15*10^6,'Chemicals Calcs'!T75))</f>
        <v>0</v>
      </c>
      <c r="U75" s="210">
        <f ca="1">IF(SUM('Chemicals Calcs'!U$2:U75)-'Chem - ODS'!P$15*10^6&lt;0,0,IF(AND(SUM('Chemicals Calcs'!U$1:U74)-'Chem - ODS'!P$15*10^6&lt;0,SUM('Chemicals Calcs'!U$2:U75)-'Chem - ODS'!P$15*10^6&gt;0),SUM('Chemicals Calcs'!U$2:U75)-'Chem - ODS'!P$15*10^6,'Chemicals Calcs'!U75))</f>
        <v>0</v>
      </c>
      <c r="V75" s="210">
        <f ca="1">IF(SUM('Chemicals Calcs'!V$2:V75)-'Chem - ODS'!Q$15*10^6&lt;0,0,IF(AND(SUM('Chemicals Calcs'!V$1:V74)-'Chem - ODS'!Q$15*10^6&lt;0,SUM('Chemicals Calcs'!V$2:V75)-'Chem - ODS'!Q$15*10^6&gt;0),SUM('Chemicals Calcs'!V$2:V75)-'Chem - ODS'!Q$15*10^6,'Chemicals Calcs'!V75))</f>
        <v>0</v>
      </c>
      <c r="W75" s="210">
        <f ca="1">IF(SUM('Chemicals Calcs'!W$2:W75)-'Chem - ODS'!R$15*10^6&lt;0,0,IF(AND(SUM('Chemicals Calcs'!W$1:W74)-'Chem - ODS'!R$15*10^6&lt;0,SUM('Chemicals Calcs'!W$2:W75)-'Chem - ODS'!R$15*10^6&gt;0),SUM('Chemicals Calcs'!W$2:W75)-'Chem - ODS'!R$15*10^6,'Chemicals Calcs'!W75))</f>
        <v>0</v>
      </c>
      <c r="X75" s="210">
        <f ca="1">IF(SUM('Chemicals Calcs'!X$2:X75)-'Chem - ODS'!S$15*10^6&lt;0,0,IF(AND(SUM('Chemicals Calcs'!X$1:X74)-'Chem - ODS'!S$15*10^6&lt;0,SUM('Chemicals Calcs'!X$2:X75)-'Chem - ODS'!S$15*10^6&gt;0),SUM('Chemicals Calcs'!X$2:X75)-'Chem - ODS'!S$15*10^6,'Chemicals Calcs'!X75))</f>
        <v>0</v>
      </c>
      <c r="Y75" s="210">
        <f ca="1">IF(SUM('Chemicals Calcs'!Y$2:Y75)-'Chem - ODS'!T$15*10^6&lt;0,0,IF(AND(SUM('Chemicals Calcs'!Y$1:Y74)-'Chem - ODS'!T$15*10^6&lt;0,SUM('Chemicals Calcs'!Y$2:Y75)-'Chem - ODS'!T$15*10^6&gt;0),SUM('Chemicals Calcs'!Y$2:Y75)-'Chem - ODS'!T$15*10^6,'Chemicals Calcs'!Y75))</f>
        <v>0</v>
      </c>
      <c r="Z75" s="210">
        <f ca="1">IF(SUM('Chemicals Calcs'!Z$2:Z75)-'Chem - ODS'!U$15*10^6&lt;0,0,IF(AND(SUM('Chemicals Calcs'!Z$1:Z74)-'Chem - ODS'!U$15*10^6&lt;0,SUM('Chemicals Calcs'!Z$2:Z75)-'Chem - ODS'!U$15*10^6&gt;0),SUM('Chemicals Calcs'!Z$2:Z75)-'Chem - ODS'!U$15*10^6,'Chemicals Calcs'!Z75))</f>
        <v>0</v>
      </c>
      <c r="AA75" s="210">
        <f ca="1">IF(SUM('Chemicals Calcs'!AA$2:AA75)-'Chem - ODS'!V$15*10^6&lt;0,0,IF(AND(SUM('Chemicals Calcs'!AA$1:AA74)-'Chem - ODS'!V$15*10^6&lt;0,SUM('Chemicals Calcs'!AA$2:AA75)-'Chem - ODS'!V$15*10^6&gt;0),SUM('Chemicals Calcs'!AA$2:AA75)-'Chem - ODS'!V$15*10^6,'Chemicals Calcs'!AA75))</f>
        <v>0</v>
      </c>
      <c r="AB75" s="210">
        <f ca="1">IF(SUM('Chemicals Calcs'!AB$2:AB75)-'Chem - ODS'!W$15*10^6&lt;0,0,IF(AND(SUM('Chemicals Calcs'!AB$1:AB74)-'Chem - ODS'!W$15*10^6&lt;0,SUM('Chemicals Calcs'!AB$2:AB75)-'Chem - ODS'!W$15*10^6&gt;0),SUM('Chemicals Calcs'!AB$2:AB75)-'Chem - ODS'!W$15*10^6,'Chemicals Calcs'!AB75))</f>
        <v>0</v>
      </c>
      <c r="AC75" s="210">
        <f ca="1">IF(SUM('Chemicals Calcs'!AC$2:AC75)-'Chem - ODS'!X$15*10^6&lt;0,0,IF(AND(SUM('Chemicals Calcs'!AC$1:AC74)-'Chem - ODS'!X$15*10^6&lt;0,SUM('Chemicals Calcs'!AC$2:AC75)-'Chem - ODS'!X$15*10^6&gt;0),SUM('Chemicals Calcs'!AC$2:AC75)-'Chem - ODS'!X$15*10^6,'Chemicals Calcs'!AC75))</f>
        <v>0</v>
      </c>
      <c r="AD75" s="210">
        <f ca="1">IF(SUM('Chemicals Calcs'!AD$2:AD75)-'Chem - ODS'!Y$15*10^6&lt;0,0,IF(AND(SUM('Chemicals Calcs'!AD$1:AD74)-'Chem - ODS'!Y$15*10^6&lt;0,SUM('Chemicals Calcs'!AD$2:AD75)-'Chem - ODS'!Y$15*10^6&gt;0),SUM('Chemicals Calcs'!AD$2:AD75)-'Chem - ODS'!Y$15*10^6,'Chemicals Calcs'!AD75))</f>
        <v>0</v>
      </c>
      <c r="AE75" s="210">
        <f ca="1">IF(SUM('Chemicals Calcs'!AE$2:AE75)-'Chem - ODS'!Z$15*10^6&lt;0,0,IF(AND(SUM('Chemicals Calcs'!AE$1:AE74)-'Chem - ODS'!Z$15*10^6&lt;0,SUM('Chemicals Calcs'!AE$2:AE75)-'Chem - ODS'!Z$15*10^6&gt;0),SUM('Chemicals Calcs'!AE$2:AE75)-'Chem - ODS'!Z$15*10^6,'Chemicals Calcs'!AE75))</f>
        <v>0</v>
      </c>
      <c r="AF75" s="210">
        <f ca="1">IF(SUM('Chemicals Calcs'!AF$2:AF75)-'Chem - ODS'!AA$15*10^6&lt;0,0,IF(AND(SUM('Chemicals Calcs'!AF$1:AF74)-'Chem - ODS'!AA$15*10^6&lt;0,SUM('Chemicals Calcs'!AF$2:AF75)-'Chem - ODS'!AA$15*10^6&gt;0),SUM('Chemicals Calcs'!AF$2:AF75)-'Chem - ODS'!AA$15*10^6,'Chemicals Calcs'!AF75))</f>
        <v>0</v>
      </c>
      <c r="AG75" s="210">
        <f ca="1">IF(SUM('Chemicals Calcs'!AG$2:AG75)-'Chem - ODS'!AB$15*10^6&lt;0,0,IF(AND(SUM('Chemicals Calcs'!AG$1:AG74)-'Chem - ODS'!AB$15*10^6&lt;0,SUM('Chemicals Calcs'!AG$2:AG75)-'Chem - ODS'!AB$15*10^6&gt;0),SUM('Chemicals Calcs'!AG$2:AG75)-'Chem - ODS'!AB$15*10^6,'Chemicals Calcs'!AG75))</f>
        <v>0</v>
      </c>
      <c r="AH75" s="210">
        <f ca="1">IF(SUM('Chemicals Calcs'!AH$2:AH75)-'Chem - ODS'!AC$15*10^6&lt;0,0,IF(AND(SUM('Chemicals Calcs'!AH$1:AH74)-'Chem - ODS'!AC$15*10^6&lt;0,SUM('Chemicals Calcs'!AH$2:AH75)-'Chem - ODS'!AC$15*10^6&gt;0),SUM('Chemicals Calcs'!AH$2:AH75)-'Chem - ODS'!AC$15*10^6,'Chemicals Calcs'!AH75))</f>
        <v>0</v>
      </c>
      <c r="AI75" s="210">
        <f ca="1">IF(SUM('Chemicals Calcs'!AI$2:AI75)-'Chem - ODS'!AD$15*10^6&lt;0,0,IF(AND(SUM('Chemicals Calcs'!AI$1:AI74)-'Chem - ODS'!AD$15*10^6&lt;0,SUM('Chemicals Calcs'!AI$2:AI75)-'Chem - ODS'!AD$15*10^6&gt;0),SUM('Chemicals Calcs'!AI$2:AI75)-'Chem - ODS'!AD$15*10^6,'Chemicals Calcs'!AI75))</f>
        <v>0</v>
      </c>
      <c r="AJ75" s="210">
        <f ca="1">IF(SUM('Chemicals Calcs'!AJ$2:AJ75)-'Chem - ODS'!AE$15*10^6&lt;0,0,IF(AND(SUM('Chemicals Calcs'!AJ$1:AJ74)-'Chem - ODS'!AE$15*10^6&lt;0,SUM('Chemicals Calcs'!AJ$2:AJ75)-'Chem - ODS'!AE$15*10^6&gt;0),SUM('Chemicals Calcs'!AJ$2:AJ75)-'Chem - ODS'!AE$15*10^6,'Chemicals Calcs'!AJ75))</f>
        <v>0</v>
      </c>
      <c r="AK75" s="210">
        <f ca="1">IF(SUM('Chemicals Calcs'!AK$2:AK75)-'Chem - ODS'!AF$15*10^6&lt;0,0,IF(AND(SUM('Chemicals Calcs'!AK$1:AK74)-'Chem - ODS'!AF$15*10^6&lt;0,SUM('Chemicals Calcs'!AK$2:AK75)-'Chem - ODS'!AF$15*10^6&gt;0),SUM('Chemicals Calcs'!AK$2:AK75)-'Chem - ODS'!AF$15*10^6,'Chemicals Calcs'!AK75))</f>
        <v>0</v>
      </c>
      <c r="AL75" s="210">
        <f ca="1">IF(SUM('Chemicals Calcs'!AL$2:AL75)-'Chem - ODS'!AG$15*10^6&lt;0,0,IF(AND(SUM('Chemicals Calcs'!AL$1:AL74)-'Chem - ODS'!AG$15*10^6&lt;0,SUM('Chemicals Calcs'!AL$2:AL75)-'Chem - ODS'!AG$15*10^6&gt;0),SUM('Chemicals Calcs'!AL$2:AL75)-'Chem - ODS'!AG$15*10^6,'Chemicals Calcs'!AL75))</f>
        <v>0</v>
      </c>
      <c r="AM75" s="210">
        <f ca="1">IF(SUM('Chemicals Calcs'!AM$2:AM75)-'Chem - ODS'!AH$15*10^6&lt;0,0,IF(AND(SUM('Chemicals Calcs'!AM$1:AM74)-'Chem - ODS'!AH$15*10^6&lt;0,SUM('Chemicals Calcs'!AM$2:AM75)-'Chem - ODS'!AH$15*10^6&gt;0),SUM('Chemicals Calcs'!AM$2:AM75)-'Chem - ODS'!AH$15*10^6,'Chemicals Calcs'!AM75))</f>
        <v>0</v>
      </c>
      <c r="AN75" s="210">
        <f ca="1">IF(SUM('Chemicals Calcs'!AN$2:AN75)-'Chem - ODS'!AI$15*10^6&lt;0,0,IF(AND(SUM('Chemicals Calcs'!AN$1:AN74)-'Chem - ODS'!AI$15*10^6&lt;0,SUM('Chemicals Calcs'!AN$2:AN75)-'Chem - ODS'!AI$15*10^6&gt;0),SUM('Chemicals Calcs'!AN$2:AN75)-'Chem - ODS'!AI$15*10^6,'Chemicals Calcs'!AN75))</f>
        <v>0</v>
      </c>
      <c r="AO75" s="210">
        <f ca="1">IF(SUM('Chemicals Calcs'!AO$2:AO75)-'Chem - ODS'!AJ$15*10^6&lt;0,0,IF(AND(SUM('Chemicals Calcs'!AO$1:AO74)-'Chem - ODS'!AJ$15*10^6&lt;0,SUM('Chemicals Calcs'!AO$2:AO75)-'Chem - ODS'!AJ$15*10^6&gt;0),SUM('Chemicals Calcs'!AO$2:AO75)-'Chem - ODS'!AJ$15*10^6,'Chemicals Calcs'!AO75))</f>
        <v>0</v>
      </c>
      <c r="AP75" s="210">
        <f ca="1">IF(SUM('Chemicals Calcs'!AP$2:AP75)-'Chem - ODS'!AK$15*10^6&lt;0,0,IF(AND(SUM('Chemicals Calcs'!AP$1:AP74)-'Chem - ODS'!AK$15*10^6&lt;0,SUM('Chemicals Calcs'!AP$2:AP75)-'Chem - ODS'!AK$15*10^6&gt;0),SUM('Chemicals Calcs'!AP$2:AP75)-'Chem - ODS'!AK$15*10^6,'Chemicals Calcs'!AP75))</f>
        <v>0</v>
      </c>
    </row>
    <row r="76" spans="1:42">
      <c r="A76" s="74">
        <v>24</v>
      </c>
      <c r="B76">
        <f ca="1">IF('Chemicals 2010'!$A84="CP",INDIRECT("'Chemicals 2010'!"&amp;'Country Selector'!$B$3&amp;ROW($A84))*10^12,0)</f>
        <v>0</v>
      </c>
      <c r="C76" s="90">
        <f t="shared" ca="1" si="4"/>
        <v>0</v>
      </c>
      <c r="D76" s="90">
        <f t="shared" ca="1" si="3"/>
        <v>0</v>
      </c>
      <c r="E76" s="90">
        <f t="shared" ca="1" si="3"/>
        <v>0</v>
      </c>
      <c r="F76" s="90">
        <f t="shared" ca="1" si="3"/>
        <v>0</v>
      </c>
      <c r="G76" s="210">
        <f ca="1">IF(SUM('Chemicals Calcs'!G$2:G76)-'Chem - ODS'!B$15*10^6&lt;0,0,IF(AND(SUM('Chemicals Calcs'!G$1:G75)-'Chem - ODS'!B$15*10^6&lt;0,SUM('Chemicals Calcs'!G$2:G76)-'Chem - ODS'!B$15*10^6&gt;0),SUM('Chemicals Calcs'!G$2:G76)-'Chem - ODS'!B$15*10^6,'Chemicals Calcs'!G76))</f>
        <v>0</v>
      </c>
      <c r="H76" s="210">
        <f ca="1">IF(SUM('Chemicals Calcs'!H$2:H76)-'Chem - ODS'!C$15*10^6&lt;0,0,IF(AND(SUM('Chemicals Calcs'!H$1:H75)-'Chem - ODS'!C$15*10^6&lt;0,SUM('Chemicals Calcs'!H$2:H76)-'Chem - ODS'!C$15*10^6&gt;0),SUM('Chemicals Calcs'!H$2:H76)-'Chem - ODS'!C$15*10^6,'Chemicals Calcs'!H76))</f>
        <v>0</v>
      </c>
      <c r="I76" s="210">
        <f ca="1">IF(SUM('Chemicals Calcs'!I$2:I76)-'Chem - ODS'!D$15*10^6&lt;0,0,IF(AND(SUM('Chemicals Calcs'!I$1:I75)-'Chem - ODS'!D$15*10^6&lt;0,SUM('Chemicals Calcs'!I$2:I76)-'Chem - ODS'!D$15*10^6&gt;0),SUM('Chemicals Calcs'!I$2:I76)-'Chem - ODS'!D$15*10^6,'Chemicals Calcs'!I76))</f>
        <v>0</v>
      </c>
      <c r="J76" s="210">
        <f ca="1">IF(SUM('Chemicals Calcs'!J$2:J76)-'Chem - ODS'!E$15*10^6&lt;0,0,IF(AND(SUM('Chemicals Calcs'!J$1:J75)-'Chem - ODS'!E$15*10^6&lt;0,SUM('Chemicals Calcs'!J$2:J76)-'Chem - ODS'!E$15*10^6&gt;0),SUM('Chemicals Calcs'!J$2:J76)-'Chem - ODS'!E$15*10^6,'Chemicals Calcs'!J76))</f>
        <v>0</v>
      </c>
      <c r="K76" s="210">
        <f ca="1">IF(SUM('Chemicals Calcs'!K$2:K76)-'Chem - ODS'!F$15*10^6&lt;0,0,IF(AND(SUM('Chemicals Calcs'!K$1:K75)-'Chem - ODS'!F$15*10^6&lt;0,SUM('Chemicals Calcs'!K$2:K76)-'Chem - ODS'!F$15*10^6&gt;0),SUM('Chemicals Calcs'!K$2:K76)-'Chem - ODS'!F$15*10^6,'Chemicals Calcs'!K76))</f>
        <v>0</v>
      </c>
      <c r="L76" s="210">
        <f ca="1">IF(SUM('Chemicals Calcs'!L$2:L76)-'Chem - ODS'!G$15*10^6&lt;0,0,IF(AND(SUM('Chemicals Calcs'!L$1:L75)-'Chem - ODS'!G$15*10^6&lt;0,SUM('Chemicals Calcs'!L$2:L76)-'Chem - ODS'!G$15*10^6&gt;0),SUM('Chemicals Calcs'!L$2:L76)-'Chem - ODS'!G$15*10^6,'Chemicals Calcs'!L76))</f>
        <v>0</v>
      </c>
      <c r="M76" s="210">
        <f ca="1">IF(SUM('Chemicals Calcs'!M$2:M76)-'Chem - ODS'!H$15*10^6&lt;0,0,IF(AND(SUM('Chemicals Calcs'!M$1:M75)-'Chem - ODS'!H$15*10^6&lt;0,SUM('Chemicals Calcs'!M$2:M76)-'Chem - ODS'!H$15*10^6&gt;0),SUM('Chemicals Calcs'!M$2:M76)-'Chem - ODS'!H$15*10^6,'Chemicals Calcs'!M76))</f>
        <v>0</v>
      </c>
      <c r="N76" s="210">
        <f ca="1">IF(SUM('Chemicals Calcs'!N$2:N76)-'Chem - ODS'!I$15*10^6&lt;0,0,IF(AND(SUM('Chemicals Calcs'!N$1:N75)-'Chem - ODS'!I$15*10^6&lt;0,SUM('Chemicals Calcs'!N$2:N76)-'Chem - ODS'!I$15*10^6&gt;0),SUM('Chemicals Calcs'!N$2:N76)-'Chem - ODS'!I$15*10^6,'Chemicals Calcs'!N76))</f>
        <v>0</v>
      </c>
      <c r="O76" s="210">
        <f ca="1">IF(SUM('Chemicals Calcs'!O$2:O76)-'Chem - ODS'!J$15*10^6&lt;0,0,IF(AND(SUM('Chemicals Calcs'!O$1:O75)-'Chem - ODS'!J$15*10^6&lt;0,SUM('Chemicals Calcs'!O$2:O76)-'Chem - ODS'!J$15*10^6&gt;0),SUM('Chemicals Calcs'!O$2:O76)-'Chem - ODS'!J$15*10^6,'Chemicals Calcs'!O76))</f>
        <v>0</v>
      </c>
      <c r="P76" s="210">
        <f ca="1">IF(SUM('Chemicals Calcs'!P$2:P76)-'Chem - ODS'!K$15*10^6&lt;0,0,IF(AND(SUM('Chemicals Calcs'!P$1:P75)-'Chem - ODS'!K$15*10^6&lt;0,SUM('Chemicals Calcs'!P$2:P76)-'Chem - ODS'!K$15*10^6&gt;0),SUM('Chemicals Calcs'!P$2:P76)-'Chem - ODS'!K$15*10^6,'Chemicals Calcs'!P76))</f>
        <v>0</v>
      </c>
      <c r="Q76" s="210">
        <f ca="1">IF(SUM('Chemicals Calcs'!Q$2:Q76)-'Chem - ODS'!L$15*10^6&lt;0,0,IF(AND(SUM('Chemicals Calcs'!Q$1:Q75)-'Chem - ODS'!L$15*10^6&lt;0,SUM('Chemicals Calcs'!Q$2:Q76)-'Chem - ODS'!L$15*10^6&gt;0),SUM('Chemicals Calcs'!Q$2:Q76)-'Chem - ODS'!L$15*10^6,'Chemicals Calcs'!Q76))</f>
        <v>0</v>
      </c>
      <c r="R76" s="210">
        <f ca="1">IF(SUM('Chemicals Calcs'!R$2:R76)-'Chem - ODS'!M$15*10^6&lt;0,0,IF(AND(SUM('Chemicals Calcs'!R$1:R75)-'Chem - ODS'!M$15*10^6&lt;0,SUM('Chemicals Calcs'!R$2:R76)-'Chem - ODS'!M$15*10^6&gt;0),SUM('Chemicals Calcs'!R$2:R76)-'Chem - ODS'!M$15*10^6,'Chemicals Calcs'!R76))</f>
        <v>0</v>
      </c>
      <c r="S76" s="210">
        <f ca="1">IF(SUM('Chemicals Calcs'!S$2:S76)-'Chem - ODS'!N$15*10^6&lt;0,0,IF(AND(SUM('Chemicals Calcs'!S$1:S75)-'Chem - ODS'!N$15*10^6&lt;0,SUM('Chemicals Calcs'!S$2:S76)-'Chem - ODS'!N$15*10^6&gt;0),SUM('Chemicals Calcs'!S$2:S76)-'Chem - ODS'!N$15*10^6,'Chemicals Calcs'!S76))</f>
        <v>0</v>
      </c>
      <c r="T76" s="210">
        <f ca="1">IF(SUM('Chemicals Calcs'!T$2:T76)-'Chem - ODS'!O$15*10^6&lt;0,0,IF(AND(SUM('Chemicals Calcs'!T$1:T75)-'Chem - ODS'!O$15*10^6&lt;0,SUM('Chemicals Calcs'!T$2:T76)-'Chem - ODS'!O$15*10^6&gt;0),SUM('Chemicals Calcs'!T$2:T76)-'Chem - ODS'!O$15*10^6,'Chemicals Calcs'!T76))</f>
        <v>0</v>
      </c>
      <c r="U76" s="210">
        <f ca="1">IF(SUM('Chemicals Calcs'!U$2:U76)-'Chem - ODS'!P$15*10^6&lt;0,0,IF(AND(SUM('Chemicals Calcs'!U$1:U75)-'Chem - ODS'!P$15*10^6&lt;0,SUM('Chemicals Calcs'!U$2:U76)-'Chem - ODS'!P$15*10^6&gt;0),SUM('Chemicals Calcs'!U$2:U76)-'Chem - ODS'!P$15*10^6,'Chemicals Calcs'!U76))</f>
        <v>0</v>
      </c>
      <c r="V76" s="210">
        <f ca="1">IF(SUM('Chemicals Calcs'!V$2:V76)-'Chem - ODS'!Q$15*10^6&lt;0,0,IF(AND(SUM('Chemicals Calcs'!V$1:V75)-'Chem - ODS'!Q$15*10^6&lt;0,SUM('Chemicals Calcs'!V$2:V76)-'Chem - ODS'!Q$15*10^6&gt;0),SUM('Chemicals Calcs'!V$2:V76)-'Chem - ODS'!Q$15*10^6,'Chemicals Calcs'!V76))</f>
        <v>0</v>
      </c>
      <c r="W76" s="210">
        <f ca="1">IF(SUM('Chemicals Calcs'!W$2:W76)-'Chem - ODS'!R$15*10^6&lt;0,0,IF(AND(SUM('Chemicals Calcs'!W$1:W75)-'Chem - ODS'!R$15*10^6&lt;0,SUM('Chemicals Calcs'!W$2:W76)-'Chem - ODS'!R$15*10^6&gt;0),SUM('Chemicals Calcs'!W$2:W76)-'Chem - ODS'!R$15*10^6,'Chemicals Calcs'!W76))</f>
        <v>0</v>
      </c>
      <c r="X76" s="210">
        <f ca="1">IF(SUM('Chemicals Calcs'!X$2:X76)-'Chem - ODS'!S$15*10^6&lt;0,0,IF(AND(SUM('Chemicals Calcs'!X$1:X75)-'Chem - ODS'!S$15*10^6&lt;0,SUM('Chemicals Calcs'!X$2:X76)-'Chem - ODS'!S$15*10^6&gt;0),SUM('Chemicals Calcs'!X$2:X76)-'Chem - ODS'!S$15*10^6,'Chemicals Calcs'!X76))</f>
        <v>0</v>
      </c>
      <c r="Y76" s="210">
        <f ca="1">IF(SUM('Chemicals Calcs'!Y$2:Y76)-'Chem - ODS'!T$15*10^6&lt;0,0,IF(AND(SUM('Chemicals Calcs'!Y$1:Y75)-'Chem - ODS'!T$15*10^6&lt;0,SUM('Chemicals Calcs'!Y$2:Y76)-'Chem - ODS'!T$15*10^6&gt;0),SUM('Chemicals Calcs'!Y$2:Y76)-'Chem - ODS'!T$15*10^6,'Chemicals Calcs'!Y76))</f>
        <v>0</v>
      </c>
      <c r="Z76" s="210">
        <f ca="1">IF(SUM('Chemicals Calcs'!Z$2:Z76)-'Chem - ODS'!U$15*10^6&lt;0,0,IF(AND(SUM('Chemicals Calcs'!Z$1:Z75)-'Chem - ODS'!U$15*10^6&lt;0,SUM('Chemicals Calcs'!Z$2:Z76)-'Chem - ODS'!U$15*10^6&gt;0),SUM('Chemicals Calcs'!Z$2:Z76)-'Chem - ODS'!U$15*10^6,'Chemicals Calcs'!Z76))</f>
        <v>0</v>
      </c>
      <c r="AA76" s="210">
        <f ca="1">IF(SUM('Chemicals Calcs'!AA$2:AA76)-'Chem - ODS'!V$15*10^6&lt;0,0,IF(AND(SUM('Chemicals Calcs'!AA$1:AA75)-'Chem - ODS'!V$15*10^6&lt;0,SUM('Chemicals Calcs'!AA$2:AA76)-'Chem - ODS'!V$15*10^6&gt;0),SUM('Chemicals Calcs'!AA$2:AA76)-'Chem - ODS'!V$15*10^6,'Chemicals Calcs'!AA76))</f>
        <v>0</v>
      </c>
      <c r="AB76" s="210">
        <f ca="1">IF(SUM('Chemicals Calcs'!AB$2:AB76)-'Chem - ODS'!W$15*10^6&lt;0,0,IF(AND(SUM('Chemicals Calcs'!AB$1:AB75)-'Chem - ODS'!W$15*10^6&lt;0,SUM('Chemicals Calcs'!AB$2:AB76)-'Chem - ODS'!W$15*10^6&gt;0),SUM('Chemicals Calcs'!AB$2:AB76)-'Chem - ODS'!W$15*10^6,'Chemicals Calcs'!AB76))</f>
        <v>0</v>
      </c>
      <c r="AC76" s="210">
        <f ca="1">IF(SUM('Chemicals Calcs'!AC$2:AC76)-'Chem - ODS'!X$15*10^6&lt;0,0,IF(AND(SUM('Chemicals Calcs'!AC$1:AC75)-'Chem - ODS'!X$15*10^6&lt;0,SUM('Chemicals Calcs'!AC$2:AC76)-'Chem - ODS'!X$15*10^6&gt;0),SUM('Chemicals Calcs'!AC$2:AC76)-'Chem - ODS'!X$15*10^6,'Chemicals Calcs'!AC76))</f>
        <v>0</v>
      </c>
      <c r="AD76" s="210">
        <f ca="1">IF(SUM('Chemicals Calcs'!AD$2:AD76)-'Chem - ODS'!Y$15*10^6&lt;0,0,IF(AND(SUM('Chemicals Calcs'!AD$1:AD75)-'Chem - ODS'!Y$15*10^6&lt;0,SUM('Chemicals Calcs'!AD$2:AD76)-'Chem - ODS'!Y$15*10^6&gt;0),SUM('Chemicals Calcs'!AD$2:AD76)-'Chem - ODS'!Y$15*10^6,'Chemicals Calcs'!AD76))</f>
        <v>0</v>
      </c>
      <c r="AE76" s="210">
        <f ca="1">IF(SUM('Chemicals Calcs'!AE$2:AE76)-'Chem - ODS'!Z$15*10^6&lt;0,0,IF(AND(SUM('Chemicals Calcs'!AE$1:AE75)-'Chem - ODS'!Z$15*10^6&lt;0,SUM('Chemicals Calcs'!AE$2:AE76)-'Chem - ODS'!Z$15*10^6&gt;0),SUM('Chemicals Calcs'!AE$2:AE76)-'Chem - ODS'!Z$15*10^6,'Chemicals Calcs'!AE76))</f>
        <v>0</v>
      </c>
      <c r="AF76" s="210">
        <f ca="1">IF(SUM('Chemicals Calcs'!AF$2:AF76)-'Chem - ODS'!AA$15*10^6&lt;0,0,IF(AND(SUM('Chemicals Calcs'!AF$1:AF75)-'Chem - ODS'!AA$15*10^6&lt;0,SUM('Chemicals Calcs'!AF$2:AF76)-'Chem - ODS'!AA$15*10^6&gt;0),SUM('Chemicals Calcs'!AF$2:AF76)-'Chem - ODS'!AA$15*10^6,'Chemicals Calcs'!AF76))</f>
        <v>0</v>
      </c>
      <c r="AG76" s="210">
        <f ca="1">IF(SUM('Chemicals Calcs'!AG$2:AG76)-'Chem - ODS'!AB$15*10^6&lt;0,0,IF(AND(SUM('Chemicals Calcs'!AG$1:AG75)-'Chem - ODS'!AB$15*10^6&lt;0,SUM('Chemicals Calcs'!AG$2:AG76)-'Chem - ODS'!AB$15*10^6&gt;0),SUM('Chemicals Calcs'!AG$2:AG76)-'Chem - ODS'!AB$15*10^6,'Chemicals Calcs'!AG76))</f>
        <v>0</v>
      </c>
      <c r="AH76" s="210">
        <f ca="1">IF(SUM('Chemicals Calcs'!AH$2:AH76)-'Chem - ODS'!AC$15*10^6&lt;0,0,IF(AND(SUM('Chemicals Calcs'!AH$1:AH75)-'Chem - ODS'!AC$15*10^6&lt;0,SUM('Chemicals Calcs'!AH$2:AH76)-'Chem - ODS'!AC$15*10^6&gt;0),SUM('Chemicals Calcs'!AH$2:AH76)-'Chem - ODS'!AC$15*10^6,'Chemicals Calcs'!AH76))</f>
        <v>0</v>
      </c>
      <c r="AI76" s="210">
        <f ca="1">IF(SUM('Chemicals Calcs'!AI$2:AI76)-'Chem - ODS'!AD$15*10^6&lt;0,0,IF(AND(SUM('Chemicals Calcs'!AI$1:AI75)-'Chem - ODS'!AD$15*10^6&lt;0,SUM('Chemicals Calcs'!AI$2:AI76)-'Chem - ODS'!AD$15*10^6&gt;0),SUM('Chemicals Calcs'!AI$2:AI76)-'Chem - ODS'!AD$15*10^6,'Chemicals Calcs'!AI76))</f>
        <v>0</v>
      </c>
      <c r="AJ76" s="210">
        <f ca="1">IF(SUM('Chemicals Calcs'!AJ$2:AJ76)-'Chem - ODS'!AE$15*10^6&lt;0,0,IF(AND(SUM('Chemicals Calcs'!AJ$1:AJ75)-'Chem - ODS'!AE$15*10^6&lt;0,SUM('Chemicals Calcs'!AJ$2:AJ76)-'Chem - ODS'!AE$15*10^6&gt;0),SUM('Chemicals Calcs'!AJ$2:AJ76)-'Chem - ODS'!AE$15*10^6,'Chemicals Calcs'!AJ76))</f>
        <v>0</v>
      </c>
      <c r="AK76" s="210">
        <f ca="1">IF(SUM('Chemicals Calcs'!AK$2:AK76)-'Chem - ODS'!AF$15*10^6&lt;0,0,IF(AND(SUM('Chemicals Calcs'!AK$1:AK75)-'Chem - ODS'!AF$15*10^6&lt;0,SUM('Chemicals Calcs'!AK$2:AK76)-'Chem - ODS'!AF$15*10^6&gt;0),SUM('Chemicals Calcs'!AK$2:AK76)-'Chem - ODS'!AF$15*10^6,'Chemicals Calcs'!AK76))</f>
        <v>0</v>
      </c>
      <c r="AL76" s="210">
        <f ca="1">IF(SUM('Chemicals Calcs'!AL$2:AL76)-'Chem - ODS'!AG$15*10^6&lt;0,0,IF(AND(SUM('Chemicals Calcs'!AL$1:AL75)-'Chem - ODS'!AG$15*10^6&lt;0,SUM('Chemicals Calcs'!AL$2:AL76)-'Chem - ODS'!AG$15*10^6&gt;0),SUM('Chemicals Calcs'!AL$2:AL76)-'Chem - ODS'!AG$15*10^6,'Chemicals Calcs'!AL76))</f>
        <v>0</v>
      </c>
      <c r="AM76" s="210">
        <f ca="1">IF(SUM('Chemicals Calcs'!AM$2:AM76)-'Chem - ODS'!AH$15*10^6&lt;0,0,IF(AND(SUM('Chemicals Calcs'!AM$1:AM75)-'Chem - ODS'!AH$15*10^6&lt;0,SUM('Chemicals Calcs'!AM$2:AM76)-'Chem - ODS'!AH$15*10^6&gt;0),SUM('Chemicals Calcs'!AM$2:AM76)-'Chem - ODS'!AH$15*10^6,'Chemicals Calcs'!AM76))</f>
        <v>0</v>
      </c>
      <c r="AN76" s="210">
        <f ca="1">IF(SUM('Chemicals Calcs'!AN$2:AN76)-'Chem - ODS'!AI$15*10^6&lt;0,0,IF(AND(SUM('Chemicals Calcs'!AN$1:AN75)-'Chem - ODS'!AI$15*10^6&lt;0,SUM('Chemicals Calcs'!AN$2:AN76)-'Chem - ODS'!AI$15*10^6&gt;0),SUM('Chemicals Calcs'!AN$2:AN76)-'Chem - ODS'!AI$15*10^6,'Chemicals Calcs'!AN76))</f>
        <v>0</v>
      </c>
      <c r="AO76" s="210">
        <f ca="1">IF(SUM('Chemicals Calcs'!AO$2:AO76)-'Chem - ODS'!AJ$15*10^6&lt;0,0,IF(AND(SUM('Chemicals Calcs'!AO$1:AO75)-'Chem - ODS'!AJ$15*10^6&lt;0,SUM('Chemicals Calcs'!AO$2:AO76)-'Chem - ODS'!AJ$15*10^6&gt;0),SUM('Chemicals Calcs'!AO$2:AO76)-'Chem - ODS'!AJ$15*10^6,'Chemicals Calcs'!AO76))</f>
        <v>0</v>
      </c>
      <c r="AP76" s="210">
        <f ca="1">IF(SUM('Chemicals Calcs'!AP$2:AP76)-'Chem - ODS'!AK$15*10^6&lt;0,0,IF(AND(SUM('Chemicals Calcs'!AP$1:AP75)-'Chem - ODS'!AK$15*10^6&lt;0,SUM('Chemicals Calcs'!AP$2:AP76)-'Chem - ODS'!AK$15*10^6&gt;0),SUM('Chemicals Calcs'!AP$2:AP76)-'Chem - ODS'!AK$15*10^6,'Chemicals Calcs'!AP76))</f>
        <v>0</v>
      </c>
    </row>
    <row r="77" spans="1:42">
      <c r="A77" s="74">
        <v>25</v>
      </c>
      <c r="B77">
        <f ca="1">IF('Chemicals 2010'!$A85="CP",INDIRECT("'Chemicals 2010'!"&amp;'Country Selector'!$B$3&amp;ROW($A85))*10^12,0)</f>
        <v>0</v>
      </c>
      <c r="C77" s="90">
        <f t="shared" ca="1" si="4"/>
        <v>0</v>
      </c>
      <c r="D77" s="90">
        <f t="shared" ca="1" si="3"/>
        <v>0</v>
      </c>
      <c r="E77" s="90">
        <f t="shared" ca="1" si="3"/>
        <v>0</v>
      </c>
      <c r="F77" s="90">
        <f t="shared" ca="1" si="3"/>
        <v>0</v>
      </c>
      <c r="G77" s="210">
        <f ca="1">IF(SUM('Chemicals Calcs'!G$2:G77)-'Chem - ODS'!B$15*10^6&lt;0,0,IF(AND(SUM('Chemicals Calcs'!G$1:G76)-'Chem - ODS'!B$15*10^6&lt;0,SUM('Chemicals Calcs'!G$2:G77)-'Chem - ODS'!B$15*10^6&gt;0),SUM('Chemicals Calcs'!G$2:G77)-'Chem - ODS'!B$15*10^6,'Chemicals Calcs'!G77))</f>
        <v>0</v>
      </c>
      <c r="H77" s="210">
        <f ca="1">IF(SUM('Chemicals Calcs'!H$2:H77)-'Chem - ODS'!C$15*10^6&lt;0,0,IF(AND(SUM('Chemicals Calcs'!H$1:H76)-'Chem - ODS'!C$15*10^6&lt;0,SUM('Chemicals Calcs'!H$2:H77)-'Chem - ODS'!C$15*10^6&gt;0),SUM('Chemicals Calcs'!H$2:H77)-'Chem - ODS'!C$15*10^6,'Chemicals Calcs'!H77))</f>
        <v>0</v>
      </c>
      <c r="I77" s="210">
        <f ca="1">IF(SUM('Chemicals Calcs'!I$2:I77)-'Chem - ODS'!D$15*10^6&lt;0,0,IF(AND(SUM('Chemicals Calcs'!I$1:I76)-'Chem - ODS'!D$15*10^6&lt;0,SUM('Chemicals Calcs'!I$2:I77)-'Chem - ODS'!D$15*10^6&gt;0),SUM('Chemicals Calcs'!I$2:I77)-'Chem - ODS'!D$15*10^6,'Chemicals Calcs'!I77))</f>
        <v>0</v>
      </c>
      <c r="J77" s="210">
        <f ca="1">IF(SUM('Chemicals Calcs'!J$2:J77)-'Chem - ODS'!E$15*10^6&lt;0,0,IF(AND(SUM('Chemicals Calcs'!J$1:J76)-'Chem - ODS'!E$15*10^6&lt;0,SUM('Chemicals Calcs'!J$2:J77)-'Chem - ODS'!E$15*10^6&gt;0),SUM('Chemicals Calcs'!J$2:J77)-'Chem - ODS'!E$15*10^6,'Chemicals Calcs'!J77))</f>
        <v>0</v>
      </c>
      <c r="K77" s="210">
        <f ca="1">IF(SUM('Chemicals Calcs'!K$2:K77)-'Chem - ODS'!F$15*10^6&lt;0,0,IF(AND(SUM('Chemicals Calcs'!K$1:K76)-'Chem - ODS'!F$15*10^6&lt;0,SUM('Chemicals Calcs'!K$2:K77)-'Chem - ODS'!F$15*10^6&gt;0),SUM('Chemicals Calcs'!K$2:K77)-'Chem - ODS'!F$15*10^6,'Chemicals Calcs'!K77))</f>
        <v>0</v>
      </c>
      <c r="L77" s="210">
        <f ca="1">IF(SUM('Chemicals Calcs'!L$2:L77)-'Chem - ODS'!G$15*10^6&lt;0,0,IF(AND(SUM('Chemicals Calcs'!L$1:L76)-'Chem - ODS'!G$15*10^6&lt;0,SUM('Chemicals Calcs'!L$2:L77)-'Chem - ODS'!G$15*10^6&gt;0),SUM('Chemicals Calcs'!L$2:L77)-'Chem - ODS'!G$15*10^6,'Chemicals Calcs'!L77))</f>
        <v>0</v>
      </c>
      <c r="M77" s="210">
        <f ca="1">IF(SUM('Chemicals Calcs'!M$2:M77)-'Chem - ODS'!H$15*10^6&lt;0,0,IF(AND(SUM('Chemicals Calcs'!M$1:M76)-'Chem - ODS'!H$15*10^6&lt;0,SUM('Chemicals Calcs'!M$2:M77)-'Chem - ODS'!H$15*10^6&gt;0),SUM('Chemicals Calcs'!M$2:M77)-'Chem - ODS'!H$15*10^6,'Chemicals Calcs'!M77))</f>
        <v>0</v>
      </c>
      <c r="N77" s="210">
        <f ca="1">IF(SUM('Chemicals Calcs'!N$2:N77)-'Chem - ODS'!I$15*10^6&lt;0,0,IF(AND(SUM('Chemicals Calcs'!N$1:N76)-'Chem - ODS'!I$15*10^6&lt;0,SUM('Chemicals Calcs'!N$2:N77)-'Chem - ODS'!I$15*10^6&gt;0),SUM('Chemicals Calcs'!N$2:N77)-'Chem - ODS'!I$15*10^6,'Chemicals Calcs'!N77))</f>
        <v>0</v>
      </c>
      <c r="O77" s="210">
        <f ca="1">IF(SUM('Chemicals Calcs'!O$2:O77)-'Chem - ODS'!J$15*10^6&lt;0,0,IF(AND(SUM('Chemicals Calcs'!O$1:O76)-'Chem - ODS'!J$15*10^6&lt;0,SUM('Chemicals Calcs'!O$2:O77)-'Chem - ODS'!J$15*10^6&gt;0),SUM('Chemicals Calcs'!O$2:O77)-'Chem - ODS'!J$15*10^6,'Chemicals Calcs'!O77))</f>
        <v>0</v>
      </c>
      <c r="P77" s="210">
        <f ca="1">IF(SUM('Chemicals Calcs'!P$2:P77)-'Chem - ODS'!K$15*10^6&lt;0,0,IF(AND(SUM('Chemicals Calcs'!P$1:P76)-'Chem - ODS'!K$15*10^6&lt;0,SUM('Chemicals Calcs'!P$2:P77)-'Chem - ODS'!K$15*10^6&gt;0),SUM('Chemicals Calcs'!P$2:P77)-'Chem - ODS'!K$15*10^6,'Chemicals Calcs'!P77))</f>
        <v>0</v>
      </c>
      <c r="Q77" s="210">
        <f ca="1">IF(SUM('Chemicals Calcs'!Q$2:Q77)-'Chem - ODS'!L$15*10^6&lt;0,0,IF(AND(SUM('Chemicals Calcs'!Q$1:Q76)-'Chem - ODS'!L$15*10^6&lt;0,SUM('Chemicals Calcs'!Q$2:Q77)-'Chem - ODS'!L$15*10^6&gt;0),SUM('Chemicals Calcs'!Q$2:Q77)-'Chem - ODS'!L$15*10^6,'Chemicals Calcs'!Q77))</f>
        <v>0</v>
      </c>
      <c r="R77" s="210">
        <f ca="1">IF(SUM('Chemicals Calcs'!R$2:R77)-'Chem - ODS'!M$15*10^6&lt;0,0,IF(AND(SUM('Chemicals Calcs'!R$1:R76)-'Chem - ODS'!M$15*10^6&lt;0,SUM('Chemicals Calcs'!R$2:R77)-'Chem - ODS'!M$15*10^6&gt;0),SUM('Chemicals Calcs'!R$2:R77)-'Chem - ODS'!M$15*10^6,'Chemicals Calcs'!R77))</f>
        <v>0</v>
      </c>
      <c r="S77" s="210">
        <f ca="1">IF(SUM('Chemicals Calcs'!S$2:S77)-'Chem - ODS'!N$15*10^6&lt;0,0,IF(AND(SUM('Chemicals Calcs'!S$1:S76)-'Chem - ODS'!N$15*10^6&lt;0,SUM('Chemicals Calcs'!S$2:S77)-'Chem - ODS'!N$15*10^6&gt;0),SUM('Chemicals Calcs'!S$2:S77)-'Chem - ODS'!N$15*10^6,'Chemicals Calcs'!S77))</f>
        <v>0</v>
      </c>
      <c r="T77" s="210">
        <f ca="1">IF(SUM('Chemicals Calcs'!T$2:T77)-'Chem - ODS'!O$15*10^6&lt;0,0,IF(AND(SUM('Chemicals Calcs'!T$1:T76)-'Chem - ODS'!O$15*10^6&lt;0,SUM('Chemicals Calcs'!T$2:T77)-'Chem - ODS'!O$15*10^6&gt;0),SUM('Chemicals Calcs'!T$2:T77)-'Chem - ODS'!O$15*10^6,'Chemicals Calcs'!T77))</f>
        <v>0</v>
      </c>
      <c r="U77" s="210">
        <f ca="1">IF(SUM('Chemicals Calcs'!U$2:U77)-'Chem - ODS'!P$15*10^6&lt;0,0,IF(AND(SUM('Chemicals Calcs'!U$1:U76)-'Chem - ODS'!P$15*10^6&lt;0,SUM('Chemicals Calcs'!U$2:U77)-'Chem - ODS'!P$15*10^6&gt;0),SUM('Chemicals Calcs'!U$2:U77)-'Chem - ODS'!P$15*10^6,'Chemicals Calcs'!U77))</f>
        <v>0</v>
      </c>
      <c r="V77" s="210">
        <f ca="1">IF(SUM('Chemicals Calcs'!V$2:V77)-'Chem - ODS'!Q$15*10^6&lt;0,0,IF(AND(SUM('Chemicals Calcs'!V$1:V76)-'Chem - ODS'!Q$15*10^6&lt;0,SUM('Chemicals Calcs'!V$2:V77)-'Chem - ODS'!Q$15*10^6&gt;0),SUM('Chemicals Calcs'!V$2:V77)-'Chem - ODS'!Q$15*10^6,'Chemicals Calcs'!V77))</f>
        <v>0</v>
      </c>
      <c r="W77" s="210">
        <f ca="1">IF(SUM('Chemicals Calcs'!W$2:W77)-'Chem - ODS'!R$15*10^6&lt;0,0,IF(AND(SUM('Chemicals Calcs'!W$1:W76)-'Chem - ODS'!R$15*10^6&lt;0,SUM('Chemicals Calcs'!W$2:W77)-'Chem - ODS'!R$15*10^6&gt;0),SUM('Chemicals Calcs'!W$2:W77)-'Chem - ODS'!R$15*10^6,'Chemicals Calcs'!W77))</f>
        <v>0</v>
      </c>
      <c r="X77" s="210">
        <f ca="1">IF(SUM('Chemicals Calcs'!X$2:X77)-'Chem - ODS'!S$15*10^6&lt;0,0,IF(AND(SUM('Chemicals Calcs'!X$1:X76)-'Chem - ODS'!S$15*10^6&lt;0,SUM('Chemicals Calcs'!X$2:X77)-'Chem - ODS'!S$15*10^6&gt;0),SUM('Chemicals Calcs'!X$2:X77)-'Chem - ODS'!S$15*10^6,'Chemicals Calcs'!X77))</f>
        <v>0</v>
      </c>
      <c r="Y77" s="210">
        <f ca="1">IF(SUM('Chemicals Calcs'!Y$2:Y77)-'Chem - ODS'!T$15*10^6&lt;0,0,IF(AND(SUM('Chemicals Calcs'!Y$1:Y76)-'Chem - ODS'!T$15*10^6&lt;0,SUM('Chemicals Calcs'!Y$2:Y77)-'Chem - ODS'!T$15*10^6&gt;0),SUM('Chemicals Calcs'!Y$2:Y77)-'Chem - ODS'!T$15*10^6,'Chemicals Calcs'!Y77))</f>
        <v>0</v>
      </c>
      <c r="Z77" s="210">
        <f ca="1">IF(SUM('Chemicals Calcs'!Z$2:Z77)-'Chem - ODS'!U$15*10^6&lt;0,0,IF(AND(SUM('Chemicals Calcs'!Z$1:Z76)-'Chem - ODS'!U$15*10^6&lt;0,SUM('Chemicals Calcs'!Z$2:Z77)-'Chem - ODS'!U$15*10^6&gt;0),SUM('Chemicals Calcs'!Z$2:Z77)-'Chem - ODS'!U$15*10^6,'Chemicals Calcs'!Z77))</f>
        <v>0</v>
      </c>
      <c r="AA77" s="210">
        <f ca="1">IF(SUM('Chemicals Calcs'!AA$2:AA77)-'Chem - ODS'!V$15*10^6&lt;0,0,IF(AND(SUM('Chemicals Calcs'!AA$1:AA76)-'Chem - ODS'!V$15*10^6&lt;0,SUM('Chemicals Calcs'!AA$2:AA77)-'Chem - ODS'!V$15*10^6&gt;0),SUM('Chemicals Calcs'!AA$2:AA77)-'Chem - ODS'!V$15*10^6,'Chemicals Calcs'!AA77))</f>
        <v>0</v>
      </c>
      <c r="AB77" s="210">
        <f ca="1">IF(SUM('Chemicals Calcs'!AB$2:AB77)-'Chem - ODS'!W$15*10^6&lt;0,0,IF(AND(SUM('Chemicals Calcs'!AB$1:AB76)-'Chem - ODS'!W$15*10^6&lt;0,SUM('Chemicals Calcs'!AB$2:AB77)-'Chem - ODS'!W$15*10^6&gt;0),SUM('Chemicals Calcs'!AB$2:AB77)-'Chem - ODS'!W$15*10^6,'Chemicals Calcs'!AB77))</f>
        <v>0</v>
      </c>
      <c r="AC77" s="210">
        <f ca="1">IF(SUM('Chemicals Calcs'!AC$2:AC77)-'Chem - ODS'!X$15*10^6&lt;0,0,IF(AND(SUM('Chemicals Calcs'!AC$1:AC76)-'Chem - ODS'!X$15*10^6&lt;0,SUM('Chemicals Calcs'!AC$2:AC77)-'Chem - ODS'!X$15*10^6&gt;0),SUM('Chemicals Calcs'!AC$2:AC77)-'Chem - ODS'!X$15*10^6,'Chemicals Calcs'!AC77))</f>
        <v>0</v>
      </c>
      <c r="AD77" s="210">
        <f ca="1">IF(SUM('Chemicals Calcs'!AD$2:AD77)-'Chem - ODS'!Y$15*10^6&lt;0,0,IF(AND(SUM('Chemicals Calcs'!AD$1:AD76)-'Chem - ODS'!Y$15*10^6&lt;0,SUM('Chemicals Calcs'!AD$2:AD77)-'Chem - ODS'!Y$15*10^6&gt;0),SUM('Chemicals Calcs'!AD$2:AD77)-'Chem - ODS'!Y$15*10^6,'Chemicals Calcs'!AD77))</f>
        <v>0</v>
      </c>
      <c r="AE77" s="210">
        <f ca="1">IF(SUM('Chemicals Calcs'!AE$2:AE77)-'Chem - ODS'!Z$15*10^6&lt;0,0,IF(AND(SUM('Chemicals Calcs'!AE$1:AE76)-'Chem - ODS'!Z$15*10^6&lt;0,SUM('Chemicals Calcs'!AE$2:AE77)-'Chem - ODS'!Z$15*10^6&gt;0),SUM('Chemicals Calcs'!AE$2:AE77)-'Chem - ODS'!Z$15*10^6,'Chemicals Calcs'!AE77))</f>
        <v>0</v>
      </c>
      <c r="AF77" s="210">
        <f ca="1">IF(SUM('Chemicals Calcs'!AF$2:AF77)-'Chem - ODS'!AA$15*10^6&lt;0,0,IF(AND(SUM('Chemicals Calcs'!AF$1:AF76)-'Chem - ODS'!AA$15*10^6&lt;0,SUM('Chemicals Calcs'!AF$2:AF77)-'Chem - ODS'!AA$15*10^6&gt;0),SUM('Chemicals Calcs'!AF$2:AF77)-'Chem - ODS'!AA$15*10^6,'Chemicals Calcs'!AF77))</f>
        <v>0</v>
      </c>
      <c r="AG77" s="210">
        <f ca="1">IF(SUM('Chemicals Calcs'!AG$2:AG77)-'Chem - ODS'!AB$15*10^6&lt;0,0,IF(AND(SUM('Chemicals Calcs'!AG$1:AG76)-'Chem - ODS'!AB$15*10^6&lt;0,SUM('Chemicals Calcs'!AG$2:AG77)-'Chem - ODS'!AB$15*10^6&gt;0),SUM('Chemicals Calcs'!AG$2:AG77)-'Chem - ODS'!AB$15*10^6,'Chemicals Calcs'!AG77))</f>
        <v>0</v>
      </c>
      <c r="AH77" s="210">
        <f ca="1">IF(SUM('Chemicals Calcs'!AH$2:AH77)-'Chem - ODS'!AC$15*10^6&lt;0,0,IF(AND(SUM('Chemicals Calcs'!AH$1:AH76)-'Chem - ODS'!AC$15*10^6&lt;0,SUM('Chemicals Calcs'!AH$2:AH77)-'Chem - ODS'!AC$15*10^6&gt;0),SUM('Chemicals Calcs'!AH$2:AH77)-'Chem - ODS'!AC$15*10^6,'Chemicals Calcs'!AH77))</f>
        <v>0</v>
      </c>
      <c r="AI77" s="210">
        <f ca="1">IF(SUM('Chemicals Calcs'!AI$2:AI77)-'Chem - ODS'!AD$15*10^6&lt;0,0,IF(AND(SUM('Chemicals Calcs'!AI$1:AI76)-'Chem - ODS'!AD$15*10^6&lt;0,SUM('Chemicals Calcs'!AI$2:AI77)-'Chem - ODS'!AD$15*10^6&gt;0),SUM('Chemicals Calcs'!AI$2:AI77)-'Chem - ODS'!AD$15*10^6,'Chemicals Calcs'!AI77))</f>
        <v>0</v>
      </c>
      <c r="AJ77" s="210">
        <f ca="1">IF(SUM('Chemicals Calcs'!AJ$2:AJ77)-'Chem - ODS'!AE$15*10^6&lt;0,0,IF(AND(SUM('Chemicals Calcs'!AJ$1:AJ76)-'Chem - ODS'!AE$15*10^6&lt;0,SUM('Chemicals Calcs'!AJ$2:AJ77)-'Chem - ODS'!AE$15*10^6&gt;0),SUM('Chemicals Calcs'!AJ$2:AJ77)-'Chem - ODS'!AE$15*10^6,'Chemicals Calcs'!AJ77))</f>
        <v>0</v>
      </c>
      <c r="AK77" s="210">
        <f ca="1">IF(SUM('Chemicals Calcs'!AK$2:AK77)-'Chem - ODS'!AF$15*10^6&lt;0,0,IF(AND(SUM('Chemicals Calcs'!AK$1:AK76)-'Chem - ODS'!AF$15*10^6&lt;0,SUM('Chemicals Calcs'!AK$2:AK77)-'Chem - ODS'!AF$15*10^6&gt;0),SUM('Chemicals Calcs'!AK$2:AK77)-'Chem - ODS'!AF$15*10^6,'Chemicals Calcs'!AK77))</f>
        <v>0</v>
      </c>
      <c r="AL77" s="210">
        <f ca="1">IF(SUM('Chemicals Calcs'!AL$2:AL77)-'Chem - ODS'!AG$15*10^6&lt;0,0,IF(AND(SUM('Chemicals Calcs'!AL$1:AL76)-'Chem - ODS'!AG$15*10^6&lt;0,SUM('Chemicals Calcs'!AL$2:AL77)-'Chem - ODS'!AG$15*10^6&gt;0),SUM('Chemicals Calcs'!AL$2:AL77)-'Chem - ODS'!AG$15*10^6,'Chemicals Calcs'!AL77))</f>
        <v>0</v>
      </c>
      <c r="AM77" s="210">
        <f ca="1">IF(SUM('Chemicals Calcs'!AM$2:AM77)-'Chem - ODS'!AH$15*10^6&lt;0,0,IF(AND(SUM('Chemicals Calcs'!AM$1:AM76)-'Chem - ODS'!AH$15*10^6&lt;0,SUM('Chemicals Calcs'!AM$2:AM77)-'Chem - ODS'!AH$15*10^6&gt;0),SUM('Chemicals Calcs'!AM$2:AM77)-'Chem - ODS'!AH$15*10^6,'Chemicals Calcs'!AM77))</f>
        <v>0</v>
      </c>
      <c r="AN77" s="210">
        <f ca="1">IF(SUM('Chemicals Calcs'!AN$2:AN77)-'Chem - ODS'!AI$15*10^6&lt;0,0,IF(AND(SUM('Chemicals Calcs'!AN$1:AN76)-'Chem - ODS'!AI$15*10^6&lt;0,SUM('Chemicals Calcs'!AN$2:AN77)-'Chem - ODS'!AI$15*10^6&gt;0),SUM('Chemicals Calcs'!AN$2:AN77)-'Chem - ODS'!AI$15*10^6,'Chemicals Calcs'!AN77))</f>
        <v>0</v>
      </c>
      <c r="AO77" s="210">
        <f ca="1">IF(SUM('Chemicals Calcs'!AO$2:AO77)-'Chem - ODS'!AJ$15*10^6&lt;0,0,IF(AND(SUM('Chemicals Calcs'!AO$1:AO76)-'Chem - ODS'!AJ$15*10^6&lt;0,SUM('Chemicals Calcs'!AO$2:AO77)-'Chem - ODS'!AJ$15*10^6&gt;0),SUM('Chemicals Calcs'!AO$2:AO77)-'Chem - ODS'!AJ$15*10^6,'Chemicals Calcs'!AO77))</f>
        <v>0</v>
      </c>
      <c r="AP77" s="210">
        <f ca="1">IF(SUM('Chemicals Calcs'!AP$2:AP77)-'Chem - ODS'!AK$15*10^6&lt;0,0,IF(AND(SUM('Chemicals Calcs'!AP$1:AP76)-'Chem - ODS'!AK$15*10^6&lt;0,SUM('Chemicals Calcs'!AP$2:AP77)-'Chem - ODS'!AK$15*10^6&gt;0),SUM('Chemicals Calcs'!AP$2:AP77)-'Chem - ODS'!AK$15*10^6,'Chemicals Calcs'!AP77))</f>
        <v>0</v>
      </c>
    </row>
    <row r="78" spans="1:42">
      <c r="A78" s="74">
        <v>26</v>
      </c>
      <c r="B78">
        <f ca="1">IF('Chemicals 2010'!$A86="CP",INDIRECT("'Chemicals 2010'!"&amp;'Country Selector'!$B$3&amp;ROW($A86))*10^12,0)</f>
        <v>0</v>
      </c>
      <c r="C78" s="90">
        <f t="shared" ca="1" si="4"/>
        <v>0</v>
      </c>
      <c r="D78" s="90">
        <f t="shared" ca="1" si="3"/>
        <v>0</v>
      </c>
      <c r="E78" s="90">
        <f t="shared" ca="1" si="3"/>
        <v>0</v>
      </c>
      <c r="F78" s="90">
        <f t="shared" ca="1" si="3"/>
        <v>0</v>
      </c>
      <c r="G78" s="210">
        <f ca="1">IF(SUM('Chemicals Calcs'!G$2:G78)-'Chem - ODS'!B$15*10^6&lt;0,0,IF(AND(SUM('Chemicals Calcs'!G$1:G77)-'Chem - ODS'!B$15*10^6&lt;0,SUM('Chemicals Calcs'!G$2:G78)-'Chem - ODS'!B$15*10^6&gt;0),SUM('Chemicals Calcs'!G$2:G78)-'Chem - ODS'!B$15*10^6,'Chemicals Calcs'!G78))</f>
        <v>0</v>
      </c>
      <c r="H78" s="210">
        <f ca="1">IF(SUM('Chemicals Calcs'!H$2:H78)-'Chem - ODS'!C$15*10^6&lt;0,0,IF(AND(SUM('Chemicals Calcs'!H$1:H77)-'Chem - ODS'!C$15*10^6&lt;0,SUM('Chemicals Calcs'!H$2:H78)-'Chem - ODS'!C$15*10^6&gt;0),SUM('Chemicals Calcs'!H$2:H78)-'Chem - ODS'!C$15*10^6,'Chemicals Calcs'!H78))</f>
        <v>0</v>
      </c>
      <c r="I78" s="210">
        <f ca="1">IF(SUM('Chemicals Calcs'!I$2:I78)-'Chem - ODS'!D$15*10^6&lt;0,0,IF(AND(SUM('Chemicals Calcs'!I$1:I77)-'Chem - ODS'!D$15*10^6&lt;0,SUM('Chemicals Calcs'!I$2:I78)-'Chem - ODS'!D$15*10^6&gt;0),SUM('Chemicals Calcs'!I$2:I78)-'Chem - ODS'!D$15*10^6,'Chemicals Calcs'!I78))</f>
        <v>0</v>
      </c>
      <c r="J78" s="210">
        <f ca="1">IF(SUM('Chemicals Calcs'!J$2:J78)-'Chem - ODS'!E$15*10^6&lt;0,0,IF(AND(SUM('Chemicals Calcs'!J$1:J77)-'Chem - ODS'!E$15*10^6&lt;0,SUM('Chemicals Calcs'!J$2:J78)-'Chem - ODS'!E$15*10^6&gt;0),SUM('Chemicals Calcs'!J$2:J78)-'Chem - ODS'!E$15*10^6,'Chemicals Calcs'!J78))</f>
        <v>0</v>
      </c>
      <c r="K78" s="210">
        <f ca="1">IF(SUM('Chemicals Calcs'!K$2:K78)-'Chem - ODS'!F$15*10^6&lt;0,0,IF(AND(SUM('Chemicals Calcs'!K$1:K77)-'Chem - ODS'!F$15*10^6&lt;0,SUM('Chemicals Calcs'!K$2:K78)-'Chem - ODS'!F$15*10^6&gt;0),SUM('Chemicals Calcs'!K$2:K78)-'Chem - ODS'!F$15*10^6,'Chemicals Calcs'!K78))</f>
        <v>0</v>
      </c>
      <c r="L78" s="210">
        <f ca="1">IF(SUM('Chemicals Calcs'!L$2:L78)-'Chem - ODS'!G$15*10^6&lt;0,0,IF(AND(SUM('Chemicals Calcs'!L$1:L77)-'Chem - ODS'!G$15*10^6&lt;0,SUM('Chemicals Calcs'!L$2:L78)-'Chem - ODS'!G$15*10^6&gt;0),SUM('Chemicals Calcs'!L$2:L78)-'Chem - ODS'!G$15*10^6,'Chemicals Calcs'!L78))</f>
        <v>0</v>
      </c>
      <c r="M78" s="210">
        <f ca="1">IF(SUM('Chemicals Calcs'!M$2:M78)-'Chem - ODS'!H$15*10^6&lt;0,0,IF(AND(SUM('Chemicals Calcs'!M$1:M77)-'Chem - ODS'!H$15*10^6&lt;0,SUM('Chemicals Calcs'!M$2:M78)-'Chem - ODS'!H$15*10^6&gt;0),SUM('Chemicals Calcs'!M$2:M78)-'Chem - ODS'!H$15*10^6,'Chemicals Calcs'!M78))</f>
        <v>0</v>
      </c>
      <c r="N78" s="210">
        <f ca="1">IF(SUM('Chemicals Calcs'!N$2:N78)-'Chem - ODS'!I$15*10^6&lt;0,0,IF(AND(SUM('Chemicals Calcs'!N$1:N77)-'Chem - ODS'!I$15*10^6&lt;0,SUM('Chemicals Calcs'!N$2:N78)-'Chem - ODS'!I$15*10^6&gt;0),SUM('Chemicals Calcs'!N$2:N78)-'Chem - ODS'!I$15*10^6,'Chemicals Calcs'!N78))</f>
        <v>0</v>
      </c>
      <c r="O78" s="210">
        <f ca="1">IF(SUM('Chemicals Calcs'!O$2:O78)-'Chem - ODS'!J$15*10^6&lt;0,0,IF(AND(SUM('Chemicals Calcs'!O$1:O77)-'Chem - ODS'!J$15*10^6&lt;0,SUM('Chemicals Calcs'!O$2:O78)-'Chem - ODS'!J$15*10^6&gt;0),SUM('Chemicals Calcs'!O$2:O78)-'Chem - ODS'!J$15*10^6,'Chemicals Calcs'!O78))</f>
        <v>0</v>
      </c>
      <c r="P78" s="210">
        <f ca="1">IF(SUM('Chemicals Calcs'!P$2:P78)-'Chem - ODS'!K$15*10^6&lt;0,0,IF(AND(SUM('Chemicals Calcs'!P$1:P77)-'Chem - ODS'!K$15*10^6&lt;0,SUM('Chemicals Calcs'!P$2:P78)-'Chem - ODS'!K$15*10^6&gt;0),SUM('Chemicals Calcs'!P$2:P78)-'Chem - ODS'!K$15*10^6,'Chemicals Calcs'!P78))</f>
        <v>0</v>
      </c>
      <c r="Q78" s="210">
        <f ca="1">IF(SUM('Chemicals Calcs'!Q$2:Q78)-'Chem - ODS'!L$15*10^6&lt;0,0,IF(AND(SUM('Chemicals Calcs'!Q$1:Q77)-'Chem - ODS'!L$15*10^6&lt;0,SUM('Chemicals Calcs'!Q$2:Q78)-'Chem - ODS'!L$15*10^6&gt;0),SUM('Chemicals Calcs'!Q$2:Q78)-'Chem - ODS'!L$15*10^6,'Chemicals Calcs'!Q78))</f>
        <v>0</v>
      </c>
      <c r="R78" s="210">
        <f ca="1">IF(SUM('Chemicals Calcs'!R$2:R78)-'Chem - ODS'!M$15*10^6&lt;0,0,IF(AND(SUM('Chemicals Calcs'!R$1:R77)-'Chem - ODS'!M$15*10^6&lt;0,SUM('Chemicals Calcs'!R$2:R78)-'Chem - ODS'!M$15*10^6&gt;0),SUM('Chemicals Calcs'!R$2:R78)-'Chem - ODS'!M$15*10^6,'Chemicals Calcs'!R78))</f>
        <v>0</v>
      </c>
      <c r="S78" s="210">
        <f ca="1">IF(SUM('Chemicals Calcs'!S$2:S78)-'Chem - ODS'!N$15*10^6&lt;0,0,IF(AND(SUM('Chemicals Calcs'!S$1:S77)-'Chem - ODS'!N$15*10^6&lt;0,SUM('Chemicals Calcs'!S$2:S78)-'Chem - ODS'!N$15*10^6&gt;0),SUM('Chemicals Calcs'!S$2:S78)-'Chem - ODS'!N$15*10^6,'Chemicals Calcs'!S78))</f>
        <v>0</v>
      </c>
      <c r="T78" s="210">
        <f ca="1">IF(SUM('Chemicals Calcs'!T$2:T78)-'Chem - ODS'!O$15*10^6&lt;0,0,IF(AND(SUM('Chemicals Calcs'!T$1:T77)-'Chem - ODS'!O$15*10^6&lt;0,SUM('Chemicals Calcs'!T$2:T78)-'Chem - ODS'!O$15*10^6&gt;0),SUM('Chemicals Calcs'!T$2:T78)-'Chem - ODS'!O$15*10^6,'Chemicals Calcs'!T78))</f>
        <v>0</v>
      </c>
      <c r="U78" s="210">
        <f ca="1">IF(SUM('Chemicals Calcs'!U$2:U78)-'Chem - ODS'!P$15*10^6&lt;0,0,IF(AND(SUM('Chemicals Calcs'!U$1:U77)-'Chem - ODS'!P$15*10^6&lt;0,SUM('Chemicals Calcs'!U$2:U78)-'Chem - ODS'!P$15*10^6&gt;0),SUM('Chemicals Calcs'!U$2:U78)-'Chem - ODS'!P$15*10^6,'Chemicals Calcs'!U78))</f>
        <v>0</v>
      </c>
      <c r="V78" s="210">
        <f ca="1">IF(SUM('Chemicals Calcs'!V$2:V78)-'Chem - ODS'!Q$15*10^6&lt;0,0,IF(AND(SUM('Chemicals Calcs'!V$1:V77)-'Chem - ODS'!Q$15*10^6&lt;0,SUM('Chemicals Calcs'!V$2:V78)-'Chem - ODS'!Q$15*10^6&gt;0),SUM('Chemicals Calcs'!V$2:V78)-'Chem - ODS'!Q$15*10^6,'Chemicals Calcs'!V78))</f>
        <v>0</v>
      </c>
      <c r="W78" s="210">
        <f ca="1">IF(SUM('Chemicals Calcs'!W$2:W78)-'Chem - ODS'!R$15*10^6&lt;0,0,IF(AND(SUM('Chemicals Calcs'!W$1:W77)-'Chem - ODS'!R$15*10^6&lt;0,SUM('Chemicals Calcs'!W$2:W78)-'Chem - ODS'!R$15*10^6&gt;0),SUM('Chemicals Calcs'!W$2:W78)-'Chem - ODS'!R$15*10^6,'Chemicals Calcs'!W78))</f>
        <v>0</v>
      </c>
      <c r="X78" s="210">
        <f ca="1">IF(SUM('Chemicals Calcs'!X$2:X78)-'Chem - ODS'!S$15*10^6&lt;0,0,IF(AND(SUM('Chemicals Calcs'!X$1:X77)-'Chem - ODS'!S$15*10^6&lt;0,SUM('Chemicals Calcs'!X$2:X78)-'Chem - ODS'!S$15*10^6&gt;0),SUM('Chemicals Calcs'!X$2:X78)-'Chem - ODS'!S$15*10^6,'Chemicals Calcs'!X78))</f>
        <v>0</v>
      </c>
      <c r="Y78" s="210">
        <f ca="1">IF(SUM('Chemicals Calcs'!Y$2:Y78)-'Chem - ODS'!T$15*10^6&lt;0,0,IF(AND(SUM('Chemicals Calcs'!Y$1:Y77)-'Chem - ODS'!T$15*10^6&lt;0,SUM('Chemicals Calcs'!Y$2:Y78)-'Chem - ODS'!T$15*10^6&gt;0),SUM('Chemicals Calcs'!Y$2:Y78)-'Chem - ODS'!T$15*10^6,'Chemicals Calcs'!Y78))</f>
        <v>0</v>
      </c>
      <c r="Z78" s="210">
        <f ca="1">IF(SUM('Chemicals Calcs'!Z$2:Z78)-'Chem - ODS'!U$15*10^6&lt;0,0,IF(AND(SUM('Chemicals Calcs'!Z$1:Z77)-'Chem - ODS'!U$15*10^6&lt;0,SUM('Chemicals Calcs'!Z$2:Z78)-'Chem - ODS'!U$15*10^6&gt;0),SUM('Chemicals Calcs'!Z$2:Z78)-'Chem - ODS'!U$15*10^6,'Chemicals Calcs'!Z78))</f>
        <v>0</v>
      </c>
      <c r="AA78" s="210">
        <f ca="1">IF(SUM('Chemicals Calcs'!AA$2:AA78)-'Chem - ODS'!V$15*10^6&lt;0,0,IF(AND(SUM('Chemicals Calcs'!AA$1:AA77)-'Chem - ODS'!V$15*10^6&lt;0,SUM('Chemicals Calcs'!AA$2:AA78)-'Chem - ODS'!V$15*10^6&gt;0),SUM('Chemicals Calcs'!AA$2:AA78)-'Chem - ODS'!V$15*10^6,'Chemicals Calcs'!AA78))</f>
        <v>0</v>
      </c>
      <c r="AB78" s="210">
        <f ca="1">IF(SUM('Chemicals Calcs'!AB$2:AB78)-'Chem - ODS'!W$15*10^6&lt;0,0,IF(AND(SUM('Chemicals Calcs'!AB$1:AB77)-'Chem - ODS'!W$15*10^6&lt;0,SUM('Chemicals Calcs'!AB$2:AB78)-'Chem - ODS'!W$15*10^6&gt;0),SUM('Chemicals Calcs'!AB$2:AB78)-'Chem - ODS'!W$15*10^6,'Chemicals Calcs'!AB78))</f>
        <v>0</v>
      </c>
      <c r="AC78" s="210">
        <f ca="1">IF(SUM('Chemicals Calcs'!AC$2:AC78)-'Chem - ODS'!X$15*10^6&lt;0,0,IF(AND(SUM('Chemicals Calcs'!AC$1:AC77)-'Chem - ODS'!X$15*10^6&lt;0,SUM('Chemicals Calcs'!AC$2:AC78)-'Chem - ODS'!X$15*10^6&gt;0),SUM('Chemicals Calcs'!AC$2:AC78)-'Chem - ODS'!X$15*10^6,'Chemicals Calcs'!AC78))</f>
        <v>0</v>
      </c>
      <c r="AD78" s="210">
        <f ca="1">IF(SUM('Chemicals Calcs'!AD$2:AD78)-'Chem - ODS'!Y$15*10^6&lt;0,0,IF(AND(SUM('Chemicals Calcs'!AD$1:AD77)-'Chem - ODS'!Y$15*10^6&lt;0,SUM('Chemicals Calcs'!AD$2:AD78)-'Chem - ODS'!Y$15*10^6&gt;0),SUM('Chemicals Calcs'!AD$2:AD78)-'Chem - ODS'!Y$15*10^6,'Chemicals Calcs'!AD78))</f>
        <v>0</v>
      </c>
      <c r="AE78" s="210">
        <f ca="1">IF(SUM('Chemicals Calcs'!AE$2:AE78)-'Chem - ODS'!Z$15*10^6&lt;0,0,IF(AND(SUM('Chemicals Calcs'!AE$1:AE77)-'Chem - ODS'!Z$15*10^6&lt;0,SUM('Chemicals Calcs'!AE$2:AE78)-'Chem - ODS'!Z$15*10^6&gt;0),SUM('Chemicals Calcs'!AE$2:AE78)-'Chem - ODS'!Z$15*10^6,'Chemicals Calcs'!AE78))</f>
        <v>0</v>
      </c>
      <c r="AF78" s="210">
        <f ca="1">IF(SUM('Chemicals Calcs'!AF$2:AF78)-'Chem - ODS'!AA$15*10^6&lt;0,0,IF(AND(SUM('Chemicals Calcs'!AF$1:AF77)-'Chem - ODS'!AA$15*10^6&lt;0,SUM('Chemicals Calcs'!AF$2:AF78)-'Chem - ODS'!AA$15*10^6&gt;0),SUM('Chemicals Calcs'!AF$2:AF78)-'Chem - ODS'!AA$15*10^6,'Chemicals Calcs'!AF78))</f>
        <v>0</v>
      </c>
      <c r="AG78" s="210">
        <f ca="1">IF(SUM('Chemicals Calcs'!AG$2:AG78)-'Chem - ODS'!AB$15*10^6&lt;0,0,IF(AND(SUM('Chemicals Calcs'!AG$1:AG77)-'Chem - ODS'!AB$15*10^6&lt;0,SUM('Chemicals Calcs'!AG$2:AG78)-'Chem - ODS'!AB$15*10^6&gt;0),SUM('Chemicals Calcs'!AG$2:AG78)-'Chem - ODS'!AB$15*10^6,'Chemicals Calcs'!AG78))</f>
        <v>0</v>
      </c>
      <c r="AH78" s="210">
        <f ca="1">IF(SUM('Chemicals Calcs'!AH$2:AH78)-'Chem - ODS'!AC$15*10^6&lt;0,0,IF(AND(SUM('Chemicals Calcs'!AH$1:AH77)-'Chem - ODS'!AC$15*10^6&lt;0,SUM('Chemicals Calcs'!AH$2:AH78)-'Chem - ODS'!AC$15*10^6&gt;0),SUM('Chemicals Calcs'!AH$2:AH78)-'Chem - ODS'!AC$15*10^6,'Chemicals Calcs'!AH78))</f>
        <v>0</v>
      </c>
      <c r="AI78" s="210">
        <f ca="1">IF(SUM('Chemicals Calcs'!AI$2:AI78)-'Chem - ODS'!AD$15*10^6&lt;0,0,IF(AND(SUM('Chemicals Calcs'!AI$1:AI77)-'Chem - ODS'!AD$15*10^6&lt;0,SUM('Chemicals Calcs'!AI$2:AI78)-'Chem - ODS'!AD$15*10^6&gt;0),SUM('Chemicals Calcs'!AI$2:AI78)-'Chem - ODS'!AD$15*10^6,'Chemicals Calcs'!AI78))</f>
        <v>0</v>
      </c>
      <c r="AJ78" s="210">
        <f ca="1">IF(SUM('Chemicals Calcs'!AJ$2:AJ78)-'Chem - ODS'!AE$15*10^6&lt;0,0,IF(AND(SUM('Chemicals Calcs'!AJ$1:AJ77)-'Chem - ODS'!AE$15*10^6&lt;0,SUM('Chemicals Calcs'!AJ$2:AJ78)-'Chem - ODS'!AE$15*10^6&gt;0),SUM('Chemicals Calcs'!AJ$2:AJ78)-'Chem - ODS'!AE$15*10^6,'Chemicals Calcs'!AJ78))</f>
        <v>0</v>
      </c>
      <c r="AK78" s="210">
        <f ca="1">IF(SUM('Chemicals Calcs'!AK$2:AK78)-'Chem - ODS'!AF$15*10^6&lt;0,0,IF(AND(SUM('Chemicals Calcs'!AK$1:AK77)-'Chem - ODS'!AF$15*10^6&lt;0,SUM('Chemicals Calcs'!AK$2:AK78)-'Chem - ODS'!AF$15*10^6&gt;0),SUM('Chemicals Calcs'!AK$2:AK78)-'Chem - ODS'!AF$15*10^6,'Chemicals Calcs'!AK78))</f>
        <v>0</v>
      </c>
      <c r="AL78" s="210">
        <f ca="1">IF(SUM('Chemicals Calcs'!AL$2:AL78)-'Chem - ODS'!AG$15*10^6&lt;0,0,IF(AND(SUM('Chemicals Calcs'!AL$1:AL77)-'Chem - ODS'!AG$15*10^6&lt;0,SUM('Chemicals Calcs'!AL$2:AL78)-'Chem - ODS'!AG$15*10^6&gt;0),SUM('Chemicals Calcs'!AL$2:AL78)-'Chem - ODS'!AG$15*10^6,'Chemicals Calcs'!AL78))</f>
        <v>0</v>
      </c>
      <c r="AM78" s="210">
        <f ca="1">IF(SUM('Chemicals Calcs'!AM$2:AM78)-'Chem - ODS'!AH$15*10^6&lt;0,0,IF(AND(SUM('Chemicals Calcs'!AM$1:AM77)-'Chem - ODS'!AH$15*10^6&lt;0,SUM('Chemicals Calcs'!AM$2:AM78)-'Chem - ODS'!AH$15*10^6&gt;0),SUM('Chemicals Calcs'!AM$2:AM78)-'Chem - ODS'!AH$15*10^6,'Chemicals Calcs'!AM78))</f>
        <v>0</v>
      </c>
      <c r="AN78" s="210">
        <f ca="1">IF(SUM('Chemicals Calcs'!AN$2:AN78)-'Chem - ODS'!AI$15*10^6&lt;0,0,IF(AND(SUM('Chemicals Calcs'!AN$1:AN77)-'Chem - ODS'!AI$15*10^6&lt;0,SUM('Chemicals Calcs'!AN$2:AN78)-'Chem - ODS'!AI$15*10^6&gt;0),SUM('Chemicals Calcs'!AN$2:AN78)-'Chem - ODS'!AI$15*10^6,'Chemicals Calcs'!AN78))</f>
        <v>0</v>
      </c>
      <c r="AO78" s="210">
        <f ca="1">IF(SUM('Chemicals Calcs'!AO$2:AO78)-'Chem - ODS'!AJ$15*10^6&lt;0,0,IF(AND(SUM('Chemicals Calcs'!AO$1:AO77)-'Chem - ODS'!AJ$15*10^6&lt;0,SUM('Chemicals Calcs'!AO$2:AO78)-'Chem - ODS'!AJ$15*10^6&gt;0),SUM('Chemicals Calcs'!AO$2:AO78)-'Chem - ODS'!AJ$15*10^6,'Chemicals Calcs'!AO78))</f>
        <v>0</v>
      </c>
      <c r="AP78" s="210">
        <f ca="1">IF(SUM('Chemicals Calcs'!AP$2:AP78)-'Chem - ODS'!AK$15*10^6&lt;0,0,IF(AND(SUM('Chemicals Calcs'!AP$1:AP77)-'Chem - ODS'!AK$15*10^6&lt;0,SUM('Chemicals Calcs'!AP$2:AP78)-'Chem - ODS'!AK$15*10^6&gt;0),SUM('Chemicals Calcs'!AP$2:AP78)-'Chem - ODS'!AK$15*10^6,'Chemicals Calcs'!AP78))</f>
        <v>0</v>
      </c>
    </row>
    <row r="79" spans="1:42">
      <c r="A79" s="74">
        <v>27</v>
      </c>
      <c r="B79">
        <f ca="1">IF('Chemicals 2010'!$A87="CP",INDIRECT("'Chemicals 2010'!"&amp;'Country Selector'!$B$3&amp;ROW($A87))*10^12,0)</f>
        <v>0</v>
      </c>
      <c r="C79" s="90">
        <f t="shared" ca="1" si="4"/>
        <v>2001028702411.061</v>
      </c>
      <c r="D79" s="90">
        <f t="shared" ca="1" si="3"/>
        <v>4002057404822.1221</v>
      </c>
      <c r="E79" s="90">
        <f t="shared" ca="1" si="3"/>
        <v>6003086107233.1826</v>
      </c>
      <c r="F79" s="90">
        <f t="shared" ca="1" si="3"/>
        <v>8004114809644.2441</v>
      </c>
      <c r="G79" s="210">
        <f ca="1">IF(SUM('Chemicals Calcs'!G$2:G79)-'Chem - ODS'!B$15*10^6&lt;0,0,IF(AND(SUM('Chemicals Calcs'!G$1:G78)-'Chem - ODS'!B$15*10^6&lt;0,SUM('Chemicals Calcs'!G$2:G79)-'Chem - ODS'!B$15*10^6&gt;0),SUM('Chemicals Calcs'!G$2:G79)-'Chem - ODS'!B$15*10^6,'Chemicals Calcs'!G79))</f>
        <v>10005143512055.305</v>
      </c>
      <c r="H79" s="210">
        <f ca="1">IF(SUM('Chemicals Calcs'!H$2:H79)-'Chem - ODS'!C$15*10^6&lt;0,0,IF(AND(SUM('Chemicals Calcs'!H$1:H78)-'Chem - ODS'!C$15*10^6&lt;0,SUM('Chemicals Calcs'!H$2:H79)-'Chem - ODS'!C$15*10^6&gt;0),SUM('Chemicals Calcs'!H$2:H79)-'Chem - ODS'!C$15*10^6,'Chemicals Calcs'!H79))</f>
        <v>12006172214466.365</v>
      </c>
      <c r="I79" s="210">
        <f ca="1">IF(SUM('Chemicals Calcs'!I$2:I79)-'Chem - ODS'!D$15*10^6&lt;0,0,IF(AND(SUM('Chemicals Calcs'!I$1:I78)-'Chem - ODS'!D$15*10^6&lt;0,SUM('Chemicals Calcs'!I$2:I79)-'Chem - ODS'!D$15*10^6&gt;0),SUM('Chemicals Calcs'!I$2:I79)-'Chem - ODS'!D$15*10^6,'Chemicals Calcs'!I79))</f>
        <v>14007200916877.426</v>
      </c>
      <c r="J79" s="210">
        <f ca="1">IF(SUM('Chemicals Calcs'!J$2:J79)-'Chem - ODS'!E$15*10^6&lt;0,0,IF(AND(SUM('Chemicals Calcs'!J$1:J78)-'Chem - ODS'!E$15*10^6&lt;0,SUM('Chemicals Calcs'!J$2:J79)-'Chem - ODS'!E$15*10^6&gt;0),SUM('Chemicals Calcs'!J$2:J79)-'Chem - ODS'!E$15*10^6,'Chemicals Calcs'!J79))</f>
        <v>16008229619288.488</v>
      </c>
      <c r="K79" s="210">
        <f ca="1">IF(SUM('Chemicals Calcs'!K$2:K79)-'Chem - ODS'!F$15*10^6&lt;0,0,IF(AND(SUM('Chemicals Calcs'!K$1:K78)-'Chem - ODS'!F$15*10^6&lt;0,SUM('Chemicals Calcs'!K$2:K79)-'Chem - ODS'!F$15*10^6&gt;0),SUM('Chemicals Calcs'!K$2:K79)-'Chem - ODS'!F$15*10^6,'Chemicals Calcs'!K79))</f>
        <v>18009258321699.551</v>
      </c>
      <c r="L79" s="210">
        <f ca="1">IF(SUM('Chemicals Calcs'!L$2:L79)-'Chem - ODS'!G$15*10^6&lt;0,0,IF(AND(SUM('Chemicals Calcs'!L$1:L78)-'Chem - ODS'!G$15*10^6&lt;0,SUM('Chemicals Calcs'!L$2:L79)-'Chem - ODS'!G$15*10^6&gt;0),SUM('Chemicals Calcs'!L$2:L79)-'Chem - ODS'!G$15*10^6,'Chemicals Calcs'!L79))</f>
        <v>20010287024110.609</v>
      </c>
      <c r="M79" s="210">
        <f ca="1">IF(SUM('Chemicals Calcs'!M$2:M79)-'Chem - ODS'!H$15*10^6&lt;0,0,IF(AND(SUM('Chemicals Calcs'!M$1:M78)-'Chem - ODS'!H$15*10^6&lt;0,SUM('Chemicals Calcs'!M$2:M79)-'Chem - ODS'!H$15*10^6&gt;0),SUM('Chemicals Calcs'!M$2:M79)-'Chem - ODS'!H$15*10^6,'Chemicals Calcs'!M79))</f>
        <v>19354459758844.988</v>
      </c>
      <c r="N79" s="210">
        <f ca="1">IF(SUM('Chemicals Calcs'!N$2:N79)-'Chem - ODS'!I$15*10^6&lt;0,0,IF(AND(SUM('Chemicals Calcs'!N$1:N78)-'Chem - ODS'!I$15*10^6&lt;0,SUM('Chemicals Calcs'!N$2:N79)-'Chem - ODS'!I$15*10^6&gt;0),SUM('Chemicals Calcs'!N$2:N79)-'Chem - ODS'!I$15*10^6,'Chemicals Calcs'!N79))</f>
        <v>18698632493579.363</v>
      </c>
      <c r="O79" s="210">
        <f ca="1">IF(SUM('Chemicals Calcs'!O$2:O79)-'Chem - ODS'!J$15*10^6&lt;0,0,IF(AND(SUM('Chemicals Calcs'!O$1:O78)-'Chem - ODS'!J$15*10^6&lt;0,SUM('Chemicals Calcs'!O$2:O79)-'Chem - ODS'!J$15*10^6&gt;0),SUM('Chemicals Calcs'!O$2:O79)-'Chem - ODS'!J$15*10^6,'Chemicals Calcs'!O79))</f>
        <v>18042805228313.734</v>
      </c>
      <c r="P79" s="210">
        <f ca="1">IF(SUM('Chemicals Calcs'!P$2:P79)-'Chem - ODS'!K$15*10^6&lt;0,0,IF(AND(SUM('Chemicals Calcs'!P$1:P78)-'Chem - ODS'!K$15*10^6&lt;0,SUM('Chemicals Calcs'!P$2:P79)-'Chem - ODS'!K$15*10^6&gt;0),SUM('Chemicals Calcs'!P$2:P79)-'Chem - ODS'!K$15*10^6,'Chemicals Calcs'!P79))</f>
        <v>17386977963048.113</v>
      </c>
      <c r="Q79" s="210">
        <f ca="1">IF(SUM('Chemicals Calcs'!Q$2:Q79)-'Chem - ODS'!L$15*10^6&lt;0,0,IF(AND(SUM('Chemicals Calcs'!Q$1:Q78)-'Chem - ODS'!L$15*10^6&lt;0,SUM('Chemicals Calcs'!Q$2:Q79)-'Chem - ODS'!L$15*10^6&gt;0),SUM('Chemicals Calcs'!Q$2:Q79)-'Chem - ODS'!L$15*10^6,'Chemicals Calcs'!Q79))</f>
        <v>16731150697782.488</v>
      </c>
      <c r="R79" s="210">
        <f ca="1">IF(SUM('Chemicals Calcs'!R$2:R79)-'Chem - ODS'!M$15*10^6&lt;0,0,IF(AND(SUM('Chemicals Calcs'!R$1:R78)-'Chem - ODS'!M$15*10^6&lt;0,SUM('Chemicals Calcs'!R$2:R79)-'Chem - ODS'!M$15*10^6&gt;0),SUM('Chemicals Calcs'!R$2:R79)-'Chem - ODS'!M$15*10^6,'Chemicals Calcs'!R79))</f>
        <v>16075323432516.863</v>
      </c>
      <c r="S79" s="210">
        <f ca="1">IF(SUM('Chemicals Calcs'!S$2:S79)-'Chem - ODS'!N$15*10^6&lt;0,0,IF(AND(SUM('Chemicals Calcs'!S$1:S78)-'Chem - ODS'!N$15*10^6&lt;0,SUM('Chemicals Calcs'!S$2:S79)-'Chem - ODS'!N$15*10^6&gt;0),SUM('Chemicals Calcs'!S$2:S79)-'Chem - ODS'!N$15*10^6,'Chemicals Calcs'!S79))</f>
        <v>15419496167251.238</v>
      </c>
      <c r="T79" s="210">
        <f ca="1">IF(SUM('Chemicals Calcs'!T$2:T79)-'Chem - ODS'!O$15*10^6&lt;0,0,IF(AND(SUM('Chemicals Calcs'!T$1:T78)-'Chem - ODS'!O$15*10^6&lt;0,SUM('Chemicals Calcs'!T$2:T79)-'Chem - ODS'!O$15*10^6&gt;0),SUM('Chemicals Calcs'!T$2:T79)-'Chem - ODS'!O$15*10^6,'Chemicals Calcs'!T79))</f>
        <v>14763668901985.617</v>
      </c>
      <c r="U79" s="210">
        <f ca="1">IF(SUM('Chemicals Calcs'!U$2:U79)-'Chem - ODS'!P$15*10^6&lt;0,0,IF(AND(SUM('Chemicals Calcs'!U$1:U78)-'Chem - ODS'!P$15*10^6&lt;0,SUM('Chemicals Calcs'!U$2:U79)-'Chem - ODS'!P$15*10^6&gt;0),SUM('Chemicals Calcs'!U$2:U79)-'Chem - ODS'!P$15*10^6,'Chemicals Calcs'!U79))</f>
        <v>14107841636719.992</v>
      </c>
      <c r="V79" s="210">
        <f ca="1">IF(SUM('Chemicals Calcs'!V$2:V79)-'Chem - ODS'!Q$15*10^6&lt;0,0,IF(AND(SUM('Chemicals Calcs'!V$1:V78)-'Chem - ODS'!Q$15*10^6&lt;0,SUM('Chemicals Calcs'!V$2:V79)-'Chem - ODS'!Q$15*10^6&gt;0),SUM('Chemicals Calcs'!V$2:V79)-'Chem - ODS'!Q$15*10^6,'Chemicals Calcs'!V79))</f>
        <v>13452014371454.367</v>
      </c>
      <c r="W79" s="210">
        <f ca="1">IF(SUM('Chemicals Calcs'!W$2:W79)-'Chem - ODS'!R$15*10^6&lt;0,0,IF(AND(SUM('Chemicals Calcs'!W$1:W78)-'Chem - ODS'!R$15*10^6&lt;0,SUM('Chemicals Calcs'!W$2:W79)-'Chem - ODS'!R$15*10^6&gt;0),SUM('Chemicals Calcs'!W$2:W79)-'Chem - ODS'!R$15*10^6,'Chemicals Calcs'!W79))</f>
        <v>13686731342403.008</v>
      </c>
      <c r="X79" s="210">
        <f ca="1">IF(SUM('Chemicals Calcs'!X$2:X79)-'Chem - ODS'!S$15*10^6&lt;0,0,IF(AND(SUM('Chemicals Calcs'!X$1:X78)-'Chem - ODS'!S$15*10^6&lt;0,SUM('Chemicals Calcs'!X$2:X79)-'Chem - ODS'!S$15*10^6&gt;0),SUM('Chemicals Calcs'!X$2:X79)-'Chem - ODS'!S$15*10^6,'Chemicals Calcs'!X79))</f>
        <v>13921448313351.65</v>
      </c>
      <c r="Y79" s="210">
        <f ca="1">IF(SUM('Chemicals Calcs'!Y$2:Y79)-'Chem - ODS'!T$15*10^6&lt;0,0,IF(AND(SUM('Chemicals Calcs'!Y$1:Y78)-'Chem - ODS'!T$15*10^6&lt;0,SUM('Chemicals Calcs'!Y$2:Y79)-'Chem - ODS'!T$15*10^6&gt;0),SUM('Chemicals Calcs'!Y$2:Y79)-'Chem - ODS'!T$15*10^6,'Chemicals Calcs'!Y79))</f>
        <v>14156165284300.293</v>
      </c>
      <c r="Z79" s="210">
        <f ca="1">IF(SUM('Chemicals Calcs'!Z$2:Z79)-'Chem - ODS'!U$15*10^6&lt;0,0,IF(AND(SUM('Chemicals Calcs'!Z$1:Z78)-'Chem - ODS'!U$15*10^6&lt;0,SUM('Chemicals Calcs'!Z$2:Z79)-'Chem - ODS'!U$15*10^6&gt;0),SUM('Chemicals Calcs'!Z$2:Z79)-'Chem - ODS'!U$15*10^6,'Chemicals Calcs'!Z79))</f>
        <v>14390882255248.934</v>
      </c>
      <c r="AA79" s="210">
        <f ca="1">IF(SUM('Chemicals Calcs'!AA$2:AA79)-'Chem - ODS'!V$15*10^6&lt;0,0,IF(AND(SUM('Chemicals Calcs'!AA$1:AA78)-'Chem - ODS'!V$15*10^6&lt;0,SUM('Chemicals Calcs'!AA$2:AA79)-'Chem - ODS'!V$15*10^6&gt;0),SUM('Chemicals Calcs'!AA$2:AA79)-'Chem - ODS'!V$15*10^6,'Chemicals Calcs'!AA79))</f>
        <v>14625599226197.574</v>
      </c>
      <c r="AB79" s="210">
        <f ca="1">IF(SUM('Chemicals Calcs'!AB$2:AB79)-'Chem - ODS'!W$15*10^6&lt;0,0,IF(AND(SUM('Chemicals Calcs'!AB$1:AB78)-'Chem - ODS'!W$15*10^6&lt;0,SUM('Chemicals Calcs'!AB$2:AB79)-'Chem - ODS'!W$15*10^6&gt;0),SUM('Chemicals Calcs'!AB$2:AB79)-'Chem - ODS'!W$15*10^6,'Chemicals Calcs'!AB79))</f>
        <v>14860316197146.215</v>
      </c>
      <c r="AC79" s="210">
        <f ca="1">IF(SUM('Chemicals Calcs'!AC$2:AC79)-'Chem - ODS'!X$15*10^6&lt;0,0,IF(AND(SUM('Chemicals Calcs'!AC$1:AC78)-'Chem - ODS'!X$15*10^6&lt;0,SUM('Chemicals Calcs'!AC$2:AC79)-'Chem - ODS'!X$15*10^6&gt;0),SUM('Chemicals Calcs'!AC$2:AC79)-'Chem - ODS'!X$15*10^6,'Chemicals Calcs'!AC79))</f>
        <v>15095033168094.857</v>
      </c>
      <c r="AD79" s="210">
        <f ca="1">IF(SUM('Chemicals Calcs'!AD$2:AD79)-'Chem - ODS'!Y$15*10^6&lt;0,0,IF(AND(SUM('Chemicals Calcs'!AD$1:AD78)-'Chem - ODS'!Y$15*10^6&lt;0,SUM('Chemicals Calcs'!AD$2:AD79)-'Chem - ODS'!Y$15*10^6&gt;0),SUM('Chemicals Calcs'!AD$2:AD79)-'Chem - ODS'!Y$15*10^6,'Chemicals Calcs'!AD79))</f>
        <v>15329750139043.498</v>
      </c>
      <c r="AE79" s="210">
        <f ca="1">IF(SUM('Chemicals Calcs'!AE$2:AE79)-'Chem - ODS'!Z$15*10^6&lt;0,0,IF(AND(SUM('Chemicals Calcs'!AE$1:AE78)-'Chem - ODS'!Z$15*10^6&lt;0,SUM('Chemicals Calcs'!AE$2:AE79)-'Chem - ODS'!Z$15*10^6&gt;0),SUM('Chemicals Calcs'!AE$2:AE79)-'Chem - ODS'!Z$15*10^6,'Chemicals Calcs'!AE79))</f>
        <v>15564467109992.139</v>
      </c>
      <c r="AF79" s="210">
        <f ca="1">IF(SUM('Chemicals Calcs'!AF$2:AF79)-'Chem - ODS'!AA$15*10^6&lt;0,0,IF(AND(SUM('Chemicals Calcs'!AF$1:AF78)-'Chem - ODS'!AA$15*10^6&lt;0,SUM('Chemicals Calcs'!AF$2:AF79)-'Chem - ODS'!AA$15*10^6&gt;0),SUM('Chemicals Calcs'!AF$2:AF79)-'Chem - ODS'!AA$15*10^6,'Chemicals Calcs'!AF79))</f>
        <v>15799184080940.781</v>
      </c>
      <c r="AG79" s="210">
        <f ca="1">IF(SUM('Chemicals Calcs'!AG$2:AG79)-'Chem - ODS'!AB$15*10^6&lt;0,0,IF(AND(SUM('Chemicals Calcs'!AG$1:AG78)-'Chem - ODS'!AB$15*10^6&lt;0,SUM('Chemicals Calcs'!AG$2:AG79)-'Chem - ODS'!AB$15*10^6&gt;0),SUM('Chemicals Calcs'!AG$2:AG79)-'Chem - ODS'!AB$15*10^6,'Chemicals Calcs'!AG79))</f>
        <v>16033901051889.422</v>
      </c>
      <c r="AH79" s="210">
        <f ca="1">IF(SUM('Chemicals Calcs'!AH$2:AH79)-'Chem - ODS'!AC$15*10^6&lt;0,0,IF(AND(SUM('Chemicals Calcs'!AH$1:AH78)-'Chem - ODS'!AC$15*10^6&lt;0,SUM('Chemicals Calcs'!AH$2:AH79)-'Chem - ODS'!AC$15*10^6&gt;0),SUM('Chemicals Calcs'!AH$2:AH79)-'Chem - ODS'!AC$15*10^6,'Chemicals Calcs'!AH79))</f>
        <v>16268618022838.063</v>
      </c>
      <c r="AI79" s="210">
        <f ca="1">IF(SUM('Chemicals Calcs'!AI$2:AI79)-'Chem - ODS'!AD$15*10^6&lt;0,0,IF(AND(SUM('Chemicals Calcs'!AI$1:AI78)-'Chem - ODS'!AD$15*10^6&lt;0,SUM('Chemicals Calcs'!AI$2:AI79)-'Chem - ODS'!AD$15*10^6&gt;0),SUM('Chemicals Calcs'!AI$2:AI79)-'Chem - ODS'!AD$15*10^6,'Chemicals Calcs'!AI79))</f>
        <v>16503334993786.703</v>
      </c>
      <c r="AJ79" s="210">
        <f ca="1">IF(SUM('Chemicals Calcs'!AJ$2:AJ79)-'Chem - ODS'!AE$15*10^6&lt;0,0,IF(AND(SUM('Chemicals Calcs'!AJ$1:AJ78)-'Chem - ODS'!AE$15*10^6&lt;0,SUM('Chemicals Calcs'!AJ$2:AJ79)-'Chem - ODS'!AE$15*10^6&gt;0),SUM('Chemicals Calcs'!AJ$2:AJ79)-'Chem - ODS'!AE$15*10^6,'Chemicals Calcs'!AJ79))</f>
        <v>16738051964735.348</v>
      </c>
      <c r="AK79" s="210">
        <f ca="1">IF(SUM('Chemicals Calcs'!AK$2:AK79)-'Chem - ODS'!AF$15*10^6&lt;0,0,IF(AND(SUM('Chemicals Calcs'!AK$1:AK78)-'Chem - ODS'!AF$15*10^6&lt;0,SUM('Chemicals Calcs'!AK$2:AK79)-'Chem - ODS'!AF$15*10^6&gt;0),SUM('Chemicals Calcs'!AK$2:AK79)-'Chem - ODS'!AF$15*10^6,'Chemicals Calcs'!AK79))</f>
        <v>16972768935683.988</v>
      </c>
      <c r="AL79" s="210">
        <f ca="1">IF(SUM('Chemicals Calcs'!AL$2:AL79)-'Chem - ODS'!AG$15*10^6&lt;0,0,IF(AND(SUM('Chemicals Calcs'!AL$1:AL78)-'Chem - ODS'!AG$15*10^6&lt;0,SUM('Chemicals Calcs'!AL$2:AL79)-'Chem - ODS'!AG$15*10^6&gt;0),SUM('Chemicals Calcs'!AL$2:AL79)-'Chem - ODS'!AG$15*10^6,'Chemicals Calcs'!AL79))</f>
        <v>17207485906632.629</v>
      </c>
      <c r="AM79" s="210">
        <f ca="1">IF(SUM('Chemicals Calcs'!AM$2:AM79)-'Chem - ODS'!AH$15*10^6&lt;0,0,IF(AND(SUM('Chemicals Calcs'!AM$1:AM78)-'Chem - ODS'!AH$15*10^6&lt;0,SUM('Chemicals Calcs'!AM$2:AM79)-'Chem - ODS'!AH$15*10^6&gt;0),SUM('Chemicals Calcs'!AM$2:AM79)-'Chem - ODS'!AH$15*10^6,'Chemicals Calcs'!AM79))</f>
        <v>17442202877581.27</v>
      </c>
      <c r="AN79" s="210">
        <f ca="1">IF(SUM('Chemicals Calcs'!AN$2:AN79)-'Chem - ODS'!AI$15*10^6&lt;0,0,IF(AND(SUM('Chemicals Calcs'!AN$1:AN78)-'Chem - ODS'!AI$15*10^6&lt;0,SUM('Chemicals Calcs'!AN$2:AN79)-'Chem - ODS'!AI$15*10^6&gt;0),SUM('Chemicals Calcs'!AN$2:AN79)-'Chem - ODS'!AI$15*10^6,'Chemicals Calcs'!AN79))</f>
        <v>17676919848529.91</v>
      </c>
      <c r="AO79" s="210">
        <f ca="1">IF(SUM('Chemicals Calcs'!AO$2:AO79)-'Chem - ODS'!AJ$15*10^6&lt;0,0,IF(AND(SUM('Chemicals Calcs'!AO$1:AO78)-'Chem - ODS'!AJ$15*10^6&lt;0,SUM('Chemicals Calcs'!AO$2:AO79)-'Chem - ODS'!AJ$15*10^6&gt;0),SUM('Chemicals Calcs'!AO$2:AO79)-'Chem - ODS'!AJ$15*10^6,'Chemicals Calcs'!AO79))</f>
        <v>17911636819478.551</v>
      </c>
      <c r="AP79" s="210">
        <f ca="1">IF(SUM('Chemicals Calcs'!AP$2:AP79)-'Chem - ODS'!AK$15*10^6&lt;0,0,IF(AND(SUM('Chemicals Calcs'!AP$1:AP78)-'Chem - ODS'!AK$15*10^6&lt;0,SUM('Chemicals Calcs'!AP$2:AP79)-'Chem - ODS'!AK$15*10^6&gt;0),SUM('Chemicals Calcs'!AP$2:AP79)-'Chem - ODS'!AK$15*10^6,'Chemicals Calcs'!AP79))</f>
        <v>18146353790427.195</v>
      </c>
    </row>
    <row r="80" spans="1:42">
      <c r="A80" s="74">
        <v>28</v>
      </c>
      <c r="B80">
        <f ca="1">IF('Chemicals 2010'!$A88="CP",INDIRECT("'Chemicals 2010'!"&amp;'Country Selector'!$B$3&amp;ROW($A88))*10^12,0)</f>
        <v>1156566892212.2896</v>
      </c>
      <c r="C80" s="90">
        <f t="shared" ca="1" si="4"/>
        <v>1181006032425.0757</v>
      </c>
      <c r="D80" s="90">
        <f t="shared" ca="1" si="3"/>
        <v>1205445172637.8621</v>
      </c>
      <c r="E80" s="90">
        <f t="shared" ca="1" si="3"/>
        <v>1229884312850.6484</v>
      </c>
      <c r="F80" s="90">
        <f t="shared" ca="1" si="3"/>
        <v>1254323453063.4346</v>
      </c>
      <c r="G80" s="210">
        <f ca="1">IF(SUM('Chemicals Calcs'!G$2:G80)-'Chem - ODS'!B$15*10^6&lt;0,0,IF(AND(SUM('Chemicals Calcs'!G$1:G79)-'Chem - ODS'!B$15*10^6&lt;0,SUM('Chemicals Calcs'!G$2:G80)-'Chem - ODS'!B$15*10^6&gt;0),SUM('Chemicals Calcs'!G$2:G80)-'Chem - ODS'!B$15*10^6,'Chemicals Calcs'!G80))</f>
        <v>1278762593276.2207</v>
      </c>
      <c r="H80" s="210">
        <f ca="1">IF(SUM('Chemicals Calcs'!H$2:H80)-'Chem - ODS'!C$15*10^6&lt;0,0,IF(AND(SUM('Chemicals Calcs'!H$1:H79)-'Chem - ODS'!C$15*10^6&lt;0,SUM('Chemicals Calcs'!H$2:H80)-'Chem - ODS'!C$15*10^6&gt;0),SUM('Chemicals Calcs'!H$2:H80)-'Chem - ODS'!C$15*10^6,'Chemicals Calcs'!H80))</f>
        <v>1303201733489.0071</v>
      </c>
      <c r="I80" s="210">
        <f ca="1">IF(SUM('Chemicals Calcs'!I$2:I80)-'Chem - ODS'!D$15*10^6&lt;0,0,IF(AND(SUM('Chemicals Calcs'!I$1:I79)-'Chem - ODS'!D$15*10^6&lt;0,SUM('Chemicals Calcs'!I$2:I80)-'Chem - ODS'!D$15*10^6&gt;0),SUM('Chemicals Calcs'!I$2:I80)-'Chem - ODS'!D$15*10^6,'Chemicals Calcs'!I80))</f>
        <v>1327640873701.7935</v>
      </c>
      <c r="J80" s="210">
        <f ca="1">IF(SUM('Chemicals Calcs'!J$2:J80)-'Chem - ODS'!E$15*10^6&lt;0,0,IF(AND(SUM('Chemicals Calcs'!J$1:J79)-'Chem - ODS'!E$15*10^6&lt;0,SUM('Chemicals Calcs'!J$2:J80)-'Chem - ODS'!E$15*10^6&gt;0),SUM('Chemicals Calcs'!J$2:J80)-'Chem - ODS'!E$15*10^6,'Chemicals Calcs'!J80))</f>
        <v>1352080013914.5796</v>
      </c>
      <c r="K80" s="210">
        <f ca="1">IF(SUM('Chemicals Calcs'!K$2:K80)-'Chem - ODS'!F$15*10^6&lt;0,0,IF(AND(SUM('Chemicals Calcs'!K$1:K79)-'Chem - ODS'!F$15*10^6&lt;0,SUM('Chemicals Calcs'!K$2:K80)-'Chem - ODS'!F$15*10^6&gt;0),SUM('Chemicals Calcs'!K$2:K80)-'Chem - ODS'!F$15*10^6,'Chemicals Calcs'!K80))</f>
        <v>1376519154127.366</v>
      </c>
      <c r="L80" s="210">
        <f ca="1">IF(SUM('Chemicals Calcs'!L$2:L80)-'Chem - ODS'!G$15*10^6&lt;0,0,IF(AND(SUM('Chemicals Calcs'!L$1:L79)-'Chem - ODS'!G$15*10^6&lt;0,SUM('Chemicals Calcs'!L$2:L80)-'Chem - ODS'!G$15*10^6&gt;0),SUM('Chemicals Calcs'!L$2:L80)-'Chem - ODS'!G$15*10^6,'Chemicals Calcs'!L80))</f>
        <v>1400958294340.1521</v>
      </c>
      <c r="M80" s="210">
        <f ca="1">IF(SUM('Chemicals Calcs'!M$2:M80)-'Chem - ODS'!H$15*10^6&lt;0,0,IF(AND(SUM('Chemicals Calcs'!M$1:M79)-'Chem - ODS'!H$15*10^6&lt;0,SUM('Chemicals Calcs'!M$2:M80)-'Chem - ODS'!H$15*10^6&gt;0),SUM('Chemicals Calcs'!M$2:M80)-'Chem - ODS'!H$15*10^6,'Chemicals Calcs'!M80))</f>
        <v>1423146897912.1572</v>
      </c>
      <c r="N80" s="210">
        <f ca="1">IF(SUM('Chemicals Calcs'!N$2:N80)-'Chem - ODS'!I$15*10^6&lt;0,0,IF(AND(SUM('Chemicals Calcs'!N$1:N79)-'Chem - ODS'!I$15*10^6&lt;0,SUM('Chemicals Calcs'!N$2:N80)-'Chem - ODS'!I$15*10^6&gt;0),SUM('Chemicals Calcs'!N$2:N80)-'Chem - ODS'!I$15*10^6,'Chemicals Calcs'!N80))</f>
        <v>1445335501484.1619</v>
      </c>
      <c r="O80" s="210">
        <f ca="1">IF(SUM('Chemicals Calcs'!O$2:O80)-'Chem - ODS'!J$15*10^6&lt;0,0,IF(AND(SUM('Chemicals Calcs'!O$1:O79)-'Chem - ODS'!J$15*10^6&lt;0,SUM('Chemicals Calcs'!O$2:O80)-'Chem - ODS'!J$15*10^6&gt;0),SUM('Chemicals Calcs'!O$2:O80)-'Chem - ODS'!J$15*10^6,'Chemicals Calcs'!O80))</f>
        <v>1467524105056.167</v>
      </c>
      <c r="P80" s="210">
        <f ca="1">IF(SUM('Chemicals Calcs'!P$2:P80)-'Chem - ODS'!K$15*10^6&lt;0,0,IF(AND(SUM('Chemicals Calcs'!P$1:P79)-'Chem - ODS'!K$15*10^6&lt;0,SUM('Chemicals Calcs'!P$2:P80)-'Chem - ODS'!K$15*10^6&gt;0),SUM('Chemicals Calcs'!P$2:P80)-'Chem - ODS'!K$15*10^6,'Chemicals Calcs'!P80))</f>
        <v>1489712708628.1719</v>
      </c>
      <c r="Q80" s="210">
        <f ca="1">IF(SUM('Chemicals Calcs'!Q$2:Q80)-'Chem - ODS'!L$15*10^6&lt;0,0,IF(AND(SUM('Chemicals Calcs'!Q$1:Q79)-'Chem - ODS'!L$15*10^6&lt;0,SUM('Chemicals Calcs'!Q$2:Q80)-'Chem - ODS'!L$15*10^6&gt;0),SUM('Chemicals Calcs'!Q$2:Q80)-'Chem - ODS'!L$15*10^6,'Chemicals Calcs'!Q80))</f>
        <v>1511901312200.1768</v>
      </c>
      <c r="R80" s="210">
        <f ca="1">IF(SUM('Chemicals Calcs'!R$2:R80)-'Chem - ODS'!M$15*10^6&lt;0,0,IF(AND(SUM('Chemicals Calcs'!R$1:R79)-'Chem - ODS'!M$15*10^6&lt;0,SUM('Chemicals Calcs'!R$2:R80)-'Chem - ODS'!M$15*10^6&gt;0),SUM('Chemicals Calcs'!R$2:R80)-'Chem - ODS'!M$15*10^6,'Chemicals Calcs'!R80))</f>
        <v>1534089915772.1816</v>
      </c>
      <c r="S80" s="210">
        <f ca="1">IF(SUM('Chemicals Calcs'!S$2:S80)-'Chem - ODS'!N$15*10^6&lt;0,0,IF(AND(SUM('Chemicals Calcs'!S$1:S79)-'Chem - ODS'!N$15*10^6&lt;0,SUM('Chemicals Calcs'!S$2:S80)-'Chem - ODS'!N$15*10^6&gt;0),SUM('Chemicals Calcs'!S$2:S80)-'Chem - ODS'!N$15*10^6,'Chemicals Calcs'!S80))</f>
        <v>1556278519344.1868</v>
      </c>
      <c r="T80" s="210">
        <f ca="1">IF(SUM('Chemicals Calcs'!T$2:T80)-'Chem - ODS'!O$15*10^6&lt;0,0,IF(AND(SUM('Chemicals Calcs'!T$1:T79)-'Chem - ODS'!O$15*10^6&lt;0,SUM('Chemicals Calcs'!T$2:T80)-'Chem - ODS'!O$15*10^6&gt;0),SUM('Chemicals Calcs'!T$2:T80)-'Chem - ODS'!O$15*10^6,'Chemicals Calcs'!T80))</f>
        <v>1578467122916.1914</v>
      </c>
      <c r="U80" s="210">
        <f ca="1">IF(SUM('Chemicals Calcs'!U$2:U80)-'Chem - ODS'!P$15*10^6&lt;0,0,IF(AND(SUM('Chemicals Calcs'!U$1:U79)-'Chem - ODS'!P$15*10^6&lt;0,SUM('Chemicals Calcs'!U$2:U80)-'Chem - ODS'!P$15*10^6&gt;0),SUM('Chemicals Calcs'!U$2:U80)-'Chem - ODS'!P$15*10^6,'Chemicals Calcs'!U80))</f>
        <v>1600655726488.1963</v>
      </c>
      <c r="V80" s="210">
        <f ca="1">IF(SUM('Chemicals Calcs'!V$2:V80)-'Chem - ODS'!Q$15*10^6&lt;0,0,IF(AND(SUM('Chemicals Calcs'!V$1:V79)-'Chem - ODS'!Q$15*10^6&lt;0,SUM('Chemicals Calcs'!V$2:V80)-'Chem - ODS'!Q$15*10^6&gt;0),SUM('Chemicals Calcs'!V$2:V80)-'Chem - ODS'!Q$15*10^6,'Chemicals Calcs'!V80))</f>
        <v>1622844330060.2014</v>
      </c>
      <c r="W80" s="210">
        <f ca="1">IF(SUM('Chemicals Calcs'!W$2:W80)-'Chem - ODS'!R$15*10^6&lt;0,0,IF(AND(SUM('Chemicals Calcs'!W$1:W79)-'Chem - ODS'!R$15*10^6&lt;0,SUM('Chemicals Calcs'!W$2:W80)-'Chem - ODS'!R$15*10^6&gt;0),SUM('Chemicals Calcs'!W$2:W80)-'Chem - ODS'!R$15*10^6,'Chemicals Calcs'!W80))</f>
        <v>1651160468814.9451</v>
      </c>
      <c r="X80" s="210">
        <f ca="1">IF(SUM('Chemicals Calcs'!X$2:X80)-'Chem - ODS'!S$15*10^6&lt;0,0,IF(AND(SUM('Chemicals Calcs'!X$1:X79)-'Chem - ODS'!S$15*10^6&lt;0,SUM('Chemicals Calcs'!X$2:X80)-'Chem - ODS'!S$15*10^6&gt;0),SUM('Chemicals Calcs'!X$2:X80)-'Chem - ODS'!S$15*10^6,'Chemicals Calcs'!X80))</f>
        <v>1679476607569.6885</v>
      </c>
      <c r="Y80" s="210">
        <f ca="1">IF(SUM('Chemicals Calcs'!Y$2:Y80)-'Chem - ODS'!T$15*10^6&lt;0,0,IF(AND(SUM('Chemicals Calcs'!Y$1:Y79)-'Chem - ODS'!T$15*10^6&lt;0,SUM('Chemicals Calcs'!Y$2:Y80)-'Chem - ODS'!T$15*10^6&gt;0),SUM('Chemicals Calcs'!Y$2:Y80)-'Chem - ODS'!T$15*10^6,'Chemicals Calcs'!Y80))</f>
        <v>1707792746324.4326</v>
      </c>
      <c r="Z80" s="210">
        <f ca="1">IF(SUM('Chemicals Calcs'!Z$2:Z80)-'Chem - ODS'!U$15*10^6&lt;0,0,IF(AND(SUM('Chemicals Calcs'!Z$1:Z79)-'Chem - ODS'!U$15*10^6&lt;0,SUM('Chemicals Calcs'!Z$2:Z80)-'Chem - ODS'!U$15*10^6&gt;0),SUM('Chemicals Calcs'!Z$2:Z80)-'Chem - ODS'!U$15*10^6,'Chemicals Calcs'!Z80))</f>
        <v>1736108885079.176</v>
      </c>
      <c r="AA80" s="210">
        <f ca="1">IF(SUM('Chemicals Calcs'!AA$2:AA80)-'Chem - ODS'!V$15*10^6&lt;0,0,IF(AND(SUM('Chemicals Calcs'!AA$1:AA79)-'Chem - ODS'!V$15*10^6&lt;0,SUM('Chemicals Calcs'!AA$2:AA80)-'Chem - ODS'!V$15*10^6&gt;0),SUM('Chemicals Calcs'!AA$2:AA80)-'Chem - ODS'!V$15*10^6,'Chemicals Calcs'!AA80))</f>
        <v>1764425023833.9194</v>
      </c>
      <c r="AB80" s="210">
        <f ca="1">IF(SUM('Chemicals Calcs'!AB$2:AB80)-'Chem - ODS'!W$15*10^6&lt;0,0,IF(AND(SUM('Chemicals Calcs'!AB$1:AB79)-'Chem - ODS'!W$15*10^6&lt;0,SUM('Chemicals Calcs'!AB$2:AB80)-'Chem - ODS'!W$15*10^6&gt;0),SUM('Chemicals Calcs'!AB$2:AB80)-'Chem - ODS'!W$15*10^6,'Chemicals Calcs'!AB80))</f>
        <v>1792741162588.6636</v>
      </c>
      <c r="AC80" s="210">
        <f ca="1">IF(SUM('Chemicals Calcs'!AC$2:AC80)-'Chem - ODS'!X$15*10^6&lt;0,0,IF(AND(SUM('Chemicals Calcs'!AC$1:AC79)-'Chem - ODS'!X$15*10^6&lt;0,SUM('Chemicals Calcs'!AC$2:AC80)-'Chem - ODS'!X$15*10^6&gt;0),SUM('Chemicals Calcs'!AC$2:AC80)-'Chem - ODS'!X$15*10^6,'Chemicals Calcs'!AC80))</f>
        <v>1821057301343.407</v>
      </c>
      <c r="AD80" s="210">
        <f ca="1">IF(SUM('Chemicals Calcs'!AD$2:AD80)-'Chem - ODS'!Y$15*10^6&lt;0,0,IF(AND(SUM('Chemicals Calcs'!AD$1:AD79)-'Chem - ODS'!Y$15*10^6&lt;0,SUM('Chemicals Calcs'!AD$2:AD80)-'Chem - ODS'!Y$15*10^6&gt;0),SUM('Chemicals Calcs'!AD$2:AD80)-'Chem - ODS'!Y$15*10^6,'Chemicals Calcs'!AD80))</f>
        <v>1849373440098.1506</v>
      </c>
      <c r="AE80" s="210">
        <f ca="1">IF(SUM('Chemicals Calcs'!AE$2:AE80)-'Chem - ODS'!Z$15*10^6&lt;0,0,IF(AND(SUM('Chemicals Calcs'!AE$1:AE79)-'Chem - ODS'!Z$15*10^6&lt;0,SUM('Chemicals Calcs'!AE$2:AE80)-'Chem - ODS'!Z$15*10^6&gt;0),SUM('Chemicals Calcs'!AE$2:AE80)-'Chem - ODS'!Z$15*10^6,'Chemicals Calcs'!AE80))</f>
        <v>1877689578852.8943</v>
      </c>
      <c r="AF80" s="210">
        <f ca="1">IF(SUM('Chemicals Calcs'!AF$2:AF80)-'Chem - ODS'!AA$15*10^6&lt;0,0,IF(AND(SUM('Chemicals Calcs'!AF$1:AF79)-'Chem - ODS'!AA$15*10^6&lt;0,SUM('Chemicals Calcs'!AF$2:AF80)-'Chem - ODS'!AA$15*10^6&gt;0),SUM('Chemicals Calcs'!AF$2:AF80)-'Chem - ODS'!AA$15*10^6,'Chemicals Calcs'!AF80))</f>
        <v>1906005717607.6382</v>
      </c>
      <c r="AG80" s="210">
        <f ca="1">IF(SUM('Chemicals Calcs'!AG$2:AG80)-'Chem - ODS'!AB$15*10^6&lt;0,0,IF(AND(SUM('Chemicals Calcs'!AG$1:AG79)-'Chem - ODS'!AB$15*10^6&lt;0,SUM('Chemicals Calcs'!AG$2:AG80)-'Chem - ODS'!AB$15*10^6&gt;0),SUM('Chemicals Calcs'!AG$2:AG80)-'Chem - ODS'!AB$15*10^6,'Chemicals Calcs'!AG80))</f>
        <v>1934321856362.3816</v>
      </c>
      <c r="AH80" s="210">
        <f ca="1">IF(SUM('Chemicals Calcs'!AH$2:AH80)-'Chem - ODS'!AC$15*10^6&lt;0,0,IF(AND(SUM('Chemicals Calcs'!AH$1:AH79)-'Chem - ODS'!AC$15*10^6&lt;0,SUM('Chemicals Calcs'!AH$2:AH80)-'Chem - ODS'!AC$15*10^6&gt;0),SUM('Chemicals Calcs'!AH$2:AH80)-'Chem - ODS'!AC$15*10^6,'Chemicals Calcs'!AH80))</f>
        <v>1962637995117.1252</v>
      </c>
      <c r="AI80" s="210">
        <f ca="1">IF(SUM('Chemicals Calcs'!AI$2:AI80)-'Chem - ODS'!AD$15*10^6&lt;0,0,IF(AND(SUM('Chemicals Calcs'!AI$1:AI79)-'Chem - ODS'!AD$15*10^6&lt;0,SUM('Chemicals Calcs'!AI$2:AI80)-'Chem - ODS'!AD$15*10^6&gt;0),SUM('Chemicals Calcs'!AI$2:AI80)-'Chem - ODS'!AD$15*10^6,'Chemicals Calcs'!AI80))</f>
        <v>1990954133871.8689</v>
      </c>
      <c r="AJ80" s="210">
        <f ca="1">IF(SUM('Chemicals Calcs'!AJ$2:AJ80)-'Chem - ODS'!AE$15*10^6&lt;0,0,IF(AND(SUM('Chemicals Calcs'!AJ$1:AJ79)-'Chem - ODS'!AE$15*10^6&lt;0,SUM('Chemicals Calcs'!AJ$2:AJ80)-'Chem - ODS'!AE$15*10^6&gt;0),SUM('Chemicals Calcs'!AJ$2:AJ80)-'Chem - ODS'!AE$15*10^6,'Chemicals Calcs'!AJ80))</f>
        <v>2019270272626.6128</v>
      </c>
      <c r="AK80" s="210">
        <f ca="1">IF(SUM('Chemicals Calcs'!AK$2:AK80)-'Chem - ODS'!AF$15*10^6&lt;0,0,IF(AND(SUM('Chemicals Calcs'!AK$1:AK79)-'Chem - ODS'!AF$15*10^6&lt;0,SUM('Chemicals Calcs'!AK$2:AK80)-'Chem - ODS'!AF$15*10^6&gt;0),SUM('Chemicals Calcs'!AK$2:AK80)-'Chem - ODS'!AF$15*10^6,'Chemicals Calcs'!AK80))</f>
        <v>2047586411381.3562</v>
      </c>
      <c r="AL80" s="210">
        <f ca="1">IF(SUM('Chemicals Calcs'!AL$2:AL80)-'Chem - ODS'!AG$15*10^6&lt;0,0,IF(AND(SUM('Chemicals Calcs'!AL$1:AL79)-'Chem - ODS'!AG$15*10^6&lt;0,SUM('Chemicals Calcs'!AL$2:AL80)-'Chem - ODS'!AG$15*10^6&gt;0),SUM('Chemicals Calcs'!AL$2:AL80)-'Chem - ODS'!AG$15*10^6,'Chemicals Calcs'!AL80))</f>
        <v>2075902550136.0999</v>
      </c>
      <c r="AM80" s="210">
        <f ca="1">IF(SUM('Chemicals Calcs'!AM$2:AM80)-'Chem - ODS'!AH$15*10^6&lt;0,0,IF(AND(SUM('Chemicals Calcs'!AM$1:AM79)-'Chem - ODS'!AH$15*10^6&lt;0,SUM('Chemicals Calcs'!AM$2:AM80)-'Chem - ODS'!AH$15*10^6&gt;0),SUM('Chemicals Calcs'!AM$2:AM80)-'Chem - ODS'!AH$15*10^6,'Chemicals Calcs'!AM80))</f>
        <v>2104218688890.8435</v>
      </c>
      <c r="AN80" s="210">
        <f ca="1">IF(SUM('Chemicals Calcs'!AN$2:AN80)-'Chem - ODS'!AI$15*10^6&lt;0,0,IF(AND(SUM('Chemicals Calcs'!AN$1:AN79)-'Chem - ODS'!AI$15*10^6&lt;0,SUM('Chemicals Calcs'!AN$2:AN80)-'Chem - ODS'!AI$15*10^6&gt;0),SUM('Chemicals Calcs'!AN$2:AN80)-'Chem - ODS'!AI$15*10^6,'Chemicals Calcs'!AN80))</f>
        <v>2132534827645.5874</v>
      </c>
      <c r="AO80" s="210">
        <f ca="1">IF(SUM('Chemicals Calcs'!AO$2:AO80)-'Chem - ODS'!AJ$15*10^6&lt;0,0,IF(AND(SUM('Chemicals Calcs'!AO$1:AO79)-'Chem - ODS'!AJ$15*10^6&lt;0,SUM('Chemicals Calcs'!AO$2:AO80)-'Chem - ODS'!AJ$15*10^6&gt;0),SUM('Chemicals Calcs'!AO$2:AO80)-'Chem - ODS'!AJ$15*10^6,'Chemicals Calcs'!AO80))</f>
        <v>2160850966400.3308</v>
      </c>
      <c r="AP80" s="210">
        <f ca="1">IF(SUM('Chemicals Calcs'!AP$2:AP80)-'Chem - ODS'!AK$15*10^6&lt;0,0,IF(AND(SUM('Chemicals Calcs'!AP$1:AP79)-'Chem - ODS'!AK$15*10^6&lt;0,SUM('Chemicals Calcs'!AP$2:AP80)-'Chem - ODS'!AK$15*10^6&gt;0),SUM('Chemicals Calcs'!AP$2:AP80)-'Chem - ODS'!AK$15*10^6,'Chemicals Calcs'!AP80))</f>
        <v>2189167105155.0745</v>
      </c>
    </row>
    <row r="81" spans="1:42">
      <c r="A81" s="74">
        <v>29</v>
      </c>
      <c r="B81">
        <f ca="1">IF('Chemicals 2010'!$A89="CP",INDIRECT("'Chemicals 2010'!"&amp;'Country Selector'!$B$3&amp;ROW($A89))*10^12,0)</f>
        <v>1445708615265.3745</v>
      </c>
      <c r="C81" s="90">
        <f t="shared" ca="1" si="4"/>
        <v>1476257540531.3545</v>
      </c>
      <c r="D81" s="90">
        <f t="shared" ca="1" si="3"/>
        <v>1506806465797.3345</v>
      </c>
      <c r="E81" s="90">
        <f t="shared" ca="1" si="3"/>
        <v>1537355391063.3145</v>
      </c>
      <c r="F81" s="90">
        <f t="shared" ca="1" si="3"/>
        <v>1567904316329.2944</v>
      </c>
      <c r="G81" s="210">
        <f ca="1">IF(SUM('Chemicals Calcs'!G$2:G81)-'Chem - ODS'!B$15*10^6&lt;0,0,IF(AND(SUM('Chemicals Calcs'!G$1:G80)-'Chem - ODS'!B$15*10^6&lt;0,SUM('Chemicals Calcs'!G$2:G81)-'Chem - ODS'!B$15*10^6&gt;0),SUM('Chemicals Calcs'!G$2:G81)-'Chem - ODS'!B$15*10^6,'Chemicals Calcs'!G81))</f>
        <v>1598453241595.2744</v>
      </c>
      <c r="H81" s="210">
        <f ca="1">IF(SUM('Chemicals Calcs'!H$2:H81)-'Chem - ODS'!C$15*10^6&lt;0,0,IF(AND(SUM('Chemicals Calcs'!H$1:H80)-'Chem - ODS'!C$15*10^6&lt;0,SUM('Chemicals Calcs'!H$2:H81)-'Chem - ODS'!C$15*10^6&gt;0),SUM('Chemicals Calcs'!H$2:H81)-'Chem - ODS'!C$15*10^6,'Chemicals Calcs'!H81))</f>
        <v>1629002166861.2544</v>
      </c>
      <c r="I81" s="210">
        <f ca="1">IF(SUM('Chemicals Calcs'!I$2:I81)-'Chem - ODS'!D$15*10^6&lt;0,0,IF(AND(SUM('Chemicals Calcs'!I$1:I80)-'Chem - ODS'!D$15*10^6&lt;0,SUM('Chemicals Calcs'!I$2:I81)-'Chem - ODS'!D$15*10^6&gt;0),SUM('Chemicals Calcs'!I$2:I81)-'Chem - ODS'!D$15*10^6,'Chemicals Calcs'!I81))</f>
        <v>1659551092127.2346</v>
      </c>
      <c r="J81" s="210">
        <f ca="1">IF(SUM('Chemicals Calcs'!J$2:J81)-'Chem - ODS'!E$15*10^6&lt;0,0,IF(AND(SUM('Chemicals Calcs'!J$1:J80)-'Chem - ODS'!E$15*10^6&lt;0,SUM('Chemicals Calcs'!J$2:J81)-'Chem - ODS'!E$15*10^6&gt;0),SUM('Chemicals Calcs'!J$2:J81)-'Chem - ODS'!E$15*10^6,'Chemicals Calcs'!J81))</f>
        <v>1690100017393.2146</v>
      </c>
      <c r="K81" s="210">
        <f ca="1">IF(SUM('Chemicals Calcs'!K$2:K81)-'Chem - ODS'!F$15*10^6&lt;0,0,IF(AND(SUM('Chemicals Calcs'!K$1:K80)-'Chem - ODS'!F$15*10^6&lt;0,SUM('Chemicals Calcs'!K$2:K81)-'Chem - ODS'!F$15*10^6&gt;0),SUM('Chemicals Calcs'!K$2:K81)-'Chem - ODS'!F$15*10^6,'Chemicals Calcs'!K81))</f>
        <v>1720648942659.1943</v>
      </c>
      <c r="L81" s="210">
        <f ca="1">IF(SUM('Chemicals Calcs'!L$2:L81)-'Chem - ODS'!G$15*10^6&lt;0,0,IF(AND(SUM('Chemicals Calcs'!L$1:L80)-'Chem - ODS'!G$15*10^6&lt;0,SUM('Chemicals Calcs'!L$2:L81)-'Chem - ODS'!G$15*10^6&gt;0),SUM('Chemicals Calcs'!L$2:L81)-'Chem - ODS'!G$15*10^6,'Chemicals Calcs'!L81))</f>
        <v>1751197867925.1746</v>
      </c>
      <c r="M81" s="210">
        <f ca="1">IF(SUM('Chemicals Calcs'!M$2:M81)-'Chem - ODS'!H$15*10^6&lt;0,0,IF(AND(SUM('Chemicals Calcs'!M$1:M80)-'Chem - ODS'!H$15*10^6&lt;0,SUM('Chemicals Calcs'!M$2:M81)-'Chem - ODS'!H$15*10^6&gt;0),SUM('Chemicals Calcs'!M$2:M81)-'Chem - ODS'!H$15*10^6,'Chemicals Calcs'!M81))</f>
        <v>1778933622390.1899</v>
      </c>
      <c r="N81" s="210">
        <f ca="1">IF(SUM('Chemicals Calcs'!N$2:N81)-'Chem - ODS'!I$15*10^6&lt;0,0,IF(AND(SUM('Chemicals Calcs'!N$1:N80)-'Chem - ODS'!I$15*10^6&lt;0,SUM('Chemicals Calcs'!N$2:N81)-'Chem - ODS'!I$15*10^6&gt;0),SUM('Chemicals Calcs'!N$2:N81)-'Chem - ODS'!I$15*10^6,'Chemicals Calcs'!N81))</f>
        <v>1806669376855.2056</v>
      </c>
      <c r="O81" s="210">
        <f ca="1">IF(SUM('Chemicals Calcs'!O$2:O81)-'Chem - ODS'!J$15*10^6&lt;0,0,IF(AND(SUM('Chemicals Calcs'!O$1:O80)-'Chem - ODS'!J$15*10^6&lt;0,SUM('Chemicals Calcs'!O$2:O81)-'Chem - ODS'!J$15*10^6&gt;0),SUM('Chemicals Calcs'!O$2:O81)-'Chem - ODS'!J$15*10^6,'Chemicals Calcs'!O81))</f>
        <v>1834405131320.2212</v>
      </c>
      <c r="P81" s="210">
        <f ca="1">IF(SUM('Chemicals Calcs'!P$2:P81)-'Chem - ODS'!K$15*10^6&lt;0,0,IF(AND(SUM('Chemicals Calcs'!P$1:P80)-'Chem - ODS'!K$15*10^6&lt;0,SUM('Chemicals Calcs'!P$2:P81)-'Chem - ODS'!K$15*10^6&gt;0),SUM('Chemicals Calcs'!P$2:P81)-'Chem - ODS'!K$15*10^6,'Chemicals Calcs'!P81))</f>
        <v>1862140885785.2363</v>
      </c>
      <c r="Q81" s="210">
        <f ca="1">IF(SUM('Chemicals Calcs'!Q$2:Q81)-'Chem - ODS'!L$15*10^6&lt;0,0,IF(AND(SUM('Chemicals Calcs'!Q$1:Q80)-'Chem - ODS'!L$15*10^6&lt;0,SUM('Chemicals Calcs'!Q$2:Q81)-'Chem - ODS'!L$15*10^6&gt;0),SUM('Chemicals Calcs'!Q$2:Q81)-'Chem - ODS'!L$15*10^6,'Chemicals Calcs'!Q81))</f>
        <v>1889876640250.252</v>
      </c>
      <c r="R81" s="210">
        <f ca="1">IF(SUM('Chemicals Calcs'!R$2:R81)-'Chem - ODS'!M$15*10^6&lt;0,0,IF(AND(SUM('Chemicals Calcs'!R$1:R80)-'Chem - ODS'!M$15*10^6&lt;0,SUM('Chemicals Calcs'!R$2:R81)-'Chem - ODS'!M$15*10^6&gt;0),SUM('Chemicals Calcs'!R$2:R81)-'Chem - ODS'!M$15*10^6,'Chemicals Calcs'!R81))</f>
        <v>1917612394715.2676</v>
      </c>
      <c r="S81" s="210">
        <f ca="1">IF(SUM('Chemicals Calcs'!S$2:S81)-'Chem - ODS'!N$15*10^6&lt;0,0,IF(AND(SUM('Chemicals Calcs'!S$1:S80)-'Chem - ODS'!N$15*10^6&lt;0,SUM('Chemicals Calcs'!S$2:S81)-'Chem - ODS'!N$15*10^6&gt;0),SUM('Chemicals Calcs'!S$2:S81)-'Chem - ODS'!N$15*10^6,'Chemicals Calcs'!S81))</f>
        <v>1945348149180.2827</v>
      </c>
      <c r="T81" s="210">
        <f ca="1">IF(SUM('Chemicals Calcs'!T$2:T81)-'Chem - ODS'!O$15*10^6&lt;0,0,IF(AND(SUM('Chemicals Calcs'!T$1:T80)-'Chem - ODS'!O$15*10^6&lt;0,SUM('Chemicals Calcs'!T$2:T81)-'Chem - ODS'!O$15*10^6&gt;0),SUM('Chemicals Calcs'!T$2:T81)-'Chem - ODS'!O$15*10^6,'Chemicals Calcs'!T81))</f>
        <v>1973083903645.2983</v>
      </c>
      <c r="U81" s="210">
        <f ca="1">IF(SUM('Chemicals Calcs'!U$2:U81)-'Chem - ODS'!P$15*10^6&lt;0,0,IF(AND(SUM('Chemicals Calcs'!U$1:U80)-'Chem - ODS'!P$15*10^6&lt;0,SUM('Chemicals Calcs'!U$2:U81)-'Chem - ODS'!P$15*10^6&gt;0),SUM('Chemicals Calcs'!U$2:U81)-'Chem - ODS'!P$15*10^6,'Chemicals Calcs'!U81))</f>
        <v>2000819658110.314</v>
      </c>
      <c r="V81" s="210">
        <f ca="1">IF(SUM('Chemicals Calcs'!V$2:V81)-'Chem - ODS'!Q$15*10^6&lt;0,0,IF(AND(SUM('Chemicals Calcs'!V$1:V80)-'Chem - ODS'!Q$15*10^6&lt;0,SUM('Chemicals Calcs'!V$2:V81)-'Chem - ODS'!Q$15*10^6&gt;0),SUM('Chemicals Calcs'!V$2:V81)-'Chem - ODS'!Q$15*10^6,'Chemicals Calcs'!V81))</f>
        <v>2028555412575.3293</v>
      </c>
      <c r="W81" s="210">
        <f ca="1">IF(SUM('Chemicals Calcs'!W$2:W81)-'Chem - ODS'!R$15*10^6&lt;0,0,IF(AND(SUM('Chemicals Calcs'!W$1:W80)-'Chem - ODS'!R$15*10^6&lt;0,SUM('Chemicals Calcs'!W$2:W81)-'Chem - ODS'!R$15*10^6&gt;0),SUM('Chemicals Calcs'!W$2:W81)-'Chem - ODS'!R$15*10^6,'Chemicals Calcs'!W81))</f>
        <v>2063950586018.7603</v>
      </c>
      <c r="X81" s="210">
        <f ca="1">IF(SUM('Chemicals Calcs'!X$2:X81)-'Chem - ODS'!S$15*10^6&lt;0,0,IF(AND(SUM('Chemicals Calcs'!X$1:X80)-'Chem - ODS'!S$15*10^6&lt;0,SUM('Chemicals Calcs'!X$2:X81)-'Chem - ODS'!S$15*10^6&gt;0),SUM('Chemicals Calcs'!X$2:X81)-'Chem - ODS'!S$15*10^6,'Chemicals Calcs'!X81))</f>
        <v>2099345759462.1912</v>
      </c>
      <c r="Y81" s="210">
        <f ca="1">IF(SUM('Chemicals Calcs'!Y$2:Y81)-'Chem - ODS'!T$15*10^6&lt;0,0,IF(AND(SUM('Chemicals Calcs'!Y$1:Y80)-'Chem - ODS'!T$15*10^6&lt;0,SUM('Chemicals Calcs'!Y$2:Y81)-'Chem - ODS'!T$15*10^6&gt;0),SUM('Chemicals Calcs'!Y$2:Y81)-'Chem - ODS'!T$15*10^6,'Chemicals Calcs'!Y81))</f>
        <v>2134740932905.6221</v>
      </c>
      <c r="Z81" s="210">
        <f ca="1">IF(SUM('Chemicals Calcs'!Z$2:Z81)-'Chem - ODS'!U$15*10^6&lt;0,0,IF(AND(SUM('Chemicals Calcs'!Z$1:Z80)-'Chem - ODS'!U$15*10^6&lt;0,SUM('Chemicals Calcs'!Z$2:Z81)-'Chem - ODS'!U$15*10^6&gt;0),SUM('Chemicals Calcs'!Z$2:Z81)-'Chem - ODS'!U$15*10^6,'Chemicals Calcs'!Z81))</f>
        <v>2170136106349.053</v>
      </c>
      <c r="AA81" s="210">
        <f ca="1">IF(SUM('Chemicals Calcs'!AA$2:AA81)-'Chem - ODS'!V$15*10^6&lt;0,0,IF(AND(SUM('Chemicals Calcs'!AA$1:AA80)-'Chem - ODS'!V$15*10^6&lt;0,SUM('Chemicals Calcs'!AA$2:AA81)-'Chem - ODS'!V$15*10^6&gt;0),SUM('Chemicals Calcs'!AA$2:AA81)-'Chem - ODS'!V$15*10^6,'Chemicals Calcs'!AA81))</f>
        <v>2205531279792.4839</v>
      </c>
      <c r="AB81" s="210">
        <f ca="1">IF(SUM('Chemicals Calcs'!AB$2:AB81)-'Chem - ODS'!W$15*10^6&lt;0,0,IF(AND(SUM('Chemicals Calcs'!AB$1:AB80)-'Chem - ODS'!W$15*10^6&lt;0,SUM('Chemicals Calcs'!AB$2:AB81)-'Chem - ODS'!W$15*10^6&gt;0),SUM('Chemicals Calcs'!AB$2:AB81)-'Chem - ODS'!W$15*10^6,'Chemicals Calcs'!AB81))</f>
        <v>2240926453235.915</v>
      </c>
      <c r="AC81" s="210">
        <f ca="1">IF(SUM('Chemicals Calcs'!AC$2:AC81)-'Chem - ODS'!X$15*10^6&lt;0,0,IF(AND(SUM('Chemicals Calcs'!AC$1:AC80)-'Chem - ODS'!X$15*10^6&lt;0,SUM('Chemicals Calcs'!AC$2:AC81)-'Chem - ODS'!X$15*10^6&gt;0),SUM('Chemicals Calcs'!AC$2:AC81)-'Chem - ODS'!X$15*10^6,'Chemicals Calcs'!AC81))</f>
        <v>2276321626679.3457</v>
      </c>
      <c r="AD81" s="210">
        <f ca="1">IF(SUM('Chemicals Calcs'!AD$2:AD81)-'Chem - ODS'!Y$15*10^6&lt;0,0,IF(AND(SUM('Chemicals Calcs'!AD$1:AD80)-'Chem - ODS'!Y$15*10^6&lt;0,SUM('Chemicals Calcs'!AD$2:AD81)-'Chem - ODS'!Y$15*10^6&gt;0),SUM('Chemicals Calcs'!AD$2:AD81)-'Chem - ODS'!Y$15*10^6,'Chemicals Calcs'!AD81))</f>
        <v>2311716800122.7769</v>
      </c>
      <c r="AE81" s="210">
        <f ca="1">IF(SUM('Chemicals Calcs'!AE$2:AE81)-'Chem - ODS'!Z$15*10^6&lt;0,0,IF(AND(SUM('Chemicals Calcs'!AE$1:AE80)-'Chem - ODS'!Z$15*10^6&lt;0,SUM('Chemicals Calcs'!AE$2:AE81)-'Chem - ODS'!Z$15*10^6&gt;0),SUM('Chemicals Calcs'!AE$2:AE81)-'Chem - ODS'!Z$15*10^6,'Chemicals Calcs'!AE81))</f>
        <v>2347111973566.208</v>
      </c>
      <c r="AF81" s="210">
        <f ca="1">IF(SUM('Chemicals Calcs'!AF$2:AF81)-'Chem - ODS'!AA$15*10^6&lt;0,0,IF(AND(SUM('Chemicals Calcs'!AF$1:AF80)-'Chem - ODS'!AA$15*10^6&lt;0,SUM('Chemicals Calcs'!AF$2:AF81)-'Chem - ODS'!AA$15*10^6&gt;0),SUM('Chemicals Calcs'!AF$2:AF81)-'Chem - ODS'!AA$15*10^6,'Chemicals Calcs'!AF81))</f>
        <v>2382507147009.6387</v>
      </c>
      <c r="AG81" s="210">
        <f ca="1">IF(SUM('Chemicals Calcs'!AG$2:AG81)-'Chem - ODS'!AB$15*10^6&lt;0,0,IF(AND(SUM('Chemicals Calcs'!AG$1:AG80)-'Chem - ODS'!AB$15*10^6&lt;0,SUM('Chemicals Calcs'!AG$2:AG81)-'Chem - ODS'!AB$15*10^6&gt;0),SUM('Chemicals Calcs'!AG$2:AG81)-'Chem - ODS'!AB$15*10^6,'Chemicals Calcs'!AG81))</f>
        <v>2417902320453.0693</v>
      </c>
      <c r="AH81" s="210">
        <f ca="1">IF(SUM('Chemicals Calcs'!AH$2:AH81)-'Chem - ODS'!AC$15*10^6&lt;0,0,IF(AND(SUM('Chemicals Calcs'!AH$1:AH80)-'Chem - ODS'!AC$15*10^6&lt;0,SUM('Chemicals Calcs'!AH$2:AH81)-'Chem - ODS'!AC$15*10^6&gt;0),SUM('Chemicals Calcs'!AH$2:AH81)-'Chem - ODS'!AC$15*10^6,'Chemicals Calcs'!AH81))</f>
        <v>2453297493896.5005</v>
      </c>
      <c r="AI81" s="210">
        <f ca="1">IF(SUM('Chemicals Calcs'!AI$2:AI81)-'Chem - ODS'!AD$15*10^6&lt;0,0,IF(AND(SUM('Chemicals Calcs'!AI$1:AI80)-'Chem - ODS'!AD$15*10^6&lt;0,SUM('Chemicals Calcs'!AI$2:AI81)-'Chem - ODS'!AD$15*10^6&gt;0),SUM('Chemicals Calcs'!AI$2:AI81)-'Chem - ODS'!AD$15*10^6,'Chemicals Calcs'!AI81))</f>
        <v>2488692667339.9312</v>
      </c>
      <c r="AJ81" s="210">
        <f ca="1">IF(SUM('Chemicals Calcs'!AJ$2:AJ81)-'Chem - ODS'!AE$15*10^6&lt;0,0,IF(AND(SUM('Chemicals Calcs'!AJ$1:AJ80)-'Chem - ODS'!AE$15*10^6&lt;0,SUM('Chemicals Calcs'!AJ$2:AJ81)-'Chem - ODS'!AE$15*10^6&gt;0),SUM('Chemicals Calcs'!AJ$2:AJ81)-'Chem - ODS'!AE$15*10^6,'Chemicals Calcs'!AJ81))</f>
        <v>2524087840783.3623</v>
      </c>
      <c r="AK81" s="210">
        <f ca="1">IF(SUM('Chemicals Calcs'!AK$2:AK81)-'Chem - ODS'!AF$15*10^6&lt;0,0,IF(AND(SUM('Chemicals Calcs'!AK$1:AK80)-'Chem - ODS'!AF$15*10^6&lt;0,SUM('Chemicals Calcs'!AK$2:AK81)-'Chem - ODS'!AF$15*10^6&gt;0),SUM('Chemicals Calcs'!AK$2:AK81)-'Chem - ODS'!AF$15*10^6,'Chemicals Calcs'!AK81))</f>
        <v>2559483014226.7935</v>
      </c>
      <c r="AL81" s="210">
        <f ca="1">IF(SUM('Chemicals Calcs'!AL$2:AL81)-'Chem - ODS'!AG$15*10^6&lt;0,0,IF(AND(SUM('Chemicals Calcs'!AL$1:AL80)-'Chem - ODS'!AG$15*10^6&lt;0,SUM('Chemicals Calcs'!AL$2:AL81)-'Chem - ODS'!AG$15*10^6&gt;0),SUM('Chemicals Calcs'!AL$2:AL81)-'Chem - ODS'!AG$15*10^6,'Chemicals Calcs'!AL81))</f>
        <v>2594878187670.2241</v>
      </c>
      <c r="AM81" s="210">
        <f ca="1">IF(SUM('Chemicals Calcs'!AM$2:AM81)-'Chem - ODS'!AH$15*10^6&lt;0,0,IF(AND(SUM('Chemicals Calcs'!AM$1:AM80)-'Chem - ODS'!AH$15*10^6&lt;0,SUM('Chemicals Calcs'!AM$2:AM81)-'Chem - ODS'!AH$15*10^6&gt;0),SUM('Chemicals Calcs'!AM$2:AM81)-'Chem - ODS'!AH$15*10^6,'Chemicals Calcs'!AM81))</f>
        <v>2630273361113.6548</v>
      </c>
      <c r="AN81" s="210">
        <f ca="1">IF(SUM('Chemicals Calcs'!AN$2:AN81)-'Chem - ODS'!AI$15*10^6&lt;0,0,IF(AND(SUM('Chemicals Calcs'!AN$1:AN80)-'Chem - ODS'!AI$15*10^6&lt;0,SUM('Chemicals Calcs'!AN$2:AN81)-'Chem - ODS'!AI$15*10^6&gt;0),SUM('Chemicals Calcs'!AN$2:AN81)-'Chem - ODS'!AI$15*10^6,'Chemicals Calcs'!AN81))</f>
        <v>2665668534557.0859</v>
      </c>
      <c r="AO81" s="210">
        <f ca="1">IF(SUM('Chemicals Calcs'!AO$2:AO81)-'Chem - ODS'!AJ$15*10^6&lt;0,0,IF(AND(SUM('Chemicals Calcs'!AO$1:AO80)-'Chem - ODS'!AJ$15*10^6&lt;0,SUM('Chemicals Calcs'!AO$2:AO81)-'Chem - ODS'!AJ$15*10^6&gt;0),SUM('Chemicals Calcs'!AO$2:AO81)-'Chem - ODS'!AJ$15*10^6,'Chemicals Calcs'!AO81))</f>
        <v>2701063708000.5171</v>
      </c>
      <c r="AP81" s="210">
        <f ca="1">IF(SUM('Chemicals Calcs'!AP$2:AP81)-'Chem - ODS'!AK$15*10^6&lt;0,0,IF(AND(SUM('Chemicals Calcs'!AP$1:AP80)-'Chem - ODS'!AK$15*10^6&lt;0,SUM('Chemicals Calcs'!AP$2:AP81)-'Chem - ODS'!AK$15*10^6&gt;0),SUM('Chemicals Calcs'!AP$2:AP81)-'Chem - ODS'!AK$15*10^6,'Chemicals Calcs'!AP81))</f>
        <v>2736458881443.9478</v>
      </c>
    </row>
    <row r="82" spans="1:42">
      <c r="A82" s="74">
        <v>30</v>
      </c>
      <c r="B82">
        <f ca="1">IF('Chemicals 2010'!$A90="CP",INDIRECT("'Chemicals 2010'!"&amp;'Country Selector'!$B$3&amp;ROW($A90))*10^12,0)</f>
        <v>0</v>
      </c>
      <c r="C82" s="90">
        <f t="shared" ca="1" si="4"/>
        <v>0</v>
      </c>
      <c r="D82" s="90">
        <f t="shared" ca="1" si="3"/>
        <v>0</v>
      </c>
      <c r="E82" s="90">
        <f t="shared" ca="1" si="3"/>
        <v>0</v>
      </c>
      <c r="F82" s="90">
        <f t="shared" ca="1" si="3"/>
        <v>0</v>
      </c>
      <c r="G82" s="210">
        <f ca="1">IF(SUM('Chemicals Calcs'!G$2:G82)-'Chem - ODS'!B$15*10^6&lt;0,0,IF(AND(SUM('Chemicals Calcs'!G$1:G81)-'Chem - ODS'!B$15*10^6&lt;0,SUM('Chemicals Calcs'!G$2:G82)-'Chem - ODS'!B$15*10^6&gt;0),SUM('Chemicals Calcs'!G$2:G82)-'Chem - ODS'!B$15*10^6,'Chemicals Calcs'!G82))</f>
        <v>0</v>
      </c>
      <c r="H82" s="210">
        <f ca="1">IF(SUM('Chemicals Calcs'!H$2:H82)-'Chem - ODS'!C$15*10^6&lt;0,0,IF(AND(SUM('Chemicals Calcs'!H$1:H81)-'Chem - ODS'!C$15*10^6&lt;0,SUM('Chemicals Calcs'!H$2:H82)-'Chem - ODS'!C$15*10^6&gt;0),SUM('Chemicals Calcs'!H$2:H82)-'Chem - ODS'!C$15*10^6,'Chemicals Calcs'!H82))</f>
        <v>0</v>
      </c>
      <c r="I82" s="210">
        <f ca="1">IF(SUM('Chemicals Calcs'!I$2:I82)-'Chem - ODS'!D$15*10^6&lt;0,0,IF(AND(SUM('Chemicals Calcs'!I$1:I81)-'Chem - ODS'!D$15*10^6&lt;0,SUM('Chemicals Calcs'!I$2:I82)-'Chem - ODS'!D$15*10^6&gt;0),SUM('Chemicals Calcs'!I$2:I82)-'Chem - ODS'!D$15*10^6,'Chemicals Calcs'!I82))</f>
        <v>0</v>
      </c>
      <c r="J82" s="210">
        <f ca="1">IF(SUM('Chemicals Calcs'!J$2:J82)-'Chem - ODS'!E$15*10^6&lt;0,0,IF(AND(SUM('Chemicals Calcs'!J$1:J81)-'Chem - ODS'!E$15*10^6&lt;0,SUM('Chemicals Calcs'!J$2:J82)-'Chem - ODS'!E$15*10^6&gt;0),SUM('Chemicals Calcs'!J$2:J82)-'Chem - ODS'!E$15*10^6,'Chemicals Calcs'!J82))</f>
        <v>0</v>
      </c>
      <c r="K82" s="210">
        <f ca="1">IF(SUM('Chemicals Calcs'!K$2:K82)-'Chem - ODS'!F$15*10^6&lt;0,0,IF(AND(SUM('Chemicals Calcs'!K$1:K81)-'Chem - ODS'!F$15*10^6&lt;0,SUM('Chemicals Calcs'!K$2:K82)-'Chem - ODS'!F$15*10^6&gt;0),SUM('Chemicals Calcs'!K$2:K82)-'Chem - ODS'!F$15*10^6,'Chemicals Calcs'!K82))</f>
        <v>0</v>
      </c>
      <c r="L82" s="210">
        <f ca="1">IF(SUM('Chemicals Calcs'!L$2:L82)-'Chem - ODS'!G$15*10^6&lt;0,0,IF(AND(SUM('Chemicals Calcs'!L$1:L81)-'Chem - ODS'!G$15*10^6&lt;0,SUM('Chemicals Calcs'!L$2:L82)-'Chem - ODS'!G$15*10^6&gt;0),SUM('Chemicals Calcs'!L$2:L82)-'Chem - ODS'!G$15*10^6,'Chemicals Calcs'!L82))</f>
        <v>0</v>
      </c>
      <c r="M82" s="210">
        <f ca="1">IF(SUM('Chemicals Calcs'!M$2:M82)-'Chem - ODS'!H$15*10^6&lt;0,0,IF(AND(SUM('Chemicals Calcs'!M$1:M81)-'Chem - ODS'!H$15*10^6&lt;0,SUM('Chemicals Calcs'!M$2:M82)-'Chem - ODS'!H$15*10^6&gt;0),SUM('Chemicals Calcs'!M$2:M82)-'Chem - ODS'!H$15*10^6,'Chemicals Calcs'!M82))</f>
        <v>0</v>
      </c>
      <c r="N82" s="210">
        <f ca="1">IF(SUM('Chemicals Calcs'!N$2:N82)-'Chem - ODS'!I$15*10^6&lt;0,0,IF(AND(SUM('Chemicals Calcs'!N$1:N81)-'Chem - ODS'!I$15*10^6&lt;0,SUM('Chemicals Calcs'!N$2:N82)-'Chem - ODS'!I$15*10^6&gt;0),SUM('Chemicals Calcs'!N$2:N82)-'Chem - ODS'!I$15*10^6,'Chemicals Calcs'!N82))</f>
        <v>0</v>
      </c>
      <c r="O82" s="210">
        <f ca="1">IF(SUM('Chemicals Calcs'!O$2:O82)-'Chem - ODS'!J$15*10^6&lt;0,0,IF(AND(SUM('Chemicals Calcs'!O$1:O81)-'Chem - ODS'!J$15*10^6&lt;0,SUM('Chemicals Calcs'!O$2:O82)-'Chem - ODS'!J$15*10^6&gt;0),SUM('Chemicals Calcs'!O$2:O82)-'Chem - ODS'!J$15*10^6,'Chemicals Calcs'!O82))</f>
        <v>0</v>
      </c>
      <c r="P82" s="210">
        <f ca="1">IF(SUM('Chemicals Calcs'!P$2:P82)-'Chem - ODS'!K$15*10^6&lt;0,0,IF(AND(SUM('Chemicals Calcs'!P$1:P81)-'Chem - ODS'!K$15*10^6&lt;0,SUM('Chemicals Calcs'!P$2:P82)-'Chem - ODS'!K$15*10^6&gt;0),SUM('Chemicals Calcs'!P$2:P82)-'Chem - ODS'!K$15*10^6,'Chemicals Calcs'!P82))</f>
        <v>0</v>
      </c>
      <c r="Q82" s="210">
        <f ca="1">IF(SUM('Chemicals Calcs'!Q$2:Q82)-'Chem - ODS'!L$15*10^6&lt;0,0,IF(AND(SUM('Chemicals Calcs'!Q$1:Q81)-'Chem - ODS'!L$15*10^6&lt;0,SUM('Chemicals Calcs'!Q$2:Q82)-'Chem - ODS'!L$15*10^6&gt;0),SUM('Chemicals Calcs'!Q$2:Q82)-'Chem - ODS'!L$15*10^6,'Chemicals Calcs'!Q82))</f>
        <v>0</v>
      </c>
      <c r="R82" s="210">
        <f ca="1">IF(SUM('Chemicals Calcs'!R$2:R82)-'Chem - ODS'!M$15*10^6&lt;0,0,IF(AND(SUM('Chemicals Calcs'!R$1:R81)-'Chem - ODS'!M$15*10^6&lt;0,SUM('Chemicals Calcs'!R$2:R82)-'Chem - ODS'!M$15*10^6&gt;0),SUM('Chemicals Calcs'!R$2:R82)-'Chem - ODS'!M$15*10^6,'Chemicals Calcs'!R82))</f>
        <v>0</v>
      </c>
      <c r="S82" s="210">
        <f ca="1">IF(SUM('Chemicals Calcs'!S$2:S82)-'Chem - ODS'!N$15*10^6&lt;0,0,IF(AND(SUM('Chemicals Calcs'!S$1:S81)-'Chem - ODS'!N$15*10^6&lt;0,SUM('Chemicals Calcs'!S$2:S82)-'Chem - ODS'!N$15*10^6&gt;0),SUM('Chemicals Calcs'!S$2:S82)-'Chem - ODS'!N$15*10^6,'Chemicals Calcs'!S82))</f>
        <v>0</v>
      </c>
      <c r="T82" s="210">
        <f ca="1">IF(SUM('Chemicals Calcs'!T$2:T82)-'Chem - ODS'!O$15*10^6&lt;0,0,IF(AND(SUM('Chemicals Calcs'!T$1:T81)-'Chem - ODS'!O$15*10^6&lt;0,SUM('Chemicals Calcs'!T$2:T82)-'Chem - ODS'!O$15*10^6&gt;0),SUM('Chemicals Calcs'!T$2:T82)-'Chem - ODS'!O$15*10^6,'Chemicals Calcs'!T82))</f>
        <v>0</v>
      </c>
      <c r="U82" s="210">
        <f ca="1">IF(SUM('Chemicals Calcs'!U$2:U82)-'Chem - ODS'!P$15*10^6&lt;0,0,IF(AND(SUM('Chemicals Calcs'!U$1:U81)-'Chem - ODS'!P$15*10^6&lt;0,SUM('Chemicals Calcs'!U$2:U82)-'Chem - ODS'!P$15*10^6&gt;0),SUM('Chemicals Calcs'!U$2:U82)-'Chem - ODS'!P$15*10^6,'Chemicals Calcs'!U82))</f>
        <v>0</v>
      </c>
      <c r="V82" s="210">
        <f ca="1">IF(SUM('Chemicals Calcs'!V$2:V82)-'Chem - ODS'!Q$15*10^6&lt;0,0,IF(AND(SUM('Chemicals Calcs'!V$1:V81)-'Chem - ODS'!Q$15*10^6&lt;0,SUM('Chemicals Calcs'!V$2:V82)-'Chem - ODS'!Q$15*10^6&gt;0),SUM('Chemicals Calcs'!V$2:V82)-'Chem - ODS'!Q$15*10^6,'Chemicals Calcs'!V82))</f>
        <v>0</v>
      </c>
      <c r="W82" s="210">
        <f ca="1">IF(SUM('Chemicals Calcs'!W$2:W82)-'Chem - ODS'!R$15*10^6&lt;0,0,IF(AND(SUM('Chemicals Calcs'!W$1:W81)-'Chem - ODS'!R$15*10^6&lt;0,SUM('Chemicals Calcs'!W$2:W82)-'Chem - ODS'!R$15*10^6&gt;0),SUM('Chemicals Calcs'!W$2:W82)-'Chem - ODS'!R$15*10^6,'Chemicals Calcs'!W82))</f>
        <v>0</v>
      </c>
      <c r="X82" s="210">
        <f ca="1">IF(SUM('Chemicals Calcs'!X$2:X82)-'Chem - ODS'!S$15*10^6&lt;0,0,IF(AND(SUM('Chemicals Calcs'!X$1:X81)-'Chem - ODS'!S$15*10^6&lt;0,SUM('Chemicals Calcs'!X$2:X82)-'Chem - ODS'!S$15*10^6&gt;0),SUM('Chemicals Calcs'!X$2:X82)-'Chem - ODS'!S$15*10^6,'Chemicals Calcs'!X82))</f>
        <v>0</v>
      </c>
      <c r="Y82" s="210">
        <f ca="1">IF(SUM('Chemicals Calcs'!Y$2:Y82)-'Chem - ODS'!T$15*10^6&lt;0,0,IF(AND(SUM('Chemicals Calcs'!Y$1:Y81)-'Chem - ODS'!T$15*10^6&lt;0,SUM('Chemicals Calcs'!Y$2:Y82)-'Chem - ODS'!T$15*10^6&gt;0),SUM('Chemicals Calcs'!Y$2:Y82)-'Chem - ODS'!T$15*10^6,'Chemicals Calcs'!Y82))</f>
        <v>0</v>
      </c>
      <c r="Z82" s="210">
        <f ca="1">IF(SUM('Chemicals Calcs'!Z$2:Z82)-'Chem - ODS'!U$15*10^6&lt;0,0,IF(AND(SUM('Chemicals Calcs'!Z$1:Z81)-'Chem - ODS'!U$15*10^6&lt;0,SUM('Chemicals Calcs'!Z$2:Z82)-'Chem - ODS'!U$15*10^6&gt;0),SUM('Chemicals Calcs'!Z$2:Z82)-'Chem - ODS'!U$15*10^6,'Chemicals Calcs'!Z82))</f>
        <v>0</v>
      </c>
      <c r="AA82" s="210">
        <f ca="1">IF(SUM('Chemicals Calcs'!AA$2:AA82)-'Chem - ODS'!V$15*10^6&lt;0,0,IF(AND(SUM('Chemicals Calcs'!AA$1:AA81)-'Chem - ODS'!V$15*10^6&lt;0,SUM('Chemicals Calcs'!AA$2:AA82)-'Chem - ODS'!V$15*10^6&gt;0),SUM('Chemicals Calcs'!AA$2:AA82)-'Chem - ODS'!V$15*10^6,'Chemicals Calcs'!AA82))</f>
        <v>0</v>
      </c>
      <c r="AB82" s="210">
        <f ca="1">IF(SUM('Chemicals Calcs'!AB$2:AB82)-'Chem - ODS'!W$15*10^6&lt;0,0,IF(AND(SUM('Chemicals Calcs'!AB$1:AB81)-'Chem - ODS'!W$15*10^6&lt;0,SUM('Chemicals Calcs'!AB$2:AB82)-'Chem - ODS'!W$15*10^6&gt;0),SUM('Chemicals Calcs'!AB$2:AB82)-'Chem - ODS'!W$15*10^6,'Chemicals Calcs'!AB82))</f>
        <v>0</v>
      </c>
      <c r="AC82" s="210">
        <f ca="1">IF(SUM('Chemicals Calcs'!AC$2:AC82)-'Chem - ODS'!X$15*10^6&lt;0,0,IF(AND(SUM('Chemicals Calcs'!AC$1:AC81)-'Chem - ODS'!X$15*10^6&lt;0,SUM('Chemicals Calcs'!AC$2:AC82)-'Chem - ODS'!X$15*10^6&gt;0),SUM('Chemicals Calcs'!AC$2:AC82)-'Chem - ODS'!X$15*10^6,'Chemicals Calcs'!AC82))</f>
        <v>0</v>
      </c>
      <c r="AD82" s="210">
        <f ca="1">IF(SUM('Chemicals Calcs'!AD$2:AD82)-'Chem - ODS'!Y$15*10^6&lt;0,0,IF(AND(SUM('Chemicals Calcs'!AD$1:AD81)-'Chem - ODS'!Y$15*10^6&lt;0,SUM('Chemicals Calcs'!AD$2:AD82)-'Chem - ODS'!Y$15*10^6&gt;0),SUM('Chemicals Calcs'!AD$2:AD82)-'Chem - ODS'!Y$15*10^6,'Chemicals Calcs'!AD82))</f>
        <v>0</v>
      </c>
      <c r="AE82" s="210">
        <f ca="1">IF(SUM('Chemicals Calcs'!AE$2:AE82)-'Chem - ODS'!Z$15*10^6&lt;0,0,IF(AND(SUM('Chemicals Calcs'!AE$1:AE81)-'Chem - ODS'!Z$15*10^6&lt;0,SUM('Chemicals Calcs'!AE$2:AE82)-'Chem - ODS'!Z$15*10^6&gt;0),SUM('Chemicals Calcs'!AE$2:AE82)-'Chem - ODS'!Z$15*10^6,'Chemicals Calcs'!AE82))</f>
        <v>0</v>
      </c>
      <c r="AF82" s="210">
        <f ca="1">IF(SUM('Chemicals Calcs'!AF$2:AF82)-'Chem - ODS'!AA$15*10^6&lt;0,0,IF(AND(SUM('Chemicals Calcs'!AF$1:AF81)-'Chem - ODS'!AA$15*10^6&lt;0,SUM('Chemicals Calcs'!AF$2:AF82)-'Chem - ODS'!AA$15*10^6&gt;0),SUM('Chemicals Calcs'!AF$2:AF82)-'Chem - ODS'!AA$15*10^6,'Chemicals Calcs'!AF82))</f>
        <v>0</v>
      </c>
      <c r="AG82" s="210">
        <f ca="1">IF(SUM('Chemicals Calcs'!AG$2:AG82)-'Chem - ODS'!AB$15*10^6&lt;0,0,IF(AND(SUM('Chemicals Calcs'!AG$1:AG81)-'Chem - ODS'!AB$15*10^6&lt;0,SUM('Chemicals Calcs'!AG$2:AG82)-'Chem - ODS'!AB$15*10^6&gt;0),SUM('Chemicals Calcs'!AG$2:AG82)-'Chem - ODS'!AB$15*10^6,'Chemicals Calcs'!AG82))</f>
        <v>0</v>
      </c>
      <c r="AH82" s="210">
        <f ca="1">IF(SUM('Chemicals Calcs'!AH$2:AH82)-'Chem - ODS'!AC$15*10^6&lt;0,0,IF(AND(SUM('Chemicals Calcs'!AH$1:AH81)-'Chem - ODS'!AC$15*10^6&lt;0,SUM('Chemicals Calcs'!AH$2:AH82)-'Chem - ODS'!AC$15*10^6&gt;0),SUM('Chemicals Calcs'!AH$2:AH82)-'Chem - ODS'!AC$15*10^6,'Chemicals Calcs'!AH82))</f>
        <v>0</v>
      </c>
      <c r="AI82" s="210">
        <f ca="1">IF(SUM('Chemicals Calcs'!AI$2:AI82)-'Chem - ODS'!AD$15*10^6&lt;0,0,IF(AND(SUM('Chemicals Calcs'!AI$1:AI81)-'Chem - ODS'!AD$15*10^6&lt;0,SUM('Chemicals Calcs'!AI$2:AI82)-'Chem - ODS'!AD$15*10^6&gt;0),SUM('Chemicals Calcs'!AI$2:AI82)-'Chem - ODS'!AD$15*10^6,'Chemicals Calcs'!AI82))</f>
        <v>0</v>
      </c>
      <c r="AJ82" s="210">
        <f ca="1">IF(SUM('Chemicals Calcs'!AJ$2:AJ82)-'Chem - ODS'!AE$15*10^6&lt;0,0,IF(AND(SUM('Chemicals Calcs'!AJ$1:AJ81)-'Chem - ODS'!AE$15*10^6&lt;0,SUM('Chemicals Calcs'!AJ$2:AJ82)-'Chem - ODS'!AE$15*10^6&gt;0),SUM('Chemicals Calcs'!AJ$2:AJ82)-'Chem - ODS'!AE$15*10^6,'Chemicals Calcs'!AJ82))</f>
        <v>0</v>
      </c>
      <c r="AK82" s="210">
        <f ca="1">IF(SUM('Chemicals Calcs'!AK$2:AK82)-'Chem - ODS'!AF$15*10^6&lt;0,0,IF(AND(SUM('Chemicals Calcs'!AK$1:AK81)-'Chem - ODS'!AF$15*10^6&lt;0,SUM('Chemicals Calcs'!AK$2:AK82)-'Chem - ODS'!AF$15*10^6&gt;0),SUM('Chemicals Calcs'!AK$2:AK82)-'Chem - ODS'!AF$15*10^6,'Chemicals Calcs'!AK82))</f>
        <v>0</v>
      </c>
      <c r="AL82" s="210">
        <f ca="1">IF(SUM('Chemicals Calcs'!AL$2:AL82)-'Chem - ODS'!AG$15*10^6&lt;0,0,IF(AND(SUM('Chemicals Calcs'!AL$1:AL81)-'Chem - ODS'!AG$15*10^6&lt;0,SUM('Chemicals Calcs'!AL$2:AL82)-'Chem - ODS'!AG$15*10^6&gt;0),SUM('Chemicals Calcs'!AL$2:AL82)-'Chem - ODS'!AG$15*10^6,'Chemicals Calcs'!AL82))</f>
        <v>0</v>
      </c>
      <c r="AM82" s="210">
        <f ca="1">IF(SUM('Chemicals Calcs'!AM$2:AM82)-'Chem - ODS'!AH$15*10^6&lt;0,0,IF(AND(SUM('Chemicals Calcs'!AM$1:AM81)-'Chem - ODS'!AH$15*10^6&lt;0,SUM('Chemicals Calcs'!AM$2:AM82)-'Chem - ODS'!AH$15*10^6&gt;0),SUM('Chemicals Calcs'!AM$2:AM82)-'Chem - ODS'!AH$15*10^6,'Chemicals Calcs'!AM82))</f>
        <v>0</v>
      </c>
      <c r="AN82" s="210">
        <f ca="1">IF(SUM('Chemicals Calcs'!AN$2:AN82)-'Chem - ODS'!AI$15*10^6&lt;0,0,IF(AND(SUM('Chemicals Calcs'!AN$1:AN81)-'Chem - ODS'!AI$15*10^6&lt;0,SUM('Chemicals Calcs'!AN$2:AN82)-'Chem - ODS'!AI$15*10^6&gt;0),SUM('Chemicals Calcs'!AN$2:AN82)-'Chem - ODS'!AI$15*10^6,'Chemicals Calcs'!AN82))</f>
        <v>0</v>
      </c>
      <c r="AO82" s="210">
        <f ca="1">IF(SUM('Chemicals Calcs'!AO$2:AO82)-'Chem - ODS'!AJ$15*10^6&lt;0,0,IF(AND(SUM('Chemicals Calcs'!AO$1:AO81)-'Chem - ODS'!AJ$15*10^6&lt;0,SUM('Chemicals Calcs'!AO$2:AO82)-'Chem - ODS'!AJ$15*10^6&gt;0),SUM('Chemicals Calcs'!AO$2:AO82)-'Chem - ODS'!AJ$15*10^6,'Chemicals Calcs'!AO82))</f>
        <v>0</v>
      </c>
      <c r="AP82" s="210">
        <f ca="1">IF(SUM('Chemicals Calcs'!AP$2:AP82)-'Chem - ODS'!AK$15*10^6&lt;0,0,IF(AND(SUM('Chemicals Calcs'!AP$1:AP81)-'Chem - ODS'!AK$15*10^6&lt;0,SUM('Chemicals Calcs'!AP$2:AP82)-'Chem - ODS'!AK$15*10^6&gt;0),SUM('Chemicals Calcs'!AP$2:AP82)-'Chem - ODS'!AK$15*10^6,'Chemicals Calcs'!AP82))</f>
        <v>0</v>
      </c>
    </row>
    <row r="83" spans="1:42">
      <c r="A83" s="74">
        <v>31</v>
      </c>
      <c r="B83">
        <f ca="1">IF('Chemicals 2010'!$A91="CP",INDIRECT("'Chemicals 2010'!"&amp;'Country Selector'!$B$3&amp;ROW($A91))*10^12,0)</f>
        <v>0</v>
      </c>
      <c r="C83" s="90">
        <f t="shared" ca="1" si="4"/>
        <v>0</v>
      </c>
      <c r="D83" s="90">
        <f t="shared" ca="1" si="3"/>
        <v>0</v>
      </c>
      <c r="E83" s="90">
        <f t="shared" ca="1" si="3"/>
        <v>0</v>
      </c>
      <c r="F83" s="90">
        <f t="shared" ca="1" si="3"/>
        <v>0</v>
      </c>
      <c r="G83" s="210">
        <f ca="1">IF(SUM('Chemicals Calcs'!G$2:G83)-'Chem - ODS'!B$15*10^6&lt;0,0,IF(AND(SUM('Chemicals Calcs'!G$1:G82)-'Chem - ODS'!B$15*10^6&lt;0,SUM('Chemicals Calcs'!G$2:G83)-'Chem - ODS'!B$15*10^6&gt;0),SUM('Chemicals Calcs'!G$2:G83)-'Chem - ODS'!B$15*10^6,'Chemicals Calcs'!G83))</f>
        <v>0</v>
      </c>
      <c r="H83" s="210">
        <f ca="1">IF(SUM('Chemicals Calcs'!H$2:H83)-'Chem - ODS'!C$15*10^6&lt;0,0,IF(AND(SUM('Chemicals Calcs'!H$1:H82)-'Chem - ODS'!C$15*10^6&lt;0,SUM('Chemicals Calcs'!H$2:H83)-'Chem - ODS'!C$15*10^6&gt;0),SUM('Chemicals Calcs'!H$2:H83)-'Chem - ODS'!C$15*10^6,'Chemicals Calcs'!H83))</f>
        <v>0</v>
      </c>
      <c r="I83" s="210">
        <f ca="1">IF(SUM('Chemicals Calcs'!I$2:I83)-'Chem - ODS'!D$15*10^6&lt;0,0,IF(AND(SUM('Chemicals Calcs'!I$1:I82)-'Chem - ODS'!D$15*10^6&lt;0,SUM('Chemicals Calcs'!I$2:I83)-'Chem - ODS'!D$15*10^6&gt;0),SUM('Chemicals Calcs'!I$2:I83)-'Chem - ODS'!D$15*10^6,'Chemicals Calcs'!I83))</f>
        <v>0</v>
      </c>
      <c r="J83" s="210">
        <f ca="1">IF(SUM('Chemicals Calcs'!J$2:J83)-'Chem - ODS'!E$15*10^6&lt;0,0,IF(AND(SUM('Chemicals Calcs'!J$1:J82)-'Chem - ODS'!E$15*10^6&lt;0,SUM('Chemicals Calcs'!J$2:J83)-'Chem - ODS'!E$15*10^6&gt;0),SUM('Chemicals Calcs'!J$2:J83)-'Chem - ODS'!E$15*10^6,'Chemicals Calcs'!J83))</f>
        <v>0</v>
      </c>
      <c r="K83" s="210">
        <f ca="1">IF(SUM('Chemicals Calcs'!K$2:K83)-'Chem - ODS'!F$15*10^6&lt;0,0,IF(AND(SUM('Chemicals Calcs'!K$1:K82)-'Chem - ODS'!F$15*10^6&lt;0,SUM('Chemicals Calcs'!K$2:K83)-'Chem - ODS'!F$15*10^6&gt;0),SUM('Chemicals Calcs'!K$2:K83)-'Chem - ODS'!F$15*10^6,'Chemicals Calcs'!K83))</f>
        <v>0</v>
      </c>
      <c r="L83" s="210">
        <f ca="1">IF(SUM('Chemicals Calcs'!L$2:L83)-'Chem - ODS'!G$15*10^6&lt;0,0,IF(AND(SUM('Chemicals Calcs'!L$1:L82)-'Chem - ODS'!G$15*10^6&lt;0,SUM('Chemicals Calcs'!L$2:L83)-'Chem - ODS'!G$15*10^6&gt;0),SUM('Chemicals Calcs'!L$2:L83)-'Chem - ODS'!G$15*10^6,'Chemicals Calcs'!L83))</f>
        <v>0</v>
      </c>
      <c r="M83" s="210">
        <f ca="1">IF(SUM('Chemicals Calcs'!M$2:M83)-'Chem - ODS'!H$15*10^6&lt;0,0,IF(AND(SUM('Chemicals Calcs'!M$1:M82)-'Chem - ODS'!H$15*10^6&lt;0,SUM('Chemicals Calcs'!M$2:M83)-'Chem - ODS'!H$15*10^6&gt;0),SUM('Chemicals Calcs'!M$2:M83)-'Chem - ODS'!H$15*10^6,'Chemicals Calcs'!M83))</f>
        <v>0</v>
      </c>
      <c r="N83" s="210">
        <f ca="1">IF(SUM('Chemicals Calcs'!N$2:N83)-'Chem - ODS'!I$15*10^6&lt;0,0,IF(AND(SUM('Chemicals Calcs'!N$1:N82)-'Chem - ODS'!I$15*10^6&lt;0,SUM('Chemicals Calcs'!N$2:N83)-'Chem - ODS'!I$15*10^6&gt;0),SUM('Chemicals Calcs'!N$2:N83)-'Chem - ODS'!I$15*10^6,'Chemicals Calcs'!N83))</f>
        <v>0</v>
      </c>
      <c r="O83" s="210">
        <f ca="1">IF(SUM('Chemicals Calcs'!O$2:O83)-'Chem - ODS'!J$15*10^6&lt;0,0,IF(AND(SUM('Chemicals Calcs'!O$1:O82)-'Chem - ODS'!J$15*10^6&lt;0,SUM('Chemicals Calcs'!O$2:O83)-'Chem - ODS'!J$15*10^6&gt;0),SUM('Chemicals Calcs'!O$2:O83)-'Chem - ODS'!J$15*10^6,'Chemicals Calcs'!O83))</f>
        <v>0</v>
      </c>
      <c r="P83" s="210">
        <f ca="1">IF(SUM('Chemicals Calcs'!P$2:P83)-'Chem - ODS'!K$15*10^6&lt;0,0,IF(AND(SUM('Chemicals Calcs'!P$1:P82)-'Chem - ODS'!K$15*10^6&lt;0,SUM('Chemicals Calcs'!P$2:P83)-'Chem - ODS'!K$15*10^6&gt;0),SUM('Chemicals Calcs'!P$2:P83)-'Chem - ODS'!K$15*10^6,'Chemicals Calcs'!P83))</f>
        <v>0</v>
      </c>
      <c r="Q83" s="210">
        <f ca="1">IF(SUM('Chemicals Calcs'!Q$2:Q83)-'Chem - ODS'!L$15*10^6&lt;0,0,IF(AND(SUM('Chemicals Calcs'!Q$1:Q82)-'Chem - ODS'!L$15*10^6&lt;0,SUM('Chemicals Calcs'!Q$2:Q83)-'Chem - ODS'!L$15*10^6&gt;0),SUM('Chemicals Calcs'!Q$2:Q83)-'Chem - ODS'!L$15*10^6,'Chemicals Calcs'!Q83))</f>
        <v>0</v>
      </c>
      <c r="R83" s="210">
        <f ca="1">IF(SUM('Chemicals Calcs'!R$2:R83)-'Chem - ODS'!M$15*10^6&lt;0,0,IF(AND(SUM('Chemicals Calcs'!R$1:R82)-'Chem - ODS'!M$15*10^6&lt;0,SUM('Chemicals Calcs'!R$2:R83)-'Chem - ODS'!M$15*10^6&gt;0),SUM('Chemicals Calcs'!R$2:R83)-'Chem - ODS'!M$15*10^6,'Chemicals Calcs'!R83))</f>
        <v>0</v>
      </c>
      <c r="S83" s="210">
        <f ca="1">IF(SUM('Chemicals Calcs'!S$2:S83)-'Chem - ODS'!N$15*10^6&lt;0,0,IF(AND(SUM('Chemicals Calcs'!S$1:S82)-'Chem - ODS'!N$15*10^6&lt;0,SUM('Chemicals Calcs'!S$2:S83)-'Chem - ODS'!N$15*10^6&gt;0),SUM('Chemicals Calcs'!S$2:S83)-'Chem - ODS'!N$15*10^6,'Chemicals Calcs'!S83))</f>
        <v>0</v>
      </c>
      <c r="T83" s="210">
        <f ca="1">IF(SUM('Chemicals Calcs'!T$2:T83)-'Chem - ODS'!O$15*10^6&lt;0,0,IF(AND(SUM('Chemicals Calcs'!T$1:T82)-'Chem - ODS'!O$15*10^6&lt;0,SUM('Chemicals Calcs'!T$2:T83)-'Chem - ODS'!O$15*10^6&gt;0),SUM('Chemicals Calcs'!T$2:T83)-'Chem - ODS'!O$15*10^6,'Chemicals Calcs'!T83))</f>
        <v>0</v>
      </c>
      <c r="U83" s="210">
        <f ca="1">IF(SUM('Chemicals Calcs'!U$2:U83)-'Chem - ODS'!P$15*10^6&lt;0,0,IF(AND(SUM('Chemicals Calcs'!U$1:U82)-'Chem - ODS'!P$15*10^6&lt;0,SUM('Chemicals Calcs'!U$2:U83)-'Chem - ODS'!P$15*10^6&gt;0),SUM('Chemicals Calcs'!U$2:U83)-'Chem - ODS'!P$15*10^6,'Chemicals Calcs'!U83))</f>
        <v>0</v>
      </c>
      <c r="V83" s="210">
        <f ca="1">IF(SUM('Chemicals Calcs'!V$2:V83)-'Chem - ODS'!Q$15*10^6&lt;0,0,IF(AND(SUM('Chemicals Calcs'!V$1:V82)-'Chem - ODS'!Q$15*10^6&lt;0,SUM('Chemicals Calcs'!V$2:V83)-'Chem - ODS'!Q$15*10^6&gt;0),SUM('Chemicals Calcs'!V$2:V83)-'Chem - ODS'!Q$15*10^6,'Chemicals Calcs'!V83))</f>
        <v>0</v>
      </c>
      <c r="W83" s="210">
        <f ca="1">IF(SUM('Chemicals Calcs'!W$2:W83)-'Chem - ODS'!R$15*10^6&lt;0,0,IF(AND(SUM('Chemicals Calcs'!W$1:W82)-'Chem - ODS'!R$15*10^6&lt;0,SUM('Chemicals Calcs'!W$2:W83)-'Chem - ODS'!R$15*10^6&gt;0),SUM('Chemicals Calcs'!W$2:W83)-'Chem - ODS'!R$15*10^6,'Chemicals Calcs'!W83))</f>
        <v>0</v>
      </c>
      <c r="X83" s="210">
        <f ca="1">IF(SUM('Chemicals Calcs'!X$2:X83)-'Chem - ODS'!S$15*10^6&lt;0,0,IF(AND(SUM('Chemicals Calcs'!X$1:X82)-'Chem - ODS'!S$15*10^6&lt;0,SUM('Chemicals Calcs'!X$2:X83)-'Chem - ODS'!S$15*10^6&gt;0),SUM('Chemicals Calcs'!X$2:X83)-'Chem - ODS'!S$15*10^6,'Chemicals Calcs'!X83))</f>
        <v>0</v>
      </c>
      <c r="Y83" s="210">
        <f ca="1">IF(SUM('Chemicals Calcs'!Y$2:Y83)-'Chem - ODS'!T$15*10^6&lt;0,0,IF(AND(SUM('Chemicals Calcs'!Y$1:Y82)-'Chem - ODS'!T$15*10^6&lt;0,SUM('Chemicals Calcs'!Y$2:Y83)-'Chem - ODS'!T$15*10^6&gt;0),SUM('Chemicals Calcs'!Y$2:Y83)-'Chem - ODS'!T$15*10^6,'Chemicals Calcs'!Y83))</f>
        <v>0</v>
      </c>
      <c r="Z83" s="210">
        <f ca="1">IF(SUM('Chemicals Calcs'!Z$2:Z83)-'Chem - ODS'!U$15*10^6&lt;0,0,IF(AND(SUM('Chemicals Calcs'!Z$1:Z82)-'Chem - ODS'!U$15*10^6&lt;0,SUM('Chemicals Calcs'!Z$2:Z83)-'Chem - ODS'!U$15*10^6&gt;0),SUM('Chemicals Calcs'!Z$2:Z83)-'Chem - ODS'!U$15*10^6,'Chemicals Calcs'!Z83))</f>
        <v>0</v>
      </c>
      <c r="AA83" s="210">
        <f ca="1">IF(SUM('Chemicals Calcs'!AA$2:AA83)-'Chem - ODS'!V$15*10^6&lt;0,0,IF(AND(SUM('Chemicals Calcs'!AA$1:AA82)-'Chem - ODS'!V$15*10^6&lt;0,SUM('Chemicals Calcs'!AA$2:AA83)-'Chem - ODS'!V$15*10^6&gt;0),SUM('Chemicals Calcs'!AA$2:AA83)-'Chem - ODS'!V$15*10^6,'Chemicals Calcs'!AA83))</f>
        <v>0</v>
      </c>
      <c r="AB83" s="210">
        <f ca="1">IF(SUM('Chemicals Calcs'!AB$2:AB83)-'Chem - ODS'!W$15*10^6&lt;0,0,IF(AND(SUM('Chemicals Calcs'!AB$1:AB82)-'Chem - ODS'!W$15*10^6&lt;0,SUM('Chemicals Calcs'!AB$2:AB83)-'Chem - ODS'!W$15*10^6&gt;0),SUM('Chemicals Calcs'!AB$2:AB83)-'Chem - ODS'!W$15*10^6,'Chemicals Calcs'!AB83))</f>
        <v>0</v>
      </c>
      <c r="AC83" s="210">
        <f ca="1">IF(SUM('Chemicals Calcs'!AC$2:AC83)-'Chem - ODS'!X$15*10^6&lt;0,0,IF(AND(SUM('Chemicals Calcs'!AC$1:AC82)-'Chem - ODS'!X$15*10^6&lt;0,SUM('Chemicals Calcs'!AC$2:AC83)-'Chem - ODS'!X$15*10^6&gt;0),SUM('Chemicals Calcs'!AC$2:AC83)-'Chem - ODS'!X$15*10^6,'Chemicals Calcs'!AC83))</f>
        <v>0</v>
      </c>
      <c r="AD83" s="210">
        <f ca="1">IF(SUM('Chemicals Calcs'!AD$2:AD83)-'Chem - ODS'!Y$15*10^6&lt;0,0,IF(AND(SUM('Chemicals Calcs'!AD$1:AD82)-'Chem - ODS'!Y$15*10^6&lt;0,SUM('Chemicals Calcs'!AD$2:AD83)-'Chem - ODS'!Y$15*10^6&gt;0),SUM('Chemicals Calcs'!AD$2:AD83)-'Chem - ODS'!Y$15*10^6,'Chemicals Calcs'!AD83))</f>
        <v>0</v>
      </c>
      <c r="AE83" s="210">
        <f ca="1">IF(SUM('Chemicals Calcs'!AE$2:AE83)-'Chem - ODS'!Z$15*10^6&lt;0,0,IF(AND(SUM('Chemicals Calcs'!AE$1:AE82)-'Chem - ODS'!Z$15*10^6&lt;0,SUM('Chemicals Calcs'!AE$2:AE83)-'Chem - ODS'!Z$15*10^6&gt;0),SUM('Chemicals Calcs'!AE$2:AE83)-'Chem - ODS'!Z$15*10^6,'Chemicals Calcs'!AE83))</f>
        <v>0</v>
      </c>
      <c r="AF83" s="210">
        <f ca="1">IF(SUM('Chemicals Calcs'!AF$2:AF83)-'Chem - ODS'!AA$15*10^6&lt;0,0,IF(AND(SUM('Chemicals Calcs'!AF$1:AF82)-'Chem - ODS'!AA$15*10^6&lt;0,SUM('Chemicals Calcs'!AF$2:AF83)-'Chem - ODS'!AA$15*10^6&gt;0),SUM('Chemicals Calcs'!AF$2:AF83)-'Chem - ODS'!AA$15*10^6,'Chemicals Calcs'!AF83))</f>
        <v>0</v>
      </c>
      <c r="AG83" s="210">
        <f ca="1">IF(SUM('Chemicals Calcs'!AG$2:AG83)-'Chem - ODS'!AB$15*10^6&lt;0,0,IF(AND(SUM('Chemicals Calcs'!AG$1:AG82)-'Chem - ODS'!AB$15*10^6&lt;0,SUM('Chemicals Calcs'!AG$2:AG83)-'Chem - ODS'!AB$15*10^6&gt;0),SUM('Chemicals Calcs'!AG$2:AG83)-'Chem - ODS'!AB$15*10^6,'Chemicals Calcs'!AG83))</f>
        <v>0</v>
      </c>
      <c r="AH83" s="210">
        <f ca="1">IF(SUM('Chemicals Calcs'!AH$2:AH83)-'Chem - ODS'!AC$15*10^6&lt;0,0,IF(AND(SUM('Chemicals Calcs'!AH$1:AH82)-'Chem - ODS'!AC$15*10^6&lt;0,SUM('Chemicals Calcs'!AH$2:AH83)-'Chem - ODS'!AC$15*10^6&gt;0),SUM('Chemicals Calcs'!AH$2:AH83)-'Chem - ODS'!AC$15*10^6,'Chemicals Calcs'!AH83))</f>
        <v>0</v>
      </c>
      <c r="AI83" s="210">
        <f ca="1">IF(SUM('Chemicals Calcs'!AI$2:AI83)-'Chem - ODS'!AD$15*10^6&lt;0,0,IF(AND(SUM('Chemicals Calcs'!AI$1:AI82)-'Chem - ODS'!AD$15*10^6&lt;0,SUM('Chemicals Calcs'!AI$2:AI83)-'Chem - ODS'!AD$15*10^6&gt;0),SUM('Chemicals Calcs'!AI$2:AI83)-'Chem - ODS'!AD$15*10^6,'Chemicals Calcs'!AI83))</f>
        <v>0</v>
      </c>
      <c r="AJ83" s="210">
        <f ca="1">IF(SUM('Chemicals Calcs'!AJ$2:AJ83)-'Chem - ODS'!AE$15*10^6&lt;0,0,IF(AND(SUM('Chemicals Calcs'!AJ$1:AJ82)-'Chem - ODS'!AE$15*10^6&lt;0,SUM('Chemicals Calcs'!AJ$2:AJ83)-'Chem - ODS'!AE$15*10^6&gt;0),SUM('Chemicals Calcs'!AJ$2:AJ83)-'Chem - ODS'!AE$15*10^6,'Chemicals Calcs'!AJ83))</f>
        <v>0</v>
      </c>
      <c r="AK83" s="210">
        <f ca="1">IF(SUM('Chemicals Calcs'!AK$2:AK83)-'Chem - ODS'!AF$15*10^6&lt;0,0,IF(AND(SUM('Chemicals Calcs'!AK$1:AK82)-'Chem - ODS'!AF$15*10^6&lt;0,SUM('Chemicals Calcs'!AK$2:AK83)-'Chem - ODS'!AF$15*10^6&gt;0),SUM('Chemicals Calcs'!AK$2:AK83)-'Chem - ODS'!AF$15*10^6,'Chemicals Calcs'!AK83))</f>
        <v>0</v>
      </c>
      <c r="AL83" s="210">
        <f ca="1">IF(SUM('Chemicals Calcs'!AL$2:AL83)-'Chem - ODS'!AG$15*10^6&lt;0,0,IF(AND(SUM('Chemicals Calcs'!AL$1:AL82)-'Chem - ODS'!AG$15*10^6&lt;0,SUM('Chemicals Calcs'!AL$2:AL83)-'Chem - ODS'!AG$15*10^6&gt;0),SUM('Chemicals Calcs'!AL$2:AL83)-'Chem - ODS'!AG$15*10^6,'Chemicals Calcs'!AL83))</f>
        <v>0</v>
      </c>
      <c r="AM83" s="210">
        <f ca="1">IF(SUM('Chemicals Calcs'!AM$2:AM83)-'Chem - ODS'!AH$15*10^6&lt;0,0,IF(AND(SUM('Chemicals Calcs'!AM$1:AM82)-'Chem - ODS'!AH$15*10^6&lt;0,SUM('Chemicals Calcs'!AM$2:AM83)-'Chem - ODS'!AH$15*10^6&gt;0),SUM('Chemicals Calcs'!AM$2:AM83)-'Chem - ODS'!AH$15*10^6,'Chemicals Calcs'!AM83))</f>
        <v>0</v>
      </c>
      <c r="AN83" s="210">
        <f ca="1">IF(SUM('Chemicals Calcs'!AN$2:AN83)-'Chem - ODS'!AI$15*10^6&lt;0,0,IF(AND(SUM('Chemicals Calcs'!AN$1:AN82)-'Chem - ODS'!AI$15*10^6&lt;0,SUM('Chemicals Calcs'!AN$2:AN83)-'Chem - ODS'!AI$15*10^6&gt;0),SUM('Chemicals Calcs'!AN$2:AN83)-'Chem - ODS'!AI$15*10^6,'Chemicals Calcs'!AN83))</f>
        <v>0</v>
      </c>
      <c r="AO83" s="210">
        <f ca="1">IF(SUM('Chemicals Calcs'!AO$2:AO83)-'Chem - ODS'!AJ$15*10^6&lt;0,0,IF(AND(SUM('Chemicals Calcs'!AO$1:AO82)-'Chem - ODS'!AJ$15*10^6&lt;0,SUM('Chemicals Calcs'!AO$2:AO83)-'Chem - ODS'!AJ$15*10^6&gt;0),SUM('Chemicals Calcs'!AO$2:AO83)-'Chem - ODS'!AJ$15*10^6,'Chemicals Calcs'!AO83))</f>
        <v>0</v>
      </c>
      <c r="AP83" s="210">
        <f ca="1">IF(SUM('Chemicals Calcs'!AP$2:AP83)-'Chem - ODS'!AK$15*10^6&lt;0,0,IF(AND(SUM('Chemicals Calcs'!AP$1:AP82)-'Chem - ODS'!AK$15*10^6&lt;0,SUM('Chemicals Calcs'!AP$2:AP83)-'Chem - ODS'!AK$15*10^6&gt;0),SUM('Chemicals Calcs'!AP$2:AP83)-'Chem - ODS'!AK$15*10^6,'Chemicals Calcs'!AP83))</f>
        <v>0</v>
      </c>
    </row>
    <row r="84" spans="1:42">
      <c r="A84" s="74">
        <v>32</v>
      </c>
      <c r="B84">
        <f ca="1">IF('Chemicals 2010'!$A92="CP",INDIRECT("'Chemicals 2010'!"&amp;'Country Selector'!$B$3&amp;ROW($A92))*10^12,0)</f>
        <v>1095694950516.9006</v>
      </c>
      <c r="C84" s="90">
        <f t="shared" ca="1" si="4"/>
        <v>1118847820192.1707</v>
      </c>
      <c r="D84" s="90">
        <f t="shared" ca="1" si="3"/>
        <v>1142000689867.4409</v>
      </c>
      <c r="E84" s="90">
        <f t="shared" ca="1" si="3"/>
        <v>1165153559542.7109</v>
      </c>
      <c r="F84" s="90">
        <f t="shared" ca="1" si="3"/>
        <v>1188306429217.981</v>
      </c>
      <c r="G84" s="210">
        <f ca="1">IF(SUM('Chemicals Calcs'!G$2:G84)-'Chem - ODS'!B$15*10^6&lt;0,0,IF(AND(SUM('Chemicals Calcs'!G$1:G83)-'Chem - ODS'!B$15*10^6&lt;0,SUM('Chemicals Calcs'!G$2:G84)-'Chem - ODS'!B$15*10^6&gt;0),SUM('Chemicals Calcs'!G$2:G84)-'Chem - ODS'!B$15*10^6,'Chemicals Calcs'!G84))</f>
        <v>1211459298893.2512</v>
      </c>
      <c r="H84" s="210">
        <f ca="1">IF(SUM('Chemicals Calcs'!H$2:H84)-'Chem - ODS'!C$15*10^6&lt;0,0,IF(AND(SUM('Chemicals Calcs'!H$1:H83)-'Chem - ODS'!C$15*10^6&lt;0,SUM('Chemicals Calcs'!H$2:H84)-'Chem - ODS'!C$15*10^6&gt;0),SUM('Chemicals Calcs'!H$2:H84)-'Chem - ODS'!C$15*10^6,'Chemicals Calcs'!H84))</f>
        <v>1234612168568.5215</v>
      </c>
      <c r="I84" s="210">
        <f ca="1">IF(SUM('Chemicals Calcs'!I$2:I84)-'Chem - ODS'!D$15*10^6&lt;0,0,IF(AND(SUM('Chemicals Calcs'!I$1:I83)-'Chem - ODS'!D$15*10^6&lt;0,SUM('Chemicals Calcs'!I$2:I84)-'Chem - ODS'!D$15*10^6&gt;0),SUM('Chemicals Calcs'!I$2:I84)-'Chem - ODS'!D$15*10^6,'Chemicals Calcs'!I84))</f>
        <v>1257765038243.7915</v>
      </c>
      <c r="J84" s="210">
        <f ca="1">IF(SUM('Chemicals Calcs'!J$2:J84)-'Chem - ODS'!E$15*10^6&lt;0,0,IF(AND(SUM('Chemicals Calcs'!J$1:J83)-'Chem - ODS'!E$15*10^6&lt;0,SUM('Chemicals Calcs'!J$2:J84)-'Chem - ODS'!E$15*10^6&gt;0),SUM('Chemicals Calcs'!J$2:J84)-'Chem - ODS'!E$15*10^6,'Chemicals Calcs'!J84))</f>
        <v>1280917907919.0615</v>
      </c>
      <c r="K84" s="210">
        <f ca="1">IF(SUM('Chemicals Calcs'!K$2:K84)-'Chem - ODS'!F$15*10^6&lt;0,0,IF(AND(SUM('Chemicals Calcs'!K$1:K83)-'Chem - ODS'!F$15*10^6&lt;0,SUM('Chemicals Calcs'!K$2:K84)-'Chem - ODS'!F$15*10^6&gt;0),SUM('Chemicals Calcs'!K$2:K84)-'Chem - ODS'!F$15*10^6,'Chemicals Calcs'!K84))</f>
        <v>1304070777594.3315</v>
      </c>
      <c r="L84" s="210">
        <f ca="1">IF(SUM('Chemicals Calcs'!L$2:L84)-'Chem - ODS'!G$15*10^6&lt;0,0,IF(AND(SUM('Chemicals Calcs'!L$1:L83)-'Chem - ODS'!G$15*10^6&lt;0,SUM('Chemicals Calcs'!L$2:L84)-'Chem - ODS'!G$15*10^6&gt;0),SUM('Chemicals Calcs'!L$2:L84)-'Chem - ODS'!G$15*10^6,'Chemicals Calcs'!L84))</f>
        <v>1327223647269.6018</v>
      </c>
      <c r="M84" s="210">
        <f ca="1">IF(SUM('Chemicals Calcs'!M$2:M84)-'Chem - ODS'!H$15*10^6&lt;0,0,IF(AND(SUM('Chemicals Calcs'!M$1:M83)-'Chem - ODS'!H$15*10^6&lt;0,SUM('Chemicals Calcs'!M$2:M84)-'Chem - ODS'!H$15*10^6&gt;0),SUM('Chemicals Calcs'!M$2:M84)-'Chem - ODS'!H$15*10^6,'Chemicals Calcs'!M84))</f>
        <v>1348244429600.9834</v>
      </c>
      <c r="N84" s="210">
        <f ca="1">IF(SUM('Chemicals Calcs'!N$2:N84)-'Chem - ODS'!I$15*10^6&lt;0,0,IF(AND(SUM('Chemicals Calcs'!N$1:N83)-'Chem - ODS'!I$15*10^6&lt;0,SUM('Chemicals Calcs'!N$2:N84)-'Chem - ODS'!I$15*10^6&gt;0),SUM('Chemicals Calcs'!N$2:N84)-'Chem - ODS'!I$15*10^6,'Chemicals Calcs'!N84))</f>
        <v>1369265211932.3647</v>
      </c>
      <c r="O84" s="210">
        <f ca="1">IF(SUM('Chemicals Calcs'!O$2:O84)-'Chem - ODS'!J$15*10^6&lt;0,0,IF(AND(SUM('Chemicals Calcs'!O$1:O83)-'Chem - ODS'!J$15*10^6&lt;0,SUM('Chemicals Calcs'!O$2:O84)-'Chem - ODS'!J$15*10^6&gt;0),SUM('Chemicals Calcs'!O$2:O84)-'Chem - ODS'!J$15*10^6,'Chemicals Calcs'!O84))</f>
        <v>1390285994263.7466</v>
      </c>
      <c r="P84" s="210">
        <f ca="1">IF(SUM('Chemicals Calcs'!P$2:P84)-'Chem - ODS'!K$15*10^6&lt;0,0,IF(AND(SUM('Chemicals Calcs'!P$1:P83)-'Chem - ODS'!K$15*10^6&lt;0,SUM('Chemicals Calcs'!P$2:P84)-'Chem - ODS'!K$15*10^6&gt;0),SUM('Chemicals Calcs'!P$2:P84)-'Chem - ODS'!K$15*10^6,'Chemicals Calcs'!P84))</f>
        <v>1411306776595.1279</v>
      </c>
      <c r="Q84" s="210">
        <f ca="1">IF(SUM('Chemicals Calcs'!Q$2:Q84)-'Chem - ODS'!L$15*10^6&lt;0,0,IF(AND(SUM('Chemicals Calcs'!Q$1:Q83)-'Chem - ODS'!L$15*10^6&lt;0,SUM('Chemicals Calcs'!Q$2:Q84)-'Chem - ODS'!L$15*10^6&gt;0),SUM('Chemicals Calcs'!Q$2:Q84)-'Chem - ODS'!L$15*10^6,'Chemicals Calcs'!Q84))</f>
        <v>1432327558926.5095</v>
      </c>
      <c r="R84" s="210">
        <f ca="1">IF(SUM('Chemicals Calcs'!R$2:R84)-'Chem - ODS'!M$15*10^6&lt;0,0,IF(AND(SUM('Chemicals Calcs'!R$1:R83)-'Chem - ODS'!M$15*10^6&lt;0,SUM('Chemicals Calcs'!R$2:R84)-'Chem - ODS'!M$15*10^6&gt;0),SUM('Chemicals Calcs'!R$2:R84)-'Chem - ODS'!M$15*10^6,'Chemicals Calcs'!R84))</f>
        <v>1453348341257.8911</v>
      </c>
      <c r="S84" s="210">
        <f ca="1">IF(SUM('Chemicals Calcs'!S$2:S84)-'Chem - ODS'!N$15*10^6&lt;0,0,IF(AND(SUM('Chemicals Calcs'!S$1:S83)-'Chem - ODS'!N$15*10^6&lt;0,SUM('Chemicals Calcs'!S$2:S84)-'Chem - ODS'!N$15*10^6&gt;0),SUM('Chemicals Calcs'!S$2:S84)-'Chem - ODS'!N$15*10^6,'Chemicals Calcs'!S84))</f>
        <v>1474369123589.2725</v>
      </c>
      <c r="T84" s="210">
        <f ca="1">IF(SUM('Chemicals Calcs'!T$2:T84)-'Chem - ODS'!O$15*10^6&lt;0,0,IF(AND(SUM('Chemicals Calcs'!T$1:T83)-'Chem - ODS'!O$15*10^6&lt;0,SUM('Chemicals Calcs'!T$2:T84)-'Chem - ODS'!O$15*10^6&gt;0),SUM('Chemicals Calcs'!T$2:T84)-'Chem - ODS'!O$15*10^6,'Chemicals Calcs'!T84))</f>
        <v>1495389905920.6543</v>
      </c>
      <c r="U84" s="210">
        <f ca="1">IF(SUM('Chemicals Calcs'!U$2:U84)-'Chem - ODS'!P$15*10^6&lt;0,0,IF(AND(SUM('Chemicals Calcs'!U$1:U83)-'Chem - ODS'!P$15*10^6&lt;0,SUM('Chemicals Calcs'!U$2:U84)-'Chem - ODS'!P$15*10^6&gt;0),SUM('Chemicals Calcs'!U$2:U84)-'Chem - ODS'!P$15*10^6,'Chemicals Calcs'!U84))</f>
        <v>1516410688252.0359</v>
      </c>
      <c r="V84" s="210">
        <f ca="1">IF(SUM('Chemicals Calcs'!V$2:V84)-'Chem - ODS'!Q$15*10^6&lt;0,0,IF(AND(SUM('Chemicals Calcs'!V$1:V83)-'Chem - ODS'!Q$15*10^6&lt;0,SUM('Chemicals Calcs'!V$2:V84)-'Chem - ODS'!Q$15*10^6&gt;0),SUM('Chemicals Calcs'!V$2:V84)-'Chem - ODS'!Q$15*10^6,'Chemicals Calcs'!V84))</f>
        <v>1537431470583.4172</v>
      </c>
      <c r="W84" s="210">
        <f ca="1">IF(SUM('Chemicals Calcs'!W$2:W84)-'Chem - ODS'!R$15*10^6&lt;0,0,IF(AND(SUM('Chemicals Calcs'!W$1:W83)-'Chem - ODS'!R$15*10^6&lt;0,SUM('Chemicals Calcs'!W$2:W84)-'Chem - ODS'!R$15*10^6&gt;0),SUM('Chemicals Calcs'!W$2:W84)-'Chem - ODS'!R$15*10^6,'Chemicals Calcs'!W84))</f>
        <v>1564257286245.8071</v>
      </c>
      <c r="X84" s="210">
        <f ca="1">IF(SUM('Chemicals Calcs'!X$2:X84)-'Chem - ODS'!S$15*10^6&lt;0,0,IF(AND(SUM('Chemicals Calcs'!X$1:X83)-'Chem - ODS'!S$15*10^6&lt;0,SUM('Chemicals Calcs'!X$2:X84)-'Chem - ODS'!S$15*10^6&gt;0),SUM('Chemicals Calcs'!X$2:X84)-'Chem - ODS'!S$15*10^6,'Chemicals Calcs'!X84))</f>
        <v>1591083101908.1973</v>
      </c>
      <c r="Y84" s="210">
        <f ca="1">IF(SUM('Chemicals Calcs'!Y$2:Y84)-'Chem - ODS'!T$15*10^6&lt;0,0,IF(AND(SUM('Chemicals Calcs'!Y$1:Y83)-'Chem - ODS'!T$15*10^6&lt;0,SUM('Chemicals Calcs'!Y$2:Y84)-'Chem - ODS'!T$15*10^6&gt;0),SUM('Chemicals Calcs'!Y$2:Y84)-'Chem - ODS'!T$15*10^6,'Chemicals Calcs'!Y84))</f>
        <v>1617908917570.5872</v>
      </c>
      <c r="Z84" s="210">
        <f ca="1">IF(SUM('Chemicals Calcs'!Z$2:Z84)-'Chem - ODS'!U$15*10^6&lt;0,0,IF(AND(SUM('Chemicals Calcs'!Z$1:Z83)-'Chem - ODS'!U$15*10^6&lt;0,SUM('Chemicals Calcs'!Z$2:Z84)-'Chem - ODS'!U$15*10^6&gt;0),SUM('Chemicals Calcs'!Z$2:Z84)-'Chem - ODS'!U$15*10^6,'Chemicals Calcs'!Z84))</f>
        <v>1644734733232.9771</v>
      </c>
      <c r="AA84" s="210">
        <f ca="1">IF(SUM('Chemicals Calcs'!AA$2:AA84)-'Chem - ODS'!V$15*10^6&lt;0,0,IF(AND(SUM('Chemicals Calcs'!AA$1:AA83)-'Chem - ODS'!V$15*10^6&lt;0,SUM('Chemicals Calcs'!AA$2:AA84)-'Chem - ODS'!V$15*10^6&gt;0),SUM('Chemicals Calcs'!AA$2:AA84)-'Chem - ODS'!V$15*10^6,'Chemicals Calcs'!AA84))</f>
        <v>1671560548895.3669</v>
      </c>
      <c r="AB84" s="210">
        <f ca="1">IF(SUM('Chemicals Calcs'!AB$2:AB84)-'Chem - ODS'!W$15*10^6&lt;0,0,IF(AND(SUM('Chemicals Calcs'!AB$1:AB83)-'Chem - ODS'!W$15*10^6&lt;0,SUM('Chemicals Calcs'!AB$2:AB84)-'Chem - ODS'!W$15*10^6&gt;0),SUM('Chemicals Calcs'!AB$2:AB84)-'Chem - ODS'!W$15*10^6,'Chemicals Calcs'!AB84))</f>
        <v>1698386364557.7568</v>
      </c>
      <c r="AC84" s="210">
        <f ca="1">IF(SUM('Chemicals Calcs'!AC$2:AC84)-'Chem - ODS'!X$15*10^6&lt;0,0,IF(AND(SUM('Chemicals Calcs'!AC$1:AC83)-'Chem - ODS'!X$15*10^6&lt;0,SUM('Chemicals Calcs'!AC$2:AC84)-'Chem - ODS'!X$15*10^6&gt;0),SUM('Chemicals Calcs'!AC$2:AC84)-'Chem - ODS'!X$15*10^6,'Chemicals Calcs'!AC84))</f>
        <v>1725212180220.147</v>
      </c>
      <c r="AD84" s="210">
        <f ca="1">IF(SUM('Chemicals Calcs'!AD$2:AD84)-'Chem - ODS'!Y$15*10^6&lt;0,0,IF(AND(SUM('Chemicals Calcs'!AD$1:AD83)-'Chem - ODS'!Y$15*10^6&lt;0,SUM('Chemicals Calcs'!AD$2:AD84)-'Chem - ODS'!Y$15*10^6&gt;0),SUM('Chemicals Calcs'!AD$2:AD84)-'Chem - ODS'!Y$15*10^6,'Chemicals Calcs'!AD84))</f>
        <v>1752037995882.5366</v>
      </c>
      <c r="AE84" s="210">
        <f ca="1">IF(SUM('Chemicals Calcs'!AE$2:AE84)-'Chem - ODS'!Z$15*10^6&lt;0,0,IF(AND(SUM('Chemicals Calcs'!AE$1:AE83)-'Chem - ODS'!Z$15*10^6&lt;0,SUM('Chemicals Calcs'!AE$2:AE84)-'Chem - ODS'!Z$15*10^6&gt;0),SUM('Chemicals Calcs'!AE$2:AE84)-'Chem - ODS'!Z$15*10^6,'Chemicals Calcs'!AE84))</f>
        <v>1778863811544.9268</v>
      </c>
      <c r="AF84" s="210">
        <f ca="1">IF(SUM('Chemicals Calcs'!AF$2:AF84)-'Chem - ODS'!AA$15*10^6&lt;0,0,IF(AND(SUM('Chemicals Calcs'!AF$1:AF83)-'Chem - ODS'!AA$15*10^6&lt;0,SUM('Chemicals Calcs'!AF$2:AF84)-'Chem - ODS'!AA$15*10^6&gt;0),SUM('Chemicals Calcs'!AF$2:AF84)-'Chem - ODS'!AA$15*10^6,'Chemicals Calcs'!AF84))</f>
        <v>1805689627207.3164</v>
      </c>
      <c r="AG84" s="210">
        <f ca="1">IF(SUM('Chemicals Calcs'!AG$2:AG84)-'Chem - ODS'!AB$15*10^6&lt;0,0,IF(AND(SUM('Chemicals Calcs'!AG$1:AG83)-'Chem - ODS'!AB$15*10^6&lt;0,SUM('Chemicals Calcs'!AG$2:AG84)-'Chem - ODS'!AB$15*10^6&gt;0),SUM('Chemicals Calcs'!AG$2:AG84)-'Chem - ODS'!AB$15*10^6,'Chemicals Calcs'!AG84))</f>
        <v>1832515442869.7065</v>
      </c>
      <c r="AH84" s="210">
        <f ca="1">IF(SUM('Chemicals Calcs'!AH$2:AH84)-'Chem - ODS'!AC$15*10^6&lt;0,0,IF(AND(SUM('Chemicals Calcs'!AH$1:AH83)-'Chem - ODS'!AC$15*10^6&lt;0,SUM('Chemicals Calcs'!AH$2:AH84)-'Chem - ODS'!AC$15*10^6&gt;0),SUM('Chemicals Calcs'!AH$2:AH84)-'Chem - ODS'!AC$15*10^6,'Chemicals Calcs'!AH84))</f>
        <v>1859341258532.0964</v>
      </c>
      <c r="AI84" s="210">
        <f ca="1">IF(SUM('Chemicals Calcs'!AI$2:AI84)-'Chem - ODS'!AD$15*10^6&lt;0,0,IF(AND(SUM('Chemicals Calcs'!AI$1:AI83)-'Chem - ODS'!AD$15*10^6&lt;0,SUM('Chemicals Calcs'!AI$2:AI84)-'Chem - ODS'!AD$15*10^6&gt;0),SUM('Chemicals Calcs'!AI$2:AI84)-'Chem - ODS'!AD$15*10^6,'Chemicals Calcs'!AI84))</f>
        <v>1886167074194.4863</v>
      </c>
      <c r="AJ84" s="210">
        <f ca="1">IF(SUM('Chemicals Calcs'!AJ$2:AJ84)-'Chem - ODS'!AE$15*10^6&lt;0,0,IF(AND(SUM('Chemicals Calcs'!AJ$1:AJ83)-'Chem - ODS'!AE$15*10^6&lt;0,SUM('Chemicals Calcs'!AJ$2:AJ84)-'Chem - ODS'!AE$15*10^6&gt;0),SUM('Chemicals Calcs'!AJ$2:AJ84)-'Chem - ODS'!AE$15*10^6,'Chemicals Calcs'!AJ84))</f>
        <v>1912992889856.8762</v>
      </c>
      <c r="AK84" s="210">
        <f ca="1">IF(SUM('Chemicals Calcs'!AK$2:AK84)-'Chem - ODS'!AF$15*10^6&lt;0,0,IF(AND(SUM('Chemicals Calcs'!AK$1:AK83)-'Chem - ODS'!AF$15*10^6&lt;0,SUM('Chemicals Calcs'!AK$2:AK84)-'Chem - ODS'!AF$15*10^6&gt;0),SUM('Chemicals Calcs'!AK$2:AK84)-'Chem - ODS'!AF$15*10^6,'Chemicals Calcs'!AK84))</f>
        <v>1939818705519.2661</v>
      </c>
      <c r="AL84" s="210">
        <f ca="1">IF(SUM('Chemicals Calcs'!AL$2:AL84)-'Chem - ODS'!AG$15*10^6&lt;0,0,IF(AND(SUM('Chemicals Calcs'!AL$1:AL83)-'Chem - ODS'!AG$15*10^6&lt;0,SUM('Chemicals Calcs'!AL$2:AL84)-'Chem - ODS'!AG$15*10^6&gt;0),SUM('Chemicals Calcs'!AL$2:AL84)-'Chem - ODS'!AG$15*10^6,'Chemicals Calcs'!AL84))</f>
        <v>1966644521181.6563</v>
      </c>
      <c r="AM84" s="210">
        <f ca="1">IF(SUM('Chemicals Calcs'!AM$2:AM84)-'Chem - ODS'!AH$15*10^6&lt;0,0,IF(AND(SUM('Chemicals Calcs'!AM$1:AM83)-'Chem - ODS'!AH$15*10^6&lt;0,SUM('Chemicals Calcs'!AM$2:AM84)-'Chem - ODS'!AH$15*10^6&gt;0),SUM('Chemicals Calcs'!AM$2:AM84)-'Chem - ODS'!AH$15*10^6,'Chemicals Calcs'!AM84))</f>
        <v>1993470336844.0464</v>
      </c>
      <c r="AN84" s="210">
        <f ca="1">IF(SUM('Chemicals Calcs'!AN$2:AN84)-'Chem - ODS'!AI$15*10^6&lt;0,0,IF(AND(SUM('Chemicals Calcs'!AN$1:AN83)-'Chem - ODS'!AI$15*10^6&lt;0,SUM('Chemicals Calcs'!AN$2:AN84)-'Chem - ODS'!AI$15*10^6&gt;0),SUM('Chemicals Calcs'!AN$2:AN84)-'Chem - ODS'!AI$15*10^6,'Chemicals Calcs'!AN84))</f>
        <v>2020296152506.436</v>
      </c>
      <c r="AO84" s="210">
        <f ca="1">IF(SUM('Chemicals Calcs'!AO$2:AO84)-'Chem - ODS'!AJ$15*10^6&lt;0,0,IF(AND(SUM('Chemicals Calcs'!AO$1:AO83)-'Chem - ODS'!AJ$15*10^6&lt;0,SUM('Chemicals Calcs'!AO$2:AO84)-'Chem - ODS'!AJ$15*10^6&gt;0),SUM('Chemicals Calcs'!AO$2:AO84)-'Chem - ODS'!AJ$15*10^6,'Chemicals Calcs'!AO84))</f>
        <v>2047121968168.8259</v>
      </c>
      <c r="AP84" s="210">
        <f ca="1">IF(SUM('Chemicals Calcs'!AP$2:AP84)-'Chem - ODS'!AK$15*10^6&lt;0,0,IF(AND(SUM('Chemicals Calcs'!AP$1:AP83)-'Chem - ODS'!AK$15*10^6&lt;0,SUM('Chemicals Calcs'!AP$2:AP84)-'Chem - ODS'!AK$15*10^6&gt;0),SUM('Chemicals Calcs'!AP$2:AP84)-'Chem - ODS'!AK$15*10^6,'Chemicals Calcs'!AP84))</f>
        <v>2073947783831.2158</v>
      </c>
    </row>
    <row r="85" spans="1:42">
      <c r="A85" s="74">
        <v>33</v>
      </c>
      <c r="B85">
        <f ca="1">IF('Chemicals 2010'!$A93="CP",INDIRECT("'Chemicals 2010'!"&amp;'Country Selector'!$B$3&amp;ROW($A93))*10^12,0)</f>
        <v>1369618688146.1401</v>
      </c>
      <c r="C85" s="90">
        <f t="shared" ca="1" si="4"/>
        <v>1398559775240.2263</v>
      </c>
      <c r="D85" s="90">
        <f t="shared" ca="1" si="3"/>
        <v>1427500862334.3125</v>
      </c>
      <c r="E85" s="90">
        <f t="shared" ca="1" si="3"/>
        <v>1456441949428.3989</v>
      </c>
      <c r="F85" s="90">
        <f t="shared" ca="1" si="3"/>
        <v>1485383036522.4849</v>
      </c>
      <c r="G85" s="210">
        <f ca="1">IF(SUM('Chemicals Calcs'!G$2:G85)-'Chem - ODS'!B$15*10^6&lt;0,0,IF(AND(SUM('Chemicals Calcs'!G$1:G84)-'Chem - ODS'!B$15*10^6&lt;0,SUM('Chemicals Calcs'!G$2:G85)-'Chem - ODS'!B$15*10^6&gt;0),SUM('Chemicals Calcs'!G$2:G85)-'Chem - ODS'!B$15*10^6,'Chemicals Calcs'!G85))</f>
        <v>1514324123616.5713</v>
      </c>
      <c r="H85" s="210">
        <f ca="1">IF(SUM('Chemicals Calcs'!H$2:H85)-'Chem - ODS'!C$15*10^6&lt;0,0,IF(AND(SUM('Chemicals Calcs'!H$1:H84)-'Chem - ODS'!C$15*10^6&lt;0,SUM('Chemicals Calcs'!H$2:H85)-'Chem - ODS'!C$15*10^6&gt;0),SUM('Chemicals Calcs'!H$2:H85)-'Chem - ODS'!C$15*10^6,'Chemicals Calcs'!H85))</f>
        <v>1543265210710.6575</v>
      </c>
      <c r="I85" s="210">
        <f ca="1">IF(SUM('Chemicals Calcs'!I$2:I85)-'Chem - ODS'!D$15*10^6&lt;0,0,IF(AND(SUM('Chemicals Calcs'!I$1:I84)-'Chem - ODS'!D$15*10^6&lt;0,SUM('Chemicals Calcs'!I$2:I85)-'Chem - ODS'!D$15*10^6&gt;0),SUM('Chemicals Calcs'!I$2:I85)-'Chem - ODS'!D$15*10^6,'Chemicals Calcs'!I85))</f>
        <v>1572206297804.7437</v>
      </c>
      <c r="J85" s="210">
        <f ca="1">IF(SUM('Chemicals Calcs'!J$2:J85)-'Chem - ODS'!E$15*10^6&lt;0,0,IF(AND(SUM('Chemicals Calcs'!J$1:J84)-'Chem - ODS'!E$15*10^6&lt;0,SUM('Chemicals Calcs'!J$2:J85)-'Chem - ODS'!E$15*10^6&gt;0),SUM('Chemicals Calcs'!J$2:J85)-'Chem - ODS'!E$15*10^6,'Chemicals Calcs'!J85))</f>
        <v>1601147384898.8298</v>
      </c>
      <c r="K85" s="210">
        <f ca="1">IF(SUM('Chemicals Calcs'!K$2:K85)-'Chem - ODS'!F$15*10^6&lt;0,0,IF(AND(SUM('Chemicals Calcs'!K$1:K84)-'Chem - ODS'!F$15*10^6&lt;0,SUM('Chemicals Calcs'!K$2:K85)-'Chem - ODS'!F$15*10^6&gt;0),SUM('Chemicals Calcs'!K$2:K85)-'Chem - ODS'!F$15*10^6,'Chemicals Calcs'!K85))</f>
        <v>1630088471992.916</v>
      </c>
      <c r="L85" s="210">
        <f ca="1">IF(SUM('Chemicals Calcs'!L$2:L85)-'Chem - ODS'!G$15*10^6&lt;0,0,IF(AND(SUM('Chemicals Calcs'!L$1:L84)-'Chem - ODS'!G$15*10^6&lt;0,SUM('Chemicals Calcs'!L$2:L85)-'Chem - ODS'!G$15*10^6&gt;0),SUM('Chemicals Calcs'!L$2:L85)-'Chem - ODS'!G$15*10^6,'Chemicals Calcs'!L85))</f>
        <v>1659029559087.0022</v>
      </c>
      <c r="M85" s="210">
        <f ca="1">IF(SUM('Chemicals Calcs'!M$2:M85)-'Chem - ODS'!H$15*10^6&lt;0,0,IF(AND(SUM('Chemicals Calcs'!M$1:M84)-'Chem - ODS'!H$15*10^6&lt;0,SUM('Chemicals Calcs'!M$2:M85)-'Chem - ODS'!H$15*10^6&gt;0),SUM('Chemicals Calcs'!M$2:M85)-'Chem - ODS'!H$15*10^6,'Chemicals Calcs'!M85))</f>
        <v>1685305537001.2214</v>
      </c>
      <c r="N85" s="210">
        <f ca="1">IF(SUM('Chemicals Calcs'!N$2:N85)-'Chem - ODS'!I$15*10^6&lt;0,0,IF(AND(SUM('Chemicals Calcs'!N$1:N84)-'Chem - ODS'!I$15*10^6&lt;0,SUM('Chemicals Calcs'!N$2:N85)-'Chem - ODS'!I$15*10^6&gt;0),SUM('Chemicals Calcs'!N$2:N85)-'Chem - ODS'!I$15*10^6,'Chemicals Calcs'!N85))</f>
        <v>1711581514915.4404</v>
      </c>
      <c r="O85" s="210">
        <f ca="1">IF(SUM('Chemicals Calcs'!O$2:O85)-'Chem - ODS'!J$15*10^6&lt;0,0,IF(AND(SUM('Chemicals Calcs'!O$1:O84)-'Chem - ODS'!J$15*10^6&lt;0,SUM('Chemicals Calcs'!O$2:O85)-'Chem - ODS'!J$15*10^6&gt;0),SUM('Chemicals Calcs'!O$2:O85)-'Chem - ODS'!J$15*10^6,'Chemicals Calcs'!O85))</f>
        <v>1737857492829.6597</v>
      </c>
      <c r="P85" s="210">
        <f ca="1">IF(SUM('Chemicals Calcs'!P$2:P85)-'Chem - ODS'!K$15*10^6&lt;0,0,IF(AND(SUM('Chemicals Calcs'!P$1:P84)-'Chem - ODS'!K$15*10^6&lt;0,SUM('Chemicals Calcs'!P$2:P85)-'Chem - ODS'!K$15*10^6&gt;0),SUM('Chemicals Calcs'!P$2:P85)-'Chem - ODS'!K$15*10^6,'Chemicals Calcs'!P85))</f>
        <v>1764133470743.8789</v>
      </c>
      <c r="Q85" s="210">
        <f ca="1">IF(SUM('Chemicals Calcs'!Q$2:Q85)-'Chem - ODS'!L$15*10^6&lt;0,0,IF(AND(SUM('Chemicals Calcs'!Q$1:Q84)-'Chem - ODS'!L$15*10^6&lt;0,SUM('Chemicals Calcs'!Q$2:Q85)-'Chem - ODS'!L$15*10^6&gt;0),SUM('Chemicals Calcs'!Q$2:Q85)-'Chem - ODS'!L$15*10^6,'Chemicals Calcs'!Q85))</f>
        <v>1790409448658.0981</v>
      </c>
      <c r="R85" s="210">
        <f ca="1">IF(SUM('Chemicals Calcs'!R$2:R85)-'Chem - ODS'!M$15*10^6&lt;0,0,IF(AND(SUM('Chemicals Calcs'!R$1:R84)-'Chem - ODS'!M$15*10^6&lt;0,SUM('Chemicals Calcs'!R$2:R85)-'Chem - ODS'!M$15*10^6&gt;0),SUM('Chemicals Calcs'!R$2:R85)-'Chem - ODS'!M$15*10^6,'Chemicals Calcs'!R85))</f>
        <v>1816685426572.3174</v>
      </c>
      <c r="S85" s="210">
        <f ca="1">IF(SUM('Chemicals Calcs'!S$2:S85)-'Chem - ODS'!N$15*10^6&lt;0,0,IF(AND(SUM('Chemicals Calcs'!S$1:S84)-'Chem - ODS'!N$15*10^6&lt;0,SUM('Chemicals Calcs'!S$2:S85)-'Chem - ODS'!N$15*10^6&gt;0),SUM('Chemicals Calcs'!S$2:S85)-'Chem - ODS'!N$15*10^6,'Chemicals Calcs'!S85))</f>
        <v>1842961404486.5366</v>
      </c>
      <c r="T85" s="210">
        <f ca="1">IF(SUM('Chemicals Calcs'!T$2:T85)-'Chem - ODS'!O$15*10^6&lt;0,0,IF(AND(SUM('Chemicals Calcs'!T$1:T84)-'Chem - ODS'!O$15*10^6&lt;0,SUM('Chemicals Calcs'!T$2:T85)-'Chem - ODS'!O$15*10^6&gt;0),SUM('Chemicals Calcs'!T$2:T85)-'Chem - ODS'!O$15*10^6,'Chemicals Calcs'!T85))</f>
        <v>1869237382400.7554</v>
      </c>
      <c r="U85" s="210">
        <f ca="1">IF(SUM('Chemicals Calcs'!U$2:U85)-'Chem - ODS'!P$15*10^6&lt;0,0,IF(AND(SUM('Chemicals Calcs'!U$1:U84)-'Chem - ODS'!P$15*10^6&lt;0,SUM('Chemicals Calcs'!U$2:U85)-'Chem - ODS'!P$15*10^6&gt;0),SUM('Chemicals Calcs'!U$2:U85)-'Chem - ODS'!P$15*10^6,'Chemicals Calcs'!U85))</f>
        <v>1895513360314.9746</v>
      </c>
      <c r="V85" s="210">
        <f ca="1">IF(SUM('Chemicals Calcs'!V$2:V85)-'Chem - ODS'!Q$15*10^6&lt;0,0,IF(AND(SUM('Chemicals Calcs'!V$1:V84)-'Chem - ODS'!Q$15*10^6&lt;0,SUM('Chemicals Calcs'!V$2:V85)-'Chem - ODS'!Q$15*10^6&gt;0),SUM('Chemicals Calcs'!V$2:V85)-'Chem - ODS'!Q$15*10^6,'Chemicals Calcs'!V85))</f>
        <v>1921789338229.1938</v>
      </c>
      <c r="W85" s="210">
        <f ca="1">IF(SUM('Chemicals Calcs'!W$2:W85)-'Chem - ODS'!R$15*10^6&lt;0,0,IF(AND(SUM('Chemicals Calcs'!W$1:W84)-'Chem - ODS'!R$15*10^6&lt;0,SUM('Chemicals Calcs'!W$2:W85)-'Chem - ODS'!R$15*10^6&gt;0),SUM('Chemicals Calcs'!W$2:W85)-'Chem - ODS'!R$15*10^6,'Chemicals Calcs'!W85))</f>
        <v>1955321607807.1797</v>
      </c>
      <c r="X85" s="210">
        <f ca="1">IF(SUM('Chemicals Calcs'!X$2:X85)-'Chem - ODS'!S$15*10^6&lt;0,0,IF(AND(SUM('Chemicals Calcs'!X$1:X84)-'Chem - ODS'!S$15*10^6&lt;0,SUM('Chemicals Calcs'!X$2:X85)-'Chem - ODS'!S$15*10^6&gt;0),SUM('Chemicals Calcs'!X$2:X85)-'Chem - ODS'!S$15*10^6,'Chemicals Calcs'!X85))</f>
        <v>1988853877385.166</v>
      </c>
      <c r="Y85" s="210">
        <f ca="1">IF(SUM('Chemicals Calcs'!Y$2:Y85)-'Chem - ODS'!T$15*10^6&lt;0,0,IF(AND(SUM('Chemicals Calcs'!Y$1:Y84)-'Chem - ODS'!T$15*10^6&lt;0,SUM('Chemicals Calcs'!Y$2:Y85)-'Chem - ODS'!T$15*10^6&gt;0),SUM('Chemicals Calcs'!Y$2:Y85)-'Chem - ODS'!T$15*10^6,'Chemicals Calcs'!Y85))</f>
        <v>2022386146963.1523</v>
      </c>
      <c r="Z85" s="210">
        <f ca="1">IF(SUM('Chemicals Calcs'!Z$2:Z85)-'Chem - ODS'!U$15*10^6&lt;0,0,IF(AND(SUM('Chemicals Calcs'!Z$1:Z84)-'Chem - ODS'!U$15*10^6&lt;0,SUM('Chemicals Calcs'!Z$2:Z85)-'Chem - ODS'!U$15*10^6&gt;0),SUM('Chemicals Calcs'!Z$2:Z85)-'Chem - ODS'!U$15*10^6,'Chemicals Calcs'!Z85))</f>
        <v>2055918416541.1379</v>
      </c>
      <c r="AA85" s="210">
        <f ca="1">IF(SUM('Chemicals Calcs'!AA$2:AA85)-'Chem - ODS'!V$15*10^6&lt;0,0,IF(AND(SUM('Chemicals Calcs'!AA$1:AA84)-'Chem - ODS'!V$15*10^6&lt;0,SUM('Chemicals Calcs'!AA$2:AA85)-'Chem - ODS'!V$15*10^6&gt;0),SUM('Chemicals Calcs'!AA$2:AA85)-'Chem - ODS'!V$15*10^6,'Chemicals Calcs'!AA85))</f>
        <v>2089450686119.124</v>
      </c>
      <c r="AB85" s="210">
        <f ca="1">IF(SUM('Chemicals Calcs'!AB$2:AB85)-'Chem - ODS'!W$15*10^6&lt;0,0,IF(AND(SUM('Chemicals Calcs'!AB$1:AB84)-'Chem - ODS'!W$15*10^6&lt;0,SUM('Chemicals Calcs'!AB$2:AB85)-'Chem - ODS'!W$15*10^6&gt;0),SUM('Chemicals Calcs'!AB$2:AB85)-'Chem - ODS'!W$15*10^6,'Chemicals Calcs'!AB85))</f>
        <v>2122982955697.1104</v>
      </c>
      <c r="AC85" s="210">
        <f ca="1">IF(SUM('Chemicals Calcs'!AC$2:AC85)-'Chem - ODS'!X$15*10^6&lt;0,0,IF(AND(SUM('Chemicals Calcs'!AC$1:AC84)-'Chem - ODS'!X$15*10^6&lt;0,SUM('Chemicals Calcs'!AC$2:AC85)-'Chem - ODS'!X$15*10^6&gt;0),SUM('Chemicals Calcs'!AC$2:AC85)-'Chem - ODS'!X$15*10^6,'Chemicals Calcs'!AC85))</f>
        <v>2156515225275.0964</v>
      </c>
      <c r="AD85" s="210">
        <f ca="1">IF(SUM('Chemicals Calcs'!AD$2:AD85)-'Chem - ODS'!Y$15*10^6&lt;0,0,IF(AND(SUM('Chemicals Calcs'!AD$1:AD84)-'Chem - ODS'!Y$15*10^6&lt;0,SUM('Chemicals Calcs'!AD$2:AD85)-'Chem - ODS'!Y$15*10^6&gt;0),SUM('Chemicals Calcs'!AD$2:AD85)-'Chem - ODS'!Y$15*10^6,'Chemicals Calcs'!AD85))</f>
        <v>2190047494853.0825</v>
      </c>
      <c r="AE85" s="210">
        <f ca="1">IF(SUM('Chemicals Calcs'!AE$2:AE85)-'Chem - ODS'!Z$15*10^6&lt;0,0,IF(AND(SUM('Chemicals Calcs'!AE$1:AE84)-'Chem - ODS'!Z$15*10^6&lt;0,SUM('Chemicals Calcs'!AE$2:AE85)-'Chem - ODS'!Z$15*10^6&gt;0),SUM('Chemicals Calcs'!AE$2:AE85)-'Chem - ODS'!Z$15*10^6,'Chemicals Calcs'!AE85))</f>
        <v>2223579764431.0684</v>
      </c>
      <c r="AF85" s="210">
        <f ca="1">IF(SUM('Chemicals Calcs'!AF$2:AF85)-'Chem - ODS'!AA$15*10^6&lt;0,0,IF(AND(SUM('Chemicals Calcs'!AF$1:AF84)-'Chem - ODS'!AA$15*10^6&lt;0,SUM('Chemicals Calcs'!AF$2:AF85)-'Chem - ODS'!AA$15*10^6&gt;0),SUM('Chemicals Calcs'!AF$2:AF85)-'Chem - ODS'!AA$15*10^6,'Chemicals Calcs'!AF85))</f>
        <v>2257112034009.0547</v>
      </c>
      <c r="AG85" s="210">
        <f ca="1">IF(SUM('Chemicals Calcs'!AG$2:AG85)-'Chem - ODS'!AB$15*10^6&lt;0,0,IF(AND(SUM('Chemicals Calcs'!AG$1:AG84)-'Chem - ODS'!AB$15*10^6&lt;0,SUM('Chemicals Calcs'!AG$2:AG85)-'Chem - ODS'!AB$15*10^6&gt;0),SUM('Chemicals Calcs'!AG$2:AG85)-'Chem - ODS'!AB$15*10^6,'Chemicals Calcs'!AG85))</f>
        <v>2290644303587.0405</v>
      </c>
      <c r="AH85" s="210">
        <f ca="1">IF(SUM('Chemicals Calcs'!AH$2:AH85)-'Chem - ODS'!AC$15*10^6&lt;0,0,IF(AND(SUM('Chemicals Calcs'!AH$1:AH84)-'Chem - ODS'!AC$15*10^6&lt;0,SUM('Chemicals Calcs'!AH$2:AH85)-'Chem - ODS'!AC$15*10^6&gt;0),SUM('Chemicals Calcs'!AH$2:AH85)-'Chem - ODS'!AC$15*10^6,'Chemicals Calcs'!AH85))</f>
        <v>2324176573165.0264</v>
      </c>
      <c r="AI85" s="210">
        <f ca="1">IF(SUM('Chemicals Calcs'!AI$2:AI85)-'Chem - ODS'!AD$15*10^6&lt;0,0,IF(AND(SUM('Chemicals Calcs'!AI$1:AI84)-'Chem - ODS'!AD$15*10^6&lt;0,SUM('Chemicals Calcs'!AI$2:AI85)-'Chem - ODS'!AD$15*10^6&gt;0),SUM('Chemicals Calcs'!AI$2:AI85)-'Chem - ODS'!AD$15*10^6,'Chemicals Calcs'!AI85))</f>
        <v>2357708842743.0127</v>
      </c>
      <c r="AJ85" s="210">
        <f ca="1">IF(SUM('Chemicals Calcs'!AJ$2:AJ85)-'Chem - ODS'!AE$15*10^6&lt;0,0,IF(AND(SUM('Chemicals Calcs'!AJ$1:AJ84)-'Chem - ODS'!AE$15*10^6&lt;0,SUM('Chemicals Calcs'!AJ$2:AJ85)-'Chem - ODS'!AE$15*10^6&gt;0),SUM('Chemicals Calcs'!AJ$2:AJ85)-'Chem - ODS'!AE$15*10^6,'Chemicals Calcs'!AJ85))</f>
        <v>2391241112320.999</v>
      </c>
      <c r="AK85" s="210">
        <f ca="1">IF(SUM('Chemicals Calcs'!AK$2:AK85)-'Chem - ODS'!AF$15*10^6&lt;0,0,IF(AND(SUM('Chemicals Calcs'!AK$1:AK84)-'Chem - ODS'!AF$15*10^6&lt;0,SUM('Chemicals Calcs'!AK$2:AK85)-'Chem - ODS'!AF$15*10^6&gt;0),SUM('Chemicals Calcs'!AK$2:AK85)-'Chem - ODS'!AF$15*10^6,'Chemicals Calcs'!AK85))</f>
        <v>2424773381898.9849</v>
      </c>
      <c r="AL85" s="210">
        <f ca="1">IF(SUM('Chemicals Calcs'!AL$2:AL85)-'Chem - ODS'!AG$15*10^6&lt;0,0,IF(AND(SUM('Chemicals Calcs'!AL$1:AL84)-'Chem - ODS'!AG$15*10^6&lt;0,SUM('Chemicals Calcs'!AL$2:AL85)-'Chem - ODS'!AG$15*10^6&gt;0),SUM('Chemicals Calcs'!AL$2:AL85)-'Chem - ODS'!AG$15*10^6,'Chemicals Calcs'!AL85))</f>
        <v>2458305651476.9707</v>
      </c>
      <c r="AM85" s="210">
        <f ca="1">IF(SUM('Chemicals Calcs'!AM$2:AM85)-'Chem - ODS'!AH$15*10^6&lt;0,0,IF(AND(SUM('Chemicals Calcs'!AM$1:AM84)-'Chem - ODS'!AH$15*10^6&lt;0,SUM('Chemicals Calcs'!AM$2:AM85)-'Chem - ODS'!AH$15*10^6&gt;0),SUM('Chemicals Calcs'!AM$2:AM85)-'Chem - ODS'!AH$15*10^6,'Chemicals Calcs'!AM85))</f>
        <v>2491837921054.9565</v>
      </c>
      <c r="AN85" s="210">
        <f ca="1">IF(SUM('Chemicals Calcs'!AN$2:AN85)-'Chem - ODS'!AI$15*10^6&lt;0,0,IF(AND(SUM('Chemicals Calcs'!AN$1:AN84)-'Chem - ODS'!AI$15*10^6&lt;0,SUM('Chemicals Calcs'!AN$2:AN85)-'Chem - ODS'!AI$15*10^6&gt;0),SUM('Chemicals Calcs'!AN$2:AN85)-'Chem - ODS'!AI$15*10^6,'Chemicals Calcs'!AN85))</f>
        <v>2525370190632.9429</v>
      </c>
      <c r="AO85" s="210">
        <f ca="1">IF(SUM('Chemicals Calcs'!AO$2:AO85)-'Chem - ODS'!AJ$15*10^6&lt;0,0,IF(AND(SUM('Chemicals Calcs'!AO$1:AO84)-'Chem - ODS'!AJ$15*10^6&lt;0,SUM('Chemicals Calcs'!AO$2:AO85)-'Chem - ODS'!AJ$15*10^6&gt;0),SUM('Chemicals Calcs'!AO$2:AO85)-'Chem - ODS'!AJ$15*10^6,'Chemicals Calcs'!AO85))</f>
        <v>2558902460210.9287</v>
      </c>
      <c r="AP85" s="210">
        <f ca="1">IF(SUM('Chemicals Calcs'!AP$2:AP85)-'Chem - ODS'!AK$15*10^6&lt;0,0,IF(AND(SUM('Chemicals Calcs'!AP$1:AP84)-'Chem - ODS'!AK$15*10^6&lt;0,SUM('Chemicals Calcs'!AP$2:AP85)-'Chem - ODS'!AK$15*10^6&gt;0),SUM('Chemicals Calcs'!AP$2:AP85)-'Chem - ODS'!AK$15*10^6,'Chemicals Calcs'!AP85))</f>
        <v>2592434729788.915</v>
      </c>
    </row>
    <row r="86" spans="1:42">
      <c r="A86" s="74">
        <v>34</v>
      </c>
      <c r="B86">
        <f ca="1">IF('Chemicals 2010'!$A94="CP",INDIRECT("'Chemicals 2010'!"&amp;'Country Selector'!$B$3&amp;ROW($A94))*10^12,0)</f>
        <v>0</v>
      </c>
      <c r="C86" s="90">
        <f t="shared" ca="1" si="4"/>
        <v>0</v>
      </c>
      <c r="D86" s="90">
        <f t="shared" ca="1" si="3"/>
        <v>0</v>
      </c>
      <c r="E86" s="90">
        <f t="shared" ca="1" si="3"/>
        <v>0</v>
      </c>
      <c r="F86" s="90">
        <f t="shared" ca="1" si="3"/>
        <v>0</v>
      </c>
      <c r="G86" s="210">
        <f ca="1">IF(SUM('Chemicals Calcs'!G$2:G86)-'Chem - ODS'!B$15*10^6&lt;0,0,IF(AND(SUM('Chemicals Calcs'!G$1:G85)-'Chem - ODS'!B$15*10^6&lt;0,SUM('Chemicals Calcs'!G$2:G86)-'Chem - ODS'!B$15*10^6&gt;0),SUM('Chemicals Calcs'!G$2:G86)-'Chem - ODS'!B$15*10^6,'Chemicals Calcs'!G86))</f>
        <v>0</v>
      </c>
      <c r="H86" s="210">
        <f ca="1">IF(SUM('Chemicals Calcs'!H$2:H86)-'Chem - ODS'!C$15*10^6&lt;0,0,IF(AND(SUM('Chemicals Calcs'!H$1:H85)-'Chem - ODS'!C$15*10^6&lt;0,SUM('Chemicals Calcs'!H$2:H86)-'Chem - ODS'!C$15*10^6&gt;0),SUM('Chemicals Calcs'!H$2:H86)-'Chem - ODS'!C$15*10^6,'Chemicals Calcs'!H86))</f>
        <v>0</v>
      </c>
      <c r="I86" s="210">
        <f ca="1">IF(SUM('Chemicals Calcs'!I$2:I86)-'Chem - ODS'!D$15*10^6&lt;0,0,IF(AND(SUM('Chemicals Calcs'!I$1:I85)-'Chem - ODS'!D$15*10^6&lt;0,SUM('Chemicals Calcs'!I$2:I86)-'Chem - ODS'!D$15*10^6&gt;0),SUM('Chemicals Calcs'!I$2:I86)-'Chem - ODS'!D$15*10^6,'Chemicals Calcs'!I86))</f>
        <v>0</v>
      </c>
      <c r="J86" s="210">
        <f ca="1">IF(SUM('Chemicals Calcs'!J$2:J86)-'Chem - ODS'!E$15*10^6&lt;0,0,IF(AND(SUM('Chemicals Calcs'!J$1:J85)-'Chem - ODS'!E$15*10^6&lt;0,SUM('Chemicals Calcs'!J$2:J86)-'Chem - ODS'!E$15*10^6&gt;0),SUM('Chemicals Calcs'!J$2:J86)-'Chem - ODS'!E$15*10^6,'Chemicals Calcs'!J86))</f>
        <v>0</v>
      </c>
      <c r="K86" s="210">
        <f ca="1">IF(SUM('Chemicals Calcs'!K$2:K86)-'Chem - ODS'!F$15*10^6&lt;0,0,IF(AND(SUM('Chemicals Calcs'!K$1:K85)-'Chem - ODS'!F$15*10^6&lt;0,SUM('Chemicals Calcs'!K$2:K86)-'Chem - ODS'!F$15*10^6&gt;0),SUM('Chemicals Calcs'!K$2:K86)-'Chem - ODS'!F$15*10^6,'Chemicals Calcs'!K86))</f>
        <v>0</v>
      </c>
      <c r="L86" s="210">
        <f ca="1">IF(SUM('Chemicals Calcs'!L$2:L86)-'Chem - ODS'!G$15*10^6&lt;0,0,IF(AND(SUM('Chemicals Calcs'!L$1:L85)-'Chem - ODS'!G$15*10^6&lt;0,SUM('Chemicals Calcs'!L$2:L86)-'Chem - ODS'!G$15*10^6&gt;0),SUM('Chemicals Calcs'!L$2:L86)-'Chem - ODS'!G$15*10^6,'Chemicals Calcs'!L86))</f>
        <v>0</v>
      </c>
      <c r="M86" s="210">
        <f ca="1">IF(SUM('Chemicals Calcs'!M$2:M86)-'Chem - ODS'!H$15*10^6&lt;0,0,IF(AND(SUM('Chemicals Calcs'!M$1:M85)-'Chem - ODS'!H$15*10^6&lt;0,SUM('Chemicals Calcs'!M$2:M86)-'Chem - ODS'!H$15*10^6&gt;0),SUM('Chemicals Calcs'!M$2:M86)-'Chem - ODS'!H$15*10^6,'Chemicals Calcs'!M86))</f>
        <v>0</v>
      </c>
      <c r="N86" s="210">
        <f ca="1">IF(SUM('Chemicals Calcs'!N$2:N86)-'Chem - ODS'!I$15*10^6&lt;0,0,IF(AND(SUM('Chemicals Calcs'!N$1:N85)-'Chem - ODS'!I$15*10^6&lt;0,SUM('Chemicals Calcs'!N$2:N86)-'Chem - ODS'!I$15*10^6&gt;0),SUM('Chemicals Calcs'!N$2:N86)-'Chem - ODS'!I$15*10^6,'Chemicals Calcs'!N86))</f>
        <v>0</v>
      </c>
      <c r="O86" s="210">
        <f ca="1">IF(SUM('Chemicals Calcs'!O$2:O86)-'Chem - ODS'!J$15*10^6&lt;0,0,IF(AND(SUM('Chemicals Calcs'!O$1:O85)-'Chem - ODS'!J$15*10^6&lt;0,SUM('Chemicals Calcs'!O$2:O86)-'Chem - ODS'!J$15*10^6&gt;0),SUM('Chemicals Calcs'!O$2:O86)-'Chem - ODS'!J$15*10^6,'Chemicals Calcs'!O86))</f>
        <v>0</v>
      </c>
      <c r="P86" s="210">
        <f ca="1">IF(SUM('Chemicals Calcs'!P$2:P86)-'Chem - ODS'!K$15*10^6&lt;0,0,IF(AND(SUM('Chemicals Calcs'!P$1:P85)-'Chem - ODS'!K$15*10^6&lt;0,SUM('Chemicals Calcs'!P$2:P86)-'Chem - ODS'!K$15*10^6&gt;0),SUM('Chemicals Calcs'!P$2:P86)-'Chem - ODS'!K$15*10^6,'Chemicals Calcs'!P86))</f>
        <v>0</v>
      </c>
      <c r="Q86" s="210">
        <f ca="1">IF(SUM('Chemicals Calcs'!Q$2:Q86)-'Chem - ODS'!L$15*10^6&lt;0,0,IF(AND(SUM('Chemicals Calcs'!Q$1:Q85)-'Chem - ODS'!L$15*10^6&lt;0,SUM('Chemicals Calcs'!Q$2:Q86)-'Chem - ODS'!L$15*10^6&gt;0),SUM('Chemicals Calcs'!Q$2:Q86)-'Chem - ODS'!L$15*10^6,'Chemicals Calcs'!Q86))</f>
        <v>0</v>
      </c>
      <c r="R86" s="210">
        <f ca="1">IF(SUM('Chemicals Calcs'!R$2:R86)-'Chem - ODS'!M$15*10^6&lt;0,0,IF(AND(SUM('Chemicals Calcs'!R$1:R85)-'Chem - ODS'!M$15*10^6&lt;0,SUM('Chemicals Calcs'!R$2:R86)-'Chem - ODS'!M$15*10^6&gt;0),SUM('Chemicals Calcs'!R$2:R86)-'Chem - ODS'!M$15*10^6,'Chemicals Calcs'!R86))</f>
        <v>0</v>
      </c>
      <c r="S86" s="210">
        <f ca="1">IF(SUM('Chemicals Calcs'!S$2:S86)-'Chem - ODS'!N$15*10^6&lt;0,0,IF(AND(SUM('Chemicals Calcs'!S$1:S85)-'Chem - ODS'!N$15*10^6&lt;0,SUM('Chemicals Calcs'!S$2:S86)-'Chem - ODS'!N$15*10^6&gt;0),SUM('Chemicals Calcs'!S$2:S86)-'Chem - ODS'!N$15*10^6,'Chemicals Calcs'!S86))</f>
        <v>0</v>
      </c>
      <c r="T86" s="210">
        <f ca="1">IF(SUM('Chemicals Calcs'!T$2:T86)-'Chem - ODS'!O$15*10^6&lt;0,0,IF(AND(SUM('Chemicals Calcs'!T$1:T85)-'Chem - ODS'!O$15*10^6&lt;0,SUM('Chemicals Calcs'!T$2:T86)-'Chem - ODS'!O$15*10^6&gt;0),SUM('Chemicals Calcs'!T$2:T86)-'Chem - ODS'!O$15*10^6,'Chemicals Calcs'!T86))</f>
        <v>0</v>
      </c>
      <c r="U86" s="210">
        <f ca="1">IF(SUM('Chemicals Calcs'!U$2:U86)-'Chem - ODS'!P$15*10^6&lt;0,0,IF(AND(SUM('Chemicals Calcs'!U$1:U85)-'Chem - ODS'!P$15*10^6&lt;0,SUM('Chemicals Calcs'!U$2:U86)-'Chem - ODS'!P$15*10^6&gt;0),SUM('Chemicals Calcs'!U$2:U86)-'Chem - ODS'!P$15*10^6,'Chemicals Calcs'!U86))</f>
        <v>0</v>
      </c>
      <c r="V86" s="210">
        <f ca="1">IF(SUM('Chemicals Calcs'!V$2:V86)-'Chem - ODS'!Q$15*10^6&lt;0,0,IF(AND(SUM('Chemicals Calcs'!V$1:V85)-'Chem - ODS'!Q$15*10^6&lt;0,SUM('Chemicals Calcs'!V$2:V86)-'Chem - ODS'!Q$15*10^6&gt;0),SUM('Chemicals Calcs'!V$2:V86)-'Chem - ODS'!Q$15*10^6,'Chemicals Calcs'!V86))</f>
        <v>0</v>
      </c>
      <c r="W86" s="210">
        <f ca="1">IF(SUM('Chemicals Calcs'!W$2:W86)-'Chem - ODS'!R$15*10^6&lt;0,0,IF(AND(SUM('Chemicals Calcs'!W$1:W85)-'Chem - ODS'!R$15*10^6&lt;0,SUM('Chemicals Calcs'!W$2:W86)-'Chem - ODS'!R$15*10^6&gt;0),SUM('Chemicals Calcs'!W$2:W86)-'Chem - ODS'!R$15*10^6,'Chemicals Calcs'!W86))</f>
        <v>0</v>
      </c>
      <c r="X86" s="210">
        <f ca="1">IF(SUM('Chemicals Calcs'!X$2:X86)-'Chem - ODS'!S$15*10^6&lt;0,0,IF(AND(SUM('Chemicals Calcs'!X$1:X85)-'Chem - ODS'!S$15*10^6&lt;0,SUM('Chemicals Calcs'!X$2:X86)-'Chem - ODS'!S$15*10^6&gt;0),SUM('Chemicals Calcs'!X$2:X86)-'Chem - ODS'!S$15*10^6,'Chemicals Calcs'!X86))</f>
        <v>0</v>
      </c>
      <c r="Y86" s="210">
        <f ca="1">IF(SUM('Chemicals Calcs'!Y$2:Y86)-'Chem - ODS'!T$15*10^6&lt;0,0,IF(AND(SUM('Chemicals Calcs'!Y$1:Y85)-'Chem - ODS'!T$15*10^6&lt;0,SUM('Chemicals Calcs'!Y$2:Y86)-'Chem - ODS'!T$15*10^6&gt;0),SUM('Chemicals Calcs'!Y$2:Y86)-'Chem - ODS'!T$15*10^6,'Chemicals Calcs'!Y86))</f>
        <v>0</v>
      </c>
      <c r="Z86" s="210">
        <f ca="1">IF(SUM('Chemicals Calcs'!Z$2:Z86)-'Chem - ODS'!U$15*10^6&lt;0,0,IF(AND(SUM('Chemicals Calcs'!Z$1:Z85)-'Chem - ODS'!U$15*10^6&lt;0,SUM('Chemicals Calcs'!Z$2:Z86)-'Chem - ODS'!U$15*10^6&gt;0),SUM('Chemicals Calcs'!Z$2:Z86)-'Chem - ODS'!U$15*10^6,'Chemicals Calcs'!Z86))</f>
        <v>0</v>
      </c>
      <c r="AA86" s="210">
        <f ca="1">IF(SUM('Chemicals Calcs'!AA$2:AA86)-'Chem - ODS'!V$15*10^6&lt;0,0,IF(AND(SUM('Chemicals Calcs'!AA$1:AA85)-'Chem - ODS'!V$15*10^6&lt;0,SUM('Chemicals Calcs'!AA$2:AA86)-'Chem - ODS'!V$15*10^6&gt;0),SUM('Chemicals Calcs'!AA$2:AA86)-'Chem - ODS'!V$15*10^6,'Chemicals Calcs'!AA86))</f>
        <v>0</v>
      </c>
      <c r="AB86" s="210">
        <f ca="1">IF(SUM('Chemicals Calcs'!AB$2:AB86)-'Chem - ODS'!W$15*10^6&lt;0,0,IF(AND(SUM('Chemicals Calcs'!AB$1:AB85)-'Chem - ODS'!W$15*10^6&lt;0,SUM('Chemicals Calcs'!AB$2:AB86)-'Chem - ODS'!W$15*10^6&gt;0),SUM('Chemicals Calcs'!AB$2:AB86)-'Chem - ODS'!W$15*10^6,'Chemicals Calcs'!AB86))</f>
        <v>0</v>
      </c>
      <c r="AC86" s="210">
        <f ca="1">IF(SUM('Chemicals Calcs'!AC$2:AC86)-'Chem - ODS'!X$15*10^6&lt;0,0,IF(AND(SUM('Chemicals Calcs'!AC$1:AC85)-'Chem - ODS'!X$15*10^6&lt;0,SUM('Chemicals Calcs'!AC$2:AC86)-'Chem - ODS'!X$15*10^6&gt;0),SUM('Chemicals Calcs'!AC$2:AC86)-'Chem - ODS'!X$15*10^6,'Chemicals Calcs'!AC86))</f>
        <v>0</v>
      </c>
      <c r="AD86" s="210">
        <f ca="1">IF(SUM('Chemicals Calcs'!AD$2:AD86)-'Chem - ODS'!Y$15*10^6&lt;0,0,IF(AND(SUM('Chemicals Calcs'!AD$1:AD85)-'Chem - ODS'!Y$15*10^6&lt;0,SUM('Chemicals Calcs'!AD$2:AD86)-'Chem - ODS'!Y$15*10^6&gt;0),SUM('Chemicals Calcs'!AD$2:AD86)-'Chem - ODS'!Y$15*10^6,'Chemicals Calcs'!AD86))</f>
        <v>0</v>
      </c>
      <c r="AE86" s="210">
        <f ca="1">IF(SUM('Chemicals Calcs'!AE$2:AE86)-'Chem - ODS'!Z$15*10^6&lt;0,0,IF(AND(SUM('Chemicals Calcs'!AE$1:AE85)-'Chem - ODS'!Z$15*10^6&lt;0,SUM('Chemicals Calcs'!AE$2:AE86)-'Chem - ODS'!Z$15*10^6&gt;0),SUM('Chemicals Calcs'!AE$2:AE86)-'Chem - ODS'!Z$15*10^6,'Chemicals Calcs'!AE86))</f>
        <v>0</v>
      </c>
      <c r="AF86" s="210">
        <f ca="1">IF(SUM('Chemicals Calcs'!AF$2:AF86)-'Chem - ODS'!AA$15*10^6&lt;0,0,IF(AND(SUM('Chemicals Calcs'!AF$1:AF85)-'Chem - ODS'!AA$15*10^6&lt;0,SUM('Chemicals Calcs'!AF$2:AF86)-'Chem - ODS'!AA$15*10^6&gt;0),SUM('Chemicals Calcs'!AF$2:AF86)-'Chem - ODS'!AA$15*10^6,'Chemicals Calcs'!AF86))</f>
        <v>0</v>
      </c>
      <c r="AG86" s="210">
        <f ca="1">IF(SUM('Chemicals Calcs'!AG$2:AG86)-'Chem - ODS'!AB$15*10^6&lt;0,0,IF(AND(SUM('Chemicals Calcs'!AG$1:AG85)-'Chem - ODS'!AB$15*10^6&lt;0,SUM('Chemicals Calcs'!AG$2:AG86)-'Chem - ODS'!AB$15*10^6&gt;0),SUM('Chemicals Calcs'!AG$2:AG86)-'Chem - ODS'!AB$15*10^6,'Chemicals Calcs'!AG86))</f>
        <v>0</v>
      </c>
      <c r="AH86" s="210">
        <f ca="1">IF(SUM('Chemicals Calcs'!AH$2:AH86)-'Chem - ODS'!AC$15*10^6&lt;0,0,IF(AND(SUM('Chemicals Calcs'!AH$1:AH85)-'Chem - ODS'!AC$15*10^6&lt;0,SUM('Chemicals Calcs'!AH$2:AH86)-'Chem - ODS'!AC$15*10^6&gt;0),SUM('Chemicals Calcs'!AH$2:AH86)-'Chem - ODS'!AC$15*10^6,'Chemicals Calcs'!AH86))</f>
        <v>0</v>
      </c>
      <c r="AI86" s="210">
        <f ca="1">IF(SUM('Chemicals Calcs'!AI$2:AI86)-'Chem - ODS'!AD$15*10^6&lt;0,0,IF(AND(SUM('Chemicals Calcs'!AI$1:AI85)-'Chem - ODS'!AD$15*10^6&lt;0,SUM('Chemicals Calcs'!AI$2:AI86)-'Chem - ODS'!AD$15*10^6&gt;0),SUM('Chemicals Calcs'!AI$2:AI86)-'Chem - ODS'!AD$15*10^6,'Chemicals Calcs'!AI86))</f>
        <v>0</v>
      </c>
      <c r="AJ86" s="210">
        <f ca="1">IF(SUM('Chemicals Calcs'!AJ$2:AJ86)-'Chem - ODS'!AE$15*10^6&lt;0,0,IF(AND(SUM('Chemicals Calcs'!AJ$1:AJ85)-'Chem - ODS'!AE$15*10^6&lt;0,SUM('Chemicals Calcs'!AJ$2:AJ86)-'Chem - ODS'!AE$15*10^6&gt;0),SUM('Chemicals Calcs'!AJ$2:AJ86)-'Chem - ODS'!AE$15*10^6,'Chemicals Calcs'!AJ86))</f>
        <v>0</v>
      </c>
      <c r="AK86" s="210">
        <f ca="1">IF(SUM('Chemicals Calcs'!AK$2:AK86)-'Chem - ODS'!AF$15*10^6&lt;0,0,IF(AND(SUM('Chemicals Calcs'!AK$1:AK85)-'Chem - ODS'!AF$15*10^6&lt;0,SUM('Chemicals Calcs'!AK$2:AK86)-'Chem - ODS'!AF$15*10^6&gt;0),SUM('Chemicals Calcs'!AK$2:AK86)-'Chem - ODS'!AF$15*10^6,'Chemicals Calcs'!AK86))</f>
        <v>0</v>
      </c>
      <c r="AL86" s="210">
        <f ca="1">IF(SUM('Chemicals Calcs'!AL$2:AL86)-'Chem - ODS'!AG$15*10^6&lt;0,0,IF(AND(SUM('Chemicals Calcs'!AL$1:AL85)-'Chem - ODS'!AG$15*10^6&lt;0,SUM('Chemicals Calcs'!AL$2:AL86)-'Chem - ODS'!AG$15*10^6&gt;0),SUM('Chemicals Calcs'!AL$2:AL86)-'Chem - ODS'!AG$15*10^6,'Chemicals Calcs'!AL86))</f>
        <v>0</v>
      </c>
      <c r="AM86" s="210">
        <f ca="1">IF(SUM('Chemicals Calcs'!AM$2:AM86)-'Chem - ODS'!AH$15*10^6&lt;0,0,IF(AND(SUM('Chemicals Calcs'!AM$1:AM85)-'Chem - ODS'!AH$15*10^6&lt;0,SUM('Chemicals Calcs'!AM$2:AM86)-'Chem - ODS'!AH$15*10^6&gt;0),SUM('Chemicals Calcs'!AM$2:AM86)-'Chem - ODS'!AH$15*10^6,'Chemicals Calcs'!AM86))</f>
        <v>0</v>
      </c>
      <c r="AN86" s="210">
        <f ca="1">IF(SUM('Chemicals Calcs'!AN$2:AN86)-'Chem - ODS'!AI$15*10^6&lt;0,0,IF(AND(SUM('Chemicals Calcs'!AN$1:AN85)-'Chem - ODS'!AI$15*10^6&lt;0,SUM('Chemicals Calcs'!AN$2:AN86)-'Chem - ODS'!AI$15*10^6&gt;0),SUM('Chemicals Calcs'!AN$2:AN86)-'Chem - ODS'!AI$15*10^6,'Chemicals Calcs'!AN86))</f>
        <v>0</v>
      </c>
      <c r="AO86" s="210">
        <f ca="1">IF(SUM('Chemicals Calcs'!AO$2:AO86)-'Chem - ODS'!AJ$15*10^6&lt;0,0,IF(AND(SUM('Chemicals Calcs'!AO$1:AO85)-'Chem - ODS'!AJ$15*10^6&lt;0,SUM('Chemicals Calcs'!AO$2:AO86)-'Chem - ODS'!AJ$15*10^6&gt;0),SUM('Chemicals Calcs'!AO$2:AO86)-'Chem - ODS'!AJ$15*10^6,'Chemicals Calcs'!AO86))</f>
        <v>0</v>
      </c>
      <c r="AP86" s="210">
        <f ca="1">IF(SUM('Chemicals Calcs'!AP$2:AP86)-'Chem - ODS'!AK$15*10^6&lt;0,0,IF(AND(SUM('Chemicals Calcs'!AP$1:AP85)-'Chem - ODS'!AK$15*10^6&lt;0,SUM('Chemicals Calcs'!AP$2:AP86)-'Chem - ODS'!AK$15*10^6&gt;0),SUM('Chemicals Calcs'!AP$2:AP86)-'Chem - ODS'!AK$15*10^6,'Chemicals Calcs'!AP86))</f>
        <v>0</v>
      </c>
    </row>
    <row r="87" spans="1:42">
      <c r="A87" s="74">
        <v>35</v>
      </c>
      <c r="B87">
        <f ca="1">IF('Chemicals 2010'!$A95="CP",INDIRECT("'Chemicals 2010'!"&amp;'Country Selector'!$B$3&amp;ROW($A95))*10^12,0)</f>
        <v>0</v>
      </c>
      <c r="C87" s="90">
        <f t="shared" ca="1" si="4"/>
        <v>0</v>
      </c>
      <c r="D87" s="90">
        <f t="shared" ca="1" si="3"/>
        <v>0</v>
      </c>
      <c r="E87" s="90">
        <f t="shared" ca="1" si="3"/>
        <v>0</v>
      </c>
      <c r="F87" s="90">
        <f t="shared" ca="1" si="3"/>
        <v>0</v>
      </c>
      <c r="G87" s="210">
        <f ca="1">IF(SUM('Chemicals Calcs'!G$2:G87)-'Chem - ODS'!B$15*10^6&lt;0,0,IF(AND(SUM('Chemicals Calcs'!G$1:G86)-'Chem - ODS'!B$15*10^6&lt;0,SUM('Chemicals Calcs'!G$2:G87)-'Chem - ODS'!B$15*10^6&gt;0),SUM('Chemicals Calcs'!G$2:G87)-'Chem - ODS'!B$15*10^6,'Chemicals Calcs'!G87))</f>
        <v>0</v>
      </c>
      <c r="H87" s="210">
        <f ca="1">IF(SUM('Chemicals Calcs'!H$2:H87)-'Chem - ODS'!C$15*10^6&lt;0,0,IF(AND(SUM('Chemicals Calcs'!H$1:H86)-'Chem - ODS'!C$15*10^6&lt;0,SUM('Chemicals Calcs'!H$2:H87)-'Chem - ODS'!C$15*10^6&gt;0),SUM('Chemicals Calcs'!H$2:H87)-'Chem - ODS'!C$15*10^6,'Chemicals Calcs'!H87))</f>
        <v>0</v>
      </c>
      <c r="I87" s="210">
        <f ca="1">IF(SUM('Chemicals Calcs'!I$2:I87)-'Chem - ODS'!D$15*10^6&lt;0,0,IF(AND(SUM('Chemicals Calcs'!I$1:I86)-'Chem - ODS'!D$15*10^6&lt;0,SUM('Chemicals Calcs'!I$2:I87)-'Chem - ODS'!D$15*10^6&gt;0),SUM('Chemicals Calcs'!I$2:I87)-'Chem - ODS'!D$15*10^6,'Chemicals Calcs'!I87))</f>
        <v>0</v>
      </c>
      <c r="J87" s="210">
        <f ca="1">IF(SUM('Chemicals Calcs'!J$2:J87)-'Chem - ODS'!E$15*10^6&lt;0,0,IF(AND(SUM('Chemicals Calcs'!J$1:J86)-'Chem - ODS'!E$15*10^6&lt;0,SUM('Chemicals Calcs'!J$2:J87)-'Chem - ODS'!E$15*10^6&gt;0),SUM('Chemicals Calcs'!J$2:J87)-'Chem - ODS'!E$15*10^6,'Chemicals Calcs'!J87))</f>
        <v>0</v>
      </c>
      <c r="K87" s="210">
        <f ca="1">IF(SUM('Chemicals Calcs'!K$2:K87)-'Chem - ODS'!F$15*10^6&lt;0,0,IF(AND(SUM('Chemicals Calcs'!K$1:K86)-'Chem - ODS'!F$15*10^6&lt;0,SUM('Chemicals Calcs'!K$2:K87)-'Chem - ODS'!F$15*10^6&gt;0),SUM('Chemicals Calcs'!K$2:K87)-'Chem - ODS'!F$15*10^6,'Chemicals Calcs'!K87))</f>
        <v>0</v>
      </c>
      <c r="L87" s="210">
        <f ca="1">IF(SUM('Chemicals Calcs'!L$2:L87)-'Chem - ODS'!G$15*10^6&lt;0,0,IF(AND(SUM('Chemicals Calcs'!L$1:L86)-'Chem - ODS'!G$15*10^6&lt;0,SUM('Chemicals Calcs'!L$2:L87)-'Chem - ODS'!G$15*10^6&gt;0),SUM('Chemicals Calcs'!L$2:L87)-'Chem - ODS'!G$15*10^6,'Chemicals Calcs'!L87))</f>
        <v>0</v>
      </c>
      <c r="M87" s="210">
        <f ca="1">IF(SUM('Chemicals Calcs'!M$2:M87)-'Chem - ODS'!H$15*10^6&lt;0,0,IF(AND(SUM('Chemicals Calcs'!M$1:M86)-'Chem - ODS'!H$15*10^6&lt;0,SUM('Chemicals Calcs'!M$2:M87)-'Chem - ODS'!H$15*10^6&gt;0),SUM('Chemicals Calcs'!M$2:M87)-'Chem - ODS'!H$15*10^6,'Chemicals Calcs'!M87))</f>
        <v>0</v>
      </c>
      <c r="N87" s="210">
        <f ca="1">IF(SUM('Chemicals Calcs'!N$2:N87)-'Chem - ODS'!I$15*10^6&lt;0,0,IF(AND(SUM('Chemicals Calcs'!N$1:N86)-'Chem - ODS'!I$15*10^6&lt;0,SUM('Chemicals Calcs'!N$2:N87)-'Chem - ODS'!I$15*10^6&gt;0),SUM('Chemicals Calcs'!N$2:N87)-'Chem - ODS'!I$15*10^6,'Chemicals Calcs'!N87))</f>
        <v>0</v>
      </c>
      <c r="O87" s="210">
        <f ca="1">IF(SUM('Chemicals Calcs'!O$2:O87)-'Chem - ODS'!J$15*10^6&lt;0,0,IF(AND(SUM('Chemicals Calcs'!O$1:O86)-'Chem - ODS'!J$15*10^6&lt;0,SUM('Chemicals Calcs'!O$2:O87)-'Chem - ODS'!J$15*10^6&gt;0),SUM('Chemicals Calcs'!O$2:O87)-'Chem - ODS'!J$15*10^6,'Chemicals Calcs'!O87))</f>
        <v>0</v>
      </c>
      <c r="P87" s="210">
        <f ca="1">IF(SUM('Chemicals Calcs'!P$2:P87)-'Chem - ODS'!K$15*10^6&lt;0,0,IF(AND(SUM('Chemicals Calcs'!P$1:P86)-'Chem - ODS'!K$15*10^6&lt;0,SUM('Chemicals Calcs'!P$2:P87)-'Chem - ODS'!K$15*10^6&gt;0),SUM('Chemicals Calcs'!P$2:P87)-'Chem - ODS'!K$15*10^6,'Chemicals Calcs'!P87))</f>
        <v>0</v>
      </c>
      <c r="Q87" s="210">
        <f ca="1">IF(SUM('Chemicals Calcs'!Q$2:Q87)-'Chem - ODS'!L$15*10^6&lt;0,0,IF(AND(SUM('Chemicals Calcs'!Q$1:Q86)-'Chem - ODS'!L$15*10^6&lt;0,SUM('Chemicals Calcs'!Q$2:Q87)-'Chem - ODS'!L$15*10^6&gt;0),SUM('Chemicals Calcs'!Q$2:Q87)-'Chem - ODS'!L$15*10^6,'Chemicals Calcs'!Q87))</f>
        <v>0</v>
      </c>
      <c r="R87" s="210">
        <f ca="1">IF(SUM('Chemicals Calcs'!R$2:R87)-'Chem - ODS'!M$15*10^6&lt;0,0,IF(AND(SUM('Chemicals Calcs'!R$1:R86)-'Chem - ODS'!M$15*10^6&lt;0,SUM('Chemicals Calcs'!R$2:R87)-'Chem - ODS'!M$15*10^6&gt;0),SUM('Chemicals Calcs'!R$2:R87)-'Chem - ODS'!M$15*10^6,'Chemicals Calcs'!R87))</f>
        <v>0</v>
      </c>
      <c r="S87" s="210">
        <f ca="1">IF(SUM('Chemicals Calcs'!S$2:S87)-'Chem - ODS'!N$15*10^6&lt;0,0,IF(AND(SUM('Chemicals Calcs'!S$1:S86)-'Chem - ODS'!N$15*10^6&lt;0,SUM('Chemicals Calcs'!S$2:S87)-'Chem - ODS'!N$15*10^6&gt;0),SUM('Chemicals Calcs'!S$2:S87)-'Chem - ODS'!N$15*10^6,'Chemicals Calcs'!S87))</f>
        <v>0</v>
      </c>
      <c r="T87" s="210">
        <f ca="1">IF(SUM('Chemicals Calcs'!T$2:T87)-'Chem - ODS'!O$15*10^6&lt;0,0,IF(AND(SUM('Chemicals Calcs'!T$1:T86)-'Chem - ODS'!O$15*10^6&lt;0,SUM('Chemicals Calcs'!T$2:T87)-'Chem - ODS'!O$15*10^6&gt;0),SUM('Chemicals Calcs'!T$2:T87)-'Chem - ODS'!O$15*10^6,'Chemicals Calcs'!T87))</f>
        <v>0</v>
      </c>
      <c r="U87" s="210">
        <f ca="1">IF(SUM('Chemicals Calcs'!U$2:U87)-'Chem - ODS'!P$15*10^6&lt;0,0,IF(AND(SUM('Chemicals Calcs'!U$1:U86)-'Chem - ODS'!P$15*10^6&lt;0,SUM('Chemicals Calcs'!U$2:U87)-'Chem - ODS'!P$15*10^6&gt;0),SUM('Chemicals Calcs'!U$2:U87)-'Chem - ODS'!P$15*10^6,'Chemicals Calcs'!U87))</f>
        <v>0</v>
      </c>
      <c r="V87" s="210">
        <f ca="1">IF(SUM('Chemicals Calcs'!V$2:V87)-'Chem - ODS'!Q$15*10^6&lt;0,0,IF(AND(SUM('Chemicals Calcs'!V$1:V86)-'Chem - ODS'!Q$15*10^6&lt;0,SUM('Chemicals Calcs'!V$2:V87)-'Chem - ODS'!Q$15*10^6&gt;0),SUM('Chemicals Calcs'!V$2:V87)-'Chem - ODS'!Q$15*10^6,'Chemicals Calcs'!V87))</f>
        <v>0</v>
      </c>
      <c r="W87" s="210">
        <f ca="1">IF(SUM('Chemicals Calcs'!W$2:W87)-'Chem - ODS'!R$15*10^6&lt;0,0,IF(AND(SUM('Chemicals Calcs'!W$1:W86)-'Chem - ODS'!R$15*10^6&lt;0,SUM('Chemicals Calcs'!W$2:W87)-'Chem - ODS'!R$15*10^6&gt;0),SUM('Chemicals Calcs'!W$2:W87)-'Chem - ODS'!R$15*10^6,'Chemicals Calcs'!W87))</f>
        <v>0</v>
      </c>
      <c r="X87" s="210">
        <f ca="1">IF(SUM('Chemicals Calcs'!X$2:X87)-'Chem - ODS'!S$15*10^6&lt;0,0,IF(AND(SUM('Chemicals Calcs'!X$1:X86)-'Chem - ODS'!S$15*10^6&lt;0,SUM('Chemicals Calcs'!X$2:X87)-'Chem - ODS'!S$15*10^6&gt;0),SUM('Chemicals Calcs'!X$2:X87)-'Chem - ODS'!S$15*10^6,'Chemicals Calcs'!X87))</f>
        <v>0</v>
      </c>
      <c r="Y87" s="210">
        <f ca="1">IF(SUM('Chemicals Calcs'!Y$2:Y87)-'Chem - ODS'!T$15*10^6&lt;0,0,IF(AND(SUM('Chemicals Calcs'!Y$1:Y86)-'Chem - ODS'!T$15*10^6&lt;0,SUM('Chemicals Calcs'!Y$2:Y87)-'Chem - ODS'!T$15*10^6&gt;0),SUM('Chemicals Calcs'!Y$2:Y87)-'Chem - ODS'!T$15*10^6,'Chemicals Calcs'!Y87))</f>
        <v>0</v>
      </c>
      <c r="Z87" s="210">
        <f ca="1">IF(SUM('Chemicals Calcs'!Z$2:Z87)-'Chem - ODS'!U$15*10^6&lt;0,0,IF(AND(SUM('Chemicals Calcs'!Z$1:Z86)-'Chem - ODS'!U$15*10^6&lt;0,SUM('Chemicals Calcs'!Z$2:Z87)-'Chem - ODS'!U$15*10^6&gt;0),SUM('Chemicals Calcs'!Z$2:Z87)-'Chem - ODS'!U$15*10^6,'Chemicals Calcs'!Z87))</f>
        <v>0</v>
      </c>
      <c r="AA87" s="210">
        <f ca="1">IF(SUM('Chemicals Calcs'!AA$2:AA87)-'Chem - ODS'!V$15*10^6&lt;0,0,IF(AND(SUM('Chemicals Calcs'!AA$1:AA86)-'Chem - ODS'!V$15*10^6&lt;0,SUM('Chemicals Calcs'!AA$2:AA87)-'Chem - ODS'!V$15*10^6&gt;0),SUM('Chemicals Calcs'!AA$2:AA87)-'Chem - ODS'!V$15*10^6,'Chemicals Calcs'!AA87))</f>
        <v>0</v>
      </c>
      <c r="AB87" s="210">
        <f ca="1">IF(SUM('Chemicals Calcs'!AB$2:AB87)-'Chem - ODS'!W$15*10^6&lt;0,0,IF(AND(SUM('Chemicals Calcs'!AB$1:AB86)-'Chem - ODS'!W$15*10^6&lt;0,SUM('Chemicals Calcs'!AB$2:AB87)-'Chem - ODS'!W$15*10^6&gt;0),SUM('Chemicals Calcs'!AB$2:AB87)-'Chem - ODS'!W$15*10^6,'Chemicals Calcs'!AB87))</f>
        <v>0</v>
      </c>
      <c r="AC87" s="210">
        <f ca="1">IF(SUM('Chemicals Calcs'!AC$2:AC87)-'Chem - ODS'!X$15*10^6&lt;0,0,IF(AND(SUM('Chemicals Calcs'!AC$1:AC86)-'Chem - ODS'!X$15*10^6&lt;0,SUM('Chemicals Calcs'!AC$2:AC87)-'Chem - ODS'!X$15*10^6&gt;0),SUM('Chemicals Calcs'!AC$2:AC87)-'Chem - ODS'!X$15*10^6,'Chemicals Calcs'!AC87))</f>
        <v>0</v>
      </c>
      <c r="AD87" s="210">
        <f ca="1">IF(SUM('Chemicals Calcs'!AD$2:AD87)-'Chem - ODS'!Y$15*10^6&lt;0,0,IF(AND(SUM('Chemicals Calcs'!AD$1:AD86)-'Chem - ODS'!Y$15*10^6&lt;0,SUM('Chemicals Calcs'!AD$2:AD87)-'Chem - ODS'!Y$15*10^6&gt;0),SUM('Chemicals Calcs'!AD$2:AD87)-'Chem - ODS'!Y$15*10^6,'Chemicals Calcs'!AD87))</f>
        <v>0</v>
      </c>
      <c r="AE87" s="210">
        <f ca="1">IF(SUM('Chemicals Calcs'!AE$2:AE87)-'Chem - ODS'!Z$15*10^6&lt;0,0,IF(AND(SUM('Chemicals Calcs'!AE$1:AE86)-'Chem - ODS'!Z$15*10^6&lt;0,SUM('Chemicals Calcs'!AE$2:AE87)-'Chem - ODS'!Z$15*10^6&gt;0),SUM('Chemicals Calcs'!AE$2:AE87)-'Chem - ODS'!Z$15*10^6,'Chemicals Calcs'!AE87))</f>
        <v>0</v>
      </c>
      <c r="AF87" s="210">
        <f ca="1">IF(SUM('Chemicals Calcs'!AF$2:AF87)-'Chem - ODS'!AA$15*10^6&lt;0,0,IF(AND(SUM('Chemicals Calcs'!AF$1:AF86)-'Chem - ODS'!AA$15*10^6&lt;0,SUM('Chemicals Calcs'!AF$2:AF87)-'Chem - ODS'!AA$15*10^6&gt;0),SUM('Chemicals Calcs'!AF$2:AF87)-'Chem - ODS'!AA$15*10^6,'Chemicals Calcs'!AF87))</f>
        <v>0</v>
      </c>
      <c r="AG87" s="210">
        <f ca="1">IF(SUM('Chemicals Calcs'!AG$2:AG87)-'Chem - ODS'!AB$15*10^6&lt;0,0,IF(AND(SUM('Chemicals Calcs'!AG$1:AG86)-'Chem - ODS'!AB$15*10^6&lt;0,SUM('Chemicals Calcs'!AG$2:AG87)-'Chem - ODS'!AB$15*10^6&gt;0),SUM('Chemicals Calcs'!AG$2:AG87)-'Chem - ODS'!AB$15*10^6,'Chemicals Calcs'!AG87))</f>
        <v>0</v>
      </c>
      <c r="AH87" s="210">
        <f ca="1">IF(SUM('Chemicals Calcs'!AH$2:AH87)-'Chem - ODS'!AC$15*10^6&lt;0,0,IF(AND(SUM('Chemicals Calcs'!AH$1:AH86)-'Chem - ODS'!AC$15*10^6&lt;0,SUM('Chemicals Calcs'!AH$2:AH87)-'Chem - ODS'!AC$15*10^6&gt;0),SUM('Chemicals Calcs'!AH$2:AH87)-'Chem - ODS'!AC$15*10^6,'Chemicals Calcs'!AH87))</f>
        <v>0</v>
      </c>
      <c r="AI87" s="210">
        <f ca="1">IF(SUM('Chemicals Calcs'!AI$2:AI87)-'Chem - ODS'!AD$15*10^6&lt;0,0,IF(AND(SUM('Chemicals Calcs'!AI$1:AI86)-'Chem - ODS'!AD$15*10^6&lt;0,SUM('Chemicals Calcs'!AI$2:AI87)-'Chem - ODS'!AD$15*10^6&gt;0),SUM('Chemicals Calcs'!AI$2:AI87)-'Chem - ODS'!AD$15*10^6,'Chemicals Calcs'!AI87))</f>
        <v>0</v>
      </c>
      <c r="AJ87" s="210">
        <f ca="1">IF(SUM('Chemicals Calcs'!AJ$2:AJ87)-'Chem - ODS'!AE$15*10^6&lt;0,0,IF(AND(SUM('Chemicals Calcs'!AJ$1:AJ86)-'Chem - ODS'!AE$15*10^6&lt;0,SUM('Chemicals Calcs'!AJ$2:AJ87)-'Chem - ODS'!AE$15*10^6&gt;0),SUM('Chemicals Calcs'!AJ$2:AJ87)-'Chem - ODS'!AE$15*10^6,'Chemicals Calcs'!AJ87))</f>
        <v>0</v>
      </c>
      <c r="AK87" s="210">
        <f ca="1">IF(SUM('Chemicals Calcs'!AK$2:AK87)-'Chem - ODS'!AF$15*10^6&lt;0,0,IF(AND(SUM('Chemicals Calcs'!AK$1:AK86)-'Chem - ODS'!AF$15*10^6&lt;0,SUM('Chemicals Calcs'!AK$2:AK87)-'Chem - ODS'!AF$15*10^6&gt;0),SUM('Chemicals Calcs'!AK$2:AK87)-'Chem - ODS'!AF$15*10^6,'Chemicals Calcs'!AK87))</f>
        <v>0</v>
      </c>
      <c r="AL87" s="210">
        <f ca="1">IF(SUM('Chemicals Calcs'!AL$2:AL87)-'Chem - ODS'!AG$15*10^6&lt;0,0,IF(AND(SUM('Chemicals Calcs'!AL$1:AL86)-'Chem - ODS'!AG$15*10^6&lt;0,SUM('Chemicals Calcs'!AL$2:AL87)-'Chem - ODS'!AG$15*10^6&gt;0),SUM('Chemicals Calcs'!AL$2:AL87)-'Chem - ODS'!AG$15*10^6,'Chemicals Calcs'!AL87))</f>
        <v>0</v>
      </c>
      <c r="AM87" s="210">
        <f ca="1">IF(SUM('Chemicals Calcs'!AM$2:AM87)-'Chem - ODS'!AH$15*10^6&lt;0,0,IF(AND(SUM('Chemicals Calcs'!AM$1:AM86)-'Chem - ODS'!AH$15*10^6&lt;0,SUM('Chemicals Calcs'!AM$2:AM87)-'Chem - ODS'!AH$15*10^6&gt;0),SUM('Chemicals Calcs'!AM$2:AM87)-'Chem - ODS'!AH$15*10^6,'Chemicals Calcs'!AM87))</f>
        <v>0</v>
      </c>
      <c r="AN87" s="210">
        <f ca="1">IF(SUM('Chemicals Calcs'!AN$2:AN87)-'Chem - ODS'!AI$15*10^6&lt;0,0,IF(AND(SUM('Chemicals Calcs'!AN$1:AN86)-'Chem - ODS'!AI$15*10^6&lt;0,SUM('Chemicals Calcs'!AN$2:AN87)-'Chem - ODS'!AI$15*10^6&gt;0),SUM('Chemicals Calcs'!AN$2:AN87)-'Chem - ODS'!AI$15*10^6,'Chemicals Calcs'!AN87))</f>
        <v>0</v>
      </c>
      <c r="AO87" s="210">
        <f ca="1">IF(SUM('Chemicals Calcs'!AO$2:AO87)-'Chem - ODS'!AJ$15*10^6&lt;0,0,IF(AND(SUM('Chemicals Calcs'!AO$1:AO86)-'Chem - ODS'!AJ$15*10^6&lt;0,SUM('Chemicals Calcs'!AO$2:AO87)-'Chem - ODS'!AJ$15*10^6&gt;0),SUM('Chemicals Calcs'!AO$2:AO87)-'Chem - ODS'!AJ$15*10^6,'Chemicals Calcs'!AO87))</f>
        <v>0</v>
      </c>
      <c r="AP87" s="210">
        <f ca="1">IF(SUM('Chemicals Calcs'!AP$2:AP87)-'Chem - ODS'!AK$15*10^6&lt;0,0,IF(AND(SUM('Chemicals Calcs'!AP$1:AP86)-'Chem - ODS'!AK$15*10^6&lt;0,SUM('Chemicals Calcs'!AP$2:AP87)-'Chem - ODS'!AK$15*10^6&gt;0),SUM('Chemicals Calcs'!AP$2:AP87)-'Chem - ODS'!AK$15*10^6,'Chemicals Calcs'!AP87))</f>
        <v>0</v>
      </c>
    </row>
    <row r="88" spans="1:42">
      <c r="A88" s="74">
        <v>36</v>
      </c>
      <c r="B88">
        <f ca="1">IF('Chemicals 2010'!$A96="CP",INDIRECT("'Chemicals 2010'!"&amp;'Country Selector'!$B$3&amp;ROW($A96))*10^12,0)</f>
        <v>0</v>
      </c>
      <c r="C88" s="90">
        <f t="shared" ca="1" si="4"/>
        <v>0</v>
      </c>
      <c r="D88" s="90">
        <f t="shared" ca="1" si="3"/>
        <v>0</v>
      </c>
      <c r="E88" s="90">
        <f t="shared" ca="1" si="3"/>
        <v>0</v>
      </c>
      <c r="F88" s="90">
        <f t="shared" ca="1" si="3"/>
        <v>0</v>
      </c>
      <c r="G88" s="210">
        <f ca="1">IF(SUM('Chemicals Calcs'!G$2:G88)-'Chem - ODS'!B$15*10^6&lt;0,0,IF(AND(SUM('Chemicals Calcs'!G$1:G87)-'Chem - ODS'!B$15*10^6&lt;0,SUM('Chemicals Calcs'!G$2:G88)-'Chem - ODS'!B$15*10^6&gt;0),SUM('Chemicals Calcs'!G$2:G88)-'Chem - ODS'!B$15*10^6,'Chemicals Calcs'!G88))</f>
        <v>0</v>
      </c>
      <c r="H88" s="210">
        <f ca="1">IF(SUM('Chemicals Calcs'!H$2:H88)-'Chem - ODS'!C$15*10^6&lt;0,0,IF(AND(SUM('Chemicals Calcs'!H$1:H87)-'Chem - ODS'!C$15*10^6&lt;0,SUM('Chemicals Calcs'!H$2:H88)-'Chem - ODS'!C$15*10^6&gt;0),SUM('Chemicals Calcs'!H$2:H88)-'Chem - ODS'!C$15*10^6,'Chemicals Calcs'!H88))</f>
        <v>0</v>
      </c>
      <c r="I88" s="210">
        <f ca="1">IF(SUM('Chemicals Calcs'!I$2:I88)-'Chem - ODS'!D$15*10^6&lt;0,0,IF(AND(SUM('Chemicals Calcs'!I$1:I87)-'Chem - ODS'!D$15*10^6&lt;0,SUM('Chemicals Calcs'!I$2:I88)-'Chem - ODS'!D$15*10^6&gt;0),SUM('Chemicals Calcs'!I$2:I88)-'Chem - ODS'!D$15*10^6,'Chemicals Calcs'!I88))</f>
        <v>0</v>
      </c>
      <c r="J88" s="210">
        <f ca="1">IF(SUM('Chemicals Calcs'!J$2:J88)-'Chem - ODS'!E$15*10^6&lt;0,0,IF(AND(SUM('Chemicals Calcs'!J$1:J87)-'Chem - ODS'!E$15*10^6&lt;0,SUM('Chemicals Calcs'!J$2:J88)-'Chem - ODS'!E$15*10^6&gt;0),SUM('Chemicals Calcs'!J$2:J88)-'Chem - ODS'!E$15*10^6,'Chemicals Calcs'!J88))</f>
        <v>0</v>
      </c>
      <c r="K88" s="210">
        <f ca="1">IF(SUM('Chemicals Calcs'!K$2:K88)-'Chem - ODS'!F$15*10^6&lt;0,0,IF(AND(SUM('Chemicals Calcs'!K$1:K87)-'Chem - ODS'!F$15*10^6&lt;0,SUM('Chemicals Calcs'!K$2:K88)-'Chem - ODS'!F$15*10^6&gt;0),SUM('Chemicals Calcs'!K$2:K88)-'Chem - ODS'!F$15*10^6,'Chemicals Calcs'!K88))</f>
        <v>0</v>
      </c>
      <c r="L88" s="210">
        <f ca="1">IF(SUM('Chemicals Calcs'!L$2:L88)-'Chem - ODS'!G$15*10^6&lt;0,0,IF(AND(SUM('Chemicals Calcs'!L$1:L87)-'Chem - ODS'!G$15*10^6&lt;0,SUM('Chemicals Calcs'!L$2:L88)-'Chem - ODS'!G$15*10^6&gt;0),SUM('Chemicals Calcs'!L$2:L88)-'Chem - ODS'!G$15*10^6,'Chemicals Calcs'!L88))</f>
        <v>0</v>
      </c>
      <c r="M88" s="210">
        <f ca="1">IF(SUM('Chemicals Calcs'!M$2:M88)-'Chem - ODS'!H$15*10^6&lt;0,0,IF(AND(SUM('Chemicals Calcs'!M$1:M87)-'Chem - ODS'!H$15*10^6&lt;0,SUM('Chemicals Calcs'!M$2:M88)-'Chem - ODS'!H$15*10^6&gt;0),SUM('Chemicals Calcs'!M$2:M88)-'Chem - ODS'!H$15*10^6,'Chemicals Calcs'!M88))</f>
        <v>0</v>
      </c>
      <c r="N88" s="210">
        <f ca="1">IF(SUM('Chemicals Calcs'!N$2:N88)-'Chem - ODS'!I$15*10^6&lt;0,0,IF(AND(SUM('Chemicals Calcs'!N$1:N87)-'Chem - ODS'!I$15*10^6&lt;0,SUM('Chemicals Calcs'!N$2:N88)-'Chem - ODS'!I$15*10^6&gt;0),SUM('Chemicals Calcs'!N$2:N88)-'Chem - ODS'!I$15*10^6,'Chemicals Calcs'!N88))</f>
        <v>0</v>
      </c>
      <c r="O88" s="210">
        <f ca="1">IF(SUM('Chemicals Calcs'!O$2:O88)-'Chem - ODS'!J$15*10^6&lt;0,0,IF(AND(SUM('Chemicals Calcs'!O$1:O87)-'Chem - ODS'!J$15*10^6&lt;0,SUM('Chemicals Calcs'!O$2:O88)-'Chem - ODS'!J$15*10^6&gt;0),SUM('Chemicals Calcs'!O$2:O88)-'Chem - ODS'!J$15*10^6,'Chemicals Calcs'!O88))</f>
        <v>0</v>
      </c>
      <c r="P88" s="210">
        <f ca="1">IF(SUM('Chemicals Calcs'!P$2:P88)-'Chem - ODS'!K$15*10^6&lt;0,0,IF(AND(SUM('Chemicals Calcs'!P$1:P87)-'Chem - ODS'!K$15*10^6&lt;0,SUM('Chemicals Calcs'!P$2:P88)-'Chem - ODS'!K$15*10^6&gt;0),SUM('Chemicals Calcs'!P$2:P88)-'Chem - ODS'!K$15*10^6,'Chemicals Calcs'!P88))</f>
        <v>0</v>
      </c>
      <c r="Q88" s="210">
        <f ca="1">IF(SUM('Chemicals Calcs'!Q$2:Q88)-'Chem - ODS'!L$15*10^6&lt;0,0,IF(AND(SUM('Chemicals Calcs'!Q$1:Q87)-'Chem - ODS'!L$15*10^6&lt;0,SUM('Chemicals Calcs'!Q$2:Q88)-'Chem - ODS'!L$15*10^6&gt;0),SUM('Chemicals Calcs'!Q$2:Q88)-'Chem - ODS'!L$15*10^6,'Chemicals Calcs'!Q88))</f>
        <v>0</v>
      </c>
      <c r="R88" s="210">
        <f ca="1">IF(SUM('Chemicals Calcs'!R$2:R88)-'Chem - ODS'!M$15*10^6&lt;0,0,IF(AND(SUM('Chemicals Calcs'!R$1:R87)-'Chem - ODS'!M$15*10^6&lt;0,SUM('Chemicals Calcs'!R$2:R88)-'Chem - ODS'!M$15*10^6&gt;0),SUM('Chemicals Calcs'!R$2:R88)-'Chem - ODS'!M$15*10^6,'Chemicals Calcs'!R88))</f>
        <v>0</v>
      </c>
      <c r="S88" s="210">
        <f ca="1">IF(SUM('Chemicals Calcs'!S$2:S88)-'Chem - ODS'!N$15*10^6&lt;0,0,IF(AND(SUM('Chemicals Calcs'!S$1:S87)-'Chem - ODS'!N$15*10^6&lt;0,SUM('Chemicals Calcs'!S$2:S88)-'Chem - ODS'!N$15*10^6&gt;0),SUM('Chemicals Calcs'!S$2:S88)-'Chem - ODS'!N$15*10^6,'Chemicals Calcs'!S88))</f>
        <v>0</v>
      </c>
      <c r="T88" s="210">
        <f ca="1">IF(SUM('Chemicals Calcs'!T$2:T88)-'Chem - ODS'!O$15*10^6&lt;0,0,IF(AND(SUM('Chemicals Calcs'!T$1:T87)-'Chem - ODS'!O$15*10^6&lt;0,SUM('Chemicals Calcs'!T$2:T88)-'Chem - ODS'!O$15*10^6&gt;0),SUM('Chemicals Calcs'!T$2:T88)-'Chem - ODS'!O$15*10^6,'Chemicals Calcs'!T88))</f>
        <v>0</v>
      </c>
      <c r="U88" s="210">
        <f ca="1">IF(SUM('Chemicals Calcs'!U$2:U88)-'Chem - ODS'!P$15*10^6&lt;0,0,IF(AND(SUM('Chemicals Calcs'!U$1:U87)-'Chem - ODS'!P$15*10^6&lt;0,SUM('Chemicals Calcs'!U$2:U88)-'Chem - ODS'!P$15*10^6&gt;0),SUM('Chemicals Calcs'!U$2:U88)-'Chem - ODS'!P$15*10^6,'Chemicals Calcs'!U88))</f>
        <v>0</v>
      </c>
      <c r="V88" s="210">
        <f ca="1">IF(SUM('Chemicals Calcs'!V$2:V88)-'Chem - ODS'!Q$15*10^6&lt;0,0,IF(AND(SUM('Chemicals Calcs'!V$1:V87)-'Chem - ODS'!Q$15*10^6&lt;0,SUM('Chemicals Calcs'!V$2:V88)-'Chem - ODS'!Q$15*10^6&gt;0),SUM('Chemicals Calcs'!V$2:V88)-'Chem - ODS'!Q$15*10^6,'Chemicals Calcs'!V88))</f>
        <v>0</v>
      </c>
      <c r="W88" s="210">
        <f ca="1">IF(SUM('Chemicals Calcs'!W$2:W88)-'Chem - ODS'!R$15*10^6&lt;0,0,IF(AND(SUM('Chemicals Calcs'!W$1:W87)-'Chem - ODS'!R$15*10^6&lt;0,SUM('Chemicals Calcs'!W$2:W88)-'Chem - ODS'!R$15*10^6&gt;0),SUM('Chemicals Calcs'!W$2:W88)-'Chem - ODS'!R$15*10^6,'Chemicals Calcs'!W88))</f>
        <v>0</v>
      </c>
      <c r="X88" s="210">
        <f ca="1">IF(SUM('Chemicals Calcs'!X$2:X88)-'Chem - ODS'!S$15*10^6&lt;0,0,IF(AND(SUM('Chemicals Calcs'!X$1:X87)-'Chem - ODS'!S$15*10^6&lt;0,SUM('Chemicals Calcs'!X$2:X88)-'Chem - ODS'!S$15*10^6&gt;0),SUM('Chemicals Calcs'!X$2:X88)-'Chem - ODS'!S$15*10^6,'Chemicals Calcs'!X88))</f>
        <v>0</v>
      </c>
      <c r="Y88" s="210">
        <f ca="1">IF(SUM('Chemicals Calcs'!Y$2:Y88)-'Chem - ODS'!T$15*10^6&lt;0,0,IF(AND(SUM('Chemicals Calcs'!Y$1:Y87)-'Chem - ODS'!T$15*10^6&lt;0,SUM('Chemicals Calcs'!Y$2:Y88)-'Chem - ODS'!T$15*10^6&gt;0),SUM('Chemicals Calcs'!Y$2:Y88)-'Chem - ODS'!T$15*10^6,'Chemicals Calcs'!Y88))</f>
        <v>0</v>
      </c>
      <c r="Z88" s="210">
        <f ca="1">IF(SUM('Chemicals Calcs'!Z$2:Z88)-'Chem - ODS'!U$15*10^6&lt;0,0,IF(AND(SUM('Chemicals Calcs'!Z$1:Z87)-'Chem - ODS'!U$15*10^6&lt;0,SUM('Chemicals Calcs'!Z$2:Z88)-'Chem - ODS'!U$15*10^6&gt;0),SUM('Chemicals Calcs'!Z$2:Z88)-'Chem - ODS'!U$15*10^6,'Chemicals Calcs'!Z88))</f>
        <v>0</v>
      </c>
      <c r="AA88" s="210">
        <f ca="1">IF(SUM('Chemicals Calcs'!AA$2:AA88)-'Chem - ODS'!V$15*10^6&lt;0,0,IF(AND(SUM('Chemicals Calcs'!AA$1:AA87)-'Chem - ODS'!V$15*10^6&lt;0,SUM('Chemicals Calcs'!AA$2:AA88)-'Chem - ODS'!V$15*10^6&gt;0),SUM('Chemicals Calcs'!AA$2:AA88)-'Chem - ODS'!V$15*10^6,'Chemicals Calcs'!AA88))</f>
        <v>0</v>
      </c>
      <c r="AB88" s="210">
        <f ca="1">IF(SUM('Chemicals Calcs'!AB$2:AB88)-'Chem - ODS'!W$15*10^6&lt;0,0,IF(AND(SUM('Chemicals Calcs'!AB$1:AB87)-'Chem - ODS'!W$15*10^6&lt;0,SUM('Chemicals Calcs'!AB$2:AB88)-'Chem - ODS'!W$15*10^6&gt;0),SUM('Chemicals Calcs'!AB$2:AB88)-'Chem - ODS'!W$15*10^6,'Chemicals Calcs'!AB88))</f>
        <v>0</v>
      </c>
      <c r="AC88" s="210">
        <f ca="1">IF(SUM('Chemicals Calcs'!AC$2:AC88)-'Chem - ODS'!X$15*10^6&lt;0,0,IF(AND(SUM('Chemicals Calcs'!AC$1:AC87)-'Chem - ODS'!X$15*10^6&lt;0,SUM('Chemicals Calcs'!AC$2:AC88)-'Chem - ODS'!X$15*10^6&gt;0),SUM('Chemicals Calcs'!AC$2:AC88)-'Chem - ODS'!X$15*10^6,'Chemicals Calcs'!AC88))</f>
        <v>0</v>
      </c>
      <c r="AD88" s="210">
        <f ca="1">IF(SUM('Chemicals Calcs'!AD$2:AD88)-'Chem - ODS'!Y$15*10^6&lt;0,0,IF(AND(SUM('Chemicals Calcs'!AD$1:AD87)-'Chem - ODS'!Y$15*10^6&lt;0,SUM('Chemicals Calcs'!AD$2:AD88)-'Chem - ODS'!Y$15*10^6&gt;0),SUM('Chemicals Calcs'!AD$2:AD88)-'Chem - ODS'!Y$15*10^6,'Chemicals Calcs'!AD88))</f>
        <v>0</v>
      </c>
      <c r="AE88" s="210">
        <f ca="1">IF(SUM('Chemicals Calcs'!AE$2:AE88)-'Chem - ODS'!Z$15*10^6&lt;0,0,IF(AND(SUM('Chemicals Calcs'!AE$1:AE87)-'Chem - ODS'!Z$15*10^6&lt;0,SUM('Chemicals Calcs'!AE$2:AE88)-'Chem - ODS'!Z$15*10^6&gt;0),SUM('Chemicals Calcs'!AE$2:AE88)-'Chem - ODS'!Z$15*10^6,'Chemicals Calcs'!AE88))</f>
        <v>0</v>
      </c>
      <c r="AF88" s="210">
        <f ca="1">IF(SUM('Chemicals Calcs'!AF$2:AF88)-'Chem - ODS'!AA$15*10^6&lt;0,0,IF(AND(SUM('Chemicals Calcs'!AF$1:AF87)-'Chem - ODS'!AA$15*10^6&lt;0,SUM('Chemicals Calcs'!AF$2:AF88)-'Chem - ODS'!AA$15*10^6&gt;0),SUM('Chemicals Calcs'!AF$2:AF88)-'Chem - ODS'!AA$15*10^6,'Chemicals Calcs'!AF88))</f>
        <v>0</v>
      </c>
      <c r="AG88" s="210">
        <f ca="1">IF(SUM('Chemicals Calcs'!AG$2:AG88)-'Chem - ODS'!AB$15*10^6&lt;0,0,IF(AND(SUM('Chemicals Calcs'!AG$1:AG87)-'Chem - ODS'!AB$15*10^6&lt;0,SUM('Chemicals Calcs'!AG$2:AG88)-'Chem - ODS'!AB$15*10^6&gt;0),SUM('Chemicals Calcs'!AG$2:AG88)-'Chem - ODS'!AB$15*10^6,'Chemicals Calcs'!AG88))</f>
        <v>0</v>
      </c>
      <c r="AH88" s="210">
        <f ca="1">IF(SUM('Chemicals Calcs'!AH$2:AH88)-'Chem - ODS'!AC$15*10^6&lt;0,0,IF(AND(SUM('Chemicals Calcs'!AH$1:AH87)-'Chem - ODS'!AC$15*10^6&lt;0,SUM('Chemicals Calcs'!AH$2:AH88)-'Chem - ODS'!AC$15*10^6&gt;0),SUM('Chemicals Calcs'!AH$2:AH88)-'Chem - ODS'!AC$15*10^6,'Chemicals Calcs'!AH88))</f>
        <v>0</v>
      </c>
      <c r="AI88" s="210">
        <f ca="1">IF(SUM('Chemicals Calcs'!AI$2:AI88)-'Chem - ODS'!AD$15*10^6&lt;0,0,IF(AND(SUM('Chemicals Calcs'!AI$1:AI87)-'Chem - ODS'!AD$15*10^6&lt;0,SUM('Chemicals Calcs'!AI$2:AI88)-'Chem - ODS'!AD$15*10^6&gt;0),SUM('Chemicals Calcs'!AI$2:AI88)-'Chem - ODS'!AD$15*10^6,'Chemicals Calcs'!AI88))</f>
        <v>0</v>
      </c>
      <c r="AJ88" s="210">
        <f ca="1">IF(SUM('Chemicals Calcs'!AJ$2:AJ88)-'Chem - ODS'!AE$15*10^6&lt;0,0,IF(AND(SUM('Chemicals Calcs'!AJ$1:AJ87)-'Chem - ODS'!AE$15*10^6&lt;0,SUM('Chemicals Calcs'!AJ$2:AJ88)-'Chem - ODS'!AE$15*10^6&gt;0),SUM('Chemicals Calcs'!AJ$2:AJ88)-'Chem - ODS'!AE$15*10^6,'Chemicals Calcs'!AJ88))</f>
        <v>0</v>
      </c>
      <c r="AK88" s="210">
        <f ca="1">IF(SUM('Chemicals Calcs'!AK$2:AK88)-'Chem - ODS'!AF$15*10^6&lt;0,0,IF(AND(SUM('Chemicals Calcs'!AK$1:AK87)-'Chem - ODS'!AF$15*10^6&lt;0,SUM('Chemicals Calcs'!AK$2:AK88)-'Chem - ODS'!AF$15*10^6&gt;0),SUM('Chemicals Calcs'!AK$2:AK88)-'Chem - ODS'!AF$15*10^6,'Chemicals Calcs'!AK88))</f>
        <v>0</v>
      </c>
      <c r="AL88" s="210">
        <f ca="1">IF(SUM('Chemicals Calcs'!AL$2:AL88)-'Chem - ODS'!AG$15*10^6&lt;0,0,IF(AND(SUM('Chemicals Calcs'!AL$1:AL87)-'Chem - ODS'!AG$15*10^6&lt;0,SUM('Chemicals Calcs'!AL$2:AL88)-'Chem - ODS'!AG$15*10^6&gt;0),SUM('Chemicals Calcs'!AL$2:AL88)-'Chem - ODS'!AG$15*10^6,'Chemicals Calcs'!AL88))</f>
        <v>0</v>
      </c>
      <c r="AM88" s="210">
        <f ca="1">IF(SUM('Chemicals Calcs'!AM$2:AM88)-'Chem - ODS'!AH$15*10^6&lt;0,0,IF(AND(SUM('Chemicals Calcs'!AM$1:AM87)-'Chem - ODS'!AH$15*10^6&lt;0,SUM('Chemicals Calcs'!AM$2:AM88)-'Chem - ODS'!AH$15*10^6&gt;0),SUM('Chemicals Calcs'!AM$2:AM88)-'Chem - ODS'!AH$15*10^6,'Chemicals Calcs'!AM88))</f>
        <v>0</v>
      </c>
      <c r="AN88" s="210">
        <f ca="1">IF(SUM('Chemicals Calcs'!AN$2:AN88)-'Chem - ODS'!AI$15*10^6&lt;0,0,IF(AND(SUM('Chemicals Calcs'!AN$1:AN87)-'Chem - ODS'!AI$15*10^6&lt;0,SUM('Chemicals Calcs'!AN$2:AN88)-'Chem - ODS'!AI$15*10^6&gt;0),SUM('Chemicals Calcs'!AN$2:AN88)-'Chem - ODS'!AI$15*10^6,'Chemicals Calcs'!AN88))</f>
        <v>0</v>
      </c>
      <c r="AO88" s="210">
        <f ca="1">IF(SUM('Chemicals Calcs'!AO$2:AO88)-'Chem - ODS'!AJ$15*10^6&lt;0,0,IF(AND(SUM('Chemicals Calcs'!AO$1:AO87)-'Chem - ODS'!AJ$15*10^6&lt;0,SUM('Chemicals Calcs'!AO$2:AO88)-'Chem - ODS'!AJ$15*10^6&gt;0),SUM('Chemicals Calcs'!AO$2:AO88)-'Chem - ODS'!AJ$15*10^6,'Chemicals Calcs'!AO88))</f>
        <v>0</v>
      </c>
      <c r="AP88" s="210">
        <f ca="1">IF(SUM('Chemicals Calcs'!AP$2:AP88)-'Chem - ODS'!AK$15*10^6&lt;0,0,IF(AND(SUM('Chemicals Calcs'!AP$1:AP87)-'Chem - ODS'!AK$15*10^6&lt;0,SUM('Chemicals Calcs'!AP$2:AP88)-'Chem - ODS'!AK$15*10^6&gt;0),SUM('Chemicals Calcs'!AP$2:AP88)-'Chem - ODS'!AK$15*10^6,'Chemicals Calcs'!AP88))</f>
        <v>0</v>
      </c>
    </row>
    <row r="89" spans="1:42">
      <c r="A89" s="74">
        <v>37</v>
      </c>
      <c r="B89">
        <f ca="1">IF('Chemicals 2010'!$A97="CP",INDIRECT("'Chemicals 2010'!"&amp;'Country Selector'!$B$3&amp;ROW($A97))*10^12,0)</f>
        <v>0</v>
      </c>
      <c r="C89" s="90">
        <f t="shared" ca="1" si="4"/>
        <v>0</v>
      </c>
      <c r="D89" s="90">
        <f t="shared" ca="1" si="3"/>
        <v>0</v>
      </c>
      <c r="E89" s="90">
        <f t="shared" ca="1" si="3"/>
        <v>0</v>
      </c>
      <c r="F89" s="90">
        <f t="shared" ca="1" si="3"/>
        <v>0</v>
      </c>
      <c r="G89" s="210">
        <f ca="1">IF(SUM('Chemicals Calcs'!G$2:G89)-'Chem - ODS'!B$15*10^6&lt;0,0,IF(AND(SUM('Chemicals Calcs'!G$1:G88)-'Chem - ODS'!B$15*10^6&lt;0,SUM('Chemicals Calcs'!G$2:G89)-'Chem - ODS'!B$15*10^6&gt;0),SUM('Chemicals Calcs'!G$2:G89)-'Chem - ODS'!B$15*10^6,'Chemicals Calcs'!G89))</f>
        <v>0</v>
      </c>
      <c r="H89" s="210">
        <f ca="1">IF(SUM('Chemicals Calcs'!H$2:H89)-'Chem - ODS'!C$15*10^6&lt;0,0,IF(AND(SUM('Chemicals Calcs'!H$1:H88)-'Chem - ODS'!C$15*10^6&lt;0,SUM('Chemicals Calcs'!H$2:H89)-'Chem - ODS'!C$15*10^6&gt;0),SUM('Chemicals Calcs'!H$2:H89)-'Chem - ODS'!C$15*10^6,'Chemicals Calcs'!H89))</f>
        <v>0</v>
      </c>
      <c r="I89" s="210">
        <f ca="1">IF(SUM('Chemicals Calcs'!I$2:I89)-'Chem - ODS'!D$15*10^6&lt;0,0,IF(AND(SUM('Chemicals Calcs'!I$1:I88)-'Chem - ODS'!D$15*10^6&lt;0,SUM('Chemicals Calcs'!I$2:I89)-'Chem - ODS'!D$15*10^6&gt;0),SUM('Chemicals Calcs'!I$2:I89)-'Chem - ODS'!D$15*10^6,'Chemicals Calcs'!I89))</f>
        <v>0</v>
      </c>
      <c r="J89" s="210">
        <f ca="1">IF(SUM('Chemicals Calcs'!J$2:J89)-'Chem - ODS'!E$15*10^6&lt;0,0,IF(AND(SUM('Chemicals Calcs'!J$1:J88)-'Chem - ODS'!E$15*10^6&lt;0,SUM('Chemicals Calcs'!J$2:J89)-'Chem - ODS'!E$15*10^6&gt;0),SUM('Chemicals Calcs'!J$2:J89)-'Chem - ODS'!E$15*10^6,'Chemicals Calcs'!J89))</f>
        <v>0</v>
      </c>
      <c r="K89" s="210">
        <f ca="1">IF(SUM('Chemicals Calcs'!K$2:K89)-'Chem - ODS'!F$15*10^6&lt;0,0,IF(AND(SUM('Chemicals Calcs'!K$1:K88)-'Chem - ODS'!F$15*10^6&lt;0,SUM('Chemicals Calcs'!K$2:K89)-'Chem - ODS'!F$15*10^6&gt;0),SUM('Chemicals Calcs'!K$2:K89)-'Chem - ODS'!F$15*10^6,'Chemicals Calcs'!K89))</f>
        <v>0</v>
      </c>
      <c r="L89" s="210">
        <f ca="1">IF(SUM('Chemicals Calcs'!L$2:L89)-'Chem - ODS'!G$15*10^6&lt;0,0,IF(AND(SUM('Chemicals Calcs'!L$1:L88)-'Chem - ODS'!G$15*10^6&lt;0,SUM('Chemicals Calcs'!L$2:L89)-'Chem - ODS'!G$15*10^6&gt;0),SUM('Chemicals Calcs'!L$2:L89)-'Chem - ODS'!G$15*10^6,'Chemicals Calcs'!L89))</f>
        <v>0</v>
      </c>
      <c r="M89" s="210">
        <f ca="1">IF(SUM('Chemicals Calcs'!M$2:M89)-'Chem - ODS'!H$15*10^6&lt;0,0,IF(AND(SUM('Chemicals Calcs'!M$1:M88)-'Chem - ODS'!H$15*10^6&lt;0,SUM('Chemicals Calcs'!M$2:M89)-'Chem - ODS'!H$15*10^6&gt;0),SUM('Chemicals Calcs'!M$2:M89)-'Chem - ODS'!H$15*10^6,'Chemicals Calcs'!M89))</f>
        <v>0</v>
      </c>
      <c r="N89" s="210">
        <f ca="1">IF(SUM('Chemicals Calcs'!N$2:N89)-'Chem - ODS'!I$15*10^6&lt;0,0,IF(AND(SUM('Chemicals Calcs'!N$1:N88)-'Chem - ODS'!I$15*10^6&lt;0,SUM('Chemicals Calcs'!N$2:N89)-'Chem - ODS'!I$15*10^6&gt;0),SUM('Chemicals Calcs'!N$2:N89)-'Chem - ODS'!I$15*10^6,'Chemicals Calcs'!N89))</f>
        <v>0</v>
      </c>
      <c r="O89" s="210">
        <f ca="1">IF(SUM('Chemicals Calcs'!O$2:O89)-'Chem - ODS'!J$15*10^6&lt;0,0,IF(AND(SUM('Chemicals Calcs'!O$1:O88)-'Chem - ODS'!J$15*10^6&lt;0,SUM('Chemicals Calcs'!O$2:O89)-'Chem - ODS'!J$15*10^6&gt;0),SUM('Chemicals Calcs'!O$2:O89)-'Chem - ODS'!J$15*10^6,'Chemicals Calcs'!O89))</f>
        <v>0</v>
      </c>
      <c r="P89" s="210">
        <f ca="1">IF(SUM('Chemicals Calcs'!P$2:P89)-'Chem - ODS'!K$15*10^6&lt;0,0,IF(AND(SUM('Chemicals Calcs'!P$1:P88)-'Chem - ODS'!K$15*10^6&lt;0,SUM('Chemicals Calcs'!P$2:P89)-'Chem - ODS'!K$15*10^6&gt;0),SUM('Chemicals Calcs'!P$2:P89)-'Chem - ODS'!K$15*10^6,'Chemicals Calcs'!P89))</f>
        <v>0</v>
      </c>
      <c r="Q89" s="210">
        <f ca="1">IF(SUM('Chemicals Calcs'!Q$2:Q89)-'Chem - ODS'!L$15*10^6&lt;0,0,IF(AND(SUM('Chemicals Calcs'!Q$1:Q88)-'Chem - ODS'!L$15*10^6&lt;0,SUM('Chemicals Calcs'!Q$2:Q89)-'Chem - ODS'!L$15*10^6&gt;0),SUM('Chemicals Calcs'!Q$2:Q89)-'Chem - ODS'!L$15*10^6,'Chemicals Calcs'!Q89))</f>
        <v>0</v>
      </c>
      <c r="R89" s="210">
        <f ca="1">IF(SUM('Chemicals Calcs'!R$2:R89)-'Chem - ODS'!M$15*10^6&lt;0,0,IF(AND(SUM('Chemicals Calcs'!R$1:R88)-'Chem - ODS'!M$15*10^6&lt;0,SUM('Chemicals Calcs'!R$2:R89)-'Chem - ODS'!M$15*10^6&gt;0),SUM('Chemicals Calcs'!R$2:R89)-'Chem - ODS'!M$15*10^6,'Chemicals Calcs'!R89))</f>
        <v>0</v>
      </c>
      <c r="S89" s="210">
        <f ca="1">IF(SUM('Chemicals Calcs'!S$2:S89)-'Chem - ODS'!N$15*10^6&lt;0,0,IF(AND(SUM('Chemicals Calcs'!S$1:S88)-'Chem - ODS'!N$15*10^6&lt;0,SUM('Chemicals Calcs'!S$2:S89)-'Chem - ODS'!N$15*10^6&gt;0),SUM('Chemicals Calcs'!S$2:S89)-'Chem - ODS'!N$15*10^6,'Chemicals Calcs'!S89))</f>
        <v>0</v>
      </c>
      <c r="T89" s="210">
        <f ca="1">IF(SUM('Chemicals Calcs'!T$2:T89)-'Chem - ODS'!O$15*10^6&lt;0,0,IF(AND(SUM('Chemicals Calcs'!T$1:T88)-'Chem - ODS'!O$15*10^6&lt;0,SUM('Chemicals Calcs'!T$2:T89)-'Chem - ODS'!O$15*10^6&gt;0),SUM('Chemicals Calcs'!T$2:T89)-'Chem - ODS'!O$15*10^6,'Chemicals Calcs'!T89))</f>
        <v>0</v>
      </c>
      <c r="U89" s="210">
        <f ca="1">IF(SUM('Chemicals Calcs'!U$2:U89)-'Chem - ODS'!P$15*10^6&lt;0,0,IF(AND(SUM('Chemicals Calcs'!U$1:U88)-'Chem - ODS'!P$15*10^6&lt;0,SUM('Chemicals Calcs'!U$2:U89)-'Chem - ODS'!P$15*10^6&gt;0),SUM('Chemicals Calcs'!U$2:U89)-'Chem - ODS'!P$15*10^6,'Chemicals Calcs'!U89))</f>
        <v>0</v>
      </c>
      <c r="V89" s="210">
        <f ca="1">IF(SUM('Chemicals Calcs'!V$2:V89)-'Chem - ODS'!Q$15*10^6&lt;0,0,IF(AND(SUM('Chemicals Calcs'!V$1:V88)-'Chem - ODS'!Q$15*10^6&lt;0,SUM('Chemicals Calcs'!V$2:V89)-'Chem - ODS'!Q$15*10^6&gt;0),SUM('Chemicals Calcs'!V$2:V89)-'Chem - ODS'!Q$15*10^6,'Chemicals Calcs'!V89))</f>
        <v>0</v>
      </c>
      <c r="W89" s="210">
        <f ca="1">IF(SUM('Chemicals Calcs'!W$2:W89)-'Chem - ODS'!R$15*10^6&lt;0,0,IF(AND(SUM('Chemicals Calcs'!W$1:W88)-'Chem - ODS'!R$15*10^6&lt;0,SUM('Chemicals Calcs'!W$2:W89)-'Chem - ODS'!R$15*10^6&gt;0),SUM('Chemicals Calcs'!W$2:W89)-'Chem - ODS'!R$15*10^6,'Chemicals Calcs'!W89))</f>
        <v>0</v>
      </c>
      <c r="X89" s="210">
        <f ca="1">IF(SUM('Chemicals Calcs'!X$2:X89)-'Chem - ODS'!S$15*10^6&lt;0,0,IF(AND(SUM('Chemicals Calcs'!X$1:X88)-'Chem - ODS'!S$15*10^6&lt;0,SUM('Chemicals Calcs'!X$2:X89)-'Chem - ODS'!S$15*10^6&gt;0),SUM('Chemicals Calcs'!X$2:X89)-'Chem - ODS'!S$15*10^6,'Chemicals Calcs'!X89))</f>
        <v>0</v>
      </c>
      <c r="Y89" s="210">
        <f ca="1">IF(SUM('Chemicals Calcs'!Y$2:Y89)-'Chem - ODS'!T$15*10^6&lt;0,0,IF(AND(SUM('Chemicals Calcs'!Y$1:Y88)-'Chem - ODS'!T$15*10^6&lt;0,SUM('Chemicals Calcs'!Y$2:Y89)-'Chem - ODS'!T$15*10^6&gt;0),SUM('Chemicals Calcs'!Y$2:Y89)-'Chem - ODS'!T$15*10^6,'Chemicals Calcs'!Y89))</f>
        <v>0</v>
      </c>
      <c r="Z89" s="210">
        <f ca="1">IF(SUM('Chemicals Calcs'!Z$2:Z89)-'Chem - ODS'!U$15*10^6&lt;0,0,IF(AND(SUM('Chemicals Calcs'!Z$1:Z88)-'Chem - ODS'!U$15*10^6&lt;0,SUM('Chemicals Calcs'!Z$2:Z89)-'Chem - ODS'!U$15*10^6&gt;0),SUM('Chemicals Calcs'!Z$2:Z89)-'Chem - ODS'!U$15*10^6,'Chemicals Calcs'!Z89))</f>
        <v>0</v>
      </c>
      <c r="AA89" s="210">
        <f ca="1">IF(SUM('Chemicals Calcs'!AA$2:AA89)-'Chem - ODS'!V$15*10^6&lt;0,0,IF(AND(SUM('Chemicals Calcs'!AA$1:AA88)-'Chem - ODS'!V$15*10^6&lt;0,SUM('Chemicals Calcs'!AA$2:AA89)-'Chem - ODS'!V$15*10^6&gt;0),SUM('Chemicals Calcs'!AA$2:AA89)-'Chem - ODS'!V$15*10^6,'Chemicals Calcs'!AA89))</f>
        <v>0</v>
      </c>
      <c r="AB89" s="210">
        <f ca="1">IF(SUM('Chemicals Calcs'!AB$2:AB89)-'Chem - ODS'!W$15*10^6&lt;0,0,IF(AND(SUM('Chemicals Calcs'!AB$1:AB88)-'Chem - ODS'!W$15*10^6&lt;0,SUM('Chemicals Calcs'!AB$2:AB89)-'Chem - ODS'!W$15*10^6&gt;0),SUM('Chemicals Calcs'!AB$2:AB89)-'Chem - ODS'!W$15*10^6,'Chemicals Calcs'!AB89))</f>
        <v>0</v>
      </c>
      <c r="AC89" s="210">
        <f ca="1">IF(SUM('Chemicals Calcs'!AC$2:AC89)-'Chem - ODS'!X$15*10^6&lt;0,0,IF(AND(SUM('Chemicals Calcs'!AC$1:AC88)-'Chem - ODS'!X$15*10^6&lt;0,SUM('Chemicals Calcs'!AC$2:AC89)-'Chem - ODS'!X$15*10^6&gt;0),SUM('Chemicals Calcs'!AC$2:AC89)-'Chem - ODS'!X$15*10^6,'Chemicals Calcs'!AC89))</f>
        <v>0</v>
      </c>
      <c r="AD89" s="210">
        <f ca="1">IF(SUM('Chemicals Calcs'!AD$2:AD89)-'Chem - ODS'!Y$15*10^6&lt;0,0,IF(AND(SUM('Chemicals Calcs'!AD$1:AD88)-'Chem - ODS'!Y$15*10^6&lt;0,SUM('Chemicals Calcs'!AD$2:AD89)-'Chem - ODS'!Y$15*10^6&gt;0),SUM('Chemicals Calcs'!AD$2:AD89)-'Chem - ODS'!Y$15*10^6,'Chemicals Calcs'!AD89))</f>
        <v>0</v>
      </c>
      <c r="AE89" s="210">
        <f ca="1">IF(SUM('Chemicals Calcs'!AE$2:AE89)-'Chem - ODS'!Z$15*10^6&lt;0,0,IF(AND(SUM('Chemicals Calcs'!AE$1:AE88)-'Chem - ODS'!Z$15*10^6&lt;0,SUM('Chemicals Calcs'!AE$2:AE89)-'Chem - ODS'!Z$15*10^6&gt;0),SUM('Chemicals Calcs'!AE$2:AE89)-'Chem - ODS'!Z$15*10^6,'Chemicals Calcs'!AE89))</f>
        <v>0</v>
      </c>
      <c r="AF89" s="210">
        <f ca="1">IF(SUM('Chemicals Calcs'!AF$2:AF89)-'Chem - ODS'!AA$15*10^6&lt;0,0,IF(AND(SUM('Chemicals Calcs'!AF$1:AF88)-'Chem - ODS'!AA$15*10^6&lt;0,SUM('Chemicals Calcs'!AF$2:AF89)-'Chem - ODS'!AA$15*10^6&gt;0),SUM('Chemicals Calcs'!AF$2:AF89)-'Chem - ODS'!AA$15*10^6,'Chemicals Calcs'!AF89))</f>
        <v>0</v>
      </c>
      <c r="AG89" s="210">
        <f ca="1">IF(SUM('Chemicals Calcs'!AG$2:AG89)-'Chem - ODS'!AB$15*10^6&lt;0,0,IF(AND(SUM('Chemicals Calcs'!AG$1:AG88)-'Chem - ODS'!AB$15*10^6&lt;0,SUM('Chemicals Calcs'!AG$2:AG89)-'Chem - ODS'!AB$15*10^6&gt;0),SUM('Chemicals Calcs'!AG$2:AG89)-'Chem - ODS'!AB$15*10^6,'Chemicals Calcs'!AG89))</f>
        <v>0</v>
      </c>
      <c r="AH89" s="210">
        <f ca="1">IF(SUM('Chemicals Calcs'!AH$2:AH89)-'Chem - ODS'!AC$15*10^6&lt;0,0,IF(AND(SUM('Chemicals Calcs'!AH$1:AH88)-'Chem - ODS'!AC$15*10^6&lt;0,SUM('Chemicals Calcs'!AH$2:AH89)-'Chem - ODS'!AC$15*10^6&gt;0),SUM('Chemicals Calcs'!AH$2:AH89)-'Chem - ODS'!AC$15*10^6,'Chemicals Calcs'!AH89))</f>
        <v>0</v>
      </c>
      <c r="AI89" s="210">
        <f ca="1">IF(SUM('Chemicals Calcs'!AI$2:AI89)-'Chem - ODS'!AD$15*10^6&lt;0,0,IF(AND(SUM('Chemicals Calcs'!AI$1:AI88)-'Chem - ODS'!AD$15*10^6&lt;0,SUM('Chemicals Calcs'!AI$2:AI89)-'Chem - ODS'!AD$15*10^6&gt;0),SUM('Chemicals Calcs'!AI$2:AI89)-'Chem - ODS'!AD$15*10^6,'Chemicals Calcs'!AI89))</f>
        <v>0</v>
      </c>
      <c r="AJ89" s="210">
        <f ca="1">IF(SUM('Chemicals Calcs'!AJ$2:AJ89)-'Chem - ODS'!AE$15*10^6&lt;0,0,IF(AND(SUM('Chemicals Calcs'!AJ$1:AJ88)-'Chem - ODS'!AE$15*10^6&lt;0,SUM('Chemicals Calcs'!AJ$2:AJ89)-'Chem - ODS'!AE$15*10^6&gt;0),SUM('Chemicals Calcs'!AJ$2:AJ89)-'Chem - ODS'!AE$15*10^6,'Chemicals Calcs'!AJ89))</f>
        <v>0</v>
      </c>
      <c r="AK89" s="210">
        <f ca="1">IF(SUM('Chemicals Calcs'!AK$2:AK89)-'Chem - ODS'!AF$15*10^6&lt;0,0,IF(AND(SUM('Chemicals Calcs'!AK$1:AK88)-'Chem - ODS'!AF$15*10^6&lt;0,SUM('Chemicals Calcs'!AK$2:AK89)-'Chem - ODS'!AF$15*10^6&gt;0),SUM('Chemicals Calcs'!AK$2:AK89)-'Chem - ODS'!AF$15*10^6,'Chemicals Calcs'!AK89))</f>
        <v>0</v>
      </c>
      <c r="AL89" s="210">
        <f ca="1">IF(SUM('Chemicals Calcs'!AL$2:AL89)-'Chem - ODS'!AG$15*10^6&lt;0,0,IF(AND(SUM('Chemicals Calcs'!AL$1:AL88)-'Chem - ODS'!AG$15*10^6&lt;0,SUM('Chemicals Calcs'!AL$2:AL89)-'Chem - ODS'!AG$15*10^6&gt;0),SUM('Chemicals Calcs'!AL$2:AL89)-'Chem - ODS'!AG$15*10^6,'Chemicals Calcs'!AL89))</f>
        <v>0</v>
      </c>
      <c r="AM89" s="210">
        <f ca="1">IF(SUM('Chemicals Calcs'!AM$2:AM89)-'Chem - ODS'!AH$15*10^6&lt;0,0,IF(AND(SUM('Chemicals Calcs'!AM$1:AM88)-'Chem - ODS'!AH$15*10^6&lt;0,SUM('Chemicals Calcs'!AM$2:AM89)-'Chem - ODS'!AH$15*10^6&gt;0),SUM('Chemicals Calcs'!AM$2:AM89)-'Chem - ODS'!AH$15*10^6,'Chemicals Calcs'!AM89))</f>
        <v>0</v>
      </c>
      <c r="AN89" s="210">
        <f ca="1">IF(SUM('Chemicals Calcs'!AN$2:AN89)-'Chem - ODS'!AI$15*10^6&lt;0,0,IF(AND(SUM('Chemicals Calcs'!AN$1:AN88)-'Chem - ODS'!AI$15*10^6&lt;0,SUM('Chemicals Calcs'!AN$2:AN89)-'Chem - ODS'!AI$15*10^6&gt;0),SUM('Chemicals Calcs'!AN$2:AN89)-'Chem - ODS'!AI$15*10^6,'Chemicals Calcs'!AN89))</f>
        <v>0</v>
      </c>
      <c r="AO89" s="210">
        <f ca="1">IF(SUM('Chemicals Calcs'!AO$2:AO89)-'Chem - ODS'!AJ$15*10^6&lt;0,0,IF(AND(SUM('Chemicals Calcs'!AO$1:AO88)-'Chem - ODS'!AJ$15*10^6&lt;0,SUM('Chemicals Calcs'!AO$2:AO89)-'Chem - ODS'!AJ$15*10^6&gt;0),SUM('Chemicals Calcs'!AO$2:AO89)-'Chem - ODS'!AJ$15*10^6,'Chemicals Calcs'!AO89))</f>
        <v>0</v>
      </c>
      <c r="AP89" s="210">
        <f ca="1">IF(SUM('Chemicals Calcs'!AP$2:AP89)-'Chem - ODS'!AK$15*10^6&lt;0,0,IF(AND(SUM('Chemicals Calcs'!AP$1:AP88)-'Chem - ODS'!AK$15*10^6&lt;0,SUM('Chemicals Calcs'!AP$2:AP89)-'Chem - ODS'!AK$15*10^6&gt;0),SUM('Chemicals Calcs'!AP$2:AP89)-'Chem - ODS'!AK$15*10^6,'Chemicals Calcs'!AP89))</f>
        <v>0</v>
      </c>
    </row>
    <row r="90" spans="1:42">
      <c r="A90" s="74">
        <v>38</v>
      </c>
      <c r="B90">
        <f ca="1">IF('Chemicals 2010'!$A98="CP",INDIRECT("'Chemicals 2010'!"&amp;'Country Selector'!$B$3&amp;ROW($A98))*10^12,0)</f>
        <v>0</v>
      </c>
      <c r="C90" s="90">
        <f t="shared" ca="1" si="4"/>
        <v>0</v>
      </c>
      <c r="D90" s="90">
        <f t="shared" ca="1" si="3"/>
        <v>0</v>
      </c>
      <c r="E90" s="90">
        <f t="shared" ca="1" si="3"/>
        <v>0</v>
      </c>
      <c r="F90" s="90">
        <f t="shared" ca="1" si="3"/>
        <v>0</v>
      </c>
      <c r="G90" s="210">
        <f ca="1">IF(SUM('Chemicals Calcs'!G$2:G90)-'Chem - ODS'!B$15*10^6&lt;0,0,IF(AND(SUM('Chemicals Calcs'!G$1:G89)-'Chem - ODS'!B$15*10^6&lt;0,SUM('Chemicals Calcs'!G$2:G90)-'Chem - ODS'!B$15*10^6&gt;0),SUM('Chemicals Calcs'!G$2:G90)-'Chem - ODS'!B$15*10^6,'Chemicals Calcs'!G90))</f>
        <v>0</v>
      </c>
      <c r="H90" s="210">
        <f ca="1">IF(SUM('Chemicals Calcs'!H$2:H90)-'Chem - ODS'!C$15*10^6&lt;0,0,IF(AND(SUM('Chemicals Calcs'!H$1:H89)-'Chem - ODS'!C$15*10^6&lt;0,SUM('Chemicals Calcs'!H$2:H90)-'Chem - ODS'!C$15*10^6&gt;0),SUM('Chemicals Calcs'!H$2:H90)-'Chem - ODS'!C$15*10^6,'Chemicals Calcs'!H90))</f>
        <v>0</v>
      </c>
      <c r="I90" s="210">
        <f ca="1">IF(SUM('Chemicals Calcs'!I$2:I90)-'Chem - ODS'!D$15*10^6&lt;0,0,IF(AND(SUM('Chemicals Calcs'!I$1:I89)-'Chem - ODS'!D$15*10^6&lt;0,SUM('Chemicals Calcs'!I$2:I90)-'Chem - ODS'!D$15*10^6&gt;0),SUM('Chemicals Calcs'!I$2:I90)-'Chem - ODS'!D$15*10^6,'Chemicals Calcs'!I90))</f>
        <v>0</v>
      </c>
      <c r="J90" s="210">
        <f ca="1">IF(SUM('Chemicals Calcs'!J$2:J90)-'Chem - ODS'!E$15*10^6&lt;0,0,IF(AND(SUM('Chemicals Calcs'!J$1:J89)-'Chem - ODS'!E$15*10^6&lt;0,SUM('Chemicals Calcs'!J$2:J90)-'Chem - ODS'!E$15*10^6&gt;0),SUM('Chemicals Calcs'!J$2:J90)-'Chem - ODS'!E$15*10^6,'Chemicals Calcs'!J90))</f>
        <v>0</v>
      </c>
      <c r="K90" s="210">
        <f ca="1">IF(SUM('Chemicals Calcs'!K$2:K90)-'Chem - ODS'!F$15*10^6&lt;0,0,IF(AND(SUM('Chemicals Calcs'!K$1:K89)-'Chem - ODS'!F$15*10^6&lt;0,SUM('Chemicals Calcs'!K$2:K90)-'Chem - ODS'!F$15*10^6&gt;0),SUM('Chemicals Calcs'!K$2:K90)-'Chem - ODS'!F$15*10^6,'Chemicals Calcs'!K90))</f>
        <v>0</v>
      </c>
      <c r="L90" s="210">
        <f ca="1">IF(SUM('Chemicals Calcs'!L$2:L90)-'Chem - ODS'!G$15*10^6&lt;0,0,IF(AND(SUM('Chemicals Calcs'!L$1:L89)-'Chem - ODS'!G$15*10^6&lt;0,SUM('Chemicals Calcs'!L$2:L90)-'Chem - ODS'!G$15*10^6&gt;0),SUM('Chemicals Calcs'!L$2:L90)-'Chem - ODS'!G$15*10^6,'Chemicals Calcs'!L90))</f>
        <v>0</v>
      </c>
      <c r="M90" s="210">
        <f ca="1">IF(SUM('Chemicals Calcs'!M$2:M90)-'Chem - ODS'!H$15*10^6&lt;0,0,IF(AND(SUM('Chemicals Calcs'!M$1:M89)-'Chem - ODS'!H$15*10^6&lt;0,SUM('Chemicals Calcs'!M$2:M90)-'Chem - ODS'!H$15*10^6&gt;0),SUM('Chemicals Calcs'!M$2:M90)-'Chem - ODS'!H$15*10^6,'Chemicals Calcs'!M90))</f>
        <v>0</v>
      </c>
      <c r="N90" s="210">
        <f ca="1">IF(SUM('Chemicals Calcs'!N$2:N90)-'Chem - ODS'!I$15*10^6&lt;0,0,IF(AND(SUM('Chemicals Calcs'!N$1:N89)-'Chem - ODS'!I$15*10^6&lt;0,SUM('Chemicals Calcs'!N$2:N90)-'Chem - ODS'!I$15*10^6&gt;0),SUM('Chemicals Calcs'!N$2:N90)-'Chem - ODS'!I$15*10^6,'Chemicals Calcs'!N90))</f>
        <v>0</v>
      </c>
      <c r="O90" s="210">
        <f ca="1">IF(SUM('Chemicals Calcs'!O$2:O90)-'Chem - ODS'!J$15*10^6&lt;0,0,IF(AND(SUM('Chemicals Calcs'!O$1:O89)-'Chem - ODS'!J$15*10^6&lt;0,SUM('Chemicals Calcs'!O$2:O90)-'Chem - ODS'!J$15*10^6&gt;0),SUM('Chemicals Calcs'!O$2:O90)-'Chem - ODS'!J$15*10^6,'Chemicals Calcs'!O90))</f>
        <v>0</v>
      </c>
      <c r="P90" s="210">
        <f ca="1">IF(SUM('Chemicals Calcs'!P$2:P90)-'Chem - ODS'!K$15*10^6&lt;0,0,IF(AND(SUM('Chemicals Calcs'!P$1:P89)-'Chem - ODS'!K$15*10^6&lt;0,SUM('Chemicals Calcs'!P$2:P90)-'Chem - ODS'!K$15*10^6&gt;0),SUM('Chemicals Calcs'!P$2:P90)-'Chem - ODS'!K$15*10^6,'Chemicals Calcs'!P90))</f>
        <v>0</v>
      </c>
      <c r="Q90" s="210">
        <f ca="1">IF(SUM('Chemicals Calcs'!Q$2:Q90)-'Chem - ODS'!L$15*10^6&lt;0,0,IF(AND(SUM('Chemicals Calcs'!Q$1:Q89)-'Chem - ODS'!L$15*10^6&lt;0,SUM('Chemicals Calcs'!Q$2:Q90)-'Chem - ODS'!L$15*10^6&gt;0),SUM('Chemicals Calcs'!Q$2:Q90)-'Chem - ODS'!L$15*10^6,'Chemicals Calcs'!Q90))</f>
        <v>0</v>
      </c>
      <c r="R90" s="210">
        <f ca="1">IF(SUM('Chemicals Calcs'!R$2:R90)-'Chem - ODS'!M$15*10^6&lt;0,0,IF(AND(SUM('Chemicals Calcs'!R$1:R89)-'Chem - ODS'!M$15*10^6&lt;0,SUM('Chemicals Calcs'!R$2:R90)-'Chem - ODS'!M$15*10^6&gt;0),SUM('Chemicals Calcs'!R$2:R90)-'Chem - ODS'!M$15*10^6,'Chemicals Calcs'!R90))</f>
        <v>0</v>
      </c>
      <c r="S90" s="210">
        <f ca="1">IF(SUM('Chemicals Calcs'!S$2:S90)-'Chem - ODS'!N$15*10^6&lt;0,0,IF(AND(SUM('Chemicals Calcs'!S$1:S89)-'Chem - ODS'!N$15*10^6&lt;0,SUM('Chemicals Calcs'!S$2:S90)-'Chem - ODS'!N$15*10^6&gt;0),SUM('Chemicals Calcs'!S$2:S90)-'Chem - ODS'!N$15*10^6,'Chemicals Calcs'!S90))</f>
        <v>0</v>
      </c>
      <c r="T90" s="210">
        <f ca="1">IF(SUM('Chemicals Calcs'!T$2:T90)-'Chem - ODS'!O$15*10^6&lt;0,0,IF(AND(SUM('Chemicals Calcs'!T$1:T89)-'Chem - ODS'!O$15*10^6&lt;0,SUM('Chemicals Calcs'!T$2:T90)-'Chem - ODS'!O$15*10^6&gt;0),SUM('Chemicals Calcs'!T$2:T90)-'Chem - ODS'!O$15*10^6,'Chemicals Calcs'!T90))</f>
        <v>0</v>
      </c>
      <c r="U90" s="210">
        <f ca="1">IF(SUM('Chemicals Calcs'!U$2:U90)-'Chem - ODS'!P$15*10^6&lt;0,0,IF(AND(SUM('Chemicals Calcs'!U$1:U89)-'Chem - ODS'!P$15*10^6&lt;0,SUM('Chemicals Calcs'!U$2:U90)-'Chem - ODS'!P$15*10^6&gt;0),SUM('Chemicals Calcs'!U$2:U90)-'Chem - ODS'!P$15*10^6,'Chemicals Calcs'!U90))</f>
        <v>0</v>
      </c>
      <c r="V90" s="210">
        <f ca="1">IF(SUM('Chemicals Calcs'!V$2:V90)-'Chem - ODS'!Q$15*10^6&lt;0,0,IF(AND(SUM('Chemicals Calcs'!V$1:V89)-'Chem - ODS'!Q$15*10^6&lt;0,SUM('Chemicals Calcs'!V$2:V90)-'Chem - ODS'!Q$15*10^6&gt;0),SUM('Chemicals Calcs'!V$2:V90)-'Chem - ODS'!Q$15*10^6,'Chemicals Calcs'!V90))</f>
        <v>0</v>
      </c>
      <c r="W90" s="210">
        <f ca="1">IF(SUM('Chemicals Calcs'!W$2:W90)-'Chem - ODS'!R$15*10^6&lt;0,0,IF(AND(SUM('Chemicals Calcs'!W$1:W89)-'Chem - ODS'!R$15*10^6&lt;0,SUM('Chemicals Calcs'!W$2:W90)-'Chem - ODS'!R$15*10^6&gt;0),SUM('Chemicals Calcs'!W$2:W90)-'Chem - ODS'!R$15*10^6,'Chemicals Calcs'!W90))</f>
        <v>0</v>
      </c>
      <c r="X90" s="210">
        <f ca="1">IF(SUM('Chemicals Calcs'!X$2:X90)-'Chem - ODS'!S$15*10^6&lt;0,0,IF(AND(SUM('Chemicals Calcs'!X$1:X89)-'Chem - ODS'!S$15*10^6&lt;0,SUM('Chemicals Calcs'!X$2:X90)-'Chem - ODS'!S$15*10^6&gt;0),SUM('Chemicals Calcs'!X$2:X90)-'Chem - ODS'!S$15*10^6,'Chemicals Calcs'!X90))</f>
        <v>0</v>
      </c>
      <c r="Y90" s="210">
        <f ca="1">IF(SUM('Chemicals Calcs'!Y$2:Y90)-'Chem - ODS'!T$15*10^6&lt;0,0,IF(AND(SUM('Chemicals Calcs'!Y$1:Y89)-'Chem - ODS'!T$15*10^6&lt;0,SUM('Chemicals Calcs'!Y$2:Y90)-'Chem - ODS'!T$15*10^6&gt;0),SUM('Chemicals Calcs'!Y$2:Y90)-'Chem - ODS'!T$15*10^6,'Chemicals Calcs'!Y90))</f>
        <v>0</v>
      </c>
      <c r="Z90" s="210">
        <f ca="1">IF(SUM('Chemicals Calcs'!Z$2:Z90)-'Chem - ODS'!U$15*10^6&lt;0,0,IF(AND(SUM('Chemicals Calcs'!Z$1:Z89)-'Chem - ODS'!U$15*10^6&lt;0,SUM('Chemicals Calcs'!Z$2:Z90)-'Chem - ODS'!U$15*10^6&gt;0),SUM('Chemicals Calcs'!Z$2:Z90)-'Chem - ODS'!U$15*10^6,'Chemicals Calcs'!Z90))</f>
        <v>0</v>
      </c>
      <c r="AA90" s="210">
        <f ca="1">IF(SUM('Chemicals Calcs'!AA$2:AA90)-'Chem - ODS'!V$15*10^6&lt;0,0,IF(AND(SUM('Chemicals Calcs'!AA$1:AA89)-'Chem - ODS'!V$15*10^6&lt;0,SUM('Chemicals Calcs'!AA$2:AA90)-'Chem - ODS'!V$15*10^6&gt;0),SUM('Chemicals Calcs'!AA$2:AA90)-'Chem - ODS'!V$15*10^6,'Chemicals Calcs'!AA90))</f>
        <v>0</v>
      </c>
      <c r="AB90" s="210">
        <f ca="1">IF(SUM('Chemicals Calcs'!AB$2:AB90)-'Chem - ODS'!W$15*10^6&lt;0,0,IF(AND(SUM('Chemicals Calcs'!AB$1:AB89)-'Chem - ODS'!W$15*10^6&lt;0,SUM('Chemicals Calcs'!AB$2:AB90)-'Chem - ODS'!W$15*10^6&gt;0),SUM('Chemicals Calcs'!AB$2:AB90)-'Chem - ODS'!W$15*10^6,'Chemicals Calcs'!AB90))</f>
        <v>0</v>
      </c>
      <c r="AC90" s="210">
        <f ca="1">IF(SUM('Chemicals Calcs'!AC$2:AC90)-'Chem - ODS'!X$15*10^6&lt;0,0,IF(AND(SUM('Chemicals Calcs'!AC$1:AC89)-'Chem - ODS'!X$15*10^6&lt;0,SUM('Chemicals Calcs'!AC$2:AC90)-'Chem - ODS'!X$15*10^6&gt;0),SUM('Chemicals Calcs'!AC$2:AC90)-'Chem - ODS'!X$15*10^6,'Chemicals Calcs'!AC90))</f>
        <v>0</v>
      </c>
      <c r="AD90" s="210">
        <f ca="1">IF(SUM('Chemicals Calcs'!AD$2:AD90)-'Chem - ODS'!Y$15*10^6&lt;0,0,IF(AND(SUM('Chemicals Calcs'!AD$1:AD89)-'Chem - ODS'!Y$15*10^6&lt;0,SUM('Chemicals Calcs'!AD$2:AD90)-'Chem - ODS'!Y$15*10^6&gt;0),SUM('Chemicals Calcs'!AD$2:AD90)-'Chem - ODS'!Y$15*10^6,'Chemicals Calcs'!AD90))</f>
        <v>0</v>
      </c>
      <c r="AE90" s="210">
        <f ca="1">IF(SUM('Chemicals Calcs'!AE$2:AE90)-'Chem - ODS'!Z$15*10^6&lt;0,0,IF(AND(SUM('Chemicals Calcs'!AE$1:AE89)-'Chem - ODS'!Z$15*10^6&lt;0,SUM('Chemicals Calcs'!AE$2:AE90)-'Chem - ODS'!Z$15*10^6&gt;0),SUM('Chemicals Calcs'!AE$2:AE90)-'Chem - ODS'!Z$15*10^6,'Chemicals Calcs'!AE90))</f>
        <v>0</v>
      </c>
      <c r="AF90" s="210">
        <f ca="1">IF(SUM('Chemicals Calcs'!AF$2:AF90)-'Chem - ODS'!AA$15*10^6&lt;0,0,IF(AND(SUM('Chemicals Calcs'!AF$1:AF89)-'Chem - ODS'!AA$15*10^6&lt;0,SUM('Chemicals Calcs'!AF$2:AF90)-'Chem - ODS'!AA$15*10^6&gt;0),SUM('Chemicals Calcs'!AF$2:AF90)-'Chem - ODS'!AA$15*10^6,'Chemicals Calcs'!AF90))</f>
        <v>0</v>
      </c>
      <c r="AG90" s="210">
        <f ca="1">IF(SUM('Chemicals Calcs'!AG$2:AG90)-'Chem - ODS'!AB$15*10^6&lt;0,0,IF(AND(SUM('Chemicals Calcs'!AG$1:AG89)-'Chem - ODS'!AB$15*10^6&lt;0,SUM('Chemicals Calcs'!AG$2:AG90)-'Chem - ODS'!AB$15*10^6&gt;0),SUM('Chemicals Calcs'!AG$2:AG90)-'Chem - ODS'!AB$15*10^6,'Chemicals Calcs'!AG90))</f>
        <v>0</v>
      </c>
      <c r="AH90" s="210">
        <f ca="1">IF(SUM('Chemicals Calcs'!AH$2:AH90)-'Chem - ODS'!AC$15*10^6&lt;0,0,IF(AND(SUM('Chemicals Calcs'!AH$1:AH89)-'Chem - ODS'!AC$15*10^6&lt;0,SUM('Chemicals Calcs'!AH$2:AH90)-'Chem - ODS'!AC$15*10^6&gt;0),SUM('Chemicals Calcs'!AH$2:AH90)-'Chem - ODS'!AC$15*10^6,'Chemicals Calcs'!AH90))</f>
        <v>0</v>
      </c>
      <c r="AI90" s="210">
        <f ca="1">IF(SUM('Chemicals Calcs'!AI$2:AI90)-'Chem - ODS'!AD$15*10^6&lt;0,0,IF(AND(SUM('Chemicals Calcs'!AI$1:AI89)-'Chem - ODS'!AD$15*10^6&lt;0,SUM('Chemicals Calcs'!AI$2:AI90)-'Chem - ODS'!AD$15*10^6&gt;0),SUM('Chemicals Calcs'!AI$2:AI90)-'Chem - ODS'!AD$15*10^6,'Chemicals Calcs'!AI90))</f>
        <v>0</v>
      </c>
      <c r="AJ90" s="210">
        <f ca="1">IF(SUM('Chemicals Calcs'!AJ$2:AJ90)-'Chem - ODS'!AE$15*10^6&lt;0,0,IF(AND(SUM('Chemicals Calcs'!AJ$1:AJ89)-'Chem - ODS'!AE$15*10^6&lt;0,SUM('Chemicals Calcs'!AJ$2:AJ90)-'Chem - ODS'!AE$15*10^6&gt;0),SUM('Chemicals Calcs'!AJ$2:AJ90)-'Chem - ODS'!AE$15*10^6,'Chemicals Calcs'!AJ90))</f>
        <v>0</v>
      </c>
      <c r="AK90" s="210">
        <f ca="1">IF(SUM('Chemicals Calcs'!AK$2:AK90)-'Chem - ODS'!AF$15*10^6&lt;0,0,IF(AND(SUM('Chemicals Calcs'!AK$1:AK89)-'Chem - ODS'!AF$15*10^6&lt;0,SUM('Chemicals Calcs'!AK$2:AK90)-'Chem - ODS'!AF$15*10^6&gt;0),SUM('Chemicals Calcs'!AK$2:AK90)-'Chem - ODS'!AF$15*10^6,'Chemicals Calcs'!AK90))</f>
        <v>0</v>
      </c>
      <c r="AL90" s="210">
        <f ca="1">IF(SUM('Chemicals Calcs'!AL$2:AL90)-'Chem - ODS'!AG$15*10^6&lt;0,0,IF(AND(SUM('Chemicals Calcs'!AL$1:AL89)-'Chem - ODS'!AG$15*10^6&lt;0,SUM('Chemicals Calcs'!AL$2:AL90)-'Chem - ODS'!AG$15*10^6&gt;0),SUM('Chemicals Calcs'!AL$2:AL90)-'Chem - ODS'!AG$15*10^6,'Chemicals Calcs'!AL90))</f>
        <v>0</v>
      </c>
      <c r="AM90" s="210">
        <f ca="1">IF(SUM('Chemicals Calcs'!AM$2:AM90)-'Chem - ODS'!AH$15*10^6&lt;0,0,IF(AND(SUM('Chemicals Calcs'!AM$1:AM89)-'Chem - ODS'!AH$15*10^6&lt;0,SUM('Chemicals Calcs'!AM$2:AM90)-'Chem - ODS'!AH$15*10^6&gt;0),SUM('Chemicals Calcs'!AM$2:AM90)-'Chem - ODS'!AH$15*10^6,'Chemicals Calcs'!AM90))</f>
        <v>0</v>
      </c>
      <c r="AN90" s="210">
        <f ca="1">IF(SUM('Chemicals Calcs'!AN$2:AN90)-'Chem - ODS'!AI$15*10^6&lt;0,0,IF(AND(SUM('Chemicals Calcs'!AN$1:AN89)-'Chem - ODS'!AI$15*10^6&lt;0,SUM('Chemicals Calcs'!AN$2:AN90)-'Chem - ODS'!AI$15*10^6&gt;0),SUM('Chemicals Calcs'!AN$2:AN90)-'Chem - ODS'!AI$15*10^6,'Chemicals Calcs'!AN90))</f>
        <v>0</v>
      </c>
      <c r="AO90" s="210">
        <f ca="1">IF(SUM('Chemicals Calcs'!AO$2:AO90)-'Chem - ODS'!AJ$15*10^6&lt;0,0,IF(AND(SUM('Chemicals Calcs'!AO$1:AO89)-'Chem - ODS'!AJ$15*10^6&lt;0,SUM('Chemicals Calcs'!AO$2:AO90)-'Chem - ODS'!AJ$15*10^6&gt;0),SUM('Chemicals Calcs'!AO$2:AO90)-'Chem - ODS'!AJ$15*10^6,'Chemicals Calcs'!AO90))</f>
        <v>0</v>
      </c>
      <c r="AP90" s="210">
        <f ca="1">IF(SUM('Chemicals Calcs'!AP$2:AP90)-'Chem - ODS'!AK$15*10^6&lt;0,0,IF(AND(SUM('Chemicals Calcs'!AP$1:AP89)-'Chem - ODS'!AK$15*10^6&lt;0,SUM('Chemicals Calcs'!AP$2:AP90)-'Chem - ODS'!AK$15*10^6&gt;0),SUM('Chemicals Calcs'!AP$2:AP90)-'Chem - ODS'!AK$15*10^6,'Chemicals Calcs'!AP90))</f>
        <v>0</v>
      </c>
    </row>
    <row r="91" spans="1:42">
      <c r="A91" s="74">
        <v>39</v>
      </c>
      <c r="B91">
        <f ca="1">IF('Chemicals 2010'!$A99="CP",INDIRECT("'Chemicals 2010'!"&amp;'Country Selector'!$B$3&amp;ROW($A99))*10^12,0)</f>
        <v>0</v>
      </c>
      <c r="C91" s="90">
        <f t="shared" ca="1" si="4"/>
        <v>42641080439.375191</v>
      </c>
      <c r="D91" s="90">
        <f t="shared" ca="1" si="3"/>
        <v>85282160878.750381</v>
      </c>
      <c r="E91" s="90">
        <f t="shared" ca="1" si="3"/>
        <v>127923241318.12556</v>
      </c>
      <c r="F91" s="90">
        <f t="shared" ca="1" si="3"/>
        <v>170564321757.50076</v>
      </c>
      <c r="G91" s="210">
        <f ca="1">IF(SUM('Chemicals Calcs'!G$2:G91)-'Chem - ODS'!B$15*10^6&lt;0,0,IF(AND(SUM('Chemicals Calcs'!G$1:G90)-'Chem - ODS'!B$15*10^6&lt;0,SUM('Chemicals Calcs'!G$2:G91)-'Chem - ODS'!B$15*10^6&gt;0),SUM('Chemicals Calcs'!G$2:G91)-'Chem - ODS'!B$15*10^6,'Chemicals Calcs'!G91))</f>
        <v>213205402196.87595</v>
      </c>
      <c r="H91" s="210">
        <f ca="1">IF(SUM('Chemicals Calcs'!H$2:H91)-'Chem - ODS'!C$15*10^6&lt;0,0,IF(AND(SUM('Chemicals Calcs'!H$1:H90)-'Chem - ODS'!C$15*10^6&lt;0,SUM('Chemicals Calcs'!H$2:H91)-'Chem - ODS'!C$15*10^6&gt;0),SUM('Chemicals Calcs'!H$2:H91)-'Chem - ODS'!C$15*10^6,'Chemicals Calcs'!H91))</f>
        <v>255846482636.25113</v>
      </c>
      <c r="I91" s="210">
        <f ca="1">IF(SUM('Chemicals Calcs'!I$2:I91)-'Chem - ODS'!D$15*10^6&lt;0,0,IF(AND(SUM('Chemicals Calcs'!I$1:I90)-'Chem - ODS'!D$15*10^6&lt;0,SUM('Chemicals Calcs'!I$2:I91)-'Chem - ODS'!D$15*10^6&gt;0),SUM('Chemicals Calcs'!I$2:I91)-'Chem - ODS'!D$15*10^6,'Chemicals Calcs'!I91))</f>
        <v>298487563075.62634</v>
      </c>
      <c r="J91" s="210">
        <f ca="1">IF(SUM('Chemicals Calcs'!J$2:J91)-'Chem - ODS'!E$15*10^6&lt;0,0,IF(AND(SUM('Chemicals Calcs'!J$1:J90)-'Chem - ODS'!E$15*10^6&lt;0,SUM('Chemicals Calcs'!J$2:J91)-'Chem - ODS'!E$15*10^6&gt;0),SUM('Chemicals Calcs'!J$2:J91)-'Chem - ODS'!E$15*10^6,'Chemicals Calcs'!J91))</f>
        <v>341128643515.00153</v>
      </c>
      <c r="K91" s="210">
        <f ca="1">IF(SUM('Chemicals Calcs'!K$2:K91)-'Chem - ODS'!F$15*10^6&lt;0,0,IF(AND(SUM('Chemicals Calcs'!K$1:K90)-'Chem - ODS'!F$15*10^6&lt;0,SUM('Chemicals Calcs'!K$2:K91)-'Chem - ODS'!F$15*10^6&gt;0),SUM('Chemicals Calcs'!K$2:K91)-'Chem - ODS'!F$15*10^6,'Chemicals Calcs'!K91))</f>
        <v>383769723954.37671</v>
      </c>
      <c r="L91" s="210">
        <f ca="1">IF(SUM('Chemicals Calcs'!L$2:L91)-'Chem - ODS'!G$15*10^6&lt;0,0,IF(AND(SUM('Chemicals Calcs'!L$1:L90)-'Chem - ODS'!G$15*10^6&lt;0,SUM('Chemicals Calcs'!L$2:L91)-'Chem - ODS'!G$15*10^6&gt;0),SUM('Chemicals Calcs'!L$2:L91)-'Chem - ODS'!G$15*10^6,'Chemicals Calcs'!L91))</f>
        <v>426410804393.75189</v>
      </c>
      <c r="M91" s="210">
        <f ca="1">IF(SUM('Chemicals Calcs'!M$2:M91)-'Chem - ODS'!H$15*10^6&lt;0,0,IF(AND(SUM('Chemicals Calcs'!M$1:M90)-'Chem - ODS'!H$15*10^6&lt;0,SUM('Chemicals Calcs'!M$2:M91)-'Chem - ODS'!H$15*10^6&gt;0),SUM('Chemicals Calcs'!M$2:M91)-'Chem - ODS'!H$15*10^6,'Chemicals Calcs'!M91))</f>
        <v>524288052518.76288</v>
      </c>
      <c r="N91" s="210">
        <f ca="1">IF(SUM('Chemicals Calcs'!N$2:N91)-'Chem - ODS'!I$15*10^6&lt;0,0,IF(AND(SUM('Chemicals Calcs'!N$1:N90)-'Chem - ODS'!I$15*10^6&lt;0,SUM('Chemicals Calcs'!N$2:N91)-'Chem - ODS'!I$15*10^6&gt;0),SUM('Chemicals Calcs'!N$2:N91)-'Chem - ODS'!I$15*10^6,'Chemicals Calcs'!N91))</f>
        <v>622165300643.77393</v>
      </c>
      <c r="O91" s="210">
        <f ca="1">IF(SUM('Chemicals Calcs'!O$2:O91)-'Chem - ODS'!J$15*10^6&lt;0,0,IF(AND(SUM('Chemicals Calcs'!O$1:O90)-'Chem - ODS'!J$15*10^6&lt;0,SUM('Chemicals Calcs'!O$2:O91)-'Chem - ODS'!J$15*10^6&gt;0),SUM('Chemicals Calcs'!O$2:O91)-'Chem - ODS'!J$15*10^6,'Chemicals Calcs'!O91))</f>
        <v>720042548768.78491</v>
      </c>
      <c r="P91" s="210">
        <f ca="1">IF(SUM('Chemicals Calcs'!P$2:P91)-'Chem - ODS'!K$15*10^6&lt;0,0,IF(AND(SUM('Chemicals Calcs'!P$1:P90)-'Chem - ODS'!K$15*10^6&lt;0,SUM('Chemicals Calcs'!P$2:P91)-'Chem - ODS'!K$15*10^6&gt;0),SUM('Chemicals Calcs'!P$2:P91)-'Chem - ODS'!K$15*10^6,'Chemicals Calcs'!P91))</f>
        <v>817919796893.79578</v>
      </c>
      <c r="Q91" s="210">
        <f ca="1">IF(SUM('Chemicals Calcs'!Q$2:Q91)-'Chem - ODS'!L$15*10^6&lt;0,0,IF(AND(SUM('Chemicals Calcs'!Q$1:Q90)-'Chem - ODS'!L$15*10^6&lt;0,SUM('Chemicals Calcs'!Q$2:Q91)-'Chem - ODS'!L$15*10^6&gt;0),SUM('Chemicals Calcs'!Q$2:Q91)-'Chem - ODS'!L$15*10^6,'Chemicals Calcs'!Q91))</f>
        <v>915797045018.80676</v>
      </c>
      <c r="R91" s="210">
        <f ca="1">IF(SUM('Chemicals Calcs'!R$2:R91)-'Chem - ODS'!M$15*10^6&lt;0,0,IF(AND(SUM('Chemicals Calcs'!R$1:R90)-'Chem - ODS'!M$15*10^6&lt;0,SUM('Chemicals Calcs'!R$2:R91)-'Chem - ODS'!M$15*10^6&gt;0),SUM('Chemicals Calcs'!R$2:R91)-'Chem - ODS'!M$15*10^6,'Chemicals Calcs'!R91))</f>
        <v>1013674293143.8177</v>
      </c>
      <c r="S91" s="210">
        <f ca="1">IF(SUM('Chemicals Calcs'!S$2:S91)-'Chem - ODS'!N$15*10^6&lt;0,0,IF(AND(SUM('Chemicals Calcs'!S$1:S90)-'Chem - ODS'!N$15*10^6&lt;0,SUM('Chemicals Calcs'!S$2:S91)-'Chem - ODS'!N$15*10^6&gt;0),SUM('Chemicals Calcs'!S$2:S91)-'Chem - ODS'!N$15*10^6,'Chemicals Calcs'!S91))</f>
        <v>1111551541268.8286</v>
      </c>
      <c r="T91" s="210">
        <f ca="1">IF(SUM('Chemicals Calcs'!T$2:T91)-'Chem - ODS'!O$15*10^6&lt;0,0,IF(AND(SUM('Chemicals Calcs'!T$1:T90)-'Chem - ODS'!O$15*10^6&lt;0,SUM('Chemicals Calcs'!T$2:T91)-'Chem - ODS'!O$15*10^6&gt;0),SUM('Chemicals Calcs'!T$2:T91)-'Chem - ODS'!O$15*10^6,'Chemicals Calcs'!T91))</f>
        <v>1209428789393.8398</v>
      </c>
      <c r="U91" s="210">
        <f ca="1">IF(SUM('Chemicals Calcs'!U$2:U91)-'Chem - ODS'!P$15*10^6&lt;0,0,IF(AND(SUM('Chemicals Calcs'!U$1:U90)-'Chem - ODS'!P$15*10^6&lt;0,SUM('Chemicals Calcs'!U$2:U91)-'Chem - ODS'!P$15*10^6&gt;0),SUM('Chemicals Calcs'!U$2:U91)-'Chem - ODS'!P$15*10^6,'Chemicals Calcs'!U91))</f>
        <v>1307306037518.8506</v>
      </c>
      <c r="V91" s="210">
        <f ca="1">IF(SUM('Chemicals Calcs'!V$2:V91)-'Chem - ODS'!Q$15*10^6&lt;0,0,IF(AND(SUM('Chemicals Calcs'!V$1:V90)-'Chem - ODS'!Q$15*10^6&lt;0,SUM('Chemicals Calcs'!V$2:V91)-'Chem - ODS'!Q$15*10^6&gt;0),SUM('Chemicals Calcs'!V$2:V91)-'Chem - ODS'!Q$15*10^6,'Chemicals Calcs'!V91))</f>
        <v>1405183285643.8616</v>
      </c>
      <c r="W91" s="210">
        <f ca="1">IF(SUM('Chemicals Calcs'!W$2:W91)-'Chem - ODS'!R$15*10^6&lt;0,0,IF(AND(SUM('Chemicals Calcs'!W$1:W90)-'Chem - ODS'!R$15*10^6&lt;0,SUM('Chemicals Calcs'!W$2:W91)-'Chem - ODS'!R$15*10^6&gt;0),SUM('Chemicals Calcs'!W$2:W91)-'Chem - ODS'!R$15*10^6,'Chemicals Calcs'!W91))</f>
        <v>1429701573784.6978</v>
      </c>
      <c r="X91" s="210">
        <f ca="1">IF(SUM('Chemicals Calcs'!X$2:X91)-'Chem - ODS'!S$15*10^6&lt;0,0,IF(AND(SUM('Chemicals Calcs'!X$1:X90)-'Chem - ODS'!S$15*10^6&lt;0,SUM('Chemicals Calcs'!X$2:X91)-'Chem - ODS'!S$15*10^6&gt;0),SUM('Chemicals Calcs'!X$2:X91)-'Chem - ODS'!S$15*10^6,'Chemicals Calcs'!X91))</f>
        <v>1454219861925.5337</v>
      </c>
      <c r="Y91" s="210">
        <f ca="1">IF(SUM('Chemicals Calcs'!Y$2:Y91)-'Chem - ODS'!T$15*10^6&lt;0,0,IF(AND(SUM('Chemicals Calcs'!Y$1:Y90)-'Chem - ODS'!T$15*10^6&lt;0,SUM('Chemicals Calcs'!Y$2:Y91)-'Chem - ODS'!T$15*10^6&gt;0),SUM('Chemicals Calcs'!Y$2:Y91)-'Chem - ODS'!T$15*10^6,'Chemicals Calcs'!Y91))</f>
        <v>1478738150066.3701</v>
      </c>
      <c r="Z91" s="210">
        <f ca="1">IF(SUM('Chemicals Calcs'!Z$2:Z91)-'Chem - ODS'!U$15*10^6&lt;0,0,IF(AND(SUM('Chemicals Calcs'!Z$1:Z90)-'Chem - ODS'!U$15*10^6&lt;0,SUM('Chemicals Calcs'!Z$2:Z91)-'Chem - ODS'!U$15*10^6&gt;0),SUM('Chemicals Calcs'!Z$2:Z91)-'Chem - ODS'!U$15*10^6,'Chemicals Calcs'!Z91))</f>
        <v>1503256438207.2061</v>
      </c>
      <c r="AA91" s="210">
        <f ca="1">IF(SUM('Chemicals Calcs'!AA$2:AA91)-'Chem - ODS'!V$15*10^6&lt;0,0,IF(AND(SUM('Chemicals Calcs'!AA$1:AA90)-'Chem - ODS'!V$15*10^6&lt;0,SUM('Chemicals Calcs'!AA$2:AA91)-'Chem - ODS'!V$15*10^6&gt;0),SUM('Chemicals Calcs'!AA$2:AA91)-'Chem - ODS'!V$15*10^6,'Chemicals Calcs'!AA91))</f>
        <v>1527774726348.042</v>
      </c>
      <c r="AB91" s="210">
        <f ca="1">IF(SUM('Chemicals Calcs'!AB$2:AB91)-'Chem - ODS'!W$15*10^6&lt;0,0,IF(AND(SUM('Chemicals Calcs'!AB$1:AB90)-'Chem - ODS'!W$15*10^6&lt;0,SUM('Chemicals Calcs'!AB$2:AB91)-'Chem - ODS'!W$15*10^6&gt;0),SUM('Chemicals Calcs'!AB$2:AB91)-'Chem - ODS'!W$15*10^6,'Chemicals Calcs'!AB91))</f>
        <v>1552293014488.8784</v>
      </c>
      <c r="AC91" s="210">
        <f ca="1">IF(SUM('Chemicals Calcs'!AC$2:AC91)-'Chem - ODS'!X$15*10^6&lt;0,0,IF(AND(SUM('Chemicals Calcs'!AC$1:AC90)-'Chem - ODS'!X$15*10^6&lt;0,SUM('Chemicals Calcs'!AC$2:AC91)-'Chem - ODS'!X$15*10^6&gt;0),SUM('Chemicals Calcs'!AC$2:AC91)-'Chem - ODS'!X$15*10^6,'Chemicals Calcs'!AC91))</f>
        <v>1576811302629.7144</v>
      </c>
      <c r="AD91" s="210">
        <f ca="1">IF(SUM('Chemicals Calcs'!AD$2:AD91)-'Chem - ODS'!Y$15*10^6&lt;0,0,IF(AND(SUM('Chemicals Calcs'!AD$1:AD90)-'Chem - ODS'!Y$15*10^6&lt;0,SUM('Chemicals Calcs'!AD$2:AD91)-'Chem - ODS'!Y$15*10^6&gt;0),SUM('Chemicals Calcs'!AD$2:AD91)-'Chem - ODS'!Y$15*10^6,'Chemicals Calcs'!AD91))</f>
        <v>1601329590770.5508</v>
      </c>
      <c r="AE91" s="210">
        <f ca="1">IF(SUM('Chemicals Calcs'!AE$2:AE91)-'Chem - ODS'!Z$15*10^6&lt;0,0,IF(AND(SUM('Chemicals Calcs'!AE$1:AE90)-'Chem - ODS'!Z$15*10^6&lt;0,SUM('Chemicals Calcs'!AE$2:AE91)-'Chem - ODS'!Z$15*10^6&gt;0),SUM('Chemicals Calcs'!AE$2:AE91)-'Chem - ODS'!Z$15*10^6,'Chemicals Calcs'!AE91))</f>
        <v>1625847878911.3867</v>
      </c>
      <c r="AF91" s="210">
        <f ca="1">IF(SUM('Chemicals Calcs'!AF$2:AF91)-'Chem - ODS'!AA$15*10^6&lt;0,0,IF(AND(SUM('Chemicals Calcs'!AF$1:AF90)-'Chem - ODS'!AA$15*10^6&lt;0,SUM('Chemicals Calcs'!AF$2:AF91)-'Chem - ODS'!AA$15*10^6&gt;0),SUM('Chemicals Calcs'!AF$2:AF91)-'Chem - ODS'!AA$15*10^6,'Chemicals Calcs'!AF91))</f>
        <v>1650366167052.2227</v>
      </c>
      <c r="AG91" s="210">
        <f ca="1">IF(SUM('Chemicals Calcs'!AG$2:AG91)-'Chem - ODS'!AB$15*10^6&lt;0,0,IF(AND(SUM('Chemicals Calcs'!AG$1:AG90)-'Chem - ODS'!AB$15*10^6&lt;0,SUM('Chemicals Calcs'!AG$2:AG91)-'Chem - ODS'!AB$15*10^6&gt;0),SUM('Chemicals Calcs'!AG$2:AG91)-'Chem - ODS'!AB$15*10^6,'Chemicals Calcs'!AG91))</f>
        <v>1674884455193.0586</v>
      </c>
      <c r="AH91" s="210">
        <f ca="1">IF(SUM('Chemicals Calcs'!AH$2:AH91)-'Chem - ODS'!AC$15*10^6&lt;0,0,IF(AND(SUM('Chemicals Calcs'!AH$1:AH90)-'Chem - ODS'!AC$15*10^6&lt;0,SUM('Chemicals Calcs'!AH$2:AH91)-'Chem - ODS'!AC$15*10^6&gt;0),SUM('Chemicals Calcs'!AH$2:AH91)-'Chem - ODS'!AC$15*10^6,'Chemicals Calcs'!AH91))</f>
        <v>1699402743333.895</v>
      </c>
      <c r="AI91" s="210">
        <f ca="1">IF(SUM('Chemicals Calcs'!AI$2:AI91)-'Chem - ODS'!AD$15*10^6&lt;0,0,IF(AND(SUM('Chemicals Calcs'!AI$1:AI90)-'Chem - ODS'!AD$15*10^6&lt;0,SUM('Chemicals Calcs'!AI$2:AI91)-'Chem - ODS'!AD$15*10^6&gt;0),SUM('Chemicals Calcs'!AI$2:AI91)-'Chem - ODS'!AD$15*10^6,'Chemicals Calcs'!AI91))</f>
        <v>1723921031474.7312</v>
      </c>
      <c r="AJ91" s="210">
        <f ca="1">IF(SUM('Chemicals Calcs'!AJ$2:AJ91)-'Chem - ODS'!AE$15*10^6&lt;0,0,IF(AND(SUM('Chemicals Calcs'!AJ$1:AJ90)-'Chem - ODS'!AE$15*10^6&lt;0,SUM('Chemicals Calcs'!AJ$2:AJ91)-'Chem - ODS'!AE$15*10^6&gt;0),SUM('Chemicals Calcs'!AJ$2:AJ91)-'Chem - ODS'!AE$15*10^6,'Chemicals Calcs'!AJ91))</f>
        <v>1748439319615.5671</v>
      </c>
      <c r="AK91" s="210">
        <f ca="1">IF(SUM('Chemicals Calcs'!AK$2:AK91)-'Chem - ODS'!AF$15*10^6&lt;0,0,IF(AND(SUM('Chemicals Calcs'!AK$1:AK90)-'Chem - ODS'!AF$15*10^6&lt;0,SUM('Chemicals Calcs'!AK$2:AK91)-'Chem - ODS'!AF$15*10^6&gt;0),SUM('Chemicals Calcs'!AK$2:AK91)-'Chem - ODS'!AF$15*10^6,'Chemicals Calcs'!AK91))</f>
        <v>1772957607756.4033</v>
      </c>
      <c r="AL91" s="210">
        <f ca="1">IF(SUM('Chemicals Calcs'!AL$2:AL91)-'Chem - ODS'!AG$15*10^6&lt;0,0,IF(AND(SUM('Chemicals Calcs'!AL$1:AL90)-'Chem - ODS'!AG$15*10^6&lt;0,SUM('Chemicals Calcs'!AL$2:AL91)-'Chem - ODS'!AG$15*10^6&gt;0),SUM('Chemicals Calcs'!AL$2:AL91)-'Chem - ODS'!AG$15*10^6,'Chemicals Calcs'!AL91))</f>
        <v>1797475895897.2397</v>
      </c>
      <c r="AM91" s="210">
        <f ca="1">IF(SUM('Chemicals Calcs'!AM$2:AM91)-'Chem - ODS'!AH$15*10^6&lt;0,0,IF(AND(SUM('Chemicals Calcs'!AM$1:AM90)-'Chem - ODS'!AH$15*10^6&lt;0,SUM('Chemicals Calcs'!AM$2:AM91)-'Chem - ODS'!AH$15*10^6&gt;0),SUM('Chemicals Calcs'!AM$2:AM91)-'Chem - ODS'!AH$15*10^6,'Chemicals Calcs'!AM91))</f>
        <v>1821994184038.0759</v>
      </c>
      <c r="AN91" s="210">
        <f ca="1">IF(SUM('Chemicals Calcs'!AN$2:AN91)-'Chem - ODS'!AI$15*10^6&lt;0,0,IF(AND(SUM('Chemicals Calcs'!AN$1:AN90)-'Chem - ODS'!AI$15*10^6&lt;0,SUM('Chemicals Calcs'!AN$2:AN91)-'Chem - ODS'!AI$15*10^6&gt;0),SUM('Chemicals Calcs'!AN$2:AN91)-'Chem - ODS'!AI$15*10^6,'Chemicals Calcs'!AN91))</f>
        <v>1846512472178.9119</v>
      </c>
      <c r="AO91" s="210">
        <f ca="1">IF(SUM('Chemicals Calcs'!AO$2:AO91)-'Chem - ODS'!AJ$15*10^6&lt;0,0,IF(AND(SUM('Chemicals Calcs'!AO$1:AO90)-'Chem - ODS'!AJ$15*10^6&lt;0,SUM('Chemicals Calcs'!AO$2:AO91)-'Chem - ODS'!AJ$15*10^6&gt;0),SUM('Chemicals Calcs'!AO$2:AO91)-'Chem - ODS'!AJ$15*10^6,'Chemicals Calcs'!AO91))</f>
        <v>1871030760319.7478</v>
      </c>
      <c r="AP91" s="210">
        <f ca="1">IF(SUM('Chemicals Calcs'!AP$2:AP91)-'Chem - ODS'!AK$15*10^6&lt;0,0,IF(AND(SUM('Chemicals Calcs'!AP$1:AP90)-'Chem - ODS'!AK$15*10^6&lt;0,SUM('Chemicals Calcs'!AP$2:AP91)-'Chem - ODS'!AK$15*10^6&gt;0),SUM('Chemicals Calcs'!AP$2:AP91)-'Chem - ODS'!AK$15*10^6,'Chemicals Calcs'!AP91))</f>
        <v>1895549048460.584</v>
      </c>
    </row>
    <row r="92" spans="1:42">
      <c r="A92" s="74">
        <v>40</v>
      </c>
      <c r="B92">
        <f ca="1">IF('Chemicals 2010'!$A100="CP",INDIRECT("'Chemicals 2010'!"&amp;'Country Selector'!$B$3&amp;ROW($A100))*10^12,0)</f>
        <v>0</v>
      </c>
      <c r="C92" s="90">
        <f t="shared" ca="1" si="4"/>
        <v>0</v>
      </c>
      <c r="D92" s="90">
        <f t="shared" ca="1" si="3"/>
        <v>0</v>
      </c>
      <c r="E92" s="90">
        <f t="shared" ca="1" si="3"/>
        <v>0</v>
      </c>
      <c r="F92" s="90">
        <f t="shared" ca="1" si="3"/>
        <v>0</v>
      </c>
      <c r="G92" s="210">
        <f ca="1">IF(SUM('Chemicals Calcs'!G$2:G92)-'Chem - ODS'!B$15*10^6&lt;0,0,IF(AND(SUM('Chemicals Calcs'!G$1:G91)-'Chem - ODS'!B$15*10^6&lt;0,SUM('Chemicals Calcs'!G$2:G92)-'Chem - ODS'!B$15*10^6&gt;0),SUM('Chemicals Calcs'!G$2:G92)-'Chem - ODS'!B$15*10^6,'Chemicals Calcs'!G92))</f>
        <v>0</v>
      </c>
      <c r="H92" s="210">
        <f ca="1">IF(SUM('Chemicals Calcs'!H$2:H92)-'Chem - ODS'!C$15*10^6&lt;0,0,IF(AND(SUM('Chemicals Calcs'!H$1:H91)-'Chem - ODS'!C$15*10^6&lt;0,SUM('Chemicals Calcs'!H$2:H92)-'Chem - ODS'!C$15*10^6&gt;0),SUM('Chemicals Calcs'!H$2:H92)-'Chem - ODS'!C$15*10^6,'Chemicals Calcs'!H92))</f>
        <v>0</v>
      </c>
      <c r="I92" s="210">
        <f ca="1">IF(SUM('Chemicals Calcs'!I$2:I92)-'Chem - ODS'!D$15*10^6&lt;0,0,IF(AND(SUM('Chemicals Calcs'!I$1:I91)-'Chem - ODS'!D$15*10^6&lt;0,SUM('Chemicals Calcs'!I$2:I92)-'Chem - ODS'!D$15*10^6&gt;0),SUM('Chemicals Calcs'!I$2:I92)-'Chem - ODS'!D$15*10^6,'Chemicals Calcs'!I92))</f>
        <v>0</v>
      </c>
      <c r="J92" s="210">
        <f ca="1">IF(SUM('Chemicals Calcs'!J$2:J92)-'Chem - ODS'!E$15*10^6&lt;0,0,IF(AND(SUM('Chemicals Calcs'!J$1:J91)-'Chem - ODS'!E$15*10^6&lt;0,SUM('Chemicals Calcs'!J$2:J92)-'Chem - ODS'!E$15*10^6&gt;0),SUM('Chemicals Calcs'!J$2:J92)-'Chem - ODS'!E$15*10^6,'Chemicals Calcs'!J92))</f>
        <v>0</v>
      </c>
      <c r="K92" s="210">
        <f ca="1">IF(SUM('Chemicals Calcs'!K$2:K92)-'Chem - ODS'!F$15*10^6&lt;0,0,IF(AND(SUM('Chemicals Calcs'!K$1:K91)-'Chem - ODS'!F$15*10^6&lt;0,SUM('Chemicals Calcs'!K$2:K92)-'Chem - ODS'!F$15*10^6&gt;0),SUM('Chemicals Calcs'!K$2:K92)-'Chem - ODS'!F$15*10^6,'Chemicals Calcs'!K92))</f>
        <v>0</v>
      </c>
      <c r="L92" s="210">
        <f ca="1">IF(SUM('Chemicals Calcs'!L$2:L92)-'Chem - ODS'!G$15*10^6&lt;0,0,IF(AND(SUM('Chemicals Calcs'!L$1:L91)-'Chem - ODS'!G$15*10^6&lt;0,SUM('Chemicals Calcs'!L$2:L92)-'Chem - ODS'!G$15*10^6&gt;0),SUM('Chemicals Calcs'!L$2:L92)-'Chem - ODS'!G$15*10^6,'Chemicals Calcs'!L92))</f>
        <v>0</v>
      </c>
      <c r="M92" s="210">
        <f ca="1">IF(SUM('Chemicals Calcs'!M$2:M92)-'Chem - ODS'!H$15*10^6&lt;0,0,IF(AND(SUM('Chemicals Calcs'!M$1:M91)-'Chem - ODS'!H$15*10^6&lt;0,SUM('Chemicals Calcs'!M$2:M92)-'Chem - ODS'!H$15*10^6&gt;0),SUM('Chemicals Calcs'!M$2:M92)-'Chem - ODS'!H$15*10^6,'Chemicals Calcs'!M92))</f>
        <v>0</v>
      </c>
      <c r="N92" s="210">
        <f ca="1">IF(SUM('Chemicals Calcs'!N$2:N92)-'Chem - ODS'!I$15*10^6&lt;0,0,IF(AND(SUM('Chemicals Calcs'!N$1:N91)-'Chem - ODS'!I$15*10^6&lt;0,SUM('Chemicals Calcs'!N$2:N92)-'Chem - ODS'!I$15*10^6&gt;0),SUM('Chemicals Calcs'!N$2:N92)-'Chem - ODS'!I$15*10^6,'Chemicals Calcs'!N92))</f>
        <v>0</v>
      </c>
      <c r="O92" s="210">
        <f ca="1">IF(SUM('Chemicals Calcs'!O$2:O92)-'Chem - ODS'!J$15*10^6&lt;0,0,IF(AND(SUM('Chemicals Calcs'!O$1:O91)-'Chem - ODS'!J$15*10^6&lt;0,SUM('Chemicals Calcs'!O$2:O92)-'Chem - ODS'!J$15*10^6&gt;0),SUM('Chemicals Calcs'!O$2:O92)-'Chem - ODS'!J$15*10^6,'Chemicals Calcs'!O92))</f>
        <v>0</v>
      </c>
      <c r="P92" s="210">
        <f ca="1">IF(SUM('Chemicals Calcs'!P$2:P92)-'Chem - ODS'!K$15*10^6&lt;0,0,IF(AND(SUM('Chemicals Calcs'!P$1:P91)-'Chem - ODS'!K$15*10^6&lt;0,SUM('Chemicals Calcs'!P$2:P92)-'Chem - ODS'!K$15*10^6&gt;0),SUM('Chemicals Calcs'!P$2:P92)-'Chem - ODS'!K$15*10^6,'Chemicals Calcs'!P92))</f>
        <v>0</v>
      </c>
      <c r="Q92" s="210">
        <f ca="1">IF(SUM('Chemicals Calcs'!Q$2:Q92)-'Chem - ODS'!L$15*10^6&lt;0,0,IF(AND(SUM('Chemicals Calcs'!Q$1:Q91)-'Chem - ODS'!L$15*10^6&lt;0,SUM('Chemicals Calcs'!Q$2:Q92)-'Chem - ODS'!L$15*10^6&gt;0),SUM('Chemicals Calcs'!Q$2:Q92)-'Chem - ODS'!L$15*10^6,'Chemicals Calcs'!Q92))</f>
        <v>0</v>
      </c>
      <c r="R92" s="210">
        <f ca="1">IF(SUM('Chemicals Calcs'!R$2:R92)-'Chem - ODS'!M$15*10^6&lt;0,0,IF(AND(SUM('Chemicals Calcs'!R$1:R91)-'Chem - ODS'!M$15*10^6&lt;0,SUM('Chemicals Calcs'!R$2:R92)-'Chem - ODS'!M$15*10^6&gt;0),SUM('Chemicals Calcs'!R$2:R92)-'Chem - ODS'!M$15*10^6,'Chemicals Calcs'!R92))</f>
        <v>0</v>
      </c>
      <c r="S92" s="210">
        <f ca="1">IF(SUM('Chemicals Calcs'!S$2:S92)-'Chem - ODS'!N$15*10^6&lt;0,0,IF(AND(SUM('Chemicals Calcs'!S$1:S91)-'Chem - ODS'!N$15*10^6&lt;0,SUM('Chemicals Calcs'!S$2:S92)-'Chem - ODS'!N$15*10^6&gt;0),SUM('Chemicals Calcs'!S$2:S92)-'Chem - ODS'!N$15*10^6,'Chemicals Calcs'!S92))</f>
        <v>0</v>
      </c>
      <c r="T92" s="210">
        <f ca="1">IF(SUM('Chemicals Calcs'!T$2:T92)-'Chem - ODS'!O$15*10^6&lt;0,0,IF(AND(SUM('Chemicals Calcs'!T$1:T91)-'Chem - ODS'!O$15*10^6&lt;0,SUM('Chemicals Calcs'!T$2:T92)-'Chem - ODS'!O$15*10^6&gt;0),SUM('Chemicals Calcs'!T$2:T92)-'Chem - ODS'!O$15*10^6,'Chemicals Calcs'!T92))</f>
        <v>0</v>
      </c>
      <c r="U92" s="210">
        <f ca="1">IF(SUM('Chemicals Calcs'!U$2:U92)-'Chem - ODS'!P$15*10^6&lt;0,0,IF(AND(SUM('Chemicals Calcs'!U$1:U91)-'Chem - ODS'!P$15*10^6&lt;0,SUM('Chemicals Calcs'!U$2:U92)-'Chem - ODS'!P$15*10^6&gt;0),SUM('Chemicals Calcs'!U$2:U92)-'Chem - ODS'!P$15*10^6,'Chemicals Calcs'!U92))</f>
        <v>0</v>
      </c>
      <c r="V92" s="210">
        <f ca="1">IF(SUM('Chemicals Calcs'!V$2:V92)-'Chem - ODS'!Q$15*10^6&lt;0,0,IF(AND(SUM('Chemicals Calcs'!V$1:V91)-'Chem - ODS'!Q$15*10^6&lt;0,SUM('Chemicals Calcs'!V$2:V92)-'Chem - ODS'!Q$15*10^6&gt;0),SUM('Chemicals Calcs'!V$2:V92)-'Chem - ODS'!Q$15*10^6,'Chemicals Calcs'!V92))</f>
        <v>0</v>
      </c>
      <c r="W92" s="210">
        <f ca="1">IF(SUM('Chemicals Calcs'!W$2:W92)-'Chem - ODS'!R$15*10^6&lt;0,0,IF(AND(SUM('Chemicals Calcs'!W$1:W91)-'Chem - ODS'!R$15*10^6&lt;0,SUM('Chemicals Calcs'!W$2:W92)-'Chem - ODS'!R$15*10^6&gt;0),SUM('Chemicals Calcs'!W$2:W92)-'Chem - ODS'!R$15*10^6,'Chemicals Calcs'!W92))</f>
        <v>0</v>
      </c>
      <c r="X92" s="210">
        <f ca="1">IF(SUM('Chemicals Calcs'!X$2:X92)-'Chem - ODS'!S$15*10^6&lt;0,0,IF(AND(SUM('Chemicals Calcs'!X$1:X91)-'Chem - ODS'!S$15*10^6&lt;0,SUM('Chemicals Calcs'!X$2:X92)-'Chem - ODS'!S$15*10^6&gt;0),SUM('Chemicals Calcs'!X$2:X92)-'Chem - ODS'!S$15*10^6,'Chemicals Calcs'!X92))</f>
        <v>0</v>
      </c>
      <c r="Y92" s="210">
        <f ca="1">IF(SUM('Chemicals Calcs'!Y$2:Y92)-'Chem - ODS'!T$15*10^6&lt;0,0,IF(AND(SUM('Chemicals Calcs'!Y$1:Y91)-'Chem - ODS'!T$15*10^6&lt;0,SUM('Chemicals Calcs'!Y$2:Y92)-'Chem - ODS'!T$15*10^6&gt;0),SUM('Chemicals Calcs'!Y$2:Y92)-'Chem - ODS'!T$15*10^6,'Chemicals Calcs'!Y92))</f>
        <v>0</v>
      </c>
      <c r="Z92" s="210">
        <f ca="1">IF(SUM('Chemicals Calcs'!Z$2:Z92)-'Chem - ODS'!U$15*10^6&lt;0,0,IF(AND(SUM('Chemicals Calcs'!Z$1:Z91)-'Chem - ODS'!U$15*10^6&lt;0,SUM('Chemicals Calcs'!Z$2:Z92)-'Chem - ODS'!U$15*10^6&gt;0),SUM('Chemicals Calcs'!Z$2:Z92)-'Chem - ODS'!U$15*10^6,'Chemicals Calcs'!Z92))</f>
        <v>0</v>
      </c>
      <c r="AA92" s="210">
        <f ca="1">IF(SUM('Chemicals Calcs'!AA$2:AA92)-'Chem - ODS'!V$15*10^6&lt;0,0,IF(AND(SUM('Chemicals Calcs'!AA$1:AA91)-'Chem - ODS'!V$15*10^6&lt;0,SUM('Chemicals Calcs'!AA$2:AA92)-'Chem - ODS'!V$15*10^6&gt;0),SUM('Chemicals Calcs'!AA$2:AA92)-'Chem - ODS'!V$15*10^6,'Chemicals Calcs'!AA92))</f>
        <v>0</v>
      </c>
      <c r="AB92" s="210">
        <f ca="1">IF(SUM('Chemicals Calcs'!AB$2:AB92)-'Chem - ODS'!W$15*10^6&lt;0,0,IF(AND(SUM('Chemicals Calcs'!AB$1:AB91)-'Chem - ODS'!W$15*10^6&lt;0,SUM('Chemicals Calcs'!AB$2:AB92)-'Chem - ODS'!W$15*10^6&gt;0),SUM('Chemicals Calcs'!AB$2:AB92)-'Chem - ODS'!W$15*10^6,'Chemicals Calcs'!AB92))</f>
        <v>0</v>
      </c>
      <c r="AC92" s="210">
        <f ca="1">IF(SUM('Chemicals Calcs'!AC$2:AC92)-'Chem - ODS'!X$15*10^6&lt;0,0,IF(AND(SUM('Chemicals Calcs'!AC$1:AC91)-'Chem - ODS'!X$15*10^6&lt;0,SUM('Chemicals Calcs'!AC$2:AC92)-'Chem - ODS'!X$15*10^6&gt;0),SUM('Chemicals Calcs'!AC$2:AC92)-'Chem - ODS'!X$15*10^6,'Chemicals Calcs'!AC92))</f>
        <v>0</v>
      </c>
      <c r="AD92" s="210">
        <f ca="1">IF(SUM('Chemicals Calcs'!AD$2:AD92)-'Chem - ODS'!Y$15*10^6&lt;0,0,IF(AND(SUM('Chemicals Calcs'!AD$1:AD91)-'Chem - ODS'!Y$15*10^6&lt;0,SUM('Chemicals Calcs'!AD$2:AD92)-'Chem - ODS'!Y$15*10^6&gt;0),SUM('Chemicals Calcs'!AD$2:AD92)-'Chem - ODS'!Y$15*10^6,'Chemicals Calcs'!AD92))</f>
        <v>0</v>
      </c>
      <c r="AE92" s="210">
        <f ca="1">IF(SUM('Chemicals Calcs'!AE$2:AE92)-'Chem - ODS'!Z$15*10^6&lt;0,0,IF(AND(SUM('Chemicals Calcs'!AE$1:AE91)-'Chem - ODS'!Z$15*10^6&lt;0,SUM('Chemicals Calcs'!AE$2:AE92)-'Chem - ODS'!Z$15*10^6&gt;0),SUM('Chemicals Calcs'!AE$2:AE92)-'Chem - ODS'!Z$15*10^6,'Chemicals Calcs'!AE92))</f>
        <v>0</v>
      </c>
      <c r="AF92" s="210">
        <f ca="1">IF(SUM('Chemicals Calcs'!AF$2:AF92)-'Chem - ODS'!AA$15*10^6&lt;0,0,IF(AND(SUM('Chemicals Calcs'!AF$1:AF91)-'Chem - ODS'!AA$15*10^6&lt;0,SUM('Chemicals Calcs'!AF$2:AF92)-'Chem - ODS'!AA$15*10^6&gt;0),SUM('Chemicals Calcs'!AF$2:AF92)-'Chem - ODS'!AA$15*10^6,'Chemicals Calcs'!AF92))</f>
        <v>0</v>
      </c>
      <c r="AG92" s="210">
        <f ca="1">IF(SUM('Chemicals Calcs'!AG$2:AG92)-'Chem - ODS'!AB$15*10^6&lt;0,0,IF(AND(SUM('Chemicals Calcs'!AG$1:AG91)-'Chem - ODS'!AB$15*10^6&lt;0,SUM('Chemicals Calcs'!AG$2:AG92)-'Chem - ODS'!AB$15*10^6&gt;0),SUM('Chemicals Calcs'!AG$2:AG92)-'Chem - ODS'!AB$15*10^6,'Chemicals Calcs'!AG92))</f>
        <v>0</v>
      </c>
      <c r="AH92" s="210">
        <f ca="1">IF(SUM('Chemicals Calcs'!AH$2:AH92)-'Chem - ODS'!AC$15*10^6&lt;0,0,IF(AND(SUM('Chemicals Calcs'!AH$1:AH91)-'Chem - ODS'!AC$15*10^6&lt;0,SUM('Chemicals Calcs'!AH$2:AH92)-'Chem - ODS'!AC$15*10^6&gt;0),SUM('Chemicals Calcs'!AH$2:AH92)-'Chem - ODS'!AC$15*10^6,'Chemicals Calcs'!AH92))</f>
        <v>0</v>
      </c>
      <c r="AI92" s="210">
        <f ca="1">IF(SUM('Chemicals Calcs'!AI$2:AI92)-'Chem - ODS'!AD$15*10^6&lt;0,0,IF(AND(SUM('Chemicals Calcs'!AI$1:AI91)-'Chem - ODS'!AD$15*10^6&lt;0,SUM('Chemicals Calcs'!AI$2:AI92)-'Chem - ODS'!AD$15*10^6&gt;0),SUM('Chemicals Calcs'!AI$2:AI92)-'Chem - ODS'!AD$15*10^6,'Chemicals Calcs'!AI92))</f>
        <v>0</v>
      </c>
      <c r="AJ92" s="210">
        <f ca="1">IF(SUM('Chemicals Calcs'!AJ$2:AJ92)-'Chem - ODS'!AE$15*10^6&lt;0,0,IF(AND(SUM('Chemicals Calcs'!AJ$1:AJ91)-'Chem - ODS'!AE$15*10^6&lt;0,SUM('Chemicals Calcs'!AJ$2:AJ92)-'Chem - ODS'!AE$15*10^6&gt;0),SUM('Chemicals Calcs'!AJ$2:AJ92)-'Chem - ODS'!AE$15*10^6,'Chemicals Calcs'!AJ92))</f>
        <v>0</v>
      </c>
      <c r="AK92" s="210">
        <f ca="1">IF(SUM('Chemicals Calcs'!AK$2:AK92)-'Chem - ODS'!AF$15*10^6&lt;0,0,IF(AND(SUM('Chemicals Calcs'!AK$1:AK91)-'Chem - ODS'!AF$15*10^6&lt;0,SUM('Chemicals Calcs'!AK$2:AK92)-'Chem - ODS'!AF$15*10^6&gt;0),SUM('Chemicals Calcs'!AK$2:AK92)-'Chem - ODS'!AF$15*10^6,'Chemicals Calcs'!AK92))</f>
        <v>0</v>
      </c>
      <c r="AL92" s="210">
        <f ca="1">IF(SUM('Chemicals Calcs'!AL$2:AL92)-'Chem - ODS'!AG$15*10^6&lt;0,0,IF(AND(SUM('Chemicals Calcs'!AL$1:AL91)-'Chem - ODS'!AG$15*10^6&lt;0,SUM('Chemicals Calcs'!AL$2:AL92)-'Chem - ODS'!AG$15*10^6&gt;0),SUM('Chemicals Calcs'!AL$2:AL92)-'Chem - ODS'!AG$15*10^6,'Chemicals Calcs'!AL92))</f>
        <v>0</v>
      </c>
      <c r="AM92" s="210">
        <f ca="1">IF(SUM('Chemicals Calcs'!AM$2:AM92)-'Chem - ODS'!AH$15*10^6&lt;0,0,IF(AND(SUM('Chemicals Calcs'!AM$1:AM91)-'Chem - ODS'!AH$15*10^6&lt;0,SUM('Chemicals Calcs'!AM$2:AM92)-'Chem - ODS'!AH$15*10^6&gt;0),SUM('Chemicals Calcs'!AM$2:AM92)-'Chem - ODS'!AH$15*10^6,'Chemicals Calcs'!AM92))</f>
        <v>0</v>
      </c>
      <c r="AN92" s="210">
        <f ca="1">IF(SUM('Chemicals Calcs'!AN$2:AN92)-'Chem - ODS'!AI$15*10^6&lt;0,0,IF(AND(SUM('Chemicals Calcs'!AN$1:AN91)-'Chem - ODS'!AI$15*10^6&lt;0,SUM('Chemicals Calcs'!AN$2:AN92)-'Chem - ODS'!AI$15*10^6&gt;0),SUM('Chemicals Calcs'!AN$2:AN92)-'Chem - ODS'!AI$15*10^6,'Chemicals Calcs'!AN92))</f>
        <v>0</v>
      </c>
      <c r="AO92" s="210">
        <f ca="1">IF(SUM('Chemicals Calcs'!AO$2:AO92)-'Chem - ODS'!AJ$15*10^6&lt;0,0,IF(AND(SUM('Chemicals Calcs'!AO$1:AO91)-'Chem - ODS'!AJ$15*10^6&lt;0,SUM('Chemicals Calcs'!AO$2:AO92)-'Chem - ODS'!AJ$15*10^6&gt;0),SUM('Chemicals Calcs'!AO$2:AO92)-'Chem - ODS'!AJ$15*10^6,'Chemicals Calcs'!AO92))</f>
        <v>0</v>
      </c>
      <c r="AP92" s="210">
        <f ca="1">IF(SUM('Chemicals Calcs'!AP$2:AP92)-'Chem - ODS'!AK$15*10^6&lt;0,0,IF(AND(SUM('Chemicals Calcs'!AP$1:AP91)-'Chem - ODS'!AK$15*10^6&lt;0,SUM('Chemicals Calcs'!AP$2:AP92)-'Chem - ODS'!AK$15*10^6&gt;0),SUM('Chemicals Calcs'!AP$2:AP92)-'Chem - ODS'!AK$15*10^6,'Chemicals Calcs'!AP92))</f>
        <v>0</v>
      </c>
    </row>
    <row r="93" spans="1:42">
      <c r="A93" s="74">
        <v>41</v>
      </c>
      <c r="B93">
        <f ca="1">IF('Chemicals 2010'!$A101="CP",INDIRECT("'Chemicals 2010'!"&amp;'Country Selector'!$B$3&amp;ROW($A101))*10^12,0)</f>
        <v>0</v>
      </c>
      <c r="C93" s="90">
        <f t="shared" ca="1" si="4"/>
        <v>0</v>
      </c>
      <c r="D93" s="90">
        <f t="shared" ca="1" si="3"/>
        <v>0</v>
      </c>
      <c r="E93" s="90">
        <f t="shared" ca="1" si="3"/>
        <v>0</v>
      </c>
      <c r="F93" s="90">
        <f t="shared" ca="1" si="3"/>
        <v>0</v>
      </c>
      <c r="G93" s="210">
        <f ca="1">IF(SUM('Chemicals Calcs'!G$2:G93)-'Chem - ODS'!B$15*10^6&lt;0,0,IF(AND(SUM('Chemicals Calcs'!G$1:G92)-'Chem - ODS'!B$15*10^6&lt;0,SUM('Chemicals Calcs'!G$2:G93)-'Chem - ODS'!B$15*10^6&gt;0),SUM('Chemicals Calcs'!G$2:G93)-'Chem - ODS'!B$15*10^6,'Chemicals Calcs'!G93))</f>
        <v>0</v>
      </c>
      <c r="H93" s="210">
        <f ca="1">IF(SUM('Chemicals Calcs'!H$2:H93)-'Chem - ODS'!C$15*10^6&lt;0,0,IF(AND(SUM('Chemicals Calcs'!H$1:H92)-'Chem - ODS'!C$15*10^6&lt;0,SUM('Chemicals Calcs'!H$2:H93)-'Chem - ODS'!C$15*10^6&gt;0),SUM('Chemicals Calcs'!H$2:H93)-'Chem - ODS'!C$15*10^6,'Chemicals Calcs'!H93))</f>
        <v>0</v>
      </c>
      <c r="I93" s="210">
        <f ca="1">IF(SUM('Chemicals Calcs'!I$2:I93)-'Chem - ODS'!D$15*10^6&lt;0,0,IF(AND(SUM('Chemicals Calcs'!I$1:I92)-'Chem - ODS'!D$15*10^6&lt;0,SUM('Chemicals Calcs'!I$2:I93)-'Chem - ODS'!D$15*10^6&gt;0),SUM('Chemicals Calcs'!I$2:I93)-'Chem - ODS'!D$15*10^6,'Chemicals Calcs'!I93))</f>
        <v>0</v>
      </c>
      <c r="J93" s="210">
        <f ca="1">IF(SUM('Chemicals Calcs'!J$2:J93)-'Chem - ODS'!E$15*10^6&lt;0,0,IF(AND(SUM('Chemicals Calcs'!J$1:J92)-'Chem - ODS'!E$15*10^6&lt;0,SUM('Chemicals Calcs'!J$2:J93)-'Chem - ODS'!E$15*10^6&gt;0),SUM('Chemicals Calcs'!J$2:J93)-'Chem - ODS'!E$15*10^6,'Chemicals Calcs'!J93))</f>
        <v>0</v>
      </c>
      <c r="K93" s="210">
        <f ca="1">IF(SUM('Chemicals Calcs'!K$2:K93)-'Chem - ODS'!F$15*10^6&lt;0,0,IF(AND(SUM('Chemicals Calcs'!K$1:K92)-'Chem - ODS'!F$15*10^6&lt;0,SUM('Chemicals Calcs'!K$2:K93)-'Chem - ODS'!F$15*10^6&gt;0),SUM('Chemicals Calcs'!K$2:K93)-'Chem - ODS'!F$15*10^6,'Chemicals Calcs'!K93))</f>
        <v>0</v>
      </c>
      <c r="L93" s="210">
        <f ca="1">IF(SUM('Chemicals Calcs'!L$2:L93)-'Chem - ODS'!G$15*10^6&lt;0,0,IF(AND(SUM('Chemicals Calcs'!L$1:L92)-'Chem - ODS'!G$15*10^6&lt;0,SUM('Chemicals Calcs'!L$2:L93)-'Chem - ODS'!G$15*10^6&gt;0),SUM('Chemicals Calcs'!L$2:L93)-'Chem - ODS'!G$15*10^6,'Chemicals Calcs'!L93))</f>
        <v>0</v>
      </c>
      <c r="M93" s="210">
        <f ca="1">IF(SUM('Chemicals Calcs'!M$2:M93)-'Chem - ODS'!H$15*10^6&lt;0,0,IF(AND(SUM('Chemicals Calcs'!M$1:M92)-'Chem - ODS'!H$15*10^6&lt;0,SUM('Chemicals Calcs'!M$2:M93)-'Chem - ODS'!H$15*10^6&gt;0),SUM('Chemicals Calcs'!M$2:M93)-'Chem - ODS'!H$15*10^6,'Chemicals Calcs'!M93))</f>
        <v>0</v>
      </c>
      <c r="N93" s="210">
        <f ca="1">IF(SUM('Chemicals Calcs'!N$2:N93)-'Chem - ODS'!I$15*10^6&lt;0,0,IF(AND(SUM('Chemicals Calcs'!N$1:N92)-'Chem - ODS'!I$15*10^6&lt;0,SUM('Chemicals Calcs'!N$2:N93)-'Chem - ODS'!I$15*10^6&gt;0),SUM('Chemicals Calcs'!N$2:N93)-'Chem - ODS'!I$15*10^6,'Chemicals Calcs'!N93))</f>
        <v>0</v>
      </c>
      <c r="O93" s="210">
        <f ca="1">IF(SUM('Chemicals Calcs'!O$2:O93)-'Chem - ODS'!J$15*10^6&lt;0,0,IF(AND(SUM('Chemicals Calcs'!O$1:O92)-'Chem - ODS'!J$15*10^6&lt;0,SUM('Chemicals Calcs'!O$2:O93)-'Chem - ODS'!J$15*10^6&gt;0),SUM('Chemicals Calcs'!O$2:O93)-'Chem - ODS'!J$15*10^6,'Chemicals Calcs'!O93))</f>
        <v>0</v>
      </c>
      <c r="P93" s="210">
        <f ca="1">IF(SUM('Chemicals Calcs'!P$2:P93)-'Chem - ODS'!K$15*10^6&lt;0,0,IF(AND(SUM('Chemicals Calcs'!P$1:P92)-'Chem - ODS'!K$15*10^6&lt;0,SUM('Chemicals Calcs'!P$2:P93)-'Chem - ODS'!K$15*10^6&gt;0),SUM('Chemicals Calcs'!P$2:P93)-'Chem - ODS'!K$15*10^6,'Chemicals Calcs'!P93))</f>
        <v>0</v>
      </c>
      <c r="Q93" s="210">
        <f ca="1">IF(SUM('Chemicals Calcs'!Q$2:Q93)-'Chem - ODS'!L$15*10^6&lt;0,0,IF(AND(SUM('Chemicals Calcs'!Q$1:Q92)-'Chem - ODS'!L$15*10^6&lt;0,SUM('Chemicals Calcs'!Q$2:Q93)-'Chem - ODS'!L$15*10^6&gt;0),SUM('Chemicals Calcs'!Q$2:Q93)-'Chem - ODS'!L$15*10^6,'Chemicals Calcs'!Q93))</f>
        <v>0</v>
      </c>
      <c r="R93" s="210">
        <f ca="1">IF(SUM('Chemicals Calcs'!R$2:R93)-'Chem - ODS'!M$15*10^6&lt;0,0,IF(AND(SUM('Chemicals Calcs'!R$1:R92)-'Chem - ODS'!M$15*10^6&lt;0,SUM('Chemicals Calcs'!R$2:R93)-'Chem - ODS'!M$15*10^6&gt;0),SUM('Chemicals Calcs'!R$2:R93)-'Chem - ODS'!M$15*10^6,'Chemicals Calcs'!R93))</f>
        <v>0</v>
      </c>
      <c r="S93" s="210">
        <f ca="1">IF(SUM('Chemicals Calcs'!S$2:S93)-'Chem - ODS'!N$15*10^6&lt;0,0,IF(AND(SUM('Chemicals Calcs'!S$1:S92)-'Chem - ODS'!N$15*10^6&lt;0,SUM('Chemicals Calcs'!S$2:S93)-'Chem - ODS'!N$15*10^6&gt;0),SUM('Chemicals Calcs'!S$2:S93)-'Chem - ODS'!N$15*10^6,'Chemicals Calcs'!S93))</f>
        <v>0</v>
      </c>
      <c r="T93" s="210">
        <f ca="1">IF(SUM('Chemicals Calcs'!T$2:T93)-'Chem - ODS'!O$15*10^6&lt;0,0,IF(AND(SUM('Chemicals Calcs'!T$1:T92)-'Chem - ODS'!O$15*10^6&lt;0,SUM('Chemicals Calcs'!T$2:T93)-'Chem - ODS'!O$15*10^6&gt;0),SUM('Chemicals Calcs'!T$2:T93)-'Chem - ODS'!O$15*10^6,'Chemicals Calcs'!T93))</f>
        <v>0</v>
      </c>
      <c r="U93" s="210">
        <f ca="1">IF(SUM('Chemicals Calcs'!U$2:U93)-'Chem - ODS'!P$15*10^6&lt;0,0,IF(AND(SUM('Chemicals Calcs'!U$1:U92)-'Chem - ODS'!P$15*10^6&lt;0,SUM('Chemicals Calcs'!U$2:U93)-'Chem - ODS'!P$15*10^6&gt;0),SUM('Chemicals Calcs'!U$2:U93)-'Chem - ODS'!P$15*10^6,'Chemicals Calcs'!U93))</f>
        <v>0</v>
      </c>
      <c r="V93" s="210">
        <f ca="1">IF(SUM('Chemicals Calcs'!V$2:V93)-'Chem - ODS'!Q$15*10^6&lt;0,0,IF(AND(SUM('Chemicals Calcs'!V$1:V92)-'Chem - ODS'!Q$15*10^6&lt;0,SUM('Chemicals Calcs'!V$2:V93)-'Chem - ODS'!Q$15*10^6&gt;0),SUM('Chemicals Calcs'!V$2:V93)-'Chem - ODS'!Q$15*10^6,'Chemicals Calcs'!V93))</f>
        <v>0</v>
      </c>
      <c r="W93" s="210">
        <f ca="1">IF(SUM('Chemicals Calcs'!W$2:W93)-'Chem - ODS'!R$15*10^6&lt;0,0,IF(AND(SUM('Chemicals Calcs'!W$1:W92)-'Chem - ODS'!R$15*10^6&lt;0,SUM('Chemicals Calcs'!W$2:W93)-'Chem - ODS'!R$15*10^6&gt;0),SUM('Chemicals Calcs'!W$2:W93)-'Chem - ODS'!R$15*10^6,'Chemicals Calcs'!W93))</f>
        <v>0</v>
      </c>
      <c r="X93" s="210">
        <f ca="1">IF(SUM('Chemicals Calcs'!X$2:X93)-'Chem - ODS'!S$15*10^6&lt;0,0,IF(AND(SUM('Chemicals Calcs'!X$1:X92)-'Chem - ODS'!S$15*10^6&lt;0,SUM('Chemicals Calcs'!X$2:X93)-'Chem - ODS'!S$15*10^6&gt;0),SUM('Chemicals Calcs'!X$2:X93)-'Chem - ODS'!S$15*10^6,'Chemicals Calcs'!X93))</f>
        <v>0</v>
      </c>
      <c r="Y93" s="210">
        <f ca="1">IF(SUM('Chemicals Calcs'!Y$2:Y93)-'Chem - ODS'!T$15*10^6&lt;0,0,IF(AND(SUM('Chemicals Calcs'!Y$1:Y92)-'Chem - ODS'!T$15*10^6&lt;0,SUM('Chemicals Calcs'!Y$2:Y93)-'Chem - ODS'!T$15*10^6&gt;0),SUM('Chemicals Calcs'!Y$2:Y93)-'Chem - ODS'!T$15*10^6,'Chemicals Calcs'!Y93))</f>
        <v>0</v>
      </c>
      <c r="Z93" s="210">
        <f ca="1">IF(SUM('Chemicals Calcs'!Z$2:Z93)-'Chem - ODS'!U$15*10^6&lt;0,0,IF(AND(SUM('Chemicals Calcs'!Z$1:Z92)-'Chem - ODS'!U$15*10^6&lt;0,SUM('Chemicals Calcs'!Z$2:Z93)-'Chem - ODS'!U$15*10^6&gt;0),SUM('Chemicals Calcs'!Z$2:Z93)-'Chem - ODS'!U$15*10^6,'Chemicals Calcs'!Z93))</f>
        <v>0</v>
      </c>
      <c r="AA93" s="210">
        <f ca="1">IF(SUM('Chemicals Calcs'!AA$2:AA93)-'Chem - ODS'!V$15*10^6&lt;0,0,IF(AND(SUM('Chemicals Calcs'!AA$1:AA92)-'Chem - ODS'!V$15*10^6&lt;0,SUM('Chemicals Calcs'!AA$2:AA93)-'Chem - ODS'!V$15*10^6&gt;0),SUM('Chemicals Calcs'!AA$2:AA93)-'Chem - ODS'!V$15*10^6,'Chemicals Calcs'!AA93))</f>
        <v>0</v>
      </c>
      <c r="AB93" s="210">
        <f ca="1">IF(SUM('Chemicals Calcs'!AB$2:AB93)-'Chem - ODS'!W$15*10^6&lt;0,0,IF(AND(SUM('Chemicals Calcs'!AB$1:AB92)-'Chem - ODS'!W$15*10^6&lt;0,SUM('Chemicals Calcs'!AB$2:AB93)-'Chem - ODS'!W$15*10^6&gt;0),SUM('Chemicals Calcs'!AB$2:AB93)-'Chem - ODS'!W$15*10^6,'Chemicals Calcs'!AB93))</f>
        <v>0</v>
      </c>
      <c r="AC93" s="210">
        <f ca="1">IF(SUM('Chemicals Calcs'!AC$2:AC93)-'Chem - ODS'!X$15*10^6&lt;0,0,IF(AND(SUM('Chemicals Calcs'!AC$1:AC92)-'Chem - ODS'!X$15*10^6&lt;0,SUM('Chemicals Calcs'!AC$2:AC93)-'Chem - ODS'!X$15*10^6&gt;0),SUM('Chemicals Calcs'!AC$2:AC93)-'Chem - ODS'!X$15*10^6,'Chemicals Calcs'!AC93))</f>
        <v>0</v>
      </c>
      <c r="AD93" s="210">
        <f ca="1">IF(SUM('Chemicals Calcs'!AD$2:AD93)-'Chem - ODS'!Y$15*10^6&lt;0,0,IF(AND(SUM('Chemicals Calcs'!AD$1:AD92)-'Chem - ODS'!Y$15*10^6&lt;0,SUM('Chemicals Calcs'!AD$2:AD93)-'Chem - ODS'!Y$15*10^6&gt;0),SUM('Chemicals Calcs'!AD$2:AD93)-'Chem - ODS'!Y$15*10^6,'Chemicals Calcs'!AD93))</f>
        <v>0</v>
      </c>
      <c r="AE93" s="210">
        <f ca="1">IF(SUM('Chemicals Calcs'!AE$2:AE93)-'Chem - ODS'!Z$15*10^6&lt;0,0,IF(AND(SUM('Chemicals Calcs'!AE$1:AE92)-'Chem - ODS'!Z$15*10^6&lt;0,SUM('Chemicals Calcs'!AE$2:AE93)-'Chem - ODS'!Z$15*10^6&gt;0),SUM('Chemicals Calcs'!AE$2:AE93)-'Chem - ODS'!Z$15*10^6,'Chemicals Calcs'!AE93))</f>
        <v>0</v>
      </c>
      <c r="AF93" s="210">
        <f ca="1">IF(SUM('Chemicals Calcs'!AF$2:AF93)-'Chem - ODS'!AA$15*10^6&lt;0,0,IF(AND(SUM('Chemicals Calcs'!AF$1:AF92)-'Chem - ODS'!AA$15*10^6&lt;0,SUM('Chemicals Calcs'!AF$2:AF93)-'Chem - ODS'!AA$15*10^6&gt;0),SUM('Chemicals Calcs'!AF$2:AF93)-'Chem - ODS'!AA$15*10^6,'Chemicals Calcs'!AF93))</f>
        <v>0</v>
      </c>
      <c r="AG93" s="210">
        <f ca="1">IF(SUM('Chemicals Calcs'!AG$2:AG93)-'Chem - ODS'!AB$15*10^6&lt;0,0,IF(AND(SUM('Chemicals Calcs'!AG$1:AG92)-'Chem - ODS'!AB$15*10^6&lt;0,SUM('Chemicals Calcs'!AG$2:AG93)-'Chem - ODS'!AB$15*10^6&gt;0),SUM('Chemicals Calcs'!AG$2:AG93)-'Chem - ODS'!AB$15*10^6,'Chemicals Calcs'!AG93))</f>
        <v>0</v>
      </c>
      <c r="AH93" s="210">
        <f ca="1">IF(SUM('Chemicals Calcs'!AH$2:AH93)-'Chem - ODS'!AC$15*10^6&lt;0,0,IF(AND(SUM('Chemicals Calcs'!AH$1:AH92)-'Chem - ODS'!AC$15*10^6&lt;0,SUM('Chemicals Calcs'!AH$2:AH93)-'Chem - ODS'!AC$15*10^6&gt;0),SUM('Chemicals Calcs'!AH$2:AH93)-'Chem - ODS'!AC$15*10^6,'Chemicals Calcs'!AH93))</f>
        <v>0</v>
      </c>
      <c r="AI93" s="210">
        <f ca="1">IF(SUM('Chemicals Calcs'!AI$2:AI93)-'Chem - ODS'!AD$15*10^6&lt;0,0,IF(AND(SUM('Chemicals Calcs'!AI$1:AI92)-'Chem - ODS'!AD$15*10^6&lt;0,SUM('Chemicals Calcs'!AI$2:AI93)-'Chem - ODS'!AD$15*10^6&gt;0),SUM('Chemicals Calcs'!AI$2:AI93)-'Chem - ODS'!AD$15*10^6,'Chemicals Calcs'!AI93))</f>
        <v>0</v>
      </c>
      <c r="AJ93" s="210">
        <f ca="1">IF(SUM('Chemicals Calcs'!AJ$2:AJ93)-'Chem - ODS'!AE$15*10^6&lt;0,0,IF(AND(SUM('Chemicals Calcs'!AJ$1:AJ92)-'Chem - ODS'!AE$15*10^6&lt;0,SUM('Chemicals Calcs'!AJ$2:AJ93)-'Chem - ODS'!AE$15*10^6&gt;0),SUM('Chemicals Calcs'!AJ$2:AJ93)-'Chem - ODS'!AE$15*10^6,'Chemicals Calcs'!AJ93))</f>
        <v>0</v>
      </c>
      <c r="AK93" s="210">
        <f ca="1">IF(SUM('Chemicals Calcs'!AK$2:AK93)-'Chem - ODS'!AF$15*10^6&lt;0,0,IF(AND(SUM('Chemicals Calcs'!AK$1:AK92)-'Chem - ODS'!AF$15*10^6&lt;0,SUM('Chemicals Calcs'!AK$2:AK93)-'Chem - ODS'!AF$15*10^6&gt;0),SUM('Chemicals Calcs'!AK$2:AK93)-'Chem - ODS'!AF$15*10^6,'Chemicals Calcs'!AK93))</f>
        <v>0</v>
      </c>
      <c r="AL93" s="210">
        <f ca="1">IF(SUM('Chemicals Calcs'!AL$2:AL93)-'Chem - ODS'!AG$15*10^6&lt;0,0,IF(AND(SUM('Chemicals Calcs'!AL$1:AL92)-'Chem - ODS'!AG$15*10^6&lt;0,SUM('Chemicals Calcs'!AL$2:AL93)-'Chem - ODS'!AG$15*10^6&gt;0),SUM('Chemicals Calcs'!AL$2:AL93)-'Chem - ODS'!AG$15*10^6,'Chemicals Calcs'!AL93))</f>
        <v>0</v>
      </c>
      <c r="AM93" s="210">
        <f ca="1">IF(SUM('Chemicals Calcs'!AM$2:AM93)-'Chem - ODS'!AH$15*10^6&lt;0,0,IF(AND(SUM('Chemicals Calcs'!AM$1:AM92)-'Chem - ODS'!AH$15*10^6&lt;0,SUM('Chemicals Calcs'!AM$2:AM93)-'Chem - ODS'!AH$15*10^6&gt;0),SUM('Chemicals Calcs'!AM$2:AM93)-'Chem - ODS'!AH$15*10^6,'Chemicals Calcs'!AM93))</f>
        <v>0</v>
      </c>
      <c r="AN93" s="210">
        <f ca="1">IF(SUM('Chemicals Calcs'!AN$2:AN93)-'Chem - ODS'!AI$15*10^6&lt;0,0,IF(AND(SUM('Chemicals Calcs'!AN$1:AN92)-'Chem - ODS'!AI$15*10^6&lt;0,SUM('Chemicals Calcs'!AN$2:AN93)-'Chem - ODS'!AI$15*10^6&gt;0),SUM('Chemicals Calcs'!AN$2:AN93)-'Chem - ODS'!AI$15*10^6,'Chemicals Calcs'!AN93))</f>
        <v>0</v>
      </c>
      <c r="AO93" s="210">
        <f ca="1">IF(SUM('Chemicals Calcs'!AO$2:AO93)-'Chem - ODS'!AJ$15*10^6&lt;0,0,IF(AND(SUM('Chemicals Calcs'!AO$1:AO92)-'Chem - ODS'!AJ$15*10^6&lt;0,SUM('Chemicals Calcs'!AO$2:AO93)-'Chem - ODS'!AJ$15*10^6&gt;0),SUM('Chemicals Calcs'!AO$2:AO93)-'Chem - ODS'!AJ$15*10^6,'Chemicals Calcs'!AO93))</f>
        <v>0</v>
      </c>
      <c r="AP93" s="210">
        <f ca="1">IF(SUM('Chemicals Calcs'!AP$2:AP93)-'Chem - ODS'!AK$15*10^6&lt;0,0,IF(AND(SUM('Chemicals Calcs'!AP$1:AP92)-'Chem - ODS'!AK$15*10^6&lt;0,SUM('Chemicals Calcs'!AP$2:AP93)-'Chem - ODS'!AK$15*10^6&gt;0),SUM('Chemicals Calcs'!AP$2:AP93)-'Chem - ODS'!AK$15*10^6,'Chemicals Calcs'!AP93))</f>
        <v>0</v>
      </c>
    </row>
    <row r="94" spans="1:42">
      <c r="A94" s="74">
        <v>42</v>
      </c>
      <c r="B94">
        <f ca="1">IF('Chemicals 2010'!$A102="CP",INDIRECT("'Chemicals 2010'!"&amp;'Country Selector'!$B$3&amp;ROW($A102))*10^12,0)</f>
        <v>0</v>
      </c>
      <c r="C94" s="90">
        <f t="shared" ca="1" si="4"/>
        <v>0</v>
      </c>
      <c r="D94" s="90">
        <f t="shared" ca="1" si="3"/>
        <v>0</v>
      </c>
      <c r="E94" s="90">
        <f t="shared" ca="1" si="3"/>
        <v>0</v>
      </c>
      <c r="F94" s="90">
        <f t="shared" ca="1" si="3"/>
        <v>0</v>
      </c>
      <c r="G94" s="210">
        <f ca="1">IF(SUM('Chemicals Calcs'!G$2:G94)-'Chem - ODS'!B$15*10^6&lt;0,0,IF(AND(SUM('Chemicals Calcs'!G$1:G93)-'Chem - ODS'!B$15*10^6&lt;0,SUM('Chemicals Calcs'!G$2:G94)-'Chem - ODS'!B$15*10^6&gt;0),SUM('Chemicals Calcs'!G$2:G94)-'Chem - ODS'!B$15*10^6,'Chemicals Calcs'!G94))</f>
        <v>0</v>
      </c>
      <c r="H94" s="210">
        <f ca="1">IF(SUM('Chemicals Calcs'!H$2:H94)-'Chem - ODS'!C$15*10^6&lt;0,0,IF(AND(SUM('Chemicals Calcs'!H$1:H93)-'Chem - ODS'!C$15*10^6&lt;0,SUM('Chemicals Calcs'!H$2:H94)-'Chem - ODS'!C$15*10^6&gt;0),SUM('Chemicals Calcs'!H$2:H94)-'Chem - ODS'!C$15*10^6,'Chemicals Calcs'!H94))</f>
        <v>0</v>
      </c>
      <c r="I94" s="210">
        <f ca="1">IF(SUM('Chemicals Calcs'!I$2:I94)-'Chem - ODS'!D$15*10^6&lt;0,0,IF(AND(SUM('Chemicals Calcs'!I$1:I93)-'Chem - ODS'!D$15*10^6&lt;0,SUM('Chemicals Calcs'!I$2:I94)-'Chem - ODS'!D$15*10^6&gt;0),SUM('Chemicals Calcs'!I$2:I94)-'Chem - ODS'!D$15*10^6,'Chemicals Calcs'!I94))</f>
        <v>0</v>
      </c>
      <c r="J94" s="210">
        <f ca="1">IF(SUM('Chemicals Calcs'!J$2:J94)-'Chem - ODS'!E$15*10^6&lt;0,0,IF(AND(SUM('Chemicals Calcs'!J$1:J93)-'Chem - ODS'!E$15*10^6&lt;0,SUM('Chemicals Calcs'!J$2:J94)-'Chem - ODS'!E$15*10^6&gt;0),SUM('Chemicals Calcs'!J$2:J94)-'Chem - ODS'!E$15*10^6,'Chemicals Calcs'!J94))</f>
        <v>0</v>
      </c>
      <c r="K94" s="210">
        <f ca="1">IF(SUM('Chemicals Calcs'!K$2:K94)-'Chem - ODS'!F$15*10^6&lt;0,0,IF(AND(SUM('Chemicals Calcs'!K$1:K93)-'Chem - ODS'!F$15*10^6&lt;0,SUM('Chemicals Calcs'!K$2:K94)-'Chem - ODS'!F$15*10^6&gt;0),SUM('Chemicals Calcs'!K$2:K94)-'Chem - ODS'!F$15*10^6,'Chemicals Calcs'!K94))</f>
        <v>0</v>
      </c>
      <c r="L94" s="210">
        <f ca="1">IF(SUM('Chemicals Calcs'!L$2:L94)-'Chem - ODS'!G$15*10^6&lt;0,0,IF(AND(SUM('Chemicals Calcs'!L$1:L93)-'Chem - ODS'!G$15*10^6&lt;0,SUM('Chemicals Calcs'!L$2:L94)-'Chem - ODS'!G$15*10^6&gt;0),SUM('Chemicals Calcs'!L$2:L94)-'Chem - ODS'!G$15*10^6,'Chemicals Calcs'!L94))</f>
        <v>0</v>
      </c>
      <c r="M94" s="210">
        <f ca="1">IF(SUM('Chemicals Calcs'!M$2:M94)-'Chem - ODS'!H$15*10^6&lt;0,0,IF(AND(SUM('Chemicals Calcs'!M$1:M93)-'Chem - ODS'!H$15*10^6&lt;0,SUM('Chemicals Calcs'!M$2:M94)-'Chem - ODS'!H$15*10^6&gt;0),SUM('Chemicals Calcs'!M$2:M94)-'Chem - ODS'!H$15*10^6,'Chemicals Calcs'!M94))</f>
        <v>0</v>
      </c>
      <c r="N94" s="210">
        <f ca="1">IF(SUM('Chemicals Calcs'!N$2:N94)-'Chem - ODS'!I$15*10^6&lt;0,0,IF(AND(SUM('Chemicals Calcs'!N$1:N93)-'Chem - ODS'!I$15*10^6&lt;0,SUM('Chemicals Calcs'!N$2:N94)-'Chem - ODS'!I$15*10^6&gt;0),SUM('Chemicals Calcs'!N$2:N94)-'Chem - ODS'!I$15*10^6,'Chemicals Calcs'!N94))</f>
        <v>0</v>
      </c>
      <c r="O94" s="210">
        <f ca="1">IF(SUM('Chemicals Calcs'!O$2:O94)-'Chem - ODS'!J$15*10^6&lt;0,0,IF(AND(SUM('Chemicals Calcs'!O$1:O93)-'Chem - ODS'!J$15*10^6&lt;0,SUM('Chemicals Calcs'!O$2:O94)-'Chem - ODS'!J$15*10^6&gt;0),SUM('Chemicals Calcs'!O$2:O94)-'Chem - ODS'!J$15*10^6,'Chemicals Calcs'!O94))</f>
        <v>0</v>
      </c>
      <c r="P94" s="210">
        <f ca="1">IF(SUM('Chemicals Calcs'!P$2:P94)-'Chem - ODS'!K$15*10^6&lt;0,0,IF(AND(SUM('Chemicals Calcs'!P$1:P93)-'Chem - ODS'!K$15*10^6&lt;0,SUM('Chemicals Calcs'!P$2:P94)-'Chem - ODS'!K$15*10^6&gt;0),SUM('Chemicals Calcs'!P$2:P94)-'Chem - ODS'!K$15*10^6,'Chemicals Calcs'!P94))</f>
        <v>0</v>
      </c>
      <c r="Q94" s="210">
        <f ca="1">IF(SUM('Chemicals Calcs'!Q$2:Q94)-'Chem - ODS'!L$15*10^6&lt;0,0,IF(AND(SUM('Chemicals Calcs'!Q$1:Q93)-'Chem - ODS'!L$15*10^6&lt;0,SUM('Chemicals Calcs'!Q$2:Q94)-'Chem - ODS'!L$15*10^6&gt;0),SUM('Chemicals Calcs'!Q$2:Q94)-'Chem - ODS'!L$15*10^6,'Chemicals Calcs'!Q94))</f>
        <v>0</v>
      </c>
      <c r="R94" s="210">
        <f ca="1">IF(SUM('Chemicals Calcs'!R$2:R94)-'Chem - ODS'!M$15*10^6&lt;0,0,IF(AND(SUM('Chemicals Calcs'!R$1:R93)-'Chem - ODS'!M$15*10^6&lt;0,SUM('Chemicals Calcs'!R$2:R94)-'Chem - ODS'!M$15*10^6&gt;0),SUM('Chemicals Calcs'!R$2:R94)-'Chem - ODS'!M$15*10^6,'Chemicals Calcs'!R94))</f>
        <v>0</v>
      </c>
      <c r="S94" s="210">
        <f ca="1">IF(SUM('Chemicals Calcs'!S$2:S94)-'Chem - ODS'!N$15*10^6&lt;0,0,IF(AND(SUM('Chemicals Calcs'!S$1:S93)-'Chem - ODS'!N$15*10^6&lt;0,SUM('Chemicals Calcs'!S$2:S94)-'Chem - ODS'!N$15*10^6&gt;0),SUM('Chemicals Calcs'!S$2:S94)-'Chem - ODS'!N$15*10^6,'Chemicals Calcs'!S94))</f>
        <v>0</v>
      </c>
      <c r="T94" s="210">
        <f ca="1">IF(SUM('Chemicals Calcs'!T$2:T94)-'Chem - ODS'!O$15*10^6&lt;0,0,IF(AND(SUM('Chemicals Calcs'!T$1:T93)-'Chem - ODS'!O$15*10^6&lt;0,SUM('Chemicals Calcs'!T$2:T94)-'Chem - ODS'!O$15*10^6&gt;0),SUM('Chemicals Calcs'!T$2:T94)-'Chem - ODS'!O$15*10^6,'Chemicals Calcs'!T94))</f>
        <v>0</v>
      </c>
      <c r="U94" s="210">
        <f ca="1">IF(SUM('Chemicals Calcs'!U$2:U94)-'Chem - ODS'!P$15*10^6&lt;0,0,IF(AND(SUM('Chemicals Calcs'!U$1:U93)-'Chem - ODS'!P$15*10^6&lt;0,SUM('Chemicals Calcs'!U$2:U94)-'Chem - ODS'!P$15*10^6&gt;0),SUM('Chemicals Calcs'!U$2:U94)-'Chem - ODS'!P$15*10^6,'Chemicals Calcs'!U94))</f>
        <v>0</v>
      </c>
      <c r="V94" s="210">
        <f ca="1">IF(SUM('Chemicals Calcs'!V$2:V94)-'Chem - ODS'!Q$15*10^6&lt;0,0,IF(AND(SUM('Chemicals Calcs'!V$1:V93)-'Chem - ODS'!Q$15*10^6&lt;0,SUM('Chemicals Calcs'!V$2:V94)-'Chem - ODS'!Q$15*10^6&gt;0),SUM('Chemicals Calcs'!V$2:V94)-'Chem - ODS'!Q$15*10^6,'Chemicals Calcs'!V94))</f>
        <v>0</v>
      </c>
      <c r="W94" s="210">
        <f ca="1">IF(SUM('Chemicals Calcs'!W$2:W94)-'Chem - ODS'!R$15*10^6&lt;0,0,IF(AND(SUM('Chemicals Calcs'!W$1:W93)-'Chem - ODS'!R$15*10^6&lt;0,SUM('Chemicals Calcs'!W$2:W94)-'Chem - ODS'!R$15*10^6&gt;0),SUM('Chemicals Calcs'!W$2:W94)-'Chem - ODS'!R$15*10^6,'Chemicals Calcs'!W94))</f>
        <v>0</v>
      </c>
      <c r="X94" s="210">
        <f ca="1">IF(SUM('Chemicals Calcs'!X$2:X94)-'Chem - ODS'!S$15*10^6&lt;0,0,IF(AND(SUM('Chemicals Calcs'!X$1:X93)-'Chem - ODS'!S$15*10^6&lt;0,SUM('Chemicals Calcs'!X$2:X94)-'Chem - ODS'!S$15*10^6&gt;0),SUM('Chemicals Calcs'!X$2:X94)-'Chem - ODS'!S$15*10^6,'Chemicals Calcs'!X94))</f>
        <v>0</v>
      </c>
      <c r="Y94" s="210">
        <f ca="1">IF(SUM('Chemicals Calcs'!Y$2:Y94)-'Chem - ODS'!T$15*10^6&lt;0,0,IF(AND(SUM('Chemicals Calcs'!Y$1:Y93)-'Chem - ODS'!T$15*10^6&lt;0,SUM('Chemicals Calcs'!Y$2:Y94)-'Chem - ODS'!T$15*10^6&gt;0),SUM('Chemicals Calcs'!Y$2:Y94)-'Chem - ODS'!T$15*10^6,'Chemicals Calcs'!Y94))</f>
        <v>0</v>
      </c>
      <c r="Z94" s="210">
        <f ca="1">IF(SUM('Chemicals Calcs'!Z$2:Z94)-'Chem - ODS'!U$15*10^6&lt;0,0,IF(AND(SUM('Chemicals Calcs'!Z$1:Z93)-'Chem - ODS'!U$15*10^6&lt;0,SUM('Chemicals Calcs'!Z$2:Z94)-'Chem - ODS'!U$15*10^6&gt;0),SUM('Chemicals Calcs'!Z$2:Z94)-'Chem - ODS'!U$15*10^6,'Chemicals Calcs'!Z94))</f>
        <v>0</v>
      </c>
      <c r="AA94" s="210">
        <f ca="1">IF(SUM('Chemicals Calcs'!AA$2:AA94)-'Chem - ODS'!V$15*10^6&lt;0,0,IF(AND(SUM('Chemicals Calcs'!AA$1:AA93)-'Chem - ODS'!V$15*10^6&lt;0,SUM('Chemicals Calcs'!AA$2:AA94)-'Chem - ODS'!V$15*10^6&gt;0),SUM('Chemicals Calcs'!AA$2:AA94)-'Chem - ODS'!V$15*10^6,'Chemicals Calcs'!AA94))</f>
        <v>0</v>
      </c>
      <c r="AB94" s="210">
        <f ca="1">IF(SUM('Chemicals Calcs'!AB$2:AB94)-'Chem - ODS'!W$15*10^6&lt;0,0,IF(AND(SUM('Chemicals Calcs'!AB$1:AB93)-'Chem - ODS'!W$15*10^6&lt;0,SUM('Chemicals Calcs'!AB$2:AB94)-'Chem - ODS'!W$15*10^6&gt;0),SUM('Chemicals Calcs'!AB$2:AB94)-'Chem - ODS'!W$15*10^6,'Chemicals Calcs'!AB94))</f>
        <v>0</v>
      </c>
      <c r="AC94" s="210">
        <f ca="1">IF(SUM('Chemicals Calcs'!AC$2:AC94)-'Chem - ODS'!X$15*10^6&lt;0,0,IF(AND(SUM('Chemicals Calcs'!AC$1:AC93)-'Chem - ODS'!X$15*10^6&lt;0,SUM('Chemicals Calcs'!AC$2:AC94)-'Chem - ODS'!X$15*10^6&gt;0),SUM('Chemicals Calcs'!AC$2:AC94)-'Chem - ODS'!X$15*10^6,'Chemicals Calcs'!AC94))</f>
        <v>0</v>
      </c>
      <c r="AD94" s="210">
        <f ca="1">IF(SUM('Chemicals Calcs'!AD$2:AD94)-'Chem - ODS'!Y$15*10^6&lt;0,0,IF(AND(SUM('Chemicals Calcs'!AD$1:AD93)-'Chem - ODS'!Y$15*10^6&lt;0,SUM('Chemicals Calcs'!AD$2:AD94)-'Chem - ODS'!Y$15*10^6&gt;0),SUM('Chemicals Calcs'!AD$2:AD94)-'Chem - ODS'!Y$15*10^6,'Chemicals Calcs'!AD94))</f>
        <v>0</v>
      </c>
      <c r="AE94" s="210">
        <f ca="1">IF(SUM('Chemicals Calcs'!AE$2:AE94)-'Chem - ODS'!Z$15*10^6&lt;0,0,IF(AND(SUM('Chemicals Calcs'!AE$1:AE93)-'Chem - ODS'!Z$15*10^6&lt;0,SUM('Chemicals Calcs'!AE$2:AE94)-'Chem - ODS'!Z$15*10^6&gt;0),SUM('Chemicals Calcs'!AE$2:AE94)-'Chem - ODS'!Z$15*10^6,'Chemicals Calcs'!AE94))</f>
        <v>0</v>
      </c>
      <c r="AF94" s="210">
        <f ca="1">IF(SUM('Chemicals Calcs'!AF$2:AF94)-'Chem - ODS'!AA$15*10^6&lt;0,0,IF(AND(SUM('Chemicals Calcs'!AF$1:AF93)-'Chem - ODS'!AA$15*10^6&lt;0,SUM('Chemicals Calcs'!AF$2:AF94)-'Chem - ODS'!AA$15*10^6&gt;0),SUM('Chemicals Calcs'!AF$2:AF94)-'Chem - ODS'!AA$15*10^6,'Chemicals Calcs'!AF94))</f>
        <v>0</v>
      </c>
      <c r="AG94" s="210">
        <f ca="1">IF(SUM('Chemicals Calcs'!AG$2:AG94)-'Chem - ODS'!AB$15*10^6&lt;0,0,IF(AND(SUM('Chemicals Calcs'!AG$1:AG93)-'Chem - ODS'!AB$15*10^6&lt;0,SUM('Chemicals Calcs'!AG$2:AG94)-'Chem - ODS'!AB$15*10^6&gt;0),SUM('Chemicals Calcs'!AG$2:AG94)-'Chem - ODS'!AB$15*10^6,'Chemicals Calcs'!AG94))</f>
        <v>0</v>
      </c>
      <c r="AH94" s="210">
        <f ca="1">IF(SUM('Chemicals Calcs'!AH$2:AH94)-'Chem - ODS'!AC$15*10^6&lt;0,0,IF(AND(SUM('Chemicals Calcs'!AH$1:AH93)-'Chem - ODS'!AC$15*10^6&lt;0,SUM('Chemicals Calcs'!AH$2:AH94)-'Chem - ODS'!AC$15*10^6&gt;0),SUM('Chemicals Calcs'!AH$2:AH94)-'Chem - ODS'!AC$15*10^6,'Chemicals Calcs'!AH94))</f>
        <v>0</v>
      </c>
      <c r="AI94" s="210">
        <f ca="1">IF(SUM('Chemicals Calcs'!AI$2:AI94)-'Chem - ODS'!AD$15*10^6&lt;0,0,IF(AND(SUM('Chemicals Calcs'!AI$1:AI93)-'Chem - ODS'!AD$15*10^6&lt;0,SUM('Chemicals Calcs'!AI$2:AI94)-'Chem - ODS'!AD$15*10^6&gt;0),SUM('Chemicals Calcs'!AI$2:AI94)-'Chem - ODS'!AD$15*10^6,'Chemicals Calcs'!AI94))</f>
        <v>0</v>
      </c>
      <c r="AJ94" s="210">
        <f ca="1">IF(SUM('Chemicals Calcs'!AJ$2:AJ94)-'Chem - ODS'!AE$15*10^6&lt;0,0,IF(AND(SUM('Chemicals Calcs'!AJ$1:AJ93)-'Chem - ODS'!AE$15*10^6&lt;0,SUM('Chemicals Calcs'!AJ$2:AJ94)-'Chem - ODS'!AE$15*10^6&gt;0),SUM('Chemicals Calcs'!AJ$2:AJ94)-'Chem - ODS'!AE$15*10^6,'Chemicals Calcs'!AJ94))</f>
        <v>0</v>
      </c>
      <c r="AK94" s="210">
        <f ca="1">IF(SUM('Chemicals Calcs'!AK$2:AK94)-'Chem - ODS'!AF$15*10^6&lt;0,0,IF(AND(SUM('Chemicals Calcs'!AK$1:AK93)-'Chem - ODS'!AF$15*10^6&lt;0,SUM('Chemicals Calcs'!AK$2:AK94)-'Chem - ODS'!AF$15*10^6&gt;0),SUM('Chemicals Calcs'!AK$2:AK94)-'Chem - ODS'!AF$15*10^6,'Chemicals Calcs'!AK94))</f>
        <v>0</v>
      </c>
      <c r="AL94" s="210">
        <f ca="1">IF(SUM('Chemicals Calcs'!AL$2:AL94)-'Chem - ODS'!AG$15*10^6&lt;0,0,IF(AND(SUM('Chemicals Calcs'!AL$1:AL93)-'Chem - ODS'!AG$15*10^6&lt;0,SUM('Chemicals Calcs'!AL$2:AL94)-'Chem - ODS'!AG$15*10^6&gt;0),SUM('Chemicals Calcs'!AL$2:AL94)-'Chem - ODS'!AG$15*10^6,'Chemicals Calcs'!AL94))</f>
        <v>0</v>
      </c>
      <c r="AM94" s="210">
        <f ca="1">IF(SUM('Chemicals Calcs'!AM$2:AM94)-'Chem - ODS'!AH$15*10^6&lt;0,0,IF(AND(SUM('Chemicals Calcs'!AM$1:AM93)-'Chem - ODS'!AH$15*10^6&lt;0,SUM('Chemicals Calcs'!AM$2:AM94)-'Chem - ODS'!AH$15*10^6&gt;0),SUM('Chemicals Calcs'!AM$2:AM94)-'Chem - ODS'!AH$15*10^6,'Chemicals Calcs'!AM94))</f>
        <v>0</v>
      </c>
      <c r="AN94" s="210">
        <f ca="1">IF(SUM('Chemicals Calcs'!AN$2:AN94)-'Chem - ODS'!AI$15*10^6&lt;0,0,IF(AND(SUM('Chemicals Calcs'!AN$1:AN93)-'Chem - ODS'!AI$15*10^6&lt;0,SUM('Chemicals Calcs'!AN$2:AN94)-'Chem - ODS'!AI$15*10^6&gt;0),SUM('Chemicals Calcs'!AN$2:AN94)-'Chem - ODS'!AI$15*10^6,'Chemicals Calcs'!AN94))</f>
        <v>0</v>
      </c>
      <c r="AO94" s="210">
        <f ca="1">IF(SUM('Chemicals Calcs'!AO$2:AO94)-'Chem - ODS'!AJ$15*10^6&lt;0,0,IF(AND(SUM('Chemicals Calcs'!AO$1:AO93)-'Chem - ODS'!AJ$15*10^6&lt;0,SUM('Chemicals Calcs'!AO$2:AO94)-'Chem - ODS'!AJ$15*10^6&gt;0),SUM('Chemicals Calcs'!AO$2:AO94)-'Chem - ODS'!AJ$15*10^6,'Chemicals Calcs'!AO94))</f>
        <v>0</v>
      </c>
      <c r="AP94" s="210">
        <f ca="1">IF(SUM('Chemicals Calcs'!AP$2:AP94)-'Chem - ODS'!AK$15*10^6&lt;0,0,IF(AND(SUM('Chemicals Calcs'!AP$1:AP93)-'Chem - ODS'!AK$15*10^6&lt;0,SUM('Chemicals Calcs'!AP$2:AP94)-'Chem - ODS'!AK$15*10^6&gt;0),SUM('Chemicals Calcs'!AP$2:AP94)-'Chem - ODS'!AK$15*10^6,'Chemicals Calcs'!AP94))</f>
        <v>0</v>
      </c>
    </row>
    <row r="95" spans="1:42">
      <c r="A95" s="74">
        <v>43</v>
      </c>
      <c r="B95">
        <f ca="1">IF('Chemicals 2010'!$A103="CP",INDIRECT("'Chemicals 2010'!"&amp;'Country Selector'!$B$3&amp;ROW($A103))*10^12,0)</f>
        <v>0</v>
      </c>
      <c r="C95" s="90">
        <f t="shared" ca="1" si="4"/>
        <v>2713681709.4723268</v>
      </c>
      <c r="D95" s="90">
        <f t="shared" ca="1" si="3"/>
        <v>5427363418.9446535</v>
      </c>
      <c r="E95" s="90">
        <f t="shared" ref="D95:F126" ca="1" si="5">$B95*($L$1-E$1)/($L$1-$B$1)+$L95*(E$1-$B$1)/($L$1-$B$1)</f>
        <v>8141045128.4169798</v>
      </c>
      <c r="F95" s="90">
        <f t="shared" ca="1" si="5"/>
        <v>10854726837.889307</v>
      </c>
      <c r="G95" s="210">
        <f ca="1">IF(SUM('Chemicals Calcs'!G$2:G95)-'Chem - ODS'!B$15*10^6&lt;0,0,IF(AND(SUM('Chemicals Calcs'!G$1:G94)-'Chem - ODS'!B$15*10^6&lt;0,SUM('Chemicals Calcs'!G$2:G95)-'Chem - ODS'!B$15*10^6&gt;0),SUM('Chemicals Calcs'!G$2:G95)-'Chem - ODS'!B$15*10^6,'Chemicals Calcs'!G95))</f>
        <v>13568408547.361633</v>
      </c>
      <c r="H95" s="210">
        <f ca="1">IF(SUM('Chemicals Calcs'!H$2:H95)-'Chem - ODS'!C$15*10^6&lt;0,0,IF(AND(SUM('Chemicals Calcs'!H$1:H94)-'Chem - ODS'!C$15*10^6&lt;0,SUM('Chemicals Calcs'!H$2:H95)-'Chem - ODS'!C$15*10^6&gt;0),SUM('Chemicals Calcs'!H$2:H95)-'Chem - ODS'!C$15*10^6,'Chemicals Calcs'!H95))</f>
        <v>16282090256.83396</v>
      </c>
      <c r="I95" s="210">
        <f ca="1">IF(SUM('Chemicals Calcs'!I$2:I95)-'Chem - ODS'!D$15*10^6&lt;0,0,IF(AND(SUM('Chemicals Calcs'!I$1:I94)-'Chem - ODS'!D$15*10^6&lt;0,SUM('Chemicals Calcs'!I$2:I95)-'Chem - ODS'!D$15*10^6&gt;0),SUM('Chemicals Calcs'!I$2:I95)-'Chem - ODS'!D$15*10^6,'Chemicals Calcs'!I95))</f>
        <v>18995771966.306286</v>
      </c>
      <c r="J95" s="210">
        <f ca="1">IF(SUM('Chemicals Calcs'!J$2:J95)-'Chem - ODS'!E$15*10^6&lt;0,0,IF(AND(SUM('Chemicals Calcs'!J$1:J94)-'Chem - ODS'!E$15*10^6&lt;0,SUM('Chemicals Calcs'!J$2:J95)-'Chem - ODS'!E$15*10^6&gt;0),SUM('Chemicals Calcs'!J$2:J95)-'Chem - ODS'!E$15*10^6,'Chemicals Calcs'!J95))</f>
        <v>21709453675.778614</v>
      </c>
      <c r="K95" s="210">
        <f ca="1">IF(SUM('Chemicals Calcs'!K$2:K95)-'Chem - ODS'!F$15*10^6&lt;0,0,IF(AND(SUM('Chemicals Calcs'!K$1:K94)-'Chem - ODS'!F$15*10^6&lt;0,SUM('Chemicals Calcs'!K$2:K95)-'Chem - ODS'!F$15*10^6&gt;0),SUM('Chemicals Calcs'!K$2:K95)-'Chem - ODS'!F$15*10^6,'Chemicals Calcs'!K95))</f>
        <v>24423135385.250938</v>
      </c>
      <c r="L95" s="210">
        <f ca="1">IF(SUM('Chemicals Calcs'!L$2:L95)-'Chem - ODS'!G$15*10^6&lt;0,0,IF(AND(SUM('Chemicals Calcs'!L$1:L94)-'Chem - ODS'!G$15*10^6&lt;0,SUM('Chemicals Calcs'!L$2:L95)-'Chem - ODS'!G$15*10^6&gt;0),SUM('Chemicals Calcs'!L$2:L95)-'Chem - ODS'!G$15*10^6,'Chemicals Calcs'!L95))</f>
        <v>27136817094.723267</v>
      </c>
      <c r="M95" s="210">
        <f ca="1">IF(SUM('Chemicals Calcs'!M$2:M95)-'Chem - ODS'!H$15*10^6&lt;0,0,IF(AND(SUM('Chemicals Calcs'!M$1:M94)-'Chem - ODS'!H$15*10^6&lt;0,SUM('Chemicals Calcs'!M$2:M95)-'Chem - ODS'!H$15*10^6&gt;0),SUM('Chemicals Calcs'!M$2:M95)-'Chem - ODS'!H$15*10^6,'Chemicals Calcs'!M95))</f>
        <v>33363410975.624817</v>
      </c>
      <c r="N95" s="210">
        <f ca="1">IF(SUM('Chemicals Calcs'!N$2:N95)-'Chem - ODS'!I$15*10^6&lt;0,0,IF(AND(SUM('Chemicals Calcs'!N$1:N94)-'Chem - ODS'!I$15*10^6&lt;0,SUM('Chemicals Calcs'!N$2:N95)-'Chem - ODS'!I$15*10^6&gt;0),SUM('Chemicals Calcs'!N$2:N95)-'Chem - ODS'!I$15*10^6,'Chemicals Calcs'!N95))</f>
        <v>39590004856.526367</v>
      </c>
      <c r="O95" s="210">
        <f ca="1">IF(SUM('Chemicals Calcs'!O$2:O95)-'Chem - ODS'!J$15*10^6&lt;0,0,IF(AND(SUM('Chemicals Calcs'!O$1:O94)-'Chem - ODS'!J$15*10^6&lt;0,SUM('Chemicals Calcs'!O$2:O95)-'Chem - ODS'!J$15*10^6&gt;0),SUM('Chemicals Calcs'!O$2:O95)-'Chem - ODS'!J$15*10^6,'Chemicals Calcs'!O95))</f>
        <v>45816598737.427917</v>
      </c>
      <c r="P95" s="210">
        <f ca="1">IF(SUM('Chemicals Calcs'!P$2:P95)-'Chem - ODS'!K$15*10^6&lt;0,0,IF(AND(SUM('Chemicals Calcs'!P$1:P94)-'Chem - ODS'!K$15*10^6&lt;0,SUM('Chemicals Calcs'!P$2:P95)-'Chem - ODS'!K$15*10^6&gt;0),SUM('Chemicals Calcs'!P$2:P95)-'Chem - ODS'!K$15*10^6,'Chemicals Calcs'!P95))</f>
        <v>52043192618.329475</v>
      </c>
      <c r="Q95" s="210">
        <f ca="1">IF(SUM('Chemicals Calcs'!Q$2:Q95)-'Chem - ODS'!L$15*10^6&lt;0,0,IF(AND(SUM('Chemicals Calcs'!Q$1:Q94)-'Chem - ODS'!L$15*10^6&lt;0,SUM('Chemicals Calcs'!Q$2:Q95)-'Chem - ODS'!L$15*10^6&gt;0),SUM('Chemicals Calcs'!Q$2:Q95)-'Chem - ODS'!L$15*10^6,'Chemicals Calcs'!Q95))</f>
        <v>58269786499.231026</v>
      </c>
      <c r="R95" s="210">
        <f ca="1">IF(SUM('Chemicals Calcs'!R$2:R95)-'Chem - ODS'!M$15*10^6&lt;0,0,IF(AND(SUM('Chemicals Calcs'!R$1:R94)-'Chem - ODS'!M$15*10^6&lt;0,SUM('Chemicals Calcs'!R$2:R95)-'Chem - ODS'!M$15*10^6&gt;0),SUM('Chemicals Calcs'!R$2:R95)-'Chem - ODS'!M$15*10^6,'Chemicals Calcs'!R95))</f>
        <v>64496380380.132576</v>
      </c>
      <c r="S95" s="210">
        <f ca="1">IF(SUM('Chemicals Calcs'!S$2:S95)-'Chem - ODS'!N$15*10^6&lt;0,0,IF(AND(SUM('Chemicals Calcs'!S$1:S94)-'Chem - ODS'!N$15*10^6&lt;0,SUM('Chemicals Calcs'!S$2:S95)-'Chem - ODS'!N$15*10^6&gt;0),SUM('Chemicals Calcs'!S$2:S95)-'Chem - ODS'!N$15*10^6,'Chemicals Calcs'!S95))</f>
        <v>70722974261.034134</v>
      </c>
      <c r="T95" s="210">
        <f ca="1">IF(SUM('Chemicals Calcs'!T$2:T95)-'Chem - ODS'!O$15*10^6&lt;0,0,IF(AND(SUM('Chemicals Calcs'!T$1:T94)-'Chem - ODS'!O$15*10^6&lt;0,SUM('Chemicals Calcs'!T$2:T95)-'Chem - ODS'!O$15*10^6&gt;0),SUM('Chemicals Calcs'!T$2:T95)-'Chem - ODS'!O$15*10^6,'Chemicals Calcs'!T95))</f>
        <v>76949568141.935684</v>
      </c>
      <c r="U95" s="210">
        <f ca="1">IF(SUM('Chemicals Calcs'!U$2:U95)-'Chem - ODS'!P$15*10^6&lt;0,0,IF(AND(SUM('Chemicals Calcs'!U$1:U94)-'Chem - ODS'!P$15*10^6&lt;0,SUM('Chemicals Calcs'!U$2:U95)-'Chem - ODS'!P$15*10^6&gt;0),SUM('Chemicals Calcs'!U$2:U95)-'Chem - ODS'!P$15*10^6,'Chemicals Calcs'!U95))</f>
        <v>83176162022.837219</v>
      </c>
      <c r="V95" s="210">
        <f ca="1">IF(SUM('Chemicals Calcs'!V$2:V95)-'Chem - ODS'!Q$15*10^6&lt;0,0,IF(AND(SUM('Chemicals Calcs'!V$1:V94)-'Chem - ODS'!Q$15*10^6&lt;0,SUM('Chemicals Calcs'!V$2:V95)-'Chem - ODS'!Q$15*10^6&gt;0),SUM('Chemicals Calcs'!V$2:V95)-'Chem - ODS'!Q$15*10^6,'Chemicals Calcs'!V95))</f>
        <v>89402755903.738785</v>
      </c>
      <c r="W95" s="210">
        <f ca="1">IF(SUM('Chemicals Calcs'!W$2:W95)-'Chem - ODS'!R$15*10^6&lt;0,0,IF(AND(SUM('Chemicals Calcs'!W$1:W94)-'Chem - ODS'!R$15*10^6&lt;0,SUM('Chemicals Calcs'!W$2:W95)-'Chem - ODS'!R$15*10^6&gt;0),SUM('Chemicals Calcs'!W$2:W95)-'Chem - ODS'!R$15*10^6,'Chemicals Calcs'!W95))</f>
        <v>90962696555.059814</v>
      </c>
      <c r="X95" s="210">
        <f ca="1">IF(SUM('Chemicals Calcs'!X$2:X95)-'Chem - ODS'!S$15*10^6&lt;0,0,IF(AND(SUM('Chemicals Calcs'!X$1:X94)-'Chem - ODS'!S$15*10^6&lt;0,SUM('Chemicals Calcs'!X$2:X95)-'Chem - ODS'!S$15*10^6&gt;0),SUM('Chemicals Calcs'!X$2:X95)-'Chem - ODS'!S$15*10^6,'Chemicals Calcs'!X95))</f>
        <v>92522637206.380829</v>
      </c>
      <c r="Y95" s="210">
        <f ca="1">IF(SUM('Chemicals Calcs'!Y$2:Y95)-'Chem - ODS'!T$15*10^6&lt;0,0,IF(AND(SUM('Chemicals Calcs'!Y$1:Y94)-'Chem - ODS'!T$15*10^6&lt;0,SUM('Chemicals Calcs'!Y$2:Y95)-'Chem - ODS'!T$15*10^6&gt;0),SUM('Chemicals Calcs'!Y$2:Y95)-'Chem - ODS'!T$15*10^6,'Chemicals Calcs'!Y95))</f>
        <v>94082577857.701859</v>
      </c>
      <c r="Z95" s="210">
        <f ca="1">IF(SUM('Chemicals Calcs'!Z$2:Z95)-'Chem - ODS'!U$15*10^6&lt;0,0,IF(AND(SUM('Chemicals Calcs'!Z$1:Z94)-'Chem - ODS'!U$15*10^6&lt;0,SUM('Chemicals Calcs'!Z$2:Z95)-'Chem - ODS'!U$15*10^6&gt;0),SUM('Chemicals Calcs'!Z$2:Z95)-'Chem - ODS'!U$15*10^6,'Chemicals Calcs'!Z95))</f>
        <v>95642518509.022888</v>
      </c>
      <c r="AA95" s="210">
        <f ca="1">IF(SUM('Chemicals Calcs'!AA$2:AA95)-'Chem - ODS'!V$15*10^6&lt;0,0,IF(AND(SUM('Chemicals Calcs'!AA$1:AA94)-'Chem - ODS'!V$15*10^6&lt;0,SUM('Chemicals Calcs'!AA$2:AA95)-'Chem - ODS'!V$15*10^6&gt;0),SUM('Chemicals Calcs'!AA$2:AA95)-'Chem - ODS'!V$15*10^6,'Chemicals Calcs'!AA95))</f>
        <v>97202459160.343933</v>
      </c>
      <c r="AB95" s="210">
        <f ca="1">IF(SUM('Chemicals Calcs'!AB$2:AB95)-'Chem - ODS'!W$15*10^6&lt;0,0,IF(AND(SUM('Chemicals Calcs'!AB$1:AB94)-'Chem - ODS'!W$15*10^6&lt;0,SUM('Chemicals Calcs'!AB$2:AB95)-'Chem - ODS'!W$15*10^6&gt;0),SUM('Chemicals Calcs'!AB$2:AB95)-'Chem - ODS'!W$15*10^6,'Chemicals Calcs'!AB95))</f>
        <v>98762399811.664948</v>
      </c>
      <c r="AC95" s="210">
        <f ca="1">IF(SUM('Chemicals Calcs'!AC$2:AC95)-'Chem - ODS'!X$15*10^6&lt;0,0,IF(AND(SUM('Chemicals Calcs'!AC$1:AC94)-'Chem - ODS'!X$15*10^6&lt;0,SUM('Chemicals Calcs'!AC$2:AC95)-'Chem - ODS'!X$15*10^6&gt;0),SUM('Chemicals Calcs'!AC$2:AC95)-'Chem - ODS'!X$15*10^6,'Chemicals Calcs'!AC95))</f>
        <v>100322340462.98598</v>
      </c>
      <c r="AD95" s="210">
        <f ca="1">IF(SUM('Chemicals Calcs'!AD$2:AD95)-'Chem - ODS'!Y$15*10^6&lt;0,0,IF(AND(SUM('Chemicals Calcs'!AD$1:AD94)-'Chem - ODS'!Y$15*10^6&lt;0,SUM('Chemicals Calcs'!AD$2:AD95)-'Chem - ODS'!Y$15*10^6&gt;0),SUM('Chemicals Calcs'!AD$2:AD95)-'Chem - ODS'!Y$15*10^6,'Chemicals Calcs'!AD95))</f>
        <v>101882281114.30701</v>
      </c>
      <c r="AE95" s="210">
        <f ca="1">IF(SUM('Chemicals Calcs'!AE$2:AE95)-'Chem - ODS'!Z$15*10^6&lt;0,0,IF(AND(SUM('Chemicals Calcs'!AE$1:AE94)-'Chem - ODS'!Z$15*10^6&lt;0,SUM('Chemicals Calcs'!AE$2:AE95)-'Chem - ODS'!Z$15*10^6&gt;0),SUM('Chemicals Calcs'!AE$2:AE95)-'Chem - ODS'!Z$15*10^6,'Chemicals Calcs'!AE95))</f>
        <v>103442221765.62802</v>
      </c>
      <c r="AF95" s="210">
        <f ca="1">IF(SUM('Chemicals Calcs'!AF$2:AF95)-'Chem - ODS'!AA$15*10^6&lt;0,0,IF(AND(SUM('Chemicals Calcs'!AF$1:AF94)-'Chem - ODS'!AA$15*10^6&lt;0,SUM('Chemicals Calcs'!AF$2:AF95)-'Chem - ODS'!AA$15*10^6&gt;0),SUM('Chemicals Calcs'!AF$2:AF95)-'Chem - ODS'!AA$15*10^6,'Chemicals Calcs'!AF95))</f>
        <v>105002162416.94907</v>
      </c>
      <c r="AG95" s="210">
        <f ca="1">IF(SUM('Chemicals Calcs'!AG$2:AG95)-'Chem - ODS'!AB$15*10^6&lt;0,0,IF(AND(SUM('Chemicals Calcs'!AG$1:AG94)-'Chem - ODS'!AB$15*10^6&lt;0,SUM('Chemicals Calcs'!AG$2:AG95)-'Chem - ODS'!AB$15*10^6&gt;0),SUM('Chemicals Calcs'!AG$2:AG95)-'Chem - ODS'!AB$15*10^6,'Chemicals Calcs'!AG95))</f>
        <v>106562103068.27008</v>
      </c>
      <c r="AH95" s="210">
        <f ca="1">IF(SUM('Chemicals Calcs'!AH$2:AH95)-'Chem - ODS'!AC$15*10^6&lt;0,0,IF(AND(SUM('Chemicals Calcs'!AH$1:AH94)-'Chem - ODS'!AC$15*10^6&lt;0,SUM('Chemicals Calcs'!AH$2:AH95)-'Chem - ODS'!AC$15*10^6&gt;0),SUM('Chemicals Calcs'!AH$2:AH95)-'Chem - ODS'!AC$15*10^6,'Chemicals Calcs'!AH95))</f>
        <v>108122043719.59111</v>
      </c>
      <c r="AI95" s="210">
        <f ca="1">IF(SUM('Chemicals Calcs'!AI$2:AI95)-'Chem - ODS'!AD$15*10^6&lt;0,0,IF(AND(SUM('Chemicals Calcs'!AI$1:AI94)-'Chem - ODS'!AD$15*10^6&lt;0,SUM('Chemicals Calcs'!AI$2:AI95)-'Chem - ODS'!AD$15*10^6&gt;0),SUM('Chemicals Calcs'!AI$2:AI95)-'Chem - ODS'!AD$15*10^6,'Chemicals Calcs'!AI95))</f>
        <v>109681984370.91212</v>
      </c>
      <c r="AJ95" s="210">
        <f ca="1">IF(SUM('Chemicals Calcs'!AJ$2:AJ95)-'Chem - ODS'!AE$15*10^6&lt;0,0,IF(AND(SUM('Chemicals Calcs'!AJ$1:AJ94)-'Chem - ODS'!AE$15*10^6&lt;0,SUM('Chemicals Calcs'!AJ$2:AJ95)-'Chem - ODS'!AE$15*10^6&gt;0),SUM('Chemicals Calcs'!AJ$2:AJ95)-'Chem - ODS'!AE$15*10^6,'Chemicals Calcs'!AJ95))</f>
        <v>111241925022.23315</v>
      </c>
      <c r="AK95" s="210">
        <f ca="1">IF(SUM('Chemicals Calcs'!AK$2:AK95)-'Chem - ODS'!AF$15*10^6&lt;0,0,IF(AND(SUM('Chemicals Calcs'!AK$1:AK94)-'Chem - ODS'!AF$15*10^6&lt;0,SUM('Chemicals Calcs'!AK$2:AK95)-'Chem - ODS'!AF$15*10^6&gt;0),SUM('Chemicals Calcs'!AK$2:AK95)-'Chem - ODS'!AF$15*10^6,'Chemicals Calcs'!AK95))</f>
        <v>112801865673.55417</v>
      </c>
      <c r="AL95" s="210">
        <f ca="1">IF(SUM('Chemicals Calcs'!AL$2:AL95)-'Chem - ODS'!AG$15*10^6&lt;0,0,IF(AND(SUM('Chemicals Calcs'!AL$1:AL94)-'Chem - ODS'!AG$15*10^6&lt;0,SUM('Chemicals Calcs'!AL$2:AL95)-'Chem - ODS'!AG$15*10^6&gt;0),SUM('Chemicals Calcs'!AL$2:AL95)-'Chem - ODS'!AG$15*10^6,'Chemicals Calcs'!AL95))</f>
        <v>114361806324.87521</v>
      </c>
      <c r="AM95" s="210">
        <f ca="1">IF(SUM('Chemicals Calcs'!AM$2:AM95)-'Chem - ODS'!AH$15*10^6&lt;0,0,IF(AND(SUM('Chemicals Calcs'!AM$1:AM94)-'Chem - ODS'!AH$15*10^6&lt;0,SUM('Chemicals Calcs'!AM$2:AM95)-'Chem - ODS'!AH$15*10^6&gt;0),SUM('Chemicals Calcs'!AM$2:AM95)-'Chem - ODS'!AH$15*10^6,'Chemicals Calcs'!AM95))</f>
        <v>115921746976.19624</v>
      </c>
      <c r="AN95" s="210">
        <f ca="1">IF(SUM('Chemicals Calcs'!AN$2:AN95)-'Chem - ODS'!AI$15*10^6&lt;0,0,IF(AND(SUM('Chemicals Calcs'!AN$1:AN94)-'Chem - ODS'!AI$15*10^6&lt;0,SUM('Chemicals Calcs'!AN$2:AN95)-'Chem - ODS'!AI$15*10^6&gt;0),SUM('Chemicals Calcs'!AN$2:AN95)-'Chem - ODS'!AI$15*10^6,'Chemicals Calcs'!AN95))</f>
        <v>117481687627.51727</v>
      </c>
      <c r="AO95" s="210">
        <f ca="1">IF(SUM('Chemicals Calcs'!AO$2:AO95)-'Chem - ODS'!AJ$15*10^6&lt;0,0,IF(AND(SUM('Chemicals Calcs'!AO$1:AO94)-'Chem - ODS'!AJ$15*10^6&lt;0,SUM('Chemicals Calcs'!AO$2:AO95)-'Chem - ODS'!AJ$15*10^6&gt;0),SUM('Chemicals Calcs'!AO$2:AO95)-'Chem - ODS'!AJ$15*10^6,'Chemicals Calcs'!AO95))</f>
        <v>119041628278.83827</v>
      </c>
      <c r="AP95" s="210">
        <f ca="1">IF(SUM('Chemicals Calcs'!AP$2:AP95)-'Chem - ODS'!AK$15*10^6&lt;0,0,IF(AND(SUM('Chemicals Calcs'!AP$1:AP94)-'Chem - ODS'!AK$15*10^6&lt;0,SUM('Chemicals Calcs'!AP$2:AP95)-'Chem - ODS'!AK$15*10^6&gt;0),SUM('Chemicals Calcs'!AP$2:AP95)-'Chem - ODS'!AK$15*10^6,'Chemicals Calcs'!AP95))</f>
        <v>120601568930.15932</v>
      </c>
    </row>
    <row r="96" spans="1:42">
      <c r="A96" s="74">
        <v>44</v>
      </c>
      <c r="B96">
        <f ca="1">IF('Chemicals 2010'!$A104="CP",INDIRECT("'Chemicals 2010'!"&amp;'Country Selector'!$B$3&amp;ROW($A104))*10^12,0)</f>
        <v>0</v>
      </c>
      <c r="C96" s="90">
        <f t="shared" ca="1" si="4"/>
        <v>0</v>
      </c>
      <c r="D96" s="90">
        <f t="shared" ca="1" si="5"/>
        <v>0</v>
      </c>
      <c r="E96" s="90">
        <f t="shared" ca="1" si="5"/>
        <v>0</v>
      </c>
      <c r="F96" s="90">
        <f t="shared" ca="1" si="5"/>
        <v>0</v>
      </c>
      <c r="G96" s="210">
        <f ca="1">IF(SUM('Chemicals Calcs'!G$2:G96)-'Chem - ODS'!B$15*10^6&lt;0,0,IF(AND(SUM('Chemicals Calcs'!G$1:G95)-'Chem - ODS'!B$15*10^6&lt;0,SUM('Chemicals Calcs'!G$2:G96)-'Chem - ODS'!B$15*10^6&gt;0),SUM('Chemicals Calcs'!G$2:G96)-'Chem - ODS'!B$15*10^6,'Chemicals Calcs'!G96))</f>
        <v>0</v>
      </c>
      <c r="H96" s="210">
        <f ca="1">IF(SUM('Chemicals Calcs'!H$2:H96)-'Chem - ODS'!C$15*10^6&lt;0,0,IF(AND(SUM('Chemicals Calcs'!H$1:H95)-'Chem - ODS'!C$15*10^6&lt;0,SUM('Chemicals Calcs'!H$2:H96)-'Chem - ODS'!C$15*10^6&gt;0),SUM('Chemicals Calcs'!H$2:H96)-'Chem - ODS'!C$15*10^6,'Chemicals Calcs'!H96))</f>
        <v>0</v>
      </c>
      <c r="I96" s="210">
        <f ca="1">IF(SUM('Chemicals Calcs'!I$2:I96)-'Chem - ODS'!D$15*10^6&lt;0,0,IF(AND(SUM('Chemicals Calcs'!I$1:I95)-'Chem - ODS'!D$15*10^6&lt;0,SUM('Chemicals Calcs'!I$2:I96)-'Chem - ODS'!D$15*10^6&gt;0),SUM('Chemicals Calcs'!I$2:I96)-'Chem - ODS'!D$15*10^6,'Chemicals Calcs'!I96))</f>
        <v>0</v>
      </c>
      <c r="J96" s="210">
        <f ca="1">IF(SUM('Chemicals Calcs'!J$2:J96)-'Chem - ODS'!E$15*10^6&lt;0,0,IF(AND(SUM('Chemicals Calcs'!J$1:J95)-'Chem - ODS'!E$15*10^6&lt;0,SUM('Chemicals Calcs'!J$2:J96)-'Chem - ODS'!E$15*10^6&gt;0),SUM('Chemicals Calcs'!J$2:J96)-'Chem - ODS'!E$15*10^6,'Chemicals Calcs'!J96))</f>
        <v>0</v>
      </c>
      <c r="K96" s="210">
        <f ca="1">IF(SUM('Chemicals Calcs'!K$2:K96)-'Chem - ODS'!F$15*10^6&lt;0,0,IF(AND(SUM('Chemicals Calcs'!K$1:K95)-'Chem - ODS'!F$15*10^6&lt;0,SUM('Chemicals Calcs'!K$2:K96)-'Chem - ODS'!F$15*10^6&gt;0),SUM('Chemicals Calcs'!K$2:K96)-'Chem - ODS'!F$15*10^6,'Chemicals Calcs'!K96))</f>
        <v>0</v>
      </c>
      <c r="L96" s="210">
        <f ca="1">IF(SUM('Chemicals Calcs'!L$2:L96)-'Chem - ODS'!G$15*10^6&lt;0,0,IF(AND(SUM('Chemicals Calcs'!L$1:L95)-'Chem - ODS'!G$15*10^6&lt;0,SUM('Chemicals Calcs'!L$2:L96)-'Chem - ODS'!G$15*10^6&gt;0),SUM('Chemicals Calcs'!L$2:L96)-'Chem - ODS'!G$15*10^6,'Chemicals Calcs'!L96))</f>
        <v>0</v>
      </c>
      <c r="M96" s="210">
        <f ca="1">IF(SUM('Chemicals Calcs'!M$2:M96)-'Chem - ODS'!H$15*10^6&lt;0,0,IF(AND(SUM('Chemicals Calcs'!M$1:M95)-'Chem - ODS'!H$15*10^6&lt;0,SUM('Chemicals Calcs'!M$2:M96)-'Chem - ODS'!H$15*10^6&gt;0),SUM('Chemicals Calcs'!M$2:M96)-'Chem - ODS'!H$15*10^6,'Chemicals Calcs'!M96))</f>
        <v>0</v>
      </c>
      <c r="N96" s="210">
        <f ca="1">IF(SUM('Chemicals Calcs'!N$2:N96)-'Chem - ODS'!I$15*10^6&lt;0,0,IF(AND(SUM('Chemicals Calcs'!N$1:N95)-'Chem - ODS'!I$15*10^6&lt;0,SUM('Chemicals Calcs'!N$2:N96)-'Chem - ODS'!I$15*10^6&gt;0),SUM('Chemicals Calcs'!N$2:N96)-'Chem - ODS'!I$15*10^6,'Chemicals Calcs'!N96))</f>
        <v>0</v>
      </c>
      <c r="O96" s="210">
        <f ca="1">IF(SUM('Chemicals Calcs'!O$2:O96)-'Chem - ODS'!J$15*10^6&lt;0,0,IF(AND(SUM('Chemicals Calcs'!O$1:O95)-'Chem - ODS'!J$15*10^6&lt;0,SUM('Chemicals Calcs'!O$2:O96)-'Chem - ODS'!J$15*10^6&gt;0),SUM('Chemicals Calcs'!O$2:O96)-'Chem - ODS'!J$15*10^6,'Chemicals Calcs'!O96))</f>
        <v>0</v>
      </c>
      <c r="P96" s="210">
        <f ca="1">IF(SUM('Chemicals Calcs'!P$2:P96)-'Chem - ODS'!K$15*10^6&lt;0,0,IF(AND(SUM('Chemicals Calcs'!P$1:P95)-'Chem - ODS'!K$15*10^6&lt;0,SUM('Chemicals Calcs'!P$2:P96)-'Chem - ODS'!K$15*10^6&gt;0),SUM('Chemicals Calcs'!P$2:P96)-'Chem - ODS'!K$15*10^6,'Chemicals Calcs'!P96))</f>
        <v>0</v>
      </c>
      <c r="Q96" s="210">
        <f ca="1">IF(SUM('Chemicals Calcs'!Q$2:Q96)-'Chem - ODS'!L$15*10^6&lt;0,0,IF(AND(SUM('Chemicals Calcs'!Q$1:Q95)-'Chem - ODS'!L$15*10^6&lt;0,SUM('Chemicals Calcs'!Q$2:Q96)-'Chem - ODS'!L$15*10^6&gt;0),SUM('Chemicals Calcs'!Q$2:Q96)-'Chem - ODS'!L$15*10^6,'Chemicals Calcs'!Q96))</f>
        <v>0</v>
      </c>
      <c r="R96" s="210">
        <f ca="1">IF(SUM('Chemicals Calcs'!R$2:R96)-'Chem - ODS'!M$15*10^6&lt;0,0,IF(AND(SUM('Chemicals Calcs'!R$1:R95)-'Chem - ODS'!M$15*10^6&lt;0,SUM('Chemicals Calcs'!R$2:R96)-'Chem - ODS'!M$15*10^6&gt;0),SUM('Chemicals Calcs'!R$2:R96)-'Chem - ODS'!M$15*10^6,'Chemicals Calcs'!R96))</f>
        <v>0</v>
      </c>
      <c r="S96" s="210">
        <f ca="1">IF(SUM('Chemicals Calcs'!S$2:S96)-'Chem - ODS'!N$15*10^6&lt;0,0,IF(AND(SUM('Chemicals Calcs'!S$1:S95)-'Chem - ODS'!N$15*10^6&lt;0,SUM('Chemicals Calcs'!S$2:S96)-'Chem - ODS'!N$15*10^6&gt;0),SUM('Chemicals Calcs'!S$2:S96)-'Chem - ODS'!N$15*10^6,'Chemicals Calcs'!S96))</f>
        <v>0</v>
      </c>
      <c r="T96" s="210">
        <f ca="1">IF(SUM('Chemicals Calcs'!T$2:T96)-'Chem - ODS'!O$15*10^6&lt;0,0,IF(AND(SUM('Chemicals Calcs'!T$1:T95)-'Chem - ODS'!O$15*10^6&lt;0,SUM('Chemicals Calcs'!T$2:T96)-'Chem - ODS'!O$15*10^6&gt;0),SUM('Chemicals Calcs'!T$2:T96)-'Chem - ODS'!O$15*10^6,'Chemicals Calcs'!T96))</f>
        <v>0</v>
      </c>
      <c r="U96" s="210">
        <f ca="1">IF(SUM('Chemicals Calcs'!U$2:U96)-'Chem - ODS'!P$15*10^6&lt;0,0,IF(AND(SUM('Chemicals Calcs'!U$1:U95)-'Chem - ODS'!P$15*10^6&lt;0,SUM('Chemicals Calcs'!U$2:U96)-'Chem - ODS'!P$15*10^6&gt;0),SUM('Chemicals Calcs'!U$2:U96)-'Chem - ODS'!P$15*10^6,'Chemicals Calcs'!U96))</f>
        <v>0</v>
      </c>
      <c r="V96" s="210">
        <f ca="1">IF(SUM('Chemicals Calcs'!V$2:V96)-'Chem - ODS'!Q$15*10^6&lt;0,0,IF(AND(SUM('Chemicals Calcs'!V$1:V95)-'Chem - ODS'!Q$15*10^6&lt;0,SUM('Chemicals Calcs'!V$2:V96)-'Chem - ODS'!Q$15*10^6&gt;0),SUM('Chemicals Calcs'!V$2:V96)-'Chem - ODS'!Q$15*10^6,'Chemicals Calcs'!V96))</f>
        <v>0</v>
      </c>
      <c r="W96" s="210">
        <f ca="1">IF(SUM('Chemicals Calcs'!W$2:W96)-'Chem - ODS'!R$15*10^6&lt;0,0,IF(AND(SUM('Chemicals Calcs'!W$1:W95)-'Chem - ODS'!R$15*10^6&lt;0,SUM('Chemicals Calcs'!W$2:W96)-'Chem - ODS'!R$15*10^6&gt;0),SUM('Chemicals Calcs'!W$2:W96)-'Chem - ODS'!R$15*10^6,'Chemicals Calcs'!W96))</f>
        <v>0</v>
      </c>
      <c r="X96" s="210">
        <f ca="1">IF(SUM('Chemicals Calcs'!X$2:X96)-'Chem - ODS'!S$15*10^6&lt;0,0,IF(AND(SUM('Chemicals Calcs'!X$1:X95)-'Chem - ODS'!S$15*10^6&lt;0,SUM('Chemicals Calcs'!X$2:X96)-'Chem - ODS'!S$15*10^6&gt;0),SUM('Chemicals Calcs'!X$2:X96)-'Chem - ODS'!S$15*10^6,'Chemicals Calcs'!X96))</f>
        <v>0</v>
      </c>
      <c r="Y96" s="210">
        <f ca="1">IF(SUM('Chemicals Calcs'!Y$2:Y96)-'Chem - ODS'!T$15*10^6&lt;0,0,IF(AND(SUM('Chemicals Calcs'!Y$1:Y95)-'Chem - ODS'!T$15*10^6&lt;0,SUM('Chemicals Calcs'!Y$2:Y96)-'Chem - ODS'!T$15*10^6&gt;0),SUM('Chemicals Calcs'!Y$2:Y96)-'Chem - ODS'!T$15*10^6,'Chemicals Calcs'!Y96))</f>
        <v>0</v>
      </c>
      <c r="Z96" s="210">
        <f ca="1">IF(SUM('Chemicals Calcs'!Z$2:Z96)-'Chem - ODS'!U$15*10^6&lt;0,0,IF(AND(SUM('Chemicals Calcs'!Z$1:Z95)-'Chem - ODS'!U$15*10^6&lt;0,SUM('Chemicals Calcs'!Z$2:Z96)-'Chem - ODS'!U$15*10^6&gt;0),SUM('Chemicals Calcs'!Z$2:Z96)-'Chem - ODS'!U$15*10^6,'Chemicals Calcs'!Z96))</f>
        <v>0</v>
      </c>
      <c r="AA96" s="210">
        <f ca="1">IF(SUM('Chemicals Calcs'!AA$2:AA96)-'Chem - ODS'!V$15*10^6&lt;0,0,IF(AND(SUM('Chemicals Calcs'!AA$1:AA95)-'Chem - ODS'!V$15*10^6&lt;0,SUM('Chemicals Calcs'!AA$2:AA96)-'Chem - ODS'!V$15*10^6&gt;0),SUM('Chemicals Calcs'!AA$2:AA96)-'Chem - ODS'!V$15*10^6,'Chemicals Calcs'!AA96))</f>
        <v>0</v>
      </c>
      <c r="AB96" s="210">
        <f ca="1">IF(SUM('Chemicals Calcs'!AB$2:AB96)-'Chem - ODS'!W$15*10^6&lt;0,0,IF(AND(SUM('Chemicals Calcs'!AB$1:AB95)-'Chem - ODS'!W$15*10^6&lt;0,SUM('Chemicals Calcs'!AB$2:AB96)-'Chem - ODS'!W$15*10^6&gt;0),SUM('Chemicals Calcs'!AB$2:AB96)-'Chem - ODS'!W$15*10^6,'Chemicals Calcs'!AB96))</f>
        <v>0</v>
      </c>
      <c r="AC96" s="210">
        <f ca="1">IF(SUM('Chemicals Calcs'!AC$2:AC96)-'Chem - ODS'!X$15*10^6&lt;0,0,IF(AND(SUM('Chemicals Calcs'!AC$1:AC95)-'Chem - ODS'!X$15*10^6&lt;0,SUM('Chemicals Calcs'!AC$2:AC96)-'Chem - ODS'!X$15*10^6&gt;0),SUM('Chemicals Calcs'!AC$2:AC96)-'Chem - ODS'!X$15*10^6,'Chemicals Calcs'!AC96))</f>
        <v>0</v>
      </c>
      <c r="AD96" s="210">
        <f ca="1">IF(SUM('Chemicals Calcs'!AD$2:AD96)-'Chem - ODS'!Y$15*10^6&lt;0,0,IF(AND(SUM('Chemicals Calcs'!AD$1:AD95)-'Chem - ODS'!Y$15*10^6&lt;0,SUM('Chemicals Calcs'!AD$2:AD96)-'Chem - ODS'!Y$15*10^6&gt;0),SUM('Chemicals Calcs'!AD$2:AD96)-'Chem - ODS'!Y$15*10^6,'Chemicals Calcs'!AD96))</f>
        <v>0</v>
      </c>
      <c r="AE96" s="210">
        <f ca="1">IF(SUM('Chemicals Calcs'!AE$2:AE96)-'Chem - ODS'!Z$15*10^6&lt;0,0,IF(AND(SUM('Chemicals Calcs'!AE$1:AE95)-'Chem - ODS'!Z$15*10^6&lt;0,SUM('Chemicals Calcs'!AE$2:AE96)-'Chem - ODS'!Z$15*10^6&gt;0),SUM('Chemicals Calcs'!AE$2:AE96)-'Chem - ODS'!Z$15*10^6,'Chemicals Calcs'!AE96))</f>
        <v>0</v>
      </c>
      <c r="AF96" s="210">
        <f ca="1">IF(SUM('Chemicals Calcs'!AF$2:AF96)-'Chem - ODS'!AA$15*10^6&lt;0,0,IF(AND(SUM('Chemicals Calcs'!AF$1:AF95)-'Chem - ODS'!AA$15*10^6&lt;0,SUM('Chemicals Calcs'!AF$2:AF96)-'Chem - ODS'!AA$15*10^6&gt;0),SUM('Chemicals Calcs'!AF$2:AF96)-'Chem - ODS'!AA$15*10^6,'Chemicals Calcs'!AF96))</f>
        <v>0</v>
      </c>
      <c r="AG96" s="210">
        <f ca="1">IF(SUM('Chemicals Calcs'!AG$2:AG96)-'Chem - ODS'!AB$15*10^6&lt;0,0,IF(AND(SUM('Chemicals Calcs'!AG$1:AG95)-'Chem - ODS'!AB$15*10^6&lt;0,SUM('Chemicals Calcs'!AG$2:AG96)-'Chem - ODS'!AB$15*10^6&gt;0),SUM('Chemicals Calcs'!AG$2:AG96)-'Chem - ODS'!AB$15*10^6,'Chemicals Calcs'!AG96))</f>
        <v>0</v>
      </c>
      <c r="AH96" s="210">
        <f ca="1">IF(SUM('Chemicals Calcs'!AH$2:AH96)-'Chem - ODS'!AC$15*10^6&lt;0,0,IF(AND(SUM('Chemicals Calcs'!AH$1:AH95)-'Chem - ODS'!AC$15*10^6&lt;0,SUM('Chemicals Calcs'!AH$2:AH96)-'Chem - ODS'!AC$15*10^6&gt;0),SUM('Chemicals Calcs'!AH$2:AH96)-'Chem - ODS'!AC$15*10^6,'Chemicals Calcs'!AH96))</f>
        <v>0</v>
      </c>
      <c r="AI96" s="210">
        <f ca="1">IF(SUM('Chemicals Calcs'!AI$2:AI96)-'Chem - ODS'!AD$15*10^6&lt;0,0,IF(AND(SUM('Chemicals Calcs'!AI$1:AI95)-'Chem - ODS'!AD$15*10^6&lt;0,SUM('Chemicals Calcs'!AI$2:AI96)-'Chem - ODS'!AD$15*10^6&gt;0),SUM('Chemicals Calcs'!AI$2:AI96)-'Chem - ODS'!AD$15*10^6,'Chemicals Calcs'!AI96))</f>
        <v>0</v>
      </c>
      <c r="AJ96" s="210">
        <f ca="1">IF(SUM('Chemicals Calcs'!AJ$2:AJ96)-'Chem - ODS'!AE$15*10^6&lt;0,0,IF(AND(SUM('Chemicals Calcs'!AJ$1:AJ95)-'Chem - ODS'!AE$15*10^6&lt;0,SUM('Chemicals Calcs'!AJ$2:AJ96)-'Chem - ODS'!AE$15*10^6&gt;0),SUM('Chemicals Calcs'!AJ$2:AJ96)-'Chem - ODS'!AE$15*10^6,'Chemicals Calcs'!AJ96))</f>
        <v>0</v>
      </c>
      <c r="AK96" s="210">
        <f ca="1">IF(SUM('Chemicals Calcs'!AK$2:AK96)-'Chem - ODS'!AF$15*10^6&lt;0,0,IF(AND(SUM('Chemicals Calcs'!AK$1:AK95)-'Chem - ODS'!AF$15*10^6&lt;0,SUM('Chemicals Calcs'!AK$2:AK96)-'Chem - ODS'!AF$15*10^6&gt;0),SUM('Chemicals Calcs'!AK$2:AK96)-'Chem - ODS'!AF$15*10^6,'Chemicals Calcs'!AK96))</f>
        <v>0</v>
      </c>
      <c r="AL96" s="210">
        <f ca="1">IF(SUM('Chemicals Calcs'!AL$2:AL96)-'Chem - ODS'!AG$15*10^6&lt;0,0,IF(AND(SUM('Chemicals Calcs'!AL$1:AL95)-'Chem - ODS'!AG$15*10^6&lt;0,SUM('Chemicals Calcs'!AL$2:AL96)-'Chem - ODS'!AG$15*10^6&gt;0),SUM('Chemicals Calcs'!AL$2:AL96)-'Chem - ODS'!AG$15*10^6,'Chemicals Calcs'!AL96))</f>
        <v>0</v>
      </c>
      <c r="AM96" s="210">
        <f ca="1">IF(SUM('Chemicals Calcs'!AM$2:AM96)-'Chem - ODS'!AH$15*10^6&lt;0,0,IF(AND(SUM('Chemicals Calcs'!AM$1:AM95)-'Chem - ODS'!AH$15*10^6&lt;0,SUM('Chemicals Calcs'!AM$2:AM96)-'Chem - ODS'!AH$15*10^6&gt;0),SUM('Chemicals Calcs'!AM$2:AM96)-'Chem - ODS'!AH$15*10^6,'Chemicals Calcs'!AM96))</f>
        <v>0</v>
      </c>
      <c r="AN96" s="210">
        <f ca="1">IF(SUM('Chemicals Calcs'!AN$2:AN96)-'Chem - ODS'!AI$15*10^6&lt;0,0,IF(AND(SUM('Chemicals Calcs'!AN$1:AN95)-'Chem - ODS'!AI$15*10^6&lt;0,SUM('Chemicals Calcs'!AN$2:AN96)-'Chem - ODS'!AI$15*10^6&gt;0),SUM('Chemicals Calcs'!AN$2:AN96)-'Chem - ODS'!AI$15*10^6,'Chemicals Calcs'!AN96))</f>
        <v>0</v>
      </c>
      <c r="AO96" s="210">
        <f ca="1">IF(SUM('Chemicals Calcs'!AO$2:AO96)-'Chem - ODS'!AJ$15*10^6&lt;0,0,IF(AND(SUM('Chemicals Calcs'!AO$1:AO95)-'Chem - ODS'!AJ$15*10^6&lt;0,SUM('Chemicals Calcs'!AO$2:AO96)-'Chem - ODS'!AJ$15*10^6&gt;0),SUM('Chemicals Calcs'!AO$2:AO96)-'Chem - ODS'!AJ$15*10^6,'Chemicals Calcs'!AO96))</f>
        <v>0</v>
      </c>
      <c r="AP96" s="210">
        <f ca="1">IF(SUM('Chemicals Calcs'!AP$2:AP96)-'Chem - ODS'!AK$15*10^6&lt;0,0,IF(AND(SUM('Chemicals Calcs'!AP$1:AP95)-'Chem - ODS'!AK$15*10^6&lt;0,SUM('Chemicals Calcs'!AP$2:AP96)-'Chem - ODS'!AK$15*10^6&gt;0),SUM('Chemicals Calcs'!AP$2:AP96)-'Chem - ODS'!AK$15*10^6,'Chemicals Calcs'!AP96))</f>
        <v>0</v>
      </c>
    </row>
    <row r="97" spans="1:42">
      <c r="A97" s="74">
        <v>45</v>
      </c>
      <c r="B97">
        <f ca="1">IF('Chemicals 2010'!$A105="CP",INDIRECT("'Chemicals 2010'!"&amp;'Country Selector'!$B$3&amp;ROW($A105))*10^12,0)</f>
        <v>0</v>
      </c>
      <c r="C97" s="90">
        <f t="shared" ca="1" si="4"/>
        <v>0</v>
      </c>
      <c r="D97" s="90">
        <f t="shared" ca="1" si="5"/>
        <v>0</v>
      </c>
      <c r="E97" s="90">
        <f t="shared" ca="1" si="5"/>
        <v>0</v>
      </c>
      <c r="F97" s="90">
        <f t="shared" ca="1" si="5"/>
        <v>0</v>
      </c>
      <c r="G97" s="210">
        <f ca="1">IF(SUM('Chemicals Calcs'!G$2:G97)-'Chem - ODS'!B$15*10^6&lt;0,0,IF(AND(SUM('Chemicals Calcs'!G$1:G96)-'Chem - ODS'!B$15*10^6&lt;0,SUM('Chemicals Calcs'!G$2:G97)-'Chem - ODS'!B$15*10^6&gt;0),SUM('Chemicals Calcs'!G$2:G97)-'Chem - ODS'!B$15*10^6,'Chemicals Calcs'!G97))</f>
        <v>0</v>
      </c>
      <c r="H97" s="210">
        <f ca="1">IF(SUM('Chemicals Calcs'!H$2:H97)-'Chem - ODS'!C$15*10^6&lt;0,0,IF(AND(SUM('Chemicals Calcs'!H$1:H96)-'Chem - ODS'!C$15*10^6&lt;0,SUM('Chemicals Calcs'!H$2:H97)-'Chem - ODS'!C$15*10^6&gt;0),SUM('Chemicals Calcs'!H$2:H97)-'Chem - ODS'!C$15*10^6,'Chemicals Calcs'!H97))</f>
        <v>0</v>
      </c>
      <c r="I97" s="210">
        <f ca="1">IF(SUM('Chemicals Calcs'!I$2:I97)-'Chem - ODS'!D$15*10^6&lt;0,0,IF(AND(SUM('Chemicals Calcs'!I$1:I96)-'Chem - ODS'!D$15*10^6&lt;0,SUM('Chemicals Calcs'!I$2:I97)-'Chem - ODS'!D$15*10^6&gt;0),SUM('Chemicals Calcs'!I$2:I97)-'Chem - ODS'!D$15*10^6,'Chemicals Calcs'!I97))</f>
        <v>0</v>
      </c>
      <c r="J97" s="210">
        <f ca="1">IF(SUM('Chemicals Calcs'!J$2:J97)-'Chem - ODS'!E$15*10^6&lt;0,0,IF(AND(SUM('Chemicals Calcs'!J$1:J96)-'Chem - ODS'!E$15*10^6&lt;0,SUM('Chemicals Calcs'!J$2:J97)-'Chem - ODS'!E$15*10^6&gt;0),SUM('Chemicals Calcs'!J$2:J97)-'Chem - ODS'!E$15*10^6,'Chemicals Calcs'!J97))</f>
        <v>0</v>
      </c>
      <c r="K97" s="210">
        <f ca="1">IF(SUM('Chemicals Calcs'!K$2:K97)-'Chem - ODS'!F$15*10^6&lt;0,0,IF(AND(SUM('Chemicals Calcs'!K$1:K96)-'Chem - ODS'!F$15*10^6&lt;0,SUM('Chemicals Calcs'!K$2:K97)-'Chem - ODS'!F$15*10^6&gt;0),SUM('Chemicals Calcs'!K$2:K97)-'Chem - ODS'!F$15*10^6,'Chemicals Calcs'!K97))</f>
        <v>0</v>
      </c>
      <c r="L97" s="210">
        <f ca="1">IF(SUM('Chemicals Calcs'!L$2:L97)-'Chem - ODS'!G$15*10^6&lt;0,0,IF(AND(SUM('Chemicals Calcs'!L$1:L96)-'Chem - ODS'!G$15*10^6&lt;0,SUM('Chemicals Calcs'!L$2:L97)-'Chem - ODS'!G$15*10^6&gt;0),SUM('Chemicals Calcs'!L$2:L97)-'Chem - ODS'!G$15*10^6,'Chemicals Calcs'!L97))</f>
        <v>0</v>
      </c>
      <c r="M97" s="210">
        <f ca="1">IF(SUM('Chemicals Calcs'!M$2:M97)-'Chem - ODS'!H$15*10^6&lt;0,0,IF(AND(SUM('Chemicals Calcs'!M$1:M96)-'Chem - ODS'!H$15*10^6&lt;0,SUM('Chemicals Calcs'!M$2:M97)-'Chem - ODS'!H$15*10^6&gt;0),SUM('Chemicals Calcs'!M$2:M97)-'Chem - ODS'!H$15*10^6,'Chemicals Calcs'!M97))</f>
        <v>0</v>
      </c>
      <c r="N97" s="210">
        <f ca="1">IF(SUM('Chemicals Calcs'!N$2:N97)-'Chem - ODS'!I$15*10^6&lt;0,0,IF(AND(SUM('Chemicals Calcs'!N$1:N96)-'Chem - ODS'!I$15*10^6&lt;0,SUM('Chemicals Calcs'!N$2:N97)-'Chem - ODS'!I$15*10^6&gt;0),SUM('Chemicals Calcs'!N$2:N97)-'Chem - ODS'!I$15*10^6,'Chemicals Calcs'!N97))</f>
        <v>0</v>
      </c>
      <c r="O97" s="210">
        <f ca="1">IF(SUM('Chemicals Calcs'!O$2:O97)-'Chem - ODS'!J$15*10^6&lt;0,0,IF(AND(SUM('Chemicals Calcs'!O$1:O96)-'Chem - ODS'!J$15*10^6&lt;0,SUM('Chemicals Calcs'!O$2:O97)-'Chem - ODS'!J$15*10^6&gt;0),SUM('Chemicals Calcs'!O$2:O97)-'Chem - ODS'!J$15*10^6,'Chemicals Calcs'!O97))</f>
        <v>0</v>
      </c>
      <c r="P97" s="210">
        <f ca="1">IF(SUM('Chemicals Calcs'!P$2:P97)-'Chem - ODS'!K$15*10^6&lt;0,0,IF(AND(SUM('Chemicals Calcs'!P$1:P96)-'Chem - ODS'!K$15*10^6&lt;0,SUM('Chemicals Calcs'!P$2:P97)-'Chem - ODS'!K$15*10^6&gt;0),SUM('Chemicals Calcs'!P$2:P97)-'Chem - ODS'!K$15*10^6,'Chemicals Calcs'!P97))</f>
        <v>0</v>
      </c>
      <c r="Q97" s="210">
        <f ca="1">IF(SUM('Chemicals Calcs'!Q$2:Q97)-'Chem - ODS'!L$15*10^6&lt;0,0,IF(AND(SUM('Chemicals Calcs'!Q$1:Q96)-'Chem - ODS'!L$15*10^6&lt;0,SUM('Chemicals Calcs'!Q$2:Q97)-'Chem - ODS'!L$15*10^6&gt;0),SUM('Chemicals Calcs'!Q$2:Q97)-'Chem - ODS'!L$15*10^6,'Chemicals Calcs'!Q97))</f>
        <v>0</v>
      </c>
      <c r="R97" s="210">
        <f ca="1">IF(SUM('Chemicals Calcs'!R$2:R97)-'Chem - ODS'!M$15*10^6&lt;0,0,IF(AND(SUM('Chemicals Calcs'!R$1:R96)-'Chem - ODS'!M$15*10^6&lt;0,SUM('Chemicals Calcs'!R$2:R97)-'Chem - ODS'!M$15*10^6&gt;0),SUM('Chemicals Calcs'!R$2:R97)-'Chem - ODS'!M$15*10^6,'Chemicals Calcs'!R97))</f>
        <v>0</v>
      </c>
      <c r="S97" s="210">
        <f ca="1">IF(SUM('Chemicals Calcs'!S$2:S97)-'Chem - ODS'!N$15*10^6&lt;0,0,IF(AND(SUM('Chemicals Calcs'!S$1:S96)-'Chem - ODS'!N$15*10^6&lt;0,SUM('Chemicals Calcs'!S$2:S97)-'Chem - ODS'!N$15*10^6&gt;0),SUM('Chemicals Calcs'!S$2:S97)-'Chem - ODS'!N$15*10^6,'Chemicals Calcs'!S97))</f>
        <v>0</v>
      </c>
      <c r="T97" s="210">
        <f ca="1">IF(SUM('Chemicals Calcs'!T$2:T97)-'Chem - ODS'!O$15*10^6&lt;0,0,IF(AND(SUM('Chemicals Calcs'!T$1:T96)-'Chem - ODS'!O$15*10^6&lt;0,SUM('Chemicals Calcs'!T$2:T97)-'Chem - ODS'!O$15*10^6&gt;0),SUM('Chemicals Calcs'!T$2:T97)-'Chem - ODS'!O$15*10^6,'Chemicals Calcs'!T97))</f>
        <v>0</v>
      </c>
      <c r="U97" s="210">
        <f ca="1">IF(SUM('Chemicals Calcs'!U$2:U97)-'Chem - ODS'!P$15*10^6&lt;0,0,IF(AND(SUM('Chemicals Calcs'!U$1:U96)-'Chem - ODS'!P$15*10^6&lt;0,SUM('Chemicals Calcs'!U$2:U97)-'Chem - ODS'!P$15*10^6&gt;0),SUM('Chemicals Calcs'!U$2:U97)-'Chem - ODS'!P$15*10^6,'Chemicals Calcs'!U97))</f>
        <v>0</v>
      </c>
      <c r="V97" s="210">
        <f ca="1">IF(SUM('Chemicals Calcs'!V$2:V97)-'Chem - ODS'!Q$15*10^6&lt;0,0,IF(AND(SUM('Chemicals Calcs'!V$1:V96)-'Chem - ODS'!Q$15*10^6&lt;0,SUM('Chemicals Calcs'!V$2:V97)-'Chem - ODS'!Q$15*10^6&gt;0),SUM('Chemicals Calcs'!V$2:V97)-'Chem - ODS'!Q$15*10^6,'Chemicals Calcs'!V97))</f>
        <v>0</v>
      </c>
      <c r="W97" s="210">
        <f ca="1">IF(SUM('Chemicals Calcs'!W$2:W97)-'Chem - ODS'!R$15*10^6&lt;0,0,IF(AND(SUM('Chemicals Calcs'!W$1:W96)-'Chem - ODS'!R$15*10^6&lt;0,SUM('Chemicals Calcs'!W$2:W97)-'Chem - ODS'!R$15*10^6&gt;0),SUM('Chemicals Calcs'!W$2:W97)-'Chem - ODS'!R$15*10^6,'Chemicals Calcs'!W97))</f>
        <v>0</v>
      </c>
      <c r="X97" s="210">
        <f ca="1">IF(SUM('Chemicals Calcs'!X$2:X97)-'Chem - ODS'!S$15*10^6&lt;0,0,IF(AND(SUM('Chemicals Calcs'!X$1:X96)-'Chem - ODS'!S$15*10^6&lt;0,SUM('Chemicals Calcs'!X$2:X97)-'Chem - ODS'!S$15*10^6&gt;0),SUM('Chemicals Calcs'!X$2:X97)-'Chem - ODS'!S$15*10^6,'Chemicals Calcs'!X97))</f>
        <v>0</v>
      </c>
      <c r="Y97" s="210">
        <f ca="1">IF(SUM('Chemicals Calcs'!Y$2:Y97)-'Chem - ODS'!T$15*10^6&lt;0,0,IF(AND(SUM('Chemicals Calcs'!Y$1:Y96)-'Chem - ODS'!T$15*10^6&lt;0,SUM('Chemicals Calcs'!Y$2:Y97)-'Chem - ODS'!T$15*10^6&gt;0),SUM('Chemicals Calcs'!Y$2:Y97)-'Chem - ODS'!T$15*10^6,'Chemicals Calcs'!Y97))</f>
        <v>0</v>
      </c>
      <c r="Z97" s="210">
        <f ca="1">IF(SUM('Chemicals Calcs'!Z$2:Z97)-'Chem - ODS'!U$15*10^6&lt;0,0,IF(AND(SUM('Chemicals Calcs'!Z$1:Z96)-'Chem - ODS'!U$15*10^6&lt;0,SUM('Chemicals Calcs'!Z$2:Z97)-'Chem - ODS'!U$15*10^6&gt;0),SUM('Chemicals Calcs'!Z$2:Z97)-'Chem - ODS'!U$15*10^6,'Chemicals Calcs'!Z97))</f>
        <v>0</v>
      </c>
      <c r="AA97" s="210">
        <f ca="1">IF(SUM('Chemicals Calcs'!AA$2:AA97)-'Chem - ODS'!V$15*10^6&lt;0,0,IF(AND(SUM('Chemicals Calcs'!AA$1:AA96)-'Chem - ODS'!V$15*10^6&lt;0,SUM('Chemicals Calcs'!AA$2:AA97)-'Chem - ODS'!V$15*10^6&gt;0),SUM('Chemicals Calcs'!AA$2:AA97)-'Chem - ODS'!V$15*10^6,'Chemicals Calcs'!AA97))</f>
        <v>0</v>
      </c>
      <c r="AB97" s="210">
        <f ca="1">IF(SUM('Chemicals Calcs'!AB$2:AB97)-'Chem - ODS'!W$15*10^6&lt;0,0,IF(AND(SUM('Chemicals Calcs'!AB$1:AB96)-'Chem - ODS'!W$15*10^6&lt;0,SUM('Chemicals Calcs'!AB$2:AB97)-'Chem - ODS'!W$15*10^6&gt;0),SUM('Chemicals Calcs'!AB$2:AB97)-'Chem - ODS'!W$15*10^6,'Chemicals Calcs'!AB97))</f>
        <v>0</v>
      </c>
      <c r="AC97" s="210">
        <f ca="1">IF(SUM('Chemicals Calcs'!AC$2:AC97)-'Chem - ODS'!X$15*10^6&lt;0,0,IF(AND(SUM('Chemicals Calcs'!AC$1:AC96)-'Chem - ODS'!X$15*10^6&lt;0,SUM('Chemicals Calcs'!AC$2:AC97)-'Chem - ODS'!X$15*10^6&gt;0),SUM('Chemicals Calcs'!AC$2:AC97)-'Chem - ODS'!X$15*10^6,'Chemicals Calcs'!AC97))</f>
        <v>0</v>
      </c>
      <c r="AD97" s="210">
        <f ca="1">IF(SUM('Chemicals Calcs'!AD$2:AD97)-'Chem - ODS'!Y$15*10^6&lt;0,0,IF(AND(SUM('Chemicals Calcs'!AD$1:AD96)-'Chem - ODS'!Y$15*10^6&lt;0,SUM('Chemicals Calcs'!AD$2:AD97)-'Chem - ODS'!Y$15*10^6&gt;0),SUM('Chemicals Calcs'!AD$2:AD97)-'Chem - ODS'!Y$15*10^6,'Chemicals Calcs'!AD97))</f>
        <v>0</v>
      </c>
      <c r="AE97" s="210">
        <f ca="1">IF(SUM('Chemicals Calcs'!AE$2:AE97)-'Chem - ODS'!Z$15*10^6&lt;0,0,IF(AND(SUM('Chemicals Calcs'!AE$1:AE96)-'Chem - ODS'!Z$15*10^6&lt;0,SUM('Chemicals Calcs'!AE$2:AE97)-'Chem - ODS'!Z$15*10^6&gt;0),SUM('Chemicals Calcs'!AE$2:AE97)-'Chem - ODS'!Z$15*10^6,'Chemicals Calcs'!AE97))</f>
        <v>0</v>
      </c>
      <c r="AF97" s="210">
        <f ca="1">IF(SUM('Chemicals Calcs'!AF$2:AF97)-'Chem - ODS'!AA$15*10^6&lt;0,0,IF(AND(SUM('Chemicals Calcs'!AF$1:AF96)-'Chem - ODS'!AA$15*10^6&lt;0,SUM('Chemicals Calcs'!AF$2:AF97)-'Chem - ODS'!AA$15*10^6&gt;0),SUM('Chemicals Calcs'!AF$2:AF97)-'Chem - ODS'!AA$15*10^6,'Chemicals Calcs'!AF97))</f>
        <v>0</v>
      </c>
      <c r="AG97" s="210">
        <f ca="1">IF(SUM('Chemicals Calcs'!AG$2:AG97)-'Chem - ODS'!AB$15*10^6&lt;0,0,IF(AND(SUM('Chemicals Calcs'!AG$1:AG96)-'Chem - ODS'!AB$15*10^6&lt;0,SUM('Chemicals Calcs'!AG$2:AG97)-'Chem - ODS'!AB$15*10^6&gt;0),SUM('Chemicals Calcs'!AG$2:AG97)-'Chem - ODS'!AB$15*10^6,'Chemicals Calcs'!AG97))</f>
        <v>0</v>
      </c>
      <c r="AH97" s="210">
        <f ca="1">IF(SUM('Chemicals Calcs'!AH$2:AH97)-'Chem - ODS'!AC$15*10^6&lt;0,0,IF(AND(SUM('Chemicals Calcs'!AH$1:AH96)-'Chem - ODS'!AC$15*10^6&lt;0,SUM('Chemicals Calcs'!AH$2:AH97)-'Chem - ODS'!AC$15*10^6&gt;0),SUM('Chemicals Calcs'!AH$2:AH97)-'Chem - ODS'!AC$15*10^6,'Chemicals Calcs'!AH97))</f>
        <v>0</v>
      </c>
      <c r="AI97" s="210">
        <f ca="1">IF(SUM('Chemicals Calcs'!AI$2:AI97)-'Chem - ODS'!AD$15*10^6&lt;0,0,IF(AND(SUM('Chemicals Calcs'!AI$1:AI96)-'Chem - ODS'!AD$15*10^6&lt;0,SUM('Chemicals Calcs'!AI$2:AI97)-'Chem - ODS'!AD$15*10^6&gt;0),SUM('Chemicals Calcs'!AI$2:AI97)-'Chem - ODS'!AD$15*10^6,'Chemicals Calcs'!AI97))</f>
        <v>0</v>
      </c>
      <c r="AJ97" s="210">
        <f ca="1">IF(SUM('Chemicals Calcs'!AJ$2:AJ97)-'Chem - ODS'!AE$15*10^6&lt;0,0,IF(AND(SUM('Chemicals Calcs'!AJ$1:AJ96)-'Chem - ODS'!AE$15*10^6&lt;0,SUM('Chemicals Calcs'!AJ$2:AJ97)-'Chem - ODS'!AE$15*10^6&gt;0),SUM('Chemicals Calcs'!AJ$2:AJ97)-'Chem - ODS'!AE$15*10^6,'Chemicals Calcs'!AJ97))</f>
        <v>0</v>
      </c>
      <c r="AK97" s="210">
        <f ca="1">IF(SUM('Chemicals Calcs'!AK$2:AK97)-'Chem - ODS'!AF$15*10^6&lt;0,0,IF(AND(SUM('Chemicals Calcs'!AK$1:AK96)-'Chem - ODS'!AF$15*10^6&lt;0,SUM('Chemicals Calcs'!AK$2:AK97)-'Chem - ODS'!AF$15*10^6&gt;0),SUM('Chemicals Calcs'!AK$2:AK97)-'Chem - ODS'!AF$15*10^6,'Chemicals Calcs'!AK97))</f>
        <v>0</v>
      </c>
      <c r="AL97" s="210">
        <f ca="1">IF(SUM('Chemicals Calcs'!AL$2:AL97)-'Chem - ODS'!AG$15*10^6&lt;0,0,IF(AND(SUM('Chemicals Calcs'!AL$1:AL96)-'Chem - ODS'!AG$15*10^6&lt;0,SUM('Chemicals Calcs'!AL$2:AL97)-'Chem - ODS'!AG$15*10^6&gt;0),SUM('Chemicals Calcs'!AL$2:AL97)-'Chem - ODS'!AG$15*10^6,'Chemicals Calcs'!AL97))</f>
        <v>0</v>
      </c>
      <c r="AM97" s="210">
        <f ca="1">IF(SUM('Chemicals Calcs'!AM$2:AM97)-'Chem - ODS'!AH$15*10^6&lt;0,0,IF(AND(SUM('Chemicals Calcs'!AM$1:AM96)-'Chem - ODS'!AH$15*10^6&lt;0,SUM('Chemicals Calcs'!AM$2:AM97)-'Chem - ODS'!AH$15*10^6&gt;0),SUM('Chemicals Calcs'!AM$2:AM97)-'Chem - ODS'!AH$15*10^6,'Chemicals Calcs'!AM97))</f>
        <v>0</v>
      </c>
      <c r="AN97" s="210">
        <f ca="1">IF(SUM('Chemicals Calcs'!AN$2:AN97)-'Chem - ODS'!AI$15*10^6&lt;0,0,IF(AND(SUM('Chemicals Calcs'!AN$1:AN96)-'Chem - ODS'!AI$15*10^6&lt;0,SUM('Chemicals Calcs'!AN$2:AN97)-'Chem - ODS'!AI$15*10^6&gt;0),SUM('Chemicals Calcs'!AN$2:AN97)-'Chem - ODS'!AI$15*10^6,'Chemicals Calcs'!AN97))</f>
        <v>0</v>
      </c>
      <c r="AO97" s="210">
        <f ca="1">IF(SUM('Chemicals Calcs'!AO$2:AO97)-'Chem - ODS'!AJ$15*10^6&lt;0,0,IF(AND(SUM('Chemicals Calcs'!AO$1:AO96)-'Chem - ODS'!AJ$15*10^6&lt;0,SUM('Chemicals Calcs'!AO$2:AO97)-'Chem - ODS'!AJ$15*10^6&gt;0),SUM('Chemicals Calcs'!AO$2:AO97)-'Chem - ODS'!AJ$15*10^6,'Chemicals Calcs'!AO97))</f>
        <v>0</v>
      </c>
      <c r="AP97" s="210">
        <f ca="1">IF(SUM('Chemicals Calcs'!AP$2:AP97)-'Chem - ODS'!AK$15*10^6&lt;0,0,IF(AND(SUM('Chemicals Calcs'!AP$1:AP96)-'Chem - ODS'!AK$15*10^6&lt;0,SUM('Chemicals Calcs'!AP$2:AP97)-'Chem - ODS'!AK$15*10^6&gt;0),SUM('Chemicals Calcs'!AP$2:AP97)-'Chem - ODS'!AK$15*10^6,'Chemicals Calcs'!AP97))</f>
        <v>0</v>
      </c>
    </row>
    <row r="98" spans="1:42">
      <c r="A98" s="74">
        <v>46</v>
      </c>
      <c r="B98">
        <f ca="1">IF('Chemicals 2010'!$A106="CP",INDIRECT("'Chemicals 2010'!"&amp;'Country Selector'!$B$3&amp;ROW($A106))*10^12,0)</f>
        <v>0</v>
      </c>
      <c r="C98" s="90">
        <f t="shared" ca="1" si="4"/>
        <v>32323082540.821991</v>
      </c>
      <c r="D98" s="90">
        <f t="shared" ca="1" si="5"/>
        <v>64646165081.643982</v>
      </c>
      <c r="E98" s="90">
        <f t="shared" ca="1" si="5"/>
        <v>96969247622.465973</v>
      </c>
      <c r="F98" s="90">
        <f t="shared" ca="1" si="5"/>
        <v>129292330163.28796</v>
      </c>
      <c r="G98" s="210">
        <f ca="1">IF(SUM('Chemicals Calcs'!G$2:G98)-'Chem - ODS'!B$15*10^6&lt;0,0,IF(AND(SUM('Chemicals Calcs'!G$1:G97)-'Chem - ODS'!B$15*10^6&lt;0,SUM('Chemicals Calcs'!G$2:G98)-'Chem - ODS'!B$15*10^6&gt;0),SUM('Chemicals Calcs'!G$2:G98)-'Chem - ODS'!B$15*10^6,'Chemicals Calcs'!G98))</f>
        <v>161615412704.10995</v>
      </c>
      <c r="H98" s="210">
        <f ca="1">IF(SUM('Chemicals Calcs'!H$2:H98)-'Chem - ODS'!C$15*10^6&lt;0,0,IF(AND(SUM('Chemicals Calcs'!H$1:H97)-'Chem - ODS'!C$15*10^6&lt;0,SUM('Chemicals Calcs'!H$2:H98)-'Chem - ODS'!C$15*10^6&gt;0),SUM('Chemicals Calcs'!H$2:H98)-'Chem - ODS'!C$15*10^6,'Chemicals Calcs'!H98))</f>
        <v>193938495244.93195</v>
      </c>
      <c r="I98" s="210">
        <f ca="1">IF(SUM('Chemicals Calcs'!I$2:I98)-'Chem - ODS'!D$15*10^6&lt;0,0,IF(AND(SUM('Chemicals Calcs'!I$1:I97)-'Chem - ODS'!D$15*10^6&lt;0,SUM('Chemicals Calcs'!I$2:I98)-'Chem - ODS'!D$15*10^6&gt;0),SUM('Chemicals Calcs'!I$2:I98)-'Chem - ODS'!D$15*10^6,'Chemicals Calcs'!I98))</f>
        <v>226261577785.75397</v>
      </c>
      <c r="J98" s="210">
        <f ca="1">IF(SUM('Chemicals Calcs'!J$2:J98)-'Chem - ODS'!E$15*10^6&lt;0,0,IF(AND(SUM('Chemicals Calcs'!J$1:J97)-'Chem - ODS'!E$15*10^6&lt;0,SUM('Chemicals Calcs'!J$2:J98)-'Chem - ODS'!E$15*10^6&gt;0),SUM('Chemicals Calcs'!J$2:J98)-'Chem - ODS'!E$15*10^6,'Chemicals Calcs'!J98))</f>
        <v>258584660326.57593</v>
      </c>
      <c r="K98" s="210">
        <f ca="1">IF(SUM('Chemicals Calcs'!K$2:K98)-'Chem - ODS'!F$15*10^6&lt;0,0,IF(AND(SUM('Chemicals Calcs'!K$1:K97)-'Chem - ODS'!F$15*10^6&lt;0,SUM('Chemicals Calcs'!K$2:K98)-'Chem - ODS'!F$15*10^6&gt;0),SUM('Chemicals Calcs'!K$2:K98)-'Chem - ODS'!F$15*10^6,'Chemicals Calcs'!K98))</f>
        <v>290907742867.39789</v>
      </c>
      <c r="L98" s="210">
        <f ca="1">IF(SUM('Chemicals Calcs'!L$2:L98)-'Chem - ODS'!G$15*10^6&lt;0,0,IF(AND(SUM('Chemicals Calcs'!L$1:L97)-'Chem - ODS'!G$15*10^6&lt;0,SUM('Chemicals Calcs'!L$2:L98)-'Chem - ODS'!G$15*10^6&gt;0),SUM('Chemicals Calcs'!L$2:L98)-'Chem - ODS'!G$15*10^6,'Chemicals Calcs'!L98))</f>
        <v>323230825408.21991</v>
      </c>
      <c r="M98" s="210">
        <f ca="1">IF(SUM('Chemicals Calcs'!M$2:M98)-'Chem - ODS'!H$15*10^6&lt;0,0,IF(AND(SUM('Chemicals Calcs'!M$1:M97)-'Chem - ODS'!H$15*10^6&lt;0,SUM('Chemicals Calcs'!M$2:M98)-'Chem - ODS'!H$15*10^6&gt;0),SUM('Chemicals Calcs'!M$2:M98)-'Chem - ODS'!H$15*10^6,'Chemicals Calcs'!M98))</f>
        <v>371510889362.79932</v>
      </c>
      <c r="N98" s="210">
        <f ca="1">IF(SUM('Chemicals Calcs'!N$2:N98)-'Chem - ODS'!I$15*10^6&lt;0,0,IF(AND(SUM('Chemicals Calcs'!N$1:N97)-'Chem - ODS'!I$15*10^6&lt;0,SUM('Chemicals Calcs'!N$2:N98)-'Chem - ODS'!I$15*10^6&gt;0),SUM('Chemicals Calcs'!N$2:N98)-'Chem - ODS'!I$15*10^6,'Chemicals Calcs'!N98))</f>
        <v>419790953317.37878</v>
      </c>
      <c r="O98" s="210">
        <f ca="1">IF(SUM('Chemicals Calcs'!O$2:O98)-'Chem - ODS'!J$15*10^6&lt;0,0,IF(AND(SUM('Chemicals Calcs'!O$1:O97)-'Chem - ODS'!J$15*10^6&lt;0,SUM('Chemicals Calcs'!O$2:O98)-'Chem - ODS'!J$15*10^6&gt;0),SUM('Chemicals Calcs'!O$2:O98)-'Chem - ODS'!J$15*10^6,'Chemicals Calcs'!O98))</f>
        <v>468071017271.95825</v>
      </c>
      <c r="P98" s="210">
        <f ca="1">IF(SUM('Chemicals Calcs'!P$2:P98)-'Chem - ODS'!K$15*10^6&lt;0,0,IF(AND(SUM('Chemicals Calcs'!P$1:P97)-'Chem - ODS'!K$15*10^6&lt;0,SUM('Chemicals Calcs'!P$2:P98)-'Chem - ODS'!K$15*10^6&gt;0),SUM('Chemicals Calcs'!P$2:P98)-'Chem - ODS'!K$15*10^6,'Chemicals Calcs'!P98))</f>
        <v>516351081226.53772</v>
      </c>
      <c r="Q98" s="210">
        <f ca="1">IF(SUM('Chemicals Calcs'!Q$2:Q98)-'Chem - ODS'!L$15*10^6&lt;0,0,IF(AND(SUM('Chemicals Calcs'!Q$1:Q97)-'Chem - ODS'!L$15*10^6&lt;0,SUM('Chemicals Calcs'!Q$2:Q98)-'Chem - ODS'!L$15*10^6&gt;0),SUM('Chemicals Calcs'!Q$2:Q98)-'Chem - ODS'!L$15*10^6,'Chemicals Calcs'!Q98))</f>
        <v>564631145181.11719</v>
      </c>
      <c r="R98" s="210">
        <f ca="1">IF(SUM('Chemicals Calcs'!R$2:R98)-'Chem - ODS'!M$15*10^6&lt;0,0,IF(AND(SUM('Chemicals Calcs'!R$1:R97)-'Chem - ODS'!M$15*10^6&lt;0,SUM('Chemicals Calcs'!R$2:R98)-'Chem - ODS'!M$15*10^6&gt;0),SUM('Chemicals Calcs'!R$2:R98)-'Chem - ODS'!M$15*10^6,'Chemicals Calcs'!R98))</f>
        <v>612911209135.69653</v>
      </c>
      <c r="S98" s="210">
        <f ca="1">IF(SUM('Chemicals Calcs'!S$2:S98)-'Chem - ODS'!N$15*10^6&lt;0,0,IF(AND(SUM('Chemicals Calcs'!S$1:S97)-'Chem - ODS'!N$15*10^6&lt;0,SUM('Chemicals Calcs'!S$2:S98)-'Chem - ODS'!N$15*10^6&gt;0),SUM('Chemicals Calcs'!S$2:S98)-'Chem - ODS'!N$15*10^6,'Chemicals Calcs'!S98))</f>
        <v>661191273090.276</v>
      </c>
      <c r="T98" s="210">
        <f ca="1">IF(SUM('Chemicals Calcs'!T$2:T98)-'Chem - ODS'!O$15*10^6&lt;0,0,IF(AND(SUM('Chemicals Calcs'!T$1:T97)-'Chem - ODS'!O$15*10^6&lt;0,SUM('Chemicals Calcs'!T$2:T98)-'Chem - ODS'!O$15*10^6&gt;0),SUM('Chemicals Calcs'!T$2:T98)-'Chem - ODS'!O$15*10^6,'Chemicals Calcs'!T98))</f>
        <v>709471337044.85547</v>
      </c>
      <c r="U98" s="210">
        <f ca="1">IF(SUM('Chemicals Calcs'!U$2:U98)-'Chem - ODS'!P$15*10^6&lt;0,0,IF(AND(SUM('Chemicals Calcs'!U$1:U97)-'Chem - ODS'!P$15*10^6&lt;0,SUM('Chemicals Calcs'!U$2:U98)-'Chem - ODS'!P$15*10^6&gt;0),SUM('Chemicals Calcs'!U$2:U98)-'Chem - ODS'!P$15*10^6,'Chemicals Calcs'!U98))</f>
        <v>757751400999.43506</v>
      </c>
      <c r="V98" s="210">
        <f ca="1">IF(SUM('Chemicals Calcs'!V$2:V98)-'Chem - ODS'!Q$15*10^6&lt;0,0,IF(AND(SUM('Chemicals Calcs'!V$1:V97)-'Chem - ODS'!Q$15*10^6&lt;0,SUM('Chemicals Calcs'!V$2:V98)-'Chem - ODS'!Q$15*10^6&gt;0),SUM('Chemicals Calcs'!V$2:V98)-'Chem - ODS'!Q$15*10^6,'Chemicals Calcs'!V98))</f>
        <v>806031464954.0144</v>
      </c>
      <c r="W98" s="210">
        <f ca="1">IF(SUM('Chemicals Calcs'!W$2:W98)-'Chem - ODS'!R$15*10^6&lt;0,0,IF(AND(SUM('Chemicals Calcs'!W$1:W97)-'Chem - ODS'!R$15*10^6&lt;0,SUM('Chemicals Calcs'!W$2:W98)-'Chem - ODS'!R$15*10^6&gt;0),SUM('Chemicals Calcs'!W$2:W98)-'Chem - ODS'!R$15*10^6,'Chemicals Calcs'!W98))</f>
        <v>820095474902.20239</v>
      </c>
      <c r="X98" s="210">
        <f ca="1">IF(SUM('Chemicals Calcs'!X$2:X98)-'Chem - ODS'!S$15*10^6&lt;0,0,IF(AND(SUM('Chemicals Calcs'!X$1:X97)-'Chem - ODS'!S$15*10^6&lt;0,SUM('Chemicals Calcs'!X$2:X98)-'Chem - ODS'!S$15*10^6&gt;0),SUM('Chemicals Calcs'!X$2:X98)-'Chem - ODS'!S$15*10^6,'Chemicals Calcs'!X98))</f>
        <v>834159484850.3905</v>
      </c>
      <c r="Y98" s="210">
        <f ca="1">IF(SUM('Chemicals Calcs'!Y$2:Y98)-'Chem - ODS'!T$15*10^6&lt;0,0,IF(AND(SUM('Chemicals Calcs'!Y$1:Y97)-'Chem - ODS'!T$15*10^6&lt;0,SUM('Chemicals Calcs'!Y$2:Y98)-'Chem - ODS'!T$15*10^6&gt;0),SUM('Chemicals Calcs'!Y$2:Y98)-'Chem - ODS'!T$15*10^6,'Chemicals Calcs'!Y98))</f>
        <v>848223494798.57837</v>
      </c>
      <c r="Z98" s="210">
        <f ca="1">IF(SUM('Chemicals Calcs'!Z$2:Z98)-'Chem - ODS'!U$15*10^6&lt;0,0,IF(AND(SUM('Chemicals Calcs'!Z$1:Z97)-'Chem - ODS'!U$15*10^6&lt;0,SUM('Chemicals Calcs'!Z$2:Z98)-'Chem - ODS'!U$15*10^6&gt;0),SUM('Chemicals Calcs'!Z$2:Z98)-'Chem - ODS'!U$15*10^6,'Chemicals Calcs'!Z98))</f>
        <v>862287504746.76648</v>
      </c>
      <c r="AA98" s="210">
        <f ca="1">IF(SUM('Chemicals Calcs'!AA$2:AA98)-'Chem - ODS'!V$15*10^6&lt;0,0,IF(AND(SUM('Chemicals Calcs'!AA$1:AA97)-'Chem - ODS'!V$15*10^6&lt;0,SUM('Chemicals Calcs'!AA$2:AA98)-'Chem - ODS'!V$15*10^6&gt;0),SUM('Chemicals Calcs'!AA$2:AA98)-'Chem - ODS'!V$15*10^6,'Chemicals Calcs'!AA98))</f>
        <v>876351514694.95459</v>
      </c>
      <c r="AB98" s="210">
        <f ca="1">IF(SUM('Chemicals Calcs'!AB$2:AB98)-'Chem - ODS'!W$15*10^6&lt;0,0,IF(AND(SUM('Chemicals Calcs'!AB$1:AB97)-'Chem - ODS'!W$15*10^6&lt;0,SUM('Chemicals Calcs'!AB$2:AB98)-'Chem - ODS'!W$15*10^6&gt;0),SUM('Chemicals Calcs'!AB$2:AB98)-'Chem - ODS'!W$15*10^6,'Chemicals Calcs'!AB98))</f>
        <v>890415524643.14246</v>
      </c>
      <c r="AC98" s="210">
        <f ca="1">IF(SUM('Chemicals Calcs'!AC$2:AC98)-'Chem - ODS'!X$15*10^6&lt;0,0,IF(AND(SUM('Chemicals Calcs'!AC$1:AC97)-'Chem - ODS'!X$15*10^6&lt;0,SUM('Chemicals Calcs'!AC$2:AC98)-'Chem - ODS'!X$15*10^6&gt;0),SUM('Chemicals Calcs'!AC$2:AC98)-'Chem - ODS'!X$15*10^6,'Chemicals Calcs'!AC98))</f>
        <v>904479534591.33044</v>
      </c>
      <c r="AD98" s="210">
        <f ca="1">IF(SUM('Chemicals Calcs'!AD$2:AD98)-'Chem - ODS'!Y$15*10^6&lt;0,0,IF(AND(SUM('Chemicals Calcs'!AD$1:AD97)-'Chem - ODS'!Y$15*10^6&lt;0,SUM('Chemicals Calcs'!AD$2:AD98)-'Chem - ODS'!Y$15*10^6&gt;0),SUM('Chemicals Calcs'!AD$2:AD98)-'Chem - ODS'!Y$15*10^6,'Chemicals Calcs'!AD98))</f>
        <v>918543544539.51831</v>
      </c>
      <c r="AE98" s="210">
        <f ca="1">IF(SUM('Chemicals Calcs'!AE$2:AE98)-'Chem - ODS'!Z$15*10^6&lt;0,0,IF(AND(SUM('Chemicals Calcs'!AE$1:AE97)-'Chem - ODS'!Z$15*10^6&lt;0,SUM('Chemicals Calcs'!AE$2:AE98)-'Chem - ODS'!Z$15*10^6&gt;0),SUM('Chemicals Calcs'!AE$2:AE98)-'Chem - ODS'!Z$15*10^6,'Chemicals Calcs'!AE98))</f>
        <v>932607554487.70642</v>
      </c>
      <c r="AF98" s="210">
        <f ca="1">IF(SUM('Chemicals Calcs'!AF$2:AF98)-'Chem - ODS'!AA$15*10^6&lt;0,0,IF(AND(SUM('Chemicals Calcs'!AF$1:AF97)-'Chem - ODS'!AA$15*10^6&lt;0,SUM('Chemicals Calcs'!AF$2:AF98)-'Chem - ODS'!AA$15*10^6&gt;0),SUM('Chemicals Calcs'!AF$2:AF98)-'Chem - ODS'!AA$15*10^6,'Chemicals Calcs'!AF98))</f>
        <v>946671564435.89453</v>
      </c>
      <c r="AG98" s="210">
        <f ca="1">IF(SUM('Chemicals Calcs'!AG$2:AG98)-'Chem - ODS'!AB$15*10^6&lt;0,0,IF(AND(SUM('Chemicals Calcs'!AG$1:AG97)-'Chem - ODS'!AB$15*10^6&lt;0,SUM('Chemicals Calcs'!AG$2:AG98)-'Chem - ODS'!AB$15*10^6&gt;0),SUM('Chemicals Calcs'!AG$2:AG98)-'Chem - ODS'!AB$15*10^6,'Chemicals Calcs'!AG98))</f>
        <v>960735574384.08252</v>
      </c>
      <c r="AH98" s="210">
        <f ca="1">IF(SUM('Chemicals Calcs'!AH$2:AH98)-'Chem - ODS'!AC$15*10^6&lt;0,0,IF(AND(SUM('Chemicals Calcs'!AH$1:AH97)-'Chem - ODS'!AC$15*10^6&lt;0,SUM('Chemicals Calcs'!AH$2:AH98)-'Chem - ODS'!AC$15*10^6&gt;0),SUM('Chemicals Calcs'!AH$2:AH98)-'Chem - ODS'!AC$15*10^6,'Chemicals Calcs'!AH98))</f>
        <v>974799584332.27051</v>
      </c>
      <c r="AI98" s="210">
        <f ca="1">IF(SUM('Chemicals Calcs'!AI$2:AI98)-'Chem - ODS'!AD$15*10^6&lt;0,0,IF(AND(SUM('Chemicals Calcs'!AI$1:AI97)-'Chem - ODS'!AD$15*10^6&lt;0,SUM('Chemicals Calcs'!AI$2:AI98)-'Chem - ODS'!AD$15*10^6&gt;0),SUM('Chemicals Calcs'!AI$2:AI98)-'Chem - ODS'!AD$15*10^6,'Chemicals Calcs'!AI98))</f>
        <v>988863594280.4585</v>
      </c>
      <c r="AJ98" s="210">
        <f ca="1">IF(SUM('Chemicals Calcs'!AJ$2:AJ98)-'Chem - ODS'!AE$15*10^6&lt;0,0,IF(AND(SUM('Chemicals Calcs'!AJ$1:AJ97)-'Chem - ODS'!AE$15*10^6&lt;0,SUM('Chemicals Calcs'!AJ$2:AJ98)-'Chem - ODS'!AE$15*10^6&gt;0),SUM('Chemicals Calcs'!AJ$2:AJ98)-'Chem - ODS'!AE$15*10^6,'Chemicals Calcs'!AJ98))</f>
        <v>1002927604228.6465</v>
      </c>
      <c r="AK98" s="210">
        <f ca="1">IF(SUM('Chemicals Calcs'!AK$2:AK98)-'Chem - ODS'!AF$15*10^6&lt;0,0,IF(AND(SUM('Chemicals Calcs'!AK$1:AK97)-'Chem - ODS'!AF$15*10^6&lt;0,SUM('Chemicals Calcs'!AK$2:AK98)-'Chem - ODS'!AF$15*10^6&gt;0),SUM('Chemicals Calcs'!AK$2:AK98)-'Chem - ODS'!AF$15*10^6,'Chemicals Calcs'!AK98))</f>
        <v>1016991614176.8345</v>
      </c>
      <c r="AL98" s="210">
        <f ca="1">IF(SUM('Chemicals Calcs'!AL$2:AL98)-'Chem - ODS'!AG$15*10^6&lt;0,0,IF(AND(SUM('Chemicals Calcs'!AL$1:AL97)-'Chem - ODS'!AG$15*10^6&lt;0,SUM('Chemicals Calcs'!AL$2:AL98)-'Chem - ODS'!AG$15*10^6&gt;0),SUM('Chemicals Calcs'!AL$2:AL98)-'Chem - ODS'!AG$15*10^6,'Chemicals Calcs'!AL98))</f>
        <v>1031055624125.0225</v>
      </c>
      <c r="AM98" s="210">
        <f ca="1">IF(SUM('Chemicals Calcs'!AM$2:AM98)-'Chem - ODS'!AH$15*10^6&lt;0,0,IF(AND(SUM('Chemicals Calcs'!AM$1:AM97)-'Chem - ODS'!AH$15*10^6&lt;0,SUM('Chemicals Calcs'!AM$2:AM98)-'Chem - ODS'!AH$15*10^6&gt;0),SUM('Chemicals Calcs'!AM$2:AM98)-'Chem - ODS'!AH$15*10^6,'Chemicals Calcs'!AM98))</f>
        <v>1045119634073.2106</v>
      </c>
      <c r="AN98" s="210">
        <f ca="1">IF(SUM('Chemicals Calcs'!AN$2:AN98)-'Chem - ODS'!AI$15*10^6&lt;0,0,IF(AND(SUM('Chemicals Calcs'!AN$1:AN97)-'Chem - ODS'!AI$15*10^6&lt;0,SUM('Chemicals Calcs'!AN$2:AN98)-'Chem - ODS'!AI$15*10^6&gt;0),SUM('Chemicals Calcs'!AN$2:AN98)-'Chem - ODS'!AI$15*10^6,'Chemicals Calcs'!AN98))</f>
        <v>1059183644021.3986</v>
      </c>
      <c r="AO98" s="210">
        <f ca="1">IF(SUM('Chemicals Calcs'!AO$2:AO98)-'Chem - ODS'!AJ$15*10^6&lt;0,0,IF(AND(SUM('Chemicals Calcs'!AO$1:AO97)-'Chem - ODS'!AJ$15*10^6&lt;0,SUM('Chemicals Calcs'!AO$2:AO98)-'Chem - ODS'!AJ$15*10^6&gt;0),SUM('Chemicals Calcs'!AO$2:AO98)-'Chem - ODS'!AJ$15*10^6,'Chemicals Calcs'!AO98))</f>
        <v>1073247653969.5864</v>
      </c>
      <c r="AP98" s="210">
        <f ca="1">IF(SUM('Chemicals Calcs'!AP$2:AP98)-'Chem - ODS'!AK$15*10^6&lt;0,0,IF(AND(SUM('Chemicals Calcs'!AP$1:AP97)-'Chem - ODS'!AK$15*10^6&lt;0,SUM('Chemicals Calcs'!AP$2:AP98)-'Chem - ODS'!AK$15*10^6&gt;0),SUM('Chemicals Calcs'!AP$2:AP98)-'Chem - ODS'!AK$15*10^6,'Chemicals Calcs'!AP98))</f>
        <v>1087311663917.7745</v>
      </c>
    </row>
    <row r="99" spans="1:42">
      <c r="A99" s="74">
        <v>47</v>
      </c>
      <c r="B99">
        <f ca="1">IF('Chemicals 2010'!$A107="CP",INDIRECT("'Chemicals 2010'!"&amp;'Country Selector'!$B$3&amp;ROW($A107))*10^12,0)</f>
        <v>0</v>
      </c>
      <c r="C99" s="90">
        <f t="shared" ca="1" si="4"/>
        <v>1358514584.5993209</v>
      </c>
      <c r="D99" s="90">
        <f t="shared" ca="1" si="5"/>
        <v>2717029169.1986418</v>
      </c>
      <c r="E99" s="90">
        <f t="shared" ca="1" si="5"/>
        <v>4075543753.7979631</v>
      </c>
      <c r="F99" s="90">
        <f t="shared" ca="1" si="5"/>
        <v>5434058338.3972836</v>
      </c>
      <c r="G99" s="210">
        <f ca="1">IF(SUM('Chemicals Calcs'!G$2:G99)-'Chem - ODS'!B$15*10^6&lt;0,0,IF(AND(SUM('Chemicals Calcs'!G$1:G98)-'Chem - ODS'!B$15*10^6&lt;0,SUM('Chemicals Calcs'!G$2:G99)-'Chem - ODS'!B$15*10^6&gt;0),SUM('Chemicals Calcs'!G$2:G99)-'Chem - ODS'!B$15*10^6,'Chemicals Calcs'!G99))</f>
        <v>6792572922.9966049</v>
      </c>
      <c r="H99" s="210">
        <f ca="1">IF(SUM('Chemicals Calcs'!H$2:H99)-'Chem - ODS'!C$15*10^6&lt;0,0,IF(AND(SUM('Chemicals Calcs'!H$1:H98)-'Chem - ODS'!C$15*10^6&lt;0,SUM('Chemicals Calcs'!H$2:H99)-'Chem - ODS'!C$15*10^6&gt;0),SUM('Chemicals Calcs'!H$2:H99)-'Chem - ODS'!C$15*10^6,'Chemicals Calcs'!H99))</f>
        <v>8151087507.5959263</v>
      </c>
      <c r="I99" s="210">
        <f ca="1">IF(SUM('Chemicals Calcs'!I$2:I99)-'Chem - ODS'!D$15*10^6&lt;0,0,IF(AND(SUM('Chemicals Calcs'!I$1:I98)-'Chem - ODS'!D$15*10^6&lt;0,SUM('Chemicals Calcs'!I$2:I99)-'Chem - ODS'!D$15*10^6&gt;0),SUM('Chemicals Calcs'!I$2:I99)-'Chem - ODS'!D$15*10^6,'Chemicals Calcs'!I99))</f>
        <v>9509602092.1952477</v>
      </c>
      <c r="J99" s="210">
        <f ca="1">IF(SUM('Chemicals Calcs'!J$2:J99)-'Chem - ODS'!E$15*10^6&lt;0,0,IF(AND(SUM('Chemicals Calcs'!J$1:J98)-'Chem - ODS'!E$15*10^6&lt;0,SUM('Chemicals Calcs'!J$2:J99)-'Chem - ODS'!E$15*10^6&gt;0),SUM('Chemicals Calcs'!J$2:J99)-'Chem - ODS'!E$15*10^6,'Chemicals Calcs'!J99))</f>
        <v>10868116676.794567</v>
      </c>
      <c r="K99" s="210">
        <f ca="1">IF(SUM('Chemicals Calcs'!K$2:K99)-'Chem - ODS'!F$15*10^6&lt;0,0,IF(AND(SUM('Chemicals Calcs'!K$1:K98)-'Chem - ODS'!F$15*10^6&lt;0,SUM('Chemicals Calcs'!K$2:K99)-'Chem - ODS'!F$15*10^6&gt;0),SUM('Chemicals Calcs'!K$2:K99)-'Chem - ODS'!F$15*10^6,'Chemicals Calcs'!K99))</f>
        <v>12226631261.393888</v>
      </c>
      <c r="L99" s="210">
        <f ca="1">IF(SUM('Chemicals Calcs'!L$2:L99)-'Chem - ODS'!G$15*10^6&lt;0,0,IF(AND(SUM('Chemicals Calcs'!L$1:L98)-'Chem - ODS'!G$15*10^6&lt;0,SUM('Chemicals Calcs'!L$2:L99)-'Chem - ODS'!G$15*10^6&gt;0),SUM('Chemicals Calcs'!L$2:L99)-'Chem - ODS'!G$15*10^6,'Chemicals Calcs'!L99))</f>
        <v>13585145845.99321</v>
      </c>
      <c r="M99" s="210">
        <f ca="1">IF(SUM('Chemicals Calcs'!M$2:M99)-'Chem - ODS'!H$15*10^6&lt;0,0,IF(AND(SUM('Chemicals Calcs'!M$1:M98)-'Chem - ODS'!H$15*10^6&lt;0,SUM('Chemicals Calcs'!M$2:M99)-'Chem - ODS'!H$15*10^6&gt;0),SUM('Chemicals Calcs'!M$2:M99)-'Chem - ODS'!H$15*10^6,'Chemicals Calcs'!M99))</f>
        <v>17946838864.309368</v>
      </c>
      <c r="N99" s="210">
        <f ca="1">IF(SUM('Chemicals Calcs'!N$2:N99)-'Chem - ODS'!I$15*10^6&lt;0,0,IF(AND(SUM('Chemicals Calcs'!N$1:N98)-'Chem - ODS'!I$15*10^6&lt;0,SUM('Chemicals Calcs'!N$2:N99)-'Chem - ODS'!I$15*10^6&gt;0),SUM('Chemicals Calcs'!N$2:N99)-'Chem - ODS'!I$15*10^6,'Chemicals Calcs'!N99))</f>
        <v>22308531882.625526</v>
      </c>
      <c r="O99" s="210">
        <f ca="1">IF(SUM('Chemicals Calcs'!O$2:O99)-'Chem - ODS'!J$15*10^6&lt;0,0,IF(AND(SUM('Chemicals Calcs'!O$1:O98)-'Chem - ODS'!J$15*10^6&lt;0,SUM('Chemicals Calcs'!O$2:O99)-'Chem - ODS'!J$15*10^6&gt;0),SUM('Chemicals Calcs'!O$2:O99)-'Chem - ODS'!J$15*10^6,'Chemicals Calcs'!O99))</f>
        <v>26670224900.941681</v>
      </c>
      <c r="P99" s="210">
        <f ca="1">IF(SUM('Chemicals Calcs'!P$2:P99)-'Chem - ODS'!K$15*10^6&lt;0,0,IF(AND(SUM('Chemicals Calcs'!P$1:P98)-'Chem - ODS'!K$15*10^6&lt;0,SUM('Chemicals Calcs'!P$2:P99)-'Chem - ODS'!K$15*10^6&gt;0),SUM('Chemicals Calcs'!P$2:P99)-'Chem - ODS'!K$15*10^6,'Chemicals Calcs'!P99))</f>
        <v>31031917919.257843</v>
      </c>
      <c r="Q99" s="210">
        <f ca="1">IF(SUM('Chemicals Calcs'!Q$2:Q99)-'Chem - ODS'!L$15*10^6&lt;0,0,IF(AND(SUM('Chemicals Calcs'!Q$1:Q98)-'Chem - ODS'!L$15*10^6&lt;0,SUM('Chemicals Calcs'!Q$2:Q99)-'Chem - ODS'!L$15*10^6&gt;0),SUM('Chemicals Calcs'!Q$2:Q99)-'Chem - ODS'!L$15*10^6,'Chemicals Calcs'!Q99))</f>
        <v>35393610937.573997</v>
      </c>
      <c r="R99" s="210">
        <f ca="1">IF(SUM('Chemicals Calcs'!R$2:R99)-'Chem - ODS'!M$15*10^6&lt;0,0,IF(AND(SUM('Chemicals Calcs'!R$1:R98)-'Chem - ODS'!M$15*10^6&lt;0,SUM('Chemicals Calcs'!R$2:R99)-'Chem - ODS'!M$15*10^6&gt;0),SUM('Chemicals Calcs'!R$2:R99)-'Chem - ODS'!M$15*10^6,'Chemicals Calcs'!R99))</f>
        <v>39755303955.890152</v>
      </c>
      <c r="S99" s="210">
        <f ca="1">IF(SUM('Chemicals Calcs'!S$2:S99)-'Chem - ODS'!N$15*10^6&lt;0,0,IF(AND(SUM('Chemicals Calcs'!S$1:S98)-'Chem - ODS'!N$15*10^6&lt;0,SUM('Chemicals Calcs'!S$2:S99)-'Chem - ODS'!N$15*10^6&gt;0),SUM('Chemicals Calcs'!S$2:S99)-'Chem - ODS'!N$15*10^6,'Chemicals Calcs'!S99))</f>
        <v>44116996974.206314</v>
      </c>
      <c r="T99" s="210">
        <f ca="1">IF(SUM('Chemicals Calcs'!T$2:T99)-'Chem - ODS'!O$15*10^6&lt;0,0,IF(AND(SUM('Chemicals Calcs'!T$1:T98)-'Chem - ODS'!O$15*10^6&lt;0,SUM('Chemicals Calcs'!T$2:T99)-'Chem - ODS'!O$15*10^6&gt;0),SUM('Chemicals Calcs'!T$2:T99)-'Chem - ODS'!O$15*10^6,'Chemicals Calcs'!T99))</f>
        <v>48478689992.522469</v>
      </c>
      <c r="U99" s="210">
        <f ca="1">IF(SUM('Chemicals Calcs'!U$2:U99)-'Chem - ODS'!P$15*10^6&lt;0,0,IF(AND(SUM('Chemicals Calcs'!U$1:U98)-'Chem - ODS'!P$15*10^6&lt;0,SUM('Chemicals Calcs'!U$2:U99)-'Chem - ODS'!P$15*10^6&gt;0),SUM('Chemicals Calcs'!U$2:U99)-'Chem - ODS'!P$15*10^6,'Chemicals Calcs'!U99))</f>
        <v>52840383010.838623</v>
      </c>
      <c r="V99" s="210">
        <f ca="1">IF(SUM('Chemicals Calcs'!V$2:V99)-'Chem - ODS'!Q$15*10^6&lt;0,0,IF(AND(SUM('Chemicals Calcs'!V$1:V98)-'Chem - ODS'!Q$15*10^6&lt;0,SUM('Chemicals Calcs'!V$2:V99)-'Chem - ODS'!Q$15*10^6&gt;0),SUM('Chemicals Calcs'!V$2:V99)-'Chem - ODS'!Q$15*10^6,'Chemicals Calcs'!V99))</f>
        <v>57202076029.154785</v>
      </c>
      <c r="W99" s="210">
        <f ca="1">IF(SUM('Chemicals Calcs'!W$2:W99)-'Chem - ODS'!R$15*10^6&lt;0,0,IF(AND(SUM('Chemicals Calcs'!W$1:W98)-'Chem - ODS'!R$15*10^6&lt;0,SUM('Chemicals Calcs'!W$2:W99)-'Chem - ODS'!R$15*10^6&gt;0),SUM('Chemicals Calcs'!W$2:W99)-'Chem - ODS'!R$15*10^6,'Chemicals Calcs'!W99))</f>
        <v>58200164318.892876</v>
      </c>
      <c r="X99" s="210">
        <f ca="1">IF(SUM('Chemicals Calcs'!X$2:X99)-'Chem - ODS'!S$15*10^6&lt;0,0,IF(AND(SUM('Chemicals Calcs'!X$1:X98)-'Chem - ODS'!S$15*10^6&lt;0,SUM('Chemicals Calcs'!X$2:X99)-'Chem - ODS'!S$15*10^6&gt;0),SUM('Chemicals Calcs'!X$2:X99)-'Chem - ODS'!S$15*10^6,'Chemicals Calcs'!X99))</f>
        <v>59198252608.630959</v>
      </c>
      <c r="Y99" s="210">
        <f ca="1">IF(SUM('Chemicals Calcs'!Y$2:Y99)-'Chem - ODS'!T$15*10^6&lt;0,0,IF(AND(SUM('Chemicals Calcs'!Y$1:Y98)-'Chem - ODS'!T$15*10^6&lt;0,SUM('Chemicals Calcs'!Y$2:Y99)-'Chem - ODS'!T$15*10^6&gt;0),SUM('Chemicals Calcs'!Y$2:Y99)-'Chem - ODS'!T$15*10^6,'Chemicals Calcs'!Y99))</f>
        <v>60196340898.369057</v>
      </c>
      <c r="Z99" s="210">
        <f ca="1">IF(SUM('Chemicals Calcs'!Z$2:Z99)-'Chem - ODS'!U$15*10^6&lt;0,0,IF(AND(SUM('Chemicals Calcs'!Z$1:Z98)-'Chem - ODS'!U$15*10^6&lt;0,SUM('Chemicals Calcs'!Z$2:Z99)-'Chem - ODS'!U$15*10^6&gt;0),SUM('Chemicals Calcs'!Z$2:Z99)-'Chem - ODS'!U$15*10^6,'Chemicals Calcs'!Z99))</f>
        <v>61194429188.107147</v>
      </c>
      <c r="AA99" s="210">
        <f ca="1">IF(SUM('Chemicals Calcs'!AA$2:AA99)-'Chem - ODS'!V$15*10^6&lt;0,0,IF(AND(SUM('Chemicals Calcs'!AA$1:AA98)-'Chem - ODS'!V$15*10^6&lt;0,SUM('Chemicals Calcs'!AA$2:AA99)-'Chem - ODS'!V$15*10^6&gt;0),SUM('Chemicals Calcs'!AA$2:AA99)-'Chem - ODS'!V$15*10^6,'Chemicals Calcs'!AA99))</f>
        <v>62192517477.84523</v>
      </c>
      <c r="AB99" s="210">
        <f ca="1">IF(SUM('Chemicals Calcs'!AB$2:AB99)-'Chem - ODS'!W$15*10^6&lt;0,0,IF(AND(SUM('Chemicals Calcs'!AB$1:AB98)-'Chem - ODS'!W$15*10^6&lt;0,SUM('Chemicals Calcs'!AB$2:AB99)-'Chem - ODS'!W$15*10^6&gt;0),SUM('Chemicals Calcs'!AB$2:AB99)-'Chem - ODS'!W$15*10^6,'Chemicals Calcs'!AB99))</f>
        <v>63190605767.583328</v>
      </c>
      <c r="AC99" s="210">
        <f ca="1">IF(SUM('Chemicals Calcs'!AC$2:AC99)-'Chem - ODS'!X$15*10^6&lt;0,0,IF(AND(SUM('Chemicals Calcs'!AC$1:AC98)-'Chem - ODS'!X$15*10^6&lt;0,SUM('Chemicals Calcs'!AC$2:AC99)-'Chem - ODS'!X$15*10^6&gt;0),SUM('Chemicals Calcs'!AC$2:AC99)-'Chem - ODS'!X$15*10^6,'Chemicals Calcs'!AC99))</f>
        <v>64188694057.321411</v>
      </c>
      <c r="AD99" s="210">
        <f ca="1">IF(SUM('Chemicals Calcs'!AD$2:AD99)-'Chem - ODS'!Y$15*10^6&lt;0,0,IF(AND(SUM('Chemicals Calcs'!AD$1:AD98)-'Chem - ODS'!Y$15*10^6&lt;0,SUM('Chemicals Calcs'!AD$2:AD99)-'Chem - ODS'!Y$15*10^6&gt;0),SUM('Chemicals Calcs'!AD$2:AD99)-'Chem - ODS'!Y$15*10^6,'Chemicals Calcs'!AD99))</f>
        <v>65186782347.059502</v>
      </c>
      <c r="AE99" s="210">
        <f ca="1">IF(SUM('Chemicals Calcs'!AE$2:AE99)-'Chem - ODS'!Z$15*10^6&lt;0,0,IF(AND(SUM('Chemicals Calcs'!AE$1:AE98)-'Chem - ODS'!Z$15*10^6&lt;0,SUM('Chemicals Calcs'!AE$2:AE99)-'Chem - ODS'!Z$15*10^6&gt;0),SUM('Chemicals Calcs'!AE$2:AE99)-'Chem - ODS'!Z$15*10^6,'Chemicals Calcs'!AE99))</f>
        <v>66184870636.7976</v>
      </c>
      <c r="AF99" s="210">
        <f ca="1">IF(SUM('Chemicals Calcs'!AF$2:AF99)-'Chem - ODS'!AA$15*10^6&lt;0,0,IF(AND(SUM('Chemicals Calcs'!AF$1:AF98)-'Chem - ODS'!AA$15*10^6&lt;0,SUM('Chemicals Calcs'!AF$2:AF99)-'Chem - ODS'!AA$15*10^6&gt;0),SUM('Chemicals Calcs'!AF$2:AF99)-'Chem - ODS'!AA$15*10^6,'Chemicals Calcs'!AF99))</f>
        <v>67182958926.535683</v>
      </c>
      <c r="AG99" s="210">
        <f ca="1">IF(SUM('Chemicals Calcs'!AG$2:AG99)-'Chem - ODS'!AB$15*10^6&lt;0,0,IF(AND(SUM('Chemicals Calcs'!AG$1:AG98)-'Chem - ODS'!AB$15*10^6&lt;0,SUM('Chemicals Calcs'!AG$2:AG99)-'Chem - ODS'!AB$15*10^6&gt;0),SUM('Chemicals Calcs'!AG$2:AG99)-'Chem - ODS'!AB$15*10^6,'Chemicals Calcs'!AG99))</f>
        <v>68181047216.273773</v>
      </c>
      <c r="AH99" s="210">
        <f ca="1">IF(SUM('Chemicals Calcs'!AH$2:AH99)-'Chem - ODS'!AC$15*10^6&lt;0,0,IF(AND(SUM('Chemicals Calcs'!AH$1:AH98)-'Chem - ODS'!AC$15*10^6&lt;0,SUM('Chemicals Calcs'!AH$2:AH99)-'Chem - ODS'!AC$15*10^6&gt;0),SUM('Chemicals Calcs'!AH$2:AH99)-'Chem - ODS'!AC$15*10^6,'Chemicals Calcs'!AH99))</f>
        <v>69179135506.011871</v>
      </c>
      <c r="AI99" s="210">
        <f ca="1">IF(SUM('Chemicals Calcs'!AI$2:AI99)-'Chem - ODS'!AD$15*10^6&lt;0,0,IF(AND(SUM('Chemicals Calcs'!AI$1:AI98)-'Chem - ODS'!AD$15*10^6&lt;0,SUM('Chemicals Calcs'!AI$2:AI99)-'Chem - ODS'!AD$15*10^6&gt;0),SUM('Chemicals Calcs'!AI$2:AI99)-'Chem - ODS'!AD$15*10^6,'Chemicals Calcs'!AI99))</f>
        <v>70177223795.749954</v>
      </c>
      <c r="AJ99" s="210">
        <f ca="1">IF(SUM('Chemicals Calcs'!AJ$2:AJ99)-'Chem - ODS'!AE$15*10^6&lt;0,0,IF(AND(SUM('Chemicals Calcs'!AJ$1:AJ98)-'Chem - ODS'!AE$15*10^6&lt;0,SUM('Chemicals Calcs'!AJ$2:AJ99)-'Chem - ODS'!AE$15*10^6&gt;0),SUM('Chemicals Calcs'!AJ$2:AJ99)-'Chem - ODS'!AE$15*10^6,'Chemicals Calcs'!AJ99))</f>
        <v>71175312085.488037</v>
      </c>
      <c r="AK99" s="210">
        <f ca="1">IF(SUM('Chemicals Calcs'!AK$2:AK99)-'Chem - ODS'!AF$15*10^6&lt;0,0,IF(AND(SUM('Chemicals Calcs'!AK$1:AK98)-'Chem - ODS'!AF$15*10^6&lt;0,SUM('Chemicals Calcs'!AK$2:AK99)-'Chem - ODS'!AF$15*10^6&gt;0),SUM('Chemicals Calcs'!AK$2:AK99)-'Chem - ODS'!AF$15*10^6,'Chemicals Calcs'!AK99))</f>
        <v>72173400375.226135</v>
      </c>
      <c r="AL99" s="210">
        <f ca="1">IF(SUM('Chemicals Calcs'!AL$2:AL99)-'Chem - ODS'!AG$15*10^6&lt;0,0,IF(AND(SUM('Chemicals Calcs'!AL$1:AL98)-'Chem - ODS'!AG$15*10^6&lt;0,SUM('Chemicals Calcs'!AL$2:AL99)-'Chem - ODS'!AG$15*10^6&gt;0),SUM('Chemicals Calcs'!AL$2:AL99)-'Chem - ODS'!AG$15*10^6,'Chemicals Calcs'!AL99))</f>
        <v>73171488664.964218</v>
      </c>
      <c r="AM99" s="210">
        <f ca="1">IF(SUM('Chemicals Calcs'!AM$2:AM99)-'Chem - ODS'!AH$15*10^6&lt;0,0,IF(AND(SUM('Chemicals Calcs'!AM$1:AM98)-'Chem - ODS'!AH$15*10^6&lt;0,SUM('Chemicals Calcs'!AM$2:AM99)-'Chem - ODS'!AH$15*10^6&gt;0),SUM('Chemicals Calcs'!AM$2:AM99)-'Chem - ODS'!AH$15*10^6,'Chemicals Calcs'!AM99))</f>
        <v>74169576954.702301</v>
      </c>
      <c r="AN99" s="210">
        <f ca="1">IF(SUM('Chemicals Calcs'!AN$2:AN99)-'Chem - ODS'!AI$15*10^6&lt;0,0,IF(AND(SUM('Chemicals Calcs'!AN$1:AN98)-'Chem - ODS'!AI$15*10^6&lt;0,SUM('Chemicals Calcs'!AN$2:AN99)-'Chem - ODS'!AI$15*10^6&gt;0),SUM('Chemicals Calcs'!AN$2:AN99)-'Chem - ODS'!AI$15*10^6,'Chemicals Calcs'!AN99))</f>
        <v>75167665244.440414</v>
      </c>
      <c r="AO99" s="210">
        <f ca="1">IF(SUM('Chemicals Calcs'!AO$2:AO99)-'Chem - ODS'!AJ$15*10^6&lt;0,0,IF(AND(SUM('Chemicals Calcs'!AO$1:AO98)-'Chem - ODS'!AJ$15*10^6&lt;0,SUM('Chemicals Calcs'!AO$2:AO99)-'Chem - ODS'!AJ$15*10^6&gt;0),SUM('Chemicals Calcs'!AO$2:AO99)-'Chem - ODS'!AJ$15*10^6,'Chemicals Calcs'!AO99))</f>
        <v>76165753534.178482</v>
      </c>
      <c r="AP99" s="210">
        <f ca="1">IF(SUM('Chemicals Calcs'!AP$2:AP99)-'Chem - ODS'!AK$15*10^6&lt;0,0,IF(AND(SUM('Chemicals Calcs'!AP$1:AP98)-'Chem - ODS'!AK$15*10^6&lt;0,SUM('Chemicals Calcs'!AP$2:AP99)-'Chem - ODS'!AK$15*10^6&gt;0),SUM('Chemicals Calcs'!AP$2:AP99)-'Chem - ODS'!AK$15*10^6,'Chemicals Calcs'!AP99))</f>
        <v>77163841823.91658</v>
      </c>
    </row>
    <row r="100" spans="1:42">
      <c r="A100" s="74">
        <v>48</v>
      </c>
      <c r="B100">
        <f ca="1">IF('Chemicals 2010'!$A108="CP",INDIRECT("'Chemicals 2010'!"&amp;'Country Selector'!$B$3&amp;ROW($A108))*10^12,0)</f>
        <v>0</v>
      </c>
      <c r="C100" s="90">
        <f t="shared" ca="1" si="4"/>
        <v>0</v>
      </c>
      <c r="D100" s="90">
        <f t="shared" ca="1" si="5"/>
        <v>0</v>
      </c>
      <c r="E100" s="90">
        <f t="shared" ca="1" si="5"/>
        <v>0</v>
      </c>
      <c r="F100" s="90">
        <f t="shared" ca="1" si="5"/>
        <v>0</v>
      </c>
      <c r="G100" s="210">
        <f ca="1">IF(SUM('Chemicals Calcs'!G$2:G100)-'Chem - ODS'!B$15*10^6&lt;0,0,IF(AND(SUM('Chemicals Calcs'!G$1:G99)-'Chem - ODS'!B$15*10^6&lt;0,SUM('Chemicals Calcs'!G$2:G100)-'Chem - ODS'!B$15*10^6&gt;0),SUM('Chemicals Calcs'!G$2:G100)-'Chem - ODS'!B$15*10^6,'Chemicals Calcs'!G100))</f>
        <v>0</v>
      </c>
      <c r="H100" s="210">
        <f ca="1">IF(SUM('Chemicals Calcs'!H$2:H100)-'Chem - ODS'!C$15*10^6&lt;0,0,IF(AND(SUM('Chemicals Calcs'!H$1:H99)-'Chem - ODS'!C$15*10^6&lt;0,SUM('Chemicals Calcs'!H$2:H100)-'Chem - ODS'!C$15*10^6&gt;0),SUM('Chemicals Calcs'!H$2:H100)-'Chem - ODS'!C$15*10^6,'Chemicals Calcs'!H100))</f>
        <v>0</v>
      </c>
      <c r="I100" s="210">
        <f ca="1">IF(SUM('Chemicals Calcs'!I$2:I100)-'Chem - ODS'!D$15*10^6&lt;0,0,IF(AND(SUM('Chemicals Calcs'!I$1:I99)-'Chem - ODS'!D$15*10^6&lt;0,SUM('Chemicals Calcs'!I$2:I100)-'Chem - ODS'!D$15*10^6&gt;0),SUM('Chemicals Calcs'!I$2:I100)-'Chem - ODS'!D$15*10^6,'Chemicals Calcs'!I100))</f>
        <v>0</v>
      </c>
      <c r="J100" s="210">
        <f ca="1">IF(SUM('Chemicals Calcs'!J$2:J100)-'Chem - ODS'!E$15*10^6&lt;0,0,IF(AND(SUM('Chemicals Calcs'!J$1:J99)-'Chem - ODS'!E$15*10^6&lt;0,SUM('Chemicals Calcs'!J$2:J100)-'Chem - ODS'!E$15*10^6&gt;0),SUM('Chemicals Calcs'!J$2:J100)-'Chem - ODS'!E$15*10^6,'Chemicals Calcs'!J100))</f>
        <v>0</v>
      </c>
      <c r="K100" s="210">
        <f ca="1">IF(SUM('Chemicals Calcs'!K$2:K100)-'Chem - ODS'!F$15*10^6&lt;0,0,IF(AND(SUM('Chemicals Calcs'!K$1:K99)-'Chem - ODS'!F$15*10^6&lt;0,SUM('Chemicals Calcs'!K$2:K100)-'Chem - ODS'!F$15*10^6&gt;0),SUM('Chemicals Calcs'!K$2:K100)-'Chem - ODS'!F$15*10^6,'Chemicals Calcs'!K100))</f>
        <v>0</v>
      </c>
      <c r="L100" s="210">
        <f ca="1">IF(SUM('Chemicals Calcs'!L$2:L100)-'Chem - ODS'!G$15*10^6&lt;0,0,IF(AND(SUM('Chemicals Calcs'!L$1:L99)-'Chem - ODS'!G$15*10^6&lt;0,SUM('Chemicals Calcs'!L$2:L100)-'Chem - ODS'!G$15*10^6&gt;0),SUM('Chemicals Calcs'!L$2:L100)-'Chem - ODS'!G$15*10^6,'Chemicals Calcs'!L100))</f>
        <v>0</v>
      </c>
      <c r="M100" s="210">
        <f ca="1">IF(SUM('Chemicals Calcs'!M$2:M100)-'Chem - ODS'!H$15*10^6&lt;0,0,IF(AND(SUM('Chemicals Calcs'!M$1:M99)-'Chem - ODS'!H$15*10^6&lt;0,SUM('Chemicals Calcs'!M$2:M100)-'Chem - ODS'!H$15*10^6&gt;0),SUM('Chemicals Calcs'!M$2:M100)-'Chem - ODS'!H$15*10^6,'Chemicals Calcs'!M100))</f>
        <v>0</v>
      </c>
      <c r="N100" s="210">
        <f ca="1">IF(SUM('Chemicals Calcs'!N$2:N100)-'Chem - ODS'!I$15*10^6&lt;0,0,IF(AND(SUM('Chemicals Calcs'!N$1:N99)-'Chem - ODS'!I$15*10^6&lt;0,SUM('Chemicals Calcs'!N$2:N100)-'Chem - ODS'!I$15*10^6&gt;0),SUM('Chemicals Calcs'!N$2:N100)-'Chem - ODS'!I$15*10^6,'Chemicals Calcs'!N100))</f>
        <v>0</v>
      </c>
      <c r="O100" s="210">
        <f ca="1">IF(SUM('Chemicals Calcs'!O$2:O100)-'Chem - ODS'!J$15*10^6&lt;0,0,IF(AND(SUM('Chemicals Calcs'!O$1:O99)-'Chem - ODS'!J$15*10^6&lt;0,SUM('Chemicals Calcs'!O$2:O100)-'Chem - ODS'!J$15*10^6&gt;0),SUM('Chemicals Calcs'!O$2:O100)-'Chem - ODS'!J$15*10^6,'Chemicals Calcs'!O100))</f>
        <v>0</v>
      </c>
      <c r="P100" s="210">
        <f ca="1">IF(SUM('Chemicals Calcs'!P$2:P100)-'Chem - ODS'!K$15*10^6&lt;0,0,IF(AND(SUM('Chemicals Calcs'!P$1:P99)-'Chem - ODS'!K$15*10^6&lt;0,SUM('Chemicals Calcs'!P$2:P100)-'Chem - ODS'!K$15*10^6&gt;0),SUM('Chemicals Calcs'!P$2:P100)-'Chem - ODS'!K$15*10^6,'Chemicals Calcs'!P100))</f>
        <v>0</v>
      </c>
      <c r="Q100" s="210">
        <f ca="1">IF(SUM('Chemicals Calcs'!Q$2:Q100)-'Chem - ODS'!L$15*10^6&lt;0,0,IF(AND(SUM('Chemicals Calcs'!Q$1:Q99)-'Chem - ODS'!L$15*10^6&lt;0,SUM('Chemicals Calcs'!Q$2:Q100)-'Chem - ODS'!L$15*10^6&gt;0),SUM('Chemicals Calcs'!Q$2:Q100)-'Chem - ODS'!L$15*10^6,'Chemicals Calcs'!Q100))</f>
        <v>0</v>
      </c>
      <c r="R100" s="210">
        <f ca="1">IF(SUM('Chemicals Calcs'!R$2:R100)-'Chem - ODS'!M$15*10^6&lt;0,0,IF(AND(SUM('Chemicals Calcs'!R$1:R99)-'Chem - ODS'!M$15*10^6&lt;0,SUM('Chemicals Calcs'!R$2:R100)-'Chem - ODS'!M$15*10^6&gt;0),SUM('Chemicals Calcs'!R$2:R100)-'Chem - ODS'!M$15*10^6,'Chemicals Calcs'!R100))</f>
        <v>0</v>
      </c>
      <c r="S100" s="210">
        <f ca="1">IF(SUM('Chemicals Calcs'!S$2:S100)-'Chem - ODS'!N$15*10^6&lt;0,0,IF(AND(SUM('Chemicals Calcs'!S$1:S99)-'Chem - ODS'!N$15*10^6&lt;0,SUM('Chemicals Calcs'!S$2:S100)-'Chem - ODS'!N$15*10^6&gt;0),SUM('Chemicals Calcs'!S$2:S100)-'Chem - ODS'!N$15*10^6,'Chemicals Calcs'!S100))</f>
        <v>0</v>
      </c>
      <c r="T100" s="210">
        <f ca="1">IF(SUM('Chemicals Calcs'!T$2:T100)-'Chem - ODS'!O$15*10^6&lt;0,0,IF(AND(SUM('Chemicals Calcs'!T$1:T99)-'Chem - ODS'!O$15*10^6&lt;0,SUM('Chemicals Calcs'!T$2:T100)-'Chem - ODS'!O$15*10^6&gt;0),SUM('Chemicals Calcs'!T$2:T100)-'Chem - ODS'!O$15*10^6,'Chemicals Calcs'!T100))</f>
        <v>0</v>
      </c>
      <c r="U100" s="210">
        <f ca="1">IF(SUM('Chemicals Calcs'!U$2:U100)-'Chem - ODS'!P$15*10^6&lt;0,0,IF(AND(SUM('Chemicals Calcs'!U$1:U99)-'Chem - ODS'!P$15*10^6&lt;0,SUM('Chemicals Calcs'!U$2:U100)-'Chem - ODS'!P$15*10^6&gt;0),SUM('Chemicals Calcs'!U$2:U100)-'Chem - ODS'!P$15*10^6,'Chemicals Calcs'!U100))</f>
        <v>0</v>
      </c>
      <c r="V100" s="210">
        <f ca="1">IF(SUM('Chemicals Calcs'!V$2:V100)-'Chem - ODS'!Q$15*10^6&lt;0,0,IF(AND(SUM('Chemicals Calcs'!V$1:V99)-'Chem - ODS'!Q$15*10^6&lt;0,SUM('Chemicals Calcs'!V$2:V100)-'Chem - ODS'!Q$15*10^6&gt;0),SUM('Chemicals Calcs'!V$2:V100)-'Chem - ODS'!Q$15*10^6,'Chemicals Calcs'!V100))</f>
        <v>0</v>
      </c>
      <c r="W100" s="210">
        <f ca="1">IF(SUM('Chemicals Calcs'!W$2:W100)-'Chem - ODS'!R$15*10^6&lt;0,0,IF(AND(SUM('Chemicals Calcs'!W$1:W99)-'Chem - ODS'!R$15*10^6&lt;0,SUM('Chemicals Calcs'!W$2:W100)-'Chem - ODS'!R$15*10^6&gt;0),SUM('Chemicals Calcs'!W$2:W100)-'Chem - ODS'!R$15*10^6,'Chemicals Calcs'!W100))</f>
        <v>0</v>
      </c>
      <c r="X100" s="210">
        <f ca="1">IF(SUM('Chemicals Calcs'!X$2:X100)-'Chem - ODS'!S$15*10^6&lt;0,0,IF(AND(SUM('Chemicals Calcs'!X$1:X99)-'Chem - ODS'!S$15*10^6&lt;0,SUM('Chemicals Calcs'!X$2:X100)-'Chem - ODS'!S$15*10^6&gt;0),SUM('Chemicals Calcs'!X$2:X100)-'Chem - ODS'!S$15*10^6,'Chemicals Calcs'!X100))</f>
        <v>0</v>
      </c>
      <c r="Y100" s="210">
        <f ca="1">IF(SUM('Chemicals Calcs'!Y$2:Y100)-'Chem - ODS'!T$15*10^6&lt;0,0,IF(AND(SUM('Chemicals Calcs'!Y$1:Y99)-'Chem - ODS'!T$15*10^6&lt;0,SUM('Chemicals Calcs'!Y$2:Y100)-'Chem - ODS'!T$15*10^6&gt;0),SUM('Chemicals Calcs'!Y$2:Y100)-'Chem - ODS'!T$15*10^6,'Chemicals Calcs'!Y100))</f>
        <v>0</v>
      </c>
      <c r="Z100" s="210">
        <f ca="1">IF(SUM('Chemicals Calcs'!Z$2:Z100)-'Chem - ODS'!U$15*10^6&lt;0,0,IF(AND(SUM('Chemicals Calcs'!Z$1:Z99)-'Chem - ODS'!U$15*10^6&lt;0,SUM('Chemicals Calcs'!Z$2:Z100)-'Chem - ODS'!U$15*10^6&gt;0),SUM('Chemicals Calcs'!Z$2:Z100)-'Chem - ODS'!U$15*10^6,'Chemicals Calcs'!Z100))</f>
        <v>0</v>
      </c>
      <c r="AA100" s="210">
        <f ca="1">IF(SUM('Chemicals Calcs'!AA$2:AA100)-'Chem - ODS'!V$15*10^6&lt;0,0,IF(AND(SUM('Chemicals Calcs'!AA$1:AA99)-'Chem - ODS'!V$15*10^6&lt;0,SUM('Chemicals Calcs'!AA$2:AA100)-'Chem - ODS'!V$15*10^6&gt;0),SUM('Chemicals Calcs'!AA$2:AA100)-'Chem - ODS'!V$15*10^6,'Chemicals Calcs'!AA100))</f>
        <v>0</v>
      </c>
      <c r="AB100" s="210">
        <f ca="1">IF(SUM('Chemicals Calcs'!AB$2:AB100)-'Chem - ODS'!W$15*10^6&lt;0,0,IF(AND(SUM('Chemicals Calcs'!AB$1:AB99)-'Chem - ODS'!W$15*10^6&lt;0,SUM('Chemicals Calcs'!AB$2:AB100)-'Chem - ODS'!W$15*10^6&gt;0),SUM('Chemicals Calcs'!AB$2:AB100)-'Chem - ODS'!W$15*10^6,'Chemicals Calcs'!AB100))</f>
        <v>0</v>
      </c>
      <c r="AC100" s="210">
        <f ca="1">IF(SUM('Chemicals Calcs'!AC$2:AC100)-'Chem - ODS'!X$15*10^6&lt;0,0,IF(AND(SUM('Chemicals Calcs'!AC$1:AC99)-'Chem - ODS'!X$15*10^6&lt;0,SUM('Chemicals Calcs'!AC$2:AC100)-'Chem - ODS'!X$15*10^6&gt;0),SUM('Chemicals Calcs'!AC$2:AC100)-'Chem - ODS'!X$15*10^6,'Chemicals Calcs'!AC100))</f>
        <v>0</v>
      </c>
      <c r="AD100" s="210">
        <f ca="1">IF(SUM('Chemicals Calcs'!AD$2:AD100)-'Chem - ODS'!Y$15*10^6&lt;0,0,IF(AND(SUM('Chemicals Calcs'!AD$1:AD99)-'Chem - ODS'!Y$15*10^6&lt;0,SUM('Chemicals Calcs'!AD$2:AD100)-'Chem - ODS'!Y$15*10^6&gt;0),SUM('Chemicals Calcs'!AD$2:AD100)-'Chem - ODS'!Y$15*10^6,'Chemicals Calcs'!AD100))</f>
        <v>0</v>
      </c>
      <c r="AE100" s="210">
        <f ca="1">IF(SUM('Chemicals Calcs'!AE$2:AE100)-'Chem - ODS'!Z$15*10^6&lt;0,0,IF(AND(SUM('Chemicals Calcs'!AE$1:AE99)-'Chem - ODS'!Z$15*10^6&lt;0,SUM('Chemicals Calcs'!AE$2:AE100)-'Chem - ODS'!Z$15*10^6&gt;0),SUM('Chemicals Calcs'!AE$2:AE100)-'Chem - ODS'!Z$15*10^6,'Chemicals Calcs'!AE100))</f>
        <v>0</v>
      </c>
      <c r="AF100" s="210">
        <f ca="1">IF(SUM('Chemicals Calcs'!AF$2:AF100)-'Chem - ODS'!AA$15*10^6&lt;0,0,IF(AND(SUM('Chemicals Calcs'!AF$1:AF99)-'Chem - ODS'!AA$15*10^6&lt;0,SUM('Chemicals Calcs'!AF$2:AF100)-'Chem - ODS'!AA$15*10^6&gt;0),SUM('Chemicals Calcs'!AF$2:AF100)-'Chem - ODS'!AA$15*10^6,'Chemicals Calcs'!AF100))</f>
        <v>0</v>
      </c>
      <c r="AG100" s="210">
        <f ca="1">IF(SUM('Chemicals Calcs'!AG$2:AG100)-'Chem - ODS'!AB$15*10^6&lt;0,0,IF(AND(SUM('Chemicals Calcs'!AG$1:AG99)-'Chem - ODS'!AB$15*10^6&lt;0,SUM('Chemicals Calcs'!AG$2:AG100)-'Chem - ODS'!AB$15*10^6&gt;0),SUM('Chemicals Calcs'!AG$2:AG100)-'Chem - ODS'!AB$15*10^6,'Chemicals Calcs'!AG100))</f>
        <v>0</v>
      </c>
      <c r="AH100" s="210">
        <f ca="1">IF(SUM('Chemicals Calcs'!AH$2:AH100)-'Chem - ODS'!AC$15*10^6&lt;0,0,IF(AND(SUM('Chemicals Calcs'!AH$1:AH99)-'Chem - ODS'!AC$15*10^6&lt;0,SUM('Chemicals Calcs'!AH$2:AH100)-'Chem - ODS'!AC$15*10^6&gt;0),SUM('Chemicals Calcs'!AH$2:AH100)-'Chem - ODS'!AC$15*10^6,'Chemicals Calcs'!AH100))</f>
        <v>0</v>
      </c>
      <c r="AI100" s="210">
        <f ca="1">IF(SUM('Chemicals Calcs'!AI$2:AI100)-'Chem - ODS'!AD$15*10^6&lt;0,0,IF(AND(SUM('Chemicals Calcs'!AI$1:AI99)-'Chem - ODS'!AD$15*10^6&lt;0,SUM('Chemicals Calcs'!AI$2:AI100)-'Chem - ODS'!AD$15*10^6&gt;0),SUM('Chemicals Calcs'!AI$2:AI100)-'Chem - ODS'!AD$15*10^6,'Chemicals Calcs'!AI100))</f>
        <v>0</v>
      </c>
      <c r="AJ100" s="210">
        <f ca="1">IF(SUM('Chemicals Calcs'!AJ$2:AJ100)-'Chem - ODS'!AE$15*10^6&lt;0,0,IF(AND(SUM('Chemicals Calcs'!AJ$1:AJ99)-'Chem - ODS'!AE$15*10^6&lt;0,SUM('Chemicals Calcs'!AJ$2:AJ100)-'Chem - ODS'!AE$15*10^6&gt;0),SUM('Chemicals Calcs'!AJ$2:AJ100)-'Chem - ODS'!AE$15*10^6,'Chemicals Calcs'!AJ100))</f>
        <v>0</v>
      </c>
      <c r="AK100" s="210">
        <f ca="1">IF(SUM('Chemicals Calcs'!AK$2:AK100)-'Chem - ODS'!AF$15*10^6&lt;0,0,IF(AND(SUM('Chemicals Calcs'!AK$1:AK99)-'Chem - ODS'!AF$15*10^6&lt;0,SUM('Chemicals Calcs'!AK$2:AK100)-'Chem - ODS'!AF$15*10^6&gt;0),SUM('Chemicals Calcs'!AK$2:AK100)-'Chem - ODS'!AF$15*10^6,'Chemicals Calcs'!AK100))</f>
        <v>0</v>
      </c>
      <c r="AL100" s="210">
        <f ca="1">IF(SUM('Chemicals Calcs'!AL$2:AL100)-'Chem - ODS'!AG$15*10^6&lt;0,0,IF(AND(SUM('Chemicals Calcs'!AL$1:AL99)-'Chem - ODS'!AG$15*10^6&lt;0,SUM('Chemicals Calcs'!AL$2:AL100)-'Chem - ODS'!AG$15*10^6&gt;0),SUM('Chemicals Calcs'!AL$2:AL100)-'Chem - ODS'!AG$15*10^6,'Chemicals Calcs'!AL100))</f>
        <v>0</v>
      </c>
      <c r="AM100" s="210">
        <f ca="1">IF(SUM('Chemicals Calcs'!AM$2:AM100)-'Chem - ODS'!AH$15*10^6&lt;0,0,IF(AND(SUM('Chemicals Calcs'!AM$1:AM99)-'Chem - ODS'!AH$15*10^6&lt;0,SUM('Chemicals Calcs'!AM$2:AM100)-'Chem - ODS'!AH$15*10^6&gt;0),SUM('Chemicals Calcs'!AM$2:AM100)-'Chem - ODS'!AH$15*10^6,'Chemicals Calcs'!AM100))</f>
        <v>0</v>
      </c>
      <c r="AN100" s="210">
        <f ca="1">IF(SUM('Chemicals Calcs'!AN$2:AN100)-'Chem - ODS'!AI$15*10^6&lt;0,0,IF(AND(SUM('Chemicals Calcs'!AN$1:AN99)-'Chem - ODS'!AI$15*10^6&lt;0,SUM('Chemicals Calcs'!AN$2:AN100)-'Chem - ODS'!AI$15*10^6&gt;0),SUM('Chemicals Calcs'!AN$2:AN100)-'Chem - ODS'!AI$15*10^6,'Chemicals Calcs'!AN100))</f>
        <v>0</v>
      </c>
      <c r="AO100" s="210">
        <f ca="1">IF(SUM('Chemicals Calcs'!AO$2:AO100)-'Chem - ODS'!AJ$15*10^6&lt;0,0,IF(AND(SUM('Chemicals Calcs'!AO$1:AO99)-'Chem - ODS'!AJ$15*10^6&lt;0,SUM('Chemicals Calcs'!AO$2:AO100)-'Chem - ODS'!AJ$15*10^6&gt;0),SUM('Chemicals Calcs'!AO$2:AO100)-'Chem - ODS'!AJ$15*10^6,'Chemicals Calcs'!AO100))</f>
        <v>0</v>
      </c>
      <c r="AP100" s="210">
        <f ca="1">IF(SUM('Chemicals Calcs'!AP$2:AP100)-'Chem - ODS'!AK$15*10^6&lt;0,0,IF(AND(SUM('Chemicals Calcs'!AP$1:AP99)-'Chem - ODS'!AK$15*10^6&lt;0,SUM('Chemicals Calcs'!AP$2:AP100)-'Chem - ODS'!AK$15*10^6&gt;0),SUM('Chemicals Calcs'!AP$2:AP100)-'Chem - ODS'!AK$15*10^6,'Chemicals Calcs'!AP100))</f>
        <v>0</v>
      </c>
    </row>
    <row r="101" spans="1:42">
      <c r="A101" s="74">
        <v>49</v>
      </c>
      <c r="B101">
        <f ca="1">IF('Chemicals 2010'!$A109="CP",INDIRECT("'Chemicals 2010'!"&amp;'Country Selector'!$B$3&amp;ROW($A109))*10^12,0)</f>
        <v>0</v>
      </c>
      <c r="C101" s="90">
        <f t="shared" ca="1" si="4"/>
        <v>0</v>
      </c>
      <c r="D101" s="90">
        <f t="shared" ca="1" si="5"/>
        <v>0</v>
      </c>
      <c r="E101" s="90">
        <f t="shared" ca="1" si="5"/>
        <v>0</v>
      </c>
      <c r="F101" s="90">
        <f t="shared" ca="1" si="5"/>
        <v>0</v>
      </c>
      <c r="G101" s="210">
        <f ca="1">IF(SUM('Chemicals Calcs'!G$2:G101)-'Chem - ODS'!B$15*10^6&lt;0,0,IF(AND(SUM('Chemicals Calcs'!G$1:G100)-'Chem - ODS'!B$15*10^6&lt;0,SUM('Chemicals Calcs'!G$2:G101)-'Chem - ODS'!B$15*10^6&gt;0),SUM('Chemicals Calcs'!G$2:G101)-'Chem - ODS'!B$15*10^6,'Chemicals Calcs'!G101))</f>
        <v>0</v>
      </c>
      <c r="H101" s="210">
        <f ca="1">IF(SUM('Chemicals Calcs'!H$2:H101)-'Chem - ODS'!C$15*10^6&lt;0,0,IF(AND(SUM('Chemicals Calcs'!H$1:H100)-'Chem - ODS'!C$15*10^6&lt;0,SUM('Chemicals Calcs'!H$2:H101)-'Chem - ODS'!C$15*10^6&gt;0),SUM('Chemicals Calcs'!H$2:H101)-'Chem - ODS'!C$15*10^6,'Chemicals Calcs'!H101))</f>
        <v>0</v>
      </c>
      <c r="I101" s="210">
        <f ca="1">IF(SUM('Chemicals Calcs'!I$2:I101)-'Chem - ODS'!D$15*10^6&lt;0,0,IF(AND(SUM('Chemicals Calcs'!I$1:I100)-'Chem - ODS'!D$15*10^6&lt;0,SUM('Chemicals Calcs'!I$2:I101)-'Chem - ODS'!D$15*10^6&gt;0),SUM('Chemicals Calcs'!I$2:I101)-'Chem - ODS'!D$15*10^6,'Chemicals Calcs'!I101))</f>
        <v>0</v>
      </c>
      <c r="J101" s="210">
        <f ca="1">IF(SUM('Chemicals Calcs'!J$2:J101)-'Chem - ODS'!E$15*10^6&lt;0,0,IF(AND(SUM('Chemicals Calcs'!J$1:J100)-'Chem - ODS'!E$15*10^6&lt;0,SUM('Chemicals Calcs'!J$2:J101)-'Chem - ODS'!E$15*10^6&gt;0),SUM('Chemicals Calcs'!J$2:J101)-'Chem - ODS'!E$15*10^6,'Chemicals Calcs'!J101))</f>
        <v>0</v>
      </c>
      <c r="K101" s="210">
        <f ca="1">IF(SUM('Chemicals Calcs'!K$2:K101)-'Chem - ODS'!F$15*10^6&lt;0,0,IF(AND(SUM('Chemicals Calcs'!K$1:K100)-'Chem - ODS'!F$15*10^6&lt;0,SUM('Chemicals Calcs'!K$2:K101)-'Chem - ODS'!F$15*10^6&gt;0),SUM('Chemicals Calcs'!K$2:K101)-'Chem - ODS'!F$15*10^6,'Chemicals Calcs'!K101))</f>
        <v>0</v>
      </c>
      <c r="L101" s="210">
        <f ca="1">IF(SUM('Chemicals Calcs'!L$2:L101)-'Chem - ODS'!G$15*10^6&lt;0,0,IF(AND(SUM('Chemicals Calcs'!L$1:L100)-'Chem - ODS'!G$15*10^6&lt;0,SUM('Chemicals Calcs'!L$2:L101)-'Chem - ODS'!G$15*10^6&gt;0),SUM('Chemicals Calcs'!L$2:L101)-'Chem - ODS'!G$15*10^6,'Chemicals Calcs'!L101))</f>
        <v>0</v>
      </c>
      <c r="M101" s="210">
        <f ca="1">IF(SUM('Chemicals Calcs'!M$2:M101)-'Chem - ODS'!H$15*10^6&lt;0,0,IF(AND(SUM('Chemicals Calcs'!M$1:M100)-'Chem - ODS'!H$15*10^6&lt;0,SUM('Chemicals Calcs'!M$2:M101)-'Chem - ODS'!H$15*10^6&gt;0),SUM('Chemicals Calcs'!M$2:M101)-'Chem - ODS'!H$15*10^6,'Chemicals Calcs'!M101))</f>
        <v>0</v>
      </c>
      <c r="N101" s="210">
        <f ca="1">IF(SUM('Chemicals Calcs'!N$2:N101)-'Chem - ODS'!I$15*10^6&lt;0,0,IF(AND(SUM('Chemicals Calcs'!N$1:N100)-'Chem - ODS'!I$15*10^6&lt;0,SUM('Chemicals Calcs'!N$2:N101)-'Chem - ODS'!I$15*10^6&gt;0),SUM('Chemicals Calcs'!N$2:N101)-'Chem - ODS'!I$15*10^6,'Chemicals Calcs'!N101))</f>
        <v>0</v>
      </c>
      <c r="O101" s="210">
        <f ca="1">IF(SUM('Chemicals Calcs'!O$2:O101)-'Chem - ODS'!J$15*10^6&lt;0,0,IF(AND(SUM('Chemicals Calcs'!O$1:O100)-'Chem - ODS'!J$15*10^6&lt;0,SUM('Chemicals Calcs'!O$2:O101)-'Chem - ODS'!J$15*10^6&gt;0),SUM('Chemicals Calcs'!O$2:O101)-'Chem - ODS'!J$15*10^6,'Chemicals Calcs'!O101))</f>
        <v>0</v>
      </c>
      <c r="P101" s="210">
        <f ca="1">IF(SUM('Chemicals Calcs'!P$2:P101)-'Chem - ODS'!K$15*10^6&lt;0,0,IF(AND(SUM('Chemicals Calcs'!P$1:P100)-'Chem - ODS'!K$15*10^6&lt;0,SUM('Chemicals Calcs'!P$2:P101)-'Chem - ODS'!K$15*10^6&gt;0),SUM('Chemicals Calcs'!P$2:P101)-'Chem - ODS'!K$15*10^6,'Chemicals Calcs'!P101))</f>
        <v>0</v>
      </c>
      <c r="Q101" s="210">
        <f ca="1">IF(SUM('Chemicals Calcs'!Q$2:Q101)-'Chem - ODS'!L$15*10^6&lt;0,0,IF(AND(SUM('Chemicals Calcs'!Q$1:Q100)-'Chem - ODS'!L$15*10^6&lt;0,SUM('Chemicals Calcs'!Q$2:Q101)-'Chem - ODS'!L$15*10^6&gt;0),SUM('Chemicals Calcs'!Q$2:Q101)-'Chem - ODS'!L$15*10^6,'Chemicals Calcs'!Q101))</f>
        <v>0</v>
      </c>
      <c r="R101" s="210">
        <f ca="1">IF(SUM('Chemicals Calcs'!R$2:R101)-'Chem - ODS'!M$15*10^6&lt;0,0,IF(AND(SUM('Chemicals Calcs'!R$1:R100)-'Chem - ODS'!M$15*10^6&lt;0,SUM('Chemicals Calcs'!R$2:R101)-'Chem - ODS'!M$15*10^6&gt;0),SUM('Chemicals Calcs'!R$2:R101)-'Chem - ODS'!M$15*10^6,'Chemicals Calcs'!R101))</f>
        <v>0</v>
      </c>
      <c r="S101" s="210">
        <f ca="1">IF(SUM('Chemicals Calcs'!S$2:S101)-'Chem - ODS'!N$15*10^6&lt;0,0,IF(AND(SUM('Chemicals Calcs'!S$1:S100)-'Chem - ODS'!N$15*10^6&lt;0,SUM('Chemicals Calcs'!S$2:S101)-'Chem - ODS'!N$15*10^6&gt;0),SUM('Chemicals Calcs'!S$2:S101)-'Chem - ODS'!N$15*10^6,'Chemicals Calcs'!S101))</f>
        <v>0</v>
      </c>
      <c r="T101" s="210">
        <f ca="1">IF(SUM('Chemicals Calcs'!T$2:T101)-'Chem - ODS'!O$15*10^6&lt;0,0,IF(AND(SUM('Chemicals Calcs'!T$1:T100)-'Chem - ODS'!O$15*10^6&lt;0,SUM('Chemicals Calcs'!T$2:T101)-'Chem - ODS'!O$15*10^6&gt;0),SUM('Chemicals Calcs'!T$2:T101)-'Chem - ODS'!O$15*10^6,'Chemicals Calcs'!T101))</f>
        <v>0</v>
      </c>
      <c r="U101" s="210">
        <f ca="1">IF(SUM('Chemicals Calcs'!U$2:U101)-'Chem - ODS'!P$15*10^6&lt;0,0,IF(AND(SUM('Chemicals Calcs'!U$1:U100)-'Chem - ODS'!P$15*10^6&lt;0,SUM('Chemicals Calcs'!U$2:U101)-'Chem - ODS'!P$15*10^6&gt;0),SUM('Chemicals Calcs'!U$2:U101)-'Chem - ODS'!P$15*10^6,'Chemicals Calcs'!U101))</f>
        <v>0</v>
      </c>
      <c r="V101" s="210">
        <f ca="1">IF(SUM('Chemicals Calcs'!V$2:V101)-'Chem - ODS'!Q$15*10^6&lt;0,0,IF(AND(SUM('Chemicals Calcs'!V$1:V100)-'Chem - ODS'!Q$15*10^6&lt;0,SUM('Chemicals Calcs'!V$2:V101)-'Chem - ODS'!Q$15*10^6&gt;0),SUM('Chemicals Calcs'!V$2:V101)-'Chem - ODS'!Q$15*10^6,'Chemicals Calcs'!V101))</f>
        <v>0</v>
      </c>
      <c r="W101" s="210">
        <f ca="1">IF(SUM('Chemicals Calcs'!W$2:W101)-'Chem - ODS'!R$15*10^6&lt;0,0,IF(AND(SUM('Chemicals Calcs'!W$1:W100)-'Chem - ODS'!R$15*10^6&lt;0,SUM('Chemicals Calcs'!W$2:W101)-'Chem - ODS'!R$15*10^6&gt;0),SUM('Chemicals Calcs'!W$2:W101)-'Chem - ODS'!R$15*10^6,'Chemicals Calcs'!W101))</f>
        <v>0</v>
      </c>
      <c r="X101" s="210">
        <f ca="1">IF(SUM('Chemicals Calcs'!X$2:X101)-'Chem - ODS'!S$15*10^6&lt;0,0,IF(AND(SUM('Chemicals Calcs'!X$1:X100)-'Chem - ODS'!S$15*10^6&lt;0,SUM('Chemicals Calcs'!X$2:X101)-'Chem - ODS'!S$15*10^6&gt;0),SUM('Chemicals Calcs'!X$2:X101)-'Chem - ODS'!S$15*10^6,'Chemicals Calcs'!X101))</f>
        <v>0</v>
      </c>
      <c r="Y101" s="210">
        <f ca="1">IF(SUM('Chemicals Calcs'!Y$2:Y101)-'Chem - ODS'!T$15*10^6&lt;0,0,IF(AND(SUM('Chemicals Calcs'!Y$1:Y100)-'Chem - ODS'!T$15*10^6&lt;0,SUM('Chemicals Calcs'!Y$2:Y101)-'Chem - ODS'!T$15*10^6&gt;0),SUM('Chemicals Calcs'!Y$2:Y101)-'Chem - ODS'!T$15*10^6,'Chemicals Calcs'!Y101))</f>
        <v>0</v>
      </c>
      <c r="Z101" s="210">
        <f ca="1">IF(SUM('Chemicals Calcs'!Z$2:Z101)-'Chem - ODS'!U$15*10^6&lt;0,0,IF(AND(SUM('Chemicals Calcs'!Z$1:Z100)-'Chem - ODS'!U$15*10^6&lt;0,SUM('Chemicals Calcs'!Z$2:Z101)-'Chem - ODS'!U$15*10^6&gt;0),SUM('Chemicals Calcs'!Z$2:Z101)-'Chem - ODS'!U$15*10^6,'Chemicals Calcs'!Z101))</f>
        <v>0</v>
      </c>
      <c r="AA101" s="210">
        <f ca="1">IF(SUM('Chemicals Calcs'!AA$2:AA101)-'Chem - ODS'!V$15*10^6&lt;0,0,IF(AND(SUM('Chemicals Calcs'!AA$1:AA100)-'Chem - ODS'!V$15*10^6&lt;0,SUM('Chemicals Calcs'!AA$2:AA101)-'Chem - ODS'!V$15*10^6&gt;0),SUM('Chemicals Calcs'!AA$2:AA101)-'Chem - ODS'!V$15*10^6,'Chemicals Calcs'!AA101))</f>
        <v>0</v>
      </c>
      <c r="AB101" s="210">
        <f ca="1">IF(SUM('Chemicals Calcs'!AB$2:AB101)-'Chem - ODS'!W$15*10^6&lt;0,0,IF(AND(SUM('Chemicals Calcs'!AB$1:AB100)-'Chem - ODS'!W$15*10^6&lt;0,SUM('Chemicals Calcs'!AB$2:AB101)-'Chem - ODS'!W$15*10^6&gt;0),SUM('Chemicals Calcs'!AB$2:AB101)-'Chem - ODS'!W$15*10^6,'Chemicals Calcs'!AB101))</f>
        <v>0</v>
      </c>
      <c r="AC101" s="210">
        <f ca="1">IF(SUM('Chemicals Calcs'!AC$2:AC101)-'Chem - ODS'!X$15*10^6&lt;0,0,IF(AND(SUM('Chemicals Calcs'!AC$1:AC100)-'Chem - ODS'!X$15*10^6&lt;0,SUM('Chemicals Calcs'!AC$2:AC101)-'Chem - ODS'!X$15*10^6&gt;0),SUM('Chemicals Calcs'!AC$2:AC101)-'Chem - ODS'!X$15*10^6,'Chemicals Calcs'!AC101))</f>
        <v>0</v>
      </c>
      <c r="AD101" s="210">
        <f ca="1">IF(SUM('Chemicals Calcs'!AD$2:AD101)-'Chem - ODS'!Y$15*10^6&lt;0,0,IF(AND(SUM('Chemicals Calcs'!AD$1:AD100)-'Chem - ODS'!Y$15*10^6&lt;0,SUM('Chemicals Calcs'!AD$2:AD101)-'Chem - ODS'!Y$15*10^6&gt;0),SUM('Chemicals Calcs'!AD$2:AD101)-'Chem - ODS'!Y$15*10^6,'Chemicals Calcs'!AD101))</f>
        <v>0</v>
      </c>
      <c r="AE101" s="210">
        <f ca="1">IF(SUM('Chemicals Calcs'!AE$2:AE101)-'Chem - ODS'!Z$15*10^6&lt;0,0,IF(AND(SUM('Chemicals Calcs'!AE$1:AE100)-'Chem - ODS'!Z$15*10^6&lt;0,SUM('Chemicals Calcs'!AE$2:AE101)-'Chem - ODS'!Z$15*10^6&gt;0),SUM('Chemicals Calcs'!AE$2:AE101)-'Chem - ODS'!Z$15*10^6,'Chemicals Calcs'!AE101))</f>
        <v>0</v>
      </c>
      <c r="AF101" s="210">
        <f ca="1">IF(SUM('Chemicals Calcs'!AF$2:AF101)-'Chem - ODS'!AA$15*10^6&lt;0,0,IF(AND(SUM('Chemicals Calcs'!AF$1:AF100)-'Chem - ODS'!AA$15*10^6&lt;0,SUM('Chemicals Calcs'!AF$2:AF101)-'Chem - ODS'!AA$15*10^6&gt;0),SUM('Chemicals Calcs'!AF$2:AF101)-'Chem - ODS'!AA$15*10^6,'Chemicals Calcs'!AF101))</f>
        <v>0</v>
      </c>
      <c r="AG101" s="210">
        <f ca="1">IF(SUM('Chemicals Calcs'!AG$2:AG101)-'Chem - ODS'!AB$15*10^6&lt;0,0,IF(AND(SUM('Chemicals Calcs'!AG$1:AG100)-'Chem - ODS'!AB$15*10^6&lt;0,SUM('Chemicals Calcs'!AG$2:AG101)-'Chem - ODS'!AB$15*10^6&gt;0),SUM('Chemicals Calcs'!AG$2:AG101)-'Chem - ODS'!AB$15*10^6,'Chemicals Calcs'!AG101))</f>
        <v>0</v>
      </c>
      <c r="AH101" s="210">
        <f ca="1">IF(SUM('Chemicals Calcs'!AH$2:AH101)-'Chem - ODS'!AC$15*10^6&lt;0,0,IF(AND(SUM('Chemicals Calcs'!AH$1:AH100)-'Chem - ODS'!AC$15*10^6&lt;0,SUM('Chemicals Calcs'!AH$2:AH101)-'Chem - ODS'!AC$15*10^6&gt;0),SUM('Chemicals Calcs'!AH$2:AH101)-'Chem - ODS'!AC$15*10^6,'Chemicals Calcs'!AH101))</f>
        <v>0</v>
      </c>
      <c r="AI101" s="210">
        <f ca="1">IF(SUM('Chemicals Calcs'!AI$2:AI101)-'Chem - ODS'!AD$15*10^6&lt;0,0,IF(AND(SUM('Chemicals Calcs'!AI$1:AI100)-'Chem - ODS'!AD$15*10^6&lt;0,SUM('Chemicals Calcs'!AI$2:AI101)-'Chem - ODS'!AD$15*10^6&gt;0),SUM('Chemicals Calcs'!AI$2:AI101)-'Chem - ODS'!AD$15*10^6,'Chemicals Calcs'!AI101))</f>
        <v>0</v>
      </c>
      <c r="AJ101" s="210">
        <f ca="1">IF(SUM('Chemicals Calcs'!AJ$2:AJ101)-'Chem - ODS'!AE$15*10^6&lt;0,0,IF(AND(SUM('Chemicals Calcs'!AJ$1:AJ100)-'Chem - ODS'!AE$15*10^6&lt;0,SUM('Chemicals Calcs'!AJ$2:AJ101)-'Chem - ODS'!AE$15*10^6&gt;0),SUM('Chemicals Calcs'!AJ$2:AJ101)-'Chem - ODS'!AE$15*10^6,'Chemicals Calcs'!AJ101))</f>
        <v>0</v>
      </c>
      <c r="AK101" s="210">
        <f ca="1">IF(SUM('Chemicals Calcs'!AK$2:AK101)-'Chem - ODS'!AF$15*10^6&lt;0,0,IF(AND(SUM('Chemicals Calcs'!AK$1:AK100)-'Chem - ODS'!AF$15*10^6&lt;0,SUM('Chemicals Calcs'!AK$2:AK101)-'Chem - ODS'!AF$15*10^6&gt;0),SUM('Chemicals Calcs'!AK$2:AK101)-'Chem - ODS'!AF$15*10^6,'Chemicals Calcs'!AK101))</f>
        <v>0</v>
      </c>
      <c r="AL101" s="210">
        <f ca="1">IF(SUM('Chemicals Calcs'!AL$2:AL101)-'Chem - ODS'!AG$15*10^6&lt;0,0,IF(AND(SUM('Chemicals Calcs'!AL$1:AL100)-'Chem - ODS'!AG$15*10^6&lt;0,SUM('Chemicals Calcs'!AL$2:AL101)-'Chem - ODS'!AG$15*10^6&gt;0),SUM('Chemicals Calcs'!AL$2:AL101)-'Chem - ODS'!AG$15*10^6,'Chemicals Calcs'!AL101))</f>
        <v>0</v>
      </c>
      <c r="AM101" s="210">
        <f ca="1">IF(SUM('Chemicals Calcs'!AM$2:AM101)-'Chem - ODS'!AH$15*10^6&lt;0,0,IF(AND(SUM('Chemicals Calcs'!AM$1:AM100)-'Chem - ODS'!AH$15*10^6&lt;0,SUM('Chemicals Calcs'!AM$2:AM101)-'Chem - ODS'!AH$15*10^6&gt;0),SUM('Chemicals Calcs'!AM$2:AM101)-'Chem - ODS'!AH$15*10^6,'Chemicals Calcs'!AM101))</f>
        <v>0</v>
      </c>
      <c r="AN101" s="210">
        <f ca="1">IF(SUM('Chemicals Calcs'!AN$2:AN101)-'Chem - ODS'!AI$15*10^6&lt;0,0,IF(AND(SUM('Chemicals Calcs'!AN$1:AN100)-'Chem - ODS'!AI$15*10^6&lt;0,SUM('Chemicals Calcs'!AN$2:AN101)-'Chem - ODS'!AI$15*10^6&gt;0),SUM('Chemicals Calcs'!AN$2:AN101)-'Chem - ODS'!AI$15*10^6,'Chemicals Calcs'!AN101))</f>
        <v>0</v>
      </c>
      <c r="AO101" s="210">
        <f ca="1">IF(SUM('Chemicals Calcs'!AO$2:AO101)-'Chem - ODS'!AJ$15*10^6&lt;0,0,IF(AND(SUM('Chemicals Calcs'!AO$1:AO100)-'Chem - ODS'!AJ$15*10^6&lt;0,SUM('Chemicals Calcs'!AO$2:AO101)-'Chem - ODS'!AJ$15*10^6&gt;0),SUM('Chemicals Calcs'!AO$2:AO101)-'Chem - ODS'!AJ$15*10^6,'Chemicals Calcs'!AO101))</f>
        <v>0</v>
      </c>
      <c r="AP101" s="210">
        <f ca="1">IF(SUM('Chemicals Calcs'!AP$2:AP101)-'Chem - ODS'!AK$15*10^6&lt;0,0,IF(AND(SUM('Chemicals Calcs'!AP$1:AP100)-'Chem - ODS'!AK$15*10^6&lt;0,SUM('Chemicals Calcs'!AP$2:AP101)-'Chem - ODS'!AK$15*10^6&gt;0),SUM('Chemicals Calcs'!AP$2:AP101)-'Chem - ODS'!AK$15*10^6,'Chemicals Calcs'!AP101))</f>
        <v>0</v>
      </c>
    </row>
    <row r="102" spans="1:42">
      <c r="A102" s="74">
        <v>50</v>
      </c>
      <c r="B102">
        <f ca="1">IF('Chemicals 2010'!$A110="CP",INDIRECT("'Chemicals 2010'!"&amp;'Country Selector'!$B$3&amp;ROW($A110))*10^12,0)</f>
        <v>0</v>
      </c>
      <c r="C102" s="90">
        <f t="shared" ca="1" si="4"/>
        <v>0</v>
      </c>
      <c r="D102" s="90">
        <f t="shared" ca="1" si="5"/>
        <v>0</v>
      </c>
      <c r="E102" s="90">
        <f t="shared" ca="1" si="5"/>
        <v>0</v>
      </c>
      <c r="F102" s="90">
        <f t="shared" ca="1" si="5"/>
        <v>0</v>
      </c>
      <c r="G102" s="210">
        <f ca="1">IF(SUM('Chemicals Calcs'!G$2:G102)-'Chem - ODS'!B$15*10^6&lt;0,0,IF(AND(SUM('Chemicals Calcs'!G$1:G101)-'Chem - ODS'!B$15*10^6&lt;0,SUM('Chemicals Calcs'!G$2:G102)-'Chem - ODS'!B$15*10^6&gt;0),SUM('Chemicals Calcs'!G$2:G102)-'Chem - ODS'!B$15*10^6,'Chemicals Calcs'!G102))</f>
        <v>0</v>
      </c>
      <c r="H102" s="210">
        <f ca="1">IF(SUM('Chemicals Calcs'!H$2:H102)-'Chem - ODS'!C$15*10^6&lt;0,0,IF(AND(SUM('Chemicals Calcs'!H$1:H101)-'Chem - ODS'!C$15*10^6&lt;0,SUM('Chemicals Calcs'!H$2:H102)-'Chem - ODS'!C$15*10^6&gt;0),SUM('Chemicals Calcs'!H$2:H102)-'Chem - ODS'!C$15*10^6,'Chemicals Calcs'!H102))</f>
        <v>0</v>
      </c>
      <c r="I102" s="210">
        <f ca="1">IF(SUM('Chemicals Calcs'!I$2:I102)-'Chem - ODS'!D$15*10^6&lt;0,0,IF(AND(SUM('Chemicals Calcs'!I$1:I101)-'Chem - ODS'!D$15*10^6&lt;0,SUM('Chemicals Calcs'!I$2:I102)-'Chem - ODS'!D$15*10^6&gt;0),SUM('Chemicals Calcs'!I$2:I102)-'Chem - ODS'!D$15*10^6,'Chemicals Calcs'!I102))</f>
        <v>0</v>
      </c>
      <c r="J102" s="210">
        <f ca="1">IF(SUM('Chemicals Calcs'!J$2:J102)-'Chem - ODS'!E$15*10^6&lt;0,0,IF(AND(SUM('Chemicals Calcs'!J$1:J101)-'Chem - ODS'!E$15*10^6&lt;0,SUM('Chemicals Calcs'!J$2:J102)-'Chem - ODS'!E$15*10^6&gt;0),SUM('Chemicals Calcs'!J$2:J102)-'Chem - ODS'!E$15*10^6,'Chemicals Calcs'!J102))</f>
        <v>0</v>
      </c>
      <c r="K102" s="210">
        <f ca="1">IF(SUM('Chemicals Calcs'!K$2:K102)-'Chem - ODS'!F$15*10^6&lt;0,0,IF(AND(SUM('Chemicals Calcs'!K$1:K101)-'Chem - ODS'!F$15*10^6&lt;0,SUM('Chemicals Calcs'!K$2:K102)-'Chem - ODS'!F$15*10^6&gt;0),SUM('Chemicals Calcs'!K$2:K102)-'Chem - ODS'!F$15*10^6,'Chemicals Calcs'!K102))</f>
        <v>0</v>
      </c>
      <c r="L102" s="210">
        <f ca="1">IF(SUM('Chemicals Calcs'!L$2:L102)-'Chem - ODS'!G$15*10^6&lt;0,0,IF(AND(SUM('Chemicals Calcs'!L$1:L101)-'Chem - ODS'!G$15*10^6&lt;0,SUM('Chemicals Calcs'!L$2:L102)-'Chem - ODS'!G$15*10^6&gt;0),SUM('Chemicals Calcs'!L$2:L102)-'Chem - ODS'!G$15*10^6,'Chemicals Calcs'!L102))</f>
        <v>0</v>
      </c>
      <c r="M102" s="210">
        <f ca="1">IF(SUM('Chemicals Calcs'!M$2:M102)-'Chem - ODS'!H$15*10^6&lt;0,0,IF(AND(SUM('Chemicals Calcs'!M$1:M101)-'Chem - ODS'!H$15*10^6&lt;0,SUM('Chemicals Calcs'!M$2:M102)-'Chem - ODS'!H$15*10^6&gt;0),SUM('Chemicals Calcs'!M$2:M102)-'Chem - ODS'!H$15*10^6,'Chemicals Calcs'!M102))</f>
        <v>0</v>
      </c>
      <c r="N102" s="210">
        <f ca="1">IF(SUM('Chemicals Calcs'!N$2:N102)-'Chem - ODS'!I$15*10^6&lt;0,0,IF(AND(SUM('Chemicals Calcs'!N$1:N101)-'Chem - ODS'!I$15*10^6&lt;0,SUM('Chemicals Calcs'!N$2:N102)-'Chem - ODS'!I$15*10^6&gt;0),SUM('Chemicals Calcs'!N$2:N102)-'Chem - ODS'!I$15*10^6,'Chemicals Calcs'!N102))</f>
        <v>0</v>
      </c>
      <c r="O102" s="210">
        <f ca="1">IF(SUM('Chemicals Calcs'!O$2:O102)-'Chem - ODS'!J$15*10^6&lt;0,0,IF(AND(SUM('Chemicals Calcs'!O$1:O101)-'Chem - ODS'!J$15*10^6&lt;0,SUM('Chemicals Calcs'!O$2:O102)-'Chem - ODS'!J$15*10^6&gt;0),SUM('Chemicals Calcs'!O$2:O102)-'Chem - ODS'!J$15*10^6,'Chemicals Calcs'!O102))</f>
        <v>0</v>
      </c>
      <c r="P102" s="210">
        <f ca="1">IF(SUM('Chemicals Calcs'!P$2:P102)-'Chem - ODS'!K$15*10^6&lt;0,0,IF(AND(SUM('Chemicals Calcs'!P$1:P101)-'Chem - ODS'!K$15*10^6&lt;0,SUM('Chemicals Calcs'!P$2:P102)-'Chem - ODS'!K$15*10^6&gt;0),SUM('Chemicals Calcs'!P$2:P102)-'Chem - ODS'!K$15*10^6,'Chemicals Calcs'!P102))</f>
        <v>0</v>
      </c>
      <c r="Q102" s="210">
        <f ca="1">IF(SUM('Chemicals Calcs'!Q$2:Q102)-'Chem - ODS'!L$15*10^6&lt;0,0,IF(AND(SUM('Chemicals Calcs'!Q$1:Q101)-'Chem - ODS'!L$15*10^6&lt;0,SUM('Chemicals Calcs'!Q$2:Q102)-'Chem - ODS'!L$15*10^6&gt;0),SUM('Chemicals Calcs'!Q$2:Q102)-'Chem - ODS'!L$15*10^6,'Chemicals Calcs'!Q102))</f>
        <v>0</v>
      </c>
      <c r="R102" s="210">
        <f ca="1">IF(SUM('Chemicals Calcs'!R$2:R102)-'Chem - ODS'!M$15*10^6&lt;0,0,IF(AND(SUM('Chemicals Calcs'!R$1:R101)-'Chem - ODS'!M$15*10^6&lt;0,SUM('Chemicals Calcs'!R$2:R102)-'Chem - ODS'!M$15*10^6&gt;0),SUM('Chemicals Calcs'!R$2:R102)-'Chem - ODS'!M$15*10^6,'Chemicals Calcs'!R102))</f>
        <v>0</v>
      </c>
      <c r="S102" s="210">
        <f ca="1">IF(SUM('Chemicals Calcs'!S$2:S102)-'Chem - ODS'!N$15*10^6&lt;0,0,IF(AND(SUM('Chemicals Calcs'!S$1:S101)-'Chem - ODS'!N$15*10^6&lt;0,SUM('Chemicals Calcs'!S$2:S102)-'Chem - ODS'!N$15*10^6&gt;0),SUM('Chemicals Calcs'!S$2:S102)-'Chem - ODS'!N$15*10^6,'Chemicals Calcs'!S102))</f>
        <v>0</v>
      </c>
      <c r="T102" s="210">
        <f ca="1">IF(SUM('Chemicals Calcs'!T$2:T102)-'Chem - ODS'!O$15*10^6&lt;0,0,IF(AND(SUM('Chemicals Calcs'!T$1:T101)-'Chem - ODS'!O$15*10^6&lt;0,SUM('Chemicals Calcs'!T$2:T102)-'Chem - ODS'!O$15*10^6&gt;0),SUM('Chemicals Calcs'!T$2:T102)-'Chem - ODS'!O$15*10^6,'Chemicals Calcs'!T102))</f>
        <v>0</v>
      </c>
      <c r="U102" s="210">
        <f ca="1">IF(SUM('Chemicals Calcs'!U$2:U102)-'Chem - ODS'!P$15*10^6&lt;0,0,IF(AND(SUM('Chemicals Calcs'!U$1:U101)-'Chem - ODS'!P$15*10^6&lt;0,SUM('Chemicals Calcs'!U$2:U102)-'Chem - ODS'!P$15*10^6&gt;0),SUM('Chemicals Calcs'!U$2:U102)-'Chem - ODS'!P$15*10^6,'Chemicals Calcs'!U102))</f>
        <v>0</v>
      </c>
      <c r="V102" s="210">
        <f ca="1">IF(SUM('Chemicals Calcs'!V$2:V102)-'Chem - ODS'!Q$15*10^6&lt;0,0,IF(AND(SUM('Chemicals Calcs'!V$1:V101)-'Chem - ODS'!Q$15*10^6&lt;0,SUM('Chemicals Calcs'!V$2:V102)-'Chem - ODS'!Q$15*10^6&gt;0),SUM('Chemicals Calcs'!V$2:V102)-'Chem - ODS'!Q$15*10^6,'Chemicals Calcs'!V102))</f>
        <v>0</v>
      </c>
      <c r="W102" s="210">
        <f ca="1">IF(SUM('Chemicals Calcs'!W$2:W102)-'Chem - ODS'!R$15*10^6&lt;0,0,IF(AND(SUM('Chemicals Calcs'!W$1:W101)-'Chem - ODS'!R$15*10^6&lt;0,SUM('Chemicals Calcs'!W$2:W102)-'Chem - ODS'!R$15*10^6&gt;0),SUM('Chemicals Calcs'!W$2:W102)-'Chem - ODS'!R$15*10^6,'Chemicals Calcs'!W102))</f>
        <v>0</v>
      </c>
      <c r="X102" s="210">
        <f ca="1">IF(SUM('Chemicals Calcs'!X$2:X102)-'Chem - ODS'!S$15*10^6&lt;0,0,IF(AND(SUM('Chemicals Calcs'!X$1:X101)-'Chem - ODS'!S$15*10^6&lt;0,SUM('Chemicals Calcs'!X$2:X102)-'Chem - ODS'!S$15*10^6&gt;0),SUM('Chemicals Calcs'!X$2:X102)-'Chem - ODS'!S$15*10^6,'Chemicals Calcs'!X102))</f>
        <v>0</v>
      </c>
      <c r="Y102" s="210">
        <f ca="1">IF(SUM('Chemicals Calcs'!Y$2:Y102)-'Chem - ODS'!T$15*10^6&lt;0,0,IF(AND(SUM('Chemicals Calcs'!Y$1:Y101)-'Chem - ODS'!T$15*10^6&lt;0,SUM('Chemicals Calcs'!Y$2:Y102)-'Chem - ODS'!T$15*10^6&gt;0),SUM('Chemicals Calcs'!Y$2:Y102)-'Chem - ODS'!T$15*10^6,'Chemicals Calcs'!Y102))</f>
        <v>0</v>
      </c>
      <c r="Z102" s="210">
        <f ca="1">IF(SUM('Chemicals Calcs'!Z$2:Z102)-'Chem - ODS'!U$15*10^6&lt;0,0,IF(AND(SUM('Chemicals Calcs'!Z$1:Z101)-'Chem - ODS'!U$15*10^6&lt;0,SUM('Chemicals Calcs'!Z$2:Z102)-'Chem - ODS'!U$15*10^6&gt;0),SUM('Chemicals Calcs'!Z$2:Z102)-'Chem - ODS'!U$15*10^6,'Chemicals Calcs'!Z102))</f>
        <v>0</v>
      </c>
      <c r="AA102" s="210">
        <f ca="1">IF(SUM('Chemicals Calcs'!AA$2:AA102)-'Chem - ODS'!V$15*10^6&lt;0,0,IF(AND(SUM('Chemicals Calcs'!AA$1:AA101)-'Chem - ODS'!V$15*10^6&lt;0,SUM('Chemicals Calcs'!AA$2:AA102)-'Chem - ODS'!V$15*10^6&gt;0),SUM('Chemicals Calcs'!AA$2:AA102)-'Chem - ODS'!V$15*10^6,'Chemicals Calcs'!AA102))</f>
        <v>0</v>
      </c>
      <c r="AB102" s="210">
        <f ca="1">IF(SUM('Chemicals Calcs'!AB$2:AB102)-'Chem - ODS'!W$15*10^6&lt;0,0,IF(AND(SUM('Chemicals Calcs'!AB$1:AB101)-'Chem - ODS'!W$15*10^6&lt;0,SUM('Chemicals Calcs'!AB$2:AB102)-'Chem - ODS'!W$15*10^6&gt;0),SUM('Chemicals Calcs'!AB$2:AB102)-'Chem - ODS'!W$15*10^6,'Chemicals Calcs'!AB102))</f>
        <v>0</v>
      </c>
      <c r="AC102" s="210">
        <f ca="1">IF(SUM('Chemicals Calcs'!AC$2:AC102)-'Chem - ODS'!X$15*10^6&lt;0,0,IF(AND(SUM('Chemicals Calcs'!AC$1:AC101)-'Chem - ODS'!X$15*10^6&lt;0,SUM('Chemicals Calcs'!AC$2:AC102)-'Chem - ODS'!X$15*10^6&gt;0),SUM('Chemicals Calcs'!AC$2:AC102)-'Chem - ODS'!X$15*10^6,'Chemicals Calcs'!AC102))</f>
        <v>0</v>
      </c>
      <c r="AD102" s="210">
        <f ca="1">IF(SUM('Chemicals Calcs'!AD$2:AD102)-'Chem - ODS'!Y$15*10^6&lt;0,0,IF(AND(SUM('Chemicals Calcs'!AD$1:AD101)-'Chem - ODS'!Y$15*10^6&lt;0,SUM('Chemicals Calcs'!AD$2:AD102)-'Chem - ODS'!Y$15*10^6&gt;0),SUM('Chemicals Calcs'!AD$2:AD102)-'Chem - ODS'!Y$15*10^6,'Chemicals Calcs'!AD102))</f>
        <v>0</v>
      </c>
      <c r="AE102" s="210">
        <f ca="1">IF(SUM('Chemicals Calcs'!AE$2:AE102)-'Chem - ODS'!Z$15*10^6&lt;0,0,IF(AND(SUM('Chemicals Calcs'!AE$1:AE101)-'Chem - ODS'!Z$15*10^6&lt;0,SUM('Chemicals Calcs'!AE$2:AE102)-'Chem - ODS'!Z$15*10^6&gt;0),SUM('Chemicals Calcs'!AE$2:AE102)-'Chem - ODS'!Z$15*10^6,'Chemicals Calcs'!AE102))</f>
        <v>0</v>
      </c>
      <c r="AF102" s="210">
        <f ca="1">IF(SUM('Chemicals Calcs'!AF$2:AF102)-'Chem - ODS'!AA$15*10^6&lt;0,0,IF(AND(SUM('Chemicals Calcs'!AF$1:AF101)-'Chem - ODS'!AA$15*10^6&lt;0,SUM('Chemicals Calcs'!AF$2:AF102)-'Chem - ODS'!AA$15*10^6&gt;0),SUM('Chemicals Calcs'!AF$2:AF102)-'Chem - ODS'!AA$15*10^6,'Chemicals Calcs'!AF102))</f>
        <v>0</v>
      </c>
      <c r="AG102" s="210">
        <f ca="1">IF(SUM('Chemicals Calcs'!AG$2:AG102)-'Chem - ODS'!AB$15*10^6&lt;0,0,IF(AND(SUM('Chemicals Calcs'!AG$1:AG101)-'Chem - ODS'!AB$15*10^6&lt;0,SUM('Chemicals Calcs'!AG$2:AG102)-'Chem - ODS'!AB$15*10^6&gt;0),SUM('Chemicals Calcs'!AG$2:AG102)-'Chem - ODS'!AB$15*10^6,'Chemicals Calcs'!AG102))</f>
        <v>0</v>
      </c>
      <c r="AH102" s="210">
        <f ca="1">IF(SUM('Chemicals Calcs'!AH$2:AH102)-'Chem - ODS'!AC$15*10^6&lt;0,0,IF(AND(SUM('Chemicals Calcs'!AH$1:AH101)-'Chem - ODS'!AC$15*10^6&lt;0,SUM('Chemicals Calcs'!AH$2:AH102)-'Chem - ODS'!AC$15*10^6&gt;0),SUM('Chemicals Calcs'!AH$2:AH102)-'Chem - ODS'!AC$15*10^6,'Chemicals Calcs'!AH102))</f>
        <v>0</v>
      </c>
      <c r="AI102" s="210">
        <f ca="1">IF(SUM('Chemicals Calcs'!AI$2:AI102)-'Chem - ODS'!AD$15*10^6&lt;0,0,IF(AND(SUM('Chemicals Calcs'!AI$1:AI101)-'Chem - ODS'!AD$15*10^6&lt;0,SUM('Chemicals Calcs'!AI$2:AI102)-'Chem - ODS'!AD$15*10^6&gt;0),SUM('Chemicals Calcs'!AI$2:AI102)-'Chem - ODS'!AD$15*10^6,'Chemicals Calcs'!AI102))</f>
        <v>0</v>
      </c>
      <c r="AJ102" s="210">
        <f ca="1">IF(SUM('Chemicals Calcs'!AJ$2:AJ102)-'Chem - ODS'!AE$15*10^6&lt;0,0,IF(AND(SUM('Chemicals Calcs'!AJ$1:AJ101)-'Chem - ODS'!AE$15*10^6&lt;0,SUM('Chemicals Calcs'!AJ$2:AJ102)-'Chem - ODS'!AE$15*10^6&gt;0),SUM('Chemicals Calcs'!AJ$2:AJ102)-'Chem - ODS'!AE$15*10^6,'Chemicals Calcs'!AJ102))</f>
        <v>0</v>
      </c>
      <c r="AK102" s="210">
        <f ca="1">IF(SUM('Chemicals Calcs'!AK$2:AK102)-'Chem - ODS'!AF$15*10^6&lt;0,0,IF(AND(SUM('Chemicals Calcs'!AK$1:AK101)-'Chem - ODS'!AF$15*10^6&lt;0,SUM('Chemicals Calcs'!AK$2:AK102)-'Chem - ODS'!AF$15*10^6&gt;0),SUM('Chemicals Calcs'!AK$2:AK102)-'Chem - ODS'!AF$15*10^6,'Chemicals Calcs'!AK102))</f>
        <v>0</v>
      </c>
      <c r="AL102" s="210">
        <f ca="1">IF(SUM('Chemicals Calcs'!AL$2:AL102)-'Chem - ODS'!AG$15*10^6&lt;0,0,IF(AND(SUM('Chemicals Calcs'!AL$1:AL101)-'Chem - ODS'!AG$15*10^6&lt;0,SUM('Chemicals Calcs'!AL$2:AL102)-'Chem - ODS'!AG$15*10^6&gt;0),SUM('Chemicals Calcs'!AL$2:AL102)-'Chem - ODS'!AG$15*10^6,'Chemicals Calcs'!AL102))</f>
        <v>0</v>
      </c>
      <c r="AM102" s="210">
        <f ca="1">IF(SUM('Chemicals Calcs'!AM$2:AM102)-'Chem - ODS'!AH$15*10^6&lt;0,0,IF(AND(SUM('Chemicals Calcs'!AM$1:AM101)-'Chem - ODS'!AH$15*10^6&lt;0,SUM('Chemicals Calcs'!AM$2:AM102)-'Chem - ODS'!AH$15*10^6&gt;0),SUM('Chemicals Calcs'!AM$2:AM102)-'Chem - ODS'!AH$15*10^6,'Chemicals Calcs'!AM102))</f>
        <v>0</v>
      </c>
      <c r="AN102" s="210">
        <f ca="1">IF(SUM('Chemicals Calcs'!AN$2:AN102)-'Chem - ODS'!AI$15*10^6&lt;0,0,IF(AND(SUM('Chemicals Calcs'!AN$1:AN101)-'Chem - ODS'!AI$15*10^6&lt;0,SUM('Chemicals Calcs'!AN$2:AN102)-'Chem - ODS'!AI$15*10^6&gt;0),SUM('Chemicals Calcs'!AN$2:AN102)-'Chem - ODS'!AI$15*10^6,'Chemicals Calcs'!AN102))</f>
        <v>0</v>
      </c>
      <c r="AO102" s="210">
        <f ca="1">IF(SUM('Chemicals Calcs'!AO$2:AO102)-'Chem - ODS'!AJ$15*10^6&lt;0,0,IF(AND(SUM('Chemicals Calcs'!AO$1:AO101)-'Chem - ODS'!AJ$15*10^6&lt;0,SUM('Chemicals Calcs'!AO$2:AO102)-'Chem - ODS'!AJ$15*10^6&gt;0),SUM('Chemicals Calcs'!AO$2:AO102)-'Chem - ODS'!AJ$15*10^6,'Chemicals Calcs'!AO102))</f>
        <v>0</v>
      </c>
      <c r="AP102" s="210">
        <f ca="1">IF(SUM('Chemicals Calcs'!AP$2:AP102)-'Chem - ODS'!AK$15*10^6&lt;0,0,IF(AND(SUM('Chemicals Calcs'!AP$1:AP101)-'Chem - ODS'!AK$15*10^6&lt;0,SUM('Chemicals Calcs'!AP$2:AP102)-'Chem - ODS'!AK$15*10^6&gt;0),SUM('Chemicals Calcs'!AP$2:AP102)-'Chem - ODS'!AK$15*10^6,'Chemicals Calcs'!AP102))</f>
        <v>0</v>
      </c>
    </row>
    <row r="103" spans="1:42">
      <c r="A103" s="74">
        <v>51</v>
      </c>
      <c r="B103">
        <f ca="1">IF('Chemicals 2010'!$A111="CP",INDIRECT("'Chemicals 2010'!"&amp;'Country Selector'!$B$3&amp;ROW($A111))*10^12,0)</f>
        <v>0</v>
      </c>
      <c r="C103" s="90">
        <f t="shared" ca="1" si="4"/>
        <v>132819522104.61519</v>
      </c>
      <c r="D103" s="90">
        <f t="shared" ca="1" si="5"/>
        <v>265639044209.23038</v>
      </c>
      <c r="E103" s="90">
        <f t="shared" ca="1" si="5"/>
        <v>398458566313.84558</v>
      </c>
      <c r="F103" s="90">
        <f t="shared" ca="1" si="5"/>
        <v>531278088418.46075</v>
      </c>
      <c r="G103" s="210">
        <f ca="1">IF(SUM('Chemicals Calcs'!G$2:G103)-'Chem - ODS'!B$15*10^6&lt;0,0,IF(AND(SUM('Chemicals Calcs'!G$1:G102)-'Chem - ODS'!B$15*10^6&lt;0,SUM('Chemicals Calcs'!G$2:G103)-'Chem - ODS'!B$15*10^6&gt;0),SUM('Chemicals Calcs'!G$2:G103)-'Chem - ODS'!B$15*10^6,'Chemicals Calcs'!G103))</f>
        <v>664097610523.07593</v>
      </c>
      <c r="H103" s="210">
        <f ca="1">IF(SUM('Chemicals Calcs'!H$2:H103)-'Chem - ODS'!C$15*10^6&lt;0,0,IF(AND(SUM('Chemicals Calcs'!H$1:H102)-'Chem - ODS'!C$15*10^6&lt;0,SUM('Chemicals Calcs'!H$2:H103)-'Chem - ODS'!C$15*10^6&gt;0),SUM('Chemicals Calcs'!H$2:H103)-'Chem - ODS'!C$15*10^6,'Chemicals Calcs'!H103))</f>
        <v>796917132627.69116</v>
      </c>
      <c r="I103" s="210">
        <f ca="1">IF(SUM('Chemicals Calcs'!I$2:I103)-'Chem - ODS'!D$15*10^6&lt;0,0,IF(AND(SUM('Chemicals Calcs'!I$1:I102)-'Chem - ODS'!D$15*10^6&lt;0,SUM('Chemicals Calcs'!I$2:I103)-'Chem - ODS'!D$15*10^6&gt;0),SUM('Chemicals Calcs'!I$2:I103)-'Chem - ODS'!D$15*10^6,'Chemicals Calcs'!I103))</f>
        <v>929736654732.30627</v>
      </c>
      <c r="J103" s="210">
        <f ca="1">IF(SUM('Chemicals Calcs'!J$2:J103)-'Chem - ODS'!E$15*10^6&lt;0,0,IF(AND(SUM('Chemicals Calcs'!J$1:J102)-'Chem - ODS'!E$15*10^6&lt;0,SUM('Chemicals Calcs'!J$2:J103)-'Chem - ODS'!E$15*10^6&gt;0),SUM('Chemicals Calcs'!J$2:J103)-'Chem - ODS'!E$15*10^6,'Chemicals Calcs'!J103))</f>
        <v>1062556176836.9215</v>
      </c>
      <c r="K103" s="210">
        <f ca="1">IF(SUM('Chemicals Calcs'!K$2:K103)-'Chem - ODS'!F$15*10^6&lt;0,0,IF(AND(SUM('Chemicals Calcs'!K$1:K102)-'Chem - ODS'!F$15*10^6&lt;0,SUM('Chemicals Calcs'!K$2:K103)-'Chem - ODS'!F$15*10^6&gt;0),SUM('Chemicals Calcs'!K$2:K103)-'Chem - ODS'!F$15*10^6,'Chemicals Calcs'!K103))</f>
        <v>1195375698941.5366</v>
      </c>
      <c r="L103" s="210">
        <f ca="1">IF(SUM('Chemicals Calcs'!L$2:L103)-'Chem - ODS'!G$15*10^6&lt;0,0,IF(AND(SUM('Chemicals Calcs'!L$1:L102)-'Chem - ODS'!G$15*10^6&lt;0,SUM('Chemicals Calcs'!L$2:L103)-'Chem - ODS'!G$15*10^6&gt;0),SUM('Chemicals Calcs'!L$2:L103)-'Chem - ODS'!G$15*10^6,'Chemicals Calcs'!L103))</f>
        <v>1328195221046.1519</v>
      </c>
      <c r="M103" s="210">
        <f ca="1">IF(SUM('Chemicals Calcs'!M$2:M103)-'Chem - ODS'!H$15*10^6&lt;0,0,IF(AND(SUM('Chemicals Calcs'!M$1:M102)-'Chem - ODS'!H$15*10^6&lt;0,SUM('Chemicals Calcs'!M$2:M103)-'Chem - ODS'!H$15*10^6&gt;0),SUM('Chemicals Calcs'!M$2:M103)-'Chem - ODS'!H$15*10^6,'Chemicals Calcs'!M103))</f>
        <v>1571453467610.5532</v>
      </c>
      <c r="N103" s="210">
        <f ca="1">IF(SUM('Chemicals Calcs'!N$2:N103)-'Chem - ODS'!I$15*10^6&lt;0,0,IF(AND(SUM('Chemicals Calcs'!N$1:N102)-'Chem - ODS'!I$15*10^6&lt;0,SUM('Chemicals Calcs'!N$2:N103)-'Chem - ODS'!I$15*10^6&gt;0),SUM('Chemicals Calcs'!N$2:N103)-'Chem - ODS'!I$15*10^6,'Chemicals Calcs'!N103))</f>
        <v>1814711714174.9551</v>
      </c>
      <c r="O103" s="210">
        <f ca="1">IF(SUM('Chemicals Calcs'!O$2:O103)-'Chem - ODS'!J$15*10^6&lt;0,0,IF(AND(SUM('Chemicals Calcs'!O$1:O102)-'Chem - ODS'!J$15*10^6&lt;0,SUM('Chemicals Calcs'!O$2:O103)-'Chem - ODS'!J$15*10^6&gt;0),SUM('Chemicals Calcs'!O$2:O103)-'Chem - ODS'!J$15*10^6,'Chemicals Calcs'!O103))</f>
        <v>2057969960739.3564</v>
      </c>
      <c r="P103" s="210">
        <f ca="1">IF(SUM('Chemicals Calcs'!P$2:P103)-'Chem - ODS'!K$15*10^6&lt;0,0,IF(AND(SUM('Chemicals Calcs'!P$1:P102)-'Chem - ODS'!K$15*10^6&lt;0,SUM('Chemicals Calcs'!P$2:P103)-'Chem - ODS'!K$15*10^6&gt;0),SUM('Chemicals Calcs'!P$2:P103)-'Chem - ODS'!K$15*10^6,'Chemicals Calcs'!P103))</f>
        <v>2301228207303.7578</v>
      </c>
      <c r="Q103" s="210">
        <f ca="1">IF(SUM('Chemicals Calcs'!Q$2:Q103)-'Chem - ODS'!L$15*10^6&lt;0,0,IF(AND(SUM('Chemicals Calcs'!Q$1:Q102)-'Chem - ODS'!L$15*10^6&lt;0,SUM('Chemicals Calcs'!Q$2:Q103)-'Chem - ODS'!L$15*10^6&gt;0),SUM('Chemicals Calcs'!Q$2:Q103)-'Chem - ODS'!L$15*10^6,'Chemicals Calcs'!Q103))</f>
        <v>2544486453868.1592</v>
      </c>
      <c r="R103" s="210">
        <f ca="1">IF(SUM('Chemicals Calcs'!R$2:R103)-'Chem - ODS'!M$15*10^6&lt;0,0,IF(AND(SUM('Chemicals Calcs'!R$1:R102)-'Chem - ODS'!M$15*10^6&lt;0,SUM('Chemicals Calcs'!R$2:R103)-'Chem - ODS'!M$15*10^6&gt;0),SUM('Chemicals Calcs'!R$2:R103)-'Chem - ODS'!M$15*10^6,'Chemicals Calcs'!R103))</f>
        <v>2787744700432.561</v>
      </c>
      <c r="S103" s="210">
        <f ca="1">IF(SUM('Chemicals Calcs'!S$2:S103)-'Chem - ODS'!N$15*10^6&lt;0,0,IF(AND(SUM('Chemicals Calcs'!S$1:S102)-'Chem - ODS'!N$15*10^6&lt;0,SUM('Chemicals Calcs'!S$2:S103)-'Chem - ODS'!N$15*10^6&gt;0),SUM('Chemicals Calcs'!S$2:S103)-'Chem - ODS'!N$15*10^6,'Chemicals Calcs'!S103))</f>
        <v>3031002946996.9624</v>
      </c>
      <c r="T103" s="210">
        <f ca="1">IF(SUM('Chemicals Calcs'!T$2:T103)-'Chem - ODS'!O$15*10^6&lt;0,0,IF(AND(SUM('Chemicals Calcs'!T$1:T102)-'Chem - ODS'!O$15*10^6&lt;0,SUM('Chemicals Calcs'!T$2:T103)-'Chem - ODS'!O$15*10^6&gt;0),SUM('Chemicals Calcs'!T$2:T103)-'Chem - ODS'!O$15*10^6,'Chemicals Calcs'!T103))</f>
        <v>3274261193561.3643</v>
      </c>
      <c r="U103" s="210">
        <f ca="1">IF(SUM('Chemicals Calcs'!U$2:U103)-'Chem - ODS'!P$15*10^6&lt;0,0,IF(AND(SUM('Chemicals Calcs'!U$1:U102)-'Chem - ODS'!P$15*10^6&lt;0,SUM('Chemicals Calcs'!U$2:U103)-'Chem - ODS'!P$15*10^6&gt;0),SUM('Chemicals Calcs'!U$2:U103)-'Chem - ODS'!P$15*10^6,'Chemicals Calcs'!U103))</f>
        <v>3517519440125.7656</v>
      </c>
      <c r="V103" s="210">
        <f ca="1">IF(SUM('Chemicals Calcs'!V$2:V103)-'Chem - ODS'!Q$15*10^6&lt;0,0,IF(AND(SUM('Chemicals Calcs'!V$1:V102)-'Chem - ODS'!Q$15*10^6&lt;0,SUM('Chemicals Calcs'!V$2:V103)-'Chem - ODS'!Q$15*10^6&gt;0),SUM('Chemicals Calcs'!V$2:V103)-'Chem - ODS'!Q$15*10^6,'Chemicals Calcs'!V103))</f>
        <v>3760777686690.167</v>
      </c>
      <c r="W103" s="210">
        <f ca="1">IF(SUM('Chemicals Calcs'!W$2:W103)-'Chem - ODS'!R$15*10^6&lt;0,0,IF(AND(SUM('Chemicals Calcs'!W$1:W102)-'Chem - ODS'!R$15*10^6&lt;0,SUM('Chemicals Calcs'!W$2:W103)-'Chem - ODS'!R$15*10^6&gt;0),SUM('Chemicals Calcs'!W$2:W103)-'Chem - ODS'!R$15*10^6,'Chemicals Calcs'!W103))</f>
        <v>3826397475864.9624</v>
      </c>
      <c r="X103" s="210">
        <f ca="1">IF(SUM('Chemicals Calcs'!X$2:X103)-'Chem - ODS'!S$15*10^6&lt;0,0,IF(AND(SUM('Chemicals Calcs'!X$1:X102)-'Chem - ODS'!S$15*10^6&lt;0,SUM('Chemicals Calcs'!X$2:X103)-'Chem - ODS'!S$15*10^6&gt;0),SUM('Chemicals Calcs'!X$2:X103)-'Chem - ODS'!S$15*10^6,'Chemicals Calcs'!X103))</f>
        <v>3892017265039.7583</v>
      </c>
      <c r="Y103" s="210">
        <f ca="1">IF(SUM('Chemicals Calcs'!Y$2:Y103)-'Chem - ODS'!T$15*10^6&lt;0,0,IF(AND(SUM('Chemicals Calcs'!Y$1:Y102)-'Chem - ODS'!T$15*10^6&lt;0,SUM('Chemicals Calcs'!Y$2:Y103)-'Chem - ODS'!T$15*10^6&gt;0),SUM('Chemicals Calcs'!Y$2:Y103)-'Chem - ODS'!T$15*10^6,'Chemicals Calcs'!Y103))</f>
        <v>3957637054214.5532</v>
      </c>
      <c r="Z103" s="210">
        <f ca="1">IF(SUM('Chemicals Calcs'!Z$2:Z103)-'Chem - ODS'!U$15*10^6&lt;0,0,IF(AND(SUM('Chemicals Calcs'!Z$1:Z102)-'Chem - ODS'!U$15*10^6&lt;0,SUM('Chemicals Calcs'!Z$2:Z103)-'Chem - ODS'!U$15*10^6&gt;0),SUM('Chemicals Calcs'!Z$2:Z103)-'Chem - ODS'!U$15*10^6,'Chemicals Calcs'!Z103))</f>
        <v>4023256843389.3491</v>
      </c>
      <c r="AA103" s="210">
        <f ca="1">IF(SUM('Chemicals Calcs'!AA$2:AA103)-'Chem - ODS'!V$15*10^6&lt;0,0,IF(AND(SUM('Chemicals Calcs'!AA$1:AA102)-'Chem - ODS'!V$15*10^6&lt;0,SUM('Chemicals Calcs'!AA$2:AA103)-'Chem - ODS'!V$15*10^6&gt;0),SUM('Chemicals Calcs'!AA$2:AA103)-'Chem - ODS'!V$15*10^6,'Chemicals Calcs'!AA103))</f>
        <v>4088876632564.1445</v>
      </c>
      <c r="AB103" s="210">
        <f ca="1">IF(SUM('Chemicals Calcs'!AB$2:AB103)-'Chem - ODS'!W$15*10^6&lt;0,0,IF(AND(SUM('Chemicals Calcs'!AB$1:AB102)-'Chem - ODS'!W$15*10^6&lt;0,SUM('Chemicals Calcs'!AB$2:AB103)-'Chem - ODS'!W$15*10^6&gt;0),SUM('Chemicals Calcs'!AB$2:AB103)-'Chem - ODS'!W$15*10^6,'Chemicals Calcs'!AB103))</f>
        <v>4154496421738.9395</v>
      </c>
      <c r="AC103" s="210">
        <f ca="1">IF(SUM('Chemicals Calcs'!AC$2:AC103)-'Chem - ODS'!X$15*10^6&lt;0,0,IF(AND(SUM('Chemicals Calcs'!AC$1:AC102)-'Chem - ODS'!X$15*10^6&lt;0,SUM('Chemicals Calcs'!AC$2:AC103)-'Chem - ODS'!X$15*10^6&gt;0),SUM('Chemicals Calcs'!AC$2:AC103)-'Chem - ODS'!X$15*10^6,'Chemicals Calcs'!AC103))</f>
        <v>4220116210913.7354</v>
      </c>
      <c r="AD103" s="210">
        <f ca="1">IF(SUM('Chemicals Calcs'!AD$2:AD103)-'Chem - ODS'!Y$15*10^6&lt;0,0,IF(AND(SUM('Chemicals Calcs'!AD$1:AD102)-'Chem - ODS'!Y$15*10^6&lt;0,SUM('Chemicals Calcs'!AD$2:AD103)-'Chem - ODS'!Y$15*10^6&gt;0),SUM('Chemicals Calcs'!AD$2:AD103)-'Chem - ODS'!Y$15*10^6,'Chemicals Calcs'!AD103))</f>
        <v>4285736000088.5313</v>
      </c>
      <c r="AE103" s="210">
        <f ca="1">IF(SUM('Chemicals Calcs'!AE$2:AE103)-'Chem - ODS'!Z$15*10^6&lt;0,0,IF(AND(SUM('Chemicals Calcs'!AE$1:AE102)-'Chem - ODS'!Z$15*10^6&lt;0,SUM('Chemicals Calcs'!AE$2:AE103)-'Chem - ODS'!Z$15*10^6&gt;0),SUM('Chemicals Calcs'!AE$2:AE103)-'Chem - ODS'!Z$15*10^6,'Chemicals Calcs'!AE103))</f>
        <v>4351355789263.3267</v>
      </c>
      <c r="AF103" s="210">
        <f ca="1">IF(SUM('Chemicals Calcs'!AF$2:AF103)-'Chem - ODS'!AA$15*10^6&lt;0,0,IF(AND(SUM('Chemicals Calcs'!AF$1:AF102)-'Chem - ODS'!AA$15*10^6&lt;0,SUM('Chemicals Calcs'!AF$2:AF103)-'Chem - ODS'!AA$15*10^6&gt;0),SUM('Chemicals Calcs'!AF$2:AF103)-'Chem - ODS'!AA$15*10^6,'Chemicals Calcs'!AF103))</f>
        <v>4416975578438.1221</v>
      </c>
      <c r="AG103" s="210">
        <f ca="1">IF(SUM('Chemicals Calcs'!AG$2:AG103)-'Chem - ODS'!AB$15*10^6&lt;0,0,IF(AND(SUM('Chemicals Calcs'!AG$1:AG102)-'Chem - ODS'!AB$15*10^6&lt;0,SUM('Chemicals Calcs'!AG$2:AG103)-'Chem - ODS'!AB$15*10^6&gt;0),SUM('Chemicals Calcs'!AG$2:AG103)-'Chem - ODS'!AB$15*10^6,'Chemicals Calcs'!AG103))</f>
        <v>4482595367612.918</v>
      </c>
      <c r="AH103" s="210">
        <f ca="1">IF(SUM('Chemicals Calcs'!AH$2:AH103)-'Chem - ODS'!AC$15*10^6&lt;0,0,IF(AND(SUM('Chemicals Calcs'!AH$1:AH102)-'Chem - ODS'!AC$15*10^6&lt;0,SUM('Chemicals Calcs'!AH$2:AH103)-'Chem - ODS'!AC$15*10^6&gt;0),SUM('Chemicals Calcs'!AH$2:AH103)-'Chem - ODS'!AC$15*10^6,'Chemicals Calcs'!AH103))</f>
        <v>4548215156787.7129</v>
      </c>
      <c r="AI103" s="210">
        <f ca="1">IF(SUM('Chemicals Calcs'!AI$2:AI103)-'Chem - ODS'!AD$15*10^6&lt;0,0,IF(AND(SUM('Chemicals Calcs'!AI$1:AI102)-'Chem - ODS'!AD$15*10^6&lt;0,SUM('Chemicals Calcs'!AI$2:AI103)-'Chem - ODS'!AD$15*10^6&gt;0),SUM('Chemicals Calcs'!AI$2:AI103)-'Chem - ODS'!AD$15*10^6,'Chemicals Calcs'!AI103))</f>
        <v>4613834945962.5088</v>
      </c>
      <c r="AJ103" s="210">
        <f ca="1">IF(SUM('Chemicals Calcs'!AJ$2:AJ103)-'Chem - ODS'!AE$15*10^6&lt;0,0,IF(AND(SUM('Chemicals Calcs'!AJ$1:AJ102)-'Chem - ODS'!AE$15*10^6&lt;0,SUM('Chemicals Calcs'!AJ$2:AJ103)-'Chem - ODS'!AE$15*10^6&gt;0),SUM('Chemicals Calcs'!AJ$2:AJ103)-'Chem - ODS'!AE$15*10^6,'Chemicals Calcs'!AJ103))</f>
        <v>4679454735137.3037</v>
      </c>
      <c r="AK103" s="210">
        <f ca="1">IF(SUM('Chemicals Calcs'!AK$2:AK103)-'Chem - ODS'!AF$15*10^6&lt;0,0,IF(AND(SUM('Chemicals Calcs'!AK$1:AK102)-'Chem - ODS'!AF$15*10^6&lt;0,SUM('Chemicals Calcs'!AK$2:AK103)-'Chem - ODS'!AF$15*10^6&gt;0),SUM('Chemicals Calcs'!AK$2:AK103)-'Chem - ODS'!AF$15*10^6,'Chemicals Calcs'!AK103))</f>
        <v>4745074524312.0996</v>
      </c>
      <c r="AL103" s="210">
        <f ca="1">IF(SUM('Chemicals Calcs'!AL$2:AL103)-'Chem - ODS'!AG$15*10^6&lt;0,0,IF(AND(SUM('Chemicals Calcs'!AL$1:AL102)-'Chem - ODS'!AG$15*10^6&lt;0,SUM('Chemicals Calcs'!AL$2:AL103)-'Chem - ODS'!AG$15*10^6&gt;0),SUM('Chemicals Calcs'!AL$2:AL103)-'Chem - ODS'!AG$15*10^6,'Chemicals Calcs'!AL103))</f>
        <v>4810694313486.8955</v>
      </c>
      <c r="AM103" s="210">
        <f ca="1">IF(SUM('Chemicals Calcs'!AM$2:AM103)-'Chem - ODS'!AH$15*10^6&lt;0,0,IF(AND(SUM('Chemicals Calcs'!AM$1:AM102)-'Chem - ODS'!AH$15*10^6&lt;0,SUM('Chemicals Calcs'!AM$2:AM103)-'Chem - ODS'!AH$15*10^6&gt;0),SUM('Chemicals Calcs'!AM$2:AM103)-'Chem - ODS'!AH$15*10^6,'Chemicals Calcs'!AM103))</f>
        <v>4876314102661.6904</v>
      </c>
      <c r="AN103" s="210">
        <f ca="1">IF(SUM('Chemicals Calcs'!AN$2:AN103)-'Chem - ODS'!AI$15*10^6&lt;0,0,IF(AND(SUM('Chemicals Calcs'!AN$1:AN102)-'Chem - ODS'!AI$15*10^6&lt;0,SUM('Chemicals Calcs'!AN$2:AN103)-'Chem - ODS'!AI$15*10^6&gt;0),SUM('Chemicals Calcs'!AN$2:AN103)-'Chem - ODS'!AI$15*10^6,'Chemicals Calcs'!AN103))</f>
        <v>4941933891836.4863</v>
      </c>
      <c r="AO103" s="210">
        <f ca="1">IF(SUM('Chemicals Calcs'!AO$2:AO103)-'Chem - ODS'!AJ$15*10^6&lt;0,0,IF(AND(SUM('Chemicals Calcs'!AO$1:AO102)-'Chem - ODS'!AJ$15*10^6&lt;0,SUM('Chemicals Calcs'!AO$2:AO103)-'Chem - ODS'!AJ$15*10^6&gt;0),SUM('Chemicals Calcs'!AO$2:AO103)-'Chem - ODS'!AJ$15*10^6,'Chemicals Calcs'!AO103))</f>
        <v>5007553681011.2822</v>
      </c>
      <c r="AP103" s="210">
        <f ca="1">IF(SUM('Chemicals Calcs'!AP$2:AP103)-'Chem - ODS'!AK$15*10^6&lt;0,0,IF(AND(SUM('Chemicals Calcs'!AP$1:AP102)-'Chem - ODS'!AK$15*10^6&lt;0,SUM('Chemicals Calcs'!AP$2:AP103)-'Chem - ODS'!AK$15*10^6&gt;0),SUM('Chemicals Calcs'!AP$2:AP103)-'Chem - ODS'!AK$15*10^6,'Chemicals Calcs'!AP103))</f>
        <v>5073173470186.0771</v>
      </c>
    </row>
    <row r="104" spans="1:42">
      <c r="A104" s="74">
        <v>52</v>
      </c>
      <c r="B104">
        <f ca="1">IF('Chemicals 2010'!$A112="CP",INDIRECT("'Chemicals 2010'!"&amp;'Country Selector'!$B$3&amp;ROW($A112))*10^12,0)</f>
        <v>0</v>
      </c>
      <c r="C104" s="90">
        <f t="shared" ca="1" si="4"/>
        <v>0</v>
      </c>
      <c r="D104" s="90">
        <f t="shared" ca="1" si="5"/>
        <v>0</v>
      </c>
      <c r="E104" s="90">
        <f t="shared" ca="1" si="5"/>
        <v>0</v>
      </c>
      <c r="F104" s="90">
        <f t="shared" ca="1" si="5"/>
        <v>0</v>
      </c>
      <c r="G104" s="210">
        <f ca="1">IF(SUM('Chemicals Calcs'!G$2:G104)-'Chem - ODS'!B$15*10^6&lt;0,0,IF(AND(SUM('Chemicals Calcs'!G$1:G103)-'Chem - ODS'!B$15*10^6&lt;0,SUM('Chemicals Calcs'!G$2:G104)-'Chem - ODS'!B$15*10^6&gt;0),SUM('Chemicals Calcs'!G$2:G104)-'Chem - ODS'!B$15*10^6,'Chemicals Calcs'!G104))</f>
        <v>0</v>
      </c>
      <c r="H104" s="210">
        <f ca="1">IF(SUM('Chemicals Calcs'!H$2:H104)-'Chem - ODS'!C$15*10^6&lt;0,0,IF(AND(SUM('Chemicals Calcs'!H$1:H103)-'Chem - ODS'!C$15*10^6&lt;0,SUM('Chemicals Calcs'!H$2:H104)-'Chem - ODS'!C$15*10^6&gt;0),SUM('Chemicals Calcs'!H$2:H104)-'Chem - ODS'!C$15*10^6,'Chemicals Calcs'!H104))</f>
        <v>0</v>
      </c>
      <c r="I104" s="210">
        <f ca="1">IF(SUM('Chemicals Calcs'!I$2:I104)-'Chem - ODS'!D$15*10^6&lt;0,0,IF(AND(SUM('Chemicals Calcs'!I$1:I103)-'Chem - ODS'!D$15*10^6&lt;0,SUM('Chemicals Calcs'!I$2:I104)-'Chem - ODS'!D$15*10^6&gt;0),SUM('Chemicals Calcs'!I$2:I104)-'Chem - ODS'!D$15*10^6,'Chemicals Calcs'!I104))</f>
        <v>0</v>
      </c>
      <c r="J104" s="210">
        <f ca="1">IF(SUM('Chemicals Calcs'!J$2:J104)-'Chem - ODS'!E$15*10^6&lt;0,0,IF(AND(SUM('Chemicals Calcs'!J$1:J103)-'Chem - ODS'!E$15*10^6&lt;0,SUM('Chemicals Calcs'!J$2:J104)-'Chem - ODS'!E$15*10^6&gt;0),SUM('Chemicals Calcs'!J$2:J104)-'Chem - ODS'!E$15*10^6,'Chemicals Calcs'!J104))</f>
        <v>0</v>
      </c>
      <c r="K104" s="210">
        <f ca="1">IF(SUM('Chemicals Calcs'!K$2:K104)-'Chem - ODS'!F$15*10^6&lt;0,0,IF(AND(SUM('Chemicals Calcs'!K$1:K103)-'Chem - ODS'!F$15*10^6&lt;0,SUM('Chemicals Calcs'!K$2:K104)-'Chem - ODS'!F$15*10^6&gt;0),SUM('Chemicals Calcs'!K$2:K104)-'Chem - ODS'!F$15*10^6,'Chemicals Calcs'!K104))</f>
        <v>0</v>
      </c>
      <c r="L104" s="210">
        <f ca="1">IF(SUM('Chemicals Calcs'!L$2:L104)-'Chem - ODS'!G$15*10^6&lt;0,0,IF(AND(SUM('Chemicals Calcs'!L$1:L103)-'Chem - ODS'!G$15*10^6&lt;0,SUM('Chemicals Calcs'!L$2:L104)-'Chem - ODS'!G$15*10^6&gt;0),SUM('Chemicals Calcs'!L$2:L104)-'Chem - ODS'!G$15*10^6,'Chemicals Calcs'!L104))</f>
        <v>0</v>
      </c>
      <c r="M104" s="210">
        <f ca="1">IF(SUM('Chemicals Calcs'!M$2:M104)-'Chem - ODS'!H$15*10^6&lt;0,0,IF(AND(SUM('Chemicals Calcs'!M$1:M103)-'Chem - ODS'!H$15*10^6&lt;0,SUM('Chemicals Calcs'!M$2:M104)-'Chem - ODS'!H$15*10^6&gt;0),SUM('Chemicals Calcs'!M$2:M104)-'Chem - ODS'!H$15*10^6,'Chemicals Calcs'!M104))</f>
        <v>0</v>
      </c>
      <c r="N104" s="210">
        <f ca="1">IF(SUM('Chemicals Calcs'!N$2:N104)-'Chem - ODS'!I$15*10^6&lt;0,0,IF(AND(SUM('Chemicals Calcs'!N$1:N103)-'Chem - ODS'!I$15*10^6&lt;0,SUM('Chemicals Calcs'!N$2:N104)-'Chem - ODS'!I$15*10^6&gt;0),SUM('Chemicals Calcs'!N$2:N104)-'Chem - ODS'!I$15*10^6,'Chemicals Calcs'!N104))</f>
        <v>0</v>
      </c>
      <c r="O104" s="210">
        <f ca="1">IF(SUM('Chemicals Calcs'!O$2:O104)-'Chem - ODS'!J$15*10^6&lt;0,0,IF(AND(SUM('Chemicals Calcs'!O$1:O103)-'Chem - ODS'!J$15*10^6&lt;0,SUM('Chemicals Calcs'!O$2:O104)-'Chem - ODS'!J$15*10^6&gt;0),SUM('Chemicals Calcs'!O$2:O104)-'Chem - ODS'!J$15*10^6,'Chemicals Calcs'!O104))</f>
        <v>0</v>
      </c>
      <c r="P104" s="210">
        <f ca="1">IF(SUM('Chemicals Calcs'!P$2:P104)-'Chem - ODS'!K$15*10^6&lt;0,0,IF(AND(SUM('Chemicals Calcs'!P$1:P103)-'Chem - ODS'!K$15*10^6&lt;0,SUM('Chemicals Calcs'!P$2:P104)-'Chem - ODS'!K$15*10^6&gt;0),SUM('Chemicals Calcs'!P$2:P104)-'Chem - ODS'!K$15*10^6,'Chemicals Calcs'!P104))</f>
        <v>0</v>
      </c>
      <c r="Q104" s="210">
        <f ca="1">IF(SUM('Chemicals Calcs'!Q$2:Q104)-'Chem - ODS'!L$15*10^6&lt;0,0,IF(AND(SUM('Chemicals Calcs'!Q$1:Q103)-'Chem - ODS'!L$15*10^6&lt;0,SUM('Chemicals Calcs'!Q$2:Q104)-'Chem - ODS'!L$15*10^6&gt;0),SUM('Chemicals Calcs'!Q$2:Q104)-'Chem - ODS'!L$15*10^6,'Chemicals Calcs'!Q104))</f>
        <v>0</v>
      </c>
      <c r="R104" s="210">
        <f ca="1">IF(SUM('Chemicals Calcs'!R$2:R104)-'Chem - ODS'!M$15*10^6&lt;0,0,IF(AND(SUM('Chemicals Calcs'!R$1:R103)-'Chem - ODS'!M$15*10^6&lt;0,SUM('Chemicals Calcs'!R$2:R104)-'Chem - ODS'!M$15*10^6&gt;0),SUM('Chemicals Calcs'!R$2:R104)-'Chem - ODS'!M$15*10^6,'Chemicals Calcs'!R104))</f>
        <v>0</v>
      </c>
      <c r="S104" s="210">
        <f ca="1">IF(SUM('Chemicals Calcs'!S$2:S104)-'Chem - ODS'!N$15*10^6&lt;0,0,IF(AND(SUM('Chemicals Calcs'!S$1:S103)-'Chem - ODS'!N$15*10^6&lt;0,SUM('Chemicals Calcs'!S$2:S104)-'Chem - ODS'!N$15*10^6&gt;0),SUM('Chemicals Calcs'!S$2:S104)-'Chem - ODS'!N$15*10^6,'Chemicals Calcs'!S104))</f>
        <v>0</v>
      </c>
      <c r="T104" s="210">
        <f ca="1">IF(SUM('Chemicals Calcs'!T$2:T104)-'Chem - ODS'!O$15*10^6&lt;0,0,IF(AND(SUM('Chemicals Calcs'!T$1:T103)-'Chem - ODS'!O$15*10^6&lt;0,SUM('Chemicals Calcs'!T$2:T104)-'Chem - ODS'!O$15*10^6&gt;0),SUM('Chemicals Calcs'!T$2:T104)-'Chem - ODS'!O$15*10^6,'Chemicals Calcs'!T104))</f>
        <v>0</v>
      </c>
      <c r="U104" s="210">
        <f ca="1">IF(SUM('Chemicals Calcs'!U$2:U104)-'Chem - ODS'!P$15*10^6&lt;0,0,IF(AND(SUM('Chemicals Calcs'!U$1:U103)-'Chem - ODS'!P$15*10^6&lt;0,SUM('Chemicals Calcs'!U$2:U104)-'Chem - ODS'!P$15*10^6&gt;0),SUM('Chemicals Calcs'!U$2:U104)-'Chem - ODS'!P$15*10^6,'Chemicals Calcs'!U104))</f>
        <v>0</v>
      </c>
      <c r="V104" s="210">
        <f ca="1">IF(SUM('Chemicals Calcs'!V$2:V104)-'Chem - ODS'!Q$15*10^6&lt;0,0,IF(AND(SUM('Chemicals Calcs'!V$1:V103)-'Chem - ODS'!Q$15*10^6&lt;0,SUM('Chemicals Calcs'!V$2:V104)-'Chem - ODS'!Q$15*10^6&gt;0),SUM('Chemicals Calcs'!V$2:V104)-'Chem - ODS'!Q$15*10^6,'Chemicals Calcs'!V104))</f>
        <v>0</v>
      </c>
      <c r="W104" s="210">
        <f ca="1">IF(SUM('Chemicals Calcs'!W$2:W104)-'Chem - ODS'!R$15*10^6&lt;0,0,IF(AND(SUM('Chemicals Calcs'!W$1:W103)-'Chem - ODS'!R$15*10^6&lt;0,SUM('Chemicals Calcs'!W$2:W104)-'Chem - ODS'!R$15*10^6&gt;0),SUM('Chemicals Calcs'!W$2:W104)-'Chem - ODS'!R$15*10^6,'Chemicals Calcs'!W104))</f>
        <v>0</v>
      </c>
      <c r="X104" s="210">
        <f ca="1">IF(SUM('Chemicals Calcs'!X$2:X104)-'Chem - ODS'!S$15*10^6&lt;0,0,IF(AND(SUM('Chemicals Calcs'!X$1:X103)-'Chem - ODS'!S$15*10^6&lt;0,SUM('Chemicals Calcs'!X$2:X104)-'Chem - ODS'!S$15*10^6&gt;0),SUM('Chemicals Calcs'!X$2:X104)-'Chem - ODS'!S$15*10^6,'Chemicals Calcs'!X104))</f>
        <v>0</v>
      </c>
      <c r="Y104" s="210">
        <f ca="1">IF(SUM('Chemicals Calcs'!Y$2:Y104)-'Chem - ODS'!T$15*10^6&lt;0,0,IF(AND(SUM('Chemicals Calcs'!Y$1:Y103)-'Chem - ODS'!T$15*10^6&lt;0,SUM('Chemicals Calcs'!Y$2:Y104)-'Chem - ODS'!T$15*10^6&gt;0),SUM('Chemicals Calcs'!Y$2:Y104)-'Chem - ODS'!T$15*10^6,'Chemicals Calcs'!Y104))</f>
        <v>0</v>
      </c>
      <c r="Z104" s="210">
        <f ca="1">IF(SUM('Chemicals Calcs'!Z$2:Z104)-'Chem - ODS'!U$15*10^6&lt;0,0,IF(AND(SUM('Chemicals Calcs'!Z$1:Z103)-'Chem - ODS'!U$15*10^6&lt;0,SUM('Chemicals Calcs'!Z$2:Z104)-'Chem - ODS'!U$15*10^6&gt;0),SUM('Chemicals Calcs'!Z$2:Z104)-'Chem - ODS'!U$15*10^6,'Chemicals Calcs'!Z104))</f>
        <v>0</v>
      </c>
      <c r="AA104" s="210">
        <f ca="1">IF(SUM('Chemicals Calcs'!AA$2:AA104)-'Chem - ODS'!V$15*10^6&lt;0,0,IF(AND(SUM('Chemicals Calcs'!AA$1:AA103)-'Chem - ODS'!V$15*10^6&lt;0,SUM('Chemicals Calcs'!AA$2:AA104)-'Chem - ODS'!V$15*10^6&gt;0),SUM('Chemicals Calcs'!AA$2:AA104)-'Chem - ODS'!V$15*10^6,'Chemicals Calcs'!AA104))</f>
        <v>0</v>
      </c>
      <c r="AB104" s="210">
        <f ca="1">IF(SUM('Chemicals Calcs'!AB$2:AB104)-'Chem - ODS'!W$15*10^6&lt;0,0,IF(AND(SUM('Chemicals Calcs'!AB$1:AB103)-'Chem - ODS'!W$15*10^6&lt;0,SUM('Chemicals Calcs'!AB$2:AB104)-'Chem - ODS'!W$15*10^6&gt;0),SUM('Chemicals Calcs'!AB$2:AB104)-'Chem - ODS'!W$15*10^6,'Chemicals Calcs'!AB104))</f>
        <v>0</v>
      </c>
      <c r="AC104" s="210">
        <f ca="1">IF(SUM('Chemicals Calcs'!AC$2:AC104)-'Chem - ODS'!X$15*10^6&lt;0,0,IF(AND(SUM('Chemicals Calcs'!AC$1:AC103)-'Chem - ODS'!X$15*10^6&lt;0,SUM('Chemicals Calcs'!AC$2:AC104)-'Chem - ODS'!X$15*10^6&gt;0),SUM('Chemicals Calcs'!AC$2:AC104)-'Chem - ODS'!X$15*10^6,'Chemicals Calcs'!AC104))</f>
        <v>0</v>
      </c>
      <c r="AD104" s="210">
        <f ca="1">IF(SUM('Chemicals Calcs'!AD$2:AD104)-'Chem - ODS'!Y$15*10^6&lt;0,0,IF(AND(SUM('Chemicals Calcs'!AD$1:AD103)-'Chem - ODS'!Y$15*10^6&lt;0,SUM('Chemicals Calcs'!AD$2:AD104)-'Chem - ODS'!Y$15*10^6&gt;0),SUM('Chemicals Calcs'!AD$2:AD104)-'Chem - ODS'!Y$15*10^6,'Chemicals Calcs'!AD104))</f>
        <v>0</v>
      </c>
      <c r="AE104" s="210">
        <f ca="1">IF(SUM('Chemicals Calcs'!AE$2:AE104)-'Chem - ODS'!Z$15*10^6&lt;0,0,IF(AND(SUM('Chemicals Calcs'!AE$1:AE103)-'Chem - ODS'!Z$15*10^6&lt;0,SUM('Chemicals Calcs'!AE$2:AE104)-'Chem - ODS'!Z$15*10^6&gt;0),SUM('Chemicals Calcs'!AE$2:AE104)-'Chem - ODS'!Z$15*10^6,'Chemicals Calcs'!AE104))</f>
        <v>0</v>
      </c>
      <c r="AF104" s="210">
        <f ca="1">IF(SUM('Chemicals Calcs'!AF$2:AF104)-'Chem - ODS'!AA$15*10^6&lt;0,0,IF(AND(SUM('Chemicals Calcs'!AF$1:AF103)-'Chem - ODS'!AA$15*10^6&lt;0,SUM('Chemicals Calcs'!AF$2:AF104)-'Chem - ODS'!AA$15*10^6&gt;0),SUM('Chemicals Calcs'!AF$2:AF104)-'Chem - ODS'!AA$15*10^6,'Chemicals Calcs'!AF104))</f>
        <v>0</v>
      </c>
      <c r="AG104" s="210">
        <f ca="1">IF(SUM('Chemicals Calcs'!AG$2:AG104)-'Chem - ODS'!AB$15*10^6&lt;0,0,IF(AND(SUM('Chemicals Calcs'!AG$1:AG103)-'Chem - ODS'!AB$15*10^6&lt;0,SUM('Chemicals Calcs'!AG$2:AG104)-'Chem - ODS'!AB$15*10^6&gt;0),SUM('Chemicals Calcs'!AG$2:AG104)-'Chem - ODS'!AB$15*10^6,'Chemicals Calcs'!AG104))</f>
        <v>0</v>
      </c>
      <c r="AH104" s="210">
        <f ca="1">IF(SUM('Chemicals Calcs'!AH$2:AH104)-'Chem - ODS'!AC$15*10^6&lt;0,0,IF(AND(SUM('Chemicals Calcs'!AH$1:AH103)-'Chem - ODS'!AC$15*10^6&lt;0,SUM('Chemicals Calcs'!AH$2:AH104)-'Chem - ODS'!AC$15*10^6&gt;0),SUM('Chemicals Calcs'!AH$2:AH104)-'Chem - ODS'!AC$15*10^6,'Chemicals Calcs'!AH104))</f>
        <v>0</v>
      </c>
      <c r="AI104" s="210">
        <f ca="1">IF(SUM('Chemicals Calcs'!AI$2:AI104)-'Chem - ODS'!AD$15*10^6&lt;0,0,IF(AND(SUM('Chemicals Calcs'!AI$1:AI103)-'Chem - ODS'!AD$15*10^6&lt;0,SUM('Chemicals Calcs'!AI$2:AI104)-'Chem - ODS'!AD$15*10^6&gt;0),SUM('Chemicals Calcs'!AI$2:AI104)-'Chem - ODS'!AD$15*10^6,'Chemicals Calcs'!AI104))</f>
        <v>0</v>
      </c>
      <c r="AJ104" s="210">
        <f ca="1">IF(SUM('Chemicals Calcs'!AJ$2:AJ104)-'Chem - ODS'!AE$15*10^6&lt;0,0,IF(AND(SUM('Chemicals Calcs'!AJ$1:AJ103)-'Chem - ODS'!AE$15*10^6&lt;0,SUM('Chemicals Calcs'!AJ$2:AJ104)-'Chem - ODS'!AE$15*10^6&gt;0),SUM('Chemicals Calcs'!AJ$2:AJ104)-'Chem - ODS'!AE$15*10^6,'Chemicals Calcs'!AJ104))</f>
        <v>0</v>
      </c>
      <c r="AK104" s="210">
        <f ca="1">IF(SUM('Chemicals Calcs'!AK$2:AK104)-'Chem - ODS'!AF$15*10^6&lt;0,0,IF(AND(SUM('Chemicals Calcs'!AK$1:AK103)-'Chem - ODS'!AF$15*10^6&lt;0,SUM('Chemicals Calcs'!AK$2:AK104)-'Chem - ODS'!AF$15*10^6&gt;0),SUM('Chemicals Calcs'!AK$2:AK104)-'Chem - ODS'!AF$15*10^6,'Chemicals Calcs'!AK104))</f>
        <v>0</v>
      </c>
      <c r="AL104" s="210">
        <f ca="1">IF(SUM('Chemicals Calcs'!AL$2:AL104)-'Chem - ODS'!AG$15*10^6&lt;0,0,IF(AND(SUM('Chemicals Calcs'!AL$1:AL103)-'Chem - ODS'!AG$15*10^6&lt;0,SUM('Chemicals Calcs'!AL$2:AL104)-'Chem - ODS'!AG$15*10^6&gt;0),SUM('Chemicals Calcs'!AL$2:AL104)-'Chem - ODS'!AG$15*10^6,'Chemicals Calcs'!AL104))</f>
        <v>0</v>
      </c>
      <c r="AM104" s="210">
        <f ca="1">IF(SUM('Chemicals Calcs'!AM$2:AM104)-'Chem - ODS'!AH$15*10^6&lt;0,0,IF(AND(SUM('Chemicals Calcs'!AM$1:AM103)-'Chem - ODS'!AH$15*10^6&lt;0,SUM('Chemicals Calcs'!AM$2:AM104)-'Chem - ODS'!AH$15*10^6&gt;0),SUM('Chemicals Calcs'!AM$2:AM104)-'Chem - ODS'!AH$15*10^6,'Chemicals Calcs'!AM104))</f>
        <v>0</v>
      </c>
      <c r="AN104" s="210">
        <f ca="1">IF(SUM('Chemicals Calcs'!AN$2:AN104)-'Chem - ODS'!AI$15*10^6&lt;0,0,IF(AND(SUM('Chemicals Calcs'!AN$1:AN103)-'Chem - ODS'!AI$15*10^6&lt;0,SUM('Chemicals Calcs'!AN$2:AN104)-'Chem - ODS'!AI$15*10^6&gt;0),SUM('Chemicals Calcs'!AN$2:AN104)-'Chem - ODS'!AI$15*10^6,'Chemicals Calcs'!AN104))</f>
        <v>0</v>
      </c>
      <c r="AO104" s="210">
        <f ca="1">IF(SUM('Chemicals Calcs'!AO$2:AO104)-'Chem - ODS'!AJ$15*10^6&lt;0,0,IF(AND(SUM('Chemicals Calcs'!AO$1:AO103)-'Chem - ODS'!AJ$15*10^6&lt;0,SUM('Chemicals Calcs'!AO$2:AO104)-'Chem - ODS'!AJ$15*10^6&gt;0),SUM('Chemicals Calcs'!AO$2:AO104)-'Chem - ODS'!AJ$15*10^6,'Chemicals Calcs'!AO104))</f>
        <v>0</v>
      </c>
      <c r="AP104" s="210">
        <f ca="1">IF(SUM('Chemicals Calcs'!AP$2:AP104)-'Chem - ODS'!AK$15*10^6&lt;0,0,IF(AND(SUM('Chemicals Calcs'!AP$1:AP103)-'Chem - ODS'!AK$15*10^6&lt;0,SUM('Chemicals Calcs'!AP$2:AP104)-'Chem - ODS'!AK$15*10^6&gt;0),SUM('Chemicals Calcs'!AP$2:AP104)-'Chem - ODS'!AK$15*10^6,'Chemicals Calcs'!AP104))</f>
        <v>0</v>
      </c>
    </row>
    <row r="105" spans="1:42">
      <c r="A105" s="74">
        <v>53</v>
      </c>
      <c r="B105">
        <f ca="1">IF('Chemicals 2010'!$A113="CP",INDIRECT("'Chemicals 2010'!"&amp;'Country Selector'!$B$3&amp;ROW($A113))*10^12,0)</f>
        <v>0</v>
      </c>
      <c r="C105" s="90">
        <f t="shared" ca="1" si="4"/>
        <v>0</v>
      </c>
      <c r="D105" s="90">
        <f t="shared" ca="1" si="5"/>
        <v>0</v>
      </c>
      <c r="E105" s="90">
        <f t="shared" ca="1" si="5"/>
        <v>0</v>
      </c>
      <c r="F105" s="90">
        <f t="shared" ca="1" si="5"/>
        <v>0</v>
      </c>
      <c r="G105" s="210">
        <f ca="1">IF(SUM('Chemicals Calcs'!G$2:G105)-'Chem - ODS'!B$15*10^6&lt;0,0,IF(AND(SUM('Chemicals Calcs'!G$1:G104)-'Chem - ODS'!B$15*10^6&lt;0,SUM('Chemicals Calcs'!G$2:G105)-'Chem - ODS'!B$15*10^6&gt;0),SUM('Chemicals Calcs'!G$2:G105)-'Chem - ODS'!B$15*10^6,'Chemicals Calcs'!G105))</f>
        <v>0</v>
      </c>
      <c r="H105" s="210">
        <f ca="1">IF(SUM('Chemicals Calcs'!H$2:H105)-'Chem - ODS'!C$15*10^6&lt;0,0,IF(AND(SUM('Chemicals Calcs'!H$1:H104)-'Chem - ODS'!C$15*10^6&lt;0,SUM('Chemicals Calcs'!H$2:H105)-'Chem - ODS'!C$15*10^6&gt;0),SUM('Chemicals Calcs'!H$2:H105)-'Chem - ODS'!C$15*10^6,'Chemicals Calcs'!H105))</f>
        <v>0</v>
      </c>
      <c r="I105" s="210">
        <f ca="1">IF(SUM('Chemicals Calcs'!I$2:I105)-'Chem - ODS'!D$15*10^6&lt;0,0,IF(AND(SUM('Chemicals Calcs'!I$1:I104)-'Chem - ODS'!D$15*10^6&lt;0,SUM('Chemicals Calcs'!I$2:I105)-'Chem - ODS'!D$15*10^6&gt;0),SUM('Chemicals Calcs'!I$2:I105)-'Chem - ODS'!D$15*10^6,'Chemicals Calcs'!I105))</f>
        <v>0</v>
      </c>
      <c r="J105" s="210">
        <f ca="1">IF(SUM('Chemicals Calcs'!J$2:J105)-'Chem - ODS'!E$15*10^6&lt;0,0,IF(AND(SUM('Chemicals Calcs'!J$1:J104)-'Chem - ODS'!E$15*10^6&lt;0,SUM('Chemicals Calcs'!J$2:J105)-'Chem - ODS'!E$15*10^6&gt;0),SUM('Chemicals Calcs'!J$2:J105)-'Chem - ODS'!E$15*10^6,'Chemicals Calcs'!J105))</f>
        <v>0</v>
      </c>
      <c r="K105" s="210">
        <f ca="1">IF(SUM('Chemicals Calcs'!K$2:K105)-'Chem - ODS'!F$15*10^6&lt;0,0,IF(AND(SUM('Chemicals Calcs'!K$1:K104)-'Chem - ODS'!F$15*10^6&lt;0,SUM('Chemicals Calcs'!K$2:K105)-'Chem - ODS'!F$15*10^6&gt;0),SUM('Chemicals Calcs'!K$2:K105)-'Chem - ODS'!F$15*10^6,'Chemicals Calcs'!K105))</f>
        <v>0</v>
      </c>
      <c r="L105" s="210">
        <f ca="1">IF(SUM('Chemicals Calcs'!L$2:L105)-'Chem - ODS'!G$15*10^6&lt;0,0,IF(AND(SUM('Chemicals Calcs'!L$1:L104)-'Chem - ODS'!G$15*10^6&lt;0,SUM('Chemicals Calcs'!L$2:L105)-'Chem - ODS'!G$15*10^6&gt;0),SUM('Chemicals Calcs'!L$2:L105)-'Chem - ODS'!G$15*10^6,'Chemicals Calcs'!L105))</f>
        <v>0</v>
      </c>
      <c r="M105" s="210">
        <f ca="1">IF(SUM('Chemicals Calcs'!M$2:M105)-'Chem - ODS'!H$15*10^6&lt;0,0,IF(AND(SUM('Chemicals Calcs'!M$1:M104)-'Chem - ODS'!H$15*10^6&lt;0,SUM('Chemicals Calcs'!M$2:M105)-'Chem - ODS'!H$15*10^6&gt;0),SUM('Chemicals Calcs'!M$2:M105)-'Chem - ODS'!H$15*10^6,'Chemicals Calcs'!M105))</f>
        <v>0</v>
      </c>
      <c r="N105" s="210">
        <f ca="1">IF(SUM('Chemicals Calcs'!N$2:N105)-'Chem - ODS'!I$15*10^6&lt;0,0,IF(AND(SUM('Chemicals Calcs'!N$1:N104)-'Chem - ODS'!I$15*10^6&lt;0,SUM('Chemicals Calcs'!N$2:N105)-'Chem - ODS'!I$15*10^6&gt;0),SUM('Chemicals Calcs'!N$2:N105)-'Chem - ODS'!I$15*10^6,'Chemicals Calcs'!N105))</f>
        <v>0</v>
      </c>
      <c r="O105" s="210">
        <f ca="1">IF(SUM('Chemicals Calcs'!O$2:O105)-'Chem - ODS'!J$15*10^6&lt;0,0,IF(AND(SUM('Chemicals Calcs'!O$1:O104)-'Chem - ODS'!J$15*10^6&lt;0,SUM('Chemicals Calcs'!O$2:O105)-'Chem - ODS'!J$15*10^6&gt;0),SUM('Chemicals Calcs'!O$2:O105)-'Chem - ODS'!J$15*10^6,'Chemicals Calcs'!O105))</f>
        <v>0</v>
      </c>
      <c r="P105" s="210">
        <f ca="1">IF(SUM('Chemicals Calcs'!P$2:P105)-'Chem - ODS'!K$15*10^6&lt;0,0,IF(AND(SUM('Chemicals Calcs'!P$1:P104)-'Chem - ODS'!K$15*10^6&lt;0,SUM('Chemicals Calcs'!P$2:P105)-'Chem - ODS'!K$15*10^6&gt;0),SUM('Chemicals Calcs'!P$2:P105)-'Chem - ODS'!K$15*10^6,'Chemicals Calcs'!P105))</f>
        <v>0</v>
      </c>
      <c r="Q105" s="210">
        <f ca="1">IF(SUM('Chemicals Calcs'!Q$2:Q105)-'Chem - ODS'!L$15*10^6&lt;0,0,IF(AND(SUM('Chemicals Calcs'!Q$1:Q104)-'Chem - ODS'!L$15*10^6&lt;0,SUM('Chemicals Calcs'!Q$2:Q105)-'Chem - ODS'!L$15*10^6&gt;0),SUM('Chemicals Calcs'!Q$2:Q105)-'Chem - ODS'!L$15*10^6,'Chemicals Calcs'!Q105))</f>
        <v>0</v>
      </c>
      <c r="R105" s="210">
        <f ca="1">IF(SUM('Chemicals Calcs'!R$2:R105)-'Chem - ODS'!M$15*10^6&lt;0,0,IF(AND(SUM('Chemicals Calcs'!R$1:R104)-'Chem - ODS'!M$15*10^6&lt;0,SUM('Chemicals Calcs'!R$2:R105)-'Chem - ODS'!M$15*10^6&gt;0),SUM('Chemicals Calcs'!R$2:R105)-'Chem - ODS'!M$15*10^6,'Chemicals Calcs'!R105))</f>
        <v>0</v>
      </c>
      <c r="S105" s="210">
        <f ca="1">IF(SUM('Chemicals Calcs'!S$2:S105)-'Chem - ODS'!N$15*10^6&lt;0,0,IF(AND(SUM('Chemicals Calcs'!S$1:S104)-'Chem - ODS'!N$15*10^6&lt;0,SUM('Chemicals Calcs'!S$2:S105)-'Chem - ODS'!N$15*10^6&gt;0),SUM('Chemicals Calcs'!S$2:S105)-'Chem - ODS'!N$15*10^6,'Chemicals Calcs'!S105))</f>
        <v>0</v>
      </c>
      <c r="T105" s="210">
        <f ca="1">IF(SUM('Chemicals Calcs'!T$2:T105)-'Chem - ODS'!O$15*10^6&lt;0,0,IF(AND(SUM('Chemicals Calcs'!T$1:T104)-'Chem - ODS'!O$15*10^6&lt;0,SUM('Chemicals Calcs'!T$2:T105)-'Chem - ODS'!O$15*10^6&gt;0),SUM('Chemicals Calcs'!T$2:T105)-'Chem - ODS'!O$15*10^6,'Chemicals Calcs'!T105))</f>
        <v>0</v>
      </c>
      <c r="U105" s="210">
        <f ca="1">IF(SUM('Chemicals Calcs'!U$2:U105)-'Chem - ODS'!P$15*10^6&lt;0,0,IF(AND(SUM('Chemicals Calcs'!U$1:U104)-'Chem - ODS'!P$15*10^6&lt;0,SUM('Chemicals Calcs'!U$2:U105)-'Chem - ODS'!P$15*10^6&gt;0),SUM('Chemicals Calcs'!U$2:U105)-'Chem - ODS'!P$15*10^6,'Chemicals Calcs'!U105))</f>
        <v>0</v>
      </c>
      <c r="V105" s="210">
        <f ca="1">IF(SUM('Chemicals Calcs'!V$2:V105)-'Chem - ODS'!Q$15*10^6&lt;0,0,IF(AND(SUM('Chemicals Calcs'!V$1:V104)-'Chem - ODS'!Q$15*10^6&lt;0,SUM('Chemicals Calcs'!V$2:V105)-'Chem - ODS'!Q$15*10^6&gt;0),SUM('Chemicals Calcs'!V$2:V105)-'Chem - ODS'!Q$15*10^6,'Chemicals Calcs'!V105))</f>
        <v>0</v>
      </c>
      <c r="W105" s="210">
        <f ca="1">IF(SUM('Chemicals Calcs'!W$2:W105)-'Chem - ODS'!R$15*10^6&lt;0,0,IF(AND(SUM('Chemicals Calcs'!W$1:W104)-'Chem - ODS'!R$15*10^6&lt;0,SUM('Chemicals Calcs'!W$2:W105)-'Chem - ODS'!R$15*10^6&gt;0),SUM('Chemicals Calcs'!W$2:W105)-'Chem - ODS'!R$15*10^6,'Chemicals Calcs'!W105))</f>
        <v>0</v>
      </c>
      <c r="X105" s="210">
        <f ca="1">IF(SUM('Chemicals Calcs'!X$2:X105)-'Chem - ODS'!S$15*10^6&lt;0,0,IF(AND(SUM('Chemicals Calcs'!X$1:X104)-'Chem - ODS'!S$15*10^6&lt;0,SUM('Chemicals Calcs'!X$2:X105)-'Chem - ODS'!S$15*10^6&gt;0),SUM('Chemicals Calcs'!X$2:X105)-'Chem - ODS'!S$15*10^6,'Chemicals Calcs'!X105))</f>
        <v>0</v>
      </c>
      <c r="Y105" s="210">
        <f ca="1">IF(SUM('Chemicals Calcs'!Y$2:Y105)-'Chem - ODS'!T$15*10^6&lt;0,0,IF(AND(SUM('Chemicals Calcs'!Y$1:Y104)-'Chem - ODS'!T$15*10^6&lt;0,SUM('Chemicals Calcs'!Y$2:Y105)-'Chem - ODS'!T$15*10^6&gt;0),SUM('Chemicals Calcs'!Y$2:Y105)-'Chem - ODS'!T$15*10^6,'Chemicals Calcs'!Y105))</f>
        <v>0</v>
      </c>
      <c r="Z105" s="210">
        <f ca="1">IF(SUM('Chemicals Calcs'!Z$2:Z105)-'Chem - ODS'!U$15*10^6&lt;0,0,IF(AND(SUM('Chemicals Calcs'!Z$1:Z104)-'Chem - ODS'!U$15*10^6&lt;0,SUM('Chemicals Calcs'!Z$2:Z105)-'Chem - ODS'!U$15*10^6&gt;0),SUM('Chemicals Calcs'!Z$2:Z105)-'Chem - ODS'!U$15*10^6,'Chemicals Calcs'!Z105))</f>
        <v>0</v>
      </c>
      <c r="AA105" s="210">
        <f ca="1">IF(SUM('Chemicals Calcs'!AA$2:AA105)-'Chem - ODS'!V$15*10^6&lt;0,0,IF(AND(SUM('Chemicals Calcs'!AA$1:AA104)-'Chem - ODS'!V$15*10^6&lt;0,SUM('Chemicals Calcs'!AA$2:AA105)-'Chem - ODS'!V$15*10^6&gt;0),SUM('Chemicals Calcs'!AA$2:AA105)-'Chem - ODS'!V$15*10^6,'Chemicals Calcs'!AA105))</f>
        <v>0</v>
      </c>
      <c r="AB105" s="210">
        <f ca="1">IF(SUM('Chemicals Calcs'!AB$2:AB105)-'Chem - ODS'!W$15*10^6&lt;0,0,IF(AND(SUM('Chemicals Calcs'!AB$1:AB104)-'Chem - ODS'!W$15*10^6&lt;0,SUM('Chemicals Calcs'!AB$2:AB105)-'Chem - ODS'!W$15*10^6&gt;0),SUM('Chemicals Calcs'!AB$2:AB105)-'Chem - ODS'!W$15*10^6,'Chemicals Calcs'!AB105))</f>
        <v>0</v>
      </c>
      <c r="AC105" s="210">
        <f ca="1">IF(SUM('Chemicals Calcs'!AC$2:AC105)-'Chem - ODS'!X$15*10^6&lt;0,0,IF(AND(SUM('Chemicals Calcs'!AC$1:AC104)-'Chem - ODS'!X$15*10^6&lt;0,SUM('Chemicals Calcs'!AC$2:AC105)-'Chem - ODS'!X$15*10^6&gt;0),SUM('Chemicals Calcs'!AC$2:AC105)-'Chem - ODS'!X$15*10^6,'Chemicals Calcs'!AC105))</f>
        <v>0</v>
      </c>
      <c r="AD105" s="210">
        <f ca="1">IF(SUM('Chemicals Calcs'!AD$2:AD105)-'Chem - ODS'!Y$15*10^6&lt;0,0,IF(AND(SUM('Chemicals Calcs'!AD$1:AD104)-'Chem - ODS'!Y$15*10^6&lt;0,SUM('Chemicals Calcs'!AD$2:AD105)-'Chem - ODS'!Y$15*10^6&gt;0),SUM('Chemicals Calcs'!AD$2:AD105)-'Chem - ODS'!Y$15*10^6,'Chemicals Calcs'!AD105))</f>
        <v>0</v>
      </c>
      <c r="AE105" s="210">
        <f ca="1">IF(SUM('Chemicals Calcs'!AE$2:AE105)-'Chem - ODS'!Z$15*10^6&lt;0,0,IF(AND(SUM('Chemicals Calcs'!AE$1:AE104)-'Chem - ODS'!Z$15*10^6&lt;0,SUM('Chemicals Calcs'!AE$2:AE105)-'Chem - ODS'!Z$15*10^6&gt;0),SUM('Chemicals Calcs'!AE$2:AE105)-'Chem - ODS'!Z$15*10^6,'Chemicals Calcs'!AE105))</f>
        <v>0</v>
      </c>
      <c r="AF105" s="210">
        <f ca="1">IF(SUM('Chemicals Calcs'!AF$2:AF105)-'Chem - ODS'!AA$15*10^6&lt;0,0,IF(AND(SUM('Chemicals Calcs'!AF$1:AF104)-'Chem - ODS'!AA$15*10^6&lt;0,SUM('Chemicals Calcs'!AF$2:AF105)-'Chem - ODS'!AA$15*10^6&gt;0),SUM('Chemicals Calcs'!AF$2:AF105)-'Chem - ODS'!AA$15*10^6,'Chemicals Calcs'!AF105))</f>
        <v>0</v>
      </c>
      <c r="AG105" s="210">
        <f ca="1">IF(SUM('Chemicals Calcs'!AG$2:AG105)-'Chem - ODS'!AB$15*10^6&lt;0,0,IF(AND(SUM('Chemicals Calcs'!AG$1:AG104)-'Chem - ODS'!AB$15*10^6&lt;0,SUM('Chemicals Calcs'!AG$2:AG105)-'Chem - ODS'!AB$15*10^6&gt;0),SUM('Chemicals Calcs'!AG$2:AG105)-'Chem - ODS'!AB$15*10^6,'Chemicals Calcs'!AG105))</f>
        <v>0</v>
      </c>
      <c r="AH105" s="210">
        <f ca="1">IF(SUM('Chemicals Calcs'!AH$2:AH105)-'Chem - ODS'!AC$15*10^6&lt;0,0,IF(AND(SUM('Chemicals Calcs'!AH$1:AH104)-'Chem - ODS'!AC$15*10^6&lt;0,SUM('Chemicals Calcs'!AH$2:AH105)-'Chem - ODS'!AC$15*10^6&gt;0),SUM('Chemicals Calcs'!AH$2:AH105)-'Chem - ODS'!AC$15*10^6,'Chemicals Calcs'!AH105))</f>
        <v>0</v>
      </c>
      <c r="AI105" s="210">
        <f ca="1">IF(SUM('Chemicals Calcs'!AI$2:AI105)-'Chem - ODS'!AD$15*10^6&lt;0,0,IF(AND(SUM('Chemicals Calcs'!AI$1:AI104)-'Chem - ODS'!AD$15*10^6&lt;0,SUM('Chemicals Calcs'!AI$2:AI105)-'Chem - ODS'!AD$15*10^6&gt;0),SUM('Chemicals Calcs'!AI$2:AI105)-'Chem - ODS'!AD$15*10^6,'Chemicals Calcs'!AI105))</f>
        <v>0</v>
      </c>
      <c r="AJ105" s="210">
        <f ca="1">IF(SUM('Chemicals Calcs'!AJ$2:AJ105)-'Chem - ODS'!AE$15*10^6&lt;0,0,IF(AND(SUM('Chemicals Calcs'!AJ$1:AJ104)-'Chem - ODS'!AE$15*10^6&lt;0,SUM('Chemicals Calcs'!AJ$2:AJ105)-'Chem - ODS'!AE$15*10^6&gt;0),SUM('Chemicals Calcs'!AJ$2:AJ105)-'Chem - ODS'!AE$15*10^6,'Chemicals Calcs'!AJ105))</f>
        <v>0</v>
      </c>
      <c r="AK105" s="210">
        <f ca="1">IF(SUM('Chemicals Calcs'!AK$2:AK105)-'Chem - ODS'!AF$15*10^6&lt;0,0,IF(AND(SUM('Chemicals Calcs'!AK$1:AK104)-'Chem - ODS'!AF$15*10^6&lt;0,SUM('Chemicals Calcs'!AK$2:AK105)-'Chem - ODS'!AF$15*10^6&gt;0),SUM('Chemicals Calcs'!AK$2:AK105)-'Chem - ODS'!AF$15*10^6,'Chemicals Calcs'!AK105))</f>
        <v>0</v>
      </c>
      <c r="AL105" s="210">
        <f ca="1">IF(SUM('Chemicals Calcs'!AL$2:AL105)-'Chem - ODS'!AG$15*10^6&lt;0,0,IF(AND(SUM('Chemicals Calcs'!AL$1:AL104)-'Chem - ODS'!AG$15*10^6&lt;0,SUM('Chemicals Calcs'!AL$2:AL105)-'Chem - ODS'!AG$15*10^6&gt;0),SUM('Chemicals Calcs'!AL$2:AL105)-'Chem - ODS'!AG$15*10^6,'Chemicals Calcs'!AL105))</f>
        <v>0</v>
      </c>
      <c r="AM105" s="210">
        <f ca="1">IF(SUM('Chemicals Calcs'!AM$2:AM105)-'Chem - ODS'!AH$15*10^6&lt;0,0,IF(AND(SUM('Chemicals Calcs'!AM$1:AM104)-'Chem - ODS'!AH$15*10^6&lt;0,SUM('Chemicals Calcs'!AM$2:AM105)-'Chem - ODS'!AH$15*10^6&gt;0),SUM('Chemicals Calcs'!AM$2:AM105)-'Chem - ODS'!AH$15*10^6,'Chemicals Calcs'!AM105))</f>
        <v>0</v>
      </c>
      <c r="AN105" s="210">
        <f ca="1">IF(SUM('Chemicals Calcs'!AN$2:AN105)-'Chem - ODS'!AI$15*10^6&lt;0,0,IF(AND(SUM('Chemicals Calcs'!AN$1:AN104)-'Chem - ODS'!AI$15*10^6&lt;0,SUM('Chemicals Calcs'!AN$2:AN105)-'Chem - ODS'!AI$15*10^6&gt;0),SUM('Chemicals Calcs'!AN$2:AN105)-'Chem - ODS'!AI$15*10^6,'Chemicals Calcs'!AN105))</f>
        <v>0</v>
      </c>
      <c r="AO105" s="210">
        <f ca="1">IF(SUM('Chemicals Calcs'!AO$2:AO105)-'Chem - ODS'!AJ$15*10^6&lt;0,0,IF(AND(SUM('Chemicals Calcs'!AO$1:AO104)-'Chem - ODS'!AJ$15*10^6&lt;0,SUM('Chemicals Calcs'!AO$2:AO105)-'Chem - ODS'!AJ$15*10^6&gt;0),SUM('Chemicals Calcs'!AO$2:AO105)-'Chem - ODS'!AJ$15*10^6,'Chemicals Calcs'!AO105))</f>
        <v>0</v>
      </c>
      <c r="AP105" s="210">
        <f ca="1">IF(SUM('Chemicals Calcs'!AP$2:AP105)-'Chem - ODS'!AK$15*10^6&lt;0,0,IF(AND(SUM('Chemicals Calcs'!AP$1:AP104)-'Chem - ODS'!AK$15*10^6&lt;0,SUM('Chemicals Calcs'!AP$2:AP105)-'Chem - ODS'!AK$15*10^6&gt;0),SUM('Chemicals Calcs'!AP$2:AP105)-'Chem - ODS'!AK$15*10^6,'Chemicals Calcs'!AP105))</f>
        <v>0</v>
      </c>
    </row>
    <row r="106" spans="1:42">
      <c r="A106" s="74">
        <v>54</v>
      </c>
      <c r="B106">
        <f ca="1">IF('Chemicals 2010'!$A114="CP",INDIRECT("'Chemicals 2010'!"&amp;'Country Selector'!$B$3&amp;ROW($A114))*10^12,0)</f>
        <v>0</v>
      </c>
      <c r="C106" s="90">
        <f t="shared" ca="1" si="4"/>
        <v>0</v>
      </c>
      <c r="D106" s="90">
        <f t="shared" ca="1" si="5"/>
        <v>0</v>
      </c>
      <c r="E106" s="90">
        <f t="shared" ca="1" si="5"/>
        <v>0</v>
      </c>
      <c r="F106" s="90">
        <f t="shared" ca="1" si="5"/>
        <v>0</v>
      </c>
      <c r="G106" s="210">
        <f ca="1">IF(SUM('Chemicals Calcs'!G$2:G106)-'Chem - ODS'!B$15*10^6&lt;0,0,IF(AND(SUM('Chemicals Calcs'!G$1:G105)-'Chem - ODS'!B$15*10^6&lt;0,SUM('Chemicals Calcs'!G$2:G106)-'Chem - ODS'!B$15*10^6&gt;0),SUM('Chemicals Calcs'!G$2:G106)-'Chem - ODS'!B$15*10^6,'Chemicals Calcs'!G106))</f>
        <v>0</v>
      </c>
      <c r="H106" s="210">
        <f ca="1">IF(SUM('Chemicals Calcs'!H$2:H106)-'Chem - ODS'!C$15*10^6&lt;0,0,IF(AND(SUM('Chemicals Calcs'!H$1:H105)-'Chem - ODS'!C$15*10^6&lt;0,SUM('Chemicals Calcs'!H$2:H106)-'Chem - ODS'!C$15*10^6&gt;0),SUM('Chemicals Calcs'!H$2:H106)-'Chem - ODS'!C$15*10^6,'Chemicals Calcs'!H106))</f>
        <v>0</v>
      </c>
      <c r="I106" s="210">
        <f ca="1">IF(SUM('Chemicals Calcs'!I$2:I106)-'Chem - ODS'!D$15*10^6&lt;0,0,IF(AND(SUM('Chemicals Calcs'!I$1:I105)-'Chem - ODS'!D$15*10^6&lt;0,SUM('Chemicals Calcs'!I$2:I106)-'Chem - ODS'!D$15*10^6&gt;0),SUM('Chemicals Calcs'!I$2:I106)-'Chem - ODS'!D$15*10^6,'Chemicals Calcs'!I106))</f>
        <v>0</v>
      </c>
      <c r="J106" s="210">
        <f ca="1">IF(SUM('Chemicals Calcs'!J$2:J106)-'Chem - ODS'!E$15*10^6&lt;0,0,IF(AND(SUM('Chemicals Calcs'!J$1:J105)-'Chem - ODS'!E$15*10^6&lt;0,SUM('Chemicals Calcs'!J$2:J106)-'Chem - ODS'!E$15*10^6&gt;0),SUM('Chemicals Calcs'!J$2:J106)-'Chem - ODS'!E$15*10^6,'Chemicals Calcs'!J106))</f>
        <v>0</v>
      </c>
      <c r="K106" s="210">
        <f ca="1">IF(SUM('Chemicals Calcs'!K$2:K106)-'Chem - ODS'!F$15*10^6&lt;0,0,IF(AND(SUM('Chemicals Calcs'!K$1:K105)-'Chem - ODS'!F$15*10^6&lt;0,SUM('Chemicals Calcs'!K$2:K106)-'Chem - ODS'!F$15*10^6&gt;0),SUM('Chemicals Calcs'!K$2:K106)-'Chem - ODS'!F$15*10^6,'Chemicals Calcs'!K106))</f>
        <v>0</v>
      </c>
      <c r="L106" s="210">
        <f ca="1">IF(SUM('Chemicals Calcs'!L$2:L106)-'Chem - ODS'!G$15*10^6&lt;0,0,IF(AND(SUM('Chemicals Calcs'!L$1:L105)-'Chem - ODS'!G$15*10^6&lt;0,SUM('Chemicals Calcs'!L$2:L106)-'Chem - ODS'!G$15*10^6&gt;0),SUM('Chemicals Calcs'!L$2:L106)-'Chem - ODS'!G$15*10^6,'Chemicals Calcs'!L106))</f>
        <v>0</v>
      </c>
      <c r="M106" s="210">
        <f ca="1">IF(SUM('Chemicals Calcs'!M$2:M106)-'Chem - ODS'!H$15*10^6&lt;0,0,IF(AND(SUM('Chemicals Calcs'!M$1:M105)-'Chem - ODS'!H$15*10^6&lt;0,SUM('Chemicals Calcs'!M$2:M106)-'Chem - ODS'!H$15*10^6&gt;0),SUM('Chemicals Calcs'!M$2:M106)-'Chem - ODS'!H$15*10^6,'Chemicals Calcs'!M106))</f>
        <v>0</v>
      </c>
      <c r="N106" s="210">
        <f ca="1">IF(SUM('Chemicals Calcs'!N$2:N106)-'Chem - ODS'!I$15*10^6&lt;0,0,IF(AND(SUM('Chemicals Calcs'!N$1:N105)-'Chem - ODS'!I$15*10^6&lt;0,SUM('Chemicals Calcs'!N$2:N106)-'Chem - ODS'!I$15*10^6&gt;0),SUM('Chemicals Calcs'!N$2:N106)-'Chem - ODS'!I$15*10^6,'Chemicals Calcs'!N106))</f>
        <v>0</v>
      </c>
      <c r="O106" s="210">
        <f ca="1">IF(SUM('Chemicals Calcs'!O$2:O106)-'Chem - ODS'!J$15*10^6&lt;0,0,IF(AND(SUM('Chemicals Calcs'!O$1:O105)-'Chem - ODS'!J$15*10^6&lt;0,SUM('Chemicals Calcs'!O$2:O106)-'Chem - ODS'!J$15*10^6&gt;0),SUM('Chemicals Calcs'!O$2:O106)-'Chem - ODS'!J$15*10^6,'Chemicals Calcs'!O106))</f>
        <v>0</v>
      </c>
      <c r="P106" s="210">
        <f ca="1">IF(SUM('Chemicals Calcs'!P$2:P106)-'Chem - ODS'!K$15*10^6&lt;0,0,IF(AND(SUM('Chemicals Calcs'!P$1:P105)-'Chem - ODS'!K$15*10^6&lt;0,SUM('Chemicals Calcs'!P$2:P106)-'Chem - ODS'!K$15*10^6&gt;0),SUM('Chemicals Calcs'!P$2:P106)-'Chem - ODS'!K$15*10^6,'Chemicals Calcs'!P106))</f>
        <v>0</v>
      </c>
      <c r="Q106" s="210">
        <f ca="1">IF(SUM('Chemicals Calcs'!Q$2:Q106)-'Chem - ODS'!L$15*10^6&lt;0,0,IF(AND(SUM('Chemicals Calcs'!Q$1:Q105)-'Chem - ODS'!L$15*10^6&lt;0,SUM('Chemicals Calcs'!Q$2:Q106)-'Chem - ODS'!L$15*10^6&gt;0),SUM('Chemicals Calcs'!Q$2:Q106)-'Chem - ODS'!L$15*10^6,'Chemicals Calcs'!Q106))</f>
        <v>0</v>
      </c>
      <c r="R106" s="210">
        <f ca="1">IF(SUM('Chemicals Calcs'!R$2:R106)-'Chem - ODS'!M$15*10^6&lt;0,0,IF(AND(SUM('Chemicals Calcs'!R$1:R105)-'Chem - ODS'!M$15*10^6&lt;0,SUM('Chemicals Calcs'!R$2:R106)-'Chem - ODS'!M$15*10^6&gt;0),SUM('Chemicals Calcs'!R$2:R106)-'Chem - ODS'!M$15*10^6,'Chemicals Calcs'!R106))</f>
        <v>0</v>
      </c>
      <c r="S106" s="210">
        <f ca="1">IF(SUM('Chemicals Calcs'!S$2:S106)-'Chem - ODS'!N$15*10^6&lt;0,0,IF(AND(SUM('Chemicals Calcs'!S$1:S105)-'Chem - ODS'!N$15*10^6&lt;0,SUM('Chemicals Calcs'!S$2:S106)-'Chem - ODS'!N$15*10^6&gt;0),SUM('Chemicals Calcs'!S$2:S106)-'Chem - ODS'!N$15*10^6,'Chemicals Calcs'!S106))</f>
        <v>0</v>
      </c>
      <c r="T106" s="210">
        <f ca="1">IF(SUM('Chemicals Calcs'!T$2:T106)-'Chem - ODS'!O$15*10^6&lt;0,0,IF(AND(SUM('Chemicals Calcs'!T$1:T105)-'Chem - ODS'!O$15*10^6&lt;0,SUM('Chemicals Calcs'!T$2:T106)-'Chem - ODS'!O$15*10^6&gt;0),SUM('Chemicals Calcs'!T$2:T106)-'Chem - ODS'!O$15*10^6,'Chemicals Calcs'!T106))</f>
        <v>0</v>
      </c>
      <c r="U106" s="210">
        <f ca="1">IF(SUM('Chemicals Calcs'!U$2:U106)-'Chem - ODS'!P$15*10^6&lt;0,0,IF(AND(SUM('Chemicals Calcs'!U$1:U105)-'Chem - ODS'!P$15*10^6&lt;0,SUM('Chemicals Calcs'!U$2:U106)-'Chem - ODS'!P$15*10^6&gt;0),SUM('Chemicals Calcs'!U$2:U106)-'Chem - ODS'!P$15*10^6,'Chemicals Calcs'!U106))</f>
        <v>0</v>
      </c>
      <c r="V106" s="210">
        <f ca="1">IF(SUM('Chemicals Calcs'!V$2:V106)-'Chem - ODS'!Q$15*10^6&lt;0,0,IF(AND(SUM('Chemicals Calcs'!V$1:V105)-'Chem - ODS'!Q$15*10^6&lt;0,SUM('Chemicals Calcs'!V$2:V106)-'Chem - ODS'!Q$15*10^6&gt;0),SUM('Chemicals Calcs'!V$2:V106)-'Chem - ODS'!Q$15*10^6,'Chemicals Calcs'!V106))</f>
        <v>0</v>
      </c>
      <c r="W106" s="210">
        <f ca="1">IF(SUM('Chemicals Calcs'!W$2:W106)-'Chem - ODS'!R$15*10^6&lt;0,0,IF(AND(SUM('Chemicals Calcs'!W$1:W105)-'Chem - ODS'!R$15*10^6&lt;0,SUM('Chemicals Calcs'!W$2:W106)-'Chem - ODS'!R$15*10^6&gt;0),SUM('Chemicals Calcs'!W$2:W106)-'Chem - ODS'!R$15*10^6,'Chemicals Calcs'!W106))</f>
        <v>0</v>
      </c>
      <c r="X106" s="210">
        <f ca="1">IF(SUM('Chemicals Calcs'!X$2:X106)-'Chem - ODS'!S$15*10^6&lt;0,0,IF(AND(SUM('Chemicals Calcs'!X$1:X105)-'Chem - ODS'!S$15*10^6&lt;0,SUM('Chemicals Calcs'!X$2:X106)-'Chem - ODS'!S$15*10^6&gt;0),SUM('Chemicals Calcs'!X$2:X106)-'Chem - ODS'!S$15*10^6,'Chemicals Calcs'!X106))</f>
        <v>0</v>
      </c>
      <c r="Y106" s="210">
        <f ca="1">IF(SUM('Chemicals Calcs'!Y$2:Y106)-'Chem - ODS'!T$15*10^6&lt;0,0,IF(AND(SUM('Chemicals Calcs'!Y$1:Y105)-'Chem - ODS'!T$15*10^6&lt;0,SUM('Chemicals Calcs'!Y$2:Y106)-'Chem - ODS'!T$15*10^6&gt;0),SUM('Chemicals Calcs'!Y$2:Y106)-'Chem - ODS'!T$15*10^6,'Chemicals Calcs'!Y106))</f>
        <v>0</v>
      </c>
      <c r="Z106" s="210">
        <f ca="1">IF(SUM('Chemicals Calcs'!Z$2:Z106)-'Chem - ODS'!U$15*10^6&lt;0,0,IF(AND(SUM('Chemicals Calcs'!Z$1:Z105)-'Chem - ODS'!U$15*10^6&lt;0,SUM('Chemicals Calcs'!Z$2:Z106)-'Chem - ODS'!U$15*10^6&gt;0),SUM('Chemicals Calcs'!Z$2:Z106)-'Chem - ODS'!U$15*10^6,'Chemicals Calcs'!Z106))</f>
        <v>0</v>
      </c>
      <c r="AA106" s="210">
        <f ca="1">IF(SUM('Chemicals Calcs'!AA$2:AA106)-'Chem - ODS'!V$15*10^6&lt;0,0,IF(AND(SUM('Chemicals Calcs'!AA$1:AA105)-'Chem - ODS'!V$15*10^6&lt;0,SUM('Chemicals Calcs'!AA$2:AA106)-'Chem - ODS'!V$15*10^6&gt;0),SUM('Chemicals Calcs'!AA$2:AA106)-'Chem - ODS'!V$15*10^6,'Chemicals Calcs'!AA106))</f>
        <v>0</v>
      </c>
      <c r="AB106" s="210">
        <f ca="1">IF(SUM('Chemicals Calcs'!AB$2:AB106)-'Chem - ODS'!W$15*10^6&lt;0,0,IF(AND(SUM('Chemicals Calcs'!AB$1:AB105)-'Chem - ODS'!W$15*10^6&lt;0,SUM('Chemicals Calcs'!AB$2:AB106)-'Chem - ODS'!W$15*10^6&gt;0),SUM('Chemicals Calcs'!AB$2:AB106)-'Chem - ODS'!W$15*10^6,'Chemicals Calcs'!AB106))</f>
        <v>0</v>
      </c>
      <c r="AC106" s="210">
        <f ca="1">IF(SUM('Chemicals Calcs'!AC$2:AC106)-'Chem - ODS'!X$15*10^6&lt;0,0,IF(AND(SUM('Chemicals Calcs'!AC$1:AC105)-'Chem - ODS'!X$15*10^6&lt;0,SUM('Chemicals Calcs'!AC$2:AC106)-'Chem - ODS'!X$15*10^6&gt;0),SUM('Chemicals Calcs'!AC$2:AC106)-'Chem - ODS'!X$15*10^6,'Chemicals Calcs'!AC106))</f>
        <v>0</v>
      </c>
      <c r="AD106" s="210">
        <f ca="1">IF(SUM('Chemicals Calcs'!AD$2:AD106)-'Chem - ODS'!Y$15*10^6&lt;0,0,IF(AND(SUM('Chemicals Calcs'!AD$1:AD105)-'Chem - ODS'!Y$15*10^6&lt;0,SUM('Chemicals Calcs'!AD$2:AD106)-'Chem - ODS'!Y$15*10^6&gt;0),SUM('Chemicals Calcs'!AD$2:AD106)-'Chem - ODS'!Y$15*10^6,'Chemicals Calcs'!AD106))</f>
        <v>0</v>
      </c>
      <c r="AE106" s="210">
        <f ca="1">IF(SUM('Chemicals Calcs'!AE$2:AE106)-'Chem - ODS'!Z$15*10^6&lt;0,0,IF(AND(SUM('Chemicals Calcs'!AE$1:AE105)-'Chem - ODS'!Z$15*10^6&lt;0,SUM('Chemicals Calcs'!AE$2:AE106)-'Chem - ODS'!Z$15*10^6&gt;0),SUM('Chemicals Calcs'!AE$2:AE106)-'Chem - ODS'!Z$15*10^6,'Chemicals Calcs'!AE106))</f>
        <v>0</v>
      </c>
      <c r="AF106" s="210">
        <f ca="1">IF(SUM('Chemicals Calcs'!AF$2:AF106)-'Chem - ODS'!AA$15*10^6&lt;0,0,IF(AND(SUM('Chemicals Calcs'!AF$1:AF105)-'Chem - ODS'!AA$15*10^6&lt;0,SUM('Chemicals Calcs'!AF$2:AF106)-'Chem - ODS'!AA$15*10^6&gt;0),SUM('Chemicals Calcs'!AF$2:AF106)-'Chem - ODS'!AA$15*10^6,'Chemicals Calcs'!AF106))</f>
        <v>0</v>
      </c>
      <c r="AG106" s="210">
        <f ca="1">IF(SUM('Chemicals Calcs'!AG$2:AG106)-'Chem - ODS'!AB$15*10^6&lt;0,0,IF(AND(SUM('Chemicals Calcs'!AG$1:AG105)-'Chem - ODS'!AB$15*10^6&lt;0,SUM('Chemicals Calcs'!AG$2:AG106)-'Chem - ODS'!AB$15*10^6&gt;0),SUM('Chemicals Calcs'!AG$2:AG106)-'Chem - ODS'!AB$15*10^6,'Chemicals Calcs'!AG106))</f>
        <v>0</v>
      </c>
      <c r="AH106" s="210">
        <f ca="1">IF(SUM('Chemicals Calcs'!AH$2:AH106)-'Chem - ODS'!AC$15*10^6&lt;0,0,IF(AND(SUM('Chemicals Calcs'!AH$1:AH105)-'Chem - ODS'!AC$15*10^6&lt;0,SUM('Chemicals Calcs'!AH$2:AH106)-'Chem - ODS'!AC$15*10^6&gt;0),SUM('Chemicals Calcs'!AH$2:AH106)-'Chem - ODS'!AC$15*10^6,'Chemicals Calcs'!AH106))</f>
        <v>0</v>
      </c>
      <c r="AI106" s="210">
        <f ca="1">IF(SUM('Chemicals Calcs'!AI$2:AI106)-'Chem - ODS'!AD$15*10^6&lt;0,0,IF(AND(SUM('Chemicals Calcs'!AI$1:AI105)-'Chem - ODS'!AD$15*10^6&lt;0,SUM('Chemicals Calcs'!AI$2:AI106)-'Chem - ODS'!AD$15*10^6&gt;0),SUM('Chemicals Calcs'!AI$2:AI106)-'Chem - ODS'!AD$15*10^6,'Chemicals Calcs'!AI106))</f>
        <v>0</v>
      </c>
      <c r="AJ106" s="210">
        <f ca="1">IF(SUM('Chemicals Calcs'!AJ$2:AJ106)-'Chem - ODS'!AE$15*10^6&lt;0,0,IF(AND(SUM('Chemicals Calcs'!AJ$1:AJ105)-'Chem - ODS'!AE$15*10^6&lt;0,SUM('Chemicals Calcs'!AJ$2:AJ106)-'Chem - ODS'!AE$15*10^6&gt;0),SUM('Chemicals Calcs'!AJ$2:AJ106)-'Chem - ODS'!AE$15*10^6,'Chemicals Calcs'!AJ106))</f>
        <v>0</v>
      </c>
      <c r="AK106" s="210">
        <f ca="1">IF(SUM('Chemicals Calcs'!AK$2:AK106)-'Chem - ODS'!AF$15*10^6&lt;0,0,IF(AND(SUM('Chemicals Calcs'!AK$1:AK105)-'Chem - ODS'!AF$15*10^6&lt;0,SUM('Chemicals Calcs'!AK$2:AK106)-'Chem - ODS'!AF$15*10^6&gt;0),SUM('Chemicals Calcs'!AK$2:AK106)-'Chem - ODS'!AF$15*10^6,'Chemicals Calcs'!AK106))</f>
        <v>0</v>
      </c>
      <c r="AL106" s="210">
        <f ca="1">IF(SUM('Chemicals Calcs'!AL$2:AL106)-'Chem - ODS'!AG$15*10^6&lt;0,0,IF(AND(SUM('Chemicals Calcs'!AL$1:AL105)-'Chem - ODS'!AG$15*10^6&lt;0,SUM('Chemicals Calcs'!AL$2:AL106)-'Chem - ODS'!AG$15*10^6&gt;0),SUM('Chemicals Calcs'!AL$2:AL106)-'Chem - ODS'!AG$15*10^6,'Chemicals Calcs'!AL106))</f>
        <v>0</v>
      </c>
      <c r="AM106" s="210">
        <f ca="1">IF(SUM('Chemicals Calcs'!AM$2:AM106)-'Chem - ODS'!AH$15*10^6&lt;0,0,IF(AND(SUM('Chemicals Calcs'!AM$1:AM105)-'Chem - ODS'!AH$15*10^6&lt;0,SUM('Chemicals Calcs'!AM$2:AM106)-'Chem - ODS'!AH$15*10^6&gt;0),SUM('Chemicals Calcs'!AM$2:AM106)-'Chem - ODS'!AH$15*10^6,'Chemicals Calcs'!AM106))</f>
        <v>0</v>
      </c>
      <c r="AN106" s="210">
        <f ca="1">IF(SUM('Chemicals Calcs'!AN$2:AN106)-'Chem - ODS'!AI$15*10^6&lt;0,0,IF(AND(SUM('Chemicals Calcs'!AN$1:AN105)-'Chem - ODS'!AI$15*10^6&lt;0,SUM('Chemicals Calcs'!AN$2:AN106)-'Chem - ODS'!AI$15*10^6&gt;0),SUM('Chemicals Calcs'!AN$2:AN106)-'Chem - ODS'!AI$15*10^6,'Chemicals Calcs'!AN106))</f>
        <v>0</v>
      </c>
      <c r="AO106" s="210">
        <f ca="1">IF(SUM('Chemicals Calcs'!AO$2:AO106)-'Chem - ODS'!AJ$15*10^6&lt;0,0,IF(AND(SUM('Chemicals Calcs'!AO$1:AO105)-'Chem - ODS'!AJ$15*10^6&lt;0,SUM('Chemicals Calcs'!AO$2:AO106)-'Chem - ODS'!AJ$15*10^6&gt;0),SUM('Chemicals Calcs'!AO$2:AO106)-'Chem - ODS'!AJ$15*10^6,'Chemicals Calcs'!AO106))</f>
        <v>0</v>
      </c>
      <c r="AP106" s="210">
        <f ca="1">IF(SUM('Chemicals Calcs'!AP$2:AP106)-'Chem - ODS'!AK$15*10^6&lt;0,0,IF(AND(SUM('Chemicals Calcs'!AP$1:AP105)-'Chem - ODS'!AK$15*10^6&lt;0,SUM('Chemicals Calcs'!AP$2:AP106)-'Chem - ODS'!AK$15*10^6&gt;0),SUM('Chemicals Calcs'!AP$2:AP106)-'Chem - ODS'!AK$15*10^6,'Chemicals Calcs'!AP106))</f>
        <v>0</v>
      </c>
    </row>
    <row r="107" spans="1:42">
      <c r="A107" s="74">
        <v>55</v>
      </c>
      <c r="B107">
        <f ca="1">IF('Chemicals 2010'!$A115="CP",INDIRECT("'Chemicals 2010'!"&amp;'Country Selector'!$B$3&amp;ROW($A115))*10^12,0)</f>
        <v>0</v>
      </c>
      <c r="C107" s="90">
        <f t="shared" ca="1" si="4"/>
        <v>0</v>
      </c>
      <c r="D107" s="90">
        <f t="shared" ca="1" si="5"/>
        <v>0</v>
      </c>
      <c r="E107" s="90">
        <f t="shared" ca="1" si="5"/>
        <v>0</v>
      </c>
      <c r="F107" s="90">
        <f t="shared" ca="1" si="5"/>
        <v>0</v>
      </c>
      <c r="G107" s="210">
        <f ca="1">IF(SUM('Chemicals Calcs'!G$2:G107)-'Chem - ODS'!B$15*10^6&lt;0,0,IF(AND(SUM('Chemicals Calcs'!G$1:G106)-'Chem - ODS'!B$15*10^6&lt;0,SUM('Chemicals Calcs'!G$2:G107)-'Chem - ODS'!B$15*10^6&gt;0),SUM('Chemicals Calcs'!G$2:G107)-'Chem - ODS'!B$15*10^6,'Chemicals Calcs'!G107))</f>
        <v>0</v>
      </c>
      <c r="H107" s="210">
        <f ca="1">IF(SUM('Chemicals Calcs'!H$2:H107)-'Chem - ODS'!C$15*10^6&lt;0,0,IF(AND(SUM('Chemicals Calcs'!H$1:H106)-'Chem - ODS'!C$15*10^6&lt;0,SUM('Chemicals Calcs'!H$2:H107)-'Chem - ODS'!C$15*10^6&gt;0),SUM('Chemicals Calcs'!H$2:H107)-'Chem - ODS'!C$15*10^6,'Chemicals Calcs'!H107))</f>
        <v>0</v>
      </c>
      <c r="I107" s="210">
        <f ca="1">IF(SUM('Chemicals Calcs'!I$2:I107)-'Chem - ODS'!D$15*10^6&lt;0,0,IF(AND(SUM('Chemicals Calcs'!I$1:I106)-'Chem - ODS'!D$15*10^6&lt;0,SUM('Chemicals Calcs'!I$2:I107)-'Chem - ODS'!D$15*10^6&gt;0),SUM('Chemicals Calcs'!I$2:I107)-'Chem - ODS'!D$15*10^6,'Chemicals Calcs'!I107))</f>
        <v>0</v>
      </c>
      <c r="J107" s="210">
        <f ca="1">IF(SUM('Chemicals Calcs'!J$2:J107)-'Chem - ODS'!E$15*10^6&lt;0,0,IF(AND(SUM('Chemicals Calcs'!J$1:J106)-'Chem - ODS'!E$15*10^6&lt;0,SUM('Chemicals Calcs'!J$2:J107)-'Chem - ODS'!E$15*10^6&gt;0),SUM('Chemicals Calcs'!J$2:J107)-'Chem - ODS'!E$15*10^6,'Chemicals Calcs'!J107))</f>
        <v>0</v>
      </c>
      <c r="K107" s="210">
        <f ca="1">IF(SUM('Chemicals Calcs'!K$2:K107)-'Chem - ODS'!F$15*10^6&lt;0,0,IF(AND(SUM('Chemicals Calcs'!K$1:K106)-'Chem - ODS'!F$15*10^6&lt;0,SUM('Chemicals Calcs'!K$2:K107)-'Chem - ODS'!F$15*10^6&gt;0),SUM('Chemicals Calcs'!K$2:K107)-'Chem - ODS'!F$15*10^6,'Chemicals Calcs'!K107))</f>
        <v>0</v>
      </c>
      <c r="L107" s="210">
        <f ca="1">IF(SUM('Chemicals Calcs'!L$2:L107)-'Chem - ODS'!G$15*10^6&lt;0,0,IF(AND(SUM('Chemicals Calcs'!L$1:L106)-'Chem - ODS'!G$15*10^6&lt;0,SUM('Chemicals Calcs'!L$2:L107)-'Chem - ODS'!G$15*10^6&gt;0),SUM('Chemicals Calcs'!L$2:L107)-'Chem - ODS'!G$15*10^6,'Chemicals Calcs'!L107))</f>
        <v>0</v>
      </c>
      <c r="M107" s="210">
        <f ca="1">IF(SUM('Chemicals Calcs'!M$2:M107)-'Chem - ODS'!H$15*10^6&lt;0,0,IF(AND(SUM('Chemicals Calcs'!M$1:M106)-'Chem - ODS'!H$15*10^6&lt;0,SUM('Chemicals Calcs'!M$2:M107)-'Chem - ODS'!H$15*10^6&gt;0),SUM('Chemicals Calcs'!M$2:M107)-'Chem - ODS'!H$15*10^6,'Chemicals Calcs'!M107))</f>
        <v>0</v>
      </c>
      <c r="N107" s="210">
        <f ca="1">IF(SUM('Chemicals Calcs'!N$2:N107)-'Chem - ODS'!I$15*10^6&lt;0,0,IF(AND(SUM('Chemicals Calcs'!N$1:N106)-'Chem - ODS'!I$15*10^6&lt;0,SUM('Chemicals Calcs'!N$2:N107)-'Chem - ODS'!I$15*10^6&gt;0),SUM('Chemicals Calcs'!N$2:N107)-'Chem - ODS'!I$15*10^6,'Chemicals Calcs'!N107))</f>
        <v>0</v>
      </c>
      <c r="O107" s="210">
        <f ca="1">IF(SUM('Chemicals Calcs'!O$2:O107)-'Chem - ODS'!J$15*10^6&lt;0,0,IF(AND(SUM('Chemicals Calcs'!O$1:O106)-'Chem - ODS'!J$15*10^6&lt;0,SUM('Chemicals Calcs'!O$2:O107)-'Chem - ODS'!J$15*10^6&gt;0),SUM('Chemicals Calcs'!O$2:O107)-'Chem - ODS'!J$15*10^6,'Chemicals Calcs'!O107))</f>
        <v>0</v>
      </c>
      <c r="P107" s="210">
        <f ca="1">IF(SUM('Chemicals Calcs'!P$2:P107)-'Chem - ODS'!K$15*10^6&lt;0,0,IF(AND(SUM('Chemicals Calcs'!P$1:P106)-'Chem - ODS'!K$15*10^6&lt;0,SUM('Chemicals Calcs'!P$2:P107)-'Chem - ODS'!K$15*10^6&gt;0),SUM('Chemicals Calcs'!P$2:P107)-'Chem - ODS'!K$15*10^6,'Chemicals Calcs'!P107))</f>
        <v>0</v>
      </c>
      <c r="Q107" s="210">
        <f ca="1">IF(SUM('Chemicals Calcs'!Q$2:Q107)-'Chem - ODS'!L$15*10^6&lt;0,0,IF(AND(SUM('Chemicals Calcs'!Q$1:Q106)-'Chem - ODS'!L$15*10^6&lt;0,SUM('Chemicals Calcs'!Q$2:Q107)-'Chem - ODS'!L$15*10^6&gt;0),SUM('Chemicals Calcs'!Q$2:Q107)-'Chem - ODS'!L$15*10^6,'Chemicals Calcs'!Q107))</f>
        <v>0</v>
      </c>
      <c r="R107" s="210">
        <f ca="1">IF(SUM('Chemicals Calcs'!R$2:R107)-'Chem - ODS'!M$15*10^6&lt;0,0,IF(AND(SUM('Chemicals Calcs'!R$1:R106)-'Chem - ODS'!M$15*10^6&lt;0,SUM('Chemicals Calcs'!R$2:R107)-'Chem - ODS'!M$15*10^6&gt;0),SUM('Chemicals Calcs'!R$2:R107)-'Chem - ODS'!M$15*10^6,'Chemicals Calcs'!R107))</f>
        <v>0</v>
      </c>
      <c r="S107" s="210">
        <f ca="1">IF(SUM('Chemicals Calcs'!S$2:S107)-'Chem - ODS'!N$15*10^6&lt;0,0,IF(AND(SUM('Chemicals Calcs'!S$1:S106)-'Chem - ODS'!N$15*10^6&lt;0,SUM('Chemicals Calcs'!S$2:S107)-'Chem - ODS'!N$15*10^6&gt;0),SUM('Chemicals Calcs'!S$2:S107)-'Chem - ODS'!N$15*10^6,'Chemicals Calcs'!S107))</f>
        <v>0</v>
      </c>
      <c r="T107" s="210">
        <f ca="1">IF(SUM('Chemicals Calcs'!T$2:T107)-'Chem - ODS'!O$15*10^6&lt;0,0,IF(AND(SUM('Chemicals Calcs'!T$1:T106)-'Chem - ODS'!O$15*10^6&lt;0,SUM('Chemicals Calcs'!T$2:T107)-'Chem - ODS'!O$15*10^6&gt;0),SUM('Chemicals Calcs'!T$2:T107)-'Chem - ODS'!O$15*10^6,'Chemicals Calcs'!T107))</f>
        <v>0</v>
      </c>
      <c r="U107" s="210">
        <f ca="1">IF(SUM('Chemicals Calcs'!U$2:U107)-'Chem - ODS'!P$15*10^6&lt;0,0,IF(AND(SUM('Chemicals Calcs'!U$1:U106)-'Chem - ODS'!P$15*10^6&lt;0,SUM('Chemicals Calcs'!U$2:U107)-'Chem - ODS'!P$15*10^6&gt;0),SUM('Chemicals Calcs'!U$2:U107)-'Chem - ODS'!P$15*10^6,'Chemicals Calcs'!U107))</f>
        <v>0</v>
      </c>
      <c r="V107" s="210">
        <f ca="1">IF(SUM('Chemicals Calcs'!V$2:V107)-'Chem - ODS'!Q$15*10^6&lt;0,0,IF(AND(SUM('Chemicals Calcs'!V$1:V106)-'Chem - ODS'!Q$15*10^6&lt;0,SUM('Chemicals Calcs'!V$2:V107)-'Chem - ODS'!Q$15*10^6&gt;0),SUM('Chemicals Calcs'!V$2:V107)-'Chem - ODS'!Q$15*10^6,'Chemicals Calcs'!V107))</f>
        <v>0</v>
      </c>
      <c r="W107" s="210">
        <f ca="1">IF(SUM('Chemicals Calcs'!W$2:W107)-'Chem - ODS'!R$15*10^6&lt;0,0,IF(AND(SUM('Chemicals Calcs'!W$1:W106)-'Chem - ODS'!R$15*10^6&lt;0,SUM('Chemicals Calcs'!W$2:W107)-'Chem - ODS'!R$15*10^6&gt;0),SUM('Chemicals Calcs'!W$2:W107)-'Chem - ODS'!R$15*10^6,'Chemicals Calcs'!W107))</f>
        <v>0</v>
      </c>
      <c r="X107" s="210">
        <f ca="1">IF(SUM('Chemicals Calcs'!X$2:X107)-'Chem - ODS'!S$15*10^6&lt;0,0,IF(AND(SUM('Chemicals Calcs'!X$1:X106)-'Chem - ODS'!S$15*10^6&lt;0,SUM('Chemicals Calcs'!X$2:X107)-'Chem - ODS'!S$15*10^6&gt;0),SUM('Chemicals Calcs'!X$2:X107)-'Chem - ODS'!S$15*10^6,'Chemicals Calcs'!X107))</f>
        <v>0</v>
      </c>
      <c r="Y107" s="210">
        <f ca="1">IF(SUM('Chemicals Calcs'!Y$2:Y107)-'Chem - ODS'!T$15*10^6&lt;0,0,IF(AND(SUM('Chemicals Calcs'!Y$1:Y106)-'Chem - ODS'!T$15*10^6&lt;0,SUM('Chemicals Calcs'!Y$2:Y107)-'Chem - ODS'!T$15*10^6&gt;0),SUM('Chemicals Calcs'!Y$2:Y107)-'Chem - ODS'!T$15*10^6,'Chemicals Calcs'!Y107))</f>
        <v>0</v>
      </c>
      <c r="Z107" s="210">
        <f ca="1">IF(SUM('Chemicals Calcs'!Z$2:Z107)-'Chem - ODS'!U$15*10^6&lt;0,0,IF(AND(SUM('Chemicals Calcs'!Z$1:Z106)-'Chem - ODS'!U$15*10^6&lt;0,SUM('Chemicals Calcs'!Z$2:Z107)-'Chem - ODS'!U$15*10^6&gt;0),SUM('Chemicals Calcs'!Z$2:Z107)-'Chem - ODS'!U$15*10^6,'Chemicals Calcs'!Z107))</f>
        <v>0</v>
      </c>
      <c r="AA107" s="210">
        <f ca="1">IF(SUM('Chemicals Calcs'!AA$2:AA107)-'Chem - ODS'!V$15*10^6&lt;0,0,IF(AND(SUM('Chemicals Calcs'!AA$1:AA106)-'Chem - ODS'!V$15*10^6&lt;0,SUM('Chemicals Calcs'!AA$2:AA107)-'Chem - ODS'!V$15*10^6&gt;0),SUM('Chemicals Calcs'!AA$2:AA107)-'Chem - ODS'!V$15*10^6,'Chemicals Calcs'!AA107))</f>
        <v>0</v>
      </c>
      <c r="AB107" s="210">
        <f ca="1">IF(SUM('Chemicals Calcs'!AB$2:AB107)-'Chem - ODS'!W$15*10^6&lt;0,0,IF(AND(SUM('Chemicals Calcs'!AB$1:AB106)-'Chem - ODS'!W$15*10^6&lt;0,SUM('Chemicals Calcs'!AB$2:AB107)-'Chem - ODS'!W$15*10^6&gt;0),SUM('Chemicals Calcs'!AB$2:AB107)-'Chem - ODS'!W$15*10^6,'Chemicals Calcs'!AB107))</f>
        <v>0</v>
      </c>
      <c r="AC107" s="210">
        <f ca="1">IF(SUM('Chemicals Calcs'!AC$2:AC107)-'Chem - ODS'!X$15*10^6&lt;0,0,IF(AND(SUM('Chemicals Calcs'!AC$1:AC106)-'Chem - ODS'!X$15*10^6&lt;0,SUM('Chemicals Calcs'!AC$2:AC107)-'Chem - ODS'!X$15*10^6&gt;0),SUM('Chemicals Calcs'!AC$2:AC107)-'Chem - ODS'!X$15*10^6,'Chemicals Calcs'!AC107))</f>
        <v>0</v>
      </c>
      <c r="AD107" s="210">
        <f ca="1">IF(SUM('Chemicals Calcs'!AD$2:AD107)-'Chem - ODS'!Y$15*10^6&lt;0,0,IF(AND(SUM('Chemicals Calcs'!AD$1:AD106)-'Chem - ODS'!Y$15*10^6&lt;0,SUM('Chemicals Calcs'!AD$2:AD107)-'Chem - ODS'!Y$15*10^6&gt;0),SUM('Chemicals Calcs'!AD$2:AD107)-'Chem - ODS'!Y$15*10^6,'Chemicals Calcs'!AD107))</f>
        <v>0</v>
      </c>
      <c r="AE107" s="210">
        <f ca="1">IF(SUM('Chemicals Calcs'!AE$2:AE107)-'Chem - ODS'!Z$15*10^6&lt;0,0,IF(AND(SUM('Chemicals Calcs'!AE$1:AE106)-'Chem - ODS'!Z$15*10^6&lt;0,SUM('Chemicals Calcs'!AE$2:AE107)-'Chem - ODS'!Z$15*10^6&gt;0),SUM('Chemicals Calcs'!AE$2:AE107)-'Chem - ODS'!Z$15*10^6,'Chemicals Calcs'!AE107))</f>
        <v>0</v>
      </c>
      <c r="AF107" s="210">
        <f ca="1">IF(SUM('Chemicals Calcs'!AF$2:AF107)-'Chem - ODS'!AA$15*10^6&lt;0,0,IF(AND(SUM('Chemicals Calcs'!AF$1:AF106)-'Chem - ODS'!AA$15*10^6&lt;0,SUM('Chemicals Calcs'!AF$2:AF107)-'Chem - ODS'!AA$15*10^6&gt;0),SUM('Chemicals Calcs'!AF$2:AF107)-'Chem - ODS'!AA$15*10^6,'Chemicals Calcs'!AF107))</f>
        <v>0</v>
      </c>
      <c r="AG107" s="210">
        <f ca="1">IF(SUM('Chemicals Calcs'!AG$2:AG107)-'Chem - ODS'!AB$15*10^6&lt;0,0,IF(AND(SUM('Chemicals Calcs'!AG$1:AG106)-'Chem - ODS'!AB$15*10^6&lt;0,SUM('Chemicals Calcs'!AG$2:AG107)-'Chem - ODS'!AB$15*10^6&gt;0),SUM('Chemicals Calcs'!AG$2:AG107)-'Chem - ODS'!AB$15*10^6,'Chemicals Calcs'!AG107))</f>
        <v>0</v>
      </c>
      <c r="AH107" s="210">
        <f ca="1">IF(SUM('Chemicals Calcs'!AH$2:AH107)-'Chem - ODS'!AC$15*10^6&lt;0,0,IF(AND(SUM('Chemicals Calcs'!AH$1:AH106)-'Chem - ODS'!AC$15*10^6&lt;0,SUM('Chemicals Calcs'!AH$2:AH107)-'Chem - ODS'!AC$15*10^6&gt;0),SUM('Chemicals Calcs'!AH$2:AH107)-'Chem - ODS'!AC$15*10^6,'Chemicals Calcs'!AH107))</f>
        <v>0</v>
      </c>
      <c r="AI107" s="210">
        <f ca="1">IF(SUM('Chemicals Calcs'!AI$2:AI107)-'Chem - ODS'!AD$15*10^6&lt;0,0,IF(AND(SUM('Chemicals Calcs'!AI$1:AI106)-'Chem - ODS'!AD$15*10^6&lt;0,SUM('Chemicals Calcs'!AI$2:AI107)-'Chem - ODS'!AD$15*10^6&gt;0),SUM('Chemicals Calcs'!AI$2:AI107)-'Chem - ODS'!AD$15*10^6,'Chemicals Calcs'!AI107))</f>
        <v>0</v>
      </c>
      <c r="AJ107" s="210">
        <f ca="1">IF(SUM('Chemicals Calcs'!AJ$2:AJ107)-'Chem - ODS'!AE$15*10^6&lt;0,0,IF(AND(SUM('Chemicals Calcs'!AJ$1:AJ106)-'Chem - ODS'!AE$15*10^6&lt;0,SUM('Chemicals Calcs'!AJ$2:AJ107)-'Chem - ODS'!AE$15*10^6&gt;0),SUM('Chemicals Calcs'!AJ$2:AJ107)-'Chem - ODS'!AE$15*10^6,'Chemicals Calcs'!AJ107))</f>
        <v>0</v>
      </c>
      <c r="AK107" s="210">
        <f ca="1">IF(SUM('Chemicals Calcs'!AK$2:AK107)-'Chem - ODS'!AF$15*10^6&lt;0,0,IF(AND(SUM('Chemicals Calcs'!AK$1:AK106)-'Chem - ODS'!AF$15*10^6&lt;0,SUM('Chemicals Calcs'!AK$2:AK107)-'Chem - ODS'!AF$15*10^6&gt;0),SUM('Chemicals Calcs'!AK$2:AK107)-'Chem - ODS'!AF$15*10^6,'Chemicals Calcs'!AK107))</f>
        <v>0</v>
      </c>
      <c r="AL107" s="210">
        <f ca="1">IF(SUM('Chemicals Calcs'!AL$2:AL107)-'Chem - ODS'!AG$15*10^6&lt;0,0,IF(AND(SUM('Chemicals Calcs'!AL$1:AL106)-'Chem - ODS'!AG$15*10^6&lt;0,SUM('Chemicals Calcs'!AL$2:AL107)-'Chem - ODS'!AG$15*10^6&gt;0),SUM('Chemicals Calcs'!AL$2:AL107)-'Chem - ODS'!AG$15*10^6,'Chemicals Calcs'!AL107))</f>
        <v>0</v>
      </c>
      <c r="AM107" s="210">
        <f ca="1">IF(SUM('Chemicals Calcs'!AM$2:AM107)-'Chem - ODS'!AH$15*10^6&lt;0,0,IF(AND(SUM('Chemicals Calcs'!AM$1:AM106)-'Chem - ODS'!AH$15*10^6&lt;0,SUM('Chemicals Calcs'!AM$2:AM107)-'Chem - ODS'!AH$15*10^6&gt;0),SUM('Chemicals Calcs'!AM$2:AM107)-'Chem - ODS'!AH$15*10^6,'Chemicals Calcs'!AM107))</f>
        <v>0</v>
      </c>
      <c r="AN107" s="210">
        <f ca="1">IF(SUM('Chemicals Calcs'!AN$2:AN107)-'Chem - ODS'!AI$15*10^6&lt;0,0,IF(AND(SUM('Chemicals Calcs'!AN$1:AN106)-'Chem - ODS'!AI$15*10^6&lt;0,SUM('Chemicals Calcs'!AN$2:AN107)-'Chem - ODS'!AI$15*10^6&gt;0),SUM('Chemicals Calcs'!AN$2:AN107)-'Chem - ODS'!AI$15*10^6,'Chemicals Calcs'!AN107))</f>
        <v>0</v>
      </c>
      <c r="AO107" s="210">
        <f ca="1">IF(SUM('Chemicals Calcs'!AO$2:AO107)-'Chem - ODS'!AJ$15*10^6&lt;0,0,IF(AND(SUM('Chemicals Calcs'!AO$1:AO106)-'Chem - ODS'!AJ$15*10^6&lt;0,SUM('Chemicals Calcs'!AO$2:AO107)-'Chem - ODS'!AJ$15*10^6&gt;0),SUM('Chemicals Calcs'!AO$2:AO107)-'Chem - ODS'!AJ$15*10^6,'Chemicals Calcs'!AO107))</f>
        <v>0</v>
      </c>
      <c r="AP107" s="210">
        <f ca="1">IF(SUM('Chemicals Calcs'!AP$2:AP107)-'Chem - ODS'!AK$15*10^6&lt;0,0,IF(AND(SUM('Chemicals Calcs'!AP$1:AP106)-'Chem - ODS'!AK$15*10^6&lt;0,SUM('Chemicals Calcs'!AP$2:AP107)-'Chem - ODS'!AK$15*10^6&gt;0),SUM('Chemicals Calcs'!AP$2:AP107)-'Chem - ODS'!AK$15*10^6,'Chemicals Calcs'!AP107))</f>
        <v>0</v>
      </c>
    </row>
    <row r="108" spans="1:42">
      <c r="A108" s="74">
        <v>56</v>
      </c>
      <c r="B108">
        <f ca="1">IF('Chemicals 2010'!$A116="CP",INDIRECT("'Chemicals 2010'!"&amp;'Country Selector'!$B$3&amp;ROW($A116))*10^12,0)</f>
        <v>0</v>
      </c>
      <c r="C108" s="90">
        <f t="shared" ca="1" si="4"/>
        <v>0</v>
      </c>
      <c r="D108" s="90">
        <f t="shared" ca="1" si="5"/>
        <v>0</v>
      </c>
      <c r="E108" s="90">
        <f t="shared" ca="1" si="5"/>
        <v>0</v>
      </c>
      <c r="F108" s="90">
        <f t="shared" ca="1" si="5"/>
        <v>0</v>
      </c>
      <c r="G108" s="210">
        <f ca="1">IF(SUM('Chemicals Calcs'!G$2:G108)-'Chem - ODS'!B$15*10^6&lt;0,0,IF(AND(SUM('Chemicals Calcs'!G$1:G107)-'Chem - ODS'!B$15*10^6&lt;0,SUM('Chemicals Calcs'!G$2:G108)-'Chem - ODS'!B$15*10^6&gt;0),SUM('Chemicals Calcs'!G$2:G108)-'Chem - ODS'!B$15*10^6,'Chemicals Calcs'!G108))</f>
        <v>0</v>
      </c>
      <c r="H108" s="210">
        <f ca="1">IF(SUM('Chemicals Calcs'!H$2:H108)-'Chem - ODS'!C$15*10^6&lt;0,0,IF(AND(SUM('Chemicals Calcs'!H$1:H107)-'Chem - ODS'!C$15*10^6&lt;0,SUM('Chemicals Calcs'!H$2:H108)-'Chem - ODS'!C$15*10^6&gt;0),SUM('Chemicals Calcs'!H$2:H108)-'Chem - ODS'!C$15*10^6,'Chemicals Calcs'!H108))</f>
        <v>0</v>
      </c>
      <c r="I108" s="210">
        <f ca="1">IF(SUM('Chemicals Calcs'!I$2:I108)-'Chem - ODS'!D$15*10^6&lt;0,0,IF(AND(SUM('Chemicals Calcs'!I$1:I107)-'Chem - ODS'!D$15*10^6&lt;0,SUM('Chemicals Calcs'!I$2:I108)-'Chem - ODS'!D$15*10^6&gt;0),SUM('Chemicals Calcs'!I$2:I108)-'Chem - ODS'!D$15*10^6,'Chemicals Calcs'!I108))</f>
        <v>0</v>
      </c>
      <c r="J108" s="210">
        <f ca="1">IF(SUM('Chemicals Calcs'!J$2:J108)-'Chem - ODS'!E$15*10^6&lt;0,0,IF(AND(SUM('Chemicals Calcs'!J$1:J107)-'Chem - ODS'!E$15*10^6&lt;0,SUM('Chemicals Calcs'!J$2:J108)-'Chem - ODS'!E$15*10^6&gt;0),SUM('Chemicals Calcs'!J$2:J108)-'Chem - ODS'!E$15*10^6,'Chemicals Calcs'!J108))</f>
        <v>0</v>
      </c>
      <c r="K108" s="210">
        <f ca="1">IF(SUM('Chemicals Calcs'!K$2:K108)-'Chem - ODS'!F$15*10^6&lt;0,0,IF(AND(SUM('Chemicals Calcs'!K$1:K107)-'Chem - ODS'!F$15*10^6&lt;0,SUM('Chemicals Calcs'!K$2:K108)-'Chem - ODS'!F$15*10^6&gt;0),SUM('Chemicals Calcs'!K$2:K108)-'Chem - ODS'!F$15*10^6,'Chemicals Calcs'!K108))</f>
        <v>0</v>
      </c>
      <c r="L108" s="210">
        <f ca="1">IF(SUM('Chemicals Calcs'!L$2:L108)-'Chem - ODS'!G$15*10^6&lt;0,0,IF(AND(SUM('Chemicals Calcs'!L$1:L107)-'Chem - ODS'!G$15*10^6&lt;0,SUM('Chemicals Calcs'!L$2:L108)-'Chem - ODS'!G$15*10^6&gt;0),SUM('Chemicals Calcs'!L$2:L108)-'Chem - ODS'!G$15*10^6,'Chemicals Calcs'!L108))</f>
        <v>0</v>
      </c>
      <c r="M108" s="210">
        <f ca="1">IF(SUM('Chemicals Calcs'!M$2:M108)-'Chem - ODS'!H$15*10^6&lt;0,0,IF(AND(SUM('Chemicals Calcs'!M$1:M107)-'Chem - ODS'!H$15*10^6&lt;0,SUM('Chemicals Calcs'!M$2:M108)-'Chem - ODS'!H$15*10^6&gt;0),SUM('Chemicals Calcs'!M$2:M108)-'Chem - ODS'!H$15*10^6,'Chemicals Calcs'!M108))</f>
        <v>0</v>
      </c>
      <c r="N108" s="210">
        <f ca="1">IF(SUM('Chemicals Calcs'!N$2:N108)-'Chem - ODS'!I$15*10^6&lt;0,0,IF(AND(SUM('Chemicals Calcs'!N$1:N107)-'Chem - ODS'!I$15*10^6&lt;0,SUM('Chemicals Calcs'!N$2:N108)-'Chem - ODS'!I$15*10^6&gt;0),SUM('Chemicals Calcs'!N$2:N108)-'Chem - ODS'!I$15*10^6,'Chemicals Calcs'!N108))</f>
        <v>0</v>
      </c>
      <c r="O108" s="210">
        <f ca="1">IF(SUM('Chemicals Calcs'!O$2:O108)-'Chem - ODS'!J$15*10^6&lt;0,0,IF(AND(SUM('Chemicals Calcs'!O$1:O107)-'Chem - ODS'!J$15*10^6&lt;0,SUM('Chemicals Calcs'!O$2:O108)-'Chem - ODS'!J$15*10^6&gt;0),SUM('Chemicals Calcs'!O$2:O108)-'Chem - ODS'!J$15*10^6,'Chemicals Calcs'!O108))</f>
        <v>0</v>
      </c>
      <c r="P108" s="210">
        <f ca="1">IF(SUM('Chemicals Calcs'!P$2:P108)-'Chem - ODS'!K$15*10^6&lt;0,0,IF(AND(SUM('Chemicals Calcs'!P$1:P107)-'Chem - ODS'!K$15*10^6&lt;0,SUM('Chemicals Calcs'!P$2:P108)-'Chem - ODS'!K$15*10^6&gt;0),SUM('Chemicals Calcs'!P$2:P108)-'Chem - ODS'!K$15*10^6,'Chemicals Calcs'!P108))</f>
        <v>0</v>
      </c>
      <c r="Q108" s="210">
        <f ca="1">IF(SUM('Chemicals Calcs'!Q$2:Q108)-'Chem - ODS'!L$15*10^6&lt;0,0,IF(AND(SUM('Chemicals Calcs'!Q$1:Q107)-'Chem - ODS'!L$15*10^6&lt;0,SUM('Chemicals Calcs'!Q$2:Q108)-'Chem - ODS'!L$15*10^6&gt;0),SUM('Chemicals Calcs'!Q$2:Q108)-'Chem - ODS'!L$15*10^6,'Chemicals Calcs'!Q108))</f>
        <v>0</v>
      </c>
      <c r="R108" s="210">
        <f ca="1">IF(SUM('Chemicals Calcs'!R$2:R108)-'Chem - ODS'!M$15*10^6&lt;0,0,IF(AND(SUM('Chemicals Calcs'!R$1:R107)-'Chem - ODS'!M$15*10^6&lt;0,SUM('Chemicals Calcs'!R$2:R108)-'Chem - ODS'!M$15*10^6&gt;0),SUM('Chemicals Calcs'!R$2:R108)-'Chem - ODS'!M$15*10^6,'Chemicals Calcs'!R108))</f>
        <v>0</v>
      </c>
      <c r="S108" s="210">
        <f ca="1">IF(SUM('Chemicals Calcs'!S$2:S108)-'Chem - ODS'!N$15*10^6&lt;0,0,IF(AND(SUM('Chemicals Calcs'!S$1:S107)-'Chem - ODS'!N$15*10^6&lt;0,SUM('Chemicals Calcs'!S$2:S108)-'Chem - ODS'!N$15*10^6&gt;0),SUM('Chemicals Calcs'!S$2:S108)-'Chem - ODS'!N$15*10^6,'Chemicals Calcs'!S108))</f>
        <v>0</v>
      </c>
      <c r="T108" s="210">
        <f ca="1">IF(SUM('Chemicals Calcs'!T$2:T108)-'Chem - ODS'!O$15*10^6&lt;0,0,IF(AND(SUM('Chemicals Calcs'!T$1:T107)-'Chem - ODS'!O$15*10^6&lt;0,SUM('Chemicals Calcs'!T$2:T108)-'Chem - ODS'!O$15*10^6&gt;0),SUM('Chemicals Calcs'!T$2:T108)-'Chem - ODS'!O$15*10^6,'Chemicals Calcs'!T108))</f>
        <v>0</v>
      </c>
      <c r="U108" s="210">
        <f ca="1">IF(SUM('Chemicals Calcs'!U$2:U108)-'Chem - ODS'!P$15*10^6&lt;0,0,IF(AND(SUM('Chemicals Calcs'!U$1:U107)-'Chem - ODS'!P$15*10^6&lt;0,SUM('Chemicals Calcs'!U$2:U108)-'Chem - ODS'!P$15*10^6&gt;0),SUM('Chemicals Calcs'!U$2:U108)-'Chem - ODS'!P$15*10^6,'Chemicals Calcs'!U108))</f>
        <v>0</v>
      </c>
      <c r="V108" s="210">
        <f ca="1">IF(SUM('Chemicals Calcs'!V$2:V108)-'Chem - ODS'!Q$15*10^6&lt;0,0,IF(AND(SUM('Chemicals Calcs'!V$1:V107)-'Chem - ODS'!Q$15*10^6&lt;0,SUM('Chemicals Calcs'!V$2:V108)-'Chem - ODS'!Q$15*10^6&gt;0),SUM('Chemicals Calcs'!V$2:V108)-'Chem - ODS'!Q$15*10^6,'Chemicals Calcs'!V108))</f>
        <v>0</v>
      </c>
      <c r="W108" s="210">
        <f ca="1">IF(SUM('Chemicals Calcs'!W$2:W108)-'Chem - ODS'!R$15*10^6&lt;0,0,IF(AND(SUM('Chemicals Calcs'!W$1:W107)-'Chem - ODS'!R$15*10^6&lt;0,SUM('Chemicals Calcs'!W$2:W108)-'Chem - ODS'!R$15*10^6&gt;0),SUM('Chemicals Calcs'!W$2:W108)-'Chem - ODS'!R$15*10^6,'Chemicals Calcs'!W108))</f>
        <v>0</v>
      </c>
      <c r="X108" s="210">
        <f ca="1">IF(SUM('Chemicals Calcs'!X$2:X108)-'Chem - ODS'!S$15*10^6&lt;0,0,IF(AND(SUM('Chemicals Calcs'!X$1:X107)-'Chem - ODS'!S$15*10^6&lt;0,SUM('Chemicals Calcs'!X$2:X108)-'Chem - ODS'!S$15*10^6&gt;0),SUM('Chemicals Calcs'!X$2:X108)-'Chem - ODS'!S$15*10^6,'Chemicals Calcs'!X108))</f>
        <v>0</v>
      </c>
      <c r="Y108" s="210">
        <f ca="1">IF(SUM('Chemicals Calcs'!Y$2:Y108)-'Chem - ODS'!T$15*10^6&lt;0,0,IF(AND(SUM('Chemicals Calcs'!Y$1:Y107)-'Chem - ODS'!T$15*10^6&lt;0,SUM('Chemicals Calcs'!Y$2:Y108)-'Chem - ODS'!T$15*10^6&gt;0),SUM('Chemicals Calcs'!Y$2:Y108)-'Chem - ODS'!T$15*10^6,'Chemicals Calcs'!Y108))</f>
        <v>0</v>
      </c>
      <c r="Z108" s="210">
        <f ca="1">IF(SUM('Chemicals Calcs'!Z$2:Z108)-'Chem - ODS'!U$15*10^6&lt;0,0,IF(AND(SUM('Chemicals Calcs'!Z$1:Z107)-'Chem - ODS'!U$15*10^6&lt;0,SUM('Chemicals Calcs'!Z$2:Z108)-'Chem - ODS'!U$15*10^6&gt;0),SUM('Chemicals Calcs'!Z$2:Z108)-'Chem - ODS'!U$15*10^6,'Chemicals Calcs'!Z108))</f>
        <v>0</v>
      </c>
      <c r="AA108" s="210">
        <f ca="1">IF(SUM('Chemicals Calcs'!AA$2:AA108)-'Chem - ODS'!V$15*10^6&lt;0,0,IF(AND(SUM('Chemicals Calcs'!AA$1:AA107)-'Chem - ODS'!V$15*10^6&lt;0,SUM('Chemicals Calcs'!AA$2:AA108)-'Chem - ODS'!V$15*10^6&gt;0),SUM('Chemicals Calcs'!AA$2:AA108)-'Chem - ODS'!V$15*10^6,'Chemicals Calcs'!AA108))</f>
        <v>0</v>
      </c>
      <c r="AB108" s="210">
        <f ca="1">IF(SUM('Chemicals Calcs'!AB$2:AB108)-'Chem - ODS'!W$15*10^6&lt;0,0,IF(AND(SUM('Chemicals Calcs'!AB$1:AB107)-'Chem - ODS'!W$15*10^6&lt;0,SUM('Chemicals Calcs'!AB$2:AB108)-'Chem - ODS'!W$15*10^6&gt;0),SUM('Chemicals Calcs'!AB$2:AB108)-'Chem - ODS'!W$15*10^6,'Chemicals Calcs'!AB108))</f>
        <v>0</v>
      </c>
      <c r="AC108" s="210">
        <f ca="1">IF(SUM('Chemicals Calcs'!AC$2:AC108)-'Chem - ODS'!X$15*10^6&lt;0,0,IF(AND(SUM('Chemicals Calcs'!AC$1:AC107)-'Chem - ODS'!X$15*10^6&lt;0,SUM('Chemicals Calcs'!AC$2:AC108)-'Chem - ODS'!X$15*10^6&gt;0),SUM('Chemicals Calcs'!AC$2:AC108)-'Chem - ODS'!X$15*10^6,'Chemicals Calcs'!AC108))</f>
        <v>0</v>
      </c>
      <c r="AD108" s="210">
        <f ca="1">IF(SUM('Chemicals Calcs'!AD$2:AD108)-'Chem - ODS'!Y$15*10^6&lt;0,0,IF(AND(SUM('Chemicals Calcs'!AD$1:AD107)-'Chem - ODS'!Y$15*10^6&lt;0,SUM('Chemicals Calcs'!AD$2:AD108)-'Chem - ODS'!Y$15*10^6&gt;0),SUM('Chemicals Calcs'!AD$2:AD108)-'Chem - ODS'!Y$15*10^6,'Chemicals Calcs'!AD108))</f>
        <v>0</v>
      </c>
      <c r="AE108" s="210">
        <f ca="1">IF(SUM('Chemicals Calcs'!AE$2:AE108)-'Chem - ODS'!Z$15*10^6&lt;0,0,IF(AND(SUM('Chemicals Calcs'!AE$1:AE107)-'Chem - ODS'!Z$15*10^6&lt;0,SUM('Chemicals Calcs'!AE$2:AE108)-'Chem - ODS'!Z$15*10^6&gt;0),SUM('Chemicals Calcs'!AE$2:AE108)-'Chem - ODS'!Z$15*10^6,'Chemicals Calcs'!AE108))</f>
        <v>0</v>
      </c>
      <c r="AF108" s="210">
        <f ca="1">IF(SUM('Chemicals Calcs'!AF$2:AF108)-'Chem - ODS'!AA$15*10^6&lt;0,0,IF(AND(SUM('Chemicals Calcs'!AF$1:AF107)-'Chem - ODS'!AA$15*10^6&lt;0,SUM('Chemicals Calcs'!AF$2:AF108)-'Chem - ODS'!AA$15*10^6&gt;0),SUM('Chemicals Calcs'!AF$2:AF108)-'Chem - ODS'!AA$15*10^6,'Chemicals Calcs'!AF108))</f>
        <v>0</v>
      </c>
      <c r="AG108" s="210">
        <f ca="1">IF(SUM('Chemicals Calcs'!AG$2:AG108)-'Chem - ODS'!AB$15*10^6&lt;0,0,IF(AND(SUM('Chemicals Calcs'!AG$1:AG107)-'Chem - ODS'!AB$15*10^6&lt;0,SUM('Chemicals Calcs'!AG$2:AG108)-'Chem - ODS'!AB$15*10^6&gt;0),SUM('Chemicals Calcs'!AG$2:AG108)-'Chem - ODS'!AB$15*10^6,'Chemicals Calcs'!AG108))</f>
        <v>0</v>
      </c>
      <c r="AH108" s="210">
        <f ca="1">IF(SUM('Chemicals Calcs'!AH$2:AH108)-'Chem - ODS'!AC$15*10^6&lt;0,0,IF(AND(SUM('Chemicals Calcs'!AH$1:AH107)-'Chem - ODS'!AC$15*10^6&lt;0,SUM('Chemicals Calcs'!AH$2:AH108)-'Chem - ODS'!AC$15*10^6&gt;0),SUM('Chemicals Calcs'!AH$2:AH108)-'Chem - ODS'!AC$15*10^6,'Chemicals Calcs'!AH108))</f>
        <v>0</v>
      </c>
      <c r="AI108" s="210">
        <f ca="1">IF(SUM('Chemicals Calcs'!AI$2:AI108)-'Chem - ODS'!AD$15*10^6&lt;0,0,IF(AND(SUM('Chemicals Calcs'!AI$1:AI107)-'Chem - ODS'!AD$15*10^6&lt;0,SUM('Chemicals Calcs'!AI$2:AI108)-'Chem - ODS'!AD$15*10^6&gt;0),SUM('Chemicals Calcs'!AI$2:AI108)-'Chem - ODS'!AD$15*10^6,'Chemicals Calcs'!AI108))</f>
        <v>0</v>
      </c>
      <c r="AJ108" s="210">
        <f ca="1">IF(SUM('Chemicals Calcs'!AJ$2:AJ108)-'Chem - ODS'!AE$15*10^6&lt;0,0,IF(AND(SUM('Chemicals Calcs'!AJ$1:AJ107)-'Chem - ODS'!AE$15*10^6&lt;0,SUM('Chemicals Calcs'!AJ$2:AJ108)-'Chem - ODS'!AE$15*10^6&gt;0),SUM('Chemicals Calcs'!AJ$2:AJ108)-'Chem - ODS'!AE$15*10^6,'Chemicals Calcs'!AJ108))</f>
        <v>0</v>
      </c>
      <c r="AK108" s="210">
        <f ca="1">IF(SUM('Chemicals Calcs'!AK$2:AK108)-'Chem - ODS'!AF$15*10^6&lt;0,0,IF(AND(SUM('Chemicals Calcs'!AK$1:AK107)-'Chem - ODS'!AF$15*10^6&lt;0,SUM('Chemicals Calcs'!AK$2:AK108)-'Chem - ODS'!AF$15*10^6&gt;0),SUM('Chemicals Calcs'!AK$2:AK108)-'Chem - ODS'!AF$15*10^6,'Chemicals Calcs'!AK108))</f>
        <v>0</v>
      </c>
      <c r="AL108" s="210">
        <f ca="1">IF(SUM('Chemicals Calcs'!AL$2:AL108)-'Chem - ODS'!AG$15*10^6&lt;0,0,IF(AND(SUM('Chemicals Calcs'!AL$1:AL107)-'Chem - ODS'!AG$15*10^6&lt;0,SUM('Chemicals Calcs'!AL$2:AL108)-'Chem - ODS'!AG$15*10^6&gt;0),SUM('Chemicals Calcs'!AL$2:AL108)-'Chem - ODS'!AG$15*10^6,'Chemicals Calcs'!AL108))</f>
        <v>0</v>
      </c>
      <c r="AM108" s="210">
        <f ca="1">IF(SUM('Chemicals Calcs'!AM$2:AM108)-'Chem - ODS'!AH$15*10^6&lt;0,0,IF(AND(SUM('Chemicals Calcs'!AM$1:AM107)-'Chem - ODS'!AH$15*10^6&lt;0,SUM('Chemicals Calcs'!AM$2:AM108)-'Chem - ODS'!AH$15*10^6&gt;0),SUM('Chemicals Calcs'!AM$2:AM108)-'Chem - ODS'!AH$15*10^6,'Chemicals Calcs'!AM108))</f>
        <v>0</v>
      </c>
      <c r="AN108" s="210">
        <f ca="1">IF(SUM('Chemicals Calcs'!AN$2:AN108)-'Chem - ODS'!AI$15*10^6&lt;0,0,IF(AND(SUM('Chemicals Calcs'!AN$1:AN107)-'Chem - ODS'!AI$15*10^6&lt;0,SUM('Chemicals Calcs'!AN$2:AN108)-'Chem - ODS'!AI$15*10^6&gt;0),SUM('Chemicals Calcs'!AN$2:AN108)-'Chem - ODS'!AI$15*10^6,'Chemicals Calcs'!AN108))</f>
        <v>0</v>
      </c>
      <c r="AO108" s="210">
        <f ca="1">IF(SUM('Chemicals Calcs'!AO$2:AO108)-'Chem - ODS'!AJ$15*10^6&lt;0,0,IF(AND(SUM('Chemicals Calcs'!AO$1:AO107)-'Chem - ODS'!AJ$15*10^6&lt;0,SUM('Chemicals Calcs'!AO$2:AO108)-'Chem - ODS'!AJ$15*10^6&gt;0),SUM('Chemicals Calcs'!AO$2:AO108)-'Chem - ODS'!AJ$15*10^6,'Chemicals Calcs'!AO108))</f>
        <v>0</v>
      </c>
      <c r="AP108" s="210">
        <f ca="1">IF(SUM('Chemicals Calcs'!AP$2:AP108)-'Chem - ODS'!AK$15*10^6&lt;0,0,IF(AND(SUM('Chemicals Calcs'!AP$1:AP107)-'Chem - ODS'!AK$15*10^6&lt;0,SUM('Chemicals Calcs'!AP$2:AP108)-'Chem - ODS'!AK$15*10^6&gt;0),SUM('Chemicals Calcs'!AP$2:AP108)-'Chem - ODS'!AK$15*10^6,'Chemicals Calcs'!AP108))</f>
        <v>0</v>
      </c>
    </row>
    <row r="109" spans="1:42">
      <c r="A109" s="74">
        <v>57</v>
      </c>
      <c r="B109">
        <f ca="1">IF('Chemicals 2010'!$A117="CP",INDIRECT("'Chemicals 2010'!"&amp;'Country Selector'!$B$3&amp;ROW($A117))*10^12,0)</f>
        <v>0</v>
      </c>
      <c r="C109" s="90">
        <f t="shared" ca="1" si="4"/>
        <v>0</v>
      </c>
      <c r="D109" s="90">
        <f t="shared" ca="1" si="5"/>
        <v>0</v>
      </c>
      <c r="E109" s="90">
        <f t="shared" ca="1" si="5"/>
        <v>0</v>
      </c>
      <c r="F109" s="90">
        <f t="shared" ca="1" si="5"/>
        <v>0</v>
      </c>
      <c r="G109" s="210">
        <f ca="1">IF(SUM('Chemicals Calcs'!G$2:G109)-'Chem - ODS'!B$15*10^6&lt;0,0,IF(AND(SUM('Chemicals Calcs'!G$1:G108)-'Chem - ODS'!B$15*10^6&lt;0,SUM('Chemicals Calcs'!G$2:G109)-'Chem - ODS'!B$15*10^6&gt;0),SUM('Chemicals Calcs'!G$2:G109)-'Chem - ODS'!B$15*10^6,'Chemicals Calcs'!G109))</f>
        <v>0</v>
      </c>
      <c r="H109" s="210">
        <f ca="1">IF(SUM('Chemicals Calcs'!H$2:H109)-'Chem - ODS'!C$15*10^6&lt;0,0,IF(AND(SUM('Chemicals Calcs'!H$1:H108)-'Chem - ODS'!C$15*10^6&lt;0,SUM('Chemicals Calcs'!H$2:H109)-'Chem - ODS'!C$15*10^6&gt;0),SUM('Chemicals Calcs'!H$2:H109)-'Chem - ODS'!C$15*10^6,'Chemicals Calcs'!H109))</f>
        <v>0</v>
      </c>
      <c r="I109" s="210">
        <f ca="1">IF(SUM('Chemicals Calcs'!I$2:I109)-'Chem - ODS'!D$15*10^6&lt;0,0,IF(AND(SUM('Chemicals Calcs'!I$1:I108)-'Chem - ODS'!D$15*10^6&lt;0,SUM('Chemicals Calcs'!I$2:I109)-'Chem - ODS'!D$15*10^6&gt;0),SUM('Chemicals Calcs'!I$2:I109)-'Chem - ODS'!D$15*10^6,'Chemicals Calcs'!I109))</f>
        <v>0</v>
      </c>
      <c r="J109" s="210">
        <f ca="1">IF(SUM('Chemicals Calcs'!J$2:J109)-'Chem - ODS'!E$15*10^6&lt;0,0,IF(AND(SUM('Chemicals Calcs'!J$1:J108)-'Chem - ODS'!E$15*10^6&lt;0,SUM('Chemicals Calcs'!J$2:J109)-'Chem - ODS'!E$15*10^6&gt;0),SUM('Chemicals Calcs'!J$2:J109)-'Chem - ODS'!E$15*10^6,'Chemicals Calcs'!J109))</f>
        <v>0</v>
      </c>
      <c r="K109" s="210">
        <f ca="1">IF(SUM('Chemicals Calcs'!K$2:K109)-'Chem - ODS'!F$15*10^6&lt;0,0,IF(AND(SUM('Chemicals Calcs'!K$1:K108)-'Chem - ODS'!F$15*10^6&lt;0,SUM('Chemicals Calcs'!K$2:K109)-'Chem - ODS'!F$15*10^6&gt;0),SUM('Chemicals Calcs'!K$2:K109)-'Chem - ODS'!F$15*10^6,'Chemicals Calcs'!K109))</f>
        <v>0</v>
      </c>
      <c r="L109" s="210">
        <f ca="1">IF(SUM('Chemicals Calcs'!L$2:L109)-'Chem - ODS'!G$15*10^6&lt;0,0,IF(AND(SUM('Chemicals Calcs'!L$1:L108)-'Chem - ODS'!G$15*10^6&lt;0,SUM('Chemicals Calcs'!L$2:L109)-'Chem - ODS'!G$15*10^6&gt;0),SUM('Chemicals Calcs'!L$2:L109)-'Chem - ODS'!G$15*10^6,'Chemicals Calcs'!L109))</f>
        <v>0</v>
      </c>
      <c r="M109" s="210">
        <f ca="1">IF(SUM('Chemicals Calcs'!M$2:M109)-'Chem - ODS'!H$15*10^6&lt;0,0,IF(AND(SUM('Chemicals Calcs'!M$1:M108)-'Chem - ODS'!H$15*10^6&lt;0,SUM('Chemicals Calcs'!M$2:M109)-'Chem - ODS'!H$15*10^6&gt;0),SUM('Chemicals Calcs'!M$2:M109)-'Chem - ODS'!H$15*10^6,'Chemicals Calcs'!M109))</f>
        <v>0</v>
      </c>
      <c r="N109" s="210">
        <f ca="1">IF(SUM('Chemicals Calcs'!N$2:N109)-'Chem - ODS'!I$15*10^6&lt;0,0,IF(AND(SUM('Chemicals Calcs'!N$1:N108)-'Chem - ODS'!I$15*10^6&lt;0,SUM('Chemicals Calcs'!N$2:N109)-'Chem - ODS'!I$15*10^6&gt;0),SUM('Chemicals Calcs'!N$2:N109)-'Chem - ODS'!I$15*10^6,'Chemicals Calcs'!N109))</f>
        <v>0</v>
      </c>
      <c r="O109" s="210">
        <f ca="1">IF(SUM('Chemicals Calcs'!O$2:O109)-'Chem - ODS'!J$15*10^6&lt;0,0,IF(AND(SUM('Chemicals Calcs'!O$1:O108)-'Chem - ODS'!J$15*10^6&lt;0,SUM('Chemicals Calcs'!O$2:O109)-'Chem - ODS'!J$15*10^6&gt;0),SUM('Chemicals Calcs'!O$2:O109)-'Chem - ODS'!J$15*10^6,'Chemicals Calcs'!O109))</f>
        <v>0</v>
      </c>
      <c r="P109" s="210">
        <f ca="1">IF(SUM('Chemicals Calcs'!P$2:P109)-'Chem - ODS'!K$15*10^6&lt;0,0,IF(AND(SUM('Chemicals Calcs'!P$1:P108)-'Chem - ODS'!K$15*10^6&lt;0,SUM('Chemicals Calcs'!P$2:P109)-'Chem - ODS'!K$15*10^6&gt;0),SUM('Chemicals Calcs'!P$2:P109)-'Chem - ODS'!K$15*10^6,'Chemicals Calcs'!P109))</f>
        <v>0</v>
      </c>
      <c r="Q109" s="210">
        <f ca="1">IF(SUM('Chemicals Calcs'!Q$2:Q109)-'Chem - ODS'!L$15*10^6&lt;0,0,IF(AND(SUM('Chemicals Calcs'!Q$1:Q108)-'Chem - ODS'!L$15*10^6&lt;0,SUM('Chemicals Calcs'!Q$2:Q109)-'Chem - ODS'!L$15*10^6&gt;0),SUM('Chemicals Calcs'!Q$2:Q109)-'Chem - ODS'!L$15*10^6,'Chemicals Calcs'!Q109))</f>
        <v>0</v>
      </c>
      <c r="R109" s="210">
        <f ca="1">IF(SUM('Chemicals Calcs'!R$2:R109)-'Chem - ODS'!M$15*10^6&lt;0,0,IF(AND(SUM('Chemicals Calcs'!R$1:R108)-'Chem - ODS'!M$15*10^6&lt;0,SUM('Chemicals Calcs'!R$2:R109)-'Chem - ODS'!M$15*10^6&gt;0),SUM('Chemicals Calcs'!R$2:R109)-'Chem - ODS'!M$15*10^6,'Chemicals Calcs'!R109))</f>
        <v>0</v>
      </c>
      <c r="S109" s="210">
        <f ca="1">IF(SUM('Chemicals Calcs'!S$2:S109)-'Chem - ODS'!N$15*10^6&lt;0,0,IF(AND(SUM('Chemicals Calcs'!S$1:S108)-'Chem - ODS'!N$15*10^6&lt;0,SUM('Chemicals Calcs'!S$2:S109)-'Chem - ODS'!N$15*10^6&gt;0),SUM('Chemicals Calcs'!S$2:S109)-'Chem - ODS'!N$15*10^6,'Chemicals Calcs'!S109))</f>
        <v>0</v>
      </c>
      <c r="T109" s="210">
        <f ca="1">IF(SUM('Chemicals Calcs'!T$2:T109)-'Chem - ODS'!O$15*10^6&lt;0,0,IF(AND(SUM('Chemicals Calcs'!T$1:T108)-'Chem - ODS'!O$15*10^6&lt;0,SUM('Chemicals Calcs'!T$2:T109)-'Chem - ODS'!O$15*10^6&gt;0),SUM('Chemicals Calcs'!T$2:T109)-'Chem - ODS'!O$15*10^6,'Chemicals Calcs'!T109))</f>
        <v>0</v>
      </c>
      <c r="U109" s="210">
        <f ca="1">IF(SUM('Chemicals Calcs'!U$2:U109)-'Chem - ODS'!P$15*10^6&lt;0,0,IF(AND(SUM('Chemicals Calcs'!U$1:U108)-'Chem - ODS'!P$15*10^6&lt;0,SUM('Chemicals Calcs'!U$2:U109)-'Chem - ODS'!P$15*10^6&gt;0),SUM('Chemicals Calcs'!U$2:U109)-'Chem - ODS'!P$15*10^6,'Chemicals Calcs'!U109))</f>
        <v>0</v>
      </c>
      <c r="V109" s="210">
        <f ca="1">IF(SUM('Chemicals Calcs'!V$2:V109)-'Chem - ODS'!Q$15*10^6&lt;0,0,IF(AND(SUM('Chemicals Calcs'!V$1:V108)-'Chem - ODS'!Q$15*10^6&lt;0,SUM('Chemicals Calcs'!V$2:V109)-'Chem - ODS'!Q$15*10^6&gt;0),SUM('Chemicals Calcs'!V$2:V109)-'Chem - ODS'!Q$15*10^6,'Chemicals Calcs'!V109))</f>
        <v>0</v>
      </c>
      <c r="W109" s="210">
        <f ca="1">IF(SUM('Chemicals Calcs'!W$2:W109)-'Chem - ODS'!R$15*10^6&lt;0,0,IF(AND(SUM('Chemicals Calcs'!W$1:W108)-'Chem - ODS'!R$15*10^6&lt;0,SUM('Chemicals Calcs'!W$2:W109)-'Chem - ODS'!R$15*10^6&gt;0),SUM('Chemicals Calcs'!W$2:W109)-'Chem - ODS'!R$15*10^6,'Chemicals Calcs'!W109))</f>
        <v>0</v>
      </c>
      <c r="X109" s="210">
        <f ca="1">IF(SUM('Chemicals Calcs'!X$2:X109)-'Chem - ODS'!S$15*10^6&lt;0,0,IF(AND(SUM('Chemicals Calcs'!X$1:X108)-'Chem - ODS'!S$15*10^6&lt;0,SUM('Chemicals Calcs'!X$2:X109)-'Chem - ODS'!S$15*10^6&gt;0),SUM('Chemicals Calcs'!X$2:X109)-'Chem - ODS'!S$15*10^6,'Chemicals Calcs'!X109))</f>
        <v>0</v>
      </c>
      <c r="Y109" s="210">
        <f ca="1">IF(SUM('Chemicals Calcs'!Y$2:Y109)-'Chem - ODS'!T$15*10^6&lt;0,0,IF(AND(SUM('Chemicals Calcs'!Y$1:Y108)-'Chem - ODS'!T$15*10^6&lt;0,SUM('Chemicals Calcs'!Y$2:Y109)-'Chem - ODS'!T$15*10^6&gt;0),SUM('Chemicals Calcs'!Y$2:Y109)-'Chem - ODS'!T$15*10^6,'Chemicals Calcs'!Y109))</f>
        <v>0</v>
      </c>
      <c r="Z109" s="210">
        <f ca="1">IF(SUM('Chemicals Calcs'!Z$2:Z109)-'Chem - ODS'!U$15*10^6&lt;0,0,IF(AND(SUM('Chemicals Calcs'!Z$1:Z108)-'Chem - ODS'!U$15*10^6&lt;0,SUM('Chemicals Calcs'!Z$2:Z109)-'Chem - ODS'!U$15*10^6&gt;0),SUM('Chemicals Calcs'!Z$2:Z109)-'Chem - ODS'!U$15*10^6,'Chemicals Calcs'!Z109))</f>
        <v>0</v>
      </c>
      <c r="AA109" s="210">
        <f ca="1">IF(SUM('Chemicals Calcs'!AA$2:AA109)-'Chem - ODS'!V$15*10^6&lt;0,0,IF(AND(SUM('Chemicals Calcs'!AA$1:AA108)-'Chem - ODS'!V$15*10^6&lt;0,SUM('Chemicals Calcs'!AA$2:AA109)-'Chem - ODS'!V$15*10^6&gt;0),SUM('Chemicals Calcs'!AA$2:AA109)-'Chem - ODS'!V$15*10^6,'Chemicals Calcs'!AA109))</f>
        <v>0</v>
      </c>
      <c r="AB109" s="210">
        <f ca="1">IF(SUM('Chemicals Calcs'!AB$2:AB109)-'Chem - ODS'!W$15*10^6&lt;0,0,IF(AND(SUM('Chemicals Calcs'!AB$1:AB108)-'Chem - ODS'!W$15*10^6&lt;0,SUM('Chemicals Calcs'!AB$2:AB109)-'Chem - ODS'!W$15*10^6&gt;0),SUM('Chemicals Calcs'!AB$2:AB109)-'Chem - ODS'!W$15*10^6,'Chemicals Calcs'!AB109))</f>
        <v>0</v>
      </c>
      <c r="AC109" s="210">
        <f ca="1">IF(SUM('Chemicals Calcs'!AC$2:AC109)-'Chem - ODS'!X$15*10^6&lt;0,0,IF(AND(SUM('Chemicals Calcs'!AC$1:AC108)-'Chem - ODS'!X$15*10^6&lt;0,SUM('Chemicals Calcs'!AC$2:AC109)-'Chem - ODS'!X$15*10^6&gt;0),SUM('Chemicals Calcs'!AC$2:AC109)-'Chem - ODS'!X$15*10^6,'Chemicals Calcs'!AC109))</f>
        <v>0</v>
      </c>
      <c r="AD109" s="210">
        <f ca="1">IF(SUM('Chemicals Calcs'!AD$2:AD109)-'Chem - ODS'!Y$15*10^6&lt;0,0,IF(AND(SUM('Chemicals Calcs'!AD$1:AD108)-'Chem - ODS'!Y$15*10^6&lt;0,SUM('Chemicals Calcs'!AD$2:AD109)-'Chem - ODS'!Y$15*10^6&gt;0),SUM('Chemicals Calcs'!AD$2:AD109)-'Chem - ODS'!Y$15*10^6,'Chemicals Calcs'!AD109))</f>
        <v>0</v>
      </c>
      <c r="AE109" s="210">
        <f ca="1">IF(SUM('Chemicals Calcs'!AE$2:AE109)-'Chem - ODS'!Z$15*10^6&lt;0,0,IF(AND(SUM('Chemicals Calcs'!AE$1:AE108)-'Chem - ODS'!Z$15*10^6&lt;0,SUM('Chemicals Calcs'!AE$2:AE109)-'Chem - ODS'!Z$15*10^6&gt;0),SUM('Chemicals Calcs'!AE$2:AE109)-'Chem - ODS'!Z$15*10^6,'Chemicals Calcs'!AE109))</f>
        <v>0</v>
      </c>
      <c r="AF109" s="210">
        <f ca="1">IF(SUM('Chemicals Calcs'!AF$2:AF109)-'Chem - ODS'!AA$15*10^6&lt;0,0,IF(AND(SUM('Chemicals Calcs'!AF$1:AF108)-'Chem - ODS'!AA$15*10^6&lt;0,SUM('Chemicals Calcs'!AF$2:AF109)-'Chem - ODS'!AA$15*10^6&gt;0),SUM('Chemicals Calcs'!AF$2:AF109)-'Chem - ODS'!AA$15*10^6,'Chemicals Calcs'!AF109))</f>
        <v>0</v>
      </c>
      <c r="AG109" s="210">
        <f ca="1">IF(SUM('Chemicals Calcs'!AG$2:AG109)-'Chem - ODS'!AB$15*10^6&lt;0,0,IF(AND(SUM('Chemicals Calcs'!AG$1:AG108)-'Chem - ODS'!AB$15*10^6&lt;0,SUM('Chemicals Calcs'!AG$2:AG109)-'Chem - ODS'!AB$15*10^6&gt;0),SUM('Chemicals Calcs'!AG$2:AG109)-'Chem - ODS'!AB$15*10^6,'Chemicals Calcs'!AG109))</f>
        <v>0</v>
      </c>
      <c r="AH109" s="210">
        <f ca="1">IF(SUM('Chemicals Calcs'!AH$2:AH109)-'Chem - ODS'!AC$15*10^6&lt;0,0,IF(AND(SUM('Chemicals Calcs'!AH$1:AH108)-'Chem - ODS'!AC$15*10^6&lt;0,SUM('Chemicals Calcs'!AH$2:AH109)-'Chem - ODS'!AC$15*10^6&gt;0),SUM('Chemicals Calcs'!AH$2:AH109)-'Chem - ODS'!AC$15*10^6,'Chemicals Calcs'!AH109))</f>
        <v>0</v>
      </c>
      <c r="AI109" s="210">
        <f ca="1">IF(SUM('Chemicals Calcs'!AI$2:AI109)-'Chem - ODS'!AD$15*10^6&lt;0,0,IF(AND(SUM('Chemicals Calcs'!AI$1:AI108)-'Chem - ODS'!AD$15*10^6&lt;0,SUM('Chemicals Calcs'!AI$2:AI109)-'Chem - ODS'!AD$15*10^6&gt;0),SUM('Chemicals Calcs'!AI$2:AI109)-'Chem - ODS'!AD$15*10^6,'Chemicals Calcs'!AI109))</f>
        <v>0</v>
      </c>
      <c r="AJ109" s="210">
        <f ca="1">IF(SUM('Chemicals Calcs'!AJ$2:AJ109)-'Chem - ODS'!AE$15*10^6&lt;0,0,IF(AND(SUM('Chemicals Calcs'!AJ$1:AJ108)-'Chem - ODS'!AE$15*10^6&lt;0,SUM('Chemicals Calcs'!AJ$2:AJ109)-'Chem - ODS'!AE$15*10^6&gt;0),SUM('Chemicals Calcs'!AJ$2:AJ109)-'Chem - ODS'!AE$15*10^6,'Chemicals Calcs'!AJ109))</f>
        <v>0</v>
      </c>
      <c r="AK109" s="210">
        <f ca="1">IF(SUM('Chemicals Calcs'!AK$2:AK109)-'Chem - ODS'!AF$15*10^6&lt;0,0,IF(AND(SUM('Chemicals Calcs'!AK$1:AK108)-'Chem - ODS'!AF$15*10^6&lt;0,SUM('Chemicals Calcs'!AK$2:AK109)-'Chem - ODS'!AF$15*10^6&gt;0),SUM('Chemicals Calcs'!AK$2:AK109)-'Chem - ODS'!AF$15*10^6,'Chemicals Calcs'!AK109))</f>
        <v>0</v>
      </c>
      <c r="AL109" s="210">
        <f ca="1">IF(SUM('Chemicals Calcs'!AL$2:AL109)-'Chem - ODS'!AG$15*10^6&lt;0,0,IF(AND(SUM('Chemicals Calcs'!AL$1:AL108)-'Chem - ODS'!AG$15*10^6&lt;0,SUM('Chemicals Calcs'!AL$2:AL109)-'Chem - ODS'!AG$15*10^6&gt;0),SUM('Chemicals Calcs'!AL$2:AL109)-'Chem - ODS'!AG$15*10^6,'Chemicals Calcs'!AL109))</f>
        <v>0</v>
      </c>
      <c r="AM109" s="210">
        <f ca="1">IF(SUM('Chemicals Calcs'!AM$2:AM109)-'Chem - ODS'!AH$15*10^6&lt;0,0,IF(AND(SUM('Chemicals Calcs'!AM$1:AM108)-'Chem - ODS'!AH$15*10^6&lt;0,SUM('Chemicals Calcs'!AM$2:AM109)-'Chem - ODS'!AH$15*10^6&gt;0),SUM('Chemicals Calcs'!AM$2:AM109)-'Chem - ODS'!AH$15*10^6,'Chemicals Calcs'!AM109))</f>
        <v>0</v>
      </c>
      <c r="AN109" s="210">
        <f ca="1">IF(SUM('Chemicals Calcs'!AN$2:AN109)-'Chem - ODS'!AI$15*10^6&lt;0,0,IF(AND(SUM('Chemicals Calcs'!AN$1:AN108)-'Chem - ODS'!AI$15*10^6&lt;0,SUM('Chemicals Calcs'!AN$2:AN109)-'Chem - ODS'!AI$15*10^6&gt;0),SUM('Chemicals Calcs'!AN$2:AN109)-'Chem - ODS'!AI$15*10^6,'Chemicals Calcs'!AN109))</f>
        <v>0</v>
      </c>
      <c r="AO109" s="210">
        <f ca="1">IF(SUM('Chemicals Calcs'!AO$2:AO109)-'Chem - ODS'!AJ$15*10^6&lt;0,0,IF(AND(SUM('Chemicals Calcs'!AO$1:AO108)-'Chem - ODS'!AJ$15*10^6&lt;0,SUM('Chemicals Calcs'!AO$2:AO109)-'Chem - ODS'!AJ$15*10^6&gt;0),SUM('Chemicals Calcs'!AO$2:AO109)-'Chem - ODS'!AJ$15*10^6,'Chemicals Calcs'!AO109))</f>
        <v>0</v>
      </c>
      <c r="AP109" s="210">
        <f ca="1">IF(SUM('Chemicals Calcs'!AP$2:AP109)-'Chem - ODS'!AK$15*10^6&lt;0,0,IF(AND(SUM('Chemicals Calcs'!AP$1:AP108)-'Chem - ODS'!AK$15*10^6&lt;0,SUM('Chemicals Calcs'!AP$2:AP109)-'Chem - ODS'!AK$15*10^6&gt;0),SUM('Chemicals Calcs'!AP$2:AP109)-'Chem - ODS'!AK$15*10^6,'Chemicals Calcs'!AP109))</f>
        <v>0</v>
      </c>
    </row>
    <row r="110" spans="1:42">
      <c r="A110" s="74">
        <v>58</v>
      </c>
      <c r="B110">
        <f ca="1">IF('Chemicals 2010'!$A118="CP",INDIRECT("'Chemicals 2010'!"&amp;'Country Selector'!$B$3&amp;ROW($A118))*10^12,0)</f>
        <v>0</v>
      </c>
      <c r="C110" s="90">
        <f t="shared" ca="1" si="4"/>
        <v>0</v>
      </c>
      <c r="D110" s="90">
        <f t="shared" ca="1" si="5"/>
        <v>0</v>
      </c>
      <c r="E110" s="90">
        <f t="shared" ca="1" si="5"/>
        <v>0</v>
      </c>
      <c r="F110" s="90">
        <f t="shared" ca="1" si="5"/>
        <v>0</v>
      </c>
      <c r="G110" s="210">
        <f ca="1">IF(SUM('Chemicals Calcs'!G$2:G110)-'Chem - ODS'!B$15*10^6&lt;0,0,IF(AND(SUM('Chemicals Calcs'!G$1:G109)-'Chem - ODS'!B$15*10^6&lt;0,SUM('Chemicals Calcs'!G$2:G110)-'Chem - ODS'!B$15*10^6&gt;0),SUM('Chemicals Calcs'!G$2:G110)-'Chem - ODS'!B$15*10^6,'Chemicals Calcs'!G110))</f>
        <v>0</v>
      </c>
      <c r="H110" s="210">
        <f ca="1">IF(SUM('Chemicals Calcs'!H$2:H110)-'Chem - ODS'!C$15*10^6&lt;0,0,IF(AND(SUM('Chemicals Calcs'!H$1:H109)-'Chem - ODS'!C$15*10^6&lt;0,SUM('Chemicals Calcs'!H$2:H110)-'Chem - ODS'!C$15*10^6&gt;0),SUM('Chemicals Calcs'!H$2:H110)-'Chem - ODS'!C$15*10^6,'Chemicals Calcs'!H110))</f>
        <v>0</v>
      </c>
      <c r="I110" s="210">
        <f ca="1">IF(SUM('Chemicals Calcs'!I$2:I110)-'Chem - ODS'!D$15*10^6&lt;0,0,IF(AND(SUM('Chemicals Calcs'!I$1:I109)-'Chem - ODS'!D$15*10^6&lt;0,SUM('Chemicals Calcs'!I$2:I110)-'Chem - ODS'!D$15*10^6&gt;0),SUM('Chemicals Calcs'!I$2:I110)-'Chem - ODS'!D$15*10^6,'Chemicals Calcs'!I110))</f>
        <v>0</v>
      </c>
      <c r="J110" s="210">
        <f ca="1">IF(SUM('Chemicals Calcs'!J$2:J110)-'Chem - ODS'!E$15*10^6&lt;0,0,IF(AND(SUM('Chemicals Calcs'!J$1:J109)-'Chem - ODS'!E$15*10^6&lt;0,SUM('Chemicals Calcs'!J$2:J110)-'Chem - ODS'!E$15*10^6&gt;0),SUM('Chemicals Calcs'!J$2:J110)-'Chem - ODS'!E$15*10^6,'Chemicals Calcs'!J110))</f>
        <v>0</v>
      </c>
      <c r="K110" s="210">
        <f ca="1">IF(SUM('Chemicals Calcs'!K$2:K110)-'Chem - ODS'!F$15*10^6&lt;0,0,IF(AND(SUM('Chemicals Calcs'!K$1:K109)-'Chem - ODS'!F$15*10^6&lt;0,SUM('Chemicals Calcs'!K$2:K110)-'Chem - ODS'!F$15*10^6&gt;0),SUM('Chemicals Calcs'!K$2:K110)-'Chem - ODS'!F$15*10^6,'Chemicals Calcs'!K110))</f>
        <v>0</v>
      </c>
      <c r="L110" s="210">
        <f ca="1">IF(SUM('Chemicals Calcs'!L$2:L110)-'Chem - ODS'!G$15*10^6&lt;0,0,IF(AND(SUM('Chemicals Calcs'!L$1:L109)-'Chem - ODS'!G$15*10^6&lt;0,SUM('Chemicals Calcs'!L$2:L110)-'Chem - ODS'!G$15*10^6&gt;0),SUM('Chemicals Calcs'!L$2:L110)-'Chem - ODS'!G$15*10^6,'Chemicals Calcs'!L110))</f>
        <v>0</v>
      </c>
      <c r="M110" s="210">
        <f ca="1">IF(SUM('Chemicals Calcs'!M$2:M110)-'Chem - ODS'!H$15*10^6&lt;0,0,IF(AND(SUM('Chemicals Calcs'!M$1:M109)-'Chem - ODS'!H$15*10^6&lt;0,SUM('Chemicals Calcs'!M$2:M110)-'Chem - ODS'!H$15*10^6&gt;0),SUM('Chemicals Calcs'!M$2:M110)-'Chem - ODS'!H$15*10^6,'Chemicals Calcs'!M110))</f>
        <v>0</v>
      </c>
      <c r="N110" s="210">
        <f ca="1">IF(SUM('Chemicals Calcs'!N$2:N110)-'Chem - ODS'!I$15*10^6&lt;0,0,IF(AND(SUM('Chemicals Calcs'!N$1:N109)-'Chem - ODS'!I$15*10^6&lt;0,SUM('Chemicals Calcs'!N$2:N110)-'Chem - ODS'!I$15*10^6&gt;0),SUM('Chemicals Calcs'!N$2:N110)-'Chem - ODS'!I$15*10^6,'Chemicals Calcs'!N110))</f>
        <v>0</v>
      </c>
      <c r="O110" s="210">
        <f ca="1">IF(SUM('Chemicals Calcs'!O$2:O110)-'Chem - ODS'!J$15*10^6&lt;0,0,IF(AND(SUM('Chemicals Calcs'!O$1:O109)-'Chem - ODS'!J$15*10^6&lt;0,SUM('Chemicals Calcs'!O$2:O110)-'Chem - ODS'!J$15*10^6&gt;0),SUM('Chemicals Calcs'!O$2:O110)-'Chem - ODS'!J$15*10^6,'Chemicals Calcs'!O110))</f>
        <v>0</v>
      </c>
      <c r="P110" s="210">
        <f ca="1">IF(SUM('Chemicals Calcs'!P$2:P110)-'Chem - ODS'!K$15*10^6&lt;0,0,IF(AND(SUM('Chemicals Calcs'!P$1:P109)-'Chem - ODS'!K$15*10^6&lt;0,SUM('Chemicals Calcs'!P$2:P110)-'Chem - ODS'!K$15*10^6&gt;0),SUM('Chemicals Calcs'!P$2:P110)-'Chem - ODS'!K$15*10^6,'Chemicals Calcs'!P110))</f>
        <v>0</v>
      </c>
      <c r="Q110" s="210">
        <f ca="1">IF(SUM('Chemicals Calcs'!Q$2:Q110)-'Chem - ODS'!L$15*10^6&lt;0,0,IF(AND(SUM('Chemicals Calcs'!Q$1:Q109)-'Chem - ODS'!L$15*10^6&lt;0,SUM('Chemicals Calcs'!Q$2:Q110)-'Chem - ODS'!L$15*10^6&gt;0),SUM('Chemicals Calcs'!Q$2:Q110)-'Chem - ODS'!L$15*10^6,'Chemicals Calcs'!Q110))</f>
        <v>0</v>
      </c>
      <c r="R110" s="210">
        <f ca="1">IF(SUM('Chemicals Calcs'!R$2:R110)-'Chem - ODS'!M$15*10^6&lt;0,0,IF(AND(SUM('Chemicals Calcs'!R$1:R109)-'Chem - ODS'!M$15*10^6&lt;0,SUM('Chemicals Calcs'!R$2:R110)-'Chem - ODS'!M$15*10^6&gt;0),SUM('Chemicals Calcs'!R$2:R110)-'Chem - ODS'!M$15*10^6,'Chemicals Calcs'!R110))</f>
        <v>0</v>
      </c>
      <c r="S110" s="210">
        <f ca="1">IF(SUM('Chemicals Calcs'!S$2:S110)-'Chem - ODS'!N$15*10^6&lt;0,0,IF(AND(SUM('Chemicals Calcs'!S$1:S109)-'Chem - ODS'!N$15*10^6&lt;0,SUM('Chemicals Calcs'!S$2:S110)-'Chem - ODS'!N$15*10^6&gt;0),SUM('Chemicals Calcs'!S$2:S110)-'Chem - ODS'!N$15*10^6,'Chemicals Calcs'!S110))</f>
        <v>0</v>
      </c>
      <c r="T110" s="210">
        <f ca="1">IF(SUM('Chemicals Calcs'!T$2:T110)-'Chem - ODS'!O$15*10^6&lt;0,0,IF(AND(SUM('Chemicals Calcs'!T$1:T109)-'Chem - ODS'!O$15*10^6&lt;0,SUM('Chemicals Calcs'!T$2:T110)-'Chem - ODS'!O$15*10^6&gt;0),SUM('Chemicals Calcs'!T$2:T110)-'Chem - ODS'!O$15*10^6,'Chemicals Calcs'!T110))</f>
        <v>0</v>
      </c>
      <c r="U110" s="210">
        <f ca="1">IF(SUM('Chemicals Calcs'!U$2:U110)-'Chem - ODS'!P$15*10^6&lt;0,0,IF(AND(SUM('Chemicals Calcs'!U$1:U109)-'Chem - ODS'!P$15*10^6&lt;0,SUM('Chemicals Calcs'!U$2:U110)-'Chem - ODS'!P$15*10^6&gt;0),SUM('Chemicals Calcs'!U$2:U110)-'Chem - ODS'!P$15*10^6,'Chemicals Calcs'!U110))</f>
        <v>0</v>
      </c>
      <c r="V110" s="210">
        <f ca="1">IF(SUM('Chemicals Calcs'!V$2:V110)-'Chem - ODS'!Q$15*10^6&lt;0,0,IF(AND(SUM('Chemicals Calcs'!V$1:V109)-'Chem - ODS'!Q$15*10^6&lt;0,SUM('Chemicals Calcs'!V$2:V110)-'Chem - ODS'!Q$15*10^6&gt;0),SUM('Chemicals Calcs'!V$2:V110)-'Chem - ODS'!Q$15*10^6,'Chemicals Calcs'!V110))</f>
        <v>0</v>
      </c>
      <c r="W110" s="210">
        <f ca="1">IF(SUM('Chemicals Calcs'!W$2:W110)-'Chem - ODS'!R$15*10^6&lt;0,0,IF(AND(SUM('Chemicals Calcs'!W$1:W109)-'Chem - ODS'!R$15*10^6&lt;0,SUM('Chemicals Calcs'!W$2:W110)-'Chem - ODS'!R$15*10^6&gt;0),SUM('Chemicals Calcs'!W$2:W110)-'Chem - ODS'!R$15*10^6,'Chemicals Calcs'!W110))</f>
        <v>0</v>
      </c>
      <c r="X110" s="210">
        <f ca="1">IF(SUM('Chemicals Calcs'!X$2:X110)-'Chem - ODS'!S$15*10^6&lt;0,0,IF(AND(SUM('Chemicals Calcs'!X$1:X109)-'Chem - ODS'!S$15*10^6&lt;0,SUM('Chemicals Calcs'!X$2:X110)-'Chem - ODS'!S$15*10^6&gt;0),SUM('Chemicals Calcs'!X$2:X110)-'Chem - ODS'!S$15*10^6,'Chemicals Calcs'!X110))</f>
        <v>0</v>
      </c>
      <c r="Y110" s="210">
        <f ca="1">IF(SUM('Chemicals Calcs'!Y$2:Y110)-'Chem - ODS'!T$15*10^6&lt;0,0,IF(AND(SUM('Chemicals Calcs'!Y$1:Y109)-'Chem - ODS'!T$15*10^6&lt;0,SUM('Chemicals Calcs'!Y$2:Y110)-'Chem - ODS'!T$15*10^6&gt;0),SUM('Chemicals Calcs'!Y$2:Y110)-'Chem - ODS'!T$15*10^6,'Chemicals Calcs'!Y110))</f>
        <v>0</v>
      </c>
      <c r="Z110" s="210">
        <f ca="1">IF(SUM('Chemicals Calcs'!Z$2:Z110)-'Chem - ODS'!U$15*10^6&lt;0,0,IF(AND(SUM('Chemicals Calcs'!Z$1:Z109)-'Chem - ODS'!U$15*10^6&lt;0,SUM('Chemicals Calcs'!Z$2:Z110)-'Chem - ODS'!U$15*10^6&gt;0),SUM('Chemicals Calcs'!Z$2:Z110)-'Chem - ODS'!U$15*10^6,'Chemicals Calcs'!Z110))</f>
        <v>0</v>
      </c>
      <c r="AA110" s="210">
        <f ca="1">IF(SUM('Chemicals Calcs'!AA$2:AA110)-'Chem - ODS'!V$15*10^6&lt;0,0,IF(AND(SUM('Chemicals Calcs'!AA$1:AA109)-'Chem - ODS'!V$15*10^6&lt;0,SUM('Chemicals Calcs'!AA$2:AA110)-'Chem - ODS'!V$15*10^6&gt;0),SUM('Chemicals Calcs'!AA$2:AA110)-'Chem - ODS'!V$15*10^6,'Chemicals Calcs'!AA110))</f>
        <v>0</v>
      </c>
      <c r="AB110" s="210">
        <f ca="1">IF(SUM('Chemicals Calcs'!AB$2:AB110)-'Chem - ODS'!W$15*10^6&lt;0,0,IF(AND(SUM('Chemicals Calcs'!AB$1:AB109)-'Chem - ODS'!W$15*10^6&lt;0,SUM('Chemicals Calcs'!AB$2:AB110)-'Chem - ODS'!W$15*10^6&gt;0),SUM('Chemicals Calcs'!AB$2:AB110)-'Chem - ODS'!W$15*10^6,'Chemicals Calcs'!AB110))</f>
        <v>0</v>
      </c>
      <c r="AC110" s="210">
        <f ca="1">IF(SUM('Chemicals Calcs'!AC$2:AC110)-'Chem - ODS'!X$15*10^6&lt;0,0,IF(AND(SUM('Chemicals Calcs'!AC$1:AC109)-'Chem - ODS'!X$15*10^6&lt;0,SUM('Chemicals Calcs'!AC$2:AC110)-'Chem - ODS'!X$15*10^6&gt;0),SUM('Chemicals Calcs'!AC$2:AC110)-'Chem - ODS'!X$15*10^6,'Chemicals Calcs'!AC110))</f>
        <v>0</v>
      </c>
      <c r="AD110" s="210">
        <f ca="1">IF(SUM('Chemicals Calcs'!AD$2:AD110)-'Chem - ODS'!Y$15*10^6&lt;0,0,IF(AND(SUM('Chemicals Calcs'!AD$1:AD109)-'Chem - ODS'!Y$15*10^6&lt;0,SUM('Chemicals Calcs'!AD$2:AD110)-'Chem - ODS'!Y$15*10^6&gt;0),SUM('Chemicals Calcs'!AD$2:AD110)-'Chem - ODS'!Y$15*10^6,'Chemicals Calcs'!AD110))</f>
        <v>0</v>
      </c>
      <c r="AE110" s="210">
        <f ca="1">IF(SUM('Chemicals Calcs'!AE$2:AE110)-'Chem - ODS'!Z$15*10^6&lt;0,0,IF(AND(SUM('Chemicals Calcs'!AE$1:AE109)-'Chem - ODS'!Z$15*10^6&lt;0,SUM('Chemicals Calcs'!AE$2:AE110)-'Chem - ODS'!Z$15*10^6&gt;0),SUM('Chemicals Calcs'!AE$2:AE110)-'Chem - ODS'!Z$15*10^6,'Chemicals Calcs'!AE110))</f>
        <v>0</v>
      </c>
      <c r="AF110" s="210">
        <f ca="1">IF(SUM('Chemicals Calcs'!AF$2:AF110)-'Chem - ODS'!AA$15*10^6&lt;0,0,IF(AND(SUM('Chemicals Calcs'!AF$1:AF109)-'Chem - ODS'!AA$15*10^6&lt;0,SUM('Chemicals Calcs'!AF$2:AF110)-'Chem - ODS'!AA$15*10^6&gt;0),SUM('Chemicals Calcs'!AF$2:AF110)-'Chem - ODS'!AA$15*10^6,'Chemicals Calcs'!AF110))</f>
        <v>0</v>
      </c>
      <c r="AG110" s="210">
        <f ca="1">IF(SUM('Chemicals Calcs'!AG$2:AG110)-'Chem - ODS'!AB$15*10^6&lt;0,0,IF(AND(SUM('Chemicals Calcs'!AG$1:AG109)-'Chem - ODS'!AB$15*10^6&lt;0,SUM('Chemicals Calcs'!AG$2:AG110)-'Chem - ODS'!AB$15*10^6&gt;0),SUM('Chemicals Calcs'!AG$2:AG110)-'Chem - ODS'!AB$15*10^6,'Chemicals Calcs'!AG110))</f>
        <v>0</v>
      </c>
      <c r="AH110" s="210">
        <f ca="1">IF(SUM('Chemicals Calcs'!AH$2:AH110)-'Chem - ODS'!AC$15*10^6&lt;0,0,IF(AND(SUM('Chemicals Calcs'!AH$1:AH109)-'Chem - ODS'!AC$15*10^6&lt;0,SUM('Chemicals Calcs'!AH$2:AH110)-'Chem - ODS'!AC$15*10^6&gt;0),SUM('Chemicals Calcs'!AH$2:AH110)-'Chem - ODS'!AC$15*10^6,'Chemicals Calcs'!AH110))</f>
        <v>0</v>
      </c>
      <c r="AI110" s="210">
        <f ca="1">IF(SUM('Chemicals Calcs'!AI$2:AI110)-'Chem - ODS'!AD$15*10^6&lt;0,0,IF(AND(SUM('Chemicals Calcs'!AI$1:AI109)-'Chem - ODS'!AD$15*10^6&lt;0,SUM('Chemicals Calcs'!AI$2:AI110)-'Chem - ODS'!AD$15*10^6&gt;0),SUM('Chemicals Calcs'!AI$2:AI110)-'Chem - ODS'!AD$15*10^6,'Chemicals Calcs'!AI110))</f>
        <v>0</v>
      </c>
      <c r="AJ110" s="210">
        <f ca="1">IF(SUM('Chemicals Calcs'!AJ$2:AJ110)-'Chem - ODS'!AE$15*10^6&lt;0,0,IF(AND(SUM('Chemicals Calcs'!AJ$1:AJ109)-'Chem - ODS'!AE$15*10^6&lt;0,SUM('Chemicals Calcs'!AJ$2:AJ110)-'Chem - ODS'!AE$15*10^6&gt;0),SUM('Chemicals Calcs'!AJ$2:AJ110)-'Chem - ODS'!AE$15*10^6,'Chemicals Calcs'!AJ110))</f>
        <v>0</v>
      </c>
      <c r="AK110" s="210">
        <f ca="1">IF(SUM('Chemicals Calcs'!AK$2:AK110)-'Chem - ODS'!AF$15*10^6&lt;0,0,IF(AND(SUM('Chemicals Calcs'!AK$1:AK109)-'Chem - ODS'!AF$15*10^6&lt;0,SUM('Chemicals Calcs'!AK$2:AK110)-'Chem - ODS'!AF$15*10^6&gt;0),SUM('Chemicals Calcs'!AK$2:AK110)-'Chem - ODS'!AF$15*10^6,'Chemicals Calcs'!AK110))</f>
        <v>0</v>
      </c>
      <c r="AL110" s="210">
        <f ca="1">IF(SUM('Chemicals Calcs'!AL$2:AL110)-'Chem - ODS'!AG$15*10^6&lt;0,0,IF(AND(SUM('Chemicals Calcs'!AL$1:AL109)-'Chem - ODS'!AG$15*10^6&lt;0,SUM('Chemicals Calcs'!AL$2:AL110)-'Chem - ODS'!AG$15*10^6&gt;0),SUM('Chemicals Calcs'!AL$2:AL110)-'Chem - ODS'!AG$15*10^6,'Chemicals Calcs'!AL110))</f>
        <v>0</v>
      </c>
      <c r="AM110" s="210">
        <f ca="1">IF(SUM('Chemicals Calcs'!AM$2:AM110)-'Chem - ODS'!AH$15*10^6&lt;0,0,IF(AND(SUM('Chemicals Calcs'!AM$1:AM109)-'Chem - ODS'!AH$15*10^6&lt;0,SUM('Chemicals Calcs'!AM$2:AM110)-'Chem - ODS'!AH$15*10^6&gt;0),SUM('Chemicals Calcs'!AM$2:AM110)-'Chem - ODS'!AH$15*10^6,'Chemicals Calcs'!AM110))</f>
        <v>0</v>
      </c>
      <c r="AN110" s="210">
        <f ca="1">IF(SUM('Chemicals Calcs'!AN$2:AN110)-'Chem - ODS'!AI$15*10^6&lt;0,0,IF(AND(SUM('Chemicals Calcs'!AN$1:AN109)-'Chem - ODS'!AI$15*10^6&lt;0,SUM('Chemicals Calcs'!AN$2:AN110)-'Chem - ODS'!AI$15*10^6&gt;0),SUM('Chemicals Calcs'!AN$2:AN110)-'Chem - ODS'!AI$15*10^6,'Chemicals Calcs'!AN110))</f>
        <v>0</v>
      </c>
      <c r="AO110" s="210">
        <f ca="1">IF(SUM('Chemicals Calcs'!AO$2:AO110)-'Chem - ODS'!AJ$15*10^6&lt;0,0,IF(AND(SUM('Chemicals Calcs'!AO$1:AO109)-'Chem - ODS'!AJ$15*10^6&lt;0,SUM('Chemicals Calcs'!AO$2:AO110)-'Chem - ODS'!AJ$15*10^6&gt;0),SUM('Chemicals Calcs'!AO$2:AO110)-'Chem - ODS'!AJ$15*10^6,'Chemicals Calcs'!AO110))</f>
        <v>0</v>
      </c>
      <c r="AP110" s="210">
        <f ca="1">IF(SUM('Chemicals Calcs'!AP$2:AP110)-'Chem - ODS'!AK$15*10^6&lt;0,0,IF(AND(SUM('Chemicals Calcs'!AP$1:AP109)-'Chem - ODS'!AK$15*10^6&lt;0,SUM('Chemicals Calcs'!AP$2:AP110)-'Chem - ODS'!AK$15*10^6&gt;0),SUM('Chemicals Calcs'!AP$2:AP110)-'Chem - ODS'!AK$15*10^6,'Chemicals Calcs'!AP110))</f>
        <v>0</v>
      </c>
    </row>
    <row r="111" spans="1:42">
      <c r="A111" s="74">
        <v>59</v>
      </c>
      <c r="B111">
        <f ca="1">IF('Chemicals 2010'!$A119="CP",INDIRECT("'Chemicals 2010'!"&amp;'Country Selector'!$B$3&amp;ROW($A119))*10^12,0)</f>
        <v>0</v>
      </c>
      <c r="C111" s="90">
        <f t="shared" ca="1" si="4"/>
        <v>0</v>
      </c>
      <c r="D111" s="90">
        <f t="shared" ca="1" si="5"/>
        <v>0</v>
      </c>
      <c r="E111" s="90">
        <f t="shared" ca="1" si="5"/>
        <v>0</v>
      </c>
      <c r="F111" s="90">
        <f t="shared" ca="1" si="5"/>
        <v>0</v>
      </c>
      <c r="G111" s="210">
        <f ca="1">IF(SUM('Chemicals Calcs'!G$2:G111)-'Chem - ODS'!B$15*10^6&lt;0,0,IF(AND(SUM('Chemicals Calcs'!G$1:G110)-'Chem - ODS'!B$15*10^6&lt;0,SUM('Chemicals Calcs'!G$2:G111)-'Chem - ODS'!B$15*10^6&gt;0),SUM('Chemicals Calcs'!G$2:G111)-'Chem - ODS'!B$15*10^6,'Chemicals Calcs'!G111))</f>
        <v>0</v>
      </c>
      <c r="H111" s="210">
        <f ca="1">IF(SUM('Chemicals Calcs'!H$2:H111)-'Chem - ODS'!C$15*10^6&lt;0,0,IF(AND(SUM('Chemicals Calcs'!H$1:H110)-'Chem - ODS'!C$15*10^6&lt;0,SUM('Chemicals Calcs'!H$2:H111)-'Chem - ODS'!C$15*10^6&gt;0),SUM('Chemicals Calcs'!H$2:H111)-'Chem - ODS'!C$15*10^6,'Chemicals Calcs'!H111))</f>
        <v>0</v>
      </c>
      <c r="I111" s="210">
        <f ca="1">IF(SUM('Chemicals Calcs'!I$2:I111)-'Chem - ODS'!D$15*10^6&lt;0,0,IF(AND(SUM('Chemicals Calcs'!I$1:I110)-'Chem - ODS'!D$15*10^6&lt;0,SUM('Chemicals Calcs'!I$2:I111)-'Chem - ODS'!D$15*10^6&gt;0),SUM('Chemicals Calcs'!I$2:I111)-'Chem - ODS'!D$15*10^6,'Chemicals Calcs'!I111))</f>
        <v>0</v>
      </c>
      <c r="J111" s="210">
        <f ca="1">IF(SUM('Chemicals Calcs'!J$2:J111)-'Chem - ODS'!E$15*10^6&lt;0,0,IF(AND(SUM('Chemicals Calcs'!J$1:J110)-'Chem - ODS'!E$15*10^6&lt;0,SUM('Chemicals Calcs'!J$2:J111)-'Chem - ODS'!E$15*10^6&gt;0),SUM('Chemicals Calcs'!J$2:J111)-'Chem - ODS'!E$15*10^6,'Chemicals Calcs'!J111))</f>
        <v>0</v>
      </c>
      <c r="K111" s="210">
        <f ca="1">IF(SUM('Chemicals Calcs'!K$2:K111)-'Chem - ODS'!F$15*10^6&lt;0,0,IF(AND(SUM('Chemicals Calcs'!K$1:K110)-'Chem - ODS'!F$15*10^6&lt;0,SUM('Chemicals Calcs'!K$2:K111)-'Chem - ODS'!F$15*10^6&gt;0),SUM('Chemicals Calcs'!K$2:K111)-'Chem - ODS'!F$15*10^6,'Chemicals Calcs'!K111))</f>
        <v>0</v>
      </c>
      <c r="L111" s="210">
        <f ca="1">IF(SUM('Chemicals Calcs'!L$2:L111)-'Chem - ODS'!G$15*10^6&lt;0,0,IF(AND(SUM('Chemicals Calcs'!L$1:L110)-'Chem - ODS'!G$15*10^6&lt;0,SUM('Chemicals Calcs'!L$2:L111)-'Chem - ODS'!G$15*10^6&gt;0),SUM('Chemicals Calcs'!L$2:L111)-'Chem - ODS'!G$15*10^6,'Chemicals Calcs'!L111))</f>
        <v>0</v>
      </c>
      <c r="M111" s="210">
        <f ca="1">IF(SUM('Chemicals Calcs'!M$2:M111)-'Chem - ODS'!H$15*10^6&lt;0,0,IF(AND(SUM('Chemicals Calcs'!M$1:M110)-'Chem - ODS'!H$15*10^6&lt;0,SUM('Chemicals Calcs'!M$2:M111)-'Chem - ODS'!H$15*10^6&gt;0),SUM('Chemicals Calcs'!M$2:M111)-'Chem - ODS'!H$15*10^6,'Chemicals Calcs'!M111))</f>
        <v>0</v>
      </c>
      <c r="N111" s="210">
        <f ca="1">IF(SUM('Chemicals Calcs'!N$2:N111)-'Chem - ODS'!I$15*10^6&lt;0,0,IF(AND(SUM('Chemicals Calcs'!N$1:N110)-'Chem - ODS'!I$15*10^6&lt;0,SUM('Chemicals Calcs'!N$2:N111)-'Chem - ODS'!I$15*10^6&gt;0),SUM('Chemicals Calcs'!N$2:N111)-'Chem - ODS'!I$15*10^6,'Chemicals Calcs'!N111))</f>
        <v>0</v>
      </c>
      <c r="O111" s="210">
        <f ca="1">IF(SUM('Chemicals Calcs'!O$2:O111)-'Chem - ODS'!J$15*10^6&lt;0,0,IF(AND(SUM('Chemicals Calcs'!O$1:O110)-'Chem - ODS'!J$15*10^6&lt;0,SUM('Chemicals Calcs'!O$2:O111)-'Chem - ODS'!J$15*10^6&gt;0),SUM('Chemicals Calcs'!O$2:O111)-'Chem - ODS'!J$15*10^6,'Chemicals Calcs'!O111))</f>
        <v>0</v>
      </c>
      <c r="P111" s="210">
        <f ca="1">IF(SUM('Chemicals Calcs'!P$2:P111)-'Chem - ODS'!K$15*10^6&lt;0,0,IF(AND(SUM('Chemicals Calcs'!P$1:P110)-'Chem - ODS'!K$15*10^6&lt;0,SUM('Chemicals Calcs'!P$2:P111)-'Chem - ODS'!K$15*10^6&gt;0),SUM('Chemicals Calcs'!P$2:P111)-'Chem - ODS'!K$15*10^6,'Chemicals Calcs'!P111))</f>
        <v>0</v>
      </c>
      <c r="Q111" s="210">
        <f ca="1">IF(SUM('Chemicals Calcs'!Q$2:Q111)-'Chem - ODS'!L$15*10^6&lt;0,0,IF(AND(SUM('Chemicals Calcs'!Q$1:Q110)-'Chem - ODS'!L$15*10^6&lt;0,SUM('Chemicals Calcs'!Q$2:Q111)-'Chem - ODS'!L$15*10^6&gt;0),SUM('Chemicals Calcs'!Q$2:Q111)-'Chem - ODS'!L$15*10^6,'Chemicals Calcs'!Q111))</f>
        <v>0</v>
      </c>
      <c r="R111" s="210">
        <f ca="1">IF(SUM('Chemicals Calcs'!R$2:R111)-'Chem - ODS'!M$15*10^6&lt;0,0,IF(AND(SUM('Chemicals Calcs'!R$1:R110)-'Chem - ODS'!M$15*10^6&lt;0,SUM('Chemicals Calcs'!R$2:R111)-'Chem - ODS'!M$15*10^6&gt;0),SUM('Chemicals Calcs'!R$2:R111)-'Chem - ODS'!M$15*10^6,'Chemicals Calcs'!R111))</f>
        <v>0</v>
      </c>
      <c r="S111" s="210">
        <f ca="1">IF(SUM('Chemicals Calcs'!S$2:S111)-'Chem - ODS'!N$15*10^6&lt;0,0,IF(AND(SUM('Chemicals Calcs'!S$1:S110)-'Chem - ODS'!N$15*10^6&lt;0,SUM('Chemicals Calcs'!S$2:S111)-'Chem - ODS'!N$15*10^6&gt;0),SUM('Chemicals Calcs'!S$2:S111)-'Chem - ODS'!N$15*10^6,'Chemicals Calcs'!S111))</f>
        <v>0</v>
      </c>
      <c r="T111" s="210">
        <f ca="1">IF(SUM('Chemicals Calcs'!T$2:T111)-'Chem - ODS'!O$15*10^6&lt;0,0,IF(AND(SUM('Chemicals Calcs'!T$1:T110)-'Chem - ODS'!O$15*10^6&lt;0,SUM('Chemicals Calcs'!T$2:T111)-'Chem - ODS'!O$15*10^6&gt;0),SUM('Chemicals Calcs'!T$2:T111)-'Chem - ODS'!O$15*10^6,'Chemicals Calcs'!T111))</f>
        <v>0</v>
      </c>
      <c r="U111" s="210">
        <f ca="1">IF(SUM('Chemicals Calcs'!U$2:U111)-'Chem - ODS'!P$15*10^6&lt;0,0,IF(AND(SUM('Chemicals Calcs'!U$1:U110)-'Chem - ODS'!P$15*10^6&lt;0,SUM('Chemicals Calcs'!U$2:U111)-'Chem - ODS'!P$15*10^6&gt;0),SUM('Chemicals Calcs'!U$2:U111)-'Chem - ODS'!P$15*10^6,'Chemicals Calcs'!U111))</f>
        <v>0</v>
      </c>
      <c r="V111" s="210">
        <f ca="1">IF(SUM('Chemicals Calcs'!V$2:V111)-'Chem - ODS'!Q$15*10^6&lt;0,0,IF(AND(SUM('Chemicals Calcs'!V$1:V110)-'Chem - ODS'!Q$15*10^6&lt;0,SUM('Chemicals Calcs'!V$2:V111)-'Chem - ODS'!Q$15*10^6&gt;0),SUM('Chemicals Calcs'!V$2:V111)-'Chem - ODS'!Q$15*10^6,'Chemicals Calcs'!V111))</f>
        <v>0</v>
      </c>
      <c r="W111" s="210">
        <f ca="1">IF(SUM('Chemicals Calcs'!W$2:W111)-'Chem - ODS'!R$15*10^6&lt;0,0,IF(AND(SUM('Chemicals Calcs'!W$1:W110)-'Chem - ODS'!R$15*10^6&lt;0,SUM('Chemicals Calcs'!W$2:W111)-'Chem - ODS'!R$15*10^6&gt;0),SUM('Chemicals Calcs'!W$2:W111)-'Chem - ODS'!R$15*10^6,'Chemicals Calcs'!W111))</f>
        <v>0</v>
      </c>
      <c r="X111" s="210">
        <f ca="1">IF(SUM('Chemicals Calcs'!X$2:X111)-'Chem - ODS'!S$15*10^6&lt;0,0,IF(AND(SUM('Chemicals Calcs'!X$1:X110)-'Chem - ODS'!S$15*10^6&lt;0,SUM('Chemicals Calcs'!X$2:X111)-'Chem - ODS'!S$15*10^6&gt;0),SUM('Chemicals Calcs'!X$2:X111)-'Chem - ODS'!S$15*10^6,'Chemicals Calcs'!X111))</f>
        <v>0</v>
      </c>
      <c r="Y111" s="210">
        <f ca="1">IF(SUM('Chemicals Calcs'!Y$2:Y111)-'Chem - ODS'!T$15*10^6&lt;0,0,IF(AND(SUM('Chemicals Calcs'!Y$1:Y110)-'Chem - ODS'!T$15*10^6&lt;0,SUM('Chemicals Calcs'!Y$2:Y111)-'Chem - ODS'!T$15*10^6&gt;0),SUM('Chemicals Calcs'!Y$2:Y111)-'Chem - ODS'!T$15*10^6,'Chemicals Calcs'!Y111))</f>
        <v>0</v>
      </c>
      <c r="Z111" s="210">
        <f ca="1">IF(SUM('Chemicals Calcs'!Z$2:Z111)-'Chem - ODS'!U$15*10^6&lt;0,0,IF(AND(SUM('Chemicals Calcs'!Z$1:Z110)-'Chem - ODS'!U$15*10^6&lt;0,SUM('Chemicals Calcs'!Z$2:Z111)-'Chem - ODS'!U$15*10^6&gt;0),SUM('Chemicals Calcs'!Z$2:Z111)-'Chem - ODS'!U$15*10^6,'Chemicals Calcs'!Z111))</f>
        <v>0</v>
      </c>
      <c r="AA111" s="210">
        <f ca="1">IF(SUM('Chemicals Calcs'!AA$2:AA111)-'Chem - ODS'!V$15*10^6&lt;0,0,IF(AND(SUM('Chemicals Calcs'!AA$1:AA110)-'Chem - ODS'!V$15*10^6&lt;0,SUM('Chemicals Calcs'!AA$2:AA111)-'Chem - ODS'!V$15*10^6&gt;0),SUM('Chemicals Calcs'!AA$2:AA111)-'Chem - ODS'!V$15*10^6,'Chemicals Calcs'!AA111))</f>
        <v>0</v>
      </c>
      <c r="AB111" s="210">
        <f ca="1">IF(SUM('Chemicals Calcs'!AB$2:AB111)-'Chem - ODS'!W$15*10^6&lt;0,0,IF(AND(SUM('Chemicals Calcs'!AB$1:AB110)-'Chem - ODS'!W$15*10^6&lt;0,SUM('Chemicals Calcs'!AB$2:AB111)-'Chem - ODS'!W$15*10^6&gt;0),SUM('Chemicals Calcs'!AB$2:AB111)-'Chem - ODS'!W$15*10^6,'Chemicals Calcs'!AB111))</f>
        <v>0</v>
      </c>
      <c r="AC111" s="210">
        <f ca="1">IF(SUM('Chemicals Calcs'!AC$2:AC111)-'Chem - ODS'!X$15*10^6&lt;0,0,IF(AND(SUM('Chemicals Calcs'!AC$1:AC110)-'Chem - ODS'!X$15*10^6&lt;0,SUM('Chemicals Calcs'!AC$2:AC111)-'Chem - ODS'!X$15*10^6&gt;0),SUM('Chemicals Calcs'!AC$2:AC111)-'Chem - ODS'!X$15*10^6,'Chemicals Calcs'!AC111))</f>
        <v>0</v>
      </c>
      <c r="AD111" s="210">
        <f ca="1">IF(SUM('Chemicals Calcs'!AD$2:AD111)-'Chem - ODS'!Y$15*10^6&lt;0,0,IF(AND(SUM('Chemicals Calcs'!AD$1:AD110)-'Chem - ODS'!Y$15*10^6&lt;0,SUM('Chemicals Calcs'!AD$2:AD111)-'Chem - ODS'!Y$15*10^6&gt;0),SUM('Chemicals Calcs'!AD$2:AD111)-'Chem - ODS'!Y$15*10^6,'Chemicals Calcs'!AD111))</f>
        <v>0</v>
      </c>
      <c r="AE111" s="210">
        <f ca="1">IF(SUM('Chemicals Calcs'!AE$2:AE111)-'Chem - ODS'!Z$15*10^6&lt;0,0,IF(AND(SUM('Chemicals Calcs'!AE$1:AE110)-'Chem - ODS'!Z$15*10^6&lt;0,SUM('Chemicals Calcs'!AE$2:AE111)-'Chem - ODS'!Z$15*10^6&gt;0),SUM('Chemicals Calcs'!AE$2:AE111)-'Chem - ODS'!Z$15*10^6,'Chemicals Calcs'!AE111))</f>
        <v>0</v>
      </c>
      <c r="AF111" s="210">
        <f ca="1">IF(SUM('Chemicals Calcs'!AF$2:AF111)-'Chem - ODS'!AA$15*10^6&lt;0,0,IF(AND(SUM('Chemicals Calcs'!AF$1:AF110)-'Chem - ODS'!AA$15*10^6&lt;0,SUM('Chemicals Calcs'!AF$2:AF111)-'Chem - ODS'!AA$15*10^6&gt;0),SUM('Chemicals Calcs'!AF$2:AF111)-'Chem - ODS'!AA$15*10^6,'Chemicals Calcs'!AF111))</f>
        <v>0</v>
      </c>
      <c r="AG111" s="210">
        <f ca="1">IF(SUM('Chemicals Calcs'!AG$2:AG111)-'Chem - ODS'!AB$15*10^6&lt;0,0,IF(AND(SUM('Chemicals Calcs'!AG$1:AG110)-'Chem - ODS'!AB$15*10^6&lt;0,SUM('Chemicals Calcs'!AG$2:AG111)-'Chem - ODS'!AB$15*10^6&gt;0),SUM('Chemicals Calcs'!AG$2:AG111)-'Chem - ODS'!AB$15*10^6,'Chemicals Calcs'!AG111))</f>
        <v>0</v>
      </c>
      <c r="AH111" s="210">
        <f ca="1">IF(SUM('Chemicals Calcs'!AH$2:AH111)-'Chem - ODS'!AC$15*10^6&lt;0,0,IF(AND(SUM('Chemicals Calcs'!AH$1:AH110)-'Chem - ODS'!AC$15*10^6&lt;0,SUM('Chemicals Calcs'!AH$2:AH111)-'Chem - ODS'!AC$15*10^6&gt;0),SUM('Chemicals Calcs'!AH$2:AH111)-'Chem - ODS'!AC$15*10^6,'Chemicals Calcs'!AH111))</f>
        <v>0</v>
      </c>
      <c r="AI111" s="210">
        <f ca="1">IF(SUM('Chemicals Calcs'!AI$2:AI111)-'Chem - ODS'!AD$15*10^6&lt;0,0,IF(AND(SUM('Chemicals Calcs'!AI$1:AI110)-'Chem - ODS'!AD$15*10^6&lt;0,SUM('Chemicals Calcs'!AI$2:AI111)-'Chem - ODS'!AD$15*10^6&gt;0),SUM('Chemicals Calcs'!AI$2:AI111)-'Chem - ODS'!AD$15*10^6,'Chemicals Calcs'!AI111))</f>
        <v>0</v>
      </c>
      <c r="AJ111" s="210">
        <f ca="1">IF(SUM('Chemicals Calcs'!AJ$2:AJ111)-'Chem - ODS'!AE$15*10^6&lt;0,0,IF(AND(SUM('Chemicals Calcs'!AJ$1:AJ110)-'Chem - ODS'!AE$15*10^6&lt;0,SUM('Chemicals Calcs'!AJ$2:AJ111)-'Chem - ODS'!AE$15*10^6&gt;0),SUM('Chemicals Calcs'!AJ$2:AJ111)-'Chem - ODS'!AE$15*10^6,'Chemicals Calcs'!AJ111))</f>
        <v>0</v>
      </c>
      <c r="AK111" s="210">
        <f ca="1">IF(SUM('Chemicals Calcs'!AK$2:AK111)-'Chem - ODS'!AF$15*10^6&lt;0,0,IF(AND(SUM('Chemicals Calcs'!AK$1:AK110)-'Chem - ODS'!AF$15*10^6&lt;0,SUM('Chemicals Calcs'!AK$2:AK111)-'Chem - ODS'!AF$15*10^6&gt;0),SUM('Chemicals Calcs'!AK$2:AK111)-'Chem - ODS'!AF$15*10^6,'Chemicals Calcs'!AK111))</f>
        <v>0</v>
      </c>
      <c r="AL111" s="210">
        <f ca="1">IF(SUM('Chemicals Calcs'!AL$2:AL111)-'Chem - ODS'!AG$15*10^6&lt;0,0,IF(AND(SUM('Chemicals Calcs'!AL$1:AL110)-'Chem - ODS'!AG$15*10^6&lt;0,SUM('Chemicals Calcs'!AL$2:AL111)-'Chem - ODS'!AG$15*10^6&gt;0),SUM('Chemicals Calcs'!AL$2:AL111)-'Chem - ODS'!AG$15*10^6,'Chemicals Calcs'!AL111))</f>
        <v>0</v>
      </c>
      <c r="AM111" s="210">
        <f ca="1">IF(SUM('Chemicals Calcs'!AM$2:AM111)-'Chem - ODS'!AH$15*10^6&lt;0,0,IF(AND(SUM('Chemicals Calcs'!AM$1:AM110)-'Chem - ODS'!AH$15*10^6&lt;0,SUM('Chemicals Calcs'!AM$2:AM111)-'Chem - ODS'!AH$15*10^6&gt;0),SUM('Chemicals Calcs'!AM$2:AM111)-'Chem - ODS'!AH$15*10^6,'Chemicals Calcs'!AM111))</f>
        <v>0</v>
      </c>
      <c r="AN111" s="210">
        <f ca="1">IF(SUM('Chemicals Calcs'!AN$2:AN111)-'Chem - ODS'!AI$15*10^6&lt;0,0,IF(AND(SUM('Chemicals Calcs'!AN$1:AN110)-'Chem - ODS'!AI$15*10^6&lt;0,SUM('Chemicals Calcs'!AN$2:AN111)-'Chem - ODS'!AI$15*10^6&gt;0),SUM('Chemicals Calcs'!AN$2:AN111)-'Chem - ODS'!AI$15*10^6,'Chemicals Calcs'!AN111))</f>
        <v>0</v>
      </c>
      <c r="AO111" s="210">
        <f ca="1">IF(SUM('Chemicals Calcs'!AO$2:AO111)-'Chem - ODS'!AJ$15*10^6&lt;0,0,IF(AND(SUM('Chemicals Calcs'!AO$1:AO110)-'Chem - ODS'!AJ$15*10^6&lt;0,SUM('Chemicals Calcs'!AO$2:AO111)-'Chem - ODS'!AJ$15*10^6&gt;0),SUM('Chemicals Calcs'!AO$2:AO111)-'Chem - ODS'!AJ$15*10^6,'Chemicals Calcs'!AO111))</f>
        <v>0</v>
      </c>
      <c r="AP111" s="210">
        <f ca="1">IF(SUM('Chemicals Calcs'!AP$2:AP111)-'Chem - ODS'!AK$15*10^6&lt;0,0,IF(AND(SUM('Chemicals Calcs'!AP$1:AP110)-'Chem - ODS'!AK$15*10^6&lt;0,SUM('Chemicals Calcs'!AP$2:AP111)-'Chem - ODS'!AK$15*10^6&gt;0),SUM('Chemicals Calcs'!AP$2:AP111)-'Chem - ODS'!AK$15*10^6,'Chemicals Calcs'!AP111))</f>
        <v>0</v>
      </c>
    </row>
    <row r="112" spans="1:42">
      <c r="A112" s="74">
        <v>60</v>
      </c>
      <c r="B112">
        <f ca="1">IF('Chemicals 2010'!$A120="CP",INDIRECT("'Chemicals 2010'!"&amp;'Country Selector'!$B$3&amp;ROW($A120))*10^12,0)</f>
        <v>0</v>
      </c>
      <c r="C112" s="90">
        <f t="shared" ca="1" si="4"/>
        <v>0</v>
      </c>
      <c r="D112" s="90">
        <f t="shared" ca="1" si="5"/>
        <v>0</v>
      </c>
      <c r="E112" s="90">
        <f t="shared" ca="1" si="5"/>
        <v>0</v>
      </c>
      <c r="F112" s="90">
        <f t="shared" ca="1" si="5"/>
        <v>0</v>
      </c>
      <c r="G112" s="210">
        <f ca="1">IF(SUM('Chemicals Calcs'!G$2:G112)-'Chem - ODS'!B$15*10^6&lt;0,0,IF(AND(SUM('Chemicals Calcs'!G$1:G111)-'Chem - ODS'!B$15*10^6&lt;0,SUM('Chemicals Calcs'!G$2:G112)-'Chem - ODS'!B$15*10^6&gt;0),SUM('Chemicals Calcs'!G$2:G112)-'Chem - ODS'!B$15*10^6,'Chemicals Calcs'!G112))</f>
        <v>0</v>
      </c>
      <c r="H112" s="210">
        <f ca="1">IF(SUM('Chemicals Calcs'!H$2:H112)-'Chem - ODS'!C$15*10^6&lt;0,0,IF(AND(SUM('Chemicals Calcs'!H$1:H111)-'Chem - ODS'!C$15*10^6&lt;0,SUM('Chemicals Calcs'!H$2:H112)-'Chem - ODS'!C$15*10^6&gt;0),SUM('Chemicals Calcs'!H$2:H112)-'Chem - ODS'!C$15*10^6,'Chemicals Calcs'!H112))</f>
        <v>0</v>
      </c>
      <c r="I112" s="210">
        <f ca="1">IF(SUM('Chemicals Calcs'!I$2:I112)-'Chem - ODS'!D$15*10^6&lt;0,0,IF(AND(SUM('Chemicals Calcs'!I$1:I111)-'Chem - ODS'!D$15*10^6&lt;0,SUM('Chemicals Calcs'!I$2:I112)-'Chem - ODS'!D$15*10^6&gt;0),SUM('Chemicals Calcs'!I$2:I112)-'Chem - ODS'!D$15*10^6,'Chemicals Calcs'!I112))</f>
        <v>0</v>
      </c>
      <c r="J112" s="210">
        <f ca="1">IF(SUM('Chemicals Calcs'!J$2:J112)-'Chem - ODS'!E$15*10^6&lt;0,0,IF(AND(SUM('Chemicals Calcs'!J$1:J111)-'Chem - ODS'!E$15*10^6&lt;0,SUM('Chemicals Calcs'!J$2:J112)-'Chem - ODS'!E$15*10^6&gt;0),SUM('Chemicals Calcs'!J$2:J112)-'Chem - ODS'!E$15*10^6,'Chemicals Calcs'!J112))</f>
        <v>0</v>
      </c>
      <c r="K112" s="210">
        <f ca="1">IF(SUM('Chemicals Calcs'!K$2:K112)-'Chem - ODS'!F$15*10^6&lt;0,0,IF(AND(SUM('Chemicals Calcs'!K$1:K111)-'Chem - ODS'!F$15*10^6&lt;0,SUM('Chemicals Calcs'!K$2:K112)-'Chem - ODS'!F$15*10^6&gt;0),SUM('Chemicals Calcs'!K$2:K112)-'Chem - ODS'!F$15*10^6,'Chemicals Calcs'!K112))</f>
        <v>0</v>
      </c>
      <c r="L112" s="210">
        <f ca="1">IF(SUM('Chemicals Calcs'!L$2:L112)-'Chem - ODS'!G$15*10^6&lt;0,0,IF(AND(SUM('Chemicals Calcs'!L$1:L111)-'Chem - ODS'!G$15*10^6&lt;0,SUM('Chemicals Calcs'!L$2:L112)-'Chem - ODS'!G$15*10^6&gt;0),SUM('Chemicals Calcs'!L$2:L112)-'Chem - ODS'!G$15*10^6,'Chemicals Calcs'!L112))</f>
        <v>0</v>
      </c>
      <c r="M112" s="210">
        <f ca="1">IF(SUM('Chemicals Calcs'!M$2:M112)-'Chem - ODS'!H$15*10^6&lt;0,0,IF(AND(SUM('Chemicals Calcs'!M$1:M111)-'Chem - ODS'!H$15*10^6&lt;0,SUM('Chemicals Calcs'!M$2:M112)-'Chem - ODS'!H$15*10^6&gt;0),SUM('Chemicals Calcs'!M$2:M112)-'Chem - ODS'!H$15*10^6,'Chemicals Calcs'!M112))</f>
        <v>0</v>
      </c>
      <c r="N112" s="210">
        <f ca="1">IF(SUM('Chemicals Calcs'!N$2:N112)-'Chem - ODS'!I$15*10^6&lt;0,0,IF(AND(SUM('Chemicals Calcs'!N$1:N111)-'Chem - ODS'!I$15*10^6&lt;0,SUM('Chemicals Calcs'!N$2:N112)-'Chem - ODS'!I$15*10^6&gt;0),SUM('Chemicals Calcs'!N$2:N112)-'Chem - ODS'!I$15*10^6,'Chemicals Calcs'!N112))</f>
        <v>0</v>
      </c>
      <c r="O112" s="210">
        <f ca="1">IF(SUM('Chemicals Calcs'!O$2:O112)-'Chem - ODS'!J$15*10^6&lt;0,0,IF(AND(SUM('Chemicals Calcs'!O$1:O111)-'Chem - ODS'!J$15*10^6&lt;0,SUM('Chemicals Calcs'!O$2:O112)-'Chem - ODS'!J$15*10^6&gt;0),SUM('Chemicals Calcs'!O$2:O112)-'Chem - ODS'!J$15*10^6,'Chemicals Calcs'!O112))</f>
        <v>0</v>
      </c>
      <c r="P112" s="210">
        <f ca="1">IF(SUM('Chemicals Calcs'!P$2:P112)-'Chem - ODS'!K$15*10^6&lt;0,0,IF(AND(SUM('Chemicals Calcs'!P$1:P111)-'Chem - ODS'!K$15*10^6&lt;0,SUM('Chemicals Calcs'!P$2:P112)-'Chem - ODS'!K$15*10^6&gt;0),SUM('Chemicals Calcs'!P$2:P112)-'Chem - ODS'!K$15*10^6,'Chemicals Calcs'!P112))</f>
        <v>0</v>
      </c>
      <c r="Q112" s="210">
        <f ca="1">IF(SUM('Chemicals Calcs'!Q$2:Q112)-'Chem - ODS'!L$15*10^6&lt;0,0,IF(AND(SUM('Chemicals Calcs'!Q$1:Q111)-'Chem - ODS'!L$15*10^6&lt;0,SUM('Chemicals Calcs'!Q$2:Q112)-'Chem - ODS'!L$15*10^6&gt;0),SUM('Chemicals Calcs'!Q$2:Q112)-'Chem - ODS'!L$15*10^6,'Chemicals Calcs'!Q112))</f>
        <v>0</v>
      </c>
      <c r="R112" s="210">
        <f ca="1">IF(SUM('Chemicals Calcs'!R$2:R112)-'Chem - ODS'!M$15*10^6&lt;0,0,IF(AND(SUM('Chemicals Calcs'!R$1:R111)-'Chem - ODS'!M$15*10^6&lt;0,SUM('Chemicals Calcs'!R$2:R112)-'Chem - ODS'!M$15*10^6&gt;0),SUM('Chemicals Calcs'!R$2:R112)-'Chem - ODS'!M$15*10^6,'Chemicals Calcs'!R112))</f>
        <v>0</v>
      </c>
      <c r="S112" s="210">
        <f ca="1">IF(SUM('Chemicals Calcs'!S$2:S112)-'Chem - ODS'!N$15*10^6&lt;0,0,IF(AND(SUM('Chemicals Calcs'!S$1:S111)-'Chem - ODS'!N$15*10^6&lt;0,SUM('Chemicals Calcs'!S$2:S112)-'Chem - ODS'!N$15*10^6&gt;0),SUM('Chemicals Calcs'!S$2:S112)-'Chem - ODS'!N$15*10^6,'Chemicals Calcs'!S112))</f>
        <v>0</v>
      </c>
      <c r="T112" s="210">
        <f ca="1">IF(SUM('Chemicals Calcs'!T$2:T112)-'Chem - ODS'!O$15*10^6&lt;0,0,IF(AND(SUM('Chemicals Calcs'!T$1:T111)-'Chem - ODS'!O$15*10^6&lt;0,SUM('Chemicals Calcs'!T$2:T112)-'Chem - ODS'!O$15*10^6&gt;0),SUM('Chemicals Calcs'!T$2:T112)-'Chem - ODS'!O$15*10^6,'Chemicals Calcs'!T112))</f>
        <v>0</v>
      </c>
      <c r="U112" s="210">
        <f ca="1">IF(SUM('Chemicals Calcs'!U$2:U112)-'Chem - ODS'!P$15*10^6&lt;0,0,IF(AND(SUM('Chemicals Calcs'!U$1:U111)-'Chem - ODS'!P$15*10^6&lt;0,SUM('Chemicals Calcs'!U$2:U112)-'Chem - ODS'!P$15*10^6&gt;0),SUM('Chemicals Calcs'!U$2:U112)-'Chem - ODS'!P$15*10^6,'Chemicals Calcs'!U112))</f>
        <v>0</v>
      </c>
      <c r="V112" s="210">
        <f ca="1">IF(SUM('Chemicals Calcs'!V$2:V112)-'Chem - ODS'!Q$15*10^6&lt;0,0,IF(AND(SUM('Chemicals Calcs'!V$1:V111)-'Chem - ODS'!Q$15*10^6&lt;0,SUM('Chemicals Calcs'!V$2:V112)-'Chem - ODS'!Q$15*10^6&gt;0),SUM('Chemicals Calcs'!V$2:V112)-'Chem - ODS'!Q$15*10^6,'Chemicals Calcs'!V112))</f>
        <v>0</v>
      </c>
      <c r="W112" s="210">
        <f ca="1">IF(SUM('Chemicals Calcs'!W$2:W112)-'Chem - ODS'!R$15*10^6&lt;0,0,IF(AND(SUM('Chemicals Calcs'!W$1:W111)-'Chem - ODS'!R$15*10^6&lt;0,SUM('Chemicals Calcs'!W$2:W112)-'Chem - ODS'!R$15*10^6&gt;0),SUM('Chemicals Calcs'!W$2:W112)-'Chem - ODS'!R$15*10^6,'Chemicals Calcs'!W112))</f>
        <v>0</v>
      </c>
      <c r="X112" s="210">
        <f ca="1">IF(SUM('Chemicals Calcs'!X$2:X112)-'Chem - ODS'!S$15*10^6&lt;0,0,IF(AND(SUM('Chemicals Calcs'!X$1:X111)-'Chem - ODS'!S$15*10^6&lt;0,SUM('Chemicals Calcs'!X$2:X112)-'Chem - ODS'!S$15*10^6&gt;0),SUM('Chemicals Calcs'!X$2:X112)-'Chem - ODS'!S$15*10^6,'Chemicals Calcs'!X112))</f>
        <v>0</v>
      </c>
      <c r="Y112" s="210">
        <f ca="1">IF(SUM('Chemicals Calcs'!Y$2:Y112)-'Chem - ODS'!T$15*10^6&lt;0,0,IF(AND(SUM('Chemicals Calcs'!Y$1:Y111)-'Chem - ODS'!T$15*10^6&lt;0,SUM('Chemicals Calcs'!Y$2:Y112)-'Chem - ODS'!T$15*10^6&gt;0),SUM('Chemicals Calcs'!Y$2:Y112)-'Chem - ODS'!T$15*10^6,'Chemicals Calcs'!Y112))</f>
        <v>0</v>
      </c>
      <c r="Z112" s="210">
        <f ca="1">IF(SUM('Chemicals Calcs'!Z$2:Z112)-'Chem - ODS'!U$15*10^6&lt;0,0,IF(AND(SUM('Chemicals Calcs'!Z$1:Z111)-'Chem - ODS'!U$15*10^6&lt;0,SUM('Chemicals Calcs'!Z$2:Z112)-'Chem - ODS'!U$15*10^6&gt;0),SUM('Chemicals Calcs'!Z$2:Z112)-'Chem - ODS'!U$15*10^6,'Chemicals Calcs'!Z112))</f>
        <v>0</v>
      </c>
      <c r="AA112" s="210">
        <f ca="1">IF(SUM('Chemicals Calcs'!AA$2:AA112)-'Chem - ODS'!V$15*10^6&lt;0,0,IF(AND(SUM('Chemicals Calcs'!AA$1:AA111)-'Chem - ODS'!V$15*10^6&lt;0,SUM('Chemicals Calcs'!AA$2:AA112)-'Chem - ODS'!V$15*10^6&gt;0),SUM('Chemicals Calcs'!AA$2:AA112)-'Chem - ODS'!V$15*10^6,'Chemicals Calcs'!AA112))</f>
        <v>0</v>
      </c>
      <c r="AB112" s="210">
        <f ca="1">IF(SUM('Chemicals Calcs'!AB$2:AB112)-'Chem - ODS'!W$15*10^6&lt;0,0,IF(AND(SUM('Chemicals Calcs'!AB$1:AB111)-'Chem - ODS'!W$15*10^6&lt;0,SUM('Chemicals Calcs'!AB$2:AB112)-'Chem - ODS'!W$15*10^6&gt;0),SUM('Chemicals Calcs'!AB$2:AB112)-'Chem - ODS'!W$15*10^6,'Chemicals Calcs'!AB112))</f>
        <v>0</v>
      </c>
      <c r="AC112" s="210">
        <f ca="1">IF(SUM('Chemicals Calcs'!AC$2:AC112)-'Chem - ODS'!X$15*10^6&lt;0,0,IF(AND(SUM('Chemicals Calcs'!AC$1:AC111)-'Chem - ODS'!X$15*10^6&lt;0,SUM('Chemicals Calcs'!AC$2:AC112)-'Chem - ODS'!X$15*10^6&gt;0),SUM('Chemicals Calcs'!AC$2:AC112)-'Chem - ODS'!X$15*10^6,'Chemicals Calcs'!AC112))</f>
        <v>0</v>
      </c>
      <c r="AD112" s="210">
        <f ca="1">IF(SUM('Chemicals Calcs'!AD$2:AD112)-'Chem - ODS'!Y$15*10^6&lt;0,0,IF(AND(SUM('Chemicals Calcs'!AD$1:AD111)-'Chem - ODS'!Y$15*10^6&lt;0,SUM('Chemicals Calcs'!AD$2:AD112)-'Chem - ODS'!Y$15*10^6&gt;0),SUM('Chemicals Calcs'!AD$2:AD112)-'Chem - ODS'!Y$15*10^6,'Chemicals Calcs'!AD112))</f>
        <v>0</v>
      </c>
      <c r="AE112" s="210">
        <f ca="1">IF(SUM('Chemicals Calcs'!AE$2:AE112)-'Chem - ODS'!Z$15*10^6&lt;0,0,IF(AND(SUM('Chemicals Calcs'!AE$1:AE111)-'Chem - ODS'!Z$15*10^6&lt;0,SUM('Chemicals Calcs'!AE$2:AE112)-'Chem - ODS'!Z$15*10^6&gt;0),SUM('Chemicals Calcs'!AE$2:AE112)-'Chem - ODS'!Z$15*10^6,'Chemicals Calcs'!AE112))</f>
        <v>0</v>
      </c>
      <c r="AF112" s="210">
        <f ca="1">IF(SUM('Chemicals Calcs'!AF$2:AF112)-'Chem - ODS'!AA$15*10^6&lt;0,0,IF(AND(SUM('Chemicals Calcs'!AF$1:AF111)-'Chem - ODS'!AA$15*10^6&lt;0,SUM('Chemicals Calcs'!AF$2:AF112)-'Chem - ODS'!AA$15*10^6&gt;0),SUM('Chemicals Calcs'!AF$2:AF112)-'Chem - ODS'!AA$15*10^6,'Chemicals Calcs'!AF112))</f>
        <v>0</v>
      </c>
      <c r="AG112" s="210">
        <f ca="1">IF(SUM('Chemicals Calcs'!AG$2:AG112)-'Chem - ODS'!AB$15*10^6&lt;0,0,IF(AND(SUM('Chemicals Calcs'!AG$1:AG111)-'Chem - ODS'!AB$15*10^6&lt;0,SUM('Chemicals Calcs'!AG$2:AG112)-'Chem - ODS'!AB$15*10^6&gt;0),SUM('Chemicals Calcs'!AG$2:AG112)-'Chem - ODS'!AB$15*10^6,'Chemicals Calcs'!AG112))</f>
        <v>0</v>
      </c>
      <c r="AH112" s="210">
        <f ca="1">IF(SUM('Chemicals Calcs'!AH$2:AH112)-'Chem - ODS'!AC$15*10^6&lt;0,0,IF(AND(SUM('Chemicals Calcs'!AH$1:AH111)-'Chem - ODS'!AC$15*10^6&lt;0,SUM('Chemicals Calcs'!AH$2:AH112)-'Chem - ODS'!AC$15*10^6&gt;0),SUM('Chemicals Calcs'!AH$2:AH112)-'Chem - ODS'!AC$15*10^6,'Chemicals Calcs'!AH112))</f>
        <v>0</v>
      </c>
      <c r="AI112" s="210">
        <f ca="1">IF(SUM('Chemicals Calcs'!AI$2:AI112)-'Chem - ODS'!AD$15*10^6&lt;0,0,IF(AND(SUM('Chemicals Calcs'!AI$1:AI111)-'Chem - ODS'!AD$15*10^6&lt;0,SUM('Chemicals Calcs'!AI$2:AI112)-'Chem - ODS'!AD$15*10^6&gt;0),SUM('Chemicals Calcs'!AI$2:AI112)-'Chem - ODS'!AD$15*10^6,'Chemicals Calcs'!AI112))</f>
        <v>0</v>
      </c>
      <c r="AJ112" s="210">
        <f ca="1">IF(SUM('Chemicals Calcs'!AJ$2:AJ112)-'Chem - ODS'!AE$15*10^6&lt;0,0,IF(AND(SUM('Chemicals Calcs'!AJ$1:AJ111)-'Chem - ODS'!AE$15*10^6&lt;0,SUM('Chemicals Calcs'!AJ$2:AJ112)-'Chem - ODS'!AE$15*10^6&gt;0),SUM('Chemicals Calcs'!AJ$2:AJ112)-'Chem - ODS'!AE$15*10^6,'Chemicals Calcs'!AJ112))</f>
        <v>0</v>
      </c>
      <c r="AK112" s="210">
        <f ca="1">IF(SUM('Chemicals Calcs'!AK$2:AK112)-'Chem - ODS'!AF$15*10^6&lt;0,0,IF(AND(SUM('Chemicals Calcs'!AK$1:AK111)-'Chem - ODS'!AF$15*10^6&lt;0,SUM('Chemicals Calcs'!AK$2:AK112)-'Chem - ODS'!AF$15*10^6&gt;0),SUM('Chemicals Calcs'!AK$2:AK112)-'Chem - ODS'!AF$15*10^6,'Chemicals Calcs'!AK112))</f>
        <v>0</v>
      </c>
      <c r="AL112" s="210">
        <f ca="1">IF(SUM('Chemicals Calcs'!AL$2:AL112)-'Chem - ODS'!AG$15*10^6&lt;0,0,IF(AND(SUM('Chemicals Calcs'!AL$1:AL111)-'Chem - ODS'!AG$15*10^6&lt;0,SUM('Chemicals Calcs'!AL$2:AL112)-'Chem - ODS'!AG$15*10^6&gt;0),SUM('Chemicals Calcs'!AL$2:AL112)-'Chem - ODS'!AG$15*10^6,'Chemicals Calcs'!AL112))</f>
        <v>0</v>
      </c>
      <c r="AM112" s="210">
        <f ca="1">IF(SUM('Chemicals Calcs'!AM$2:AM112)-'Chem - ODS'!AH$15*10^6&lt;0,0,IF(AND(SUM('Chemicals Calcs'!AM$1:AM111)-'Chem - ODS'!AH$15*10^6&lt;0,SUM('Chemicals Calcs'!AM$2:AM112)-'Chem - ODS'!AH$15*10^6&gt;0),SUM('Chemicals Calcs'!AM$2:AM112)-'Chem - ODS'!AH$15*10^6,'Chemicals Calcs'!AM112))</f>
        <v>0</v>
      </c>
      <c r="AN112" s="210">
        <f ca="1">IF(SUM('Chemicals Calcs'!AN$2:AN112)-'Chem - ODS'!AI$15*10^6&lt;0,0,IF(AND(SUM('Chemicals Calcs'!AN$1:AN111)-'Chem - ODS'!AI$15*10^6&lt;0,SUM('Chemicals Calcs'!AN$2:AN112)-'Chem - ODS'!AI$15*10^6&gt;0),SUM('Chemicals Calcs'!AN$2:AN112)-'Chem - ODS'!AI$15*10^6,'Chemicals Calcs'!AN112))</f>
        <v>0</v>
      </c>
      <c r="AO112" s="210">
        <f ca="1">IF(SUM('Chemicals Calcs'!AO$2:AO112)-'Chem - ODS'!AJ$15*10^6&lt;0,0,IF(AND(SUM('Chemicals Calcs'!AO$1:AO111)-'Chem - ODS'!AJ$15*10^6&lt;0,SUM('Chemicals Calcs'!AO$2:AO112)-'Chem - ODS'!AJ$15*10^6&gt;0),SUM('Chemicals Calcs'!AO$2:AO112)-'Chem - ODS'!AJ$15*10^6,'Chemicals Calcs'!AO112))</f>
        <v>0</v>
      </c>
      <c r="AP112" s="210">
        <f ca="1">IF(SUM('Chemicals Calcs'!AP$2:AP112)-'Chem - ODS'!AK$15*10^6&lt;0,0,IF(AND(SUM('Chemicals Calcs'!AP$1:AP111)-'Chem - ODS'!AK$15*10^6&lt;0,SUM('Chemicals Calcs'!AP$2:AP112)-'Chem - ODS'!AK$15*10^6&gt;0),SUM('Chemicals Calcs'!AP$2:AP112)-'Chem - ODS'!AK$15*10^6,'Chemicals Calcs'!AP112))</f>
        <v>0</v>
      </c>
    </row>
    <row r="113" spans="1:42">
      <c r="A113" s="74">
        <v>61</v>
      </c>
      <c r="B113">
        <f ca="1">IF('Chemicals 2010'!$A121="CP",INDIRECT("'Chemicals 2010'!"&amp;'Country Selector'!$B$3&amp;ROW($A121))*10^12,0)</f>
        <v>0</v>
      </c>
      <c r="C113" s="90">
        <f t="shared" ca="1" si="4"/>
        <v>180139504.86860663</v>
      </c>
      <c r="D113" s="90">
        <f t="shared" ca="1" si="5"/>
        <v>360279009.73721325</v>
      </c>
      <c r="E113" s="90">
        <f t="shared" ca="1" si="5"/>
        <v>540418514.60581994</v>
      </c>
      <c r="F113" s="90">
        <f t="shared" ca="1" si="5"/>
        <v>720558019.47442651</v>
      </c>
      <c r="G113" s="210">
        <f ca="1">IF(SUM('Chemicals Calcs'!G$2:G113)-'Chem - ODS'!B$15*10^6&lt;0,0,IF(AND(SUM('Chemicals Calcs'!G$1:G112)-'Chem - ODS'!B$15*10^6&lt;0,SUM('Chemicals Calcs'!G$2:G113)-'Chem - ODS'!B$15*10^6&gt;0),SUM('Chemicals Calcs'!G$2:G113)-'Chem - ODS'!B$15*10^6,'Chemicals Calcs'!G113))</f>
        <v>900697524.34303308</v>
      </c>
      <c r="H113" s="210">
        <f ca="1">IF(SUM('Chemicals Calcs'!H$2:H113)-'Chem - ODS'!C$15*10^6&lt;0,0,IF(AND(SUM('Chemicals Calcs'!H$1:H112)-'Chem - ODS'!C$15*10^6&lt;0,SUM('Chemicals Calcs'!H$2:H113)-'Chem - ODS'!C$15*10^6&gt;0),SUM('Chemicals Calcs'!H$2:H113)-'Chem - ODS'!C$15*10^6,'Chemicals Calcs'!H113))</f>
        <v>1080837029.2116399</v>
      </c>
      <c r="I113" s="210">
        <f ca="1">IF(SUM('Chemicals Calcs'!I$2:I113)-'Chem - ODS'!D$15*10^6&lt;0,0,IF(AND(SUM('Chemicals Calcs'!I$1:I112)-'Chem - ODS'!D$15*10^6&lt;0,SUM('Chemicals Calcs'!I$2:I113)-'Chem - ODS'!D$15*10^6&gt;0),SUM('Chemicals Calcs'!I$2:I113)-'Chem - ODS'!D$15*10^6,'Chemicals Calcs'!I113))</f>
        <v>1260976534.0802464</v>
      </c>
      <c r="J113" s="210">
        <f ca="1">IF(SUM('Chemicals Calcs'!J$2:J113)-'Chem - ODS'!E$15*10^6&lt;0,0,IF(AND(SUM('Chemicals Calcs'!J$1:J112)-'Chem - ODS'!E$15*10^6&lt;0,SUM('Chemicals Calcs'!J$2:J113)-'Chem - ODS'!E$15*10^6&gt;0),SUM('Chemicals Calcs'!J$2:J113)-'Chem - ODS'!E$15*10^6,'Chemicals Calcs'!J113))</f>
        <v>1441116038.948853</v>
      </c>
      <c r="K113" s="210">
        <f ca="1">IF(SUM('Chemicals Calcs'!K$2:K113)-'Chem - ODS'!F$15*10^6&lt;0,0,IF(AND(SUM('Chemicals Calcs'!K$1:K112)-'Chem - ODS'!F$15*10^6&lt;0,SUM('Chemicals Calcs'!K$2:K113)-'Chem - ODS'!F$15*10^6&gt;0),SUM('Chemicals Calcs'!K$2:K113)-'Chem - ODS'!F$15*10^6,'Chemicals Calcs'!K113))</f>
        <v>1621255543.8174596</v>
      </c>
      <c r="L113" s="210">
        <f ca="1">IF(SUM('Chemicals Calcs'!L$2:L113)-'Chem - ODS'!G$15*10^6&lt;0,0,IF(AND(SUM('Chemicals Calcs'!L$1:L112)-'Chem - ODS'!G$15*10^6&lt;0,SUM('Chemicals Calcs'!L$2:L113)-'Chem - ODS'!G$15*10^6&gt;0),SUM('Chemicals Calcs'!L$2:L113)-'Chem - ODS'!G$15*10^6,'Chemicals Calcs'!L113))</f>
        <v>1801395048.6860662</v>
      </c>
      <c r="M113" s="210">
        <f ca="1">IF(SUM('Chemicals Calcs'!M$2:M113)-'Chem - ODS'!H$15*10^6&lt;0,0,IF(AND(SUM('Chemicals Calcs'!M$1:M112)-'Chem - ODS'!H$15*10^6&lt;0,SUM('Chemicals Calcs'!M$2:M113)-'Chem - ODS'!H$15*10^6&gt;0),SUM('Chemicals Calcs'!M$2:M113)-'Chem - ODS'!H$15*10^6,'Chemicals Calcs'!M113))</f>
        <v>2374630120.9279823</v>
      </c>
      <c r="N113" s="210">
        <f ca="1">IF(SUM('Chemicals Calcs'!N$2:N113)-'Chem - ODS'!I$15*10^6&lt;0,0,IF(AND(SUM('Chemicals Calcs'!N$1:N112)-'Chem - ODS'!I$15*10^6&lt;0,SUM('Chemicals Calcs'!N$2:N113)-'Chem - ODS'!I$15*10^6&gt;0),SUM('Chemicals Calcs'!N$2:N113)-'Chem - ODS'!I$15*10^6,'Chemicals Calcs'!N113))</f>
        <v>2947865193.169898</v>
      </c>
      <c r="O113" s="210">
        <f ca="1">IF(SUM('Chemicals Calcs'!O$2:O113)-'Chem - ODS'!J$15*10^6&lt;0,0,IF(AND(SUM('Chemicals Calcs'!O$1:O112)-'Chem - ODS'!J$15*10^6&lt;0,SUM('Chemicals Calcs'!O$2:O113)-'Chem - ODS'!J$15*10^6&gt;0),SUM('Chemicals Calcs'!O$2:O113)-'Chem - ODS'!J$15*10^6,'Chemicals Calcs'!O113))</f>
        <v>3521100265.4118142</v>
      </c>
      <c r="P113" s="210">
        <f ca="1">IF(SUM('Chemicals Calcs'!P$2:P113)-'Chem - ODS'!K$15*10^6&lt;0,0,IF(AND(SUM('Chemicals Calcs'!P$1:P112)-'Chem - ODS'!K$15*10^6&lt;0,SUM('Chemicals Calcs'!P$2:P113)-'Chem - ODS'!K$15*10^6&gt;0),SUM('Chemicals Calcs'!P$2:P113)-'Chem - ODS'!K$15*10^6,'Chemicals Calcs'!P113))</f>
        <v>4094335337.6537299</v>
      </c>
      <c r="Q113" s="210">
        <f ca="1">IF(SUM('Chemicals Calcs'!Q$2:Q113)-'Chem - ODS'!L$15*10^6&lt;0,0,IF(AND(SUM('Chemicals Calcs'!Q$1:Q112)-'Chem - ODS'!L$15*10^6&lt;0,SUM('Chemicals Calcs'!Q$2:Q113)-'Chem - ODS'!L$15*10^6&gt;0),SUM('Chemicals Calcs'!Q$2:Q113)-'Chem - ODS'!L$15*10^6,'Chemicals Calcs'!Q113))</f>
        <v>4667570409.8956461</v>
      </c>
      <c r="R113" s="210">
        <f ca="1">IF(SUM('Chemicals Calcs'!R$2:R113)-'Chem - ODS'!M$15*10^6&lt;0,0,IF(AND(SUM('Chemicals Calcs'!R$1:R112)-'Chem - ODS'!M$15*10^6&lt;0,SUM('Chemicals Calcs'!R$2:R113)-'Chem - ODS'!M$15*10^6&gt;0),SUM('Chemicals Calcs'!R$2:R113)-'Chem - ODS'!M$15*10^6,'Chemicals Calcs'!R113))</f>
        <v>5240805482.1375618</v>
      </c>
      <c r="S113" s="210">
        <f ca="1">IF(SUM('Chemicals Calcs'!S$2:S113)-'Chem - ODS'!N$15*10^6&lt;0,0,IF(AND(SUM('Chemicals Calcs'!S$1:S112)-'Chem - ODS'!N$15*10^6&lt;0,SUM('Chemicals Calcs'!S$2:S113)-'Chem - ODS'!N$15*10^6&gt;0),SUM('Chemicals Calcs'!S$2:S113)-'Chem - ODS'!N$15*10^6,'Chemicals Calcs'!S113))</f>
        <v>5814040554.3794775</v>
      </c>
      <c r="T113" s="210">
        <f ca="1">IF(SUM('Chemicals Calcs'!T$2:T113)-'Chem - ODS'!O$15*10^6&lt;0,0,IF(AND(SUM('Chemicals Calcs'!T$1:T112)-'Chem - ODS'!O$15*10^6&lt;0,SUM('Chemicals Calcs'!T$2:T113)-'Chem - ODS'!O$15*10^6&gt;0),SUM('Chemicals Calcs'!T$2:T113)-'Chem - ODS'!O$15*10^6,'Chemicals Calcs'!T113))</f>
        <v>6387275626.6213932</v>
      </c>
      <c r="U113" s="210">
        <f ca="1">IF(SUM('Chemicals Calcs'!U$2:U113)-'Chem - ODS'!P$15*10^6&lt;0,0,IF(AND(SUM('Chemicals Calcs'!U$1:U112)-'Chem - ODS'!P$15*10^6&lt;0,SUM('Chemicals Calcs'!U$2:U113)-'Chem - ODS'!P$15*10^6&gt;0),SUM('Chemicals Calcs'!U$2:U113)-'Chem - ODS'!P$15*10^6,'Chemicals Calcs'!U113))</f>
        <v>6960510698.8633099</v>
      </c>
      <c r="V113" s="210">
        <f ca="1">IF(SUM('Chemicals Calcs'!V$2:V113)-'Chem - ODS'!Q$15*10^6&lt;0,0,IF(AND(SUM('Chemicals Calcs'!V$1:V112)-'Chem - ODS'!Q$15*10^6&lt;0,SUM('Chemicals Calcs'!V$2:V113)-'Chem - ODS'!Q$15*10^6&gt;0),SUM('Chemicals Calcs'!V$2:V113)-'Chem - ODS'!Q$15*10^6,'Chemicals Calcs'!V113))</f>
        <v>7533745771.1052256</v>
      </c>
      <c r="W113" s="210">
        <f ca="1">IF(SUM('Chemicals Calcs'!W$2:W113)-'Chem - ODS'!R$15*10^6&lt;0,0,IF(AND(SUM('Chemicals Calcs'!W$1:W112)-'Chem - ODS'!R$15*10^6&lt;0,SUM('Chemicals Calcs'!W$2:W113)-'Chem - ODS'!R$15*10^6&gt;0),SUM('Chemicals Calcs'!W$2:W113)-'Chem - ODS'!R$15*10^6,'Chemicals Calcs'!W113))</f>
        <v>7665198053.1547718</v>
      </c>
      <c r="X113" s="210">
        <f ca="1">IF(SUM('Chemicals Calcs'!X$2:X113)-'Chem - ODS'!S$15*10^6&lt;0,0,IF(AND(SUM('Chemicals Calcs'!X$1:X112)-'Chem - ODS'!S$15*10^6&lt;0,SUM('Chemicals Calcs'!X$2:X113)-'Chem - ODS'!S$15*10^6&gt;0),SUM('Chemicals Calcs'!X$2:X113)-'Chem - ODS'!S$15*10^6,'Chemicals Calcs'!X113))</f>
        <v>7796650335.2043161</v>
      </c>
      <c r="Y113" s="210">
        <f ca="1">IF(SUM('Chemicals Calcs'!Y$2:Y113)-'Chem - ODS'!T$15*10^6&lt;0,0,IF(AND(SUM('Chemicals Calcs'!Y$1:Y112)-'Chem - ODS'!T$15*10^6&lt;0,SUM('Chemicals Calcs'!Y$2:Y113)-'Chem - ODS'!T$15*10^6&gt;0),SUM('Chemicals Calcs'!Y$2:Y113)-'Chem - ODS'!T$15*10^6,'Chemicals Calcs'!Y113))</f>
        <v>7928102617.2538614</v>
      </c>
      <c r="Z113" s="210">
        <f ca="1">IF(SUM('Chemicals Calcs'!Z$2:Z113)-'Chem - ODS'!U$15*10^6&lt;0,0,IF(AND(SUM('Chemicals Calcs'!Z$1:Z112)-'Chem - ODS'!U$15*10^6&lt;0,SUM('Chemicals Calcs'!Z$2:Z113)-'Chem - ODS'!U$15*10^6&gt;0),SUM('Chemicals Calcs'!Z$2:Z113)-'Chem - ODS'!U$15*10^6,'Chemicals Calcs'!Z113))</f>
        <v>8059554899.3034058</v>
      </c>
      <c r="AA113" s="210">
        <f ca="1">IF(SUM('Chemicals Calcs'!AA$2:AA113)-'Chem - ODS'!V$15*10^6&lt;0,0,IF(AND(SUM('Chemicals Calcs'!AA$1:AA112)-'Chem - ODS'!V$15*10^6&lt;0,SUM('Chemicals Calcs'!AA$2:AA113)-'Chem - ODS'!V$15*10^6&gt;0),SUM('Chemicals Calcs'!AA$2:AA113)-'Chem - ODS'!V$15*10^6,'Chemicals Calcs'!AA113))</f>
        <v>8191007181.352952</v>
      </c>
      <c r="AB113" s="210">
        <f ca="1">IF(SUM('Chemicals Calcs'!AB$2:AB113)-'Chem - ODS'!W$15*10^6&lt;0,0,IF(AND(SUM('Chemicals Calcs'!AB$1:AB112)-'Chem - ODS'!W$15*10^6&lt;0,SUM('Chemicals Calcs'!AB$2:AB113)-'Chem - ODS'!W$15*10^6&gt;0),SUM('Chemicals Calcs'!AB$2:AB113)-'Chem - ODS'!W$15*10^6,'Chemicals Calcs'!AB113))</f>
        <v>8322459463.4024963</v>
      </c>
      <c r="AC113" s="210">
        <f ca="1">IF(SUM('Chemicals Calcs'!AC$2:AC113)-'Chem - ODS'!X$15*10^6&lt;0,0,IF(AND(SUM('Chemicals Calcs'!AC$1:AC112)-'Chem - ODS'!X$15*10^6&lt;0,SUM('Chemicals Calcs'!AC$2:AC113)-'Chem - ODS'!X$15*10^6&gt;0),SUM('Chemicals Calcs'!AC$2:AC113)-'Chem - ODS'!X$15*10^6,'Chemicals Calcs'!AC113))</f>
        <v>8453911745.4520426</v>
      </c>
      <c r="AD113" s="210">
        <f ca="1">IF(SUM('Chemicals Calcs'!AD$2:AD113)-'Chem - ODS'!Y$15*10^6&lt;0,0,IF(AND(SUM('Chemicals Calcs'!AD$1:AD112)-'Chem - ODS'!Y$15*10^6&lt;0,SUM('Chemicals Calcs'!AD$2:AD113)-'Chem - ODS'!Y$15*10^6&gt;0),SUM('Chemicals Calcs'!AD$2:AD113)-'Chem - ODS'!Y$15*10^6,'Chemicals Calcs'!AD113))</f>
        <v>8585364027.5015879</v>
      </c>
      <c r="AE113" s="210">
        <f ca="1">IF(SUM('Chemicals Calcs'!AE$2:AE113)-'Chem - ODS'!Z$15*10^6&lt;0,0,IF(AND(SUM('Chemicals Calcs'!AE$1:AE112)-'Chem - ODS'!Z$15*10^6&lt;0,SUM('Chemicals Calcs'!AE$2:AE113)-'Chem - ODS'!Z$15*10^6&gt;0),SUM('Chemicals Calcs'!AE$2:AE113)-'Chem - ODS'!Z$15*10^6,'Chemicals Calcs'!AE113))</f>
        <v>8716816309.5511322</v>
      </c>
      <c r="AF113" s="210">
        <f ca="1">IF(SUM('Chemicals Calcs'!AF$2:AF113)-'Chem - ODS'!AA$15*10^6&lt;0,0,IF(AND(SUM('Chemicals Calcs'!AF$1:AF112)-'Chem - ODS'!AA$15*10^6&lt;0,SUM('Chemicals Calcs'!AF$2:AF113)-'Chem - ODS'!AA$15*10^6&gt;0),SUM('Chemicals Calcs'!AF$2:AF113)-'Chem - ODS'!AA$15*10^6,'Chemicals Calcs'!AF113))</f>
        <v>8848268591.6006775</v>
      </c>
      <c r="AG113" s="210">
        <f ca="1">IF(SUM('Chemicals Calcs'!AG$2:AG113)-'Chem - ODS'!AB$15*10^6&lt;0,0,IF(AND(SUM('Chemicals Calcs'!AG$1:AG112)-'Chem - ODS'!AB$15*10^6&lt;0,SUM('Chemicals Calcs'!AG$2:AG113)-'Chem - ODS'!AB$15*10^6&gt;0),SUM('Chemicals Calcs'!AG$2:AG113)-'Chem - ODS'!AB$15*10^6,'Chemicals Calcs'!AG113))</f>
        <v>8979720873.6502228</v>
      </c>
      <c r="AH113" s="210">
        <f ca="1">IF(SUM('Chemicals Calcs'!AH$2:AH113)-'Chem - ODS'!AC$15*10^6&lt;0,0,IF(AND(SUM('Chemicals Calcs'!AH$1:AH112)-'Chem - ODS'!AC$15*10^6&lt;0,SUM('Chemicals Calcs'!AH$2:AH113)-'Chem - ODS'!AC$15*10^6&gt;0),SUM('Chemicals Calcs'!AH$2:AH113)-'Chem - ODS'!AC$15*10^6,'Chemicals Calcs'!AH113))</f>
        <v>9111173155.6997681</v>
      </c>
      <c r="AI113" s="210">
        <f ca="1">IF(SUM('Chemicals Calcs'!AI$2:AI113)-'Chem - ODS'!AD$15*10^6&lt;0,0,IF(AND(SUM('Chemicals Calcs'!AI$1:AI112)-'Chem - ODS'!AD$15*10^6&lt;0,SUM('Chemicals Calcs'!AI$2:AI113)-'Chem - ODS'!AD$15*10^6&gt;0),SUM('Chemicals Calcs'!AI$2:AI113)-'Chem - ODS'!AD$15*10^6,'Chemicals Calcs'!AI113))</f>
        <v>9242625437.7493134</v>
      </c>
      <c r="AJ113" s="210">
        <f ca="1">IF(SUM('Chemicals Calcs'!AJ$2:AJ113)-'Chem - ODS'!AE$15*10^6&lt;0,0,IF(AND(SUM('Chemicals Calcs'!AJ$1:AJ112)-'Chem - ODS'!AE$15*10^6&lt;0,SUM('Chemicals Calcs'!AJ$2:AJ113)-'Chem - ODS'!AE$15*10^6&gt;0),SUM('Chemicals Calcs'!AJ$2:AJ113)-'Chem - ODS'!AE$15*10^6,'Chemicals Calcs'!AJ113))</f>
        <v>9374077719.7988586</v>
      </c>
      <c r="AK113" s="210">
        <f ca="1">IF(SUM('Chemicals Calcs'!AK$2:AK113)-'Chem - ODS'!AF$15*10^6&lt;0,0,IF(AND(SUM('Chemicals Calcs'!AK$1:AK112)-'Chem - ODS'!AF$15*10^6&lt;0,SUM('Chemicals Calcs'!AK$2:AK113)-'Chem - ODS'!AF$15*10^6&gt;0),SUM('Chemicals Calcs'!AK$2:AK113)-'Chem - ODS'!AF$15*10^6,'Chemicals Calcs'!AK113))</f>
        <v>9505530001.8484039</v>
      </c>
      <c r="AL113" s="210">
        <f ca="1">IF(SUM('Chemicals Calcs'!AL$2:AL113)-'Chem - ODS'!AG$15*10^6&lt;0,0,IF(AND(SUM('Chemicals Calcs'!AL$1:AL112)-'Chem - ODS'!AG$15*10^6&lt;0,SUM('Chemicals Calcs'!AL$2:AL113)-'Chem - ODS'!AG$15*10^6&gt;0),SUM('Chemicals Calcs'!AL$2:AL113)-'Chem - ODS'!AG$15*10^6,'Chemicals Calcs'!AL113))</f>
        <v>9636982283.8979492</v>
      </c>
      <c r="AM113" s="210">
        <f ca="1">IF(SUM('Chemicals Calcs'!AM$2:AM113)-'Chem - ODS'!AH$15*10^6&lt;0,0,IF(AND(SUM('Chemicals Calcs'!AM$1:AM112)-'Chem - ODS'!AH$15*10^6&lt;0,SUM('Chemicals Calcs'!AM$2:AM113)-'Chem - ODS'!AH$15*10^6&gt;0),SUM('Chemicals Calcs'!AM$2:AM113)-'Chem - ODS'!AH$15*10^6,'Chemicals Calcs'!AM113))</f>
        <v>9768434565.9474945</v>
      </c>
      <c r="AN113" s="210">
        <f ca="1">IF(SUM('Chemicals Calcs'!AN$2:AN113)-'Chem - ODS'!AI$15*10^6&lt;0,0,IF(AND(SUM('Chemicals Calcs'!AN$1:AN112)-'Chem - ODS'!AI$15*10^6&lt;0,SUM('Chemicals Calcs'!AN$2:AN113)-'Chem - ODS'!AI$15*10^6&gt;0),SUM('Chemicals Calcs'!AN$2:AN113)-'Chem - ODS'!AI$15*10^6,'Chemicals Calcs'!AN113))</f>
        <v>9899886847.9970398</v>
      </c>
      <c r="AO113" s="210">
        <f ca="1">IF(SUM('Chemicals Calcs'!AO$2:AO113)-'Chem - ODS'!AJ$15*10^6&lt;0,0,IF(AND(SUM('Chemicals Calcs'!AO$1:AO112)-'Chem - ODS'!AJ$15*10^6&lt;0,SUM('Chemicals Calcs'!AO$2:AO113)-'Chem - ODS'!AJ$15*10^6&gt;0),SUM('Chemicals Calcs'!AO$2:AO113)-'Chem - ODS'!AJ$15*10^6,'Chemicals Calcs'!AO113))</f>
        <v>10031339130.046585</v>
      </c>
      <c r="AP113" s="210">
        <f ca="1">IF(SUM('Chemicals Calcs'!AP$2:AP113)-'Chem - ODS'!AK$15*10^6&lt;0,0,IF(AND(SUM('Chemicals Calcs'!AP$1:AP112)-'Chem - ODS'!AK$15*10^6&lt;0,SUM('Chemicals Calcs'!AP$2:AP113)-'Chem - ODS'!AK$15*10^6&gt;0),SUM('Chemicals Calcs'!AP$2:AP113)-'Chem - ODS'!AK$15*10^6,'Chemicals Calcs'!AP113))</f>
        <v>10162791412.09613</v>
      </c>
    </row>
    <row r="114" spans="1:42">
      <c r="A114" s="74">
        <v>62</v>
      </c>
      <c r="B114">
        <f ca="1">IF('Chemicals 2010'!$A122="CP",INDIRECT("'Chemicals 2010'!"&amp;'Country Selector'!$B$3&amp;ROW($A122))*10^12,0)</f>
        <v>0</v>
      </c>
      <c r="C114" s="90">
        <f t="shared" ca="1" si="4"/>
        <v>0</v>
      </c>
      <c r="D114" s="90">
        <f t="shared" ca="1" si="5"/>
        <v>0</v>
      </c>
      <c r="E114" s="90">
        <f t="shared" ca="1" si="5"/>
        <v>0</v>
      </c>
      <c r="F114" s="90">
        <f t="shared" ca="1" si="5"/>
        <v>0</v>
      </c>
      <c r="G114" s="210">
        <f ca="1">IF(SUM('Chemicals Calcs'!G$2:G114)-'Chem - ODS'!B$15*10^6&lt;0,0,IF(AND(SUM('Chemicals Calcs'!G$1:G113)-'Chem - ODS'!B$15*10^6&lt;0,SUM('Chemicals Calcs'!G$2:G114)-'Chem - ODS'!B$15*10^6&gt;0),SUM('Chemicals Calcs'!G$2:G114)-'Chem - ODS'!B$15*10^6,'Chemicals Calcs'!G114))</f>
        <v>0</v>
      </c>
      <c r="H114" s="210">
        <f ca="1">IF(SUM('Chemicals Calcs'!H$2:H114)-'Chem - ODS'!C$15*10^6&lt;0,0,IF(AND(SUM('Chemicals Calcs'!H$1:H113)-'Chem - ODS'!C$15*10^6&lt;0,SUM('Chemicals Calcs'!H$2:H114)-'Chem - ODS'!C$15*10^6&gt;0),SUM('Chemicals Calcs'!H$2:H114)-'Chem - ODS'!C$15*10^6,'Chemicals Calcs'!H114))</f>
        <v>0</v>
      </c>
      <c r="I114" s="210">
        <f ca="1">IF(SUM('Chemicals Calcs'!I$2:I114)-'Chem - ODS'!D$15*10^6&lt;0,0,IF(AND(SUM('Chemicals Calcs'!I$1:I113)-'Chem - ODS'!D$15*10^6&lt;0,SUM('Chemicals Calcs'!I$2:I114)-'Chem - ODS'!D$15*10^6&gt;0),SUM('Chemicals Calcs'!I$2:I114)-'Chem - ODS'!D$15*10^6,'Chemicals Calcs'!I114))</f>
        <v>0</v>
      </c>
      <c r="J114" s="210">
        <f ca="1">IF(SUM('Chemicals Calcs'!J$2:J114)-'Chem - ODS'!E$15*10^6&lt;0,0,IF(AND(SUM('Chemicals Calcs'!J$1:J113)-'Chem - ODS'!E$15*10^6&lt;0,SUM('Chemicals Calcs'!J$2:J114)-'Chem - ODS'!E$15*10^6&gt;0),SUM('Chemicals Calcs'!J$2:J114)-'Chem - ODS'!E$15*10^6,'Chemicals Calcs'!J114))</f>
        <v>0</v>
      </c>
      <c r="K114" s="210">
        <f ca="1">IF(SUM('Chemicals Calcs'!K$2:K114)-'Chem - ODS'!F$15*10^6&lt;0,0,IF(AND(SUM('Chemicals Calcs'!K$1:K113)-'Chem - ODS'!F$15*10^6&lt;0,SUM('Chemicals Calcs'!K$2:K114)-'Chem - ODS'!F$15*10^6&gt;0),SUM('Chemicals Calcs'!K$2:K114)-'Chem - ODS'!F$15*10^6,'Chemicals Calcs'!K114))</f>
        <v>0</v>
      </c>
      <c r="L114" s="210">
        <f ca="1">IF(SUM('Chemicals Calcs'!L$2:L114)-'Chem - ODS'!G$15*10^6&lt;0,0,IF(AND(SUM('Chemicals Calcs'!L$1:L113)-'Chem - ODS'!G$15*10^6&lt;0,SUM('Chemicals Calcs'!L$2:L114)-'Chem - ODS'!G$15*10^6&gt;0),SUM('Chemicals Calcs'!L$2:L114)-'Chem - ODS'!G$15*10^6,'Chemicals Calcs'!L114))</f>
        <v>0</v>
      </c>
      <c r="M114" s="210">
        <f ca="1">IF(SUM('Chemicals Calcs'!M$2:M114)-'Chem - ODS'!H$15*10^6&lt;0,0,IF(AND(SUM('Chemicals Calcs'!M$1:M113)-'Chem - ODS'!H$15*10^6&lt;0,SUM('Chemicals Calcs'!M$2:M114)-'Chem - ODS'!H$15*10^6&gt;0),SUM('Chemicals Calcs'!M$2:M114)-'Chem - ODS'!H$15*10^6,'Chemicals Calcs'!M114))</f>
        <v>0</v>
      </c>
      <c r="N114" s="210">
        <f ca="1">IF(SUM('Chemicals Calcs'!N$2:N114)-'Chem - ODS'!I$15*10^6&lt;0,0,IF(AND(SUM('Chemicals Calcs'!N$1:N113)-'Chem - ODS'!I$15*10^6&lt;0,SUM('Chemicals Calcs'!N$2:N114)-'Chem - ODS'!I$15*10^6&gt;0),SUM('Chemicals Calcs'!N$2:N114)-'Chem - ODS'!I$15*10^6,'Chemicals Calcs'!N114))</f>
        <v>0</v>
      </c>
      <c r="O114" s="210">
        <f ca="1">IF(SUM('Chemicals Calcs'!O$2:O114)-'Chem - ODS'!J$15*10^6&lt;0,0,IF(AND(SUM('Chemicals Calcs'!O$1:O113)-'Chem - ODS'!J$15*10^6&lt;0,SUM('Chemicals Calcs'!O$2:O114)-'Chem - ODS'!J$15*10^6&gt;0),SUM('Chemicals Calcs'!O$2:O114)-'Chem - ODS'!J$15*10^6,'Chemicals Calcs'!O114))</f>
        <v>0</v>
      </c>
      <c r="P114" s="210">
        <f ca="1">IF(SUM('Chemicals Calcs'!P$2:P114)-'Chem - ODS'!K$15*10^6&lt;0,0,IF(AND(SUM('Chemicals Calcs'!P$1:P113)-'Chem - ODS'!K$15*10^6&lt;0,SUM('Chemicals Calcs'!P$2:P114)-'Chem - ODS'!K$15*10^6&gt;0),SUM('Chemicals Calcs'!P$2:P114)-'Chem - ODS'!K$15*10^6,'Chemicals Calcs'!P114))</f>
        <v>0</v>
      </c>
      <c r="Q114" s="210">
        <f ca="1">IF(SUM('Chemicals Calcs'!Q$2:Q114)-'Chem - ODS'!L$15*10^6&lt;0,0,IF(AND(SUM('Chemicals Calcs'!Q$1:Q113)-'Chem - ODS'!L$15*10^6&lt;0,SUM('Chemicals Calcs'!Q$2:Q114)-'Chem - ODS'!L$15*10^6&gt;0),SUM('Chemicals Calcs'!Q$2:Q114)-'Chem - ODS'!L$15*10^6,'Chemicals Calcs'!Q114))</f>
        <v>0</v>
      </c>
      <c r="R114" s="210">
        <f ca="1">IF(SUM('Chemicals Calcs'!R$2:R114)-'Chem - ODS'!M$15*10^6&lt;0,0,IF(AND(SUM('Chemicals Calcs'!R$1:R113)-'Chem - ODS'!M$15*10^6&lt;0,SUM('Chemicals Calcs'!R$2:R114)-'Chem - ODS'!M$15*10^6&gt;0),SUM('Chemicals Calcs'!R$2:R114)-'Chem - ODS'!M$15*10^6,'Chemicals Calcs'!R114))</f>
        <v>0</v>
      </c>
      <c r="S114" s="210">
        <f ca="1">IF(SUM('Chemicals Calcs'!S$2:S114)-'Chem - ODS'!N$15*10^6&lt;0,0,IF(AND(SUM('Chemicals Calcs'!S$1:S113)-'Chem - ODS'!N$15*10^6&lt;0,SUM('Chemicals Calcs'!S$2:S114)-'Chem - ODS'!N$15*10^6&gt;0),SUM('Chemicals Calcs'!S$2:S114)-'Chem - ODS'!N$15*10^6,'Chemicals Calcs'!S114))</f>
        <v>0</v>
      </c>
      <c r="T114" s="210">
        <f ca="1">IF(SUM('Chemicals Calcs'!T$2:T114)-'Chem - ODS'!O$15*10^6&lt;0,0,IF(AND(SUM('Chemicals Calcs'!T$1:T113)-'Chem - ODS'!O$15*10^6&lt;0,SUM('Chemicals Calcs'!T$2:T114)-'Chem - ODS'!O$15*10^6&gt;0),SUM('Chemicals Calcs'!T$2:T114)-'Chem - ODS'!O$15*10^6,'Chemicals Calcs'!T114))</f>
        <v>0</v>
      </c>
      <c r="U114" s="210">
        <f ca="1">IF(SUM('Chemicals Calcs'!U$2:U114)-'Chem - ODS'!P$15*10^6&lt;0,0,IF(AND(SUM('Chemicals Calcs'!U$1:U113)-'Chem - ODS'!P$15*10^6&lt;0,SUM('Chemicals Calcs'!U$2:U114)-'Chem - ODS'!P$15*10^6&gt;0),SUM('Chemicals Calcs'!U$2:U114)-'Chem - ODS'!P$15*10^6,'Chemicals Calcs'!U114))</f>
        <v>0</v>
      </c>
      <c r="V114" s="210">
        <f ca="1">IF(SUM('Chemicals Calcs'!V$2:V114)-'Chem - ODS'!Q$15*10^6&lt;0,0,IF(AND(SUM('Chemicals Calcs'!V$1:V113)-'Chem - ODS'!Q$15*10^6&lt;0,SUM('Chemicals Calcs'!V$2:V114)-'Chem - ODS'!Q$15*10^6&gt;0),SUM('Chemicals Calcs'!V$2:V114)-'Chem - ODS'!Q$15*10^6,'Chemicals Calcs'!V114))</f>
        <v>0</v>
      </c>
      <c r="W114" s="210">
        <f ca="1">IF(SUM('Chemicals Calcs'!W$2:W114)-'Chem - ODS'!R$15*10^6&lt;0,0,IF(AND(SUM('Chemicals Calcs'!W$1:W113)-'Chem - ODS'!R$15*10^6&lt;0,SUM('Chemicals Calcs'!W$2:W114)-'Chem - ODS'!R$15*10^6&gt;0),SUM('Chemicals Calcs'!W$2:W114)-'Chem - ODS'!R$15*10^6,'Chemicals Calcs'!W114))</f>
        <v>0</v>
      </c>
      <c r="X114" s="210">
        <f ca="1">IF(SUM('Chemicals Calcs'!X$2:X114)-'Chem - ODS'!S$15*10^6&lt;0,0,IF(AND(SUM('Chemicals Calcs'!X$1:X113)-'Chem - ODS'!S$15*10^6&lt;0,SUM('Chemicals Calcs'!X$2:X114)-'Chem - ODS'!S$15*10^6&gt;0),SUM('Chemicals Calcs'!X$2:X114)-'Chem - ODS'!S$15*10^6,'Chemicals Calcs'!X114))</f>
        <v>0</v>
      </c>
      <c r="Y114" s="210">
        <f ca="1">IF(SUM('Chemicals Calcs'!Y$2:Y114)-'Chem - ODS'!T$15*10^6&lt;0,0,IF(AND(SUM('Chemicals Calcs'!Y$1:Y113)-'Chem - ODS'!T$15*10^6&lt;0,SUM('Chemicals Calcs'!Y$2:Y114)-'Chem - ODS'!T$15*10^6&gt;0),SUM('Chemicals Calcs'!Y$2:Y114)-'Chem - ODS'!T$15*10^6,'Chemicals Calcs'!Y114))</f>
        <v>0</v>
      </c>
      <c r="Z114" s="210">
        <f ca="1">IF(SUM('Chemicals Calcs'!Z$2:Z114)-'Chem - ODS'!U$15*10^6&lt;0,0,IF(AND(SUM('Chemicals Calcs'!Z$1:Z113)-'Chem - ODS'!U$15*10^6&lt;0,SUM('Chemicals Calcs'!Z$2:Z114)-'Chem - ODS'!U$15*10^6&gt;0),SUM('Chemicals Calcs'!Z$2:Z114)-'Chem - ODS'!U$15*10^6,'Chemicals Calcs'!Z114))</f>
        <v>0</v>
      </c>
      <c r="AA114" s="210">
        <f ca="1">IF(SUM('Chemicals Calcs'!AA$2:AA114)-'Chem - ODS'!V$15*10^6&lt;0,0,IF(AND(SUM('Chemicals Calcs'!AA$1:AA113)-'Chem - ODS'!V$15*10^6&lt;0,SUM('Chemicals Calcs'!AA$2:AA114)-'Chem - ODS'!V$15*10^6&gt;0),SUM('Chemicals Calcs'!AA$2:AA114)-'Chem - ODS'!V$15*10^6,'Chemicals Calcs'!AA114))</f>
        <v>0</v>
      </c>
      <c r="AB114" s="210">
        <f ca="1">IF(SUM('Chemicals Calcs'!AB$2:AB114)-'Chem - ODS'!W$15*10^6&lt;0,0,IF(AND(SUM('Chemicals Calcs'!AB$1:AB113)-'Chem - ODS'!W$15*10^6&lt;0,SUM('Chemicals Calcs'!AB$2:AB114)-'Chem - ODS'!W$15*10^6&gt;0),SUM('Chemicals Calcs'!AB$2:AB114)-'Chem - ODS'!W$15*10^6,'Chemicals Calcs'!AB114))</f>
        <v>0</v>
      </c>
      <c r="AC114" s="210">
        <f ca="1">IF(SUM('Chemicals Calcs'!AC$2:AC114)-'Chem - ODS'!X$15*10^6&lt;0,0,IF(AND(SUM('Chemicals Calcs'!AC$1:AC113)-'Chem - ODS'!X$15*10^6&lt;0,SUM('Chemicals Calcs'!AC$2:AC114)-'Chem - ODS'!X$15*10^6&gt;0),SUM('Chemicals Calcs'!AC$2:AC114)-'Chem - ODS'!X$15*10^6,'Chemicals Calcs'!AC114))</f>
        <v>0</v>
      </c>
      <c r="AD114" s="210">
        <f ca="1">IF(SUM('Chemicals Calcs'!AD$2:AD114)-'Chem - ODS'!Y$15*10^6&lt;0,0,IF(AND(SUM('Chemicals Calcs'!AD$1:AD113)-'Chem - ODS'!Y$15*10^6&lt;0,SUM('Chemicals Calcs'!AD$2:AD114)-'Chem - ODS'!Y$15*10^6&gt;0),SUM('Chemicals Calcs'!AD$2:AD114)-'Chem - ODS'!Y$15*10^6,'Chemicals Calcs'!AD114))</f>
        <v>0</v>
      </c>
      <c r="AE114" s="210">
        <f ca="1">IF(SUM('Chemicals Calcs'!AE$2:AE114)-'Chem - ODS'!Z$15*10^6&lt;0,0,IF(AND(SUM('Chemicals Calcs'!AE$1:AE113)-'Chem - ODS'!Z$15*10^6&lt;0,SUM('Chemicals Calcs'!AE$2:AE114)-'Chem - ODS'!Z$15*10^6&gt;0),SUM('Chemicals Calcs'!AE$2:AE114)-'Chem - ODS'!Z$15*10^6,'Chemicals Calcs'!AE114))</f>
        <v>0</v>
      </c>
      <c r="AF114" s="210">
        <f ca="1">IF(SUM('Chemicals Calcs'!AF$2:AF114)-'Chem - ODS'!AA$15*10^6&lt;0,0,IF(AND(SUM('Chemicals Calcs'!AF$1:AF113)-'Chem - ODS'!AA$15*10^6&lt;0,SUM('Chemicals Calcs'!AF$2:AF114)-'Chem - ODS'!AA$15*10^6&gt;0),SUM('Chemicals Calcs'!AF$2:AF114)-'Chem - ODS'!AA$15*10^6,'Chemicals Calcs'!AF114))</f>
        <v>0</v>
      </c>
      <c r="AG114" s="210">
        <f ca="1">IF(SUM('Chemicals Calcs'!AG$2:AG114)-'Chem - ODS'!AB$15*10^6&lt;0,0,IF(AND(SUM('Chemicals Calcs'!AG$1:AG113)-'Chem - ODS'!AB$15*10^6&lt;0,SUM('Chemicals Calcs'!AG$2:AG114)-'Chem - ODS'!AB$15*10^6&gt;0),SUM('Chemicals Calcs'!AG$2:AG114)-'Chem - ODS'!AB$15*10^6,'Chemicals Calcs'!AG114))</f>
        <v>0</v>
      </c>
      <c r="AH114" s="210">
        <f ca="1">IF(SUM('Chemicals Calcs'!AH$2:AH114)-'Chem - ODS'!AC$15*10^6&lt;0,0,IF(AND(SUM('Chemicals Calcs'!AH$1:AH113)-'Chem - ODS'!AC$15*10^6&lt;0,SUM('Chemicals Calcs'!AH$2:AH114)-'Chem - ODS'!AC$15*10^6&gt;0),SUM('Chemicals Calcs'!AH$2:AH114)-'Chem - ODS'!AC$15*10^6,'Chemicals Calcs'!AH114))</f>
        <v>0</v>
      </c>
      <c r="AI114" s="210">
        <f ca="1">IF(SUM('Chemicals Calcs'!AI$2:AI114)-'Chem - ODS'!AD$15*10^6&lt;0,0,IF(AND(SUM('Chemicals Calcs'!AI$1:AI113)-'Chem - ODS'!AD$15*10^6&lt;0,SUM('Chemicals Calcs'!AI$2:AI114)-'Chem - ODS'!AD$15*10^6&gt;0),SUM('Chemicals Calcs'!AI$2:AI114)-'Chem - ODS'!AD$15*10^6,'Chemicals Calcs'!AI114))</f>
        <v>0</v>
      </c>
      <c r="AJ114" s="210">
        <f ca="1">IF(SUM('Chemicals Calcs'!AJ$2:AJ114)-'Chem - ODS'!AE$15*10^6&lt;0,0,IF(AND(SUM('Chemicals Calcs'!AJ$1:AJ113)-'Chem - ODS'!AE$15*10^6&lt;0,SUM('Chemicals Calcs'!AJ$2:AJ114)-'Chem - ODS'!AE$15*10^6&gt;0),SUM('Chemicals Calcs'!AJ$2:AJ114)-'Chem - ODS'!AE$15*10^6,'Chemicals Calcs'!AJ114))</f>
        <v>0</v>
      </c>
      <c r="AK114" s="210">
        <f ca="1">IF(SUM('Chemicals Calcs'!AK$2:AK114)-'Chem - ODS'!AF$15*10^6&lt;0,0,IF(AND(SUM('Chemicals Calcs'!AK$1:AK113)-'Chem - ODS'!AF$15*10^6&lt;0,SUM('Chemicals Calcs'!AK$2:AK114)-'Chem - ODS'!AF$15*10^6&gt;0),SUM('Chemicals Calcs'!AK$2:AK114)-'Chem - ODS'!AF$15*10^6,'Chemicals Calcs'!AK114))</f>
        <v>0</v>
      </c>
      <c r="AL114" s="210">
        <f ca="1">IF(SUM('Chemicals Calcs'!AL$2:AL114)-'Chem - ODS'!AG$15*10^6&lt;0,0,IF(AND(SUM('Chemicals Calcs'!AL$1:AL113)-'Chem - ODS'!AG$15*10^6&lt;0,SUM('Chemicals Calcs'!AL$2:AL114)-'Chem - ODS'!AG$15*10^6&gt;0),SUM('Chemicals Calcs'!AL$2:AL114)-'Chem - ODS'!AG$15*10^6,'Chemicals Calcs'!AL114))</f>
        <v>0</v>
      </c>
      <c r="AM114" s="210">
        <f ca="1">IF(SUM('Chemicals Calcs'!AM$2:AM114)-'Chem - ODS'!AH$15*10^6&lt;0,0,IF(AND(SUM('Chemicals Calcs'!AM$1:AM113)-'Chem - ODS'!AH$15*10^6&lt;0,SUM('Chemicals Calcs'!AM$2:AM114)-'Chem - ODS'!AH$15*10^6&gt;0),SUM('Chemicals Calcs'!AM$2:AM114)-'Chem - ODS'!AH$15*10^6,'Chemicals Calcs'!AM114))</f>
        <v>0</v>
      </c>
      <c r="AN114" s="210">
        <f ca="1">IF(SUM('Chemicals Calcs'!AN$2:AN114)-'Chem - ODS'!AI$15*10^6&lt;0,0,IF(AND(SUM('Chemicals Calcs'!AN$1:AN113)-'Chem - ODS'!AI$15*10^6&lt;0,SUM('Chemicals Calcs'!AN$2:AN114)-'Chem - ODS'!AI$15*10^6&gt;0),SUM('Chemicals Calcs'!AN$2:AN114)-'Chem - ODS'!AI$15*10^6,'Chemicals Calcs'!AN114))</f>
        <v>0</v>
      </c>
      <c r="AO114" s="210">
        <f ca="1">IF(SUM('Chemicals Calcs'!AO$2:AO114)-'Chem - ODS'!AJ$15*10^6&lt;0,0,IF(AND(SUM('Chemicals Calcs'!AO$1:AO113)-'Chem - ODS'!AJ$15*10^6&lt;0,SUM('Chemicals Calcs'!AO$2:AO114)-'Chem - ODS'!AJ$15*10^6&gt;0),SUM('Chemicals Calcs'!AO$2:AO114)-'Chem - ODS'!AJ$15*10^6,'Chemicals Calcs'!AO114))</f>
        <v>0</v>
      </c>
      <c r="AP114" s="210">
        <f ca="1">IF(SUM('Chemicals Calcs'!AP$2:AP114)-'Chem - ODS'!AK$15*10^6&lt;0,0,IF(AND(SUM('Chemicals Calcs'!AP$1:AP113)-'Chem - ODS'!AK$15*10^6&lt;0,SUM('Chemicals Calcs'!AP$2:AP114)-'Chem - ODS'!AK$15*10^6&gt;0),SUM('Chemicals Calcs'!AP$2:AP114)-'Chem - ODS'!AK$15*10^6,'Chemicals Calcs'!AP114))</f>
        <v>0</v>
      </c>
    </row>
    <row r="115" spans="1:42">
      <c r="A115" s="74">
        <v>63</v>
      </c>
      <c r="B115">
        <f ca="1">IF('Chemicals 2010'!$A123="CP",INDIRECT("'Chemicals 2010'!"&amp;'Country Selector'!$B$3&amp;ROW($A123))*10^12,0)</f>
        <v>0</v>
      </c>
      <c r="C115" s="90">
        <f t="shared" ca="1" si="4"/>
        <v>0</v>
      </c>
      <c r="D115" s="90">
        <f t="shared" ca="1" si="5"/>
        <v>0</v>
      </c>
      <c r="E115" s="90">
        <f t="shared" ca="1" si="5"/>
        <v>0</v>
      </c>
      <c r="F115" s="90">
        <f t="shared" ca="1" si="5"/>
        <v>0</v>
      </c>
      <c r="G115" s="210">
        <f ca="1">IF(SUM('Chemicals Calcs'!G$2:G115)-'Chem - ODS'!B$15*10^6&lt;0,0,IF(AND(SUM('Chemicals Calcs'!G$1:G114)-'Chem - ODS'!B$15*10^6&lt;0,SUM('Chemicals Calcs'!G$2:G115)-'Chem - ODS'!B$15*10^6&gt;0),SUM('Chemicals Calcs'!G$2:G115)-'Chem - ODS'!B$15*10^6,'Chemicals Calcs'!G115))</f>
        <v>0</v>
      </c>
      <c r="H115" s="210">
        <f ca="1">IF(SUM('Chemicals Calcs'!H$2:H115)-'Chem - ODS'!C$15*10^6&lt;0,0,IF(AND(SUM('Chemicals Calcs'!H$1:H114)-'Chem - ODS'!C$15*10^6&lt;0,SUM('Chemicals Calcs'!H$2:H115)-'Chem - ODS'!C$15*10^6&gt;0),SUM('Chemicals Calcs'!H$2:H115)-'Chem - ODS'!C$15*10^6,'Chemicals Calcs'!H115))</f>
        <v>0</v>
      </c>
      <c r="I115" s="210">
        <f ca="1">IF(SUM('Chemicals Calcs'!I$2:I115)-'Chem - ODS'!D$15*10^6&lt;0,0,IF(AND(SUM('Chemicals Calcs'!I$1:I114)-'Chem - ODS'!D$15*10^6&lt;0,SUM('Chemicals Calcs'!I$2:I115)-'Chem - ODS'!D$15*10^6&gt;0),SUM('Chemicals Calcs'!I$2:I115)-'Chem - ODS'!D$15*10^6,'Chemicals Calcs'!I115))</f>
        <v>0</v>
      </c>
      <c r="J115" s="210">
        <f ca="1">IF(SUM('Chemicals Calcs'!J$2:J115)-'Chem - ODS'!E$15*10^6&lt;0,0,IF(AND(SUM('Chemicals Calcs'!J$1:J114)-'Chem - ODS'!E$15*10^6&lt;0,SUM('Chemicals Calcs'!J$2:J115)-'Chem - ODS'!E$15*10^6&gt;0),SUM('Chemicals Calcs'!J$2:J115)-'Chem - ODS'!E$15*10^6,'Chemicals Calcs'!J115))</f>
        <v>0</v>
      </c>
      <c r="K115" s="210">
        <f ca="1">IF(SUM('Chemicals Calcs'!K$2:K115)-'Chem - ODS'!F$15*10^6&lt;0,0,IF(AND(SUM('Chemicals Calcs'!K$1:K114)-'Chem - ODS'!F$15*10^6&lt;0,SUM('Chemicals Calcs'!K$2:K115)-'Chem - ODS'!F$15*10^6&gt;0),SUM('Chemicals Calcs'!K$2:K115)-'Chem - ODS'!F$15*10^6,'Chemicals Calcs'!K115))</f>
        <v>0</v>
      </c>
      <c r="L115" s="210">
        <f ca="1">IF(SUM('Chemicals Calcs'!L$2:L115)-'Chem - ODS'!G$15*10^6&lt;0,0,IF(AND(SUM('Chemicals Calcs'!L$1:L114)-'Chem - ODS'!G$15*10^6&lt;0,SUM('Chemicals Calcs'!L$2:L115)-'Chem - ODS'!G$15*10^6&gt;0),SUM('Chemicals Calcs'!L$2:L115)-'Chem - ODS'!G$15*10^6,'Chemicals Calcs'!L115))</f>
        <v>0</v>
      </c>
      <c r="M115" s="210">
        <f ca="1">IF(SUM('Chemicals Calcs'!M$2:M115)-'Chem - ODS'!H$15*10^6&lt;0,0,IF(AND(SUM('Chemicals Calcs'!M$1:M114)-'Chem - ODS'!H$15*10^6&lt;0,SUM('Chemicals Calcs'!M$2:M115)-'Chem - ODS'!H$15*10^6&gt;0),SUM('Chemicals Calcs'!M$2:M115)-'Chem - ODS'!H$15*10^6,'Chemicals Calcs'!M115))</f>
        <v>0</v>
      </c>
      <c r="N115" s="210">
        <f ca="1">IF(SUM('Chemicals Calcs'!N$2:N115)-'Chem - ODS'!I$15*10^6&lt;0,0,IF(AND(SUM('Chemicals Calcs'!N$1:N114)-'Chem - ODS'!I$15*10^6&lt;0,SUM('Chemicals Calcs'!N$2:N115)-'Chem - ODS'!I$15*10^6&gt;0),SUM('Chemicals Calcs'!N$2:N115)-'Chem - ODS'!I$15*10^6,'Chemicals Calcs'!N115))</f>
        <v>0</v>
      </c>
      <c r="O115" s="210">
        <f ca="1">IF(SUM('Chemicals Calcs'!O$2:O115)-'Chem - ODS'!J$15*10^6&lt;0,0,IF(AND(SUM('Chemicals Calcs'!O$1:O114)-'Chem - ODS'!J$15*10^6&lt;0,SUM('Chemicals Calcs'!O$2:O115)-'Chem - ODS'!J$15*10^6&gt;0),SUM('Chemicals Calcs'!O$2:O115)-'Chem - ODS'!J$15*10^6,'Chemicals Calcs'!O115))</f>
        <v>0</v>
      </c>
      <c r="P115" s="210">
        <f ca="1">IF(SUM('Chemicals Calcs'!P$2:P115)-'Chem - ODS'!K$15*10^6&lt;0,0,IF(AND(SUM('Chemicals Calcs'!P$1:P114)-'Chem - ODS'!K$15*10^6&lt;0,SUM('Chemicals Calcs'!P$2:P115)-'Chem - ODS'!K$15*10^6&gt;0),SUM('Chemicals Calcs'!P$2:P115)-'Chem - ODS'!K$15*10^6,'Chemicals Calcs'!P115))</f>
        <v>0</v>
      </c>
      <c r="Q115" s="210">
        <f ca="1">IF(SUM('Chemicals Calcs'!Q$2:Q115)-'Chem - ODS'!L$15*10^6&lt;0,0,IF(AND(SUM('Chemicals Calcs'!Q$1:Q114)-'Chem - ODS'!L$15*10^6&lt;0,SUM('Chemicals Calcs'!Q$2:Q115)-'Chem - ODS'!L$15*10^6&gt;0),SUM('Chemicals Calcs'!Q$2:Q115)-'Chem - ODS'!L$15*10^6,'Chemicals Calcs'!Q115))</f>
        <v>0</v>
      </c>
      <c r="R115" s="210">
        <f ca="1">IF(SUM('Chemicals Calcs'!R$2:R115)-'Chem - ODS'!M$15*10^6&lt;0,0,IF(AND(SUM('Chemicals Calcs'!R$1:R114)-'Chem - ODS'!M$15*10^6&lt;0,SUM('Chemicals Calcs'!R$2:R115)-'Chem - ODS'!M$15*10^6&gt;0),SUM('Chemicals Calcs'!R$2:R115)-'Chem - ODS'!M$15*10^6,'Chemicals Calcs'!R115))</f>
        <v>0</v>
      </c>
      <c r="S115" s="210">
        <f ca="1">IF(SUM('Chemicals Calcs'!S$2:S115)-'Chem - ODS'!N$15*10^6&lt;0,0,IF(AND(SUM('Chemicals Calcs'!S$1:S114)-'Chem - ODS'!N$15*10^6&lt;0,SUM('Chemicals Calcs'!S$2:S115)-'Chem - ODS'!N$15*10^6&gt;0),SUM('Chemicals Calcs'!S$2:S115)-'Chem - ODS'!N$15*10^6,'Chemicals Calcs'!S115))</f>
        <v>0</v>
      </c>
      <c r="T115" s="210">
        <f ca="1">IF(SUM('Chemicals Calcs'!T$2:T115)-'Chem - ODS'!O$15*10^6&lt;0,0,IF(AND(SUM('Chemicals Calcs'!T$1:T114)-'Chem - ODS'!O$15*10^6&lt;0,SUM('Chemicals Calcs'!T$2:T115)-'Chem - ODS'!O$15*10^6&gt;0),SUM('Chemicals Calcs'!T$2:T115)-'Chem - ODS'!O$15*10^6,'Chemicals Calcs'!T115))</f>
        <v>0</v>
      </c>
      <c r="U115" s="210">
        <f ca="1">IF(SUM('Chemicals Calcs'!U$2:U115)-'Chem - ODS'!P$15*10^6&lt;0,0,IF(AND(SUM('Chemicals Calcs'!U$1:U114)-'Chem - ODS'!P$15*10^6&lt;0,SUM('Chemicals Calcs'!U$2:U115)-'Chem - ODS'!P$15*10^6&gt;0),SUM('Chemicals Calcs'!U$2:U115)-'Chem - ODS'!P$15*10^6,'Chemicals Calcs'!U115))</f>
        <v>0</v>
      </c>
      <c r="V115" s="210">
        <f ca="1">IF(SUM('Chemicals Calcs'!V$2:V115)-'Chem - ODS'!Q$15*10^6&lt;0,0,IF(AND(SUM('Chemicals Calcs'!V$1:V114)-'Chem - ODS'!Q$15*10^6&lt;0,SUM('Chemicals Calcs'!V$2:V115)-'Chem - ODS'!Q$15*10^6&gt;0),SUM('Chemicals Calcs'!V$2:V115)-'Chem - ODS'!Q$15*10^6,'Chemicals Calcs'!V115))</f>
        <v>0</v>
      </c>
      <c r="W115" s="210">
        <f ca="1">IF(SUM('Chemicals Calcs'!W$2:W115)-'Chem - ODS'!R$15*10^6&lt;0,0,IF(AND(SUM('Chemicals Calcs'!W$1:W114)-'Chem - ODS'!R$15*10^6&lt;0,SUM('Chemicals Calcs'!W$2:W115)-'Chem - ODS'!R$15*10^6&gt;0),SUM('Chemicals Calcs'!W$2:W115)-'Chem - ODS'!R$15*10^6,'Chemicals Calcs'!W115))</f>
        <v>0</v>
      </c>
      <c r="X115" s="210">
        <f ca="1">IF(SUM('Chemicals Calcs'!X$2:X115)-'Chem - ODS'!S$15*10^6&lt;0,0,IF(AND(SUM('Chemicals Calcs'!X$1:X114)-'Chem - ODS'!S$15*10^6&lt;0,SUM('Chemicals Calcs'!X$2:X115)-'Chem - ODS'!S$15*10^6&gt;0),SUM('Chemicals Calcs'!X$2:X115)-'Chem - ODS'!S$15*10^6,'Chemicals Calcs'!X115))</f>
        <v>0</v>
      </c>
      <c r="Y115" s="210">
        <f ca="1">IF(SUM('Chemicals Calcs'!Y$2:Y115)-'Chem - ODS'!T$15*10^6&lt;0,0,IF(AND(SUM('Chemicals Calcs'!Y$1:Y114)-'Chem - ODS'!T$15*10^6&lt;0,SUM('Chemicals Calcs'!Y$2:Y115)-'Chem - ODS'!T$15*10^6&gt;0),SUM('Chemicals Calcs'!Y$2:Y115)-'Chem - ODS'!T$15*10^6,'Chemicals Calcs'!Y115))</f>
        <v>0</v>
      </c>
      <c r="Z115" s="210">
        <f ca="1">IF(SUM('Chemicals Calcs'!Z$2:Z115)-'Chem - ODS'!U$15*10^6&lt;0,0,IF(AND(SUM('Chemicals Calcs'!Z$1:Z114)-'Chem - ODS'!U$15*10^6&lt;0,SUM('Chemicals Calcs'!Z$2:Z115)-'Chem - ODS'!U$15*10^6&gt;0),SUM('Chemicals Calcs'!Z$2:Z115)-'Chem - ODS'!U$15*10^6,'Chemicals Calcs'!Z115))</f>
        <v>0</v>
      </c>
      <c r="AA115" s="210">
        <f ca="1">IF(SUM('Chemicals Calcs'!AA$2:AA115)-'Chem - ODS'!V$15*10^6&lt;0,0,IF(AND(SUM('Chemicals Calcs'!AA$1:AA114)-'Chem - ODS'!V$15*10^6&lt;0,SUM('Chemicals Calcs'!AA$2:AA115)-'Chem - ODS'!V$15*10^6&gt;0),SUM('Chemicals Calcs'!AA$2:AA115)-'Chem - ODS'!V$15*10^6,'Chemicals Calcs'!AA115))</f>
        <v>0</v>
      </c>
      <c r="AB115" s="210">
        <f ca="1">IF(SUM('Chemicals Calcs'!AB$2:AB115)-'Chem - ODS'!W$15*10^6&lt;0,0,IF(AND(SUM('Chemicals Calcs'!AB$1:AB114)-'Chem - ODS'!W$15*10^6&lt;0,SUM('Chemicals Calcs'!AB$2:AB115)-'Chem - ODS'!W$15*10^6&gt;0),SUM('Chemicals Calcs'!AB$2:AB115)-'Chem - ODS'!W$15*10^6,'Chemicals Calcs'!AB115))</f>
        <v>0</v>
      </c>
      <c r="AC115" s="210">
        <f ca="1">IF(SUM('Chemicals Calcs'!AC$2:AC115)-'Chem - ODS'!X$15*10^6&lt;0,0,IF(AND(SUM('Chemicals Calcs'!AC$1:AC114)-'Chem - ODS'!X$15*10^6&lt;0,SUM('Chemicals Calcs'!AC$2:AC115)-'Chem - ODS'!X$15*10^6&gt;0),SUM('Chemicals Calcs'!AC$2:AC115)-'Chem - ODS'!X$15*10^6,'Chemicals Calcs'!AC115))</f>
        <v>0</v>
      </c>
      <c r="AD115" s="210">
        <f ca="1">IF(SUM('Chemicals Calcs'!AD$2:AD115)-'Chem - ODS'!Y$15*10^6&lt;0,0,IF(AND(SUM('Chemicals Calcs'!AD$1:AD114)-'Chem - ODS'!Y$15*10^6&lt;0,SUM('Chemicals Calcs'!AD$2:AD115)-'Chem - ODS'!Y$15*10^6&gt;0),SUM('Chemicals Calcs'!AD$2:AD115)-'Chem - ODS'!Y$15*10^6,'Chemicals Calcs'!AD115))</f>
        <v>0</v>
      </c>
      <c r="AE115" s="210">
        <f ca="1">IF(SUM('Chemicals Calcs'!AE$2:AE115)-'Chem - ODS'!Z$15*10^6&lt;0,0,IF(AND(SUM('Chemicals Calcs'!AE$1:AE114)-'Chem - ODS'!Z$15*10^6&lt;0,SUM('Chemicals Calcs'!AE$2:AE115)-'Chem - ODS'!Z$15*10^6&gt;0),SUM('Chemicals Calcs'!AE$2:AE115)-'Chem - ODS'!Z$15*10^6,'Chemicals Calcs'!AE115))</f>
        <v>0</v>
      </c>
      <c r="AF115" s="210">
        <f ca="1">IF(SUM('Chemicals Calcs'!AF$2:AF115)-'Chem - ODS'!AA$15*10^6&lt;0,0,IF(AND(SUM('Chemicals Calcs'!AF$1:AF114)-'Chem - ODS'!AA$15*10^6&lt;0,SUM('Chemicals Calcs'!AF$2:AF115)-'Chem - ODS'!AA$15*10^6&gt;0),SUM('Chemicals Calcs'!AF$2:AF115)-'Chem - ODS'!AA$15*10^6,'Chemicals Calcs'!AF115))</f>
        <v>0</v>
      </c>
      <c r="AG115" s="210">
        <f ca="1">IF(SUM('Chemicals Calcs'!AG$2:AG115)-'Chem - ODS'!AB$15*10^6&lt;0,0,IF(AND(SUM('Chemicals Calcs'!AG$1:AG114)-'Chem - ODS'!AB$15*10^6&lt;0,SUM('Chemicals Calcs'!AG$2:AG115)-'Chem - ODS'!AB$15*10^6&gt;0),SUM('Chemicals Calcs'!AG$2:AG115)-'Chem - ODS'!AB$15*10^6,'Chemicals Calcs'!AG115))</f>
        <v>0</v>
      </c>
      <c r="AH115" s="210">
        <f ca="1">IF(SUM('Chemicals Calcs'!AH$2:AH115)-'Chem - ODS'!AC$15*10^6&lt;0,0,IF(AND(SUM('Chemicals Calcs'!AH$1:AH114)-'Chem - ODS'!AC$15*10^6&lt;0,SUM('Chemicals Calcs'!AH$2:AH115)-'Chem - ODS'!AC$15*10^6&gt;0),SUM('Chemicals Calcs'!AH$2:AH115)-'Chem - ODS'!AC$15*10^6,'Chemicals Calcs'!AH115))</f>
        <v>0</v>
      </c>
      <c r="AI115" s="210">
        <f ca="1">IF(SUM('Chemicals Calcs'!AI$2:AI115)-'Chem - ODS'!AD$15*10^6&lt;0,0,IF(AND(SUM('Chemicals Calcs'!AI$1:AI114)-'Chem - ODS'!AD$15*10^6&lt;0,SUM('Chemicals Calcs'!AI$2:AI115)-'Chem - ODS'!AD$15*10^6&gt;0),SUM('Chemicals Calcs'!AI$2:AI115)-'Chem - ODS'!AD$15*10^6,'Chemicals Calcs'!AI115))</f>
        <v>0</v>
      </c>
      <c r="AJ115" s="210">
        <f ca="1">IF(SUM('Chemicals Calcs'!AJ$2:AJ115)-'Chem - ODS'!AE$15*10^6&lt;0,0,IF(AND(SUM('Chemicals Calcs'!AJ$1:AJ114)-'Chem - ODS'!AE$15*10^6&lt;0,SUM('Chemicals Calcs'!AJ$2:AJ115)-'Chem - ODS'!AE$15*10^6&gt;0),SUM('Chemicals Calcs'!AJ$2:AJ115)-'Chem - ODS'!AE$15*10^6,'Chemicals Calcs'!AJ115))</f>
        <v>0</v>
      </c>
      <c r="AK115" s="210">
        <f ca="1">IF(SUM('Chemicals Calcs'!AK$2:AK115)-'Chem - ODS'!AF$15*10^6&lt;0,0,IF(AND(SUM('Chemicals Calcs'!AK$1:AK114)-'Chem - ODS'!AF$15*10^6&lt;0,SUM('Chemicals Calcs'!AK$2:AK115)-'Chem - ODS'!AF$15*10^6&gt;0),SUM('Chemicals Calcs'!AK$2:AK115)-'Chem - ODS'!AF$15*10^6,'Chemicals Calcs'!AK115))</f>
        <v>0</v>
      </c>
      <c r="AL115" s="210">
        <f ca="1">IF(SUM('Chemicals Calcs'!AL$2:AL115)-'Chem - ODS'!AG$15*10^6&lt;0,0,IF(AND(SUM('Chemicals Calcs'!AL$1:AL114)-'Chem - ODS'!AG$15*10^6&lt;0,SUM('Chemicals Calcs'!AL$2:AL115)-'Chem - ODS'!AG$15*10^6&gt;0),SUM('Chemicals Calcs'!AL$2:AL115)-'Chem - ODS'!AG$15*10^6,'Chemicals Calcs'!AL115))</f>
        <v>0</v>
      </c>
      <c r="AM115" s="210">
        <f ca="1">IF(SUM('Chemicals Calcs'!AM$2:AM115)-'Chem - ODS'!AH$15*10^6&lt;0,0,IF(AND(SUM('Chemicals Calcs'!AM$1:AM114)-'Chem - ODS'!AH$15*10^6&lt;0,SUM('Chemicals Calcs'!AM$2:AM115)-'Chem - ODS'!AH$15*10^6&gt;0),SUM('Chemicals Calcs'!AM$2:AM115)-'Chem - ODS'!AH$15*10^6,'Chemicals Calcs'!AM115))</f>
        <v>0</v>
      </c>
      <c r="AN115" s="210">
        <f ca="1">IF(SUM('Chemicals Calcs'!AN$2:AN115)-'Chem - ODS'!AI$15*10^6&lt;0,0,IF(AND(SUM('Chemicals Calcs'!AN$1:AN114)-'Chem - ODS'!AI$15*10^6&lt;0,SUM('Chemicals Calcs'!AN$2:AN115)-'Chem - ODS'!AI$15*10^6&gt;0),SUM('Chemicals Calcs'!AN$2:AN115)-'Chem - ODS'!AI$15*10^6,'Chemicals Calcs'!AN115))</f>
        <v>0</v>
      </c>
      <c r="AO115" s="210">
        <f ca="1">IF(SUM('Chemicals Calcs'!AO$2:AO115)-'Chem - ODS'!AJ$15*10^6&lt;0,0,IF(AND(SUM('Chemicals Calcs'!AO$1:AO114)-'Chem - ODS'!AJ$15*10^6&lt;0,SUM('Chemicals Calcs'!AO$2:AO115)-'Chem - ODS'!AJ$15*10^6&gt;0),SUM('Chemicals Calcs'!AO$2:AO115)-'Chem - ODS'!AJ$15*10^6,'Chemicals Calcs'!AO115))</f>
        <v>0</v>
      </c>
      <c r="AP115" s="210">
        <f ca="1">IF(SUM('Chemicals Calcs'!AP$2:AP115)-'Chem - ODS'!AK$15*10^6&lt;0,0,IF(AND(SUM('Chemicals Calcs'!AP$1:AP114)-'Chem - ODS'!AK$15*10^6&lt;0,SUM('Chemicals Calcs'!AP$2:AP115)-'Chem - ODS'!AK$15*10^6&gt;0),SUM('Chemicals Calcs'!AP$2:AP115)-'Chem - ODS'!AK$15*10^6,'Chemicals Calcs'!AP115))</f>
        <v>0</v>
      </c>
    </row>
    <row r="116" spans="1:42">
      <c r="A116" s="74">
        <v>64</v>
      </c>
      <c r="B116">
        <f ca="1">IF('Chemicals 2010'!$A124="CP",INDIRECT("'Chemicals 2010'!"&amp;'Country Selector'!$B$3&amp;ROW($A124))*10^12,0)</f>
        <v>0</v>
      </c>
      <c r="C116" s="90">
        <f t="shared" ca="1" si="4"/>
        <v>0</v>
      </c>
      <c r="D116" s="90">
        <f t="shared" ca="1" si="5"/>
        <v>0</v>
      </c>
      <c r="E116" s="90">
        <f t="shared" ca="1" si="5"/>
        <v>0</v>
      </c>
      <c r="F116" s="90">
        <f t="shared" ca="1" si="5"/>
        <v>0</v>
      </c>
      <c r="G116" s="210">
        <f ca="1">IF(SUM('Chemicals Calcs'!G$2:G116)-'Chem - ODS'!B$15*10^6&lt;0,0,IF(AND(SUM('Chemicals Calcs'!G$1:G115)-'Chem - ODS'!B$15*10^6&lt;0,SUM('Chemicals Calcs'!G$2:G116)-'Chem - ODS'!B$15*10^6&gt;0),SUM('Chemicals Calcs'!G$2:G116)-'Chem - ODS'!B$15*10^6,'Chemicals Calcs'!G116))</f>
        <v>0</v>
      </c>
      <c r="H116" s="210">
        <f ca="1">IF(SUM('Chemicals Calcs'!H$2:H116)-'Chem - ODS'!C$15*10^6&lt;0,0,IF(AND(SUM('Chemicals Calcs'!H$1:H115)-'Chem - ODS'!C$15*10^6&lt;0,SUM('Chemicals Calcs'!H$2:H116)-'Chem - ODS'!C$15*10^6&gt;0),SUM('Chemicals Calcs'!H$2:H116)-'Chem - ODS'!C$15*10^6,'Chemicals Calcs'!H116))</f>
        <v>0</v>
      </c>
      <c r="I116" s="210">
        <f ca="1">IF(SUM('Chemicals Calcs'!I$2:I116)-'Chem - ODS'!D$15*10^6&lt;0,0,IF(AND(SUM('Chemicals Calcs'!I$1:I115)-'Chem - ODS'!D$15*10^6&lt;0,SUM('Chemicals Calcs'!I$2:I116)-'Chem - ODS'!D$15*10^6&gt;0),SUM('Chemicals Calcs'!I$2:I116)-'Chem - ODS'!D$15*10^6,'Chemicals Calcs'!I116))</f>
        <v>0</v>
      </c>
      <c r="J116" s="210">
        <f ca="1">IF(SUM('Chemicals Calcs'!J$2:J116)-'Chem - ODS'!E$15*10^6&lt;0,0,IF(AND(SUM('Chemicals Calcs'!J$1:J115)-'Chem - ODS'!E$15*10^6&lt;0,SUM('Chemicals Calcs'!J$2:J116)-'Chem - ODS'!E$15*10^6&gt;0),SUM('Chemicals Calcs'!J$2:J116)-'Chem - ODS'!E$15*10^6,'Chemicals Calcs'!J116))</f>
        <v>0</v>
      </c>
      <c r="K116" s="210">
        <f ca="1">IF(SUM('Chemicals Calcs'!K$2:K116)-'Chem - ODS'!F$15*10^6&lt;0,0,IF(AND(SUM('Chemicals Calcs'!K$1:K115)-'Chem - ODS'!F$15*10^6&lt;0,SUM('Chemicals Calcs'!K$2:K116)-'Chem - ODS'!F$15*10^6&gt;0),SUM('Chemicals Calcs'!K$2:K116)-'Chem - ODS'!F$15*10^6,'Chemicals Calcs'!K116))</f>
        <v>0</v>
      </c>
      <c r="L116" s="210">
        <f ca="1">IF(SUM('Chemicals Calcs'!L$2:L116)-'Chem - ODS'!G$15*10^6&lt;0,0,IF(AND(SUM('Chemicals Calcs'!L$1:L115)-'Chem - ODS'!G$15*10^6&lt;0,SUM('Chemicals Calcs'!L$2:L116)-'Chem - ODS'!G$15*10^6&gt;0),SUM('Chemicals Calcs'!L$2:L116)-'Chem - ODS'!G$15*10^6,'Chemicals Calcs'!L116))</f>
        <v>0</v>
      </c>
      <c r="M116" s="210">
        <f ca="1">IF(SUM('Chemicals Calcs'!M$2:M116)-'Chem - ODS'!H$15*10^6&lt;0,0,IF(AND(SUM('Chemicals Calcs'!M$1:M115)-'Chem - ODS'!H$15*10^6&lt;0,SUM('Chemicals Calcs'!M$2:M116)-'Chem - ODS'!H$15*10^6&gt;0),SUM('Chemicals Calcs'!M$2:M116)-'Chem - ODS'!H$15*10^6,'Chemicals Calcs'!M116))</f>
        <v>0</v>
      </c>
      <c r="N116" s="210">
        <f ca="1">IF(SUM('Chemicals Calcs'!N$2:N116)-'Chem - ODS'!I$15*10^6&lt;0,0,IF(AND(SUM('Chemicals Calcs'!N$1:N115)-'Chem - ODS'!I$15*10^6&lt;0,SUM('Chemicals Calcs'!N$2:N116)-'Chem - ODS'!I$15*10^6&gt;0),SUM('Chemicals Calcs'!N$2:N116)-'Chem - ODS'!I$15*10^6,'Chemicals Calcs'!N116))</f>
        <v>0</v>
      </c>
      <c r="O116" s="210">
        <f ca="1">IF(SUM('Chemicals Calcs'!O$2:O116)-'Chem - ODS'!J$15*10^6&lt;0,0,IF(AND(SUM('Chemicals Calcs'!O$1:O115)-'Chem - ODS'!J$15*10^6&lt;0,SUM('Chemicals Calcs'!O$2:O116)-'Chem - ODS'!J$15*10^6&gt;0),SUM('Chemicals Calcs'!O$2:O116)-'Chem - ODS'!J$15*10^6,'Chemicals Calcs'!O116))</f>
        <v>0</v>
      </c>
      <c r="P116" s="210">
        <f ca="1">IF(SUM('Chemicals Calcs'!P$2:P116)-'Chem - ODS'!K$15*10^6&lt;0,0,IF(AND(SUM('Chemicals Calcs'!P$1:P115)-'Chem - ODS'!K$15*10^6&lt;0,SUM('Chemicals Calcs'!P$2:P116)-'Chem - ODS'!K$15*10^6&gt;0),SUM('Chemicals Calcs'!P$2:P116)-'Chem - ODS'!K$15*10^6,'Chemicals Calcs'!P116))</f>
        <v>0</v>
      </c>
      <c r="Q116" s="210">
        <f ca="1">IF(SUM('Chemicals Calcs'!Q$2:Q116)-'Chem - ODS'!L$15*10^6&lt;0,0,IF(AND(SUM('Chemicals Calcs'!Q$1:Q115)-'Chem - ODS'!L$15*10^6&lt;0,SUM('Chemicals Calcs'!Q$2:Q116)-'Chem - ODS'!L$15*10^6&gt;0),SUM('Chemicals Calcs'!Q$2:Q116)-'Chem - ODS'!L$15*10^6,'Chemicals Calcs'!Q116))</f>
        <v>0</v>
      </c>
      <c r="R116" s="210">
        <f ca="1">IF(SUM('Chemicals Calcs'!R$2:R116)-'Chem - ODS'!M$15*10^6&lt;0,0,IF(AND(SUM('Chemicals Calcs'!R$1:R115)-'Chem - ODS'!M$15*10^6&lt;0,SUM('Chemicals Calcs'!R$2:R116)-'Chem - ODS'!M$15*10^6&gt;0),SUM('Chemicals Calcs'!R$2:R116)-'Chem - ODS'!M$15*10^6,'Chemicals Calcs'!R116))</f>
        <v>0</v>
      </c>
      <c r="S116" s="210">
        <f ca="1">IF(SUM('Chemicals Calcs'!S$2:S116)-'Chem - ODS'!N$15*10^6&lt;0,0,IF(AND(SUM('Chemicals Calcs'!S$1:S115)-'Chem - ODS'!N$15*10^6&lt;0,SUM('Chemicals Calcs'!S$2:S116)-'Chem - ODS'!N$15*10^6&gt;0),SUM('Chemicals Calcs'!S$2:S116)-'Chem - ODS'!N$15*10^6,'Chemicals Calcs'!S116))</f>
        <v>0</v>
      </c>
      <c r="T116" s="210">
        <f ca="1">IF(SUM('Chemicals Calcs'!T$2:T116)-'Chem - ODS'!O$15*10^6&lt;0,0,IF(AND(SUM('Chemicals Calcs'!T$1:T115)-'Chem - ODS'!O$15*10^6&lt;0,SUM('Chemicals Calcs'!T$2:T116)-'Chem - ODS'!O$15*10^6&gt;0),SUM('Chemicals Calcs'!T$2:T116)-'Chem - ODS'!O$15*10^6,'Chemicals Calcs'!T116))</f>
        <v>0</v>
      </c>
      <c r="U116" s="210">
        <f ca="1">IF(SUM('Chemicals Calcs'!U$2:U116)-'Chem - ODS'!P$15*10^6&lt;0,0,IF(AND(SUM('Chemicals Calcs'!U$1:U115)-'Chem - ODS'!P$15*10^6&lt;0,SUM('Chemicals Calcs'!U$2:U116)-'Chem - ODS'!P$15*10^6&gt;0),SUM('Chemicals Calcs'!U$2:U116)-'Chem - ODS'!P$15*10^6,'Chemicals Calcs'!U116))</f>
        <v>0</v>
      </c>
      <c r="V116" s="210">
        <f ca="1">IF(SUM('Chemicals Calcs'!V$2:V116)-'Chem - ODS'!Q$15*10^6&lt;0,0,IF(AND(SUM('Chemicals Calcs'!V$1:V115)-'Chem - ODS'!Q$15*10^6&lt;0,SUM('Chemicals Calcs'!V$2:V116)-'Chem - ODS'!Q$15*10^6&gt;0),SUM('Chemicals Calcs'!V$2:V116)-'Chem - ODS'!Q$15*10^6,'Chemicals Calcs'!V116))</f>
        <v>0</v>
      </c>
      <c r="W116" s="210">
        <f ca="1">IF(SUM('Chemicals Calcs'!W$2:W116)-'Chem - ODS'!R$15*10^6&lt;0,0,IF(AND(SUM('Chemicals Calcs'!W$1:W115)-'Chem - ODS'!R$15*10^6&lt;0,SUM('Chemicals Calcs'!W$2:W116)-'Chem - ODS'!R$15*10^6&gt;0),SUM('Chemicals Calcs'!W$2:W116)-'Chem - ODS'!R$15*10^6,'Chemicals Calcs'!W116))</f>
        <v>0</v>
      </c>
      <c r="X116" s="210">
        <f ca="1">IF(SUM('Chemicals Calcs'!X$2:X116)-'Chem - ODS'!S$15*10^6&lt;0,0,IF(AND(SUM('Chemicals Calcs'!X$1:X115)-'Chem - ODS'!S$15*10^6&lt;0,SUM('Chemicals Calcs'!X$2:X116)-'Chem - ODS'!S$15*10^6&gt;0),SUM('Chemicals Calcs'!X$2:X116)-'Chem - ODS'!S$15*10^6,'Chemicals Calcs'!X116))</f>
        <v>0</v>
      </c>
      <c r="Y116" s="210">
        <f ca="1">IF(SUM('Chemicals Calcs'!Y$2:Y116)-'Chem - ODS'!T$15*10^6&lt;0,0,IF(AND(SUM('Chemicals Calcs'!Y$1:Y115)-'Chem - ODS'!T$15*10^6&lt;0,SUM('Chemicals Calcs'!Y$2:Y116)-'Chem - ODS'!T$15*10^6&gt;0),SUM('Chemicals Calcs'!Y$2:Y116)-'Chem - ODS'!T$15*10^6,'Chemicals Calcs'!Y116))</f>
        <v>0</v>
      </c>
      <c r="Z116" s="210">
        <f ca="1">IF(SUM('Chemicals Calcs'!Z$2:Z116)-'Chem - ODS'!U$15*10^6&lt;0,0,IF(AND(SUM('Chemicals Calcs'!Z$1:Z115)-'Chem - ODS'!U$15*10^6&lt;0,SUM('Chemicals Calcs'!Z$2:Z116)-'Chem - ODS'!U$15*10^6&gt;0),SUM('Chemicals Calcs'!Z$2:Z116)-'Chem - ODS'!U$15*10^6,'Chemicals Calcs'!Z116))</f>
        <v>0</v>
      </c>
      <c r="AA116" s="210">
        <f ca="1">IF(SUM('Chemicals Calcs'!AA$2:AA116)-'Chem - ODS'!V$15*10^6&lt;0,0,IF(AND(SUM('Chemicals Calcs'!AA$1:AA115)-'Chem - ODS'!V$15*10^6&lt;0,SUM('Chemicals Calcs'!AA$2:AA116)-'Chem - ODS'!V$15*10^6&gt;0),SUM('Chemicals Calcs'!AA$2:AA116)-'Chem - ODS'!V$15*10^6,'Chemicals Calcs'!AA116))</f>
        <v>0</v>
      </c>
      <c r="AB116" s="210">
        <f ca="1">IF(SUM('Chemicals Calcs'!AB$2:AB116)-'Chem - ODS'!W$15*10^6&lt;0,0,IF(AND(SUM('Chemicals Calcs'!AB$1:AB115)-'Chem - ODS'!W$15*10^6&lt;0,SUM('Chemicals Calcs'!AB$2:AB116)-'Chem - ODS'!W$15*10^6&gt;0),SUM('Chemicals Calcs'!AB$2:AB116)-'Chem - ODS'!W$15*10^6,'Chemicals Calcs'!AB116))</f>
        <v>0</v>
      </c>
      <c r="AC116" s="210">
        <f ca="1">IF(SUM('Chemicals Calcs'!AC$2:AC116)-'Chem - ODS'!X$15*10^6&lt;0,0,IF(AND(SUM('Chemicals Calcs'!AC$1:AC115)-'Chem - ODS'!X$15*10^6&lt;0,SUM('Chemicals Calcs'!AC$2:AC116)-'Chem - ODS'!X$15*10^6&gt;0),SUM('Chemicals Calcs'!AC$2:AC116)-'Chem - ODS'!X$15*10^6,'Chemicals Calcs'!AC116))</f>
        <v>0</v>
      </c>
      <c r="AD116" s="210">
        <f ca="1">IF(SUM('Chemicals Calcs'!AD$2:AD116)-'Chem - ODS'!Y$15*10^6&lt;0,0,IF(AND(SUM('Chemicals Calcs'!AD$1:AD115)-'Chem - ODS'!Y$15*10^6&lt;0,SUM('Chemicals Calcs'!AD$2:AD116)-'Chem - ODS'!Y$15*10^6&gt;0),SUM('Chemicals Calcs'!AD$2:AD116)-'Chem - ODS'!Y$15*10^6,'Chemicals Calcs'!AD116))</f>
        <v>0</v>
      </c>
      <c r="AE116" s="210">
        <f ca="1">IF(SUM('Chemicals Calcs'!AE$2:AE116)-'Chem - ODS'!Z$15*10^6&lt;0,0,IF(AND(SUM('Chemicals Calcs'!AE$1:AE115)-'Chem - ODS'!Z$15*10^6&lt;0,SUM('Chemicals Calcs'!AE$2:AE116)-'Chem - ODS'!Z$15*10^6&gt;0),SUM('Chemicals Calcs'!AE$2:AE116)-'Chem - ODS'!Z$15*10^6,'Chemicals Calcs'!AE116))</f>
        <v>0</v>
      </c>
      <c r="AF116" s="210">
        <f ca="1">IF(SUM('Chemicals Calcs'!AF$2:AF116)-'Chem - ODS'!AA$15*10^6&lt;0,0,IF(AND(SUM('Chemicals Calcs'!AF$1:AF115)-'Chem - ODS'!AA$15*10^6&lt;0,SUM('Chemicals Calcs'!AF$2:AF116)-'Chem - ODS'!AA$15*10^6&gt;0),SUM('Chemicals Calcs'!AF$2:AF116)-'Chem - ODS'!AA$15*10^6,'Chemicals Calcs'!AF116))</f>
        <v>0</v>
      </c>
      <c r="AG116" s="210">
        <f ca="1">IF(SUM('Chemicals Calcs'!AG$2:AG116)-'Chem - ODS'!AB$15*10^6&lt;0,0,IF(AND(SUM('Chemicals Calcs'!AG$1:AG115)-'Chem - ODS'!AB$15*10^6&lt;0,SUM('Chemicals Calcs'!AG$2:AG116)-'Chem - ODS'!AB$15*10^6&gt;0),SUM('Chemicals Calcs'!AG$2:AG116)-'Chem - ODS'!AB$15*10^6,'Chemicals Calcs'!AG116))</f>
        <v>0</v>
      </c>
      <c r="AH116" s="210">
        <f ca="1">IF(SUM('Chemicals Calcs'!AH$2:AH116)-'Chem - ODS'!AC$15*10^6&lt;0,0,IF(AND(SUM('Chemicals Calcs'!AH$1:AH115)-'Chem - ODS'!AC$15*10^6&lt;0,SUM('Chemicals Calcs'!AH$2:AH116)-'Chem - ODS'!AC$15*10^6&gt;0),SUM('Chemicals Calcs'!AH$2:AH116)-'Chem - ODS'!AC$15*10^6,'Chemicals Calcs'!AH116))</f>
        <v>0</v>
      </c>
      <c r="AI116" s="210">
        <f ca="1">IF(SUM('Chemicals Calcs'!AI$2:AI116)-'Chem - ODS'!AD$15*10^6&lt;0,0,IF(AND(SUM('Chemicals Calcs'!AI$1:AI115)-'Chem - ODS'!AD$15*10^6&lt;0,SUM('Chemicals Calcs'!AI$2:AI116)-'Chem - ODS'!AD$15*10^6&gt;0),SUM('Chemicals Calcs'!AI$2:AI116)-'Chem - ODS'!AD$15*10^6,'Chemicals Calcs'!AI116))</f>
        <v>0</v>
      </c>
      <c r="AJ116" s="210">
        <f ca="1">IF(SUM('Chemicals Calcs'!AJ$2:AJ116)-'Chem - ODS'!AE$15*10^6&lt;0,0,IF(AND(SUM('Chemicals Calcs'!AJ$1:AJ115)-'Chem - ODS'!AE$15*10^6&lt;0,SUM('Chemicals Calcs'!AJ$2:AJ116)-'Chem - ODS'!AE$15*10^6&gt;0),SUM('Chemicals Calcs'!AJ$2:AJ116)-'Chem - ODS'!AE$15*10^6,'Chemicals Calcs'!AJ116))</f>
        <v>0</v>
      </c>
      <c r="AK116" s="210">
        <f ca="1">IF(SUM('Chemicals Calcs'!AK$2:AK116)-'Chem - ODS'!AF$15*10^6&lt;0,0,IF(AND(SUM('Chemicals Calcs'!AK$1:AK115)-'Chem - ODS'!AF$15*10^6&lt;0,SUM('Chemicals Calcs'!AK$2:AK116)-'Chem - ODS'!AF$15*10^6&gt;0),SUM('Chemicals Calcs'!AK$2:AK116)-'Chem - ODS'!AF$15*10^6,'Chemicals Calcs'!AK116))</f>
        <v>0</v>
      </c>
      <c r="AL116" s="210">
        <f ca="1">IF(SUM('Chemicals Calcs'!AL$2:AL116)-'Chem - ODS'!AG$15*10^6&lt;0,0,IF(AND(SUM('Chemicals Calcs'!AL$1:AL115)-'Chem - ODS'!AG$15*10^6&lt;0,SUM('Chemicals Calcs'!AL$2:AL116)-'Chem - ODS'!AG$15*10^6&gt;0),SUM('Chemicals Calcs'!AL$2:AL116)-'Chem - ODS'!AG$15*10^6,'Chemicals Calcs'!AL116))</f>
        <v>0</v>
      </c>
      <c r="AM116" s="210">
        <f ca="1">IF(SUM('Chemicals Calcs'!AM$2:AM116)-'Chem - ODS'!AH$15*10^6&lt;0,0,IF(AND(SUM('Chemicals Calcs'!AM$1:AM115)-'Chem - ODS'!AH$15*10^6&lt;0,SUM('Chemicals Calcs'!AM$2:AM116)-'Chem - ODS'!AH$15*10^6&gt;0),SUM('Chemicals Calcs'!AM$2:AM116)-'Chem - ODS'!AH$15*10^6,'Chemicals Calcs'!AM116))</f>
        <v>0</v>
      </c>
      <c r="AN116" s="210">
        <f ca="1">IF(SUM('Chemicals Calcs'!AN$2:AN116)-'Chem - ODS'!AI$15*10^6&lt;0,0,IF(AND(SUM('Chemicals Calcs'!AN$1:AN115)-'Chem - ODS'!AI$15*10^6&lt;0,SUM('Chemicals Calcs'!AN$2:AN116)-'Chem - ODS'!AI$15*10^6&gt;0),SUM('Chemicals Calcs'!AN$2:AN116)-'Chem - ODS'!AI$15*10^6,'Chemicals Calcs'!AN116))</f>
        <v>0</v>
      </c>
      <c r="AO116" s="210">
        <f ca="1">IF(SUM('Chemicals Calcs'!AO$2:AO116)-'Chem - ODS'!AJ$15*10^6&lt;0,0,IF(AND(SUM('Chemicals Calcs'!AO$1:AO115)-'Chem - ODS'!AJ$15*10^6&lt;0,SUM('Chemicals Calcs'!AO$2:AO116)-'Chem - ODS'!AJ$15*10^6&gt;0),SUM('Chemicals Calcs'!AO$2:AO116)-'Chem - ODS'!AJ$15*10^6,'Chemicals Calcs'!AO116))</f>
        <v>0</v>
      </c>
      <c r="AP116" s="210">
        <f ca="1">IF(SUM('Chemicals Calcs'!AP$2:AP116)-'Chem - ODS'!AK$15*10^6&lt;0,0,IF(AND(SUM('Chemicals Calcs'!AP$1:AP115)-'Chem - ODS'!AK$15*10^6&lt;0,SUM('Chemicals Calcs'!AP$2:AP116)-'Chem - ODS'!AK$15*10^6&gt;0),SUM('Chemicals Calcs'!AP$2:AP116)-'Chem - ODS'!AK$15*10^6,'Chemicals Calcs'!AP116))</f>
        <v>0</v>
      </c>
    </row>
    <row r="117" spans="1:42">
      <c r="A117" s="74">
        <v>65</v>
      </c>
      <c r="B117">
        <f ca="1">IF('Chemicals 2010'!$A125="CP",INDIRECT("'Chemicals 2010'!"&amp;'Country Selector'!$B$3&amp;ROW($A125))*10^12,0)</f>
        <v>15161929411.203091</v>
      </c>
      <c r="C117" s="90">
        <f t="shared" ca="1" si="4"/>
        <v>19579434520.641773</v>
      </c>
      <c r="D117" s="90">
        <f t="shared" ca="1" si="5"/>
        <v>23996939630.080456</v>
      </c>
      <c r="E117" s="90">
        <f t="shared" ca="1" si="5"/>
        <v>28414444739.519138</v>
      </c>
      <c r="F117" s="90">
        <f t="shared" ca="1" si="5"/>
        <v>32831949848.957817</v>
      </c>
      <c r="G117" s="210">
        <f ca="1">IF(SUM('Chemicals Calcs'!G$2:G117)-'Chem - ODS'!B$15*10^6&lt;0,0,IF(AND(SUM('Chemicals Calcs'!G$1:G116)-'Chem - ODS'!B$15*10^6&lt;0,SUM('Chemicals Calcs'!G$2:G117)-'Chem - ODS'!B$15*10^6&gt;0),SUM('Chemicals Calcs'!G$2:G117)-'Chem - ODS'!B$15*10^6,'Chemicals Calcs'!G117))</f>
        <v>37249454958.396507</v>
      </c>
      <c r="H117" s="210">
        <f ca="1">IF(SUM('Chemicals Calcs'!H$2:H117)-'Chem - ODS'!C$15*10^6&lt;0,0,IF(AND(SUM('Chemicals Calcs'!H$1:H116)-'Chem - ODS'!C$15*10^6&lt;0,SUM('Chemicals Calcs'!H$2:H117)-'Chem - ODS'!C$15*10^6&gt;0),SUM('Chemicals Calcs'!H$2:H117)-'Chem - ODS'!C$15*10^6,'Chemicals Calcs'!H117))</f>
        <v>41666960067.83519</v>
      </c>
      <c r="I117" s="210">
        <f ca="1">IF(SUM('Chemicals Calcs'!I$2:I117)-'Chem - ODS'!D$15*10^6&lt;0,0,IF(AND(SUM('Chemicals Calcs'!I$1:I116)-'Chem - ODS'!D$15*10^6&lt;0,SUM('Chemicals Calcs'!I$2:I117)-'Chem - ODS'!D$15*10^6&gt;0),SUM('Chemicals Calcs'!I$2:I117)-'Chem - ODS'!D$15*10^6,'Chemicals Calcs'!I117))</f>
        <v>46084465177.273865</v>
      </c>
      <c r="J117" s="210">
        <f ca="1">IF(SUM('Chemicals Calcs'!J$2:J117)-'Chem - ODS'!E$15*10^6&lt;0,0,IF(AND(SUM('Chemicals Calcs'!J$1:J116)-'Chem - ODS'!E$15*10^6&lt;0,SUM('Chemicals Calcs'!J$2:J117)-'Chem - ODS'!E$15*10^6&gt;0),SUM('Chemicals Calcs'!J$2:J117)-'Chem - ODS'!E$15*10^6,'Chemicals Calcs'!J117))</f>
        <v>50501970286.712547</v>
      </c>
      <c r="K117" s="210">
        <f ca="1">IF(SUM('Chemicals Calcs'!K$2:K117)-'Chem - ODS'!F$15*10^6&lt;0,0,IF(AND(SUM('Chemicals Calcs'!K$1:K116)-'Chem - ODS'!F$15*10^6&lt;0,SUM('Chemicals Calcs'!K$2:K117)-'Chem - ODS'!F$15*10^6&gt;0),SUM('Chemicals Calcs'!K$2:K117)-'Chem - ODS'!F$15*10^6,'Chemicals Calcs'!K117))</f>
        <v>54919475396.15123</v>
      </c>
      <c r="L117" s="210">
        <f ca="1">IF(SUM('Chemicals Calcs'!L$2:L117)-'Chem - ODS'!G$15*10^6&lt;0,0,IF(AND(SUM('Chemicals Calcs'!L$1:L116)-'Chem - ODS'!G$15*10^6&lt;0,SUM('Chemicals Calcs'!L$2:L117)-'Chem - ODS'!G$15*10^6&gt;0),SUM('Chemicals Calcs'!L$2:L117)-'Chem - ODS'!G$15*10^6,'Chemicals Calcs'!L117))</f>
        <v>59336980505.589912</v>
      </c>
      <c r="M117" s="210">
        <f ca="1">IF(SUM('Chemicals Calcs'!M$2:M117)-'Chem - ODS'!H$15*10^6&lt;0,0,IF(AND(SUM('Chemicals Calcs'!M$1:M116)-'Chem - ODS'!H$15*10^6&lt;0,SUM('Chemicals Calcs'!M$2:M117)-'Chem - ODS'!H$15*10^6&gt;0),SUM('Chemicals Calcs'!M$2:M117)-'Chem - ODS'!H$15*10^6,'Chemicals Calcs'!M117))</f>
        <v>65733823519.538414</v>
      </c>
      <c r="N117" s="210">
        <f ca="1">IF(SUM('Chemicals Calcs'!N$2:N117)-'Chem - ODS'!I$15*10^6&lt;0,0,IF(AND(SUM('Chemicals Calcs'!N$1:N116)-'Chem - ODS'!I$15*10^6&lt;0,SUM('Chemicals Calcs'!N$2:N117)-'Chem - ODS'!I$15*10^6&gt;0),SUM('Chemicals Calcs'!N$2:N117)-'Chem - ODS'!I$15*10^6,'Chemicals Calcs'!N117))</f>
        <v>72130666533.486908</v>
      </c>
      <c r="O117" s="210">
        <f ca="1">IF(SUM('Chemicals Calcs'!O$2:O117)-'Chem - ODS'!J$15*10^6&lt;0,0,IF(AND(SUM('Chemicals Calcs'!O$1:O116)-'Chem - ODS'!J$15*10^6&lt;0,SUM('Chemicals Calcs'!O$2:O117)-'Chem - ODS'!J$15*10^6&gt;0),SUM('Chemicals Calcs'!O$2:O117)-'Chem - ODS'!J$15*10^6,'Chemicals Calcs'!O117))</f>
        <v>78527509547.435425</v>
      </c>
      <c r="P117" s="210">
        <f ca="1">IF(SUM('Chemicals Calcs'!P$2:P117)-'Chem - ODS'!K$15*10^6&lt;0,0,IF(AND(SUM('Chemicals Calcs'!P$1:P116)-'Chem - ODS'!K$15*10^6&lt;0,SUM('Chemicals Calcs'!P$2:P117)-'Chem - ODS'!K$15*10^6&gt;0),SUM('Chemicals Calcs'!P$2:P117)-'Chem - ODS'!K$15*10^6,'Chemicals Calcs'!P117))</f>
        <v>84924352561.383911</v>
      </c>
      <c r="Q117" s="210">
        <f ca="1">IF(SUM('Chemicals Calcs'!Q$2:Q117)-'Chem - ODS'!L$15*10^6&lt;0,0,IF(AND(SUM('Chemicals Calcs'!Q$1:Q116)-'Chem - ODS'!L$15*10^6&lt;0,SUM('Chemicals Calcs'!Q$2:Q117)-'Chem - ODS'!L$15*10^6&gt;0),SUM('Chemicals Calcs'!Q$2:Q117)-'Chem - ODS'!L$15*10^6,'Chemicals Calcs'!Q117))</f>
        <v>91321195575.332428</v>
      </c>
      <c r="R117" s="210">
        <f ca="1">IF(SUM('Chemicals Calcs'!R$2:R117)-'Chem - ODS'!M$15*10^6&lt;0,0,IF(AND(SUM('Chemicals Calcs'!R$1:R116)-'Chem - ODS'!M$15*10^6&lt;0,SUM('Chemicals Calcs'!R$2:R117)-'Chem - ODS'!M$15*10^6&gt;0),SUM('Chemicals Calcs'!R$2:R117)-'Chem - ODS'!M$15*10^6,'Chemicals Calcs'!R117))</f>
        <v>97718038589.280914</v>
      </c>
      <c r="S117" s="210">
        <f ca="1">IF(SUM('Chemicals Calcs'!S$2:S117)-'Chem - ODS'!N$15*10^6&lt;0,0,IF(AND(SUM('Chemicals Calcs'!S$1:S116)-'Chem - ODS'!N$15*10^6&lt;0,SUM('Chemicals Calcs'!S$2:S117)-'Chem - ODS'!N$15*10^6&gt;0),SUM('Chemicals Calcs'!S$2:S117)-'Chem - ODS'!N$15*10^6,'Chemicals Calcs'!S117))</f>
        <v>104114881603.22942</v>
      </c>
      <c r="T117" s="210">
        <f ca="1">IF(SUM('Chemicals Calcs'!T$2:T117)-'Chem - ODS'!O$15*10^6&lt;0,0,IF(AND(SUM('Chemicals Calcs'!T$1:T116)-'Chem - ODS'!O$15*10^6&lt;0,SUM('Chemicals Calcs'!T$2:T117)-'Chem - ODS'!O$15*10^6&gt;0),SUM('Chemicals Calcs'!T$2:T117)-'Chem - ODS'!O$15*10^6,'Chemicals Calcs'!T117))</f>
        <v>110511724617.17792</v>
      </c>
      <c r="U117" s="210">
        <f ca="1">IF(SUM('Chemicals Calcs'!U$2:U117)-'Chem - ODS'!P$15*10^6&lt;0,0,IF(AND(SUM('Chemicals Calcs'!U$1:U116)-'Chem - ODS'!P$15*10^6&lt;0,SUM('Chemicals Calcs'!U$2:U117)-'Chem - ODS'!P$15*10^6&gt;0),SUM('Chemicals Calcs'!U$2:U117)-'Chem - ODS'!P$15*10^6,'Chemicals Calcs'!U117))</f>
        <v>116908567631.12642</v>
      </c>
      <c r="V117" s="210">
        <f ca="1">IF(SUM('Chemicals Calcs'!V$2:V117)-'Chem - ODS'!Q$15*10^6&lt;0,0,IF(AND(SUM('Chemicals Calcs'!V$1:V116)-'Chem - ODS'!Q$15*10^6&lt;0,SUM('Chemicals Calcs'!V$2:V117)-'Chem - ODS'!Q$15*10^6&gt;0),SUM('Chemicals Calcs'!V$2:V117)-'Chem - ODS'!Q$15*10^6,'Chemicals Calcs'!V117))</f>
        <v>123305410645.07492</v>
      </c>
      <c r="W117" s="210">
        <f ca="1">IF(SUM('Chemicals Calcs'!W$2:W117)-'Chem - ODS'!R$15*10^6&lt;0,0,IF(AND(SUM('Chemicals Calcs'!W$1:W116)-'Chem - ODS'!R$15*10^6&lt;0,SUM('Chemicals Calcs'!W$2:W117)-'Chem - ODS'!R$15*10^6&gt;0),SUM('Chemicals Calcs'!W$2:W117)-'Chem - ODS'!R$15*10^6,'Chemicals Calcs'!W117))</f>
        <v>125456900502.95122</v>
      </c>
      <c r="X117" s="210">
        <f ca="1">IF(SUM('Chemicals Calcs'!X$2:X117)-'Chem - ODS'!S$15*10^6&lt;0,0,IF(AND(SUM('Chemicals Calcs'!X$1:X116)-'Chem - ODS'!S$15*10^6&lt;0,SUM('Chemicals Calcs'!X$2:X117)-'Chem - ODS'!S$15*10^6&gt;0),SUM('Chemicals Calcs'!X$2:X117)-'Chem - ODS'!S$15*10^6,'Chemicals Calcs'!X117))</f>
        <v>127608390360.82753</v>
      </c>
      <c r="Y117" s="210">
        <f ca="1">IF(SUM('Chemicals Calcs'!Y$2:Y117)-'Chem - ODS'!T$15*10^6&lt;0,0,IF(AND(SUM('Chemicals Calcs'!Y$1:Y116)-'Chem - ODS'!T$15*10^6&lt;0,SUM('Chemicals Calcs'!Y$2:Y117)-'Chem - ODS'!T$15*10^6&gt;0),SUM('Chemicals Calcs'!Y$2:Y117)-'Chem - ODS'!T$15*10^6,'Chemicals Calcs'!Y117))</f>
        <v>129759880218.70384</v>
      </c>
      <c r="Z117" s="210">
        <f ca="1">IF(SUM('Chemicals Calcs'!Z$2:Z117)-'Chem - ODS'!U$15*10^6&lt;0,0,IF(AND(SUM('Chemicals Calcs'!Z$1:Z116)-'Chem - ODS'!U$15*10^6&lt;0,SUM('Chemicals Calcs'!Z$2:Z117)-'Chem - ODS'!U$15*10^6&gt;0),SUM('Chemicals Calcs'!Z$2:Z117)-'Chem - ODS'!U$15*10^6,'Chemicals Calcs'!Z117))</f>
        <v>131911370076.58014</v>
      </c>
      <c r="AA117" s="210">
        <f ca="1">IF(SUM('Chemicals Calcs'!AA$2:AA117)-'Chem - ODS'!V$15*10^6&lt;0,0,IF(AND(SUM('Chemicals Calcs'!AA$1:AA116)-'Chem - ODS'!V$15*10^6&lt;0,SUM('Chemicals Calcs'!AA$2:AA117)-'Chem - ODS'!V$15*10^6&gt;0),SUM('Chemicals Calcs'!AA$2:AA117)-'Chem - ODS'!V$15*10^6,'Chemicals Calcs'!AA117))</f>
        <v>134062859934.45642</v>
      </c>
      <c r="AB117" s="210">
        <f ca="1">IF(SUM('Chemicals Calcs'!AB$2:AB117)-'Chem - ODS'!W$15*10^6&lt;0,0,IF(AND(SUM('Chemicals Calcs'!AB$1:AB116)-'Chem - ODS'!W$15*10^6&lt;0,SUM('Chemicals Calcs'!AB$2:AB117)-'Chem - ODS'!W$15*10^6&gt;0),SUM('Chemicals Calcs'!AB$2:AB117)-'Chem - ODS'!W$15*10^6,'Chemicals Calcs'!AB117))</f>
        <v>136214349792.33273</v>
      </c>
      <c r="AC117" s="210">
        <f ca="1">IF(SUM('Chemicals Calcs'!AC$2:AC117)-'Chem - ODS'!X$15*10^6&lt;0,0,IF(AND(SUM('Chemicals Calcs'!AC$1:AC116)-'Chem - ODS'!X$15*10^6&lt;0,SUM('Chemicals Calcs'!AC$2:AC117)-'Chem - ODS'!X$15*10^6&gt;0),SUM('Chemicals Calcs'!AC$2:AC117)-'Chem - ODS'!X$15*10^6,'Chemicals Calcs'!AC117))</f>
        <v>138365839650.20905</v>
      </c>
      <c r="AD117" s="210">
        <f ca="1">IF(SUM('Chemicals Calcs'!AD$2:AD117)-'Chem - ODS'!Y$15*10^6&lt;0,0,IF(AND(SUM('Chemicals Calcs'!AD$1:AD116)-'Chem - ODS'!Y$15*10^6&lt;0,SUM('Chemicals Calcs'!AD$2:AD117)-'Chem - ODS'!Y$15*10^6&gt;0),SUM('Chemicals Calcs'!AD$2:AD117)-'Chem - ODS'!Y$15*10^6,'Chemicals Calcs'!AD117))</f>
        <v>140517329508.08533</v>
      </c>
      <c r="AE117" s="210">
        <f ca="1">IF(SUM('Chemicals Calcs'!AE$2:AE117)-'Chem - ODS'!Z$15*10^6&lt;0,0,IF(AND(SUM('Chemicals Calcs'!AE$1:AE116)-'Chem - ODS'!Z$15*10^6&lt;0,SUM('Chemicals Calcs'!AE$2:AE117)-'Chem - ODS'!Z$15*10^6&gt;0),SUM('Chemicals Calcs'!AE$2:AE117)-'Chem - ODS'!Z$15*10^6,'Chemicals Calcs'!AE117))</f>
        <v>142668819365.96167</v>
      </c>
      <c r="AF117" s="210">
        <f ca="1">IF(SUM('Chemicals Calcs'!AF$2:AF117)-'Chem - ODS'!AA$15*10^6&lt;0,0,IF(AND(SUM('Chemicals Calcs'!AF$1:AF116)-'Chem - ODS'!AA$15*10^6&lt;0,SUM('Chemicals Calcs'!AF$2:AF117)-'Chem - ODS'!AA$15*10^6&gt;0),SUM('Chemicals Calcs'!AF$2:AF117)-'Chem - ODS'!AA$15*10^6,'Chemicals Calcs'!AF117))</f>
        <v>144820309223.83795</v>
      </c>
      <c r="AG117" s="210">
        <f ca="1">IF(SUM('Chemicals Calcs'!AG$2:AG117)-'Chem - ODS'!AB$15*10^6&lt;0,0,IF(AND(SUM('Chemicals Calcs'!AG$1:AG116)-'Chem - ODS'!AB$15*10^6&lt;0,SUM('Chemicals Calcs'!AG$2:AG117)-'Chem - ODS'!AB$15*10^6&gt;0),SUM('Chemicals Calcs'!AG$2:AG117)-'Chem - ODS'!AB$15*10^6,'Chemicals Calcs'!AG117))</f>
        <v>146971799081.71426</v>
      </c>
      <c r="AH117" s="210">
        <f ca="1">IF(SUM('Chemicals Calcs'!AH$2:AH117)-'Chem - ODS'!AC$15*10^6&lt;0,0,IF(AND(SUM('Chemicals Calcs'!AH$1:AH116)-'Chem - ODS'!AC$15*10^6&lt;0,SUM('Chemicals Calcs'!AH$2:AH117)-'Chem - ODS'!AC$15*10^6&gt;0),SUM('Chemicals Calcs'!AH$2:AH117)-'Chem - ODS'!AC$15*10^6,'Chemicals Calcs'!AH117))</f>
        <v>149123288939.59058</v>
      </c>
      <c r="AI117" s="210">
        <f ca="1">IF(SUM('Chemicals Calcs'!AI$2:AI117)-'Chem - ODS'!AD$15*10^6&lt;0,0,IF(AND(SUM('Chemicals Calcs'!AI$1:AI116)-'Chem - ODS'!AD$15*10^6&lt;0,SUM('Chemicals Calcs'!AI$2:AI117)-'Chem - ODS'!AD$15*10^6&gt;0),SUM('Chemicals Calcs'!AI$2:AI117)-'Chem - ODS'!AD$15*10^6,'Chemicals Calcs'!AI117))</f>
        <v>151274778797.46686</v>
      </c>
      <c r="AJ117" s="210">
        <f ca="1">IF(SUM('Chemicals Calcs'!AJ$2:AJ117)-'Chem - ODS'!AE$15*10^6&lt;0,0,IF(AND(SUM('Chemicals Calcs'!AJ$1:AJ116)-'Chem - ODS'!AE$15*10^6&lt;0,SUM('Chemicals Calcs'!AJ$2:AJ117)-'Chem - ODS'!AE$15*10^6&gt;0),SUM('Chemicals Calcs'!AJ$2:AJ117)-'Chem - ODS'!AE$15*10^6,'Chemicals Calcs'!AJ117))</f>
        <v>153426268655.34314</v>
      </c>
      <c r="AK117" s="210">
        <f ca="1">IF(SUM('Chemicals Calcs'!AK$2:AK117)-'Chem - ODS'!AF$15*10^6&lt;0,0,IF(AND(SUM('Chemicals Calcs'!AK$1:AK116)-'Chem - ODS'!AF$15*10^6&lt;0,SUM('Chemicals Calcs'!AK$2:AK117)-'Chem - ODS'!AF$15*10^6&gt;0),SUM('Chemicals Calcs'!AK$2:AK117)-'Chem - ODS'!AF$15*10^6,'Chemicals Calcs'!AK117))</f>
        <v>155577758513.21945</v>
      </c>
      <c r="AL117" s="210">
        <f ca="1">IF(SUM('Chemicals Calcs'!AL$2:AL117)-'Chem - ODS'!AG$15*10^6&lt;0,0,IF(AND(SUM('Chemicals Calcs'!AL$1:AL116)-'Chem - ODS'!AG$15*10^6&lt;0,SUM('Chemicals Calcs'!AL$2:AL117)-'Chem - ODS'!AG$15*10^6&gt;0),SUM('Chemicals Calcs'!AL$2:AL117)-'Chem - ODS'!AG$15*10^6,'Chemicals Calcs'!AL117))</f>
        <v>157729248371.09576</v>
      </c>
      <c r="AM117" s="210">
        <f ca="1">IF(SUM('Chemicals Calcs'!AM$2:AM117)-'Chem - ODS'!AH$15*10^6&lt;0,0,IF(AND(SUM('Chemicals Calcs'!AM$1:AM116)-'Chem - ODS'!AH$15*10^6&lt;0,SUM('Chemicals Calcs'!AM$2:AM117)-'Chem - ODS'!AH$15*10^6&gt;0),SUM('Chemicals Calcs'!AM$2:AM117)-'Chem - ODS'!AH$15*10^6,'Chemicals Calcs'!AM117))</f>
        <v>159880738228.97208</v>
      </c>
      <c r="AN117" s="210">
        <f ca="1">IF(SUM('Chemicals Calcs'!AN$2:AN117)-'Chem - ODS'!AI$15*10^6&lt;0,0,IF(AND(SUM('Chemicals Calcs'!AN$1:AN116)-'Chem - ODS'!AI$15*10^6&lt;0,SUM('Chemicals Calcs'!AN$2:AN117)-'Chem - ODS'!AI$15*10^6&gt;0),SUM('Chemicals Calcs'!AN$2:AN117)-'Chem - ODS'!AI$15*10^6,'Chemicals Calcs'!AN117))</f>
        <v>162032228086.84839</v>
      </c>
      <c r="AO117" s="210">
        <f ca="1">IF(SUM('Chemicals Calcs'!AO$2:AO117)-'Chem - ODS'!AJ$15*10^6&lt;0,0,IF(AND(SUM('Chemicals Calcs'!AO$1:AO116)-'Chem - ODS'!AJ$15*10^6&lt;0,SUM('Chemicals Calcs'!AO$2:AO117)-'Chem - ODS'!AJ$15*10^6&gt;0),SUM('Chemicals Calcs'!AO$2:AO117)-'Chem - ODS'!AJ$15*10^6,'Chemicals Calcs'!AO117))</f>
        <v>164183717944.72467</v>
      </c>
      <c r="AP117" s="210">
        <f ca="1">IF(SUM('Chemicals Calcs'!AP$2:AP117)-'Chem - ODS'!AK$15*10^6&lt;0,0,IF(AND(SUM('Chemicals Calcs'!AP$1:AP116)-'Chem - ODS'!AK$15*10^6&lt;0,SUM('Chemicals Calcs'!AP$2:AP117)-'Chem - ODS'!AK$15*10^6&gt;0),SUM('Chemicals Calcs'!AP$2:AP117)-'Chem - ODS'!AK$15*10^6,'Chemicals Calcs'!AP117))</f>
        <v>166335207802.60098</v>
      </c>
    </row>
    <row r="118" spans="1:42">
      <c r="A118" s="74">
        <v>66</v>
      </c>
      <c r="B118">
        <f ca="1">IF('Chemicals 2010'!$A126="CP",INDIRECT("'Chemicals 2010'!"&amp;'Country Selector'!$B$3&amp;ROW($A126))*10^12,0)</f>
        <v>0</v>
      </c>
      <c r="C118" s="90">
        <f t="shared" ca="1" si="4"/>
        <v>0</v>
      </c>
      <c r="D118" s="90">
        <f t="shared" ca="1" si="5"/>
        <v>0</v>
      </c>
      <c r="E118" s="90">
        <f t="shared" ca="1" si="5"/>
        <v>0</v>
      </c>
      <c r="F118" s="90">
        <f t="shared" ca="1" si="5"/>
        <v>0</v>
      </c>
      <c r="G118" s="210">
        <f ca="1">IF(SUM('Chemicals Calcs'!G$2:G118)-'Chem - ODS'!B$15*10^6&lt;0,0,IF(AND(SUM('Chemicals Calcs'!G$1:G117)-'Chem - ODS'!B$15*10^6&lt;0,SUM('Chemicals Calcs'!G$2:G118)-'Chem - ODS'!B$15*10^6&gt;0),SUM('Chemicals Calcs'!G$2:G118)-'Chem - ODS'!B$15*10^6,'Chemicals Calcs'!G118))</f>
        <v>0</v>
      </c>
      <c r="H118" s="210">
        <f ca="1">IF(SUM('Chemicals Calcs'!H$2:H118)-'Chem - ODS'!C$15*10^6&lt;0,0,IF(AND(SUM('Chemicals Calcs'!H$1:H117)-'Chem - ODS'!C$15*10^6&lt;0,SUM('Chemicals Calcs'!H$2:H118)-'Chem - ODS'!C$15*10^6&gt;0),SUM('Chemicals Calcs'!H$2:H118)-'Chem - ODS'!C$15*10^6,'Chemicals Calcs'!H118))</f>
        <v>0</v>
      </c>
      <c r="I118" s="210">
        <f ca="1">IF(SUM('Chemicals Calcs'!I$2:I118)-'Chem - ODS'!D$15*10^6&lt;0,0,IF(AND(SUM('Chemicals Calcs'!I$1:I117)-'Chem - ODS'!D$15*10^6&lt;0,SUM('Chemicals Calcs'!I$2:I118)-'Chem - ODS'!D$15*10^6&gt;0),SUM('Chemicals Calcs'!I$2:I118)-'Chem - ODS'!D$15*10^6,'Chemicals Calcs'!I118))</f>
        <v>0</v>
      </c>
      <c r="J118" s="210">
        <f ca="1">IF(SUM('Chemicals Calcs'!J$2:J118)-'Chem - ODS'!E$15*10^6&lt;0,0,IF(AND(SUM('Chemicals Calcs'!J$1:J117)-'Chem - ODS'!E$15*10^6&lt;0,SUM('Chemicals Calcs'!J$2:J118)-'Chem - ODS'!E$15*10^6&gt;0),SUM('Chemicals Calcs'!J$2:J118)-'Chem - ODS'!E$15*10^6,'Chemicals Calcs'!J118))</f>
        <v>0</v>
      </c>
      <c r="K118" s="210">
        <f ca="1">IF(SUM('Chemicals Calcs'!K$2:K118)-'Chem - ODS'!F$15*10^6&lt;0,0,IF(AND(SUM('Chemicals Calcs'!K$1:K117)-'Chem - ODS'!F$15*10^6&lt;0,SUM('Chemicals Calcs'!K$2:K118)-'Chem - ODS'!F$15*10^6&gt;0),SUM('Chemicals Calcs'!K$2:K118)-'Chem - ODS'!F$15*10^6,'Chemicals Calcs'!K118))</f>
        <v>0</v>
      </c>
      <c r="L118" s="210">
        <f ca="1">IF(SUM('Chemicals Calcs'!L$2:L118)-'Chem - ODS'!G$15*10^6&lt;0,0,IF(AND(SUM('Chemicals Calcs'!L$1:L117)-'Chem - ODS'!G$15*10^6&lt;0,SUM('Chemicals Calcs'!L$2:L118)-'Chem - ODS'!G$15*10^6&gt;0),SUM('Chemicals Calcs'!L$2:L118)-'Chem - ODS'!G$15*10^6,'Chemicals Calcs'!L118))</f>
        <v>0</v>
      </c>
      <c r="M118" s="210">
        <f ca="1">IF(SUM('Chemicals Calcs'!M$2:M118)-'Chem - ODS'!H$15*10^6&lt;0,0,IF(AND(SUM('Chemicals Calcs'!M$1:M117)-'Chem - ODS'!H$15*10^6&lt;0,SUM('Chemicals Calcs'!M$2:M118)-'Chem - ODS'!H$15*10^6&gt;0),SUM('Chemicals Calcs'!M$2:M118)-'Chem - ODS'!H$15*10^6,'Chemicals Calcs'!M118))</f>
        <v>0</v>
      </c>
      <c r="N118" s="210">
        <f ca="1">IF(SUM('Chemicals Calcs'!N$2:N118)-'Chem - ODS'!I$15*10^6&lt;0,0,IF(AND(SUM('Chemicals Calcs'!N$1:N117)-'Chem - ODS'!I$15*10^6&lt;0,SUM('Chemicals Calcs'!N$2:N118)-'Chem - ODS'!I$15*10^6&gt;0),SUM('Chemicals Calcs'!N$2:N118)-'Chem - ODS'!I$15*10^6,'Chemicals Calcs'!N118))</f>
        <v>0</v>
      </c>
      <c r="O118" s="210">
        <f ca="1">IF(SUM('Chemicals Calcs'!O$2:O118)-'Chem - ODS'!J$15*10^6&lt;0,0,IF(AND(SUM('Chemicals Calcs'!O$1:O117)-'Chem - ODS'!J$15*10^6&lt;0,SUM('Chemicals Calcs'!O$2:O118)-'Chem - ODS'!J$15*10^6&gt;0),SUM('Chemicals Calcs'!O$2:O118)-'Chem - ODS'!J$15*10^6,'Chemicals Calcs'!O118))</f>
        <v>0</v>
      </c>
      <c r="P118" s="210">
        <f ca="1">IF(SUM('Chemicals Calcs'!P$2:P118)-'Chem - ODS'!K$15*10^6&lt;0,0,IF(AND(SUM('Chemicals Calcs'!P$1:P117)-'Chem - ODS'!K$15*10^6&lt;0,SUM('Chemicals Calcs'!P$2:P118)-'Chem - ODS'!K$15*10^6&gt;0),SUM('Chemicals Calcs'!P$2:P118)-'Chem - ODS'!K$15*10^6,'Chemicals Calcs'!P118))</f>
        <v>0</v>
      </c>
      <c r="Q118" s="210">
        <f ca="1">IF(SUM('Chemicals Calcs'!Q$2:Q118)-'Chem - ODS'!L$15*10^6&lt;0,0,IF(AND(SUM('Chemicals Calcs'!Q$1:Q117)-'Chem - ODS'!L$15*10^6&lt;0,SUM('Chemicals Calcs'!Q$2:Q118)-'Chem - ODS'!L$15*10^6&gt;0),SUM('Chemicals Calcs'!Q$2:Q118)-'Chem - ODS'!L$15*10^6,'Chemicals Calcs'!Q118))</f>
        <v>0</v>
      </c>
      <c r="R118" s="210">
        <f ca="1">IF(SUM('Chemicals Calcs'!R$2:R118)-'Chem - ODS'!M$15*10^6&lt;0,0,IF(AND(SUM('Chemicals Calcs'!R$1:R117)-'Chem - ODS'!M$15*10^6&lt;0,SUM('Chemicals Calcs'!R$2:R118)-'Chem - ODS'!M$15*10^6&gt;0),SUM('Chemicals Calcs'!R$2:R118)-'Chem - ODS'!M$15*10^6,'Chemicals Calcs'!R118))</f>
        <v>0</v>
      </c>
      <c r="S118" s="210">
        <f ca="1">IF(SUM('Chemicals Calcs'!S$2:S118)-'Chem - ODS'!N$15*10^6&lt;0,0,IF(AND(SUM('Chemicals Calcs'!S$1:S117)-'Chem - ODS'!N$15*10^6&lt;0,SUM('Chemicals Calcs'!S$2:S118)-'Chem - ODS'!N$15*10^6&gt;0),SUM('Chemicals Calcs'!S$2:S118)-'Chem - ODS'!N$15*10^6,'Chemicals Calcs'!S118))</f>
        <v>0</v>
      </c>
      <c r="T118" s="210">
        <f ca="1">IF(SUM('Chemicals Calcs'!T$2:T118)-'Chem - ODS'!O$15*10^6&lt;0,0,IF(AND(SUM('Chemicals Calcs'!T$1:T117)-'Chem - ODS'!O$15*10^6&lt;0,SUM('Chemicals Calcs'!T$2:T118)-'Chem - ODS'!O$15*10^6&gt;0),SUM('Chemicals Calcs'!T$2:T118)-'Chem - ODS'!O$15*10^6,'Chemicals Calcs'!T118))</f>
        <v>0</v>
      </c>
      <c r="U118" s="210">
        <f ca="1">IF(SUM('Chemicals Calcs'!U$2:U118)-'Chem - ODS'!P$15*10^6&lt;0,0,IF(AND(SUM('Chemicals Calcs'!U$1:U117)-'Chem - ODS'!P$15*10^6&lt;0,SUM('Chemicals Calcs'!U$2:U118)-'Chem - ODS'!P$15*10^6&gt;0),SUM('Chemicals Calcs'!U$2:U118)-'Chem - ODS'!P$15*10^6,'Chemicals Calcs'!U118))</f>
        <v>0</v>
      </c>
      <c r="V118" s="210">
        <f ca="1">IF(SUM('Chemicals Calcs'!V$2:V118)-'Chem - ODS'!Q$15*10^6&lt;0,0,IF(AND(SUM('Chemicals Calcs'!V$1:V117)-'Chem - ODS'!Q$15*10^6&lt;0,SUM('Chemicals Calcs'!V$2:V118)-'Chem - ODS'!Q$15*10^6&gt;0),SUM('Chemicals Calcs'!V$2:V118)-'Chem - ODS'!Q$15*10^6,'Chemicals Calcs'!V118))</f>
        <v>0</v>
      </c>
      <c r="W118" s="210">
        <f ca="1">IF(SUM('Chemicals Calcs'!W$2:W118)-'Chem - ODS'!R$15*10^6&lt;0,0,IF(AND(SUM('Chemicals Calcs'!W$1:W117)-'Chem - ODS'!R$15*10^6&lt;0,SUM('Chemicals Calcs'!W$2:W118)-'Chem - ODS'!R$15*10^6&gt;0),SUM('Chemicals Calcs'!W$2:W118)-'Chem - ODS'!R$15*10^6,'Chemicals Calcs'!W118))</f>
        <v>0</v>
      </c>
      <c r="X118" s="210">
        <f ca="1">IF(SUM('Chemicals Calcs'!X$2:X118)-'Chem - ODS'!S$15*10^6&lt;0,0,IF(AND(SUM('Chemicals Calcs'!X$1:X117)-'Chem - ODS'!S$15*10^6&lt;0,SUM('Chemicals Calcs'!X$2:X118)-'Chem - ODS'!S$15*10^6&gt;0),SUM('Chemicals Calcs'!X$2:X118)-'Chem - ODS'!S$15*10^6,'Chemicals Calcs'!X118))</f>
        <v>0</v>
      </c>
      <c r="Y118" s="210">
        <f ca="1">IF(SUM('Chemicals Calcs'!Y$2:Y118)-'Chem - ODS'!T$15*10^6&lt;0,0,IF(AND(SUM('Chemicals Calcs'!Y$1:Y117)-'Chem - ODS'!T$15*10^6&lt;0,SUM('Chemicals Calcs'!Y$2:Y118)-'Chem - ODS'!T$15*10^6&gt;0),SUM('Chemicals Calcs'!Y$2:Y118)-'Chem - ODS'!T$15*10^6,'Chemicals Calcs'!Y118))</f>
        <v>0</v>
      </c>
      <c r="Z118" s="210">
        <f ca="1">IF(SUM('Chemicals Calcs'!Z$2:Z118)-'Chem - ODS'!U$15*10^6&lt;0,0,IF(AND(SUM('Chemicals Calcs'!Z$1:Z117)-'Chem - ODS'!U$15*10^6&lt;0,SUM('Chemicals Calcs'!Z$2:Z118)-'Chem - ODS'!U$15*10^6&gt;0),SUM('Chemicals Calcs'!Z$2:Z118)-'Chem - ODS'!U$15*10^6,'Chemicals Calcs'!Z118))</f>
        <v>0</v>
      </c>
      <c r="AA118" s="210">
        <f ca="1">IF(SUM('Chemicals Calcs'!AA$2:AA118)-'Chem - ODS'!V$15*10^6&lt;0,0,IF(AND(SUM('Chemicals Calcs'!AA$1:AA117)-'Chem - ODS'!V$15*10^6&lt;0,SUM('Chemicals Calcs'!AA$2:AA118)-'Chem - ODS'!V$15*10^6&gt;0),SUM('Chemicals Calcs'!AA$2:AA118)-'Chem - ODS'!V$15*10^6,'Chemicals Calcs'!AA118))</f>
        <v>0</v>
      </c>
      <c r="AB118" s="210">
        <f ca="1">IF(SUM('Chemicals Calcs'!AB$2:AB118)-'Chem - ODS'!W$15*10^6&lt;0,0,IF(AND(SUM('Chemicals Calcs'!AB$1:AB117)-'Chem - ODS'!W$15*10^6&lt;0,SUM('Chemicals Calcs'!AB$2:AB118)-'Chem - ODS'!W$15*10^6&gt;0),SUM('Chemicals Calcs'!AB$2:AB118)-'Chem - ODS'!W$15*10^6,'Chemicals Calcs'!AB118))</f>
        <v>0</v>
      </c>
      <c r="AC118" s="210">
        <f ca="1">IF(SUM('Chemicals Calcs'!AC$2:AC118)-'Chem - ODS'!X$15*10^6&lt;0,0,IF(AND(SUM('Chemicals Calcs'!AC$1:AC117)-'Chem - ODS'!X$15*10^6&lt;0,SUM('Chemicals Calcs'!AC$2:AC118)-'Chem - ODS'!X$15*10^6&gt;0),SUM('Chemicals Calcs'!AC$2:AC118)-'Chem - ODS'!X$15*10^6,'Chemicals Calcs'!AC118))</f>
        <v>0</v>
      </c>
      <c r="AD118" s="210">
        <f ca="1">IF(SUM('Chemicals Calcs'!AD$2:AD118)-'Chem - ODS'!Y$15*10^6&lt;0,0,IF(AND(SUM('Chemicals Calcs'!AD$1:AD117)-'Chem - ODS'!Y$15*10^6&lt;0,SUM('Chemicals Calcs'!AD$2:AD118)-'Chem - ODS'!Y$15*10^6&gt;0),SUM('Chemicals Calcs'!AD$2:AD118)-'Chem - ODS'!Y$15*10^6,'Chemicals Calcs'!AD118))</f>
        <v>0</v>
      </c>
      <c r="AE118" s="210">
        <f ca="1">IF(SUM('Chemicals Calcs'!AE$2:AE118)-'Chem - ODS'!Z$15*10^6&lt;0,0,IF(AND(SUM('Chemicals Calcs'!AE$1:AE117)-'Chem - ODS'!Z$15*10^6&lt;0,SUM('Chemicals Calcs'!AE$2:AE118)-'Chem - ODS'!Z$15*10^6&gt;0),SUM('Chemicals Calcs'!AE$2:AE118)-'Chem - ODS'!Z$15*10^6,'Chemicals Calcs'!AE118))</f>
        <v>0</v>
      </c>
      <c r="AF118" s="210">
        <f ca="1">IF(SUM('Chemicals Calcs'!AF$2:AF118)-'Chem - ODS'!AA$15*10^6&lt;0,0,IF(AND(SUM('Chemicals Calcs'!AF$1:AF117)-'Chem - ODS'!AA$15*10^6&lt;0,SUM('Chemicals Calcs'!AF$2:AF118)-'Chem - ODS'!AA$15*10^6&gt;0),SUM('Chemicals Calcs'!AF$2:AF118)-'Chem - ODS'!AA$15*10^6,'Chemicals Calcs'!AF118))</f>
        <v>0</v>
      </c>
      <c r="AG118" s="210">
        <f ca="1">IF(SUM('Chemicals Calcs'!AG$2:AG118)-'Chem - ODS'!AB$15*10^6&lt;0,0,IF(AND(SUM('Chemicals Calcs'!AG$1:AG117)-'Chem - ODS'!AB$15*10^6&lt;0,SUM('Chemicals Calcs'!AG$2:AG118)-'Chem - ODS'!AB$15*10^6&gt;0),SUM('Chemicals Calcs'!AG$2:AG118)-'Chem - ODS'!AB$15*10^6,'Chemicals Calcs'!AG118))</f>
        <v>0</v>
      </c>
      <c r="AH118" s="210">
        <f ca="1">IF(SUM('Chemicals Calcs'!AH$2:AH118)-'Chem - ODS'!AC$15*10^6&lt;0,0,IF(AND(SUM('Chemicals Calcs'!AH$1:AH117)-'Chem - ODS'!AC$15*10^6&lt;0,SUM('Chemicals Calcs'!AH$2:AH118)-'Chem - ODS'!AC$15*10^6&gt;0),SUM('Chemicals Calcs'!AH$2:AH118)-'Chem - ODS'!AC$15*10^6,'Chemicals Calcs'!AH118))</f>
        <v>0</v>
      </c>
      <c r="AI118" s="210">
        <f ca="1">IF(SUM('Chemicals Calcs'!AI$2:AI118)-'Chem - ODS'!AD$15*10^6&lt;0,0,IF(AND(SUM('Chemicals Calcs'!AI$1:AI117)-'Chem - ODS'!AD$15*10^6&lt;0,SUM('Chemicals Calcs'!AI$2:AI118)-'Chem - ODS'!AD$15*10^6&gt;0),SUM('Chemicals Calcs'!AI$2:AI118)-'Chem - ODS'!AD$15*10^6,'Chemicals Calcs'!AI118))</f>
        <v>0</v>
      </c>
      <c r="AJ118" s="210">
        <f ca="1">IF(SUM('Chemicals Calcs'!AJ$2:AJ118)-'Chem - ODS'!AE$15*10^6&lt;0,0,IF(AND(SUM('Chemicals Calcs'!AJ$1:AJ117)-'Chem - ODS'!AE$15*10^6&lt;0,SUM('Chemicals Calcs'!AJ$2:AJ118)-'Chem - ODS'!AE$15*10^6&gt;0),SUM('Chemicals Calcs'!AJ$2:AJ118)-'Chem - ODS'!AE$15*10^6,'Chemicals Calcs'!AJ118))</f>
        <v>0</v>
      </c>
      <c r="AK118" s="210">
        <f ca="1">IF(SUM('Chemicals Calcs'!AK$2:AK118)-'Chem - ODS'!AF$15*10^6&lt;0,0,IF(AND(SUM('Chemicals Calcs'!AK$1:AK117)-'Chem - ODS'!AF$15*10^6&lt;0,SUM('Chemicals Calcs'!AK$2:AK118)-'Chem - ODS'!AF$15*10^6&gt;0),SUM('Chemicals Calcs'!AK$2:AK118)-'Chem - ODS'!AF$15*10^6,'Chemicals Calcs'!AK118))</f>
        <v>0</v>
      </c>
      <c r="AL118" s="210">
        <f ca="1">IF(SUM('Chemicals Calcs'!AL$2:AL118)-'Chem - ODS'!AG$15*10^6&lt;0,0,IF(AND(SUM('Chemicals Calcs'!AL$1:AL117)-'Chem - ODS'!AG$15*10^6&lt;0,SUM('Chemicals Calcs'!AL$2:AL118)-'Chem - ODS'!AG$15*10^6&gt;0),SUM('Chemicals Calcs'!AL$2:AL118)-'Chem - ODS'!AG$15*10^6,'Chemicals Calcs'!AL118))</f>
        <v>0</v>
      </c>
      <c r="AM118" s="210">
        <f ca="1">IF(SUM('Chemicals Calcs'!AM$2:AM118)-'Chem - ODS'!AH$15*10^6&lt;0,0,IF(AND(SUM('Chemicals Calcs'!AM$1:AM117)-'Chem - ODS'!AH$15*10^6&lt;0,SUM('Chemicals Calcs'!AM$2:AM118)-'Chem - ODS'!AH$15*10^6&gt;0),SUM('Chemicals Calcs'!AM$2:AM118)-'Chem - ODS'!AH$15*10^6,'Chemicals Calcs'!AM118))</f>
        <v>0</v>
      </c>
      <c r="AN118" s="210">
        <f ca="1">IF(SUM('Chemicals Calcs'!AN$2:AN118)-'Chem - ODS'!AI$15*10^6&lt;0,0,IF(AND(SUM('Chemicals Calcs'!AN$1:AN117)-'Chem - ODS'!AI$15*10^6&lt;0,SUM('Chemicals Calcs'!AN$2:AN118)-'Chem - ODS'!AI$15*10^6&gt;0),SUM('Chemicals Calcs'!AN$2:AN118)-'Chem - ODS'!AI$15*10^6,'Chemicals Calcs'!AN118))</f>
        <v>0</v>
      </c>
      <c r="AO118" s="210">
        <f ca="1">IF(SUM('Chemicals Calcs'!AO$2:AO118)-'Chem - ODS'!AJ$15*10^6&lt;0,0,IF(AND(SUM('Chemicals Calcs'!AO$1:AO117)-'Chem - ODS'!AJ$15*10^6&lt;0,SUM('Chemicals Calcs'!AO$2:AO118)-'Chem - ODS'!AJ$15*10^6&gt;0),SUM('Chemicals Calcs'!AO$2:AO118)-'Chem - ODS'!AJ$15*10^6,'Chemicals Calcs'!AO118))</f>
        <v>0</v>
      </c>
      <c r="AP118" s="210">
        <f ca="1">IF(SUM('Chemicals Calcs'!AP$2:AP118)-'Chem - ODS'!AK$15*10^6&lt;0,0,IF(AND(SUM('Chemicals Calcs'!AP$1:AP117)-'Chem - ODS'!AK$15*10^6&lt;0,SUM('Chemicals Calcs'!AP$2:AP118)-'Chem - ODS'!AK$15*10^6&gt;0),SUM('Chemicals Calcs'!AP$2:AP118)-'Chem - ODS'!AK$15*10^6,'Chemicals Calcs'!AP118))</f>
        <v>0</v>
      </c>
    </row>
    <row r="119" spans="1:42">
      <c r="A119" s="74">
        <v>67</v>
      </c>
      <c r="B119">
        <f ca="1">IF('Chemicals 2010'!$A127="CP",INDIRECT("'Chemicals 2010'!"&amp;'Country Selector'!$B$3&amp;ROW($A127))*10^12,0)</f>
        <v>0</v>
      </c>
      <c r="C119" s="90">
        <f t="shared" ca="1" si="4"/>
        <v>0</v>
      </c>
      <c r="D119" s="90">
        <f t="shared" ca="1" si="5"/>
        <v>0</v>
      </c>
      <c r="E119" s="90">
        <f t="shared" ca="1" si="5"/>
        <v>0</v>
      </c>
      <c r="F119" s="90">
        <f t="shared" ca="1" si="5"/>
        <v>0</v>
      </c>
      <c r="G119" s="210">
        <f ca="1">IF(SUM('Chemicals Calcs'!G$2:G119)-'Chem - ODS'!B$15*10^6&lt;0,0,IF(AND(SUM('Chemicals Calcs'!G$1:G118)-'Chem - ODS'!B$15*10^6&lt;0,SUM('Chemicals Calcs'!G$2:G119)-'Chem - ODS'!B$15*10^6&gt;0),SUM('Chemicals Calcs'!G$2:G119)-'Chem - ODS'!B$15*10^6,'Chemicals Calcs'!G119))</f>
        <v>0</v>
      </c>
      <c r="H119" s="210">
        <f ca="1">IF(SUM('Chemicals Calcs'!H$2:H119)-'Chem - ODS'!C$15*10^6&lt;0,0,IF(AND(SUM('Chemicals Calcs'!H$1:H118)-'Chem - ODS'!C$15*10^6&lt;0,SUM('Chemicals Calcs'!H$2:H119)-'Chem - ODS'!C$15*10^6&gt;0),SUM('Chemicals Calcs'!H$2:H119)-'Chem - ODS'!C$15*10^6,'Chemicals Calcs'!H119))</f>
        <v>0</v>
      </c>
      <c r="I119" s="210">
        <f ca="1">IF(SUM('Chemicals Calcs'!I$2:I119)-'Chem - ODS'!D$15*10^6&lt;0,0,IF(AND(SUM('Chemicals Calcs'!I$1:I118)-'Chem - ODS'!D$15*10^6&lt;0,SUM('Chemicals Calcs'!I$2:I119)-'Chem - ODS'!D$15*10^6&gt;0),SUM('Chemicals Calcs'!I$2:I119)-'Chem - ODS'!D$15*10^6,'Chemicals Calcs'!I119))</f>
        <v>0</v>
      </c>
      <c r="J119" s="210">
        <f ca="1">IF(SUM('Chemicals Calcs'!J$2:J119)-'Chem - ODS'!E$15*10^6&lt;0,0,IF(AND(SUM('Chemicals Calcs'!J$1:J118)-'Chem - ODS'!E$15*10^6&lt;0,SUM('Chemicals Calcs'!J$2:J119)-'Chem - ODS'!E$15*10^6&gt;0),SUM('Chemicals Calcs'!J$2:J119)-'Chem - ODS'!E$15*10^6,'Chemicals Calcs'!J119))</f>
        <v>0</v>
      </c>
      <c r="K119" s="210">
        <f ca="1">IF(SUM('Chemicals Calcs'!K$2:K119)-'Chem - ODS'!F$15*10^6&lt;0,0,IF(AND(SUM('Chemicals Calcs'!K$1:K118)-'Chem - ODS'!F$15*10^6&lt;0,SUM('Chemicals Calcs'!K$2:K119)-'Chem - ODS'!F$15*10^6&gt;0),SUM('Chemicals Calcs'!K$2:K119)-'Chem - ODS'!F$15*10^6,'Chemicals Calcs'!K119))</f>
        <v>0</v>
      </c>
      <c r="L119" s="210">
        <f ca="1">IF(SUM('Chemicals Calcs'!L$2:L119)-'Chem - ODS'!G$15*10^6&lt;0,0,IF(AND(SUM('Chemicals Calcs'!L$1:L118)-'Chem - ODS'!G$15*10^6&lt;0,SUM('Chemicals Calcs'!L$2:L119)-'Chem - ODS'!G$15*10^6&gt;0),SUM('Chemicals Calcs'!L$2:L119)-'Chem - ODS'!G$15*10^6,'Chemicals Calcs'!L119))</f>
        <v>0</v>
      </c>
      <c r="M119" s="210">
        <f ca="1">IF(SUM('Chemicals Calcs'!M$2:M119)-'Chem - ODS'!H$15*10^6&lt;0,0,IF(AND(SUM('Chemicals Calcs'!M$1:M118)-'Chem - ODS'!H$15*10^6&lt;0,SUM('Chemicals Calcs'!M$2:M119)-'Chem - ODS'!H$15*10^6&gt;0),SUM('Chemicals Calcs'!M$2:M119)-'Chem - ODS'!H$15*10^6,'Chemicals Calcs'!M119))</f>
        <v>0</v>
      </c>
      <c r="N119" s="210">
        <f ca="1">IF(SUM('Chemicals Calcs'!N$2:N119)-'Chem - ODS'!I$15*10^6&lt;0,0,IF(AND(SUM('Chemicals Calcs'!N$1:N118)-'Chem - ODS'!I$15*10^6&lt;0,SUM('Chemicals Calcs'!N$2:N119)-'Chem - ODS'!I$15*10^6&gt;0),SUM('Chemicals Calcs'!N$2:N119)-'Chem - ODS'!I$15*10^6,'Chemicals Calcs'!N119))</f>
        <v>0</v>
      </c>
      <c r="O119" s="210">
        <f ca="1">IF(SUM('Chemicals Calcs'!O$2:O119)-'Chem - ODS'!J$15*10^6&lt;0,0,IF(AND(SUM('Chemicals Calcs'!O$1:O118)-'Chem - ODS'!J$15*10^6&lt;0,SUM('Chemicals Calcs'!O$2:O119)-'Chem - ODS'!J$15*10^6&gt;0),SUM('Chemicals Calcs'!O$2:O119)-'Chem - ODS'!J$15*10^6,'Chemicals Calcs'!O119))</f>
        <v>0</v>
      </c>
      <c r="P119" s="210">
        <f ca="1">IF(SUM('Chemicals Calcs'!P$2:P119)-'Chem - ODS'!K$15*10^6&lt;0,0,IF(AND(SUM('Chemicals Calcs'!P$1:P118)-'Chem - ODS'!K$15*10^6&lt;0,SUM('Chemicals Calcs'!P$2:P119)-'Chem - ODS'!K$15*10^6&gt;0),SUM('Chemicals Calcs'!P$2:P119)-'Chem - ODS'!K$15*10^6,'Chemicals Calcs'!P119))</f>
        <v>0</v>
      </c>
      <c r="Q119" s="210">
        <f ca="1">IF(SUM('Chemicals Calcs'!Q$2:Q119)-'Chem - ODS'!L$15*10^6&lt;0,0,IF(AND(SUM('Chemicals Calcs'!Q$1:Q118)-'Chem - ODS'!L$15*10^6&lt;0,SUM('Chemicals Calcs'!Q$2:Q119)-'Chem - ODS'!L$15*10^6&gt;0),SUM('Chemicals Calcs'!Q$2:Q119)-'Chem - ODS'!L$15*10^6,'Chemicals Calcs'!Q119))</f>
        <v>0</v>
      </c>
      <c r="R119" s="210">
        <f ca="1">IF(SUM('Chemicals Calcs'!R$2:R119)-'Chem - ODS'!M$15*10^6&lt;0,0,IF(AND(SUM('Chemicals Calcs'!R$1:R118)-'Chem - ODS'!M$15*10^6&lt;0,SUM('Chemicals Calcs'!R$2:R119)-'Chem - ODS'!M$15*10^6&gt;0),SUM('Chemicals Calcs'!R$2:R119)-'Chem - ODS'!M$15*10^6,'Chemicals Calcs'!R119))</f>
        <v>0</v>
      </c>
      <c r="S119" s="210">
        <f ca="1">IF(SUM('Chemicals Calcs'!S$2:S119)-'Chem - ODS'!N$15*10^6&lt;0,0,IF(AND(SUM('Chemicals Calcs'!S$1:S118)-'Chem - ODS'!N$15*10^6&lt;0,SUM('Chemicals Calcs'!S$2:S119)-'Chem - ODS'!N$15*10^6&gt;0),SUM('Chemicals Calcs'!S$2:S119)-'Chem - ODS'!N$15*10^6,'Chemicals Calcs'!S119))</f>
        <v>0</v>
      </c>
      <c r="T119" s="210">
        <f ca="1">IF(SUM('Chemicals Calcs'!T$2:T119)-'Chem - ODS'!O$15*10^6&lt;0,0,IF(AND(SUM('Chemicals Calcs'!T$1:T118)-'Chem - ODS'!O$15*10^6&lt;0,SUM('Chemicals Calcs'!T$2:T119)-'Chem - ODS'!O$15*10^6&gt;0),SUM('Chemicals Calcs'!T$2:T119)-'Chem - ODS'!O$15*10^6,'Chemicals Calcs'!T119))</f>
        <v>0</v>
      </c>
      <c r="U119" s="210">
        <f ca="1">IF(SUM('Chemicals Calcs'!U$2:U119)-'Chem - ODS'!P$15*10^6&lt;0,0,IF(AND(SUM('Chemicals Calcs'!U$1:U118)-'Chem - ODS'!P$15*10^6&lt;0,SUM('Chemicals Calcs'!U$2:U119)-'Chem - ODS'!P$15*10^6&gt;0),SUM('Chemicals Calcs'!U$2:U119)-'Chem - ODS'!P$15*10^6,'Chemicals Calcs'!U119))</f>
        <v>0</v>
      </c>
      <c r="V119" s="210">
        <f ca="1">IF(SUM('Chemicals Calcs'!V$2:V119)-'Chem - ODS'!Q$15*10^6&lt;0,0,IF(AND(SUM('Chemicals Calcs'!V$1:V118)-'Chem - ODS'!Q$15*10^6&lt;0,SUM('Chemicals Calcs'!V$2:V119)-'Chem - ODS'!Q$15*10^6&gt;0),SUM('Chemicals Calcs'!V$2:V119)-'Chem - ODS'!Q$15*10^6,'Chemicals Calcs'!V119))</f>
        <v>0</v>
      </c>
      <c r="W119" s="210">
        <f ca="1">IF(SUM('Chemicals Calcs'!W$2:W119)-'Chem - ODS'!R$15*10^6&lt;0,0,IF(AND(SUM('Chemicals Calcs'!W$1:W118)-'Chem - ODS'!R$15*10^6&lt;0,SUM('Chemicals Calcs'!W$2:W119)-'Chem - ODS'!R$15*10^6&gt;0),SUM('Chemicals Calcs'!W$2:W119)-'Chem - ODS'!R$15*10^6,'Chemicals Calcs'!W119))</f>
        <v>0</v>
      </c>
      <c r="X119" s="210">
        <f ca="1">IF(SUM('Chemicals Calcs'!X$2:X119)-'Chem - ODS'!S$15*10^6&lt;0,0,IF(AND(SUM('Chemicals Calcs'!X$1:X118)-'Chem - ODS'!S$15*10^6&lt;0,SUM('Chemicals Calcs'!X$2:X119)-'Chem - ODS'!S$15*10^6&gt;0),SUM('Chemicals Calcs'!X$2:X119)-'Chem - ODS'!S$15*10^6,'Chemicals Calcs'!X119))</f>
        <v>0</v>
      </c>
      <c r="Y119" s="210">
        <f ca="1">IF(SUM('Chemicals Calcs'!Y$2:Y119)-'Chem - ODS'!T$15*10^6&lt;0,0,IF(AND(SUM('Chemicals Calcs'!Y$1:Y118)-'Chem - ODS'!T$15*10^6&lt;0,SUM('Chemicals Calcs'!Y$2:Y119)-'Chem - ODS'!T$15*10^6&gt;0),SUM('Chemicals Calcs'!Y$2:Y119)-'Chem - ODS'!T$15*10^6,'Chemicals Calcs'!Y119))</f>
        <v>0</v>
      </c>
      <c r="Z119" s="210">
        <f ca="1">IF(SUM('Chemicals Calcs'!Z$2:Z119)-'Chem - ODS'!U$15*10^6&lt;0,0,IF(AND(SUM('Chemicals Calcs'!Z$1:Z118)-'Chem - ODS'!U$15*10^6&lt;0,SUM('Chemicals Calcs'!Z$2:Z119)-'Chem - ODS'!U$15*10^6&gt;0),SUM('Chemicals Calcs'!Z$2:Z119)-'Chem - ODS'!U$15*10^6,'Chemicals Calcs'!Z119))</f>
        <v>0</v>
      </c>
      <c r="AA119" s="210">
        <f ca="1">IF(SUM('Chemicals Calcs'!AA$2:AA119)-'Chem - ODS'!V$15*10^6&lt;0,0,IF(AND(SUM('Chemicals Calcs'!AA$1:AA118)-'Chem - ODS'!V$15*10^6&lt;0,SUM('Chemicals Calcs'!AA$2:AA119)-'Chem - ODS'!V$15*10^6&gt;0),SUM('Chemicals Calcs'!AA$2:AA119)-'Chem - ODS'!V$15*10^6,'Chemicals Calcs'!AA119))</f>
        <v>0</v>
      </c>
      <c r="AB119" s="210">
        <f ca="1">IF(SUM('Chemicals Calcs'!AB$2:AB119)-'Chem - ODS'!W$15*10^6&lt;0,0,IF(AND(SUM('Chemicals Calcs'!AB$1:AB118)-'Chem - ODS'!W$15*10^6&lt;0,SUM('Chemicals Calcs'!AB$2:AB119)-'Chem - ODS'!W$15*10^6&gt;0),SUM('Chemicals Calcs'!AB$2:AB119)-'Chem - ODS'!W$15*10^6,'Chemicals Calcs'!AB119))</f>
        <v>0</v>
      </c>
      <c r="AC119" s="210">
        <f ca="1">IF(SUM('Chemicals Calcs'!AC$2:AC119)-'Chem - ODS'!X$15*10^6&lt;0,0,IF(AND(SUM('Chemicals Calcs'!AC$1:AC118)-'Chem - ODS'!X$15*10^6&lt;0,SUM('Chemicals Calcs'!AC$2:AC119)-'Chem - ODS'!X$15*10^6&gt;0),SUM('Chemicals Calcs'!AC$2:AC119)-'Chem - ODS'!X$15*10^6,'Chemicals Calcs'!AC119))</f>
        <v>0</v>
      </c>
      <c r="AD119" s="210">
        <f ca="1">IF(SUM('Chemicals Calcs'!AD$2:AD119)-'Chem - ODS'!Y$15*10^6&lt;0,0,IF(AND(SUM('Chemicals Calcs'!AD$1:AD118)-'Chem - ODS'!Y$15*10^6&lt;0,SUM('Chemicals Calcs'!AD$2:AD119)-'Chem - ODS'!Y$15*10^6&gt;0),SUM('Chemicals Calcs'!AD$2:AD119)-'Chem - ODS'!Y$15*10^6,'Chemicals Calcs'!AD119))</f>
        <v>0</v>
      </c>
      <c r="AE119" s="210">
        <f ca="1">IF(SUM('Chemicals Calcs'!AE$2:AE119)-'Chem - ODS'!Z$15*10^6&lt;0,0,IF(AND(SUM('Chemicals Calcs'!AE$1:AE118)-'Chem - ODS'!Z$15*10^6&lt;0,SUM('Chemicals Calcs'!AE$2:AE119)-'Chem - ODS'!Z$15*10^6&gt;0),SUM('Chemicals Calcs'!AE$2:AE119)-'Chem - ODS'!Z$15*10^6,'Chemicals Calcs'!AE119))</f>
        <v>0</v>
      </c>
      <c r="AF119" s="210">
        <f ca="1">IF(SUM('Chemicals Calcs'!AF$2:AF119)-'Chem - ODS'!AA$15*10^6&lt;0,0,IF(AND(SUM('Chemicals Calcs'!AF$1:AF118)-'Chem - ODS'!AA$15*10^6&lt;0,SUM('Chemicals Calcs'!AF$2:AF119)-'Chem - ODS'!AA$15*10^6&gt;0),SUM('Chemicals Calcs'!AF$2:AF119)-'Chem - ODS'!AA$15*10^6,'Chemicals Calcs'!AF119))</f>
        <v>0</v>
      </c>
      <c r="AG119" s="210">
        <f ca="1">IF(SUM('Chemicals Calcs'!AG$2:AG119)-'Chem - ODS'!AB$15*10^6&lt;0,0,IF(AND(SUM('Chemicals Calcs'!AG$1:AG118)-'Chem - ODS'!AB$15*10^6&lt;0,SUM('Chemicals Calcs'!AG$2:AG119)-'Chem - ODS'!AB$15*10^6&gt;0),SUM('Chemicals Calcs'!AG$2:AG119)-'Chem - ODS'!AB$15*10^6,'Chemicals Calcs'!AG119))</f>
        <v>0</v>
      </c>
      <c r="AH119" s="210">
        <f ca="1">IF(SUM('Chemicals Calcs'!AH$2:AH119)-'Chem - ODS'!AC$15*10^6&lt;0,0,IF(AND(SUM('Chemicals Calcs'!AH$1:AH118)-'Chem - ODS'!AC$15*10^6&lt;0,SUM('Chemicals Calcs'!AH$2:AH119)-'Chem - ODS'!AC$15*10^6&gt;0),SUM('Chemicals Calcs'!AH$2:AH119)-'Chem - ODS'!AC$15*10^6,'Chemicals Calcs'!AH119))</f>
        <v>0</v>
      </c>
      <c r="AI119" s="210">
        <f ca="1">IF(SUM('Chemicals Calcs'!AI$2:AI119)-'Chem - ODS'!AD$15*10^6&lt;0,0,IF(AND(SUM('Chemicals Calcs'!AI$1:AI118)-'Chem - ODS'!AD$15*10^6&lt;0,SUM('Chemicals Calcs'!AI$2:AI119)-'Chem - ODS'!AD$15*10^6&gt;0),SUM('Chemicals Calcs'!AI$2:AI119)-'Chem - ODS'!AD$15*10^6,'Chemicals Calcs'!AI119))</f>
        <v>0</v>
      </c>
      <c r="AJ119" s="210">
        <f ca="1">IF(SUM('Chemicals Calcs'!AJ$2:AJ119)-'Chem - ODS'!AE$15*10^6&lt;0,0,IF(AND(SUM('Chemicals Calcs'!AJ$1:AJ118)-'Chem - ODS'!AE$15*10^6&lt;0,SUM('Chemicals Calcs'!AJ$2:AJ119)-'Chem - ODS'!AE$15*10^6&gt;0),SUM('Chemicals Calcs'!AJ$2:AJ119)-'Chem - ODS'!AE$15*10^6,'Chemicals Calcs'!AJ119))</f>
        <v>0</v>
      </c>
      <c r="AK119" s="210">
        <f ca="1">IF(SUM('Chemicals Calcs'!AK$2:AK119)-'Chem - ODS'!AF$15*10^6&lt;0,0,IF(AND(SUM('Chemicals Calcs'!AK$1:AK118)-'Chem - ODS'!AF$15*10^6&lt;0,SUM('Chemicals Calcs'!AK$2:AK119)-'Chem - ODS'!AF$15*10^6&gt;0),SUM('Chemicals Calcs'!AK$2:AK119)-'Chem - ODS'!AF$15*10^6,'Chemicals Calcs'!AK119))</f>
        <v>0</v>
      </c>
      <c r="AL119" s="210">
        <f ca="1">IF(SUM('Chemicals Calcs'!AL$2:AL119)-'Chem - ODS'!AG$15*10^6&lt;0,0,IF(AND(SUM('Chemicals Calcs'!AL$1:AL118)-'Chem - ODS'!AG$15*10^6&lt;0,SUM('Chemicals Calcs'!AL$2:AL119)-'Chem - ODS'!AG$15*10^6&gt;0),SUM('Chemicals Calcs'!AL$2:AL119)-'Chem - ODS'!AG$15*10^6,'Chemicals Calcs'!AL119))</f>
        <v>0</v>
      </c>
      <c r="AM119" s="210">
        <f ca="1">IF(SUM('Chemicals Calcs'!AM$2:AM119)-'Chem - ODS'!AH$15*10^6&lt;0,0,IF(AND(SUM('Chemicals Calcs'!AM$1:AM118)-'Chem - ODS'!AH$15*10^6&lt;0,SUM('Chemicals Calcs'!AM$2:AM119)-'Chem - ODS'!AH$15*10^6&gt;0),SUM('Chemicals Calcs'!AM$2:AM119)-'Chem - ODS'!AH$15*10^6,'Chemicals Calcs'!AM119))</f>
        <v>0</v>
      </c>
      <c r="AN119" s="210">
        <f ca="1">IF(SUM('Chemicals Calcs'!AN$2:AN119)-'Chem - ODS'!AI$15*10^6&lt;0,0,IF(AND(SUM('Chemicals Calcs'!AN$1:AN118)-'Chem - ODS'!AI$15*10^6&lt;0,SUM('Chemicals Calcs'!AN$2:AN119)-'Chem - ODS'!AI$15*10^6&gt;0),SUM('Chemicals Calcs'!AN$2:AN119)-'Chem - ODS'!AI$15*10^6,'Chemicals Calcs'!AN119))</f>
        <v>0</v>
      </c>
      <c r="AO119" s="210">
        <f ca="1">IF(SUM('Chemicals Calcs'!AO$2:AO119)-'Chem - ODS'!AJ$15*10^6&lt;0,0,IF(AND(SUM('Chemicals Calcs'!AO$1:AO118)-'Chem - ODS'!AJ$15*10^6&lt;0,SUM('Chemicals Calcs'!AO$2:AO119)-'Chem - ODS'!AJ$15*10^6&gt;0),SUM('Chemicals Calcs'!AO$2:AO119)-'Chem - ODS'!AJ$15*10^6,'Chemicals Calcs'!AO119))</f>
        <v>0</v>
      </c>
      <c r="AP119" s="210">
        <f ca="1">IF(SUM('Chemicals Calcs'!AP$2:AP119)-'Chem - ODS'!AK$15*10^6&lt;0,0,IF(AND(SUM('Chemicals Calcs'!AP$1:AP118)-'Chem - ODS'!AK$15*10^6&lt;0,SUM('Chemicals Calcs'!AP$2:AP119)-'Chem - ODS'!AK$15*10^6&gt;0),SUM('Chemicals Calcs'!AP$2:AP119)-'Chem - ODS'!AK$15*10^6,'Chemicals Calcs'!AP119))</f>
        <v>0</v>
      </c>
    </row>
    <row r="120" spans="1:42">
      <c r="A120" s="74">
        <v>68</v>
      </c>
      <c r="B120">
        <f ca="1">IF('Chemicals 2010'!$A128="CP",INDIRECT("'Chemicals 2010'!"&amp;'Country Selector'!$B$3&amp;ROW($A128))*10^12,0)</f>
        <v>0</v>
      </c>
      <c r="C120" s="90">
        <f t="shared" ca="1" si="4"/>
        <v>0</v>
      </c>
      <c r="D120" s="90">
        <f t="shared" ca="1" si="5"/>
        <v>0</v>
      </c>
      <c r="E120" s="90">
        <f t="shared" ca="1" si="5"/>
        <v>0</v>
      </c>
      <c r="F120" s="90">
        <f t="shared" ca="1" si="5"/>
        <v>0</v>
      </c>
      <c r="G120" s="210">
        <f ca="1">IF(SUM('Chemicals Calcs'!G$2:G120)-'Chem - ODS'!B$15*10^6&lt;0,0,IF(AND(SUM('Chemicals Calcs'!G$1:G119)-'Chem - ODS'!B$15*10^6&lt;0,SUM('Chemicals Calcs'!G$2:G120)-'Chem - ODS'!B$15*10^6&gt;0),SUM('Chemicals Calcs'!G$2:G120)-'Chem - ODS'!B$15*10^6,'Chemicals Calcs'!G120))</f>
        <v>0</v>
      </c>
      <c r="H120" s="210">
        <f ca="1">IF(SUM('Chemicals Calcs'!H$2:H120)-'Chem - ODS'!C$15*10^6&lt;0,0,IF(AND(SUM('Chemicals Calcs'!H$1:H119)-'Chem - ODS'!C$15*10^6&lt;0,SUM('Chemicals Calcs'!H$2:H120)-'Chem - ODS'!C$15*10^6&gt;0),SUM('Chemicals Calcs'!H$2:H120)-'Chem - ODS'!C$15*10^6,'Chemicals Calcs'!H120))</f>
        <v>0</v>
      </c>
      <c r="I120" s="210">
        <f ca="1">IF(SUM('Chemicals Calcs'!I$2:I120)-'Chem - ODS'!D$15*10^6&lt;0,0,IF(AND(SUM('Chemicals Calcs'!I$1:I119)-'Chem - ODS'!D$15*10^6&lt;0,SUM('Chemicals Calcs'!I$2:I120)-'Chem - ODS'!D$15*10^6&gt;0),SUM('Chemicals Calcs'!I$2:I120)-'Chem - ODS'!D$15*10^6,'Chemicals Calcs'!I120))</f>
        <v>0</v>
      </c>
      <c r="J120" s="210">
        <f ca="1">IF(SUM('Chemicals Calcs'!J$2:J120)-'Chem - ODS'!E$15*10^6&lt;0,0,IF(AND(SUM('Chemicals Calcs'!J$1:J119)-'Chem - ODS'!E$15*10^6&lt;0,SUM('Chemicals Calcs'!J$2:J120)-'Chem - ODS'!E$15*10^6&gt;0),SUM('Chemicals Calcs'!J$2:J120)-'Chem - ODS'!E$15*10^6,'Chemicals Calcs'!J120))</f>
        <v>0</v>
      </c>
      <c r="K120" s="210">
        <f ca="1">IF(SUM('Chemicals Calcs'!K$2:K120)-'Chem - ODS'!F$15*10^6&lt;0,0,IF(AND(SUM('Chemicals Calcs'!K$1:K119)-'Chem - ODS'!F$15*10^6&lt;0,SUM('Chemicals Calcs'!K$2:K120)-'Chem - ODS'!F$15*10^6&gt;0),SUM('Chemicals Calcs'!K$2:K120)-'Chem - ODS'!F$15*10^6,'Chemicals Calcs'!K120))</f>
        <v>0</v>
      </c>
      <c r="L120" s="210">
        <f ca="1">IF(SUM('Chemicals Calcs'!L$2:L120)-'Chem - ODS'!G$15*10^6&lt;0,0,IF(AND(SUM('Chemicals Calcs'!L$1:L119)-'Chem - ODS'!G$15*10^6&lt;0,SUM('Chemicals Calcs'!L$2:L120)-'Chem - ODS'!G$15*10^6&gt;0),SUM('Chemicals Calcs'!L$2:L120)-'Chem - ODS'!G$15*10^6,'Chemicals Calcs'!L120))</f>
        <v>0</v>
      </c>
      <c r="M120" s="210">
        <f ca="1">IF(SUM('Chemicals Calcs'!M$2:M120)-'Chem - ODS'!H$15*10^6&lt;0,0,IF(AND(SUM('Chemicals Calcs'!M$1:M119)-'Chem - ODS'!H$15*10^6&lt;0,SUM('Chemicals Calcs'!M$2:M120)-'Chem - ODS'!H$15*10^6&gt;0),SUM('Chemicals Calcs'!M$2:M120)-'Chem - ODS'!H$15*10^6,'Chemicals Calcs'!M120))</f>
        <v>0</v>
      </c>
      <c r="N120" s="210">
        <f ca="1">IF(SUM('Chemicals Calcs'!N$2:N120)-'Chem - ODS'!I$15*10^6&lt;0,0,IF(AND(SUM('Chemicals Calcs'!N$1:N119)-'Chem - ODS'!I$15*10^6&lt;0,SUM('Chemicals Calcs'!N$2:N120)-'Chem - ODS'!I$15*10^6&gt;0),SUM('Chemicals Calcs'!N$2:N120)-'Chem - ODS'!I$15*10^6,'Chemicals Calcs'!N120))</f>
        <v>0</v>
      </c>
      <c r="O120" s="210">
        <f ca="1">IF(SUM('Chemicals Calcs'!O$2:O120)-'Chem - ODS'!J$15*10^6&lt;0,0,IF(AND(SUM('Chemicals Calcs'!O$1:O119)-'Chem - ODS'!J$15*10^6&lt;0,SUM('Chemicals Calcs'!O$2:O120)-'Chem - ODS'!J$15*10^6&gt;0),SUM('Chemicals Calcs'!O$2:O120)-'Chem - ODS'!J$15*10^6,'Chemicals Calcs'!O120))</f>
        <v>0</v>
      </c>
      <c r="P120" s="210">
        <f ca="1">IF(SUM('Chemicals Calcs'!P$2:P120)-'Chem - ODS'!K$15*10^6&lt;0,0,IF(AND(SUM('Chemicals Calcs'!P$1:P119)-'Chem - ODS'!K$15*10^6&lt;0,SUM('Chemicals Calcs'!P$2:P120)-'Chem - ODS'!K$15*10^6&gt;0),SUM('Chemicals Calcs'!P$2:P120)-'Chem - ODS'!K$15*10^6,'Chemicals Calcs'!P120))</f>
        <v>0</v>
      </c>
      <c r="Q120" s="210">
        <f ca="1">IF(SUM('Chemicals Calcs'!Q$2:Q120)-'Chem - ODS'!L$15*10^6&lt;0,0,IF(AND(SUM('Chemicals Calcs'!Q$1:Q119)-'Chem - ODS'!L$15*10^6&lt;0,SUM('Chemicals Calcs'!Q$2:Q120)-'Chem - ODS'!L$15*10^6&gt;0),SUM('Chemicals Calcs'!Q$2:Q120)-'Chem - ODS'!L$15*10^6,'Chemicals Calcs'!Q120))</f>
        <v>0</v>
      </c>
      <c r="R120" s="210">
        <f ca="1">IF(SUM('Chemicals Calcs'!R$2:R120)-'Chem - ODS'!M$15*10^6&lt;0,0,IF(AND(SUM('Chemicals Calcs'!R$1:R119)-'Chem - ODS'!M$15*10^6&lt;0,SUM('Chemicals Calcs'!R$2:R120)-'Chem - ODS'!M$15*10^6&gt;0),SUM('Chemicals Calcs'!R$2:R120)-'Chem - ODS'!M$15*10^6,'Chemicals Calcs'!R120))</f>
        <v>0</v>
      </c>
      <c r="S120" s="210">
        <f ca="1">IF(SUM('Chemicals Calcs'!S$2:S120)-'Chem - ODS'!N$15*10^6&lt;0,0,IF(AND(SUM('Chemicals Calcs'!S$1:S119)-'Chem - ODS'!N$15*10^6&lt;0,SUM('Chemicals Calcs'!S$2:S120)-'Chem - ODS'!N$15*10^6&gt;0),SUM('Chemicals Calcs'!S$2:S120)-'Chem - ODS'!N$15*10^6,'Chemicals Calcs'!S120))</f>
        <v>0</v>
      </c>
      <c r="T120" s="210">
        <f ca="1">IF(SUM('Chemicals Calcs'!T$2:T120)-'Chem - ODS'!O$15*10^6&lt;0,0,IF(AND(SUM('Chemicals Calcs'!T$1:T119)-'Chem - ODS'!O$15*10^6&lt;0,SUM('Chemicals Calcs'!T$2:T120)-'Chem - ODS'!O$15*10^6&gt;0),SUM('Chemicals Calcs'!T$2:T120)-'Chem - ODS'!O$15*10^6,'Chemicals Calcs'!T120))</f>
        <v>0</v>
      </c>
      <c r="U120" s="210">
        <f ca="1">IF(SUM('Chemicals Calcs'!U$2:U120)-'Chem - ODS'!P$15*10^6&lt;0,0,IF(AND(SUM('Chemicals Calcs'!U$1:U119)-'Chem - ODS'!P$15*10^6&lt;0,SUM('Chemicals Calcs'!U$2:U120)-'Chem - ODS'!P$15*10^6&gt;0),SUM('Chemicals Calcs'!U$2:U120)-'Chem - ODS'!P$15*10^6,'Chemicals Calcs'!U120))</f>
        <v>0</v>
      </c>
      <c r="V120" s="210">
        <f ca="1">IF(SUM('Chemicals Calcs'!V$2:V120)-'Chem - ODS'!Q$15*10^6&lt;0,0,IF(AND(SUM('Chemicals Calcs'!V$1:V119)-'Chem - ODS'!Q$15*10^6&lt;0,SUM('Chemicals Calcs'!V$2:V120)-'Chem - ODS'!Q$15*10^6&gt;0),SUM('Chemicals Calcs'!V$2:V120)-'Chem - ODS'!Q$15*10^6,'Chemicals Calcs'!V120))</f>
        <v>0</v>
      </c>
      <c r="W120" s="210">
        <f ca="1">IF(SUM('Chemicals Calcs'!W$2:W120)-'Chem - ODS'!R$15*10^6&lt;0,0,IF(AND(SUM('Chemicals Calcs'!W$1:W119)-'Chem - ODS'!R$15*10^6&lt;0,SUM('Chemicals Calcs'!W$2:W120)-'Chem - ODS'!R$15*10^6&gt;0),SUM('Chemicals Calcs'!W$2:W120)-'Chem - ODS'!R$15*10^6,'Chemicals Calcs'!W120))</f>
        <v>0</v>
      </c>
      <c r="X120" s="210">
        <f ca="1">IF(SUM('Chemicals Calcs'!X$2:X120)-'Chem - ODS'!S$15*10^6&lt;0,0,IF(AND(SUM('Chemicals Calcs'!X$1:X119)-'Chem - ODS'!S$15*10^6&lt;0,SUM('Chemicals Calcs'!X$2:X120)-'Chem - ODS'!S$15*10^6&gt;0),SUM('Chemicals Calcs'!X$2:X120)-'Chem - ODS'!S$15*10^6,'Chemicals Calcs'!X120))</f>
        <v>0</v>
      </c>
      <c r="Y120" s="210">
        <f ca="1">IF(SUM('Chemicals Calcs'!Y$2:Y120)-'Chem - ODS'!T$15*10^6&lt;0,0,IF(AND(SUM('Chemicals Calcs'!Y$1:Y119)-'Chem - ODS'!T$15*10^6&lt;0,SUM('Chemicals Calcs'!Y$2:Y120)-'Chem - ODS'!T$15*10^6&gt;0),SUM('Chemicals Calcs'!Y$2:Y120)-'Chem - ODS'!T$15*10^6,'Chemicals Calcs'!Y120))</f>
        <v>0</v>
      </c>
      <c r="Z120" s="210">
        <f ca="1">IF(SUM('Chemicals Calcs'!Z$2:Z120)-'Chem - ODS'!U$15*10^6&lt;0,0,IF(AND(SUM('Chemicals Calcs'!Z$1:Z119)-'Chem - ODS'!U$15*10^6&lt;0,SUM('Chemicals Calcs'!Z$2:Z120)-'Chem - ODS'!U$15*10^6&gt;0),SUM('Chemicals Calcs'!Z$2:Z120)-'Chem - ODS'!U$15*10^6,'Chemicals Calcs'!Z120))</f>
        <v>0</v>
      </c>
      <c r="AA120" s="210">
        <f ca="1">IF(SUM('Chemicals Calcs'!AA$2:AA120)-'Chem - ODS'!V$15*10^6&lt;0,0,IF(AND(SUM('Chemicals Calcs'!AA$1:AA119)-'Chem - ODS'!V$15*10^6&lt;0,SUM('Chemicals Calcs'!AA$2:AA120)-'Chem - ODS'!V$15*10^6&gt;0),SUM('Chemicals Calcs'!AA$2:AA120)-'Chem - ODS'!V$15*10^6,'Chemicals Calcs'!AA120))</f>
        <v>0</v>
      </c>
      <c r="AB120" s="210">
        <f ca="1">IF(SUM('Chemicals Calcs'!AB$2:AB120)-'Chem - ODS'!W$15*10^6&lt;0,0,IF(AND(SUM('Chemicals Calcs'!AB$1:AB119)-'Chem - ODS'!W$15*10^6&lt;0,SUM('Chemicals Calcs'!AB$2:AB120)-'Chem - ODS'!W$15*10^6&gt;0),SUM('Chemicals Calcs'!AB$2:AB120)-'Chem - ODS'!W$15*10^6,'Chemicals Calcs'!AB120))</f>
        <v>0</v>
      </c>
      <c r="AC120" s="210">
        <f ca="1">IF(SUM('Chemicals Calcs'!AC$2:AC120)-'Chem - ODS'!X$15*10^6&lt;0,0,IF(AND(SUM('Chemicals Calcs'!AC$1:AC119)-'Chem - ODS'!X$15*10^6&lt;0,SUM('Chemicals Calcs'!AC$2:AC120)-'Chem - ODS'!X$15*10^6&gt;0),SUM('Chemicals Calcs'!AC$2:AC120)-'Chem - ODS'!X$15*10^6,'Chemicals Calcs'!AC120))</f>
        <v>0</v>
      </c>
      <c r="AD120" s="210">
        <f ca="1">IF(SUM('Chemicals Calcs'!AD$2:AD120)-'Chem - ODS'!Y$15*10^6&lt;0,0,IF(AND(SUM('Chemicals Calcs'!AD$1:AD119)-'Chem - ODS'!Y$15*10^6&lt;0,SUM('Chemicals Calcs'!AD$2:AD120)-'Chem - ODS'!Y$15*10^6&gt;0),SUM('Chemicals Calcs'!AD$2:AD120)-'Chem - ODS'!Y$15*10^6,'Chemicals Calcs'!AD120))</f>
        <v>0</v>
      </c>
      <c r="AE120" s="210">
        <f ca="1">IF(SUM('Chemicals Calcs'!AE$2:AE120)-'Chem - ODS'!Z$15*10^6&lt;0,0,IF(AND(SUM('Chemicals Calcs'!AE$1:AE119)-'Chem - ODS'!Z$15*10^6&lt;0,SUM('Chemicals Calcs'!AE$2:AE120)-'Chem - ODS'!Z$15*10^6&gt;0),SUM('Chemicals Calcs'!AE$2:AE120)-'Chem - ODS'!Z$15*10^6,'Chemicals Calcs'!AE120))</f>
        <v>0</v>
      </c>
      <c r="AF120" s="210">
        <f ca="1">IF(SUM('Chemicals Calcs'!AF$2:AF120)-'Chem - ODS'!AA$15*10^6&lt;0,0,IF(AND(SUM('Chemicals Calcs'!AF$1:AF119)-'Chem - ODS'!AA$15*10^6&lt;0,SUM('Chemicals Calcs'!AF$2:AF120)-'Chem - ODS'!AA$15*10^6&gt;0),SUM('Chemicals Calcs'!AF$2:AF120)-'Chem - ODS'!AA$15*10^6,'Chemicals Calcs'!AF120))</f>
        <v>0</v>
      </c>
      <c r="AG120" s="210">
        <f ca="1">IF(SUM('Chemicals Calcs'!AG$2:AG120)-'Chem - ODS'!AB$15*10^6&lt;0,0,IF(AND(SUM('Chemicals Calcs'!AG$1:AG119)-'Chem - ODS'!AB$15*10^6&lt;0,SUM('Chemicals Calcs'!AG$2:AG120)-'Chem - ODS'!AB$15*10^6&gt;0),SUM('Chemicals Calcs'!AG$2:AG120)-'Chem - ODS'!AB$15*10^6,'Chemicals Calcs'!AG120))</f>
        <v>0</v>
      </c>
      <c r="AH120" s="210">
        <f ca="1">IF(SUM('Chemicals Calcs'!AH$2:AH120)-'Chem - ODS'!AC$15*10^6&lt;0,0,IF(AND(SUM('Chemicals Calcs'!AH$1:AH119)-'Chem - ODS'!AC$15*10^6&lt;0,SUM('Chemicals Calcs'!AH$2:AH120)-'Chem - ODS'!AC$15*10^6&gt;0),SUM('Chemicals Calcs'!AH$2:AH120)-'Chem - ODS'!AC$15*10^6,'Chemicals Calcs'!AH120))</f>
        <v>0</v>
      </c>
      <c r="AI120" s="210">
        <f ca="1">IF(SUM('Chemicals Calcs'!AI$2:AI120)-'Chem - ODS'!AD$15*10^6&lt;0,0,IF(AND(SUM('Chemicals Calcs'!AI$1:AI119)-'Chem - ODS'!AD$15*10^6&lt;0,SUM('Chemicals Calcs'!AI$2:AI120)-'Chem - ODS'!AD$15*10^6&gt;0),SUM('Chemicals Calcs'!AI$2:AI120)-'Chem - ODS'!AD$15*10^6,'Chemicals Calcs'!AI120))</f>
        <v>0</v>
      </c>
      <c r="AJ120" s="210">
        <f ca="1">IF(SUM('Chemicals Calcs'!AJ$2:AJ120)-'Chem - ODS'!AE$15*10^6&lt;0,0,IF(AND(SUM('Chemicals Calcs'!AJ$1:AJ119)-'Chem - ODS'!AE$15*10^6&lt;0,SUM('Chemicals Calcs'!AJ$2:AJ120)-'Chem - ODS'!AE$15*10^6&gt;0),SUM('Chemicals Calcs'!AJ$2:AJ120)-'Chem - ODS'!AE$15*10^6,'Chemicals Calcs'!AJ120))</f>
        <v>0</v>
      </c>
      <c r="AK120" s="210">
        <f ca="1">IF(SUM('Chemicals Calcs'!AK$2:AK120)-'Chem - ODS'!AF$15*10^6&lt;0,0,IF(AND(SUM('Chemicals Calcs'!AK$1:AK119)-'Chem - ODS'!AF$15*10^6&lt;0,SUM('Chemicals Calcs'!AK$2:AK120)-'Chem - ODS'!AF$15*10^6&gt;0),SUM('Chemicals Calcs'!AK$2:AK120)-'Chem - ODS'!AF$15*10^6,'Chemicals Calcs'!AK120))</f>
        <v>0</v>
      </c>
      <c r="AL120" s="210">
        <f ca="1">IF(SUM('Chemicals Calcs'!AL$2:AL120)-'Chem - ODS'!AG$15*10^6&lt;0,0,IF(AND(SUM('Chemicals Calcs'!AL$1:AL119)-'Chem - ODS'!AG$15*10^6&lt;0,SUM('Chemicals Calcs'!AL$2:AL120)-'Chem - ODS'!AG$15*10^6&gt;0),SUM('Chemicals Calcs'!AL$2:AL120)-'Chem - ODS'!AG$15*10^6,'Chemicals Calcs'!AL120))</f>
        <v>0</v>
      </c>
      <c r="AM120" s="210">
        <f ca="1">IF(SUM('Chemicals Calcs'!AM$2:AM120)-'Chem - ODS'!AH$15*10^6&lt;0,0,IF(AND(SUM('Chemicals Calcs'!AM$1:AM119)-'Chem - ODS'!AH$15*10^6&lt;0,SUM('Chemicals Calcs'!AM$2:AM120)-'Chem - ODS'!AH$15*10^6&gt;0),SUM('Chemicals Calcs'!AM$2:AM120)-'Chem - ODS'!AH$15*10^6,'Chemicals Calcs'!AM120))</f>
        <v>0</v>
      </c>
      <c r="AN120" s="210">
        <f ca="1">IF(SUM('Chemicals Calcs'!AN$2:AN120)-'Chem - ODS'!AI$15*10^6&lt;0,0,IF(AND(SUM('Chemicals Calcs'!AN$1:AN119)-'Chem - ODS'!AI$15*10^6&lt;0,SUM('Chemicals Calcs'!AN$2:AN120)-'Chem - ODS'!AI$15*10^6&gt;0),SUM('Chemicals Calcs'!AN$2:AN120)-'Chem - ODS'!AI$15*10^6,'Chemicals Calcs'!AN120))</f>
        <v>0</v>
      </c>
      <c r="AO120" s="210">
        <f ca="1">IF(SUM('Chemicals Calcs'!AO$2:AO120)-'Chem - ODS'!AJ$15*10^6&lt;0,0,IF(AND(SUM('Chemicals Calcs'!AO$1:AO119)-'Chem - ODS'!AJ$15*10^6&lt;0,SUM('Chemicals Calcs'!AO$2:AO120)-'Chem - ODS'!AJ$15*10^6&gt;0),SUM('Chemicals Calcs'!AO$2:AO120)-'Chem - ODS'!AJ$15*10^6,'Chemicals Calcs'!AO120))</f>
        <v>0</v>
      </c>
      <c r="AP120" s="210">
        <f ca="1">IF(SUM('Chemicals Calcs'!AP$2:AP120)-'Chem - ODS'!AK$15*10^6&lt;0,0,IF(AND(SUM('Chemicals Calcs'!AP$1:AP119)-'Chem - ODS'!AK$15*10^6&lt;0,SUM('Chemicals Calcs'!AP$2:AP120)-'Chem - ODS'!AK$15*10^6&gt;0),SUM('Chemicals Calcs'!AP$2:AP120)-'Chem - ODS'!AK$15*10^6,'Chemicals Calcs'!AP120))</f>
        <v>0</v>
      </c>
    </row>
    <row r="121" spans="1:42">
      <c r="A121" s="74">
        <v>69</v>
      </c>
      <c r="B121">
        <f ca="1">IF('Chemicals 2010'!$A129="CP",INDIRECT("'Chemicals 2010'!"&amp;'Country Selector'!$B$3&amp;ROW($A129))*10^12,0)</f>
        <v>0</v>
      </c>
      <c r="C121" s="90">
        <f t="shared" ca="1" si="4"/>
        <v>0</v>
      </c>
      <c r="D121" s="90">
        <f t="shared" ca="1" si="5"/>
        <v>0</v>
      </c>
      <c r="E121" s="90">
        <f t="shared" ca="1" si="5"/>
        <v>0</v>
      </c>
      <c r="F121" s="90">
        <f t="shared" ca="1" si="5"/>
        <v>0</v>
      </c>
      <c r="G121" s="210">
        <f ca="1">IF(SUM('Chemicals Calcs'!G$2:G121)-'Chem - ODS'!B$15*10^6&lt;0,0,IF(AND(SUM('Chemicals Calcs'!G$1:G120)-'Chem - ODS'!B$15*10^6&lt;0,SUM('Chemicals Calcs'!G$2:G121)-'Chem - ODS'!B$15*10^6&gt;0),SUM('Chemicals Calcs'!G$2:G121)-'Chem - ODS'!B$15*10^6,'Chemicals Calcs'!G121))</f>
        <v>0</v>
      </c>
      <c r="H121" s="210">
        <f ca="1">IF(SUM('Chemicals Calcs'!H$2:H121)-'Chem - ODS'!C$15*10^6&lt;0,0,IF(AND(SUM('Chemicals Calcs'!H$1:H120)-'Chem - ODS'!C$15*10^6&lt;0,SUM('Chemicals Calcs'!H$2:H121)-'Chem - ODS'!C$15*10^6&gt;0),SUM('Chemicals Calcs'!H$2:H121)-'Chem - ODS'!C$15*10^6,'Chemicals Calcs'!H121))</f>
        <v>0</v>
      </c>
      <c r="I121" s="210">
        <f ca="1">IF(SUM('Chemicals Calcs'!I$2:I121)-'Chem - ODS'!D$15*10^6&lt;0,0,IF(AND(SUM('Chemicals Calcs'!I$1:I120)-'Chem - ODS'!D$15*10^6&lt;0,SUM('Chemicals Calcs'!I$2:I121)-'Chem - ODS'!D$15*10^6&gt;0),SUM('Chemicals Calcs'!I$2:I121)-'Chem - ODS'!D$15*10^6,'Chemicals Calcs'!I121))</f>
        <v>0</v>
      </c>
      <c r="J121" s="210">
        <f ca="1">IF(SUM('Chemicals Calcs'!J$2:J121)-'Chem - ODS'!E$15*10^6&lt;0,0,IF(AND(SUM('Chemicals Calcs'!J$1:J120)-'Chem - ODS'!E$15*10^6&lt;0,SUM('Chemicals Calcs'!J$2:J121)-'Chem - ODS'!E$15*10^6&gt;0),SUM('Chemicals Calcs'!J$2:J121)-'Chem - ODS'!E$15*10^6,'Chemicals Calcs'!J121))</f>
        <v>0</v>
      </c>
      <c r="K121" s="210">
        <f ca="1">IF(SUM('Chemicals Calcs'!K$2:K121)-'Chem - ODS'!F$15*10^6&lt;0,0,IF(AND(SUM('Chemicals Calcs'!K$1:K120)-'Chem - ODS'!F$15*10^6&lt;0,SUM('Chemicals Calcs'!K$2:K121)-'Chem - ODS'!F$15*10^6&gt;0),SUM('Chemicals Calcs'!K$2:K121)-'Chem - ODS'!F$15*10^6,'Chemicals Calcs'!K121))</f>
        <v>0</v>
      </c>
      <c r="L121" s="210">
        <f ca="1">IF(SUM('Chemicals Calcs'!L$2:L121)-'Chem - ODS'!G$15*10^6&lt;0,0,IF(AND(SUM('Chemicals Calcs'!L$1:L120)-'Chem - ODS'!G$15*10^6&lt;0,SUM('Chemicals Calcs'!L$2:L121)-'Chem - ODS'!G$15*10^6&gt;0),SUM('Chemicals Calcs'!L$2:L121)-'Chem - ODS'!G$15*10^6,'Chemicals Calcs'!L121))</f>
        <v>0</v>
      </c>
      <c r="M121" s="210">
        <f ca="1">IF(SUM('Chemicals Calcs'!M$2:M121)-'Chem - ODS'!H$15*10^6&lt;0,0,IF(AND(SUM('Chemicals Calcs'!M$1:M120)-'Chem - ODS'!H$15*10^6&lt;0,SUM('Chemicals Calcs'!M$2:M121)-'Chem - ODS'!H$15*10^6&gt;0),SUM('Chemicals Calcs'!M$2:M121)-'Chem - ODS'!H$15*10^6,'Chemicals Calcs'!M121))</f>
        <v>0</v>
      </c>
      <c r="N121" s="210">
        <f ca="1">IF(SUM('Chemicals Calcs'!N$2:N121)-'Chem - ODS'!I$15*10^6&lt;0,0,IF(AND(SUM('Chemicals Calcs'!N$1:N120)-'Chem - ODS'!I$15*10^6&lt;0,SUM('Chemicals Calcs'!N$2:N121)-'Chem - ODS'!I$15*10^6&gt;0),SUM('Chemicals Calcs'!N$2:N121)-'Chem - ODS'!I$15*10^6,'Chemicals Calcs'!N121))</f>
        <v>0</v>
      </c>
      <c r="O121" s="210">
        <f ca="1">IF(SUM('Chemicals Calcs'!O$2:O121)-'Chem - ODS'!J$15*10^6&lt;0,0,IF(AND(SUM('Chemicals Calcs'!O$1:O120)-'Chem - ODS'!J$15*10^6&lt;0,SUM('Chemicals Calcs'!O$2:O121)-'Chem - ODS'!J$15*10^6&gt;0),SUM('Chemicals Calcs'!O$2:O121)-'Chem - ODS'!J$15*10^6,'Chemicals Calcs'!O121))</f>
        <v>0</v>
      </c>
      <c r="P121" s="210">
        <f ca="1">IF(SUM('Chemicals Calcs'!P$2:P121)-'Chem - ODS'!K$15*10^6&lt;0,0,IF(AND(SUM('Chemicals Calcs'!P$1:P120)-'Chem - ODS'!K$15*10^6&lt;0,SUM('Chemicals Calcs'!P$2:P121)-'Chem - ODS'!K$15*10^6&gt;0),SUM('Chemicals Calcs'!P$2:P121)-'Chem - ODS'!K$15*10^6,'Chemicals Calcs'!P121))</f>
        <v>0</v>
      </c>
      <c r="Q121" s="210">
        <f ca="1">IF(SUM('Chemicals Calcs'!Q$2:Q121)-'Chem - ODS'!L$15*10^6&lt;0,0,IF(AND(SUM('Chemicals Calcs'!Q$1:Q120)-'Chem - ODS'!L$15*10^6&lt;0,SUM('Chemicals Calcs'!Q$2:Q121)-'Chem - ODS'!L$15*10^6&gt;0),SUM('Chemicals Calcs'!Q$2:Q121)-'Chem - ODS'!L$15*10^6,'Chemicals Calcs'!Q121))</f>
        <v>0</v>
      </c>
      <c r="R121" s="210">
        <f ca="1">IF(SUM('Chemicals Calcs'!R$2:R121)-'Chem - ODS'!M$15*10^6&lt;0,0,IF(AND(SUM('Chemicals Calcs'!R$1:R120)-'Chem - ODS'!M$15*10^6&lt;0,SUM('Chemicals Calcs'!R$2:R121)-'Chem - ODS'!M$15*10^6&gt;0),SUM('Chemicals Calcs'!R$2:R121)-'Chem - ODS'!M$15*10^6,'Chemicals Calcs'!R121))</f>
        <v>0</v>
      </c>
      <c r="S121" s="210">
        <f ca="1">IF(SUM('Chemicals Calcs'!S$2:S121)-'Chem - ODS'!N$15*10^6&lt;0,0,IF(AND(SUM('Chemicals Calcs'!S$1:S120)-'Chem - ODS'!N$15*10^6&lt;0,SUM('Chemicals Calcs'!S$2:S121)-'Chem - ODS'!N$15*10^6&gt;0),SUM('Chemicals Calcs'!S$2:S121)-'Chem - ODS'!N$15*10^6,'Chemicals Calcs'!S121))</f>
        <v>0</v>
      </c>
      <c r="T121" s="210">
        <f ca="1">IF(SUM('Chemicals Calcs'!T$2:T121)-'Chem - ODS'!O$15*10^6&lt;0,0,IF(AND(SUM('Chemicals Calcs'!T$1:T120)-'Chem - ODS'!O$15*10^6&lt;0,SUM('Chemicals Calcs'!T$2:T121)-'Chem - ODS'!O$15*10^6&gt;0),SUM('Chemicals Calcs'!T$2:T121)-'Chem - ODS'!O$15*10^6,'Chemicals Calcs'!T121))</f>
        <v>0</v>
      </c>
      <c r="U121" s="210">
        <f ca="1">IF(SUM('Chemicals Calcs'!U$2:U121)-'Chem - ODS'!P$15*10^6&lt;0,0,IF(AND(SUM('Chemicals Calcs'!U$1:U120)-'Chem - ODS'!P$15*10^6&lt;0,SUM('Chemicals Calcs'!U$2:U121)-'Chem - ODS'!P$15*10^6&gt;0),SUM('Chemicals Calcs'!U$2:U121)-'Chem - ODS'!P$15*10^6,'Chemicals Calcs'!U121))</f>
        <v>0</v>
      </c>
      <c r="V121" s="210">
        <f ca="1">IF(SUM('Chemicals Calcs'!V$2:V121)-'Chem - ODS'!Q$15*10^6&lt;0,0,IF(AND(SUM('Chemicals Calcs'!V$1:V120)-'Chem - ODS'!Q$15*10^6&lt;0,SUM('Chemicals Calcs'!V$2:V121)-'Chem - ODS'!Q$15*10^6&gt;0),SUM('Chemicals Calcs'!V$2:V121)-'Chem - ODS'!Q$15*10^6,'Chemicals Calcs'!V121))</f>
        <v>0</v>
      </c>
      <c r="W121" s="210">
        <f ca="1">IF(SUM('Chemicals Calcs'!W$2:W121)-'Chem - ODS'!R$15*10^6&lt;0,0,IF(AND(SUM('Chemicals Calcs'!W$1:W120)-'Chem - ODS'!R$15*10^6&lt;0,SUM('Chemicals Calcs'!W$2:W121)-'Chem - ODS'!R$15*10^6&gt;0),SUM('Chemicals Calcs'!W$2:W121)-'Chem - ODS'!R$15*10^6,'Chemicals Calcs'!W121))</f>
        <v>0</v>
      </c>
      <c r="X121" s="210">
        <f ca="1">IF(SUM('Chemicals Calcs'!X$2:X121)-'Chem - ODS'!S$15*10^6&lt;0,0,IF(AND(SUM('Chemicals Calcs'!X$1:X120)-'Chem - ODS'!S$15*10^6&lt;0,SUM('Chemicals Calcs'!X$2:X121)-'Chem - ODS'!S$15*10^6&gt;0),SUM('Chemicals Calcs'!X$2:X121)-'Chem - ODS'!S$15*10^6,'Chemicals Calcs'!X121))</f>
        <v>0</v>
      </c>
      <c r="Y121" s="210">
        <f ca="1">IF(SUM('Chemicals Calcs'!Y$2:Y121)-'Chem - ODS'!T$15*10^6&lt;0,0,IF(AND(SUM('Chemicals Calcs'!Y$1:Y120)-'Chem - ODS'!T$15*10^6&lt;0,SUM('Chemicals Calcs'!Y$2:Y121)-'Chem - ODS'!T$15*10^6&gt;0),SUM('Chemicals Calcs'!Y$2:Y121)-'Chem - ODS'!T$15*10^6,'Chemicals Calcs'!Y121))</f>
        <v>0</v>
      </c>
      <c r="Z121" s="210">
        <f ca="1">IF(SUM('Chemicals Calcs'!Z$2:Z121)-'Chem - ODS'!U$15*10^6&lt;0,0,IF(AND(SUM('Chemicals Calcs'!Z$1:Z120)-'Chem - ODS'!U$15*10^6&lt;0,SUM('Chemicals Calcs'!Z$2:Z121)-'Chem - ODS'!U$15*10^6&gt;0),SUM('Chemicals Calcs'!Z$2:Z121)-'Chem - ODS'!U$15*10^6,'Chemicals Calcs'!Z121))</f>
        <v>0</v>
      </c>
      <c r="AA121" s="210">
        <f ca="1">IF(SUM('Chemicals Calcs'!AA$2:AA121)-'Chem - ODS'!V$15*10^6&lt;0,0,IF(AND(SUM('Chemicals Calcs'!AA$1:AA120)-'Chem - ODS'!V$15*10^6&lt;0,SUM('Chemicals Calcs'!AA$2:AA121)-'Chem - ODS'!V$15*10^6&gt;0),SUM('Chemicals Calcs'!AA$2:AA121)-'Chem - ODS'!V$15*10^6,'Chemicals Calcs'!AA121))</f>
        <v>0</v>
      </c>
      <c r="AB121" s="210">
        <f ca="1">IF(SUM('Chemicals Calcs'!AB$2:AB121)-'Chem - ODS'!W$15*10^6&lt;0,0,IF(AND(SUM('Chemicals Calcs'!AB$1:AB120)-'Chem - ODS'!W$15*10^6&lt;0,SUM('Chemicals Calcs'!AB$2:AB121)-'Chem - ODS'!W$15*10^6&gt;0),SUM('Chemicals Calcs'!AB$2:AB121)-'Chem - ODS'!W$15*10^6,'Chemicals Calcs'!AB121))</f>
        <v>0</v>
      </c>
      <c r="AC121" s="210">
        <f ca="1">IF(SUM('Chemicals Calcs'!AC$2:AC121)-'Chem - ODS'!X$15*10^6&lt;0,0,IF(AND(SUM('Chemicals Calcs'!AC$1:AC120)-'Chem - ODS'!X$15*10^6&lt;0,SUM('Chemicals Calcs'!AC$2:AC121)-'Chem - ODS'!X$15*10^6&gt;0),SUM('Chemicals Calcs'!AC$2:AC121)-'Chem - ODS'!X$15*10^6,'Chemicals Calcs'!AC121))</f>
        <v>0</v>
      </c>
      <c r="AD121" s="210">
        <f ca="1">IF(SUM('Chemicals Calcs'!AD$2:AD121)-'Chem - ODS'!Y$15*10^6&lt;0,0,IF(AND(SUM('Chemicals Calcs'!AD$1:AD120)-'Chem - ODS'!Y$15*10^6&lt;0,SUM('Chemicals Calcs'!AD$2:AD121)-'Chem - ODS'!Y$15*10^6&gt;0),SUM('Chemicals Calcs'!AD$2:AD121)-'Chem - ODS'!Y$15*10^6,'Chemicals Calcs'!AD121))</f>
        <v>0</v>
      </c>
      <c r="AE121" s="210">
        <f ca="1">IF(SUM('Chemicals Calcs'!AE$2:AE121)-'Chem - ODS'!Z$15*10^6&lt;0,0,IF(AND(SUM('Chemicals Calcs'!AE$1:AE120)-'Chem - ODS'!Z$15*10^6&lt;0,SUM('Chemicals Calcs'!AE$2:AE121)-'Chem - ODS'!Z$15*10^6&gt;0),SUM('Chemicals Calcs'!AE$2:AE121)-'Chem - ODS'!Z$15*10^6,'Chemicals Calcs'!AE121))</f>
        <v>0</v>
      </c>
      <c r="AF121" s="210">
        <f ca="1">IF(SUM('Chemicals Calcs'!AF$2:AF121)-'Chem - ODS'!AA$15*10^6&lt;0,0,IF(AND(SUM('Chemicals Calcs'!AF$1:AF120)-'Chem - ODS'!AA$15*10^6&lt;0,SUM('Chemicals Calcs'!AF$2:AF121)-'Chem - ODS'!AA$15*10^6&gt;0),SUM('Chemicals Calcs'!AF$2:AF121)-'Chem - ODS'!AA$15*10^6,'Chemicals Calcs'!AF121))</f>
        <v>0</v>
      </c>
      <c r="AG121" s="210">
        <f ca="1">IF(SUM('Chemicals Calcs'!AG$2:AG121)-'Chem - ODS'!AB$15*10^6&lt;0,0,IF(AND(SUM('Chemicals Calcs'!AG$1:AG120)-'Chem - ODS'!AB$15*10^6&lt;0,SUM('Chemicals Calcs'!AG$2:AG121)-'Chem - ODS'!AB$15*10^6&gt;0),SUM('Chemicals Calcs'!AG$2:AG121)-'Chem - ODS'!AB$15*10^6,'Chemicals Calcs'!AG121))</f>
        <v>0</v>
      </c>
      <c r="AH121" s="210">
        <f ca="1">IF(SUM('Chemicals Calcs'!AH$2:AH121)-'Chem - ODS'!AC$15*10^6&lt;0,0,IF(AND(SUM('Chemicals Calcs'!AH$1:AH120)-'Chem - ODS'!AC$15*10^6&lt;0,SUM('Chemicals Calcs'!AH$2:AH121)-'Chem - ODS'!AC$15*10^6&gt;0),SUM('Chemicals Calcs'!AH$2:AH121)-'Chem - ODS'!AC$15*10^6,'Chemicals Calcs'!AH121))</f>
        <v>0</v>
      </c>
      <c r="AI121" s="210">
        <f ca="1">IF(SUM('Chemicals Calcs'!AI$2:AI121)-'Chem - ODS'!AD$15*10^6&lt;0,0,IF(AND(SUM('Chemicals Calcs'!AI$1:AI120)-'Chem - ODS'!AD$15*10^6&lt;0,SUM('Chemicals Calcs'!AI$2:AI121)-'Chem - ODS'!AD$15*10^6&gt;0),SUM('Chemicals Calcs'!AI$2:AI121)-'Chem - ODS'!AD$15*10^6,'Chemicals Calcs'!AI121))</f>
        <v>0</v>
      </c>
      <c r="AJ121" s="210">
        <f ca="1">IF(SUM('Chemicals Calcs'!AJ$2:AJ121)-'Chem - ODS'!AE$15*10^6&lt;0,0,IF(AND(SUM('Chemicals Calcs'!AJ$1:AJ120)-'Chem - ODS'!AE$15*10^6&lt;0,SUM('Chemicals Calcs'!AJ$2:AJ121)-'Chem - ODS'!AE$15*10^6&gt;0),SUM('Chemicals Calcs'!AJ$2:AJ121)-'Chem - ODS'!AE$15*10^6,'Chemicals Calcs'!AJ121))</f>
        <v>0</v>
      </c>
      <c r="AK121" s="210">
        <f ca="1">IF(SUM('Chemicals Calcs'!AK$2:AK121)-'Chem - ODS'!AF$15*10^6&lt;0,0,IF(AND(SUM('Chemicals Calcs'!AK$1:AK120)-'Chem - ODS'!AF$15*10^6&lt;0,SUM('Chemicals Calcs'!AK$2:AK121)-'Chem - ODS'!AF$15*10^6&gt;0),SUM('Chemicals Calcs'!AK$2:AK121)-'Chem - ODS'!AF$15*10^6,'Chemicals Calcs'!AK121))</f>
        <v>0</v>
      </c>
      <c r="AL121" s="210">
        <f ca="1">IF(SUM('Chemicals Calcs'!AL$2:AL121)-'Chem - ODS'!AG$15*10^6&lt;0,0,IF(AND(SUM('Chemicals Calcs'!AL$1:AL120)-'Chem - ODS'!AG$15*10^6&lt;0,SUM('Chemicals Calcs'!AL$2:AL121)-'Chem - ODS'!AG$15*10^6&gt;0),SUM('Chemicals Calcs'!AL$2:AL121)-'Chem - ODS'!AG$15*10^6,'Chemicals Calcs'!AL121))</f>
        <v>0</v>
      </c>
      <c r="AM121" s="210">
        <f ca="1">IF(SUM('Chemicals Calcs'!AM$2:AM121)-'Chem - ODS'!AH$15*10^6&lt;0,0,IF(AND(SUM('Chemicals Calcs'!AM$1:AM120)-'Chem - ODS'!AH$15*10^6&lt;0,SUM('Chemicals Calcs'!AM$2:AM121)-'Chem - ODS'!AH$15*10^6&gt;0),SUM('Chemicals Calcs'!AM$2:AM121)-'Chem - ODS'!AH$15*10^6,'Chemicals Calcs'!AM121))</f>
        <v>0</v>
      </c>
      <c r="AN121" s="210">
        <f ca="1">IF(SUM('Chemicals Calcs'!AN$2:AN121)-'Chem - ODS'!AI$15*10^6&lt;0,0,IF(AND(SUM('Chemicals Calcs'!AN$1:AN120)-'Chem - ODS'!AI$15*10^6&lt;0,SUM('Chemicals Calcs'!AN$2:AN121)-'Chem - ODS'!AI$15*10^6&gt;0),SUM('Chemicals Calcs'!AN$2:AN121)-'Chem - ODS'!AI$15*10^6,'Chemicals Calcs'!AN121))</f>
        <v>0</v>
      </c>
      <c r="AO121" s="210">
        <f ca="1">IF(SUM('Chemicals Calcs'!AO$2:AO121)-'Chem - ODS'!AJ$15*10^6&lt;0,0,IF(AND(SUM('Chemicals Calcs'!AO$1:AO120)-'Chem - ODS'!AJ$15*10^6&lt;0,SUM('Chemicals Calcs'!AO$2:AO121)-'Chem - ODS'!AJ$15*10^6&gt;0),SUM('Chemicals Calcs'!AO$2:AO121)-'Chem - ODS'!AJ$15*10^6,'Chemicals Calcs'!AO121))</f>
        <v>0</v>
      </c>
      <c r="AP121" s="210">
        <f ca="1">IF(SUM('Chemicals Calcs'!AP$2:AP121)-'Chem - ODS'!AK$15*10^6&lt;0,0,IF(AND(SUM('Chemicals Calcs'!AP$1:AP120)-'Chem - ODS'!AK$15*10^6&lt;0,SUM('Chemicals Calcs'!AP$2:AP121)-'Chem - ODS'!AK$15*10^6&gt;0),SUM('Chemicals Calcs'!AP$2:AP121)-'Chem - ODS'!AK$15*10^6,'Chemicals Calcs'!AP121))</f>
        <v>0</v>
      </c>
    </row>
    <row r="122" spans="1:42">
      <c r="A122" s="74">
        <v>70</v>
      </c>
      <c r="B122">
        <f ca="1">IF('Chemicals 2010'!$A130="CP",INDIRECT("'Chemicals 2010'!"&amp;'Country Selector'!$B$3&amp;ROW($A130))*10^12,0)</f>
        <v>0</v>
      </c>
      <c r="C122" s="90">
        <f t="shared" ca="1" si="4"/>
        <v>0</v>
      </c>
      <c r="D122" s="90">
        <f t="shared" ca="1" si="5"/>
        <v>0</v>
      </c>
      <c r="E122" s="90">
        <f t="shared" ca="1" si="5"/>
        <v>0</v>
      </c>
      <c r="F122" s="90">
        <f t="shared" ca="1" si="5"/>
        <v>0</v>
      </c>
      <c r="G122" s="210">
        <f ca="1">IF(SUM('Chemicals Calcs'!G$2:G122)-'Chem - ODS'!B$15*10^6&lt;0,0,IF(AND(SUM('Chemicals Calcs'!G$1:G121)-'Chem - ODS'!B$15*10^6&lt;0,SUM('Chemicals Calcs'!G$2:G122)-'Chem - ODS'!B$15*10^6&gt;0),SUM('Chemicals Calcs'!G$2:G122)-'Chem - ODS'!B$15*10^6,'Chemicals Calcs'!G122))</f>
        <v>0</v>
      </c>
      <c r="H122" s="210">
        <f ca="1">IF(SUM('Chemicals Calcs'!H$2:H122)-'Chem - ODS'!C$15*10^6&lt;0,0,IF(AND(SUM('Chemicals Calcs'!H$1:H121)-'Chem - ODS'!C$15*10^6&lt;0,SUM('Chemicals Calcs'!H$2:H122)-'Chem - ODS'!C$15*10^6&gt;0),SUM('Chemicals Calcs'!H$2:H122)-'Chem - ODS'!C$15*10^6,'Chemicals Calcs'!H122))</f>
        <v>0</v>
      </c>
      <c r="I122" s="210">
        <f ca="1">IF(SUM('Chemicals Calcs'!I$2:I122)-'Chem - ODS'!D$15*10^6&lt;0,0,IF(AND(SUM('Chemicals Calcs'!I$1:I121)-'Chem - ODS'!D$15*10^6&lt;0,SUM('Chemicals Calcs'!I$2:I122)-'Chem - ODS'!D$15*10^6&gt;0),SUM('Chemicals Calcs'!I$2:I122)-'Chem - ODS'!D$15*10^6,'Chemicals Calcs'!I122))</f>
        <v>0</v>
      </c>
      <c r="J122" s="210">
        <f ca="1">IF(SUM('Chemicals Calcs'!J$2:J122)-'Chem - ODS'!E$15*10^6&lt;0,0,IF(AND(SUM('Chemicals Calcs'!J$1:J121)-'Chem - ODS'!E$15*10^6&lt;0,SUM('Chemicals Calcs'!J$2:J122)-'Chem - ODS'!E$15*10^6&gt;0),SUM('Chemicals Calcs'!J$2:J122)-'Chem - ODS'!E$15*10^6,'Chemicals Calcs'!J122))</f>
        <v>0</v>
      </c>
      <c r="K122" s="210">
        <f ca="1">IF(SUM('Chemicals Calcs'!K$2:K122)-'Chem - ODS'!F$15*10^6&lt;0,0,IF(AND(SUM('Chemicals Calcs'!K$1:K121)-'Chem - ODS'!F$15*10^6&lt;0,SUM('Chemicals Calcs'!K$2:K122)-'Chem - ODS'!F$15*10^6&gt;0),SUM('Chemicals Calcs'!K$2:K122)-'Chem - ODS'!F$15*10^6,'Chemicals Calcs'!K122))</f>
        <v>0</v>
      </c>
      <c r="L122" s="210">
        <f ca="1">IF(SUM('Chemicals Calcs'!L$2:L122)-'Chem - ODS'!G$15*10^6&lt;0,0,IF(AND(SUM('Chemicals Calcs'!L$1:L121)-'Chem - ODS'!G$15*10^6&lt;0,SUM('Chemicals Calcs'!L$2:L122)-'Chem - ODS'!G$15*10^6&gt;0),SUM('Chemicals Calcs'!L$2:L122)-'Chem - ODS'!G$15*10^6,'Chemicals Calcs'!L122))</f>
        <v>0</v>
      </c>
      <c r="M122" s="210">
        <f ca="1">IF(SUM('Chemicals Calcs'!M$2:M122)-'Chem - ODS'!H$15*10^6&lt;0,0,IF(AND(SUM('Chemicals Calcs'!M$1:M121)-'Chem - ODS'!H$15*10^6&lt;0,SUM('Chemicals Calcs'!M$2:M122)-'Chem - ODS'!H$15*10^6&gt;0),SUM('Chemicals Calcs'!M$2:M122)-'Chem - ODS'!H$15*10^6,'Chemicals Calcs'!M122))</f>
        <v>0</v>
      </c>
      <c r="N122" s="210">
        <f ca="1">IF(SUM('Chemicals Calcs'!N$2:N122)-'Chem - ODS'!I$15*10^6&lt;0,0,IF(AND(SUM('Chemicals Calcs'!N$1:N121)-'Chem - ODS'!I$15*10^6&lt;0,SUM('Chemicals Calcs'!N$2:N122)-'Chem - ODS'!I$15*10^6&gt;0),SUM('Chemicals Calcs'!N$2:N122)-'Chem - ODS'!I$15*10^6,'Chemicals Calcs'!N122))</f>
        <v>0</v>
      </c>
      <c r="O122" s="210">
        <f ca="1">IF(SUM('Chemicals Calcs'!O$2:O122)-'Chem - ODS'!J$15*10^6&lt;0,0,IF(AND(SUM('Chemicals Calcs'!O$1:O121)-'Chem - ODS'!J$15*10^6&lt;0,SUM('Chemicals Calcs'!O$2:O122)-'Chem - ODS'!J$15*10^6&gt;0),SUM('Chemicals Calcs'!O$2:O122)-'Chem - ODS'!J$15*10^6,'Chemicals Calcs'!O122))</f>
        <v>0</v>
      </c>
      <c r="P122" s="210">
        <f ca="1">IF(SUM('Chemicals Calcs'!P$2:P122)-'Chem - ODS'!K$15*10^6&lt;0,0,IF(AND(SUM('Chemicals Calcs'!P$1:P121)-'Chem - ODS'!K$15*10^6&lt;0,SUM('Chemicals Calcs'!P$2:P122)-'Chem - ODS'!K$15*10^6&gt;0),SUM('Chemicals Calcs'!P$2:P122)-'Chem - ODS'!K$15*10^6,'Chemicals Calcs'!P122))</f>
        <v>0</v>
      </c>
      <c r="Q122" s="210">
        <f ca="1">IF(SUM('Chemicals Calcs'!Q$2:Q122)-'Chem - ODS'!L$15*10^6&lt;0,0,IF(AND(SUM('Chemicals Calcs'!Q$1:Q121)-'Chem - ODS'!L$15*10^6&lt;0,SUM('Chemicals Calcs'!Q$2:Q122)-'Chem - ODS'!L$15*10^6&gt;0),SUM('Chemicals Calcs'!Q$2:Q122)-'Chem - ODS'!L$15*10^6,'Chemicals Calcs'!Q122))</f>
        <v>0</v>
      </c>
      <c r="R122" s="210">
        <f ca="1">IF(SUM('Chemicals Calcs'!R$2:R122)-'Chem - ODS'!M$15*10^6&lt;0,0,IF(AND(SUM('Chemicals Calcs'!R$1:R121)-'Chem - ODS'!M$15*10^6&lt;0,SUM('Chemicals Calcs'!R$2:R122)-'Chem - ODS'!M$15*10^6&gt;0),SUM('Chemicals Calcs'!R$2:R122)-'Chem - ODS'!M$15*10^6,'Chemicals Calcs'!R122))</f>
        <v>0</v>
      </c>
      <c r="S122" s="210">
        <f ca="1">IF(SUM('Chemicals Calcs'!S$2:S122)-'Chem - ODS'!N$15*10^6&lt;0,0,IF(AND(SUM('Chemicals Calcs'!S$1:S121)-'Chem - ODS'!N$15*10^6&lt;0,SUM('Chemicals Calcs'!S$2:S122)-'Chem - ODS'!N$15*10^6&gt;0),SUM('Chemicals Calcs'!S$2:S122)-'Chem - ODS'!N$15*10^6,'Chemicals Calcs'!S122))</f>
        <v>0</v>
      </c>
      <c r="T122" s="210">
        <f ca="1">IF(SUM('Chemicals Calcs'!T$2:T122)-'Chem - ODS'!O$15*10^6&lt;0,0,IF(AND(SUM('Chemicals Calcs'!T$1:T121)-'Chem - ODS'!O$15*10^6&lt;0,SUM('Chemicals Calcs'!T$2:T122)-'Chem - ODS'!O$15*10^6&gt;0),SUM('Chemicals Calcs'!T$2:T122)-'Chem - ODS'!O$15*10^6,'Chemicals Calcs'!T122))</f>
        <v>0</v>
      </c>
      <c r="U122" s="210">
        <f ca="1">IF(SUM('Chemicals Calcs'!U$2:U122)-'Chem - ODS'!P$15*10^6&lt;0,0,IF(AND(SUM('Chemicals Calcs'!U$1:U121)-'Chem - ODS'!P$15*10^6&lt;0,SUM('Chemicals Calcs'!U$2:U122)-'Chem - ODS'!P$15*10^6&gt;0),SUM('Chemicals Calcs'!U$2:U122)-'Chem - ODS'!P$15*10^6,'Chemicals Calcs'!U122))</f>
        <v>0</v>
      </c>
      <c r="V122" s="210">
        <f ca="1">IF(SUM('Chemicals Calcs'!V$2:V122)-'Chem - ODS'!Q$15*10^6&lt;0,0,IF(AND(SUM('Chemicals Calcs'!V$1:V121)-'Chem - ODS'!Q$15*10^6&lt;0,SUM('Chemicals Calcs'!V$2:V122)-'Chem - ODS'!Q$15*10^6&gt;0),SUM('Chemicals Calcs'!V$2:V122)-'Chem - ODS'!Q$15*10^6,'Chemicals Calcs'!V122))</f>
        <v>0</v>
      </c>
      <c r="W122" s="210">
        <f ca="1">IF(SUM('Chemicals Calcs'!W$2:W122)-'Chem - ODS'!R$15*10^6&lt;0,0,IF(AND(SUM('Chemicals Calcs'!W$1:W121)-'Chem - ODS'!R$15*10^6&lt;0,SUM('Chemicals Calcs'!W$2:W122)-'Chem - ODS'!R$15*10^6&gt;0),SUM('Chemicals Calcs'!W$2:W122)-'Chem - ODS'!R$15*10^6,'Chemicals Calcs'!W122))</f>
        <v>0</v>
      </c>
      <c r="X122" s="210">
        <f ca="1">IF(SUM('Chemicals Calcs'!X$2:X122)-'Chem - ODS'!S$15*10^6&lt;0,0,IF(AND(SUM('Chemicals Calcs'!X$1:X121)-'Chem - ODS'!S$15*10^6&lt;0,SUM('Chemicals Calcs'!X$2:X122)-'Chem - ODS'!S$15*10^6&gt;0),SUM('Chemicals Calcs'!X$2:X122)-'Chem - ODS'!S$15*10^6,'Chemicals Calcs'!X122))</f>
        <v>0</v>
      </c>
      <c r="Y122" s="210">
        <f ca="1">IF(SUM('Chemicals Calcs'!Y$2:Y122)-'Chem - ODS'!T$15*10^6&lt;0,0,IF(AND(SUM('Chemicals Calcs'!Y$1:Y121)-'Chem - ODS'!T$15*10^6&lt;0,SUM('Chemicals Calcs'!Y$2:Y122)-'Chem - ODS'!T$15*10^6&gt;0),SUM('Chemicals Calcs'!Y$2:Y122)-'Chem - ODS'!T$15*10^6,'Chemicals Calcs'!Y122))</f>
        <v>0</v>
      </c>
      <c r="Z122" s="210">
        <f ca="1">IF(SUM('Chemicals Calcs'!Z$2:Z122)-'Chem - ODS'!U$15*10^6&lt;0,0,IF(AND(SUM('Chemicals Calcs'!Z$1:Z121)-'Chem - ODS'!U$15*10^6&lt;0,SUM('Chemicals Calcs'!Z$2:Z122)-'Chem - ODS'!U$15*10^6&gt;0),SUM('Chemicals Calcs'!Z$2:Z122)-'Chem - ODS'!U$15*10^6,'Chemicals Calcs'!Z122))</f>
        <v>0</v>
      </c>
      <c r="AA122" s="210">
        <f ca="1">IF(SUM('Chemicals Calcs'!AA$2:AA122)-'Chem - ODS'!V$15*10^6&lt;0,0,IF(AND(SUM('Chemicals Calcs'!AA$1:AA121)-'Chem - ODS'!V$15*10^6&lt;0,SUM('Chemicals Calcs'!AA$2:AA122)-'Chem - ODS'!V$15*10^6&gt;0),SUM('Chemicals Calcs'!AA$2:AA122)-'Chem - ODS'!V$15*10^6,'Chemicals Calcs'!AA122))</f>
        <v>0</v>
      </c>
      <c r="AB122" s="210">
        <f ca="1">IF(SUM('Chemicals Calcs'!AB$2:AB122)-'Chem - ODS'!W$15*10^6&lt;0,0,IF(AND(SUM('Chemicals Calcs'!AB$1:AB121)-'Chem - ODS'!W$15*10^6&lt;0,SUM('Chemicals Calcs'!AB$2:AB122)-'Chem - ODS'!W$15*10^6&gt;0),SUM('Chemicals Calcs'!AB$2:AB122)-'Chem - ODS'!W$15*10^6,'Chemicals Calcs'!AB122))</f>
        <v>0</v>
      </c>
      <c r="AC122" s="210">
        <f ca="1">IF(SUM('Chemicals Calcs'!AC$2:AC122)-'Chem - ODS'!X$15*10^6&lt;0,0,IF(AND(SUM('Chemicals Calcs'!AC$1:AC121)-'Chem - ODS'!X$15*10^6&lt;0,SUM('Chemicals Calcs'!AC$2:AC122)-'Chem - ODS'!X$15*10^6&gt;0),SUM('Chemicals Calcs'!AC$2:AC122)-'Chem - ODS'!X$15*10^6,'Chemicals Calcs'!AC122))</f>
        <v>0</v>
      </c>
      <c r="AD122" s="210">
        <f ca="1">IF(SUM('Chemicals Calcs'!AD$2:AD122)-'Chem - ODS'!Y$15*10^6&lt;0,0,IF(AND(SUM('Chemicals Calcs'!AD$1:AD121)-'Chem - ODS'!Y$15*10^6&lt;0,SUM('Chemicals Calcs'!AD$2:AD122)-'Chem - ODS'!Y$15*10^6&gt;0),SUM('Chemicals Calcs'!AD$2:AD122)-'Chem - ODS'!Y$15*10^6,'Chemicals Calcs'!AD122))</f>
        <v>0</v>
      </c>
      <c r="AE122" s="210">
        <f ca="1">IF(SUM('Chemicals Calcs'!AE$2:AE122)-'Chem - ODS'!Z$15*10^6&lt;0,0,IF(AND(SUM('Chemicals Calcs'!AE$1:AE121)-'Chem - ODS'!Z$15*10^6&lt;0,SUM('Chemicals Calcs'!AE$2:AE122)-'Chem - ODS'!Z$15*10^6&gt;0),SUM('Chemicals Calcs'!AE$2:AE122)-'Chem - ODS'!Z$15*10^6,'Chemicals Calcs'!AE122))</f>
        <v>0</v>
      </c>
      <c r="AF122" s="210">
        <f ca="1">IF(SUM('Chemicals Calcs'!AF$2:AF122)-'Chem - ODS'!AA$15*10^6&lt;0,0,IF(AND(SUM('Chemicals Calcs'!AF$1:AF121)-'Chem - ODS'!AA$15*10^6&lt;0,SUM('Chemicals Calcs'!AF$2:AF122)-'Chem - ODS'!AA$15*10^6&gt;0),SUM('Chemicals Calcs'!AF$2:AF122)-'Chem - ODS'!AA$15*10^6,'Chemicals Calcs'!AF122))</f>
        <v>0</v>
      </c>
      <c r="AG122" s="210">
        <f ca="1">IF(SUM('Chemicals Calcs'!AG$2:AG122)-'Chem - ODS'!AB$15*10^6&lt;0,0,IF(AND(SUM('Chemicals Calcs'!AG$1:AG121)-'Chem - ODS'!AB$15*10^6&lt;0,SUM('Chemicals Calcs'!AG$2:AG122)-'Chem - ODS'!AB$15*10^6&gt;0),SUM('Chemicals Calcs'!AG$2:AG122)-'Chem - ODS'!AB$15*10^6,'Chemicals Calcs'!AG122))</f>
        <v>0</v>
      </c>
      <c r="AH122" s="210">
        <f ca="1">IF(SUM('Chemicals Calcs'!AH$2:AH122)-'Chem - ODS'!AC$15*10^6&lt;0,0,IF(AND(SUM('Chemicals Calcs'!AH$1:AH121)-'Chem - ODS'!AC$15*10^6&lt;0,SUM('Chemicals Calcs'!AH$2:AH122)-'Chem - ODS'!AC$15*10^6&gt;0),SUM('Chemicals Calcs'!AH$2:AH122)-'Chem - ODS'!AC$15*10^6,'Chemicals Calcs'!AH122))</f>
        <v>0</v>
      </c>
      <c r="AI122" s="210">
        <f ca="1">IF(SUM('Chemicals Calcs'!AI$2:AI122)-'Chem - ODS'!AD$15*10^6&lt;0,0,IF(AND(SUM('Chemicals Calcs'!AI$1:AI121)-'Chem - ODS'!AD$15*10^6&lt;0,SUM('Chemicals Calcs'!AI$2:AI122)-'Chem - ODS'!AD$15*10^6&gt;0),SUM('Chemicals Calcs'!AI$2:AI122)-'Chem - ODS'!AD$15*10^6,'Chemicals Calcs'!AI122))</f>
        <v>0</v>
      </c>
      <c r="AJ122" s="210">
        <f ca="1">IF(SUM('Chemicals Calcs'!AJ$2:AJ122)-'Chem - ODS'!AE$15*10^6&lt;0,0,IF(AND(SUM('Chemicals Calcs'!AJ$1:AJ121)-'Chem - ODS'!AE$15*10^6&lt;0,SUM('Chemicals Calcs'!AJ$2:AJ122)-'Chem - ODS'!AE$15*10^6&gt;0),SUM('Chemicals Calcs'!AJ$2:AJ122)-'Chem - ODS'!AE$15*10^6,'Chemicals Calcs'!AJ122))</f>
        <v>0</v>
      </c>
      <c r="AK122" s="210">
        <f ca="1">IF(SUM('Chemicals Calcs'!AK$2:AK122)-'Chem - ODS'!AF$15*10^6&lt;0,0,IF(AND(SUM('Chemicals Calcs'!AK$1:AK121)-'Chem - ODS'!AF$15*10^6&lt;0,SUM('Chemicals Calcs'!AK$2:AK122)-'Chem - ODS'!AF$15*10^6&gt;0),SUM('Chemicals Calcs'!AK$2:AK122)-'Chem - ODS'!AF$15*10^6,'Chemicals Calcs'!AK122))</f>
        <v>0</v>
      </c>
      <c r="AL122" s="210">
        <f ca="1">IF(SUM('Chemicals Calcs'!AL$2:AL122)-'Chem - ODS'!AG$15*10^6&lt;0,0,IF(AND(SUM('Chemicals Calcs'!AL$1:AL121)-'Chem - ODS'!AG$15*10^6&lt;0,SUM('Chemicals Calcs'!AL$2:AL122)-'Chem - ODS'!AG$15*10^6&gt;0),SUM('Chemicals Calcs'!AL$2:AL122)-'Chem - ODS'!AG$15*10^6,'Chemicals Calcs'!AL122))</f>
        <v>0</v>
      </c>
      <c r="AM122" s="210">
        <f ca="1">IF(SUM('Chemicals Calcs'!AM$2:AM122)-'Chem - ODS'!AH$15*10^6&lt;0,0,IF(AND(SUM('Chemicals Calcs'!AM$1:AM121)-'Chem - ODS'!AH$15*10^6&lt;0,SUM('Chemicals Calcs'!AM$2:AM122)-'Chem - ODS'!AH$15*10^6&gt;0),SUM('Chemicals Calcs'!AM$2:AM122)-'Chem - ODS'!AH$15*10^6,'Chemicals Calcs'!AM122))</f>
        <v>0</v>
      </c>
      <c r="AN122" s="210">
        <f ca="1">IF(SUM('Chemicals Calcs'!AN$2:AN122)-'Chem - ODS'!AI$15*10^6&lt;0,0,IF(AND(SUM('Chemicals Calcs'!AN$1:AN121)-'Chem - ODS'!AI$15*10^6&lt;0,SUM('Chemicals Calcs'!AN$2:AN122)-'Chem - ODS'!AI$15*10^6&gt;0),SUM('Chemicals Calcs'!AN$2:AN122)-'Chem - ODS'!AI$15*10^6,'Chemicals Calcs'!AN122))</f>
        <v>0</v>
      </c>
      <c r="AO122" s="210">
        <f ca="1">IF(SUM('Chemicals Calcs'!AO$2:AO122)-'Chem - ODS'!AJ$15*10^6&lt;0,0,IF(AND(SUM('Chemicals Calcs'!AO$1:AO121)-'Chem - ODS'!AJ$15*10^6&lt;0,SUM('Chemicals Calcs'!AO$2:AO122)-'Chem - ODS'!AJ$15*10^6&gt;0),SUM('Chemicals Calcs'!AO$2:AO122)-'Chem - ODS'!AJ$15*10^6,'Chemicals Calcs'!AO122))</f>
        <v>0</v>
      </c>
      <c r="AP122" s="210">
        <f ca="1">IF(SUM('Chemicals Calcs'!AP$2:AP122)-'Chem - ODS'!AK$15*10^6&lt;0,0,IF(AND(SUM('Chemicals Calcs'!AP$1:AP121)-'Chem - ODS'!AK$15*10^6&lt;0,SUM('Chemicals Calcs'!AP$2:AP122)-'Chem - ODS'!AK$15*10^6&gt;0),SUM('Chemicals Calcs'!AP$2:AP122)-'Chem - ODS'!AK$15*10^6,'Chemicals Calcs'!AP122))</f>
        <v>0</v>
      </c>
    </row>
    <row r="123" spans="1:42">
      <c r="A123" s="74">
        <v>71</v>
      </c>
      <c r="B123">
        <f ca="1">IF('Chemicals 2010'!$A131="CP",INDIRECT("'Chemicals 2010'!"&amp;'Country Selector'!$B$3&amp;ROW($A131))*10^12,0)</f>
        <v>0</v>
      </c>
      <c r="C123" s="90">
        <f t="shared" ca="1" si="4"/>
        <v>0</v>
      </c>
      <c r="D123" s="90">
        <f t="shared" ca="1" si="5"/>
        <v>0</v>
      </c>
      <c r="E123" s="90">
        <f t="shared" ca="1" si="5"/>
        <v>0</v>
      </c>
      <c r="F123" s="90">
        <f t="shared" ca="1" si="5"/>
        <v>0</v>
      </c>
      <c r="G123" s="210">
        <f ca="1">IF(SUM('Chemicals Calcs'!G$2:G123)-'Chem - ODS'!B$15*10^6&lt;0,0,IF(AND(SUM('Chemicals Calcs'!G$1:G122)-'Chem - ODS'!B$15*10^6&lt;0,SUM('Chemicals Calcs'!G$2:G123)-'Chem - ODS'!B$15*10^6&gt;0),SUM('Chemicals Calcs'!G$2:G123)-'Chem - ODS'!B$15*10^6,'Chemicals Calcs'!G123))</f>
        <v>0</v>
      </c>
      <c r="H123" s="210">
        <f ca="1">IF(SUM('Chemicals Calcs'!H$2:H123)-'Chem - ODS'!C$15*10^6&lt;0,0,IF(AND(SUM('Chemicals Calcs'!H$1:H122)-'Chem - ODS'!C$15*10^6&lt;0,SUM('Chemicals Calcs'!H$2:H123)-'Chem - ODS'!C$15*10^6&gt;0),SUM('Chemicals Calcs'!H$2:H123)-'Chem - ODS'!C$15*10^6,'Chemicals Calcs'!H123))</f>
        <v>0</v>
      </c>
      <c r="I123" s="210">
        <f ca="1">IF(SUM('Chemicals Calcs'!I$2:I123)-'Chem - ODS'!D$15*10^6&lt;0,0,IF(AND(SUM('Chemicals Calcs'!I$1:I122)-'Chem - ODS'!D$15*10^6&lt;0,SUM('Chemicals Calcs'!I$2:I123)-'Chem - ODS'!D$15*10^6&gt;0),SUM('Chemicals Calcs'!I$2:I123)-'Chem - ODS'!D$15*10^6,'Chemicals Calcs'!I123))</f>
        <v>0</v>
      </c>
      <c r="J123" s="210">
        <f ca="1">IF(SUM('Chemicals Calcs'!J$2:J123)-'Chem - ODS'!E$15*10^6&lt;0,0,IF(AND(SUM('Chemicals Calcs'!J$1:J122)-'Chem - ODS'!E$15*10^6&lt;0,SUM('Chemicals Calcs'!J$2:J123)-'Chem - ODS'!E$15*10^6&gt;0),SUM('Chemicals Calcs'!J$2:J123)-'Chem - ODS'!E$15*10^6,'Chemicals Calcs'!J123))</f>
        <v>0</v>
      </c>
      <c r="K123" s="210">
        <f ca="1">IF(SUM('Chemicals Calcs'!K$2:K123)-'Chem - ODS'!F$15*10^6&lt;0,0,IF(AND(SUM('Chemicals Calcs'!K$1:K122)-'Chem - ODS'!F$15*10^6&lt;0,SUM('Chemicals Calcs'!K$2:K123)-'Chem - ODS'!F$15*10^6&gt;0),SUM('Chemicals Calcs'!K$2:K123)-'Chem - ODS'!F$15*10^6,'Chemicals Calcs'!K123))</f>
        <v>0</v>
      </c>
      <c r="L123" s="210">
        <f ca="1">IF(SUM('Chemicals Calcs'!L$2:L123)-'Chem - ODS'!G$15*10^6&lt;0,0,IF(AND(SUM('Chemicals Calcs'!L$1:L122)-'Chem - ODS'!G$15*10^6&lt;0,SUM('Chemicals Calcs'!L$2:L123)-'Chem - ODS'!G$15*10^6&gt;0),SUM('Chemicals Calcs'!L$2:L123)-'Chem - ODS'!G$15*10^6,'Chemicals Calcs'!L123))</f>
        <v>0</v>
      </c>
      <c r="M123" s="210">
        <f ca="1">IF(SUM('Chemicals Calcs'!M$2:M123)-'Chem - ODS'!H$15*10^6&lt;0,0,IF(AND(SUM('Chemicals Calcs'!M$1:M122)-'Chem - ODS'!H$15*10^6&lt;0,SUM('Chemicals Calcs'!M$2:M123)-'Chem - ODS'!H$15*10^6&gt;0),SUM('Chemicals Calcs'!M$2:M123)-'Chem - ODS'!H$15*10^6,'Chemicals Calcs'!M123))</f>
        <v>0</v>
      </c>
      <c r="N123" s="210">
        <f ca="1">IF(SUM('Chemicals Calcs'!N$2:N123)-'Chem - ODS'!I$15*10^6&lt;0,0,IF(AND(SUM('Chemicals Calcs'!N$1:N122)-'Chem - ODS'!I$15*10^6&lt;0,SUM('Chemicals Calcs'!N$2:N123)-'Chem - ODS'!I$15*10^6&gt;0),SUM('Chemicals Calcs'!N$2:N123)-'Chem - ODS'!I$15*10^6,'Chemicals Calcs'!N123))</f>
        <v>0</v>
      </c>
      <c r="O123" s="210">
        <f ca="1">IF(SUM('Chemicals Calcs'!O$2:O123)-'Chem - ODS'!J$15*10^6&lt;0,0,IF(AND(SUM('Chemicals Calcs'!O$1:O122)-'Chem - ODS'!J$15*10^6&lt;0,SUM('Chemicals Calcs'!O$2:O123)-'Chem - ODS'!J$15*10^6&gt;0),SUM('Chemicals Calcs'!O$2:O123)-'Chem - ODS'!J$15*10^6,'Chemicals Calcs'!O123))</f>
        <v>0</v>
      </c>
      <c r="P123" s="210">
        <f ca="1">IF(SUM('Chemicals Calcs'!P$2:P123)-'Chem - ODS'!K$15*10^6&lt;0,0,IF(AND(SUM('Chemicals Calcs'!P$1:P122)-'Chem - ODS'!K$15*10^6&lt;0,SUM('Chemicals Calcs'!P$2:P123)-'Chem - ODS'!K$15*10^6&gt;0),SUM('Chemicals Calcs'!P$2:P123)-'Chem - ODS'!K$15*10^6,'Chemicals Calcs'!P123))</f>
        <v>0</v>
      </c>
      <c r="Q123" s="210">
        <f ca="1">IF(SUM('Chemicals Calcs'!Q$2:Q123)-'Chem - ODS'!L$15*10^6&lt;0,0,IF(AND(SUM('Chemicals Calcs'!Q$1:Q122)-'Chem - ODS'!L$15*10^6&lt;0,SUM('Chemicals Calcs'!Q$2:Q123)-'Chem - ODS'!L$15*10^6&gt;0),SUM('Chemicals Calcs'!Q$2:Q123)-'Chem - ODS'!L$15*10^6,'Chemicals Calcs'!Q123))</f>
        <v>0</v>
      </c>
      <c r="R123" s="210">
        <f ca="1">IF(SUM('Chemicals Calcs'!R$2:R123)-'Chem - ODS'!M$15*10^6&lt;0,0,IF(AND(SUM('Chemicals Calcs'!R$1:R122)-'Chem - ODS'!M$15*10^6&lt;0,SUM('Chemicals Calcs'!R$2:R123)-'Chem - ODS'!M$15*10^6&gt;0),SUM('Chemicals Calcs'!R$2:R123)-'Chem - ODS'!M$15*10^6,'Chemicals Calcs'!R123))</f>
        <v>0</v>
      </c>
      <c r="S123" s="210">
        <f ca="1">IF(SUM('Chemicals Calcs'!S$2:S123)-'Chem - ODS'!N$15*10^6&lt;0,0,IF(AND(SUM('Chemicals Calcs'!S$1:S122)-'Chem - ODS'!N$15*10^6&lt;0,SUM('Chemicals Calcs'!S$2:S123)-'Chem - ODS'!N$15*10^6&gt;0),SUM('Chemicals Calcs'!S$2:S123)-'Chem - ODS'!N$15*10^6,'Chemicals Calcs'!S123))</f>
        <v>0</v>
      </c>
      <c r="T123" s="210">
        <f ca="1">IF(SUM('Chemicals Calcs'!T$2:T123)-'Chem - ODS'!O$15*10^6&lt;0,0,IF(AND(SUM('Chemicals Calcs'!T$1:T122)-'Chem - ODS'!O$15*10^6&lt;0,SUM('Chemicals Calcs'!T$2:T123)-'Chem - ODS'!O$15*10^6&gt;0),SUM('Chemicals Calcs'!T$2:T123)-'Chem - ODS'!O$15*10^6,'Chemicals Calcs'!T123))</f>
        <v>0</v>
      </c>
      <c r="U123" s="210">
        <f ca="1">IF(SUM('Chemicals Calcs'!U$2:U123)-'Chem - ODS'!P$15*10^6&lt;0,0,IF(AND(SUM('Chemicals Calcs'!U$1:U122)-'Chem - ODS'!P$15*10^6&lt;0,SUM('Chemicals Calcs'!U$2:U123)-'Chem - ODS'!P$15*10^6&gt;0),SUM('Chemicals Calcs'!U$2:U123)-'Chem - ODS'!P$15*10^6,'Chemicals Calcs'!U123))</f>
        <v>0</v>
      </c>
      <c r="V123" s="210">
        <f ca="1">IF(SUM('Chemicals Calcs'!V$2:V123)-'Chem - ODS'!Q$15*10^6&lt;0,0,IF(AND(SUM('Chemicals Calcs'!V$1:V122)-'Chem - ODS'!Q$15*10^6&lt;0,SUM('Chemicals Calcs'!V$2:V123)-'Chem - ODS'!Q$15*10^6&gt;0),SUM('Chemicals Calcs'!V$2:V123)-'Chem - ODS'!Q$15*10^6,'Chemicals Calcs'!V123))</f>
        <v>0</v>
      </c>
      <c r="W123" s="210">
        <f ca="1">IF(SUM('Chemicals Calcs'!W$2:W123)-'Chem - ODS'!R$15*10^6&lt;0,0,IF(AND(SUM('Chemicals Calcs'!W$1:W122)-'Chem - ODS'!R$15*10^6&lt;0,SUM('Chemicals Calcs'!W$2:W123)-'Chem - ODS'!R$15*10^6&gt;0),SUM('Chemicals Calcs'!W$2:W123)-'Chem - ODS'!R$15*10^6,'Chemicals Calcs'!W123))</f>
        <v>0</v>
      </c>
      <c r="X123" s="210">
        <f ca="1">IF(SUM('Chemicals Calcs'!X$2:X123)-'Chem - ODS'!S$15*10^6&lt;0,0,IF(AND(SUM('Chemicals Calcs'!X$1:X122)-'Chem - ODS'!S$15*10^6&lt;0,SUM('Chemicals Calcs'!X$2:X123)-'Chem - ODS'!S$15*10^6&gt;0),SUM('Chemicals Calcs'!X$2:X123)-'Chem - ODS'!S$15*10^6,'Chemicals Calcs'!X123))</f>
        <v>0</v>
      </c>
      <c r="Y123" s="210">
        <f ca="1">IF(SUM('Chemicals Calcs'!Y$2:Y123)-'Chem - ODS'!T$15*10^6&lt;0,0,IF(AND(SUM('Chemicals Calcs'!Y$1:Y122)-'Chem - ODS'!T$15*10^6&lt;0,SUM('Chemicals Calcs'!Y$2:Y123)-'Chem - ODS'!T$15*10^6&gt;0),SUM('Chemicals Calcs'!Y$2:Y123)-'Chem - ODS'!T$15*10^6,'Chemicals Calcs'!Y123))</f>
        <v>0</v>
      </c>
      <c r="Z123" s="210">
        <f ca="1">IF(SUM('Chemicals Calcs'!Z$2:Z123)-'Chem - ODS'!U$15*10^6&lt;0,0,IF(AND(SUM('Chemicals Calcs'!Z$1:Z122)-'Chem - ODS'!U$15*10^6&lt;0,SUM('Chemicals Calcs'!Z$2:Z123)-'Chem - ODS'!U$15*10^6&gt;0),SUM('Chemicals Calcs'!Z$2:Z123)-'Chem - ODS'!U$15*10^6,'Chemicals Calcs'!Z123))</f>
        <v>0</v>
      </c>
      <c r="AA123" s="210">
        <f ca="1">IF(SUM('Chemicals Calcs'!AA$2:AA123)-'Chem - ODS'!V$15*10^6&lt;0,0,IF(AND(SUM('Chemicals Calcs'!AA$1:AA122)-'Chem - ODS'!V$15*10^6&lt;0,SUM('Chemicals Calcs'!AA$2:AA123)-'Chem - ODS'!V$15*10^6&gt;0),SUM('Chemicals Calcs'!AA$2:AA123)-'Chem - ODS'!V$15*10^6,'Chemicals Calcs'!AA123))</f>
        <v>0</v>
      </c>
      <c r="AB123" s="210">
        <f ca="1">IF(SUM('Chemicals Calcs'!AB$2:AB123)-'Chem - ODS'!W$15*10^6&lt;0,0,IF(AND(SUM('Chemicals Calcs'!AB$1:AB122)-'Chem - ODS'!W$15*10^6&lt;0,SUM('Chemicals Calcs'!AB$2:AB123)-'Chem - ODS'!W$15*10^6&gt;0),SUM('Chemicals Calcs'!AB$2:AB123)-'Chem - ODS'!W$15*10^6,'Chemicals Calcs'!AB123))</f>
        <v>0</v>
      </c>
      <c r="AC123" s="210">
        <f ca="1">IF(SUM('Chemicals Calcs'!AC$2:AC123)-'Chem - ODS'!X$15*10^6&lt;0,0,IF(AND(SUM('Chemicals Calcs'!AC$1:AC122)-'Chem - ODS'!X$15*10^6&lt;0,SUM('Chemicals Calcs'!AC$2:AC123)-'Chem - ODS'!X$15*10^6&gt;0),SUM('Chemicals Calcs'!AC$2:AC123)-'Chem - ODS'!X$15*10^6,'Chemicals Calcs'!AC123))</f>
        <v>0</v>
      </c>
      <c r="AD123" s="210">
        <f ca="1">IF(SUM('Chemicals Calcs'!AD$2:AD123)-'Chem - ODS'!Y$15*10^6&lt;0,0,IF(AND(SUM('Chemicals Calcs'!AD$1:AD122)-'Chem - ODS'!Y$15*10^6&lt;0,SUM('Chemicals Calcs'!AD$2:AD123)-'Chem - ODS'!Y$15*10^6&gt;0),SUM('Chemicals Calcs'!AD$2:AD123)-'Chem - ODS'!Y$15*10^6,'Chemicals Calcs'!AD123))</f>
        <v>0</v>
      </c>
      <c r="AE123" s="210">
        <f ca="1">IF(SUM('Chemicals Calcs'!AE$2:AE123)-'Chem - ODS'!Z$15*10^6&lt;0,0,IF(AND(SUM('Chemicals Calcs'!AE$1:AE122)-'Chem - ODS'!Z$15*10^6&lt;0,SUM('Chemicals Calcs'!AE$2:AE123)-'Chem - ODS'!Z$15*10^6&gt;0),SUM('Chemicals Calcs'!AE$2:AE123)-'Chem - ODS'!Z$15*10^6,'Chemicals Calcs'!AE123))</f>
        <v>0</v>
      </c>
      <c r="AF123" s="210">
        <f ca="1">IF(SUM('Chemicals Calcs'!AF$2:AF123)-'Chem - ODS'!AA$15*10^6&lt;0,0,IF(AND(SUM('Chemicals Calcs'!AF$1:AF122)-'Chem - ODS'!AA$15*10^6&lt;0,SUM('Chemicals Calcs'!AF$2:AF123)-'Chem - ODS'!AA$15*10^6&gt;0),SUM('Chemicals Calcs'!AF$2:AF123)-'Chem - ODS'!AA$15*10^6,'Chemicals Calcs'!AF123))</f>
        <v>0</v>
      </c>
      <c r="AG123" s="210">
        <f ca="1">IF(SUM('Chemicals Calcs'!AG$2:AG123)-'Chem - ODS'!AB$15*10^6&lt;0,0,IF(AND(SUM('Chemicals Calcs'!AG$1:AG122)-'Chem - ODS'!AB$15*10^6&lt;0,SUM('Chemicals Calcs'!AG$2:AG123)-'Chem - ODS'!AB$15*10^6&gt;0),SUM('Chemicals Calcs'!AG$2:AG123)-'Chem - ODS'!AB$15*10^6,'Chemicals Calcs'!AG123))</f>
        <v>0</v>
      </c>
      <c r="AH123" s="210">
        <f ca="1">IF(SUM('Chemicals Calcs'!AH$2:AH123)-'Chem - ODS'!AC$15*10^6&lt;0,0,IF(AND(SUM('Chemicals Calcs'!AH$1:AH122)-'Chem - ODS'!AC$15*10^6&lt;0,SUM('Chemicals Calcs'!AH$2:AH123)-'Chem - ODS'!AC$15*10^6&gt;0),SUM('Chemicals Calcs'!AH$2:AH123)-'Chem - ODS'!AC$15*10^6,'Chemicals Calcs'!AH123))</f>
        <v>0</v>
      </c>
      <c r="AI123" s="210">
        <f ca="1">IF(SUM('Chemicals Calcs'!AI$2:AI123)-'Chem - ODS'!AD$15*10^6&lt;0,0,IF(AND(SUM('Chemicals Calcs'!AI$1:AI122)-'Chem - ODS'!AD$15*10^6&lt;0,SUM('Chemicals Calcs'!AI$2:AI123)-'Chem - ODS'!AD$15*10^6&gt;0),SUM('Chemicals Calcs'!AI$2:AI123)-'Chem - ODS'!AD$15*10^6,'Chemicals Calcs'!AI123))</f>
        <v>0</v>
      </c>
      <c r="AJ123" s="210">
        <f ca="1">IF(SUM('Chemicals Calcs'!AJ$2:AJ123)-'Chem - ODS'!AE$15*10^6&lt;0,0,IF(AND(SUM('Chemicals Calcs'!AJ$1:AJ122)-'Chem - ODS'!AE$15*10^6&lt;0,SUM('Chemicals Calcs'!AJ$2:AJ123)-'Chem - ODS'!AE$15*10^6&gt;0),SUM('Chemicals Calcs'!AJ$2:AJ123)-'Chem - ODS'!AE$15*10^6,'Chemicals Calcs'!AJ123))</f>
        <v>0</v>
      </c>
      <c r="AK123" s="210">
        <f ca="1">IF(SUM('Chemicals Calcs'!AK$2:AK123)-'Chem - ODS'!AF$15*10^6&lt;0,0,IF(AND(SUM('Chemicals Calcs'!AK$1:AK122)-'Chem - ODS'!AF$15*10^6&lt;0,SUM('Chemicals Calcs'!AK$2:AK123)-'Chem - ODS'!AF$15*10^6&gt;0),SUM('Chemicals Calcs'!AK$2:AK123)-'Chem - ODS'!AF$15*10^6,'Chemicals Calcs'!AK123))</f>
        <v>0</v>
      </c>
      <c r="AL123" s="210">
        <f ca="1">IF(SUM('Chemicals Calcs'!AL$2:AL123)-'Chem - ODS'!AG$15*10^6&lt;0,0,IF(AND(SUM('Chemicals Calcs'!AL$1:AL122)-'Chem - ODS'!AG$15*10^6&lt;0,SUM('Chemicals Calcs'!AL$2:AL123)-'Chem - ODS'!AG$15*10^6&gt;0),SUM('Chemicals Calcs'!AL$2:AL123)-'Chem - ODS'!AG$15*10^6,'Chemicals Calcs'!AL123))</f>
        <v>0</v>
      </c>
      <c r="AM123" s="210">
        <f ca="1">IF(SUM('Chemicals Calcs'!AM$2:AM123)-'Chem - ODS'!AH$15*10^6&lt;0,0,IF(AND(SUM('Chemicals Calcs'!AM$1:AM122)-'Chem - ODS'!AH$15*10^6&lt;0,SUM('Chemicals Calcs'!AM$2:AM123)-'Chem - ODS'!AH$15*10^6&gt;0),SUM('Chemicals Calcs'!AM$2:AM123)-'Chem - ODS'!AH$15*10^6,'Chemicals Calcs'!AM123))</f>
        <v>0</v>
      </c>
      <c r="AN123" s="210">
        <f ca="1">IF(SUM('Chemicals Calcs'!AN$2:AN123)-'Chem - ODS'!AI$15*10^6&lt;0,0,IF(AND(SUM('Chemicals Calcs'!AN$1:AN122)-'Chem - ODS'!AI$15*10^6&lt;0,SUM('Chemicals Calcs'!AN$2:AN123)-'Chem - ODS'!AI$15*10^6&gt;0),SUM('Chemicals Calcs'!AN$2:AN123)-'Chem - ODS'!AI$15*10^6,'Chemicals Calcs'!AN123))</f>
        <v>0</v>
      </c>
      <c r="AO123" s="210">
        <f ca="1">IF(SUM('Chemicals Calcs'!AO$2:AO123)-'Chem - ODS'!AJ$15*10^6&lt;0,0,IF(AND(SUM('Chemicals Calcs'!AO$1:AO122)-'Chem - ODS'!AJ$15*10^6&lt;0,SUM('Chemicals Calcs'!AO$2:AO123)-'Chem - ODS'!AJ$15*10^6&gt;0),SUM('Chemicals Calcs'!AO$2:AO123)-'Chem - ODS'!AJ$15*10^6,'Chemicals Calcs'!AO123))</f>
        <v>0</v>
      </c>
      <c r="AP123" s="210">
        <f ca="1">IF(SUM('Chemicals Calcs'!AP$2:AP123)-'Chem - ODS'!AK$15*10^6&lt;0,0,IF(AND(SUM('Chemicals Calcs'!AP$1:AP122)-'Chem - ODS'!AK$15*10^6&lt;0,SUM('Chemicals Calcs'!AP$2:AP123)-'Chem - ODS'!AK$15*10^6&gt;0),SUM('Chemicals Calcs'!AP$2:AP123)-'Chem - ODS'!AK$15*10^6,'Chemicals Calcs'!AP123))</f>
        <v>0</v>
      </c>
    </row>
    <row r="124" spans="1:42">
      <c r="A124" s="74">
        <v>72</v>
      </c>
      <c r="B124">
        <f ca="1">IF('Chemicals 2010'!$A132="CP",INDIRECT("'Chemicals 2010'!"&amp;'Country Selector'!$B$3&amp;ROW($A132))*10^12,0)</f>
        <v>0</v>
      </c>
      <c r="C124" s="90">
        <f t="shared" ca="1" si="4"/>
        <v>0</v>
      </c>
      <c r="D124" s="90">
        <f t="shared" ca="1" si="5"/>
        <v>0</v>
      </c>
      <c r="E124" s="90">
        <f t="shared" ca="1" si="5"/>
        <v>0</v>
      </c>
      <c r="F124" s="90">
        <f t="shared" ca="1" si="5"/>
        <v>0</v>
      </c>
      <c r="G124" s="210">
        <f ca="1">IF(SUM('Chemicals Calcs'!G$2:G124)-'Chem - ODS'!B$15*10^6&lt;0,0,IF(AND(SUM('Chemicals Calcs'!G$1:G123)-'Chem - ODS'!B$15*10^6&lt;0,SUM('Chemicals Calcs'!G$2:G124)-'Chem - ODS'!B$15*10^6&gt;0),SUM('Chemicals Calcs'!G$2:G124)-'Chem - ODS'!B$15*10^6,'Chemicals Calcs'!G124))</f>
        <v>0</v>
      </c>
      <c r="H124" s="210">
        <f ca="1">IF(SUM('Chemicals Calcs'!H$2:H124)-'Chem - ODS'!C$15*10^6&lt;0,0,IF(AND(SUM('Chemicals Calcs'!H$1:H123)-'Chem - ODS'!C$15*10^6&lt;0,SUM('Chemicals Calcs'!H$2:H124)-'Chem - ODS'!C$15*10^6&gt;0),SUM('Chemicals Calcs'!H$2:H124)-'Chem - ODS'!C$15*10^6,'Chemicals Calcs'!H124))</f>
        <v>0</v>
      </c>
      <c r="I124" s="210">
        <f ca="1">IF(SUM('Chemicals Calcs'!I$2:I124)-'Chem - ODS'!D$15*10^6&lt;0,0,IF(AND(SUM('Chemicals Calcs'!I$1:I123)-'Chem - ODS'!D$15*10^6&lt;0,SUM('Chemicals Calcs'!I$2:I124)-'Chem - ODS'!D$15*10^6&gt;0),SUM('Chemicals Calcs'!I$2:I124)-'Chem - ODS'!D$15*10^6,'Chemicals Calcs'!I124))</f>
        <v>0</v>
      </c>
      <c r="J124" s="210">
        <f ca="1">IF(SUM('Chemicals Calcs'!J$2:J124)-'Chem - ODS'!E$15*10^6&lt;0,0,IF(AND(SUM('Chemicals Calcs'!J$1:J123)-'Chem - ODS'!E$15*10^6&lt;0,SUM('Chemicals Calcs'!J$2:J124)-'Chem - ODS'!E$15*10^6&gt;0),SUM('Chemicals Calcs'!J$2:J124)-'Chem - ODS'!E$15*10^6,'Chemicals Calcs'!J124))</f>
        <v>0</v>
      </c>
      <c r="K124" s="210">
        <f ca="1">IF(SUM('Chemicals Calcs'!K$2:K124)-'Chem - ODS'!F$15*10^6&lt;0,0,IF(AND(SUM('Chemicals Calcs'!K$1:K123)-'Chem - ODS'!F$15*10^6&lt;0,SUM('Chemicals Calcs'!K$2:K124)-'Chem - ODS'!F$15*10^6&gt;0),SUM('Chemicals Calcs'!K$2:K124)-'Chem - ODS'!F$15*10^6,'Chemicals Calcs'!K124))</f>
        <v>0</v>
      </c>
      <c r="L124" s="210">
        <f ca="1">IF(SUM('Chemicals Calcs'!L$2:L124)-'Chem - ODS'!G$15*10^6&lt;0,0,IF(AND(SUM('Chemicals Calcs'!L$1:L123)-'Chem - ODS'!G$15*10^6&lt;0,SUM('Chemicals Calcs'!L$2:L124)-'Chem - ODS'!G$15*10^6&gt;0),SUM('Chemicals Calcs'!L$2:L124)-'Chem - ODS'!G$15*10^6,'Chemicals Calcs'!L124))</f>
        <v>0</v>
      </c>
      <c r="M124" s="210">
        <f ca="1">IF(SUM('Chemicals Calcs'!M$2:M124)-'Chem - ODS'!H$15*10^6&lt;0,0,IF(AND(SUM('Chemicals Calcs'!M$1:M123)-'Chem - ODS'!H$15*10^6&lt;0,SUM('Chemicals Calcs'!M$2:M124)-'Chem - ODS'!H$15*10^6&gt;0),SUM('Chemicals Calcs'!M$2:M124)-'Chem - ODS'!H$15*10^6,'Chemicals Calcs'!M124))</f>
        <v>0</v>
      </c>
      <c r="N124" s="210">
        <f ca="1">IF(SUM('Chemicals Calcs'!N$2:N124)-'Chem - ODS'!I$15*10^6&lt;0,0,IF(AND(SUM('Chemicals Calcs'!N$1:N123)-'Chem - ODS'!I$15*10^6&lt;0,SUM('Chemicals Calcs'!N$2:N124)-'Chem - ODS'!I$15*10^6&gt;0),SUM('Chemicals Calcs'!N$2:N124)-'Chem - ODS'!I$15*10^6,'Chemicals Calcs'!N124))</f>
        <v>0</v>
      </c>
      <c r="O124" s="210">
        <f ca="1">IF(SUM('Chemicals Calcs'!O$2:O124)-'Chem - ODS'!J$15*10^6&lt;0,0,IF(AND(SUM('Chemicals Calcs'!O$1:O123)-'Chem - ODS'!J$15*10^6&lt;0,SUM('Chemicals Calcs'!O$2:O124)-'Chem - ODS'!J$15*10^6&gt;0),SUM('Chemicals Calcs'!O$2:O124)-'Chem - ODS'!J$15*10^6,'Chemicals Calcs'!O124))</f>
        <v>0</v>
      </c>
      <c r="P124" s="210">
        <f ca="1">IF(SUM('Chemicals Calcs'!P$2:P124)-'Chem - ODS'!K$15*10^6&lt;0,0,IF(AND(SUM('Chemicals Calcs'!P$1:P123)-'Chem - ODS'!K$15*10^6&lt;0,SUM('Chemicals Calcs'!P$2:P124)-'Chem - ODS'!K$15*10^6&gt;0),SUM('Chemicals Calcs'!P$2:P124)-'Chem - ODS'!K$15*10^6,'Chemicals Calcs'!P124))</f>
        <v>0</v>
      </c>
      <c r="Q124" s="210">
        <f ca="1">IF(SUM('Chemicals Calcs'!Q$2:Q124)-'Chem - ODS'!L$15*10^6&lt;0,0,IF(AND(SUM('Chemicals Calcs'!Q$1:Q123)-'Chem - ODS'!L$15*10^6&lt;0,SUM('Chemicals Calcs'!Q$2:Q124)-'Chem - ODS'!L$15*10^6&gt;0),SUM('Chemicals Calcs'!Q$2:Q124)-'Chem - ODS'!L$15*10^6,'Chemicals Calcs'!Q124))</f>
        <v>0</v>
      </c>
      <c r="R124" s="210">
        <f ca="1">IF(SUM('Chemicals Calcs'!R$2:R124)-'Chem - ODS'!M$15*10^6&lt;0,0,IF(AND(SUM('Chemicals Calcs'!R$1:R123)-'Chem - ODS'!M$15*10^6&lt;0,SUM('Chemicals Calcs'!R$2:R124)-'Chem - ODS'!M$15*10^6&gt;0),SUM('Chemicals Calcs'!R$2:R124)-'Chem - ODS'!M$15*10^6,'Chemicals Calcs'!R124))</f>
        <v>0</v>
      </c>
      <c r="S124" s="210">
        <f ca="1">IF(SUM('Chemicals Calcs'!S$2:S124)-'Chem - ODS'!N$15*10^6&lt;0,0,IF(AND(SUM('Chemicals Calcs'!S$1:S123)-'Chem - ODS'!N$15*10^6&lt;0,SUM('Chemicals Calcs'!S$2:S124)-'Chem - ODS'!N$15*10^6&gt;0),SUM('Chemicals Calcs'!S$2:S124)-'Chem - ODS'!N$15*10^6,'Chemicals Calcs'!S124))</f>
        <v>0</v>
      </c>
      <c r="T124" s="210">
        <f ca="1">IF(SUM('Chemicals Calcs'!T$2:T124)-'Chem - ODS'!O$15*10^6&lt;0,0,IF(AND(SUM('Chemicals Calcs'!T$1:T123)-'Chem - ODS'!O$15*10^6&lt;0,SUM('Chemicals Calcs'!T$2:T124)-'Chem - ODS'!O$15*10^6&gt;0),SUM('Chemicals Calcs'!T$2:T124)-'Chem - ODS'!O$15*10^6,'Chemicals Calcs'!T124))</f>
        <v>0</v>
      </c>
      <c r="U124" s="210">
        <f ca="1">IF(SUM('Chemicals Calcs'!U$2:U124)-'Chem - ODS'!P$15*10^6&lt;0,0,IF(AND(SUM('Chemicals Calcs'!U$1:U123)-'Chem - ODS'!P$15*10^6&lt;0,SUM('Chemicals Calcs'!U$2:U124)-'Chem - ODS'!P$15*10^6&gt;0),SUM('Chemicals Calcs'!U$2:U124)-'Chem - ODS'!P$15*10^6,'Chemicals Calcs'!U124))</f>
        <v>0</v>
      </c>
      <c r="V124" s="210">
        <f ca="1">IF(SUM('Chemicals Calcs'!V$2:V124)-'Chem - ODS'!Q$15*10^6&lt;0,0,IF(AND(SUM('Chemicals Calcs'!V$1:V123)-'Chem - ODS'!Q$15*10^6&lt;0,SUM('Chemicals Calcs'!V$2:V124)-'Chem - ODS'!Q$15*10^6&gt;0),SUM('Chemicals Calcs'!V$2:V124)-'Chem - ODS'!Q$15*10^6,'Chemicals Calcs'!V124))</f>
        <v>0</v>
      </c>
      <c r="W124" s="210">
        <f ca="1">IF(SUM('Chemicals Calcs'!W$2:W124)-'Chem - ODS'!R$15*10^6&lt;0,0,IF(AND(SUM('Chemicals Calcs'!W$1:W123)-'Chem - ODS'!R$15*10^6&lt;0,SUM('Chemicals Calcs'!W$2:W124)-'Chem - ODS'!R$15*10^6&gt;0),SUM('Chemicals Calcs'!W$2:W124)-'Chem - ODS'!R$15*10^6,'Chemicals Calcs'!W124))</f>
        <v>0</v>
      </c>
      <c r="X124" s="210">
        <f ca="1">IF(SUM('Chemicals Calcs'!X$2:X124)-'Chem - ODS'!S$15*10^6&lt;0,0,IF(AND(SUM('Chemicals Calcs'!X$1:X123)-'Chem - ODS'!S$15*10^6&lt;0,SUM('Chemicals Calcs'!X$2:X124)-'Chem - ODS'!S$15*10^6&gt;0),SUM('Chemicals Calcs'!X$2:X124)-'Chem - ODS'!S$15*10^6,'Chemicals Calcs'!X124))</f>
        <v>0</v>
      </c>
      <c r="Y124" s="210">
        <f ca="1">IF(SUM('Chemicals Calcs'!Y$2:Y124)-'Chem - ODS'!T$15*10^6&lt;0,0,IF(AND(SUM('Chemicals Calcs'!Y$1:Y123)-'Chem - ODS'!T$15*10^6&lt;0,SUM('Chemicals Calcs'!Y$2:Y124)-'Chem - ODS'!T$15*10^6&gt;0),SUM('Chemicals Calcs'!Y$2:Y124)-'Chem - ODS'!T$15*10^6,'Chemicals Calcs'!Y124))</f>
        <v>0</v>
      </c>
      <c r="Z124" s="210">
        <f ca="1">IF(SUM('Chemicals Calcs'!Z$2:Z124)-'Chem - ODS'!U$15*10^6&lt;0,0,IF(AND(SUM('Chemicals Calcs'!Z$1:Z123)-'Chem - ODS'!U$15*10^6&lt;0,SUM('Chemicals Calcs'!Z$2:Z124)-'Chem - ODS'!U$15*10^6&gt;0),SUM('Chemicals Calcs'!Z$2:Z124)-'Chem - ODS'!U$15*10^6,'Chemicals Calcs'!Z124))</f>
        <v>0</v>
      </c>
      <c r="AA124" s="210">
        <f ca="1">IF(SUM('Chemicals Calcs'!AA$2:AA124)-'Chem - ODS'!V$15*10^6&lt;0,0,IF(AND(SUM('Chemicals Calcs'!AA$1:AA123)-'Chem - ODS'!V$15*10^6&lt;0,SUM('Chemicals Calcs'!AA$2:AA124)-'Chem - ODS'!V$15*10^6&gt;0),SUM('Chemicals Calcs'!AA$2:AA124)-'Chem - ODS'!V$15*10^6,'Chemicals Calcs'!AA124))</f>
        <v>0</v>
      </c>
      <c r="AB124" s="210">
        <f ca="1">IF(SUM('Chemicals Calcs'!AB$2:AB124)-'Chem - ODS'!W$15*10^6&lt;0,0,IF(AND(SUM('Chemicals Calcs'!AB$1:AB123)-'Chem - ODS'!W$15*10^6&lt;0,SUM('Chemicals Calcs'!AB$2:AB124)-'Chem - ODS'!W$15*10^6&gt;0),SUM('Chemicals Calcs'!AB$2:AB124)-'Chem - ODS'!W$15*10^6,'Chemicals Calcs'!AB124))</f>
        <v>0</v>
      </c>
      <c r="AC124" s="210">
        <f ca="1">IF(SUM('Chemicals Calcs'!AC$2:AC124)-'Chem - ODS'!X$15*10^6&lt;0,0,IF(AND(SUM('Chemicals Calcs'!AC$1:AC123)-'Chem - ODS'!X$15*10^6&lt;0,SUM('Chemicals Calcs'!AC$2:AC124)-'Chem - ODS'!X$15*10^6&gt;0),SUM('Chemicals Calcs'!AC$2:AC124)-'Chem - ODS'!X$15*10^6,'Chemicals Calcs'!AC124))</f>
        <v>0</v>
      </c>
      <c r="AD124" s="210">
        <f ca="1">IF(SUM('Chemicals Calcs'!AD$2:AD124)-'Chem - ODS'!Y$15*10^6&lt;0,0,IF(AND(SUM('Chemicals Calcs'!AD$1:AD123)-'Chem - ODS'!Y$15*10^6&lt;0,SUM('Chemicals Calcs'!AD$2:AD124)-'Chem - ODS'!Y$15*10^6&gt;0),SUM('Chemicals Calcs'!AD$2:AD124)-'Chem - ODS'!Y$15*10^6,'Chemicals Calcs'!AD124))</f>
        <v>0</v>
      </c>
      <c r="AE124" s="210">
        <f ca="1">IF(SUM('Chemicals Calcs'!AE$2:AE124)-'Chem - ODS'!Z$15*10^6&lt;0,0,IF(AND(SUM('Chemicals Calcs'!AE$1:AE123)-'Chem - ODS'!Z$15*10^6&lt;0,SUM('Chemicals Calcs'!AE$2:AE124)-'Chem - ODS'!Z$15*10^6&gt;0),SUM('Chemicals Calcs'!AE$2:AE124)-'Chem - ODS'!Z$15*10^6,'Chemicals Calcs'!AE124))</f>
        <v>0</v>
      </c>
      <c r="AF124" s="210">
        <f ca="1">IF(SUM('Chemicals Calcs'!AF$2:AF124)-'Chem - ODS'!AA$15*10^6&lt;0,0,IF(AND(SUM('Chemicals Calcs'!AF$1:AF123)-'Chem - ODS'!AA$15*10^6&lt;0,SUM('Chemicals Calcs'!AF$2:AF124)-'Chem - ODS'!AA$15*10^6&gt;0),SUM('Chemicals Calcs'!AF$2:AF124)-'Chem - ODS'!AA$15*10^6,'Chemicals Calcs'!AF124))</f>
        <v>0</v>
      </c>
      <c r="AG124" s="210">
        <f ca="1">IF(SUM('Chemicals Calcs'!AG$2:AG124)-'Chem - ODS'!AB$15*10^6&lt;0,0,IF(AND(SUM('Chemicals Calcs'!AG$1:AG123)-'Chem - ODS'!AB$15*10^6&lt;0,SUM('Chemicals Calcs'!AG$2:AG124)-'Chem - ODS'!AB$15*10^6&gt;0),SUM('Chemicals Calcs'!AG$2:AG124)-'Chem - ODS'!AB$15*10^6,'Chemicals Calcs'!AG124))</f>
        <v>0</v>
      </c>
      <c r="AH124" s="210">
        <f ca="1">IF(SUM('Chemicals Calcs'!AH$2:AH124)-'Chem - ODS'!AC$15*10^6&lt;0,0,IF(AND(SUM('Chemicals Calcs'!AH$1:AH123)-'Chem - ODS'!AC$15*10^6&lt;0,SUM('Chemicals Calcs'!AH$2:AH124)-'Chem - ODS'!AC$15*10^6&gt;0),SUM('Chemicals Calcs'!AH$2:AH124)-'Chem - ODS'!AC$15*10^6,'Chemicals Calcs'!AH124))</f>
        <v>0</v>
      </c>
      <c r="AI124" s="210">
        <f ca="1">IF(SUM('Chemicals Calcs'!AI$2:AI124)-'Chem - ODS'!AD$15*10^6&lt;0,0,IF(AND(SUM('Chemicals Calcs'!AI$1:AI123)-'Chem - ODS'!AD$15*10^6&lt;0,SUM('Chemicals Calcs'!AI$2:AI124)-'Chem - ODS'!AD$15*10^6&gt;0),SUM('Chemicals Calcs'!AI$2:AI124)-'Chem - ODS'!AD$15*10^6,'Chemicals Calcs'!AI124))</f>
        <v>0</v>
      </c>
      <c r="AJ124" s="210">
        <f ca="1">IF(SUM('Chemicals Calcs'!AJ$2:AJ124)-'Chem - ODS'!AE$15*10^6&lt;0,0,IF(AND(SUM('Chemicals Calcs'!AJ$1:AJ123)-'Chem - ODS'!AE$15*10^6&lt;0,SUM('Chemicals Calcs'!AJ$2:AJ124)-'Chem - ODS'!AE$15*10^6&gt;0),SUM('Chemicals Calcs'!AJ$2:AJ124)-'Chem - ODS'!AE$15*10^6,'Chemicals Calcs'!AJ124))</f>
        <v>0</v>
      </c>
      <c r="AK124" s="210">
        <f ca="1">IF(SUM('Chemicals Calcs'!AK$2:AK124)-'Chem - ODS'!AF$15*10^6&lt;0,0,IF(AND(SUM('Chemicals Calcs'!AK$1:AK123)-'Chem - ODS'!AF$15*10^6&lt;0,SUM('Chemicals Calcs'!AK$2:AK124)-'Chem - ODS'!AF$15*10^6&gt;0),SUM('Chemicals Calcs'!AK$2:AK124)-'Chem - ODS'!AF$15*10^6,'Chemicals Calcs'!AK124))</f>
        <v>0</v>
      </c>
      <c r="AL124" s="210">
        <f ca="1">IF(SUM('Chemicals Calcs'!AL$2:AL124)-'Chem - ODS'!AG$15*10^6&lt;0,0,IF(AND(SUM('Chemicals Calcs'!AL$1:AL123)-'Chem - ODS'!AG$15*10^6&lt;0,SUM('Chemicals Calcs'!AL$2:AL124)-'Chem - ODS'!AG$15*10^6&gt;0),SUM('Chemicals Calcs'!AL$2:AL124)-'Chem - ODS'!AG$15*10^6,'Chemicals Calcs'!AL124))</f>
        <v>0</v>
      </c>
      <c r="AM124" s="210">
        <f ca="1">IF(SUM('Chemicals Calcs'!AM$2:AM124)-'Chem - ODS'!AH$15*10^6&lt;0,0,IF(AND(SUM('Chemicals Calcs'!AM$1:AM123)-'Chem - ODS'!AH$15*10^6&lt;0,SUM('Chemicals Calcs'!AM$2:AM124)-'Chem - ODS'!AH$15*10^6&gt;0),SUM('Chemicals Calcs'!AM$2:AM124)-'Chem - ODS'!AH$15*10^6,'Chemicals Calcs'!AM124))</f>
        <v>0</v>
      </c>
      <c r="AN124" s="210">
        <f ca="1">IF(SUM('Chemicals Calcs'!AN$2:AN124)-'Chem - ODS'!AI$15*10^6&lt;0,0,IF(AND(SUM('Chemicals Calcs'!AN$1:AN123)-'Chem - ODS'!AI$15*10^6&lt;0,SUM('Chemicals Calcs'!AN$2:AN124)-'Chem - ODS'!AI$15*10^6&gt;0),SUM('Chemicals Calcs'!AN$2:AN124)-'Chem - ODS'!AI$15*10^6,'Chemicals Calcs'!AN124))</f>
        <v>0</v>
      </c>
      <c r="AO124" s="210">
        <f ca="1">IF(SUM('Chemicals Calcs'!AO$2:AO124)-'Chem - ODS'!AJ$15*10^6&lt;0,0,IF(AND(SUM('Chemicals Calcs'!AO$1:AO123)-'Chem - ODS'!AJ$15*10^6&lt;0,SUM('Chemicals Calcs'!AO$2:AO124)-'Chem - ODS'!AJ$15*10^6&gt;0),SUM('Chemicals Calcs'!AO$2:AO124)-'Chem - ODS'!AJ$15*10^6,'Chemicals Calcs'!AO124))</f>
        <v>0</v>
      </c>
      <c r="AP124" s="210">
        <f ca="1">IF(SUM('Chemicals Calcs'!AP$2:AP124)-'Chem - ODS'!AK$15*10^6&lt;0,0,IF(AND(SUM('Chemicals Calcs'!AP$1:AP123)-'Chem - ODS'!AK$15*10^6&lt;0,SUM('Chemicals Calcs'!AP$2:AP124)-'Chem - ODS'!AK$15*10^6&gt;0),SUM('Chemicals Calcs'!AP$2:AP124)-'Chem - ODS'!AK$15*10^6,'Chemicals Calcs'!AP124))</f>
        <v>0</v>
      </c>
    </row>
    <row r="125" spans="1:42">
      <c r="A125" s="74">
        <v>73</v>
      </c>
      <c r="B125">
        <f ca="1">IF('Chemicals 2010'!$A133="CP",INDIRECT("'Chemicals 2010'!"&amp;'Country Selector'!$B$3&amp;ROW($A133))*10^12,0)</f>
        <v>0</v>
      </c>
      <c r="C125" s="90">
        <f t="shared" ca="1" si="4"/>
        <v>0</v>
      </c>
      <c r="D125" s="90">
        <f t="shared" ca="1" si="5"/>
        <v>0</v>
      </c>
      <c r="E125" s="90">
        <f t="shared" ca="1" si="5"/>
        <v>0</v>
      </c>
      <c r="F125" s="90">
        <f t="shared" ca="1" si="5"/>
        <v>0</v>
      </c>
      <c r="G125" s="210">
        <f ca="1">IF(SUM('Chemicals Calcs'!G$2:G125)-'Chem - ODS'!B$15*10^6&lt;0,0,IF(AND(SUM('Chemicals Calcs'!G$1:G124)-'Chem - ODS'!B$15*10^6&lt;0,SUM('Chemicals Calcs'!G$2:G125)-'Chem - ODS'!B$15*10^6&gt;0),SUM('Chemicals Calcs'!G$2:G125)-'Chem - ODS'!B$15*10^6,'Chemicals Calcs'!G125))</f>
        <v>0</v>
      </c>
      <c r="H125" s="210">
        <f ca="1">IF(SUM('Chemicals Calcs'!H$2:H125)-'Chem - ODS'!C$15*10^6&lt;0,0,IF(AND(SUM('Chemicals Calcs'!H$1:H124)-'Chem - ODS'!C$15*10^6&lt;0,SUM('Chemicals Calcs'!H$2:H125)-'Chem - ODS'!C$15*10^6&gt;0),SUM('Chemicals Calcs'!H$2:H125)-'Chem - ODS'!C$15*10^6,'Chemicals Calcs'!H125))</f>
        <v>0</v>
      </c>
      <c r="I125" s="210">
        <f ca="1">IF(SUM('Chemicals Calcs'!I$2:I125)-'Chem - ODS'!D$15*10^6&lt;0,0,IF(AND(SUM('Chemicals Calcs'!I$1:I124)-'Chem - ODS'!D$15*10^6&lt;0,SUM('Chemicals Calcs'!I$2:I125)-'Chem - ODS'!D$15*10^6&gt;0),SUM('Chemicals Calcs'!I$2:I125)-'Chem - ODS'!D$15*10^6,'Chemicals Calcs'!I125))</f>
        <v>0</v>
      </c>
      <c r="J125" s="210">
        <f ca="1">IF(SUM('Chemicals Calcs'!J$2:J125)-'Chem - ODS'!E$15*10^6&lt;0,0,IF(AND(SUM('Chemicals Calcs'!J$1:J124)-'Chem - ODS'!E$15*10^6&lt;0,SUM('Chemicals Calcs'!J$2:J125)-'Chem - ODS'!E$15*10^6&gt;0),SUM('Chemicals Calcs'!J$2:J125)-'Chem - ODS'!E$15*10^6,'Chemicals Calcs'!J125))</f>
        <v>0</v>
      </c>
      <c r="K125" s="210">
        <f ca="1">IF(SUM('Chemicals Calcs'!K$2:K125)-'Chem - ODS'!F$15*10^6&lt;0,0,IF(AND(SUM('Chemicals Calcs'!K$1:K124)-'Chem - ODS'!F$15*10^6&lt;0,SUM('Chemicals Calcs'!K$2:K125)-'Chem - ODS'!F$15*10^6&gt;0),SUM('Chemicals Calcs'!K$2:K125)-'Chem - ODS'!F$15*10^6,'Chemicals Calcs'!K125))</f>
        <v>0</v>
      </c>
      <c r="L125" s="210">
        <f ca="1">IF(SUM('Chemicals Calcs'!L$2:L125)-'Chem - ODS'!G$15*10^6&lt;0,0,IF(AND(SUM('Chemicals Calcs'!L$1:L124)-'Chem - ODS'!G$15*10^6&lt;0,SUM('Chemicals Calcs'!L$2:L125)-'Chem - ODS'!G$15*10^6&gt;0),SUM('Chemicals Calcs'!L$2:L125)-'Chem - ODS'!G$15*10^6,'Chemicals Calcs'!L125))</f>
        <v>0</v>
      </c>
      <c r="M125" s="210">
        <f ca="1">IF(SUM('Chemicals Calcs'!M$2:M125)-'Chem - ODS'!H$15*10^6&lt;0,0,IF(AND(SUM('Chemicals Calcs'!M$1:M124)-'Chem - ODS'!H$15*10^6&lt;0,SUM('Chemicals Calcs'!M$2:M125)-'Chem - ODS'!H$15*10^6&gt;0),SUM('Chemicals Calcs'!M$2:M125)-'Chem - ODS'!H$15*10^6,'Chemicals Calcs'!M125))</f>
        <v>0</v>
      </c>
      <c r="N125" s="210">
        <f ca="1">IF(SUM('Chemicals Calcs'!N$2:N125)-'Chem - ODS'!I$15*10^6&lt;0,0,IF(AND(SUM('Chemicals Calcs'!N$1:N124)-'Chem - ODS'!I$15*10^6&lt;0,SUM('Chemicals Calcs'!N$2:N125)-'Chem - ODS'!I$15*10^6&gt;0),SUM('Chemicals Calcs'!N$2:N125)-'Chem - ODS'!I$15*10^6,'Chemicals Calcs'!N125))</f>
        <v>0</v>
      </c>
      <c r="O125" s="210">
        <f ca="1">IF(SUM('Chemicals Calcs'!O$2:O125)-'Chem - ODS'!J$15*10^6&lt;0,0,IF(AND(SUM('Chemicals Calcs'!O$1:O124)-'Chem - ODS'!J$15*10^6&lt;0,SUM('Chemicals Calcs'!O$2:O125)-'Chem - ODS'!J$15*10^6&gt;0),SUM('Chemicals Calcs'!O$2:O125)-'Chem - ODS'!J$15*10^6,'Chemicals Calcs'!O125))</f>
        <v>0</v>
      </c>
      <c r="P125" s="210">
        <f ca="1">IF(SUM('Chemicals Calcs'!P$2:P125)-'Chem - ODS'!K$15*10^6&lt;0,0,IF(AND(SUM('Chemicals Calcs'!P$1:P124)-'Chem - ODS'!K$15*10^6&lt;0,SUM('Chemicals Calcs'!P$2:P125)-'Chem - ODS'!K$15*10^6&gt;0),SUM('Chemicals Calcs'!P$2:P125)-'Chem - ODS'!K$15*10^6,'Chemicals Calcs'!P125))</f>
        <v>0</v>
      </c>
      <c r="Q125" s="210">
        <f ca="1">IF(SUM('Chemicals Calcs'!Q$2:Q125)-'Chem - ODS'!L$15*10^6&lt;0,0,IF(AND(SUM('Chemicals Calcs'!Q$1:Q124)-'Chem - ODS'!L$15*10^6&lt;0,SUM('Chemicals Calcs'!Q$2:Q125)-'Chem - ODS'!L$15*10^6&gt;0),SUM('Chemicals Calcs'!Q$2:Q125)-'Chem - ODS'!L$15*10^6,'Chemicals Calcs'!Q125))</f>
        <v>0</v>
      </c>
      <c r="R125" s="210">
        <f ca="1">IF(SUM('Chemicals Calcs'!R$2:R125)-'Chem - ODS'!M$15*10^6&lt;0,0,IF(AND(SUM('Chemicals Calcs'!R$1:R124)-'Chem - ODS'!M$15*10^6&lt;0,SUM('Chemicals Calcs'!R$2:R125)-'Chem - ODS'!M$15*10^6&gt;0),SUM('Chemicals Calcs'!R$2:R125)-'Chem - ODS'!M$15*10^6,'Chemicals Calcs'!R125))</f>
        <v>0</v>
      </c>
      <c r="S125" s="210">
        <f ca="1">IF(SUM('Chemicals Calcs'!S$2:S125)-'Chem - ODS'!N$15*10^6&lt;0,0,IF(AND(SUM('Chemicals Calcs'!S$1:S124)-'Chem - ODS'!N$15*10^6&lt;0,SUM('Chemicals Calcs'!S$2:S125)-'Chem - ODS'!N$15*10^6&gt;0),SUM('Chemicals Calcs'!S$2:S125)-'Chem - ODS'!N$15*10^6,'Chemicals Calcs'!S125))</f>
        <v>0</v>
      </c>
      <c r="T125" s="210">
        <f ca="1">IF(SUM('Chemicals Calcs'!T$2:T125)-'Chem - ODS'!O$15*10^6&lt;0,0,IF(AND(SUM('Chemicals Calcs'!T$1:T124)-'Chem - ODS'!O$15*10^6&lt;0,SUM('Chemicals Calcs'!T$2:T125)-'Chem - ODS'!O$15*10^6&gt;0),SUM('Chemicals Calcs'!T$2:T125)-'Chem - ODS'!O$15*10^6,'Chemicals Calcs'!T125))</f>
        <v>0</v>
      </c>
      <c r="U125" s="210">
        <f ca="1">IF(SUM('Chemicals Calcs'!U$2:U125)-'Chem - ODS'!P$15*10^6&lt;0,0,IF(AND(SUM('Chemicals Calcs'!U$1:U124)-'Chem - ODS'!P$15*10^6&lt;0,SUM('Chemicals Calcs'!U$2:U125)-'Chem - ODS'!P$15*10^6&gt;0),SUM('Chemicals Calcs'!U$2:U125)-'Chem - ODS'!P$15*10^6,'Chemicals Calcs'!U125))</f>
        <v>0</v>
      </c>
      <c r="V125" s="210">
        <f ca="1">IF(SUM('Chemicals Calcs'!V$2:V125)-'Chem - ODS'!Q$15*10^6&lt;0,0,IF(AND(SUM('Chemicals Calcs'!V$1:V124)-'Chem - ODS'!Q$15*10^6&lt;0,SUM('Chemicals Calcs'!V$2:V125)-'Chem - ODS'!Q$15*10^6&gt;0),SUM('Chemicals Calcs'!V$2:V125)-'Chem - ODS'!Q$15*10^6,'Chemicals Calcs'!V125))</f>
        <v>0</v>
      </c>
      <c r="W125" s="210">
        <f ca="1">IF(SUM('Chemicals Calcs'!W$2:W125)-'Chem - ODS'!R$15*10^6&lt;0,0,IF(AND(SUM('Chemicals Calcs'!W$1:W124)-'Chem - ODS'!R$15*10^6&lt;0,SUM('Chemicals Calcs'!W$2:W125)-'Chem - ODS'!R$15*10^6&gt;0),SUM('Chemicals Calcs'!W$2:W125)-'Chem - ODS'!R$15*10^6,'Chemicals Calcs'!W125))</f>
        <v>0</v>
      </c>
      <c r="X125" s="210">
        <f ca="1">IF(SUM('Chemicals Calcs'!X$2:X125)-'Chem - ODS'!S$15*10^6&lt;0,0,IF(AND(SUM('Chemicals Calcs'!X$1:X124)-'Chem - ODS'!S$15*10^6&lt;0,SUM('Chemicals Calcs'!X$2:X125)-'Chem - ODS'!S$15*10^6&gt;0),SUM('Chemicals Calcs'!X$2:X125)-'Chem - ODS'!S$15*10^6,'Chemicals Calcs'!X125))</f>
        <v>0</v>
      </c>
      <c r="Y125" s="210">
        <f ca="1">IF(SUM('Chemicals Calcs'!Y$2:Y125)-'Chem - ODS'!T$15*10^6&lt;0,0,IF(AND(SUM('Chemicals Calcs'!Y$1:Y124)-'Chem - ODS'!T$15*10^6&lt;0,SUM('Chemicals Calcs'!Y$2:Y125)-'Chem - ODS'!T$15*10^6&gt;0),SUM('Chemicals Calcs'!Y$2:Y125)-'Chem - ODS'!T$15*10^6,'Chemicals Calcs'!Y125))</f>
        <v>0</v>
      </c>
      <c r="Z125" s="210">
        <f ca="1">IF(SUM('Chemicals Calcs'!Z$2:Z125)-'Chem - ODS'!U$15*10^6&lt;0,0,IF(AND(SUM('Chemicals Calcs'!Z$1:Z124)-'Chem - ODS'!U$15*10^6&lt;0,SUM('Chemicals Calcs'!Z$2:Z125)-'Chem - ODS'!U$15*10^6&gt;0),SUM('Chemicals Calcs'!Z$2:Z125)-'Chem - ODS'!U$15*10^6,'Chemicals Calcs'!Z125))</f>
        <v>0</v>
      </c>
      <c r="AA125" s="210">
        <f ca="1">IF(SUM('Chemicals Calcs'!AA$2:AA125)-'Chem - ODS'!V$15*10^6&lt;0,0,IF(AND(SUM('Chemicals Calcs'!AA$1:AA124)-'Chem - ODS'!V$15*10^6&lt;0,SUM('Chemicals Calcs'!AA$2:AA125)-'Chem - ODS'!V$15*10^6&gt;0),SUM('Chemicals Calcs'!AA$2:AA125)-'Chem - ODS'!V$15*10^6,'Chemicals Calcs'!AA125))</f>
        <v>0</v>
      </c>
      <c r="AB125" s="210">
        <f ca="1">IF(SUM('Chemicals Calcs'!AB$2:AB125)-'Chem - ODS'!W$15*10^6&lt;0,0,IF(AND(SUM('Chemicals Calcs'!AB$1:AB124)-'Chem - ODS'!W$15*10^6&lt;0,SUM('Chemicals Calcs'!AB$2:AB125)-'Chem - ODS'!W$15*10^6&gt;0),SUM('Chemicals Calcs'!AB$2:AB125)-'Chem - ODS'!W$15*10^6,'Chemicals Calcs'!AB125))</f>
        <v>0</v>
      </c>
      <c r="AC125" s="210">
        <f ca="1">IF(SUM('Chemicals Calcs'!AC$2:AC125)-'Chem - ODS'!X$15*10^6&lt;0,0,IF(AND(SUM('Chemicals Calcs'!AC$1:AC124)-'Chem - ODS'!X$15*10^6&lt;0,SUM('Chemicals Calcs'!AC$2:AC125)-'Chem - ODS'!X$15*10^6&gt;0),SUM('Chemicals Calcs'!AC$2:AC125)-'Chem - ODS'!X$15*10^6,'Chemicals Calcs'!AC125))</f>
        <v>0</v>
      </c>
      <c r="AD125" s="210">
        <f ca="1">IF(SUM('Chemicals Calcs'!AD$2:AD125)-'Chem - ODS'!Y$15*10^6&lt;0,0,IF(AND(SUM('Chemicals Calcs'!AD$1:AD124)-'Chem - ODS'!Y$15*10^6&lt;0,SUM('Chemicals Calcs'!AD$2:AD125)-'Chem - ODS'!Y$15*10^6&gt;0),SUM('Chemicals Calcs'!AD$2:AD125)-'Chem - ODS'!Y$15*10^6,'Chemicals Calcs'!AD125))</f>
        <v>0</v>
      </c>
      <c r="AE125" s="210">
        <f ca="1">IF(SUM('Chemicals Calcs'!AE$2:AE125)-'Chem - ODS'!Z$15*10^6&lt;0,0,IF(AND(SUM('Chemicals Calcs'!AE$1:AE124)-'Chem - ODS'!Z$15*10^6&lt;0,SUM('Chemicals Calcs'!AE$2:AE125)-'Chem - ODS'!Z$15*10^6&gt;0),SUM('Chemicals Calcs'!AE$2:AE125)-'Chem - ODS'!Z$15*10^6,'Chemicals Calcs'!AE125))</f>
        <v>0</v>
      </c>
      <c r="AF125" s="210">
        <f ca="1">IF(SUM('Chemicals Calcs'!AF$2:AF125)-'Chem - ODS'!AA$15*10^6&lt;0,0,IF(AND(SUM('Chemicals Calcs'!AF$1:AF124)-'Chem - ODS'!AA$15*10^6&lt;0,SUM('Chemicals Calcs'!AF$2:AF125)-'Chem - ODS'!AA$15*10^6&gt;0),SUM('Chemicals Calcs'!AF$2:AF125)-'Chem - ODS'!AA$15*10^6,'Chemicals Calcs'!AF125))</f>
        <v>0</v>
      </c>
      <c r="AG125" s="210">
        <f ca="1">IF(SUM('Chemicals Calcs'!AG$2:AG125)-'Chem - ODS'!AB$15*10^6&lt;0,0,IF(AND(SUM('Chemicals Calcs'!AG$1:AG124)-'Chem - ODS'!AB$15*10^6&lt;0,SUM('Chemicals Calcs'!AG$2:AG125)-'Chem - ODS'!AB$15*10^6&gt;0),SUM('Chemicals Calcs'!AG$2:AG125)-'Chem - ODS'!AB$15*10^6,'Chemicals Calcs'!AG125))</f>
        <v>0</v>
      </c>
      <c r="AH125" s="210">
        <f ca="1">IF(SUM('Chemicals Calcs'!AH$2:AH125)-'Chem - ODS'!AC$15*10^6&lt;0,0,IF(AND(SUM('Chemicals Calcs'!AH$1:AH124)-'Chem - ODS'!AC$15*10^6&lt;0,SUM('Chemicals Calcs'!AH$2:AH125)-'Chem - ODS'!AC$15*10^6&gt;0),SUM('Chemicals Calcs'!AH$2:AH125)-'Chem - ODS'!AC$15*10^6,'Chemicals Calcs'!AH125))</f>
        <v>0</v>
      </c>
      <c r="AI125" s="210">
        <f ca="1">IF(SUM('Chemicals Calcs'!AI$2:AI125)-'Chem - ODS'!AD$15*10^6&lt;0,0,IF(AND(SUM('Chemicals Calcs'!AI$1:AI124)-'Chem - ODS'!AD$15*10^6&lt;0,SUM('Chemicals Calcs'!AI$2:AI125)-'Chem - ODS'!AD$15*10^6&gt;0),SUM('Chemicals Calcs'!AI$2:AI125)-'Chem - ODS'!AD$15*10^6,'Chemicals Calcs'!AI125))</f>
        <v>0</v>
      </c>
      <c r="AJ125" s="210">
        <f ca="1">IF(SUM('Chemicals Calcs'!AJ$2:AJ125)-'Chem - ODS'!AE$15*10^6&lt;0,0,IF(AND(SUM('Chemicals Calcs'!AJ$1:AJ124)-'Chem - ODS'!AE$15*10^6&lt;0,SUM('Chemicals Calcs'!AJ$2:AJ125)-'Chem - ODS'!AE$15*10^6&gt;0),SUM('Chemicals Calcs'!AJ$2:AJ125)-'Chem - ODS'!AE$15*10^6,'Chemicals Calcs'!AJ125))</f>
        <v>0</v>
      </c>
      <c r="AK125" s="210">
        <f ca="1">IF(SUM('Chemicals Calcs'!AK$2:AK125)-'Chem - ODS'!AF$15*10^6&lt;0,0,IF(AND(SUM('Chemicals Calcs'!AK$1:AK124)-'Chem - ODS'!AF$15*10^6&lt;0,SUM('Chemicals Calcs'!AK$2:AK125)-'Chem - ODS'!AF$15*10^6&gt;0),SUM('Chemicals Calcs'!AK$2:AK125)-'Chem - ODS'!AF$15*10^6,'Chemicals Calcs'!AK125))</f>
        <v>0</v>
      </c>
      <c r="AL125" s="210">
        <f ca="1">IF(SUM('Chemicals Calcs'!AL$2:AL125)-'Chem - ODS'!AG$15*10^6&lt;0,0,IF(AND(SUM('Chemicals Calcs'!AL$1:AL124)-'Chem - ODS'!AG$15*10^6&lt;0,SUM('Chemicals Calcs'!AL$2:AL125)-'Chem - ODS'!AG$15*10^6&gt;0),SUM('Chemicals Calcs'!AL$2:AL125)-'Chem - ODS'!AG$15*10^6,'Chemicals Calcs'!AL125))</f>
        <v>0</v>
      </c>
      <c r="AM125" s="210">
        <f ca="1">IF(SUM('Chemicals Calcs'!AM$2:AM125)-'Chem - ODS'!AH$15*10^6&lt;0,0,IF(AND(SUM('Chemicals Calcs'!AM$1:AM124)-'Chem - ODS'!AH$15*10^6&lt;0,SUM('Chemicals Calcs'!AM$2:AM125)-'Chem - ODS'!AH$15*10^6&gt;0),SUM('Chemicals Calcs'!AM$2:AM125)-'Chem - ODS'!AH$15*10^6,'Chemicals Calcs'!AM125))</f>
        <v>0</v>
      </c>
      <c r="AN125" s="210">
        <f ca="1">IF(SUM('Chemicals Calcs'!AN$2:AN125)-'Chem - ODS'!AI$15*10^6&lt;0,0,IF(AND(SUM('Chemicals Calcs'!AN$1:AN124)-'Chem - ODS'!AI$15*10^6&lt;0,SUM('Chemicals Calcs'!AN$2:AN125)-'Chem - ODS'!AI$15*10^6&gt;0),SUM('Chemicals Calcs'!AN$2:AN125)-'Chem - ODS'!AI$15*10^6,'Chemicals Calcs'!AN125))</f>
        <v>0</v>
      </c>
      <c r="AO125" s="210">
        <f ca="1">IF(SUM('Chemicals Calcs'!AO$2:AO125)-'Chem - ODS'!AJ$15*10^6&lt;0,0,IF(AND(SUM('Chemicals Calcs'!AO$1:AO124)-'Chem - ODS'!AJ$15*10^6&lt;0,SUM('Chemicals Calcs'!AO$2:AO125)-'Chem - ODS'!AJ$15*10^6&gt;0),SUM('Chemicals Calcs'!AO$2:AO125)-'Chem - ODS'!AJ$15*10^6,'Chemicals Calcs'!AO125))</f>
        <v>0</v>
      </c>
      <c r="AP125" s="210">
        <f ca="1">IF(SUM('Chemicals Calcs'!AP$2:AP125)-'Chem - ODS'!AK$15*10^6&lt;0,0,IF(AND(SUM('Chemicals Calcs'!AP$1:AP124)-'Chem - ODS'!AK$15*10^6&lt;0,SUM('Chemicals Calcs'!AP$2:AP125)-'Chem - ODS'!AK$15*10^6&gt;0),SUM('Chemicals Calcs'!AP$2:AP125)-'Chem - ODS'!AK$15*10^6,'Chemicals Calcs'!AP125))</f>
        <v>0</v>
      </c>
    </row>
    <row r="126" spans="1:42">
      <c r="A126" s="74">
        <v>74</v>
      </c>
      <c r="B126">
        <f ca="1">IF('Chemicals 2010'!$A134="CP",INDIRECT("'Chemicals 2010'!"&amp;'Country Selector'!$B$3&amp;ROW($A134))*10^12,0)</f>
        <v>0</v>
      </c>
      <c r="C126" s="90">
        <f t="shared" ca="1" si="4"/>
        <v>0</v>
      </c>
      <c r="D126" s="90">
        <f t="shared" ca="1" si="5"/>
        <v>0</v>
      </c>
      <c r="E126" s="90">
        <f t="shared" ca="1" si="5"/>
        <v>0</v>
      </c>
      <c r="F126" s="90">
        <f t="shared" ca="1" si="5"/>
        <v>0</v>
      </c>
      <c r="G126" s="210">
        <f ca="1">IF(SUM('Chemicals Calcs'!G$2:G126)-'Chem - ODS'!B$15*10^6&lt;0,0,IF(AND(SUM('Chemicals Calcs'!G$1:G125)-'Chem - ODS'!B$15*10^6&lt;0,SUM('Chemicals Calcs'!G$2:G126)-'Chem - ODS'!B$15*10^6&gt;0),SUM('Chemicals Calcs'!G$2:G126)-'Chem - ODS'!B$15*10^6,'Chemicals Calcs'!G126))</f>
        <v>0</v>
      </c>
      <c r="H126" s="210">
        <f ca="1">IF(SUM('Chemicals Calcs'!H$2:H126)-'Chem - ODS'!C$15*10^6&lt;0,0,IF(AND(SUM('Chemicals Calcs'!H$1:H125)-'Chem - ODS'!C$15*10^6&lt;0,SUM('Chemicals Calcs'!H$2:H126)-'Chem - ODS'!C$15*10^6&gt;0),SUM('Chemicals Calcs'!H$2:H126)-'Chem - ODS'!C$15*10^6,'Chemicals Calcs'!H126))</f>
        <v>0</v>
      </c>
      <c r="I126" s="210">
        <f ca="1">IF(SUM('Chemicals Calcs'!I$2:I126)-'Chem - ODS'!D$15*10^6&lt;0,0,IF(AND(SUM('Chemicals Calcs'!I$1:I125)-'Chem - ODS'!D$15*10^6&lt;0,SUM('Chemicals Calcs'!I$2:I126)-'Chem - ODS'!D$15*10^6&gt;0),SUM('Chemicals Calcs'!I$2:I126)-'Chem - ODS'!D$15*10^6,'Chemicals Calcs'!I126))</f>
        <v>0</v>
      </c>
      <c r="J126" s="210">
        <f ca="1">IF(SUM('Chemicals Calcs'!J$2:J126)-'Chem - ODS'!E$15*10^6&lt;0,0,IF(AND(SUM('Chemicals Calcs'!J$1:J125)-'Chem - ODS'!E$15*10^6&lt;0,SUM('Chemicals Calcs'!J$2:J126)-'Chem - ODS'!E$15*10^6&gt;0),SUM('Chemicals Calcs'!J$2:J126)-'Chem - ODS'!E$15*10^6,'Chemicals Calcs'!J126))</f>
        <v>0</v>
      </c>
      <c r="K126" s="210">
        <f ca="1">IF(SUM('Chemicals Calcs'!K$2:K126)-'Chem - ODS'!F$15*10^6&lt;0,0,IF(AND(SUM('Chemicals Calcs'!K$1:K125)-'Chem - ODS'!F$15*10^6&lt;0,SUM('Chemicals Calcs'!K$2:K126)-'Chem - ODS'!F$15*10^6&gt;0),SUM('Chemicals Calcs'!K$2:K126)-'Chem - ODS'!F$15*10^6,'Chemicals Calcs'!K126))</f>
        <v>0</v>
      </c>
      <c r="L126" s="210">
        <f ca="1">IF(SUM('Chemicals Calcs'!L$2:L126)-'Chem - ODS'!G$15*10^6&lt;0,0,IF(AND(SUM('Chemicals Calcs'!L$1:L125)-'Chem - ODS'!G$15*10^6&lt;0,SUM('Chemicals Calcs'!L$2:L126)-'Chem - ODS'!G$15*10^6&gt;0),SUM('Chemicals Calcs'!L$2:L126)-'Chem - ODS'!G$15*10^6,'Chemicals Calcs'!L126))</f>
        <v>0</v>
      </c>
      <c r="M126" s="210">
        <f ca="1">IF(SUM('Chemicals Calcs'!M$2:M126)-'Chem - ODS'!H$15*10^6&lt;0,0,IF(AND(SUM('Chemicals Calcs'!M$1:M125)-'Chem - ODS'!H$15*10^6&lt;0,SUM('Chemicals Calcs'!M$2:M126)-'Chem - ODS'!H$15*10^6&gt;0),SUM('Chemicals Calcs'!M$2:M126)-'Chem - ODS'!H$15*10^6,'Chemicals Calcs'!M126))</f>
        <v>0</v>
      </c>
      <c r="N126" s="210">
        <f ca="1">IF(SUM('Chemicals Calcs'!N$2:N126)-'Chem - ODS'!I$15*10^6&lt;0,0,IF(AND(SUM('Chemicals Calcs'!N$1:N125)-'Chem - ODS'!I$15*10^6&lt;0,SUM('Chemicals Calcs'!N$2:N126)-'Chem - ODS'!I$15*10^6&gt;0),SUM('Chemicals Calcs'!N$2:N126)-'Chem - ODS'!I$15*10^6,'Chemicals Calcs'!N126))</f>
        <v>0</v>
      </c>
      <c r="O126" s="210">
        <f ca="1">IF(SUM('Chemicals Calcs'!O$2:O126)-'Chem - ODS'!J$15*10^6&lt;0,0,IF(AND(SUM('Chemicals Calcs'!O$1:O125)-'Chem - ODS'!J$15*10^6&lt;0,SUM('Chemicals Calcs'!O$2:O126)-'Chem - ODS'!J$15*10^6&gt;0),SUM('Chemicals Calcs'!O$2:O126)-'Chem - ODS'!J$15*10^6,'Chemicals Calcs'!O126))</f>
        <v>0</v>
      </c>
      <c r="P126" s="210">
        <f ca="1">IF(SUM('Chemicals Calcs'!P$2:P126)-'Chem - ODS'!K$15*10^6&lt;0,0,IF(AND(SUM('Chemicals Calcs'!P$1:P125)-'Chem - ODS'!K$15*10^6&lt;0,SUM('Chemicals Calcs'!P$2:P126)-'Chem - ODS'!K$15*10^6&gt;0),SUM('Chemicals Calcs'!P$2:P126)-'Chem - ODS'!K$15*10^6,'Chemicals Calcs'!P126))</f>
        <v>0</v>
      </c>
      <c r="Q126" s="210">
        <f ca="1">IF(SUM('Chemicals Calcs'!Q$2:Q126)-'Chem - ODS'!L$15*10^6&lt;0,0,IF(AND(SUM('Chemicals Calcs'!Q$1:Q125)-'Chem - ODS'!L$15*10^6&lt;0,SUM('Chemicals Calcs'!Q$2:Q126)-'Chem - ODS'!L$15*10^6&gt;0),SUM('Chemicals Calcs'!Q$2:Q126)-'Chem - ODS'!L$15*10^6,'Chemicals Calcs'!Q126))</f>
        <v>0</v>
      </c>
      <c r="R126" s="210">
        <f ca="1">IF(SUM('Chemicals Calcs'!R$2:R126)-'Chem - ODS'!M$15*10^6&lt;0,0,IF(AND(SUM('Chemicals Calcs'!R$1:R125)-'Chem - ODS'!M$15*10^6&lt;0,SUM('Chemicals Calcs'!R$2:R126)-'Chem - ODS'!M$15*10^6&gt;0),SUM('Chemicals Calcs'!R$2:R126)-'Chem - ODS'!M$15*10^6,'Chemicals Calcs'!R126))</f>
        <v>0</v>
      </c>
      <c r="S126" s="210">
        <f ca="1">IF(SUM('Chemicals Calcs'!S$2:S126)-'Chem - ODS'!N$15*10^6&lt;0,0,IF(AND(SUM('Chemicals Calcs'!S$1:S125)-'Chem - ODS'!N$15*10^6&lt;0,SUM('Chemicals Calcs'!S$2:S126)-'Chem - ODS'!N$15*10^6&gt;0),SUM('Chemicals Calcs'!S$2:S126)-'Chem - ODS'!N$15*10^6,'Chemicals Calcs'!S126))</f>
        <v>0</v>
      </c>
      <c r="T126" s="210">
        <f ca="1">IF(SUM('Chemicals Calcs'!T$2:T126)-'Chem - ODS'!O$15*10^6&lt;0,0,IF(AND(SUM('Chemicals Calcs'!T$1:T125)-'Chem - ODS'!O$15*10^6&lt;0,SUM('Chemicals Calcs'!T$2:T126)-'Chem - ODS'!O$15*10^6&gt;0),SUM('Chemicals Calcs'!T$2:T126)-'Chem - ODS'!O$15*10^6,'Chemicals Calcs'!T126))</f>
        <v>0</v>
      </c>
      <c r="U126" s="210">
        <f ca="1">IF(SUM('Chemicals Calcs'!U$2:U126)-'Chem - ODS'!P$15*10^6&lt;0,0,IF(AND(SUM('Chemicals Calcs'!U$1:U125)-'Chem - ODS'!P$15*10^6&lt;0,SUM('Chemicals Calcs'!U$2:U126)-'Chem - ODS'!P$15*10^6&gt;0),SUM('Chemicals Calcs'!U$2:U126)-'Chem - ODS'!P$15*10^6,'Chemicals Calcs'!U126))</f>
        <v>0</v>
      </c>
      <c r="V126" s="210">
        <f ca="1">IF(SUM('Chemicals Calcs'!V$2:V126)-'Chem - ODS'!Q$15*10^6&lt;0,0,IF(AND(SUM('Chemicals Calcs'!V$1:V125)-'Chem - ODS'!Q$15*10^6&lt;0,SUM('Chemicals Calcs'!V$2:V126)-'Chem - ODS'!Q$15*10^6&gt;0),SUM('Chemicals Calcs'!V$2:V126)-'Chem - ODS'!Q$15*10^6,'Chemicals Calcs'!V126))</f>
        <v>0</v>
      </c>
      <c r="W126" s="210">
        <f ca="1">IF(SUM('Chemicals Calcs'!W$2:W126)-'Chem - ODS'!R$15*10^6&lt;0,0,IF(AND(SUM('Chemicals Calcs'!W$1:W125)-'Chem - ODS'!R$15*10^6&lt;0,SUM('Chemicals Calcs'!W$2:W126)-'Chem - ODS'!R$15*10^6&gt;0),SUM('Chemicals Calcs'!W$2:W126)-'Chem - ODS'!R$15*10^6,'Chemicals Calcs'!W126))</f>
        <v>0</v>
      </c>
      <c r="X126" s="210">
        <f ca="1">IF(SUM('Chemicals Calcs'!X$2:X126)-'Chem - ODS'!S$15*10^6&lt;0,0,IF(AND(SUM('Chemicals Calcs'!X$1:X125)-'Chem - ODS'!S$15*10^6&lt;0,SUM('Chemicals Calcs'!X$2:X126)-'Chem - ODS'!S$15*10^6&gt;0),SUM('Chemicals Calcs'!X$2:X126)-'Chem - ODS'!S$15*10^6,'Chemicals Calcs'!X126))</f>
        <v>0</v>
      </c>
      <c r="Y126" s="210">
        <f ca="1">IF(SUM('Chemicals Calcs'!Y$2:Y126)-'Chem - ODS'!T$15*10^6&lt;0,0,IF(AND(SUM('Chemicals Calcs'!Y$1:Y125)-'Chem - ODS'!T$15*10^6&lt;0,SUM('Chemicals Calcs'!Y$2:Y126)-'Chem - ODS'!T$15*10^6&gt;0),SUM('Chemicals Calcs'!Y$2:Y126)-'Chem - ODS'!T$15*10^6,'Chemicals Calcs'!Y126))</f>
        <v>0</v>
      </c>
      <c r="Z126" s="210">
        <f ca="1">IF(SUM('Chemicals Calcs'!Z$2:Z126)-'Chem - ODS'!U$15*10^6&lt;0,0,IF(AND(SUM('Chemicals Calcs'!Z$1:Z125)-'Chem - ODS'!U$15*10^6&lt;0,SUM('Chemicals Calcs'!Z$2:Z126)-'Chem - ODS'!U$15*10^6&gt;0),SUM('Chemicals Calcs'!Z$2:Z126)-'Chem - ODS'!U$15*10^6,'Chemicals Calcs'!Z126))</f>
        <v>0</v>
      </c>
      <c r="AA126" s="210">
        <f ca="1">IF(SUM('Chemicals Calcs'!AA$2:AA126)-'Chem - ODS'!V$15*10^6&lt;0,0,IF(AND(SUM('Chemicals Calcs'!AA$1:AA125)-'Chem - ODS'!V$15*10^6&lt;0,SUM('Chemicals Calcs'!AA$2:AA126)-'Chem - ODS'!V$15*10^6&gt;0),SUM('Chemicals Calcs'!AA$2:AA126)-'Chem - ODS'!V$15*10^6,'Chemicals Calcs'!AA126))</f>
        <v>0</v>
      </c>
      <c r="AB126" s="210">
        <f ca="1">IF(SUM('Chemicals Calcs'!AB$2:AB126)-'Chem - ODS'!W$15*10^6&lt;0,0,IF(AND(SUM('Chemicals Calcs'!AB$1:AB125)-'Chem - ODS'!W$15*10^6&lt;0,SUM('Chemicals Calcs'!AB$2:AB126)-'Chem - ODS'!W$15*10^6&gt;0),SUM('Chemicals Calcs'!AB$2:AB126)-'Chem - ODS'!W$15*10^6,'Chemicals Calcs'!AB126))</f>
        <v>0</v>
      </c>
      <c r="AC126" s="210">
        <f ca="1">IF(SUM('Chemicals Calcs'!AC$2:AC126)-'Chem - ODS'!X$15*10^6&lt;0,0,IF(AND(SUM('Chemicals Calcs'!AC$1:AC125)-'Chem - ODS'!X$15*10^6&lt;0,SUM('Chemicals Calcs'!AC$2:AC126)-'Chem - ODS'!X$15*10^6&gt;0),SUM('Chemicals Calcs'!AC$2:AC126)-'Chem - ODS'!X$15*10^6,'Chemicals Calcs'!AC126))</f>
        <v>0</v>
      </c>
      <c r="AD126" s="210">
        <f ca="1">IF(SUM('Chemicals Calcs'!AD$2:AD126)-'Chem - ODS'!Y$15*10^6&lt;0,0,IF(AND(SUM('Chemicals Calcs'!AD$1:AD125)-'Chem - ODS'!Y$15*10^6&lt;0,SUM('Chemicals Calcs'!AD$2:AD126)-'Chem - ODS'!Y$15*10^6&gt;0),SUM('Chemicals Calcs'!AD$2:AD126)-'Chem - ODS'!Y$15*10^6,'Chemicals Calcs'!AD126))</f>
        <v>0</v>
      </c>
      <c r="AE126" s="210">
        <f ca="1">IF(SUM('Chemicals Calcs'!AE$2:AE126)-'Chem - ODS'!Z$15*10^6&lt;0,0,IF(AND(SUM('Chemicals Calcs'!AE$1:AE125)-'Chem - ODS'!Z$15*10^6&lt;0,SUM('Chemicals Calcs'!AE$2:AE126)-'Chem - ODS'!Z$15*10^6&gt;0),SUM('Chemicals Calcs'!AE$2:AE126)-'Chem - ODS'!Z$15*10^6,'Chemicals Calcs'!AE126))</f>
        <v>0</v>
      </c>
      <c r="AF126" s="210">
        <f ca="1">IF(SUM('Chemicals Calcs'!AF$2:AF126)-'Chem - ODS'!AA$15*10^6&lt;0,0,IF(AND(SUM('Chemicals Calcs'!AF$1:AF125)-'Chem - ODS'!AA$15*10^6&lt;0,SUM('Chemicals Calcs'!AF$2:AF126)-'Chem - ODS'!AA$15*10^6&gt;0),SUM('Chemicals Calcs'!AF$2:AF126)-'Chem - ODS'!AA$15*10^6,'Chemicals Calcs'!AF126))</f>
        <v>0</v>
      </c>
      <c r="AG126" s="210">
        <f ca="1">IF(SUM('Chemicals Calcs'!AG$2:AG126)-'Chem - ODS'!AB$15*10^6&lt;0,0,IF(AND(SUM('Chemicals Calcs'!AG$1:AG125)-'Chem - ODS'!AB$15*10^6&lt;0,SUM('Chemicals Calcs'!AG$2:AG126)-'Chem - ODS'!AB$15*10^6&gt;0),SUM('Chemicals Calcs'!AG$2:AG126)-'Chem - ODS'!AB$15*10^6,'Chemicals Calcs'!AG126))</f>
        <v>0</v>
      </c>
      <c r="AH126" s="210">
        <f ca="1">IF(SUM('Chemicals Calcs'!AH$2:AH126)-'Chem - ODS'!AC$15*10^6&lt;0,0,IF(AND(SUM('Chemicals Calcs'!AH$1:AH125)-'Chem - ODS'!AC$15*10^6&lt;0,SUM('Chemicals Calcs'!AH$2:AH126)-'Chem - ODS'!AC$15*10^6&gt;0),SUM('Chemicals Calcs'!AH$2:AH126)-'Chem - ODS'!AC$15*10^6,'Chemicals Calcs'!AH126))</f>
        <v>0</v>
      </c>
      <c r="AI126" s="210">
        <f ca="1">IF(SUM('Chemicals Calcs'!AI$2:AI126)-'Chem - ODS'!AD$15*10^6&lt;0,0,IF(AND(SUM('Chemicals Calcs'!AI$1:AI125)-'Chem - ODS'!AD$15*10^6&lt;0,SUM('Chemicals Calcs'!AI$2:AI126)-'Chem - ODS'!AD$15*10^6&gt;0),SUM('Chemicals Calcs'!AI$2:AI126)-'Chem - ODS'!AD$15*10^6,'Chemicals Calcs'!AI126))</f>
        <v>0</v>
      </c>
      <c r="AJ126" s="210">
        <f ca="1">IF(SUM('Chemicals Calcs'!AJ$2:AJ126)-'Chem - ODS'!AE$15*10^6&lt;0,0,IF(AND(SUM('Chemicals Calcs'!AJ$1:AJ125)-'Chem - ODS'!AE$15*10^6&lt;0,SUM('Chemicals Calcs'!AJ$2:AJ126)-'Chem - ODS'!AE$15*10^6&gt;0),SUM('Chemicals Calcs'!AJ$2:AJ126)-'Chem - ODS'!AE$15*10^6,'Chemicals Calcs'!AJ126))</f>
        <v>0</v>
      </c>
      <c r="AK126" s="210">
        <f ca="1">IF(SUM('Chemicals Calcs'!AK$2:AK126)-'Chem - ODS'!AF$15*10^6&lt;0,0,IF(AND(SUM('Chemicals Calcs'!AK$1:AK125)-'Chem - ODS'!AF$15*10^6&lt;0,SUM('Chemicals Calcs'!AK$2:AK126)-'Chem - ODS'!AF$15*10^6&gt;0),SUM('Chemicals Calcs'!AK$2:AK126)-'Chem - ODS'!AF$15*10^6,'Chemicals Calcs'!AK126))</f>
        <v>0</v>
      </c>
      <c r="AL126" s="210">
        <f ca="1">IF(SUM('Chemicals Calcs'!AL$2:AL126)-'Chem - ODS'!AG$15*10^6&lt;0,0,IF(AND(SUM('Chemicals Calcs'!AL$1:AL125)-'Chem - ODS'!AG$15*10^6&lt;0,SUM('Chemicals Calcs'!AL$2:AL126)-'Chem - ODS'!AG$15*10^6&gt;0),SUM('Chemicals Calcs'!AL$2:AL126)-'Chem - ODS'!AG$15*10^6,'Chemicals Calcs'!AL126))</f>
        <v>0</v>
      </c>
      <c r="AM126" s="210">
        <f ca="1">IF(SUM('Chemicals Calcs'!AM$2:AM126)-'Chem - ODS'!AH$15*10^6&lt;0,0,IF(AND(SUM('Chemicals Calcs'!AM$1:AM125)-'Chem - ODS'!AH$15*10^6&lt;0,SUM('Chemicals Calcs'!AM$2:AM126)-'Chem - ODS'!AH$15*10^6&gt;0),SUM('Chemicals Calcs'!AM$2:AM126)-'Chem - ODS'!AH$15*10^6,'Chemicals Calcs'!AM126))</f>
        <v>0</v>
      </c>
      <c r="AN126" s="210">
        <f ca="1">IF(SUM('Chemicals Calcs'!AN$2:AN126)-'Chem - ODS'!AI$15*10^6&lt;0,0,IF(AND(SUM('Chemicals Calcs'!AN$1:AN125)-'Chem - ODS'!AI$15*10^6&lt;0,SUM('Chemicals Calcs'!AN$2:AN126)-'Chem - ODS'!AI$15*10^6&gt;0),SUM('Chemicals Calcs'!AN$2:AN126)-'Chem - ODS'!AI$15*10^6,'Chemicals Calcs'!AN126))</f>
        <v>0</v>
      </c>
      <c r="AO126" s="210">
        <f ca="1">IF(SUM('Chemicals Calcs'!AO$2:AO126)-'Chem - ODS'!AJ$15*10^6&lt;0,0,IF(AND(SUM('Chemicals Calcs'!AO$1:AO125)-'Chem - ODS'!AJ$15*10^6&lt;0,SUM('Chemicals Calcs'!AO$2:AO126)-'Chem - ODS'!AJ$15*10^6&gt;0),SUM('Chemicals Calcs'!AO$2:AO126)-'Chem - ODS'!AJ$15*10^6,'Chemicals Calcs'!AO126))</f>
        <v>0</v>
      </c>
      <c r="AP126" s="210">
        <f ca="1">IF(SUM('Chemicals Calcs'!AP$2:AP126)-'Chem - ODS'!AK$15*10^6&lt;0,0,IF(AND(SUM('Chemicals Calcs'!AP$1:AP125)-'Chem - ODS'!AK$15*10^6&lt;0,SUM('Chemicals Calcs'!AP$2:AP126)-'Chem - ODS'!AK$15*10^6&gt;0),SUM('Chemicals Calcs'!AP$2:AP126)-'Chem - ODS'!AK$15*10^6,'Chemicals Calcs'!AP126))</f>
        <v>0</v>
      </c>
    </row>
    <row r="127" spans="1:42">
      <c r="A127" s="74">
        <v>75</v>
      </c>
      <c r="B127">
        <f ca="1">IF('Chemicals 2010'!$A135="CP",INDIRECT("'Chemicals 2010'!"&amp;'Country Selector'!$B$3&amp;ROW($A135))*10^12,0)</f>
        <v>0</v>
      </c>
      <c r="C127" s="90">
        <f t="shared" ca="1" si="4"/>
        <v>0</v>
      </c>
      <c r="D127" s="90">
        <f t="shared" ca="1" si="4"/>
        <v>0</v>
      </c>
      <c r="E127" s="90">
        <f t="shared" ca="1" si="4"/>
        <v>0</v>
      </c>
      <c r="F127" s="90">
        <f t="shared" ca="1" si="4"/>
        <v>0</v>
      </c>
      <c r="G127" s="210">
        <f ca="1">IF(SUM('Chemicals Calcs'!G$2:G127)-'Chem - ODS'!B$15*10^6&lt;0,0,IF(AND(SUM('Chemicals Calcs'!G$1:G126)-'Chem - ODS'!B$15*10^6&lt;0,SUM('Chemicals Calcs'!G$2:G127)-'Chem - ODS'!B$15*10^6&gt;0),SUM('Chemicals Calcs'!G$2:G127)-'Chem - ODS'!B$15*10^6,'Chemicals Calcs'!G127))</f>
        <v>0</v>
      </c>
      <c r="H127" s="210">
        <f ca="1">IF(SUM('Chemicals Calcs'!H$2:H127)-'Chem - ODS'!C$15*10^6&lt;0,0,IF(AND(SUM('Chemicals Calcs'!H$1:H126)-'Chem - ODS'!C$15*10^6&lt;0,SUM('Chemicals Calcs'!H$2:H127)-'Chem - ODS'!C$15*10^6&gt;0),SUM('Chemicals Calcs'!H$2:H127)-'Chem - ODS'!C$15*10^6,'Chemicals Calcs'!H127))</f>
        <v>0</v>
      </c>
      <c r="I127" s="210">
        <f ca="1">IF(SUM('Chemicals Calcs'!I$2:I127)-'Chem - ODS'!D$15*10^6&lt;0,0,IF(AND(SUM('Chemicals Calcs'!I$1:I126)-'Chem - ODS'!D$15*10^6&lt;0,SUM('Chemicals Calcs'!I$2:I127)-'Chem - ODS'!D$15*10^6&gt;0),SUM('Chemicals Calcs'!I$2:I127)-'Chem - ODS'!D$15*10^6,'Chemicals Calcs'!I127))</f>
        <v>0</v>
      </c>
      <c r="J127" s="210">
        <f ca="1">IF(SUM('Chemicals Calcs'!J$2:J127)-'Chem - ODS'!E$15*10^6&lt;0,0,IF(AND(SUM('Chemicals Calcs'!J$1:J126)-'Chem - ODS'!E$15*10^6&lt;0,SUM('Chemicals Calcs'!J$2:J127)-'Chem - ODS'!E$15*10^6&gt;0),SUM('Chemicals Calcs'!J$2:J127)-'Chem - ODS'!E$15*10^6,'Chemicals Calcs'!J127))</f>
        <v>0</v>
      </c>
      <c r="K127" s="210">
        <f ca="1">IF(SUM('Chemicals Calcs'!K$2:K127)-'Chem - ODS'!F$15*10^6&lt;0,0,IF(AND(SUM('Chemicals Calcs'!K$1:K126)-'Chem - ODS'!F$15*10^6&lt;0,SUM('Chemicals Calcs'!K$2:K127)-'Chem - ODS'!F$15*10^6&gt;0),SUM('Chemicals Calcs'!K$2:K127)-'Chem - ODS'!F$15*10^6,'Chemicals Calcs'!K127))</f>
        <v>0</v>
      </c>
      <c r="L127" s="210">
        <f ca="1">IF(SUM('Chemicals Calcs'!L$2:L127)-'Chem - ODS'!G$15*10^6&lt;0,0,IF(AND(SUM('Chemicals Calcs'!L$1:L126)-'Chem - ODS'!G$15*10^6&lt;0,SUM('Chemicals Calcs'!L$2:L127)-'Chem - ODS'!G$15*10^6&gt;0),SUM('Chemicals Calcs'!L$2:L127)-'Chem - ODS'!G$15*10^6,'Chemicals Calcs'!L127))</f>
        <v>0</v>
      </c>
      <c r="M127" s="210">
        <f ca="1">IF(SUM('Chemicals Calcs'!M$2:M127)-'Chem - ODS'!H$15*10^6&lt;0,0,IF(AND(SUM('Chemicals Calcs'!M$1:M126)-'Chem - ODS'!H$15*10^6&lt;0,SUM('Chemicals Calcs'!M$2:M127)-'Chem - ODS'!H$15*10^6&gt;0),SUM('Chemicals Calcs'!M$2:M127)-'Chem - ODS'!H$15*10^6,'Chemicals Calcs'!M127))</f>
        <v>0</v>
      </c>
      <c r="N127" s="210">
        <f ca="1">IF(SUM('Chemicals Calcs'!N$2:N127)-'Chem - ODS'!I$15*10^6&lt;0,0,IF(AND(SUM('Chemicals Calcs'!N$1:N126)-'Chem - ODS'!I$15*10^6&lt;0,SUM('Chemicals Calcs'!N$2:N127)-'Chem - ODS'!I$15*10^6&gt;0),SUM('Chemicals Calcs'!N$2:N127)-'Chem - ODS'!I$15*10^6,'Chemicals Calcs'!N127))</f>
        <v>0</v>
      </c>
      <c r="O127" s="210">
        <f ca="1">IF(SUM('Chemicals Calcs'!O$2:O127)-'Chem - ODS'!J$15*10^6&lt;0,0,IF(AND(SUM('Chemicals Calcs'!O$1:O126)-'Chem - ODS'!J$15*10^6&lt;0,SUM('Chemicals Calcs'!O$2:O127)-'Chem - ODS'!J$15*10^6&gt;0),SUM('Chemicals Calcs'!O$2:O127)-'Chem - ODS'!J$15*10^6,'Chemicals Calcs'!O127))</f>
        <v>0</v>
      </c>
      <c r="P127" s="210">
        <f ca="1">IF(SUM('Chemicals Calcs'!P$2:P127)-'Chem - ODS'!K$15*10^6&lt;0,0,IF(AND(SUM('Chemicals Calcs'!P$1:P126)-'Chem - ODS'!K$15*10^6&lt;0,SUM('Chemicals Calcs'!P$2:P127)-'Chem - ODS'!K$15*10^6&gt;0),SUM('Chemicals Calcs'!P$2:P127)-'Chem - ODS'!K$15*10^6,'Chemicals Calcs'!P127))</f>
        <v>0</v>
      </c>
      <c r="Q127" s="210">
        <f ca="1">IF(SUM('Chemicals Calcs'!Q$2:Q127)-'Chem - ODS'!L$15*10^6&lt;0,0,IF(AND(SUM('Chemicals Calcs'!Q$1:Q126)-'Chem - ODS'!L$15*10^6&lt;0,SUM('Chemicals Calcs'!Q$2:Q127)-'Chem - ODS'!L$15*10^6&gt;0),SUM('Chemicals Calcs'!Q$2:Q127)-'Chem - ODS'!L$15*10^6,'Chemicals Calcs'!Q127))</f>
        <v>0</v>
      </c>
      <c r="R127" s="210">
        <f ca="1">IF(SUM('Chemicals Calcs'!R$2:R127)-'Chem - ODS'!M$15*10^6&lt;0,0,IF(AND(SUM('Chemicals Calcs'!R$1:R126)-'Chem - ODS'!M$15*10^6&lt;0,SUM('Chemicals Calcs'!R$2:R127)-'Chem - ODS'!M$15*10^6&gt;0),SUM('Chemicals Calcs'!R$2:R127)-'Chem - ODS'!M$15*10^6,'Chemicals Calcs'!R127))</f>
        <v>0</v>
      </c>
      <c r="S127" s="210">
        <f ca="1">IF(SUM('Chemicals Calcs'!S$2:S127)-'Chem - ODS'!N$15*10^6&lt;0,0,IF(AND(SUM('Chemicals Calcs'!S$1:S126)-'Chem - ODS'!N$15*10^6&lt;0,SUM('Chemicals Calcs'!S$2:S127)-'Chem - ODS'!N$15*10^6&gt;0),SUM('Chemicals Calcs'!S$2:S127)-'Chem - ODS'!N$15*10^6,'Chemicals Calcs'!S127))</f>
        <v>0</v>
      </c>
      <c r="T127" s="210">
        <f ca="1">IF(SUM('Chemicals Calcs'!T$2:T127)-'Chem - ODS'!O$15*10^6&lt;0,0,IF(AND(SUM('Chemicals Calcs'!T$1:T126)-'Chem - ODS'!O$15*10^6&lt;0,SUM('Chemicals Calcs'!T$2:T127)-'Chem - ODS'!O$15*10^6&gt;0),SUM('Chemicals Calcs'!T$2:T127)-'Chem - ODS'!O$15*10^6,'Chemicals Calcs'!T127))</f>
        <v>0</v>
      </c>
      <c r="U127" s="210">
        <f ca="1">IF(SUM('Chemicals Calcs'!U$2:U127)-'Chem - ODS'!P$15*10^6&lt;0,0,IF(AND(SUM('Chemicals Calcs'!U$1:U126)-'Chem - ODS'!P$15*10^6&lt;0,SUM('Chemicals Calcs'!U$2:U127)-'Chem - ODS'!P$15*10^6&gt;0),SUM('Chemicals Calcs'!U$2:U127)-'Chem - ODS'!P$15*10^6,'Chemicals Calcs'!U127))</f>
        <v>0</v>
      </c>
      <c r="V127" s="210">
        <f ca="1">IF(SUM('Chemicals Calcs'!V$2:V127)-'Chem - ODS'!Q$15*10^6&lt;0,0,IF(AND(SUM('Chemicals Calcs'!V$1:V126)-'Chem - ODS'!Q$15*10^6&lt;0,SUM('Chemicals Calcs'!V$2:V127)-'Chem - ODS'!Q$15*10^6&gt;0),SUM('Chemicals Calcs'!V$2:V127)-'Chem - ODS'!Q$15*10^6,'Chemicals Calcs'!V127))</f>
        <v>0</v>
      </c>
      <c r="W127" s="210">
        <f ca="1">IF(SUM('Chemicals Calcs'!W$2:W127)-'Chem - ODS'!R$15*10^6&lt;0,0,IF(AND(SUM('Chemicals Calcs'!W$1:W126)-'Chem - ODS'!R$15*10^6&lt;0,SUM('Chemicals Calcs'!W$2:W127)-'Chem - ODS'!R$15*10^6&gt;0),SUM('Chemicals Calcs'!W$2:W127)-'Chem - ODS'!R$15*10^6,'Chemicals Calcs'!W127))</f>
        <v>0</v>
      </c>
      <c r="X127" s="210">
        <f ca="1">IF(SUM('Chemicals Calcs'!X$2:X127)-'Chem - ODS'!S$15*10^6&lt;0,0,IF(AND(SUM('Chemicals Calcs'!X$1:X126)-'Chem - ODS'!S$15*10^6&lt;0,SUM('Chemicals Calcs'!X$2:X127)-'Chem - ODS'!S$15*10^6&gt;0),SUM('Chemicals Calcs'!X$2:X127)-'Chem - ODS'!S$15*10^6,'Chemicals Calcs'!X127))</f>
        <v>0</v>
      </c>
      <c r="Y127" s="210">
        <f ca="1">IF(SUM('Chemicals Calcs'!Y$2:Y127)-'Chem - ODS'!T$15*10^6&lt;0,0,IF(AND(SUM('Chemicals Calcs'!Y$1:Y126)-'Chem - ODS'!T$15*10^6&lt;0,SUM('Chemicals Calcs'!Y$2:Y127)-'Chem - ODS'!T$15*10^6&gt;0),SUM('Chemicals Calcs'!Y$2:Y127)-'Chem - ODS'!T$15*10^6,'Chemicals Calcs'!Y127))</f>
        <v>0</v>
      </c>
      <c r="Z127" s="210">
        <f ca="1">IF(SUM('Chemicals Calcs'!Z$2:Z127)-'Chem - ODS'!U$15*10^6&lt;0,0,IF(AND(SUM('Chemicals Calcs'!Z$1:Z126)-'Chem - ODS'!U$15*10^6&lt;0,SUM('Chemicals Calcs'!Z$2:Z127)-'Chem - ODS'!U$15*10^6&gt;0),SUM('Chemicals Calcs'!Z$2:Z127)-'Chem - ODS'!U$15*10^6,'Chemicals Calcs'!Z127))</f>
        <v>0</v>
      </c>
      <c r="AA127" s="210">
        <f ca="1">IF(SUM('Chemicals Calcs'!AA$2:AA127)-'Chem - ODS'!V$15*10^6&lt;0,0,IF(AND(SUM('Chemicals Calcs'!AA$1:AA126)-'Chem - ODS'!V$15*10^6&lt;0,SUM('Chemicals Calcs'!AA$2:AA127)-'Chem - ODS'!V$15*10^6&gt;0),SUM('Chemicals Calcs'!AA$2:AA127)-'Chem - ODS'!V$15*10^6,'Chemicals Calcs'!AA127))</f>
        <v>0</v>
      </c>
      <c r="AB127" s="210">
        <f ca="1">IF(SUM('Chemicals Calcs'!AB$2:AB127)-'Chem - ODS'!W$15*10^6&lt;0,0,IF(AND(SUM('Chemicals Calcs'!AB$1:AB126)-'Chem - ODS'!W$15*10^6&lt;0,SUM('Chemicals Calcs'!AB$2:AB127)-'Chem - ODS'!W$15*10^6&gt;0),SUM('Chemicals Calcs'!AB$2:AB127)-'Chem - ODS'!W$15*10^6,'Chemicals Calcs'!AB127))</f>
        <v>0</v>
      </c>
      <c r="AC127" s="210">
        <f ca="1">IF(SUM('Chemicals Calcs'!AC$2:AC127)-'Chem - ODS'!X$15*10^6&lt;0,0,IF(AND(SUM('Chemicals Calcs'!AC$1:AC126)-'Chem - ODS'!X$15*10^6&lt;0,SUM('Chemicals Calcs'!AC$2:AC127)-'Chem - ODS'!X$15*10^6&gt;0),SUM('Chemicals Calcs'!AC$2:AC127)-'Chem - ODS'!X$15*10^6,'Chemicals Calcs'!AC127))</f>
        <v>0</v>
      </c>
      <c r="AD127" s="210">
        <f ca="1">IF(SUM('Chemicals Calcs'!AD$2:AD127)-'Chem - ODS'!Y$15*10^6&lt;0,0,IF(AND(SUM('Chemicals Calcs'!AD$1:AD126)-'Chem - ODS'!Y$15*10^6&lt;0,SUM('Chemicals Calcs'!AD$2:AD127)-'Chem - ODS'!Y$15*10^6&gt;0),SUM('Chemicals Calcs'!AD$2:AD127)-'Chem - ODS'!Y$15*10^6,'Chemicals Calcs'!AD127))</f>
        <v>0</v>
      </c>
      <c r="AE127" s="210">
        <f ca="1">IF(SUM('Chemicals Calcs'!AE$2:AE127)-'Chem - ODS'!Z$15*10^6&lt;0,0,IF(AND(SUM('Chemicals Calcs'!AE$1:AE126)-'Chem - ODS'!Z$15*10^6&lt;0,SUM('Chemicals Calcs'!AE$2:AE127)-'Chem - ODS'!Z$15*10^6&gt;0),SUM('Chemicals Calcs'!AE$2:AE127)-'Chem - ODS'!Z$15*10^6,'Chemicals Calcs'!AE127))</f>
        <v>0</v>
      </c>
      <c r="AF127" s="210">
        <f ca="1">IF(SUM('Chemicals Calcs'!AF$2:AF127)-'Chem - ODS'!AA$15*10^6&lt;0,0,IF(AND(SUM('Chemicals Calcs'!AF$1:AF126)-'Chem - ODS'!AA$15*10^6&lt;0,SUM('Chemicals Calcs'!AF$2:AF127)-'Chem - ODS'!AA$15*10^6&gt;0),SUM('Chemicals Calcs'!AF$2:AF127)-'Chem - ODS'!AA$15*10^6,'Chemicals Calcs'!AF127))</f>
        <v>0</v>
      </c>
      <c r="AG127" s="210">
        <f ca="1">IF(SUM('Chemicals Calcs'!AG$2:AG127)-'Chem - ODS'!AB$15*10^6&lt;0,0,IF(AND(SUM('Chemicals Calcs'!AG$1:AG126)-'Chem - ODS'!AB$15*10^6&lt;0,SUM('Chemicals Calcs'!AG$2:AG127)-'Chem - ODS'!AB$15*10^6&gt;0),SUM('Chemicals Calcs'!AG$2:AG127)-'Chem - ODS'!AB$15*10^6,'Chemicals Calcs'!AG127))</f>
        <v>0</v>
      </c>
      <c r="AH127" s="210">
        <f ca="1">IF(SUM('Chemicals Calcs'!AH$2:AH127)-'Chem - ODS'!AC$15*10^6&lt;0,0,IF(AND(SUM('Chemicals Calcs'!AH$1:AH126)-'Chem - ODS'!AC$15*10^6&lt;0,SUM('Chemicals Calcs'!AH$2:AH127)-'Chem - ODS'!AC$15*10^6&gt;0),SUM('Chemicals Calcs'!AH$2:AH127)-'Chem - ODS'!AC$15*10^6,'Chemicals Calcs'!AH127))</f>
        <v>0</v>
      </c>
      <c r="AI127" s="210">
        <f ca="1">IF(SUM('Chemicals Calcs'!AI$2:AI127)-'Chem - ODS'!AD$15*10^6&lt;0,0,IF(AND(SUM('Chemicals Calcs'!AI$1:AI126)-'Chem - ODS'!AD$15*10^6&lt;0,SUM('Chemicals Calcs'!AI$2:AI127)-'Chem - ODS'!AD$15*10^6&gt;0),SUM('Chemicals Calcs'!AI$2:AI127)-'Chem - ODS'!AD$15*10^6,'Chemicals Calcs'!AI127))</f>
        <v>0</v>
      </c>
      <c r="AJ127" s="210">
        <f ca="1">IF(SUM('Chemicals Calcs'!AJ$2:AJ127)-'Chem - ODS'!AE$15*10^6&lt;0,0,IF(AND(SUM('Chemicals Calcs'!AJ$1:AJ126)-'Chem - ODS'!AE$15*10^6&lt;0,SUM('Chemicals Calcs'!AJ$2:AJ127)-'Chem - ODS'!AE$15*10^6&gt;0),SUM('Chemicals Calcs'!AJ$2:AJ127)-'Chem - ODS'!AE$15*10^6,'Chemicals Calcs'!AJ127))</f>
        <v>0</v>
      </c>
      <c r="AK127" s="210">
        <f ca="1">IF(SUM('Chemicals Calcs'!AK$2:AK127)-'Chem - ODS'!AF$15*10^6&lt;0,0,IF(AND(SUM('Chemicals Calcs'!AK$1:AK126)-'Chem - ODS'!AF$15*10^6&lt;0,SUM('Chemicals Calcs'!AK$2:AK127)-'Chem - ODS'!AF$15*10^6&gt;0),SUM('Chemicals Calcs'!AK$2:AK127)-'Chem - ODS'!AF$15*10^6,'Chemicals Calcs'!AK127))</f>
        <v>0</v>
      </c>
      <c r="AL127" s="210">
        <f ca="1">IF(SUM('Chemicals Calcs'!AL$2:AL127)-'Chem - ODS'!AG$15*10^6&lt;0,0,IF(AND(SUM('Chemicals Calcs'!AL$1:AL126)-'Chem - ODS'!AG$15*10^6&lt;0,SUM('Chemicals Calcs'!AL$2:AL127)-'Chem - ODS'!AG$15*10^6&gt;0),SUM('Chemicals Calcs'!AL$2:AL127)-'Chem - ODS'!AG$15*10^6,'Chemicals Calcs'!AL127))</f>
        <v>0</v>
      </c>
      <c r="AM127" s="210">
        <f ca="1">IF(SUM('Chemicals Calcs'!AM$2:AM127)-'Chem - ODS'!AH$15*10^6&lt;0,0,IF(AND(SUM('Chemicals Calcs'!AM$1:AM126)-'Chem - ODS'!AH$15*10^6&lt;0,SUM('Chemicals Calcs'!AM$2:AM127)-'Chem - ODS'!AH$15*10^6&gt;0),SUM('Chemicals Calcs'!AM$2:AM127)-'Chem - ODS'!AH$15*10^6,'Chemicals Calcs'!AM127))</f>
        <v>0</v>
      </c>
      <c r="AN127" s="210">
        <f ca="1">IF(SUM('Chemicals Calcs'!AN$2:AN127)-'Chem - ODS'!AI$15*10^6&lt;0,0,IF(AND(SUM('Chemicals Calcs'!AN$1:AN126)-'Chem - ODS'!AI$15*10^6&lt;0,SUM('Chemicals Calcs'!AN$2:AN127)-'Chem - ODS'!AI$15*10^6&gt;0),SUM('Chemicals Calcs'!AN$2:AN127)-'Chem - ODS'!AI$15*10^6,'Chemicals Calcs'!AN127))</f>
        <v>0</v>
      </c>
      <c r="AO127" s="210">
        <f ca="1">IF(SUM('Chemicals Calcs'!AO$2:AO127)-'Chem - ODS'!AJ$15*10^6&lt;0,0,IF(AND(SUM('Chemicals Calcs'!AO$1:AO126)-'Chem - ODS'!AJ$15*10^6&lt;0,SUM('Chemicals Calcs'!AO$2:AO127)-'Chem - ODS'!AJ$15*10^6&gt;0),SUM('Chemicals Calcs'!AO$2:AO127)-'Chem - ODS'!AJ$15*10^6,'Chemicals Calcs'!AO127))</f>
        <v>0</v>
      </c>
      <c r="AP127" s="210">
        <f ca="1">IF(SUM('Chemicals Calcs'!AP$2:AP127)-'Chem - ODS'!AK$15*10^6&lt;0,0,IF(AND(SUM('Chemicals Calcs'!AP$1:AP126)-'Chem - ODS'!AK$15*10^6&lt;0,SUM('Chemicals Calcs'!AP$2:AP127)-'Chem - ODS'!AK$15*10^6&gt;0),SUM('Chemicals Calcs'!AP$2:AP127)-'Chem - ODS'!AK$15*10^6,'Chemicals Calcs'!AP127))</f>
        <v>0</v>
      </c>
    </row>
    <row r="128" spans="1:42">
      <c r="A128" s="74">
        <v>76</v>
      </c>
      <c r="B128">
        <f ca="1">IF('Chemicals 2010'!$A136="CP",INDIRECT("'Chemicals 2010'!"&amp;'Country Selector'!$B$3&amp;ROW($A136))*10^12,0)</f>
        <v>0</v>
      </c>
      <c r="C128" s="90">
        <f t="shared" ref="C128:F156" ca="1" si="6">$B128*($L$1-C$1)/($L$1-$B$1)+$L128*(C$1-$B$1)/($L$1-$B$1)</f>
        <v>0</v>
      </c>
      <c r="D128" s="90">
        <f t="shared" ca="1" si="6"/>
        <v>0</v>
      </c>
      <c r="E128" s="90">
        <f t="shared" ca="1" si="6"/>
        <v>0</v>
      </c>
      <c r="F128" s="90">
        <f t="shared" ca="1" si="6"/>
        <v>0</v>
      </c>
      <c r="G128" s="210">
        <f ca="1">IF(SUM('Chemicals Calcs'!G$2:G128)-'Chem - ODS'!B$15*10^6&lt;0,0,IF(AND(SUM('Chemicals Calcs'!G$1:G127)-'Chem - ODS'!B$15*10^6&lt;0,SUM('Chemicals Calcs'!G$2:G128)-'Chem - ODS'!B$15*10^6&gt;0),SUM('Chemicals Calcs'!G$2:G128)-'Chem - ODS'!B$15*10^6,'Chemicals Calcs'!G128))</f>
        <v>0</v>
      </c>
      <c r="H128" s="210">
        <f ca="1">IF(SUM('Chemicals Calcs'!H$2:H128)-'Chem - ODS'!C$15*10^6&lt;0,0,IF(AND(SUM('Chemicals Calcs'!H$1:H127)-'Chem - ODS'!C$15*10^6&lt;0,SUM('Chemicals Calcs'!H$2:H128)-'Chem - ODS'!C$15*10^6&gt;0),SUM('Chemicals Calcs'!H$2:H128)-'Chem - ODS'!C$15*10^6,'Chemicals Calcs'!H128))</f>
        <v>0</v>
      </c>
      <c r="I128" s="210">
        <f ca="1">IF(SUM('Chemicals Calcs'!I$2:I128)-'Chem - ODS'!D$15*10^6&lt;0,0,IF(AND(SUM('Chemicals Calcs'!I$1:I127)-'Chem - ODS'!D$15*10^6&lt;0,SUM('Chemicals Calcs'!I$2:I128)-'Chem - ODS'!D$15*10^6&gt;0),SUM('Chemicals Calcs'!I$2:I128)-'Chem - ODS'!D$15*10^6,'Chemicals Calcs'!I128))</f>
        <v>0</v>
      </c>
      <c r="J128" s="210">
        <f ca="1">IF(SUM('Chemicals Calcs'!J$2:J128)-'Chem - ODS'!E$15*10^6&lt;0,0,IF(AND(SUM('Chemicals Calcs'!J$1:J127)-'Chem - ODS'!E$15*10^6&lt;0,SUM('Chemicals Calcs'!J$2:J128)-'Chem - ODS'!E$15*10^6&gt;0),SUM('Chemicals Calcs'!J$2:J128)-'Chem - ODS'!E$15*10^6,'Chemicals Calcs'!J128))</f>
        <v>0</v>
      </c>
      <c r="K128" s="210">
        <f ca="1">IF(SUM('Chemicals Calcs'!K$2:K128)-'Chem - ODS'!F$15*10^6&lt;0,0,IF(AND(SUM('Chemicals Calcs'!K$1:K127)-'Chem - ODS'!F$15*10^6&lt;0,SUM('Chemicals Calcs'!K$2:K128)-'Chem - ODS'!F$15*10^6&gt;0),SUM('Chemicals Calcs'!K$2:K128)-'Chem - ODS'!F$15*10^6,'Chemicals Calcs'!K128))</f>
        <v>0</v>
      </c>
      <c r="L128" s="210">
        <f ca="1">IF(SUM('Chemicals Calcs'!L$2:L128)-'Chem - ODS'!G$15*10^6&lt;0,0,IF(AND(SUM('Chemicals Calcs'!L$1:L127)-'Chem - ODS'!G$15*10^6&lt;0,SUM('Chemicals Calcs'!L$2:L128)-'Chem - ODS'!G$15*10^6&gt;0),SUM('Chemicals Calcs'!L$2:L128)-'Chem - ODS'!G$15*10^6,'Chemicals Calcs'!L128))</f>
        <v>0</v>
      </c>
      <c r="M128" s="210">
        <f ca="1">IF(SUM('Chemicals Calcs'!M$2:M128)-'Chem - ODS'!H$15*10^6&lt;0,0,IF(AND(SUM('Chemicals Calcs'!M$1:M127)-'Chem - ODS'!H$15*10^6&lt;0,SUM('Chemicals Calcs'!M$2:M128)-'Chem - ODS'!H$15*10^6&gt;0),SUM('Chemicals Calcs'!M$2:M128)-'Chem - ODS'!H$15*10^6,'Chemicals Calcs'!M128))</f>
        <v>0</v>
      </c>
      <c r="N128" s="210">
        <f ca="1">IF(SUM('Chemicals Calcs'!N$2:N128)-'Chem - ODS'!I$15*10^6&lt;0,0,IF(AND(SUM('Chemicals Calcs'!N$1:N127)-'Chem - ODS'!I$15*10^6&lt;0,SUM('Chemicals Calcs'!N$2:N128)-'Chem - ODS'!I$15*10^6&gt;0),SUM('Chemicals Calcs'!N$2:N128)-'Chem - ODS'!I$15*10^6,'Chemicals Calcs'!N128))</f>
        <v>0</v>
      </c>
      <c r="O128" s="210">
        <f ca="1">IF(SUM('Chemicals Calcs'!O$2:O128)-'Chem - ODS'!J$15*10^6&lt;0,0,IF(AND(SUM('Chemicals Calcs'!O$1:O127)-'Chem - ODS'!J$15*10^6&lt;0,SUM('Chemicals Calcs'!O$2:O128)-'Chem - ODS'!J$15*10^6&gt;0),SUM('Chemicals Calcs'!O$2:O128)-'Chem - ODS'!J$15*10^6,'Chemicals Calcs'!O128))</f>
        <v>0</v>
      </c>
      <c r="P128" s="210">
        <f ca="1">IF(SUM('Chemicals Calcs'!P$2:P128)-'Chem - ODS'!K$15*10^6&lt;0,0,IF(AND(SUM('Chemicals Calcs'!P$1:P127)-'Chem - ODS'!K$15*10^6&lt;0,SUM('Chemicals Calcs'!P$2:P128)-'Chem - ODS'!K$15*10^6&gt;0),SUM('Chemicals Calcs'!P$2:P128)-'Chem - ODS'!K$15*10^6,'Chemicals Calcs'!P128))</f>
        <v>0</v>
      </c>
      <c r="Q128" s="210">
        <f ca="1">IF(SUM('Chemicals Calcs'!Q$2:Q128)-'Chem - ODS'!L$15*10^6&lt;0,0,IF(AND(SUM('Chemicals Calcs'!Q$1:Q127)-'Chem - ODS'!L$15*10^6&lt;0,SUM('Chemicals Calcs'!Q$2:Q128)-'Chem - ODS'!L$15*10^6&gt;0),SUM('Chemicals Calcs'!Q$2:Q128)-'Chem - ODS'!L$15*10^6,'Chemicals Calcs'!Q128))</f>
        <v>0</v>
      </c>
      <c r="R128" s="210">
        <f ca="1">IF(SUM('Chemicals Calcs'!R$2:R128)-'Chem - ODS'!M$15*10^6&lt;0,0,IF(AND(SUM('Chemicals Calcs'!R$1:R127)-'Chem - ODS'!M$15*10^6&lt;0,SUM('Chemicals Calcs'!R$2:R128)-'Chem - ODS'!M$15*10^6&gt;0),SUM('Chemicals Calcs'!R$2:R128)-'Chem - ODS'!M$15*10^6,'Chemicals Calcs'!R128))</f>
        <v>0</v>
      </c>
      <c r="S128" s="210">
        <f ca="1">IF(SUM('Chemicals Calcs'!S$2:S128)-'Chem - ODS'!N$15*10^6&lt;0,0,IF(AND(SUM('Chemicals Calcs'!S$1:S127)-'Chem - ODS'!N$15*10^6&lt;0,SUM('Chemicals Calcs'!S$2:S128)-'Chem - ODS'!N$15*10^6&gt;0),SUM('Chemicals Calcs'!S$2:S128)-'Chem - ODS'!N$15*10^6,'Chemicals Calcs'!S128))</f>
        <v>0</v>
      </c>
      <c r="T128" s="210">
        <f ca="1">IF(SUM('Chemicals Calcs'!T$2:T128)-'Chem - ODS'!O$15*10^6&lt;0,0,IF(AND(SUM('Chemicals Calcs'!T$1:T127)-'Chem - ODS'!O$15*10^6&lt;0,SUM('Chemicals Calcs'!T$2:T128)-'Chem - ODS'!O$15*10^6&gt;0),SUM('Chemicals Calcs'!T$2:T128)-'Chem - ODS'!O$15*10^6,'Chemicals Calcs'!T128))</f>
        <v>0</v>
      </c>
      <c r="U128" s="210">
        <f ca="1">IF(SUM('Chemicals Calcs'!U$2:U128)-'Chem - ODS'!P$15*10^6&lt;0,0,IF(AND(SUM('Chemicals Calcs'!U$1:U127)-'Chem - ODS'!P$15*10^6&lt;0,SUM('Chemicals Calcs'!U$2:U128)-'Chem - ODS'!P$15*10^6&gt;0),SUM('Chemicals Calcs'!U$2:U128)-'Chem - ODS'!P$15*10^6,'Chemicals Calcs'!U128))</f>
        <v>0</v>
      </c>
      <c r="V128" s="210">
        <f ca="1">IF(SUM('Chemicals Calcs'!V$2:V128)-'Chem - ODS'!Q$15*10^6&lt;0,0,IF(AND(SUM('Chemicals Calcs'!V$1:V127)-'Chem - ODS'!Q$15*10^6&lt;0,SUM('Chemicals Calcs'!V$2:V128)-'Chem - ODS'!Q$15*10^6&gt;0),SUM('Chemicals Calcs'!V$2:V128)-'Chem - ODS'!Q$15*10^6,'Chemicals Calcs'!V128))</f>
        <v>0</v>
      </c>
      <c r="W128" s="210">
        <f ca="1">IF(SUM('Chemicals Calcs'!W$2:W128)-'Chem - ODS'!R$15*10^6&lt;0,0,IF(AND(SUM('Chemicals Calcs'!W$1:W127)-'Chem - ODS'!R$15*10^6&lt;0,SUM('Chemicals Calcs'!W$2:W128)-'Chem - ODS'!R$15*10^6&gt;0),SUM('Chemicals Calcs'!W$2:W128)-'Chem - ODS'!R$15*10^6,'Chemicals Calcs'!W128))</f>
        <v>0</v>
      </c>
      <c r="X128" s="210">
        <f ca="1">IF(SUM('Chemicals Calcs'!X$2:X128)-'Chem - ODS'!S$15*10^6&lt;0,0,IF(AND(SUM('Chemicals Calcs'!X$1:X127)-'Chem - ODS'!S$15*10^6&lt;0,SUM('Chemicals Calcs'!X$2:X128)-'Chem - ODS'!S$15*10^6&gt;0),SUM('Chemicals Calcs'!X$2:X128)-'Chem - ODS'!S$15*10^6,'Chemicals Calcs'!X128))</f>
        <v>0</v>
      </c>
      <c r="Y128" s="210">
        <f ca="1">IF(SUM('Chemicals Calcs'!Y$2:Y128)-'Chem - ODS'!T$15*10^6&lt;0,0,IF(AND(SUM('Chemicals Calcs'!Y$1:Y127)-'Chem - ODS'!T$15*10^6&lt;0,SUM('Chemicals Calcs'!Y$2:Y128)-'Chem - ODS'!T$15*10^6&gt;0),SUM('Chemicals Calcs'!Y$2:Y128)-'Chem - ODS'!T$15*10^6,'Chemicals Calcs'!Y128))</f>
        <v>0</v>
      </c>
      <c r="Z128" s="210">
        <f ca="1">IF(SUM('Chemicals Calcs'!Z$2:Z128)-'Chem - ODS'!U$15*10^6&lt;0,0,IF(AND(SUM('Chemicals Calcs'!Z$1:Z127)-'Chem - ODS'!U$15*10^6&lt;0,SUM('Chemicals Calcs'!Z$2:Z128)-'Chem - ODS'!U$15*10^6&gt;0),SUM('Chemicals Calcs'!Z$2:Z128)-'Chem - ODS'!U$15*10^6,'Chemicals Calcs'!Z128))</f>
        <v>0</v>
      </c>
      <c r="AA128" s="210">
        <f ca="1">IF(SUM('Chemicals Calcs'!AA$2:AA128)-'Chem - ODS'!V$15*10^6&lt;0,0,IF(AND(SUM('Chemicals Calcs'!AA$1:AA127)-'Chem - ODS'!V$15*10^6&lt;0,SUM('Chemicals Calcs'!AA$2:AA128)-'Chem - ODS'!V$15*10^6&gt;0),SUM('Chemicals Calcs'!AA$2:AA128)-'Chem - ODS'!V$15*10^6,'Chemicals Calcs'!AA128))</f>
        <v>0</v>
      </c>
      <c r="AB128" s="210">
        <f ca="1">IF(SUM('Chemicals Calcs'!AB$2:AB128)-'Chem - ODS'!W$15*10^6&lt;0,0,IF(AND(SUM('Chemicals Calcs'!AB$1:AB127)-'Chem - ODS'!W$15*10^6&lt;0,SUM('Chemicals Calcs'!AB$2:AB128)-'Chem - ODS'!W$15*10^6&gt;0),SUM('Chemicals Calcs'!AB$2:AB128)-'Chem - ODS'!W$15*10^6,'Chemicals Calcs'!AB128))</f>
        <v>0</v>
      </c>
      <c r="AC128" s="210">
        <f ca="1">IF(SUM('Chemicals Calcs'!AC$2:AC128)-'Chem - ODS'!X$15*10^6&lt;0,0,IF(AND(SUM('Chemicals Calcs'!AC$1:AC127)-'Chem - ODS'!X$15*10^6&lt;0,SUM('Chemicals Calcs'!AC$2:AC128)-'Chem - ODS'!X$15*10^6&gt;0),SUM('Chemicals Calcs'!AC$2:AC128)-'Chem - ODS'!X$15*10^6,'Chemicals Calcs'!AC128))</f>
        <v>0</v>
      </c>
      <c r="AD128" s="210">
        <f ca="1">IF(SUM('Chemicals Calcs'!AD$2:AD128)-'Chem - ODS'!Y$15*10^6&lt;0,0,IF(AND(SUM('Chemicals Calcs'!AD$1:AD127)-'Chem - ODS'!Y$15*10^6&lt;0,SUM('Chemicals Calcs'!AD$2:AD128)-'Chem - ODS'!Y$15*10^6&gt;0),SUM('Chemicals Calcs'!AD$2:AD128)-'Chem - ODS'!Y$15*10^6,'Chemicals Calcs'!AD128))</f>
        <v>0</v>
      </c>
      <c r="AE128" s="210">
        <f ca="1">IF(SUM('Chemicals Calcs'!AE$2:AE128)-'Chem - ODS'!Z$15*10^6&lt;0,0,IF(AND(SUM('Chemicals Calcs'!AE$1:AE127)-'Chem - ODS'!Z$15*10^6&lt;0,SUM('Chemicals Calcs'!AE$2:AE128)-'Chem - ODS'!Z$15*10^6&gt;0),SUM('Chemicals Calcs'!AE$2:AE128)-'Chem - ODS'!Z$15*10^6,'Chemicals Calcs'!AE128))</f>
        <v>0</v>
      </c>
      <c r="AF128" s="210">
        <f ca="1">IF(SUM('Chemicals Calcs'!AF$2:AF128)-'Chem - ODS'!AA$15*10^6&lt;0,0,IF(AND(SUM('Chemicals Calcs'!AF$1:AF127)-'Chem - ODS'!AA$15*10^6&lt;0,SUM('Chemicals Calcs'!AF$2:AF128)-'Chem - ODS'!AA$15*10^6&gt;0),SUM('Chemicals Calcs'!AF$2:AF128)-'Chem - ODS'!AA$15*10^6,'Chemicals Calcs'!AF128))</f>
        <v>0</v>
      </c>
      <c r="AG128" s="210">
        <f ca="1">IF(SUM('Chemicals Calcs'!AG$2:AG128)-'Chem - ODS'!AB$15*10^6&lt;0,0,IF(AND(SUM('Chemicals Calcs'!AG$1:AG127)-'Chem - ODS'!AB$15*10^6&lt;0,SUM('Chemicals Calcs'!AG$2:AG128)-'Chem - ODS'!AB$15*10^6&gt;0),SUM('Chemicals Calcs'!AG$2:AG128)-'Chem - ODS'!AB$15*10^6,'Chemicals Calcs'!AG128))</f>
        <v>0</v>
      </c>
      <c r="AH128" s="210">
        <f ca="1">IF(SUM('Chemicals Calcs'!AH$2:AH128)-'Chem - ODS'!AC$15*10^6&lt;0,0,IF(AND(SUM('Chemicals Calcs'!AH$1:AH127)-'Chem - ODS'!AC$15*10^6&lt;0,SUM('Chemicals Calcs'!AH$2:AH128)-'Chem - ODS'!AC$15*10^6&gt;0),SUM('Chemicals Calcs'!AH$2:AH128)-'Chem - ODS'!AC$15*10^6,'Chemicals Calcs'!AH128))</f>
        <v>0</v>
      </c>
      <c r="AI128" s="210">
        <f ca="1">IF(SUM('Chemicals Calcs'!AI$2:AI128)-'Chem - ODS'!AD$15*10^6&lt;0,0,IF(AND(SUM('Chemicals Calcs'!AI$1:AI127)-'Chem - ODS'!AD$15*10^6&lt;0,SUM('Chemicals Calcs'!AI$2:AI128)-'Chem - ODS'!AD$15*10^6&gt;0),SUM('Chemicals Calcs'!AI$2:AI128)-'Chem - ODS'!AD$15*10^6,'Chemicals Calcs'!AI128))</f>
        <v>0</v>
      </c>
      <c r="AJ128" s="210">
        <f ca="1">IF(SUM('Chemicals Calcs'!AJ$2:AJ128)-'Chem - ODS'!AE$15*10^6&lt;0,0,IF(AND(SUM('Chemicals Calcs'!AJ$1:AJ127)-'Chem - ODS'!AE$15*10^6&lt;0,SUM('Chemicals Calcs'!AJ$2:AJ128)-'Chem - ODS'!AE$15*10^6&gt;0),SUM('Chemicals Calcs'!AJ$2:AJ128)-'Chem - ODS'!AE$15*10^6,'Chemicals Calcs'!AJ128))</f>
        <v>0</v>
      </c>
      <c r="AK128" s="210">
        <f ca="1">IF(SUM('Chemicals Calcs'!AK$2:AK128)-'Chem - ODS'!AF$15*10^6&lt;0,0,IF(AND(SUM('Chemicals Calcs'!AK$1:AK127)-'Chem - ODS'!AF$15*10^6&lt;0,SUM('Chemicals Calcs'!AK$2:AK128)-'Chem - ODS'!AF$15*10^6&gt;0),SUM('Chemicals Calcs'!AK$2:AK128)-'Chem - ODS'!AF$15*10^6,'Chemicals Calcs'!AK128))</f>
        <v>0</v>
      </c>
      <c r="AL128" s="210">
        <f ca="1">IF(SUM('Chemicals Calcs'!AL$2:AL128)-'Chem - ODS'!AG$15*10^6&lt;0,0,IF(AND(SUM('Chemicals Calcs'!AL$1:AL127)-'Chem - ODS'!AG$15*10^6&lt;0,SUM('Chemicals Calcs'!AL$2:AL128)-'Chem - ODS'!AG$15*10^6&gt;0),SUM('Chemicals Calcs'!AL$2:AL128)-'Chem - ODS'!AG$15*10^6,'Chemicals Calcs'!AL128))</f>
        <v>0</v>
      </c>
      <c r="AM128" s="210">
        <f ca="1">IF(SUM('Chemicals Calcs'!AM$2:AM128)-'Chem - ODS'!AH$15*10^6&lt;0,0,IF(AND(SUM('Chemicals Calcs'!AM$1:AM127)-'Chem - ODS'!AH$15*10^6&lt;0,SUM('Chemicals Calcs'!AM$2:AM128)-'Chem - ODS'!AH$15*10^6&gt;0),SUM('Chemicals Calcs'!AM$2:AM128)-'Chem - ODS'!AH$15*10^6,'Chemicals Calcs'!AM128))</f>
        <v>0</v>
      </c>
      <c r="AN128" s="210">
        <f ca="1">IF(SUM('Chemicals Calcs'!AN$2:AN128)-'Chem - ODS'!AI$15*10^6&lt;0,0,IF(AND(SUM('Chemicals Calcs'!AN$1:AN127)-'Chem - ODS'!AI$15*10^6&lt;0,SUM('Chemicals Calcs'!AN$2:AN128)-'Chem - ODS'!AI$15*10^6&gt;0),SUM('Chemicals Calcs'!AN$2:AN128)-'Chem - ODS'!AI$15*10^6,'Chemicals Calcs'!AN128))</f>
        <v>0</v>
      </c>
      <c r="AO128" s="210">
        <f ca="1">IF(SUM('Chemicals Calcs'!AO$2:AO128)-'Chem - ODS'!AJ$15*10^6&lt;0,0,IF(AND(SUM('Chemicals Calcs'!AO$1:AO127)-'Chem - ODS'!AJ$15*10^6&lt;0,SUM('Chemicals Calcs'!AO$2:AO128)-'Chem - ODS'!AJ$15*10^6&gt;0),SUM('Chemicals Calcs'!AO$2:AO128)-'Chem - ODS'!AJ$15*10^6,'Chemicals Calcs'!AO128))</f>
        <v>0</v>
      </c>
      <c r="AP128" s="210">
        <f ca="1">IF(SUM('Chemicals Calcs'!AP$2:AP128)-'Chem - ODS'!AK$15*10^6&lt;0,0,IF(AND(SUM('Chemicals Calcs'!AP$1:AP127)-'Chem - ODS'!AK$15*10^6&lt;0,SUM('Chemicals Calcs'!AP$2:AP128)-'Chem - ODS'!AK$15*10^6&gt;0),SUM('Chemicals Calcs'!AP$2:AP128)-'Chem - ODS'!AK$15*10^6,'Chemicals Calcs'!AP128))</f>
        <v>0</v>
      </c>
    </row>
    <row r="129" spans="1:42">
      <c r="A129" s="74">
        <v>77</v>
      </c>
      <c r="B129">
        <f ca="1">IF('Chemicals 2010'!$A137="CP",INDIRECT("'Chemicals 2010'!"&amp;'Country Selector'!$B$3&amp;ROW($A137))*10^12,0)</f>
        <v>0</v>
      </c>
      <c r="C129" s="90">
        <f t="shared" ca="1" si="6"/>
        <v>0</v>
      </c>
      <c r="D129" s="90">
        <f t="shared" ca="1" si="6"/>
        <v>0</v>
      </c>
      <c r="E129" s="90">
        <f t="shared" ca="1" si="6"/>
        <v>0</v>
      </c>
      <c r="F129" s="90">
        <f t="shared" ca="1" si="6"/>
        <v>0</v>
      </c>
      <c r="G129" s="210">
        <f ca="1">IF(SUM('Chemicals Calcs'!G$2:G129)-'Chem - ODS'!B$15*10^6&lt;0,0,IF(AND(SUM('Chemicals Calcs'!G$1:G128)-'Chem - ODS'!B$15*10^6&lt;0,SUM('Chemicals Calcs'!G$2:G129)-'Chem - ODS'!B$15*10^6&gt;0),SUM('Chemicals Calcs'!G$2:G129)-'Chem - ODS'!B$15*10^6,'Chemicals Calcs'!G129))</f>
        <v>0</v>
      </c>
      <c r="H129" s="210">
        <f ca="1">IF(SUM('Chemicals Calcs'!H$2:H129)-'Chem - ODS'!C$15*10^6&lt;0,0,IF(AND(SUM('Chemicals Calcs'!H$1:H128)-'Chem - ODS'!C$15*10^6&lt;0,SUM('Chemicals Calcs'!H$2:H129)-'Chem - ODS'!C$15*10^6&gt;0),SUM('Chemicals Calcs'!H$2:H129)-'Chem - ODS'!C$15*10^6,'Chemicals Calcs'!H129))</f>
        <v>0</v>
      </c>
      <c r="I129" s="210">
        <f ca="1">IF(SUM('Chemicals Calcs'!I$2:I129)-'Chem - ODS'!D$15*10^6&lt;0,0,IF(AND(SUM('Chemicals Calcs'!I$1:I128)-'Chem - ODS'!D$15*10^6&lt;0,SUM('Chemicals Calcs'!I$2:I129)-'Chem - ODS'!D$15*10^6&gt;0),SUM('Chemicals Calcs'!I$2:I129)-'Chem - ODS'!D$15*10^6,'Chemicals Calcs'!I129))</f>
        <v>0</v>
      </c>
      <c r="J129" s="210">
        <f ca="1">IF(SUM('Chemicals Calcs'!J$2:J129)-'Chem - ODS'!E$15*10^6&lt;0,0,IF(AND(SUM('Chemicals Calcs'!J$1:J128)-'Chem - ODS'!E$15*10^6&lt;0,SUM('Chemicals Calcs'!J$2:J129)-'Chem - ODS'!E$15*10^6&gt;0),SUM('Chemicals Calcs'!J$2:J129)-'Chem - ODS'!E$15*10^6,'Chemicals Calcs'!J129))</f>
        <v>0</v>
      </c>
      <c r="K129" s="210">
        <f ca="1">IF(SUM('Chemicals Calcs'!K$2:K129)-'Chem - ODS'!F$15*10^6&lt;0,0,IF(AND(SUM('Chemicals Calcs'!K$1:K128)-'Chem - ODS'!F$15*10^6&lt;0,SUM('Chemicals Calcs'!K$2:K129)-'Chem - ODS'!F$15*10^6&gt;0),SUM('Chemicals Calcs'!K$2:K129)-'Chem - ODS'!F$15*10^6,'Chemicals Calcs'!K129))</f>
        <v>0</v>
      </c>
      <c r="L129" s="210">
        <f ca="1">IF(SUM('Chemicals Calcs'!L$2:L129)-'Chem - ODS'!G$15*10^6&lt;0,0,IF(AND(SUM('Chemicals Calcs'!L$1:L128)-'Chem - ODS'!G$15*10^6&lt;0,SUM('Chemicals Calcs'!L$2:L129)-'Chem - ODS'!G$15*10^6&gt;0),SUM('Chemicals Calcs'!L$2:L129)-'Chem - ODS'!G$15*10^6,'Chemicals Calcs'!L129))</f>
        <v>0</v>
      </c>
      <c r="M129" s="210">
        <f ca="1">IF(SUM('Chemicals Calcs'!M$2:M129)-'Chem - ODS'!H$15*10^6&lt;0,0,IF(AND(SUM('Chemicals Calcs'!M$1:M128)-'Chem - ODS'!H$15*10^6&lt;0,SUM('Chemicals Calcs'!M$2:M129)-'Chem - ODS'!H$15*10^6&gt;0),SUM('Chemicals Calcs'!M$2:M129)-'Chem - ODS'!H$15*10^6,'Chemicals Calcs'!M129))</f>
        <v>0</v>
      </c>
      <c r="N129" s="210">
        <f ca="1">IF(SUM('Chemicals Calcs'!N$2:N129)-'Chem - ODS'!I$15*10^6&lt;0,0,IF(AND(SUM('Chemicals Calcs'!N$1:N128)-'Chem - ODS'!I$15*10^6&lt;0,SUM('Chemicals Calcs'!N$2:N129)-'Chem - ODS'!I$15*10^6&gt;0),SUM('Chemicals Calcs'!N$2:N129)-'Chem - ODS'!I$15*10^6,'Chemicals Calcs'!N129))</f>
        <v>0</v>
      </c>
      <c r="O129" s="210">
        <f ca="1">IF(SUM('Chemicals Calcs'!O$2:O129)-'Chem - ODS'!J$15*10^6&lt;0,0,IF(AND(SUM('Chemicals Calcs'!O$1:O128)-'Chem - ODS'!J$15*10^6&lt;0,SUM('Chemicals Calcs'!O$2:O129)-'Chem - ODS'!J$15*10^6&gt;0),SUM('Chemicals Calcs'!O$2:O129)-'Chem - ODS'!J$15*10^6,'Chemicals Calcs'!O129))</f>
        <v>0</v>
      </c>
      <c r="P129" s="210">
        <f ca="1">IF(SUM('Chemicals Calcs'!P$2:P129)-'Chem - ODS'!K$15*10^6&lt;0,0,IF(AND(SUM('Chemicals Calcs'!P$1:P128)-'Chem - ODS'!K$15*10^6&lt;0,SUM('Chemicals Calcs'!P$2:P129)-'Chem - ODS'!K$15*10^6&gt;0),SUM('Chemicals Calcs'!P$2:P129)-'Chem - ODS'!K$15*10^6,'Chemicals Calcs'!P129))</f>
        <v>0</v>
      </c>
      <c r="Q129" s="210">
        <f ca="1">IF(SUM('Chemicals Calcs'!Q$2:Q129)-'Chem - ODS'!L$15*10^6&lt;0,0,IF(AND(SUM('Chemicals Calcs'!Q$1:Q128)-'Chem - ODS'!L$15*10^6&lt;0,SUM('Chemicals Calcs'!Q$2:Q129)-'Chem - ODS'!L$15*10^6&gt;0),SUM('Chemicals Calcs'!Q$2:Q129)-'Chem - ODS'!L$15*10^6,'Chemicals Calcs'!Q129))</f>
        <v>0</v>
      </c>
      <c r="R129" s="210">
        <f ca="1">IF(SUM('Chemicals Calcs'!R$2:R129)-'Chem - ODS'!M$15*10^6&lt;0,0,IF(AND(SUM('Chemicals Calcs'!R$1:R128)-'Chem - ODS'!M$15*10^6&lt;0,SUM('Chemicals Calcs'!R$2:R129)-'Chem - ODS'!M$15*10^6&gt;0),SUM('Chemicals Calcs'!R$2:R129)-'Chem - ODS'!M$15*10^6,'Chemicals Calcs'!R129))</f>
        <v>0</v>
      </c>
      <c r="S129" s="210">
        <f ca="1">IF(SUM('Chemicals Calcs'!S$2:S129)-'Chem - ODS'!N$15*10^6&lt;0,0,IF(AND(SUM('Chemicals Calcs'!S$1:S128)-'Chem - ODS'!N$15*10^6&lt;0,SUM('Chemicals Calcs'!S$2:S129)-'Chem - ODS'!N$15*10^6&gt;0),SUM('Chemicals Calcs'!S$2:S129)-'Chem - ODS'!N$15*10^6,'Chemicals Calcs'!S129))</f>
        <v>0</v>
      </c>
      <c r="T129" s="210">
        <f ca="1">IF(SUM('Chemicals Calcs'!T$2:T129)-'Chem - ODS'!O$15*10^6&lt;0,0,IF(AND(SUM('Chemicals Calcs'!T$1:T128)-'Chem - ODS'!O$15*10^6&lt;0,SUM('Chemicals Calcs'!T$2:T129)-'Chem - ODS'!O$15*10^6&gt;0),SUM('Chemicals Calcs'!T$2:T129)-'Chem - ODS'!O$15*10^6,'Chemicals Calcs'!T129))</f>
        <v>0</v>
      </c>
      <c r="U129" s="210">
        <f ca="1">IF(SUM('Chemicals Calcs'!U$2:U129)-'Chem - ODS'!P$15*10^6&lt;0,0,IF(AND(SUM('Chemicals Calcs'!U$1:U128)-'Chem - ODS'!P$15*10^6&lt;0,SUM('Chemicals Calcs'!U$2:U129)-'Chem - ODS'!P$15*10^6&gt;0),SUM('Chemicals Calcs'!U$2:U129)-'Chem - ODS'!P$15*10^6,'Chemicals Calcs'!U129))</f>
        <v>0</v>
      </c>
      <c r="V129" s="210">
        <f ca="1">IF(SUM('Chemicals Calcs'!V$2:V129)-'Chem - ODS'!Q$15*10^6&lt;0,0,IF(AND(SUM('Chemicals Calcs'!V$1:V128)-'Chem - ODS'!Q$15*10^6&lt;0,SUM('Chemicals Calcs'!V$2:V129)-'Chem - ODS'!Q$15*10^6&gt;0),SUM('Chemicals Calcs'!V$2:V129)-'Chem - ODS'!Q$15*10^6,'Chemicals Calcs'!V129))</f>
        <v>0</v>
      </c>
      <c r="W129" s="210">
        <f ca="1">IF(SUM('Chemicals Calcs'!W$2:W129)-'Chem - ODS'!R$15*10^6&lt;0,0,IF(AND(SUM('Chemicals Calcs'!W$1:W128)-'Chem - ODS'!R$15*10^6&lt;0,SUM('Chemicals Calcs'!W$2:W129)-'Chem - ODS'!R$15*10^6&gt;0),SUM('Chemicals Calcs'!W$2:W129)-'Chem - ODS'!R$15*10^6,'Chemicals Calcs'!W129))</f>
        <v>0</v>
      </c>
      <c r="X129" s="210">
        <f ca="1">IF(SUM('Chemicals Calcs'!X$2:X129)-'Chem - ODS'!S$15*10^6&lt;0,0,IF(AND(SUM('Chemicals Calcs'!X$1:X128)-'Chem - ODS'!S$15*10^6&lt;0,SUM('Chemicals Calcs'!X$2:X129)-'Chem - ODS'!S$15*10^6&gt;0),SUM('Chemicals Calcs'!X$2:X129)-'Chem - ODS'!S$15*10^6,'Chemicals Calcs'!X129))</f>
        <v>0</v>
      </c>
      <c r="Y129" s="210">
        <f ca="1">IF(SUM('Chemicals Calcs'!Y$2:Y129)-'Chem - ODS'!T$15*10^6&lt;0,0,IF(AND(SUM('Chemicals Calcs'!Y$1:Y128)-'Chem - ODS'!T$15*10^6&lt;0,SUM('Chemicals Calcs'!Y$2:Y129)-'Chem - ODS'!T$15*10^6&gt;0),SUM('Chemicals Calcs'!Y$2:Y129)-'Chem - ODS'!T$15*10^6,'Chemicals Calcs'!Y129))</f>
        <v>0</v>
      </c>
      <c r="Z129" s="210">
        <f ca="1">IF(SUM('Chemicals Calcs'!Z$2:Z129)-'Chem - ODS'!U$15*10^6&lt;0,0,IF(AND(SUM('Chemicals Calcs'!Z$1:Z128)-'Chem - ODS'!U$15*10^6&lt;0,SUM('Chemicals Calcs'!Z$2:Z129)-'Chem - ODS'!U$15*10^6&gt;0),SUM('Chemicals Calcs'!Z$2:Z129)-'Chem - ODS'!U$15*10^6,'Chemicals Calcs'!Z129))</f>
        <v>0</v>
      </c>
      <c r="AA129" s="210">
        <f ca="1">IF(SUM('Chemicals Calcs'!AA$2:AA129)-'Chem - ODS'!V$15*10^6&lt;0,0,IF(AND(SUM('Chemicals Calcs'!AA$1:AA128)-'Chem - ODS'!V$15*10^6&lt;0,SUM('Chemicals Calcs'!AA$2:AA129)-'Chem - ODS'!V$15*10^6&gt;0),SUM('Chemicals Calcs'!AA$2:AA129)-'Chem - ODS'!V$15*10^6,'Chemicals Calcs'!AA129))</f>
        <v>0</v>
      </c>
      <c r="AB129" s="210">
        <f ca="1">IF(SUM('Chemicals Calcs'!AB$2:AB129)-'Chem - ODS'!W$15*10^6&lt;0,0,IF(AND(SUM('Chemicals Calcs'!AB$1:AB128)-'Chem - ODS'!W$15*10^6&lt;0,SUM('Chemicals Calcs'!AB$2:AB129)-'Chem - ODS'!W$15*10^6&gt;0),SUM('Chemicals Calcs'!AB$2:AB129)-'Chem - ODS'!W$15*10^6,'Chemicals Calcs'!AB129))</f>
        <v>0</v>
      </c>
      <c r="AC129" s="210">
        <f ca="1">IF(SUM('Chemicals Calcs'!AC$2:AC129)-'Chem - ODS'!X$15*10^6&lt;0,0,IF(AND(SUM('Chemicals Calcs'!AC$1:AC128)-'Chem - ODS'!X$15*10^6&lt;0,SUM('Chemicals Calcs'!AC$2:AC129)-'Chem - ODS'!X$15*10^6&gt;0),SUM('Chemicals Calcs'!AC$2:AC129)-'Chem - ODS'!X$15*10^6,'Chemicals Calcs'!AC129))</f>
        <v>0</v>
      </c>
      <c r="AD129" s="210">
        <f ca="1">IF(SUM('Chemicals Calcs'!AD$2:AD129)-'Chem - ODS'!Y$15*10^6&lt;0,0,IF(AND(SUM('Chemicals Calcs'!AD$1:AD128)-'Chem - ODS'!Y$15*10^6&lt;0,SUM('Chemicals Calcs'!AD$2:AD129)-'Chem - ODS'!Y$15*10^6&gt;0),SUM('Chemicals Calcs'!AD$2:AD129)-'Chem - ODS'!Y$15*10^6,'Chemicals Calcs'!AD129))</f>
        <v>0</v>
      </c>
      <c r="AE129" s="210">
        <f ca="1">IF(SUM('Chemicals Calcs'!AE$2:AE129)-'Chem - ODS'!Z$15*10^6&lt;0,0,IF(AND(SUM('Chemicals Calcs'!AE$1:AE128)-'Chem - ODS'!Z$15*10^6&lt;0,SUM('Chemicals Calcs'!AE$2:AE129)-'Chem - ODS'!Z$15*10^6&gt;0),SUM('Chemicals Calcs'!AE$2:AE129)-'Chem - ODS'!Z$15*10^6,'Chemicals Calcs'!AE129))</f>
        <v>0</v>
      </c>
      <c r="AF129" s="210">
        <f ca="1">IF(SUM('Chemicals Calcs'!AF$2:AF129)-'Chem - ODS'!AA$15*10^6&lt;0,0,IF(AND(SUM('Chemicals Calcs'!AF$1:AF128)-'Chem - ODS'!AA$15*10^6&lt;0,SUM('Chemicals Calcs'!AF$2:AF129)-'Chem - ODS'!AA$15*10^6&gt;0),SUM('Chemicals Calcs'!AF$2:AF129)-'Chem - ODS'!AA$15*10^6,'Chemicals Calcs'!AF129))</f>
        <v>0</v>
      </c>
      <c r="AG129" s="210">
        <f ca="1">IF(SUM('Chemicals Calcs'!AG$2:AG129)-'Chem - ODS'!AB$15*10^6&lt;0,0,IF(AND(SUM('Chemicals Calcs'!AG$1:AG128)-'Chem - ODS'!AB$15*10^6&lt;0,SUM('Chemicals Calcs'!AG$2:AG129)-'Chem - ODS'!AB$15*10^6&gt;0),SUM('Chemicals Calcs'!AG$2:AG129)-'Chem - ODS'!AB$15*10^6,'Chemicals Calcs'!AG129))</f>
        <v>0</v>
      </c>
      <c r="AH129" s="210">
        <f ca="1">IF(SUM('Chemicals Calcs'!AH$2:AH129)-'Chem - ODS'!AC$15*10^6&lt;0,0,IF(AND(SUM('Chemicals Calcs'!AH$1:AH128)-'Chem - ODS'!AC$15*10^6&lt;0,SUM('Chemicals Calcs'!AH$2:AH129)-'Chem - ODS'!AC$15*10^6&gt;0),SUM('Chemicals Calcs'!AH$2:AH129)-'Chem - ODS'!AC$15*10^6,'Chemicals Calcs'!AH129))</f>
        <v>0</v>
      </c>
      <c r="AI129" s="210">
        <f ca="1">IF(SUM('Chemicals Calcs'!AI$2:AI129)-'Chem - ODS'!AD$15*10^6&lt;0,0,IF(AND(SUM('Chemicals Calcs'!AI$1:AI128)-'Chem - ODS'!AD$15*10^6&lt;0,SUM('Chemicals Calcs'!AI$2:AI129)-'Chem - ODS'!AD$15*10^6&gt;0),SUM('Chemicals Calcs'!AI$2:AI129)-'Chem - ODS'!AD$15*10^6,'Chemicals Calcs'!AI129))</f>
        <v>0</v>
      </c>
      <c r="AJ129" s="210">
        <f ca="1">IF(SUM('Chemicals Calcs'!AJ$2:AJ129)-'Chem - ODS'!AE$15*10^6&lt;0,0,IF(AND(SUM('Chemicals Calcs'!AJ$1:AJ128)-'Chem - ODS'!AE$15*10^6&lt;0,SUM('Chemicals Calcs'!AJ$2:AJ129)-'Chem - ODS'!AE$15*10^6&gt;0),SUM('Chemicals Calcs'!AJ$2:AJ129)-'Chem - ODS'!AE$15*10^6,'Chemicals Calcs'!AJ129))</f>
        <v>0</v>
      </c>
      <c r="AK129" s="210">
        <f ca="1">IF(SUM('Chemicals Calcs'!AK$2:AK129)-'Chem - ODS'!AF$15*10^6&lt;0,0,IF(AND(SUM('Chemicals Calcs'!AK$1:AK128)-'Chem - ODS'!AF$15*10^6&lt;0,SUM('Chemicals Calcs'!AK$2:AK129)-'Chem - ODS'!AF$15*10^6&gt;0),SUM('Chemicals Calcs'!AK$2:AK129)-'Chem - ODS'!AF$15*10^6,'Chemicals Calcs'!AK129))</f>
        <v>0</v>
      </c>
      <c r="AL129" s="210">
        <f ca="1">IF(SUM('Chemicals Calcs'!AL$2:AL129)-'Chem - ODS'!AG$15*10^6&lt;0,0,IF(AND(SUM('Chemicals Calcs'!AL$1:AL128)-'Chem - ODS'!AG$15*10^6&lt;0,SUM('Chemicals Calcs'!AL$2:AL129)-'Chem - ODS'!AG$15*10^6&gt;0),SUM('Chemicals Calcs'!AL$2:AL129)-'Chem - ODS'!AG$15*10^6,'Chemicals Calcs'!AL129))</f>
        <v>0</v>
      </c>
      <c r="AM129" s="210">
        <f ca="1">IF(SUM('Chemicals Calcs'!AM$2:AM129)-'Chem - ODS'!AH$15*10^6&lt;0,0,IF(AND(SUM('Chemicals Calcs'!AM$1:AM128)-'Chem - ODS'!AH$15*10^6&lt;0,SUM('Chemicals Calcs'!AM$2:AM129)-'Chem - ODS'!AH$15*10^6&gt;0),SUM('Chemicals Calcs'!AM$2:AM129)-'Chem - ODS'!AH$15*10^6,'Chemicals Calcs'!AM129))</f>
        <v>0</v>
      </c>
      <c r="AN129" s="210">
        <f ca="1">IF(SUM('Chemicals Calcs'!AN$2:AN129)-'Chem - ODS'!AI$15*10^6&lt;0,0,IF(AND(SUM('Chemicals Calcs'!AN$1:AN128)-'Chem - ODS'!AI$15*10^6&lt;0,SUM('Chemicals Calcs'!AN$2:AN129)-'Chem - ODS'!AI$15*10^6&gt;0),SUM('Chemicals Calcs'!AN$2:AN129)-'Chem - ODS'!AI$15*10^6,'Chemicals Calcs'!AN129))</f>
        <v>0</v>
      </c>
      <c r="AO129" s="210">
        <f ca="1">IF(SUM('Chemicals Calcs'!AO$2:AO129)-'Chem - ODS'!AJ$15*10^6&lt;0,0,IF(AND(SUM('Chemicals Calcs'!AO$1:AO128)-'Chem - ODS'!AJ$15*10^6&lt;0,SUM('Chemicals Calcs'!AO$2:AO129)-'Chem - ODS'!AJ$15*10^6&gt;0),SUM('Chemicals Calcs'!AO$2:AO129)-'Chem - ODS'!AJ$15*10^6,'Chemicals Calcs'!AO129))</f>
        <v>0</v>
      </c>
      <c r="AP129" s="210">
        <f ca="1">IF(SUM('Chemicals Calcs'!AP$2:AP129)-'Chem - ODS'!AK$15*10^6&lt;0,0,IF(AND(SUM('Chemicals Calcs'!AP$1:AP128)-'Chem - ODS'!AK$15*10^6&lt;0,SUM('Chemicals Calcs'!AP$2:AP129)-'Chem - ODS'!AK$15*10^6&gt;0),SUM('Chemicals Calcs'!AP$2:AP129)-'Chem - ODS'!AK$15*10^6,'Chemicals Calcs'!AP129))</f>
        <v>0</v>
      </c>
    </row>
    <row r="130" spans="1:42">
      <c r="A130" s="74">
        <v>78</v>
      </c>
      <c r="B130">
        <f ca="1">IF('Chemicals 2010'!$A138="CP",INDIRECT("'Chemicals 2010'!"&amp;'Country Selector'!$B$3&amp;ROW($A138))*10^12,0)</f>
        <v>0</v>
      </c>
      <c r="C130" s="90">
        <f t="shared" ca="1" si="6"/>
        <v>0</v>
      </c>
      <c r="D130" s="90">
        <f t="shared" ca="1" si="6"/>
        <v>0</v>
      </c>
      <c r="E130" s="90">
        <f t="shared" ca="1" si="6"/>
        <v>0</v>
      </c>
      <c r="F130" s="90">
        <f t="shared" ca="1" si="6"/>
        <v>0</v>
      </c>
      <c r="G130" s="210">
        <f ca="1">IF(SUM('Chemicals Calcs'!G$2:G130)-'Chem - ODS'!B$15*10^6&lt;0,0,IF(AND(SUM('Chemicals Calcs'!G$1:G129)-'Chem - ODS'!B$15*10^6&lt;0,SUM('Chemicals Calcs'!G$2:G130)-'Chem - ODS'!B$15*10^6&gt;0),SUM('Chemicals Calcs'!G$2:G130)-'Chem - ODS'!B$15*10^6,'Chemicals Calcs'!G130))</f>
        <v>0</v>
      </c>
      <c r="H130" s="210">
        <f ca="1">IF(SUM('Chemicals Calcs'!H$2:H130)-'Chem - ODS'!C$15*10^6&lt;0,0,IF(AND(SUM('Chemicals Calcs'!H$1:H129)-'Chem - ODS'!C$15*10^6&lt;0,SUM('Chemicals Calcs'!H$2:H130)-'Chem - ODS'!C$15*10^6&gt;0),SUM('Chemicals Calcs'!H$2:H130)-'Chem - ODS'!C$15*10^6,'Chemicals Calcs'!H130))</f>
        <v>0</v>
      </c>
      <c r="I130" s="210">
        <f ca="1">IF(SUM('Chemicals Calcs'!I$2:I130)-'Chem - ODS'!D$15*10^6&lt;0,0,IF(AND(SUM('Chemicals Calcs'!I$1:I129)-'Chem - ODS'!D$15*10^6&lt;0,SUM('Chemicals Calcs'!I$2:I130)-'Chem - ODS'!D$15*10^6&gt;0),SUM('Chemicals Calcs'!I$2:I130)-'Chem - ODS'!D$15*10^6,'Chemicals Calcs'!I130))</f>
        <v>0</v>
      </c>
      <c r="J130" s="210">
        <f ca="1">IF(SUM('Chemicals Calcs'!J$2:J130)-'Chem - ODS'!E$15*10^6&lt;0,0,IF(AND(SUM('Chemicals Calcs'!J$1:J129)-'Chem - ODS'!E$15*10^6&lt;0,SUM('Chemicals Calcs'!J$2:J130)-'Chem - ODS'!E$15*10^6&gt;0),SUM('Chemicals Calcs'!J$2:J130)-'Chem - ODS'!E$15*10^6,'Chemicals Calcs'!J130))</f>
        <v>0</v>
      </c>
      <c r="K130" s="210">
        <f ca="1">IF(SUM('Chemicals Calcs'!K$2:K130)-'Chem - ODS'!F$15*10^6&lt;0,0,IF(AND(SUM('Chemicals Calcs'!K$1:K129)-'Chem - ODS'!F$15*10^6&lt;0,SUM('Chemicals Calcs'!K$2:K130)-'Chem - ODS'!F$15*10^6&gt;0),SUM('Chemicals Calcs'!K$2:K130)-'Chem - ODS'!F$15*10^6,'Chemicals Calcs'!K130))</f>
        <v>0</v>
      </c>
      <c r="L130" s="210">
        <f ca="1">IF(SUM('Chemicals Calcs'!L$2:L130)-'Chem - ODS'!G$15*10^6&lt;0,0,IF(AND(SUM('Chemicals Calcs'!L$1:L129)-'Chem - ODS'!G$15*10^6&lt;0,SUM('Chemicals Calcs'!L$2:L130)-'Chem - ODS'!G$15*10^6&gt;0),SUM('Chemicals Calcs'!L$2:L130)-'Chem - ODS'!G$15*10^6,'Chemicals Calcs'!L130))</f>
        <v>0</v>
      </c>
      <c r="M130" s="210">
        <f ca="1">IF(SUM('Chemicals Calcs'!M$2:M130)-'Chem - ODS'!H$15*10^6&lt;0,0,IF(AND(SUM('Chemicals Calcs'!M$1:M129)-'Chem - ODS'!H$15*10^6&lt;0,SUM('Chemicals Calcs'!M$2:M130)-'Chem - ODS'!H$15*10^6&gt;0),SUM('Chemicals Calcs'!M$2:M130)-'Chem - ODS'!H$15*10^6,'Chemicals Calcs'!M130))</f>
        <v>0</v>
      </c>
      <c r="N130" s="210">
        <f ca="1">IF(SUM('Chemicals Calcs'!N$2:N130)-'Chem - ODS'!I$15*10^6&lt;0,0,IF(AND(SUM('Chemicals Calcs'!N$1:N129)-'Chem - ODS'!I$15*10^6&lt;0,SUM('Chemicals Calcs'!N$2:N130)-'Chem - ODS'!I$15*10^6&gt;0),SUM('Chemicals Calcs'!N$2:N130)-'Chem - ODS'!I$15*10^6,'Chemicals Calcs'!N130))</f>
        <v>0</v>
      </c>
      <c r="O130" s="210">
        <f ca="1">IF(SUM('Chemicals Calcs'!O$2:O130)-'Chem - ODS'!J$15*10^6&lt;0,0,IF(AND(SUM('Chemicals Calcs'!O$1:O129)-'Chem - ODS'!J$15*10^6&lt;0,SUM('Chemicals Calcs'!O$2:O130)-'Chem - ODS'!J$15*10^6&gt;0),SUM('Chemicals Calcs'!O$2:O130)-'Chem - ODS'!J$15*10^6,'Chemicals Calcs'!O130))</f>
        <v>0</v>
      </c>
      <c r="P130" s="210">
        <f ca="1">IF(SUM('Chemicals Calcs'!P$2:P130)-'Chem - ODS'!K$15*10^6&lt;0,0,IF(AND(SUM('Chemicals Calcs'!P$1:P129)-'Chem - ODS'!K$15*10^6&lt;0,SUM('Chemicals Calcs'!P$2:P130)-'Chem - ODS'!K$15*10^6&gt;0),SUM('Chemicals Calcs'!P$2:P130)-'Chem - ODS'!K$15*10^6,'Chemicals Calcs'!P130))</f>
        <v>0</v>
      </c>
      <c r="Q130" s="210">
        <f ca="1">IF(SUM('Chemicals Calcs'!Q$2:Q130)-'Chem - ODS'!L$15*10^6&lt;0,0,IF(AND(SUM('Chemicals Calcs'!Q$1:Q129)-'Chem - ODS'!L$15*10^6&lt;0,SUM('Chemicals Calcs'!Q$2:Q130)-'Chem - ODS'!L$15*10^6&gt;0),SUM('Chemicals Calcs'!Q$2:Q130)-'Chem - ODS'!L$15*10^6,'Chemicals Calcs'!Q130))</f>
        <v>0</v>
      </c>
      <c r="R130" s="210">
        <f ca="1">IF(SUM('Chemicals Calcs'!R$2:R130)-'Chem - ODS'!M$15*10^6&lt;0,0,IF(AND(SUM('Chemicals Calcs'!R$1:R129)-'Chem - ODS'!M$15*10^6&lt;0,SUM('Chemicals Calcs'!R$2:R130)-'Chem - ODS'!M$15*10^6&gt;0),SUM('Chemicals Calcs'!R$2:R130)-'Chem - ODS'!M$15*10^6,'Chemicals Calcs'!R130))</f>
        <v>0</v>
      </c>
      <c r="S130" s="210">
        <f ca="1">IF(SUM('Chemicals Calcs'!S$2:S130)-'Chem - ODS'!N$15*10^6&lt;0,0,IF(AND(SUM('Chemicals Calcs'!S$1:S129)-'Chem - ODS'!N$15*10^6&lt;0,SUM('Chemicals Calcs'!S$2:S130)-'Chem - ODS'!N$15*10^6&gt;0),SUM('Chemicals Calcs'!S$2:S130)-'Chem - ODS'!N$15*10^6,'Chemicals Calcs'!S130))</f>
        <v>0</v>
      </c>
      <c r="T130" s="210">
        <f ca="1">IF(SUM('Chemicals Calcs'!T$2:T130)-'Chem - ODS'!O$15*10^6&lt;0,0,IF(AND(SUM('Chemicals Calcs'!T$1:T129)-'Chem - ODS'!O$15*10^6&lt;0,SUM('Chemicals Calcs'!T$2:T130)-'Chem - ODS'!O$15*10^6&gt;0),SUM('Chemicals Calcs'!T$2:T130)-'Chem - ODS'!O$15*10^6,'Chemicals Calcs'!T130))</f>
        <v>0</v>
      </c>
      <c r="U130" s="210">
        <f ca="1">IF(SUM('Chemicals Calcs'!U$2:U130)-'Chem - ODS'!P$15*10^6&lt;0,0,IF(AND(SUM('Chemicals Calcs'!U$1:U129)-'Chem - ODS'!P$15*10^6&lt;0,SUM('Chemicals Calcs'!U$2:U130)-'Chem - ODS'!P$15*10^6&gt;0),SUM('Chemicals Calcs'!U$2:U130)-'Chem - ODS'!P$15*10^6,'Chemicals Calcs'!U130))</f>
        <v>0</v>
      </c>
      <c r="V130" s="210">
        <f ca="1">IF(SUM('Chemicals Calcs'!V$2:V130)-'Chem - ODS'!Q$15*10^6&lt;0,0,IF(AND(SUM('Chemicals Calcs'!V$1:V129)-'Chem - ODS'!Q$15*10^6&lt;0,SUM('Chemicals Calcs'!V$2:V130)-'Chem - ODS'!Q$15*10^6&gt;0),SUM('Chemicals Calcs'!V$2:V130)-'Chem - ODS'!Q$15*10^6,'Chemicals Calcs'!V130))</f>
        <v>0</v>
      </c>
      <c r="W130" s="210">
        <f ca="1">IF(SUM('Chemicals Calcs'!W$2:W130)-'Chem - ODS'!R$15*10^6&lt;0,0,IF(AND(SUM('Chemicals Calcs'!W$1:W129)-'Chem - ODS'!R$15*10^6&lt;0,SUM('Chemicals Calcs'!W$2:W130)-'Chem - ODS'!R$15*10^6&gt;0),SUM('Chemicals Calcs'!W$2:W130)-'Chem - ODS'!R$15*10^6,'Chemicals Calcs'!W130))</f>
        <v>0</v>
      </c>
      <c r="X130" s="210">
        <f ca="1">IF(SUM('Chemicals Calcs'!X$2:X130)-'Chem - ODS'!S$15*10^6&lt;0,0,IF(AND(SUM('Chemicals Calcs'!X$1:X129)-'Chem - ODS'!S$15*10^6&lt;0,SUM('Chemicals Calcs'!X$2:X130)-'Chem - ODS'!S$15*10^6&gt;0),SUM('Chemicals Calcs'!X$2:X130)-'Chem - ODS'!S$15*10^6,'Chemicals Calcs'!X130))</f>
        <v>0</v>
      </c>
      <c r="Y130" s="210">
        <f ca="1">IF(SUM('Chemicals Calcs'!Y$2:Y130)-'Chem - ODS'!T$15*10^6&lt;0,0,IF(AND(SUM('Chemicals Calcs'!Y$1:Y129)-'Chem - ODS'!T$15*10^6&lt;0,SUM('Chemicals Calcs'!Y$2:Y130)-'Chem - ODS'!T$15*10^6&gt;0),SUM('Chemicals Calcs'!Y$2:Y130)-'Chem - ODS'!T$15*10^6,'Chemicals Calcs'!Y130))</f>
        <v>0</v>
      </c>
      <c r="Z130" s="210">
        <f ca="1">IF(SUM('Chemicals Calcs'!Z$2:Z130)-'Chem - ODS'!U$15*10^6&lt;0,0,IF(AND(SUM('Chemicals Calcs'!Z$1:Z129)-'Chem - ODS'!U$15*10^6&lt;0,SUM('Chemicals Calcs'!Z$2:Z130)-'Chem - ODS'!U$15*10^6&gt;0),SUM('Chemicals Calcs'!Z$2:Z130)-'Chem - ODS'!U$15*10^6,'Chemicals Calcs'!Z130))</f>
        <v>0</v>
      </c>
      <c r="AA130" s="210">
        <f ca="1">IF(SUM('Chemicals Calcs'!AA$2:AA130)-'Chem - ODS'!V$15*10^6&lt;0,0,IF(AND(SUM('Chemicals Calcs'!AA$1:AA129)-'Chem - ODS'!V$15*10^6&lt;0,SUM('Chemicals Calcs'!AA$2:AA130)-'Chem - ODS'!V$15*10^6&gt;0),SUM('Chemicals Calcs'!AA$2:AA130)-'Chem - ODS'!V$15*10^6,'Chemicals Calcs'!AA130))</f>
        <v>0</v>
      </c>
      <c r="AB130" s="210">
        <f ca="1">IF(SUM('Chemicals Calcs'!AB$2:AB130)-'Chem - ODS'!W$15*10^6&lt;0,0,IF(AND(SUM('Chemicals Calcs'!AB$1:AB129)-'Chem - ODS'!W$15*10^6&lt;0,SUM('Chemicals Calcs'!AB$2:AB130)-'Chem - ODS'!W$15*10^6&gt;0),SUM('Chemicals Calcs'!AB$2:AB130)-'Chem - ODS'!W$15*10^6,'Chemicals Calcs'!AB130))</f>
        <v>0</v>
      </c>
      <c r="AC130" s="210">
        <f ca="1">IF(SUM('Chemicals Calcs'!AC$2:AC130)-'Chem - ODS'!X$15*10^6&lt;0,0,IF(AND(SUM('Chemicals Calcs'!AC$1:AC129)-'Chem - ODS'!X$15*10^6&lt;0,SUM('Chemicals Calcs'!AC$2:AC130)-'Chem - ODS'!X$15*10^6&gt;0),SUM('Chemicals Calcs'!AC$2:AC130)-'Chem - ODS'!X$15*10^6,'Chemicals Calcs'!AC130))</f>
        <v>0</v>
      </c>
      <c r="AD130" s="210">
        <f ca="1">IF(SUM('Chemicals Calcs'!AD$2:AD130)-'Chem - ODS'!Y$15*10^6&lt;0,0,IF(AND(SUM('Chemicals Calcs'!AD$1:AD129)-'Chem - ODS'!Y$15*10^6&lt;0,SUM('Chemicals Calcs'!AD$2:AD130)-'Chem - ODS'!Y$15*10^6&gt;0),SUM('Chemicals Calcs'!AD$2:AD130)-'Chem - ODS'!Y$15*10^6,'Chemicals Calcs'!AD130))</f>
        <v>0</v>
      </c>
      <c r="AE130" s="210">
        <f ca="1">IF(SUM('Chemicals Calcs'!AE$2:AE130)-'Chem - ODS'!Z$15*10^6&lt;0,0,IF(AND(SUM('Chemicals Calcs'!AE$1:AE129)-'Chem - ODS'!Z$15*10^6&lt;0,SUM('Chemicals Calcs'!AE$2:AE130)-'Chem - ODS'!Z$15*10^6&gt;0),SUM('Chemicals Calcs'!AE$2:AE130)-'Chem - ODS'!Z$15*10^6,'Chemicals Calcs'!AE130))</f>
        <v>0</v>
      </c>
      <c r="AF130" s="210">
        <f ca="1">IF(SUM('Chemicals Calcs'!AF$2:AF130)-'Chem - ODS'!AA$15*10^6&lt;0,0,IF(AND(SUM('Chemicals Calcs'!AF$1:AF129)-'Chem - ODS'!AA$15*10^6&lt;0,SUM('Chemicals Calcs'!AF$2:AF130)-'Chem - ODS'!AA$15*10^6&gt;0),SUM('Chemicals Calcs'!AF$2:AF130)-'Chem - ODS'!AA$15*10^6,'Chemicals Calcs'!AF130))</f>
        <v>0</v>
      </c>
      <c r="AG130" s="210">
        <f ca="1">IF(SUM('Chemicals Calcs'!AG$2:AG130)-'Chem - ODS'!AB$15*10^6&lt;0,0,IF(AND(SUM('Chemicals Calcs'!AG$1:AG129)-'Chem - ODS'!AB$15*10^6&lt;0,SUM('Chemicals Calcs'!AG$2:AG130)-'Chem - ODS'!AB$15*10^6&gt;0),SUM('Chemicals Calcs'!AG$2:AG130)-'Chem - ODS'!AB$15*10^6,'Chemicals Calcs'!AG130))</f>
        <v>0</v>
      </c>
      <c r="AH130" s="210">
        <f ca="1">IF(SUM('Chemicals Calcs'!AH$2:AH130)-'Chem - ODS'!AC$15*10^6&lt;0,0,IF(AND(SUM('Chemicals Calcs'!AH$1:AH129)-'Chem - ODS'!AC$15*10^6&lt;0,SUM('Chemicals Calcs'!AH$2:AH130)-'Chem - ODS'!AC$15*10^6&gt;0),SUM('Chemicals Calcs'!AH$2:AH130)-'Chem - ODS'!AC$15*10^6,'Chemicals Calcs'!AH130))</f>
        <v>0</v>
      </c>
      <c r="AI130" s="210">
        <f ca="1">IF(SUM('Chemicals Calcs'!AI$2:AI130)-'Chem - ODS'!AD$15*10^6&lt;0,0,IF(AND(SUM('Chemicals Calcs'!AI$1:AI129)-'Chem - ODS'!AD$15*10^6&lt;0,SUM('Chemicals Calcs'!AI$2:AI130)-'Chem - ODS'!AD$15*10^6&gt;0),SUM('Chemicals Calcs'!AI$2:AI130)-'Chem - ODS'!AD$15*10^6,'Chemicals Calcs'!AI130))</f>
        <v>0</v>
      </c>
      <c r="AJ130" s="210">
        <f ca="1">IF(SUM('Chemicals Calcs'!AJ$2:AJ130)-'Chem - ODS'!AE$15*10^6&lt;0,0,IF(AND(SUM('Chemicals Calcs'!AJ$1:AJ129)-'Chem - ODS'!AE$15*10^6&lt;0,SUM('Chemicals Calcs'!AJ$2:AJ130)-'Chem - ODS'!AE$15*10^6&gt;0),SUM('Chemicals Calcs'!AJ$2:AJ130)-'Chem - ODS'!AE$15*10^6,'Chemicals Calcs'!AJ130))</f>
        <v>0</v>
      </c>
      <c r="AK130" s="210">
        <f ca="1">IF(SUM('Chemicals Calcs'!AK$2:AK130)-'Chem - ODS'!AF$15*10^6&lt;0,0,IF(AND(SUM('Chemicals Calcs'!AK$1:AK129)-'Chem - ODS'!AF$15*10^6&lt;0,SUM('Chemicals Calcs'!AK$2:AK130)-'Chem - ODS'!AF$15*10^6&gt;0),SUM('Chemicals Calcs'!AK$2:AK130)-'Chem - ODS'!AF$15*10^6,'Chemicals Calcs'!AK130))</f>
        <v>0</v>
      </c>
      <c r="AL130" s="210">
        <f ca="1">IF(SUM('Chemicals Calcs'!AL$2:AL130)-'Chem - ODS'!AG$15*10^6&lt;0,0,IF(AND(SUM('Chemicals Calcs'!AL$1:AL129)-'Chem - ODS'!AG$15*10^6&lt;0,SUM('Chemicals Calcs'!AL$2:AL130)-'Chem - ODS'!AG$15*10^6&gt;0),SUM('Chemicals Calcs'!AL$2:AL130)-'Chem - ODS'!AG$15*10^6,'Chemicals Calcs'!AL130))</f>
        <v>0</v>
      </c>
      <c r="AM130" s="210">
        <f ca="1">IF(SUM('Chemicals Calcs'!AM$2:AM130)-'Chem - ODS'!AH$15*10^6&lt;0,0,IF(AND(SUM('Chemicals Calcs'!AM$1:AM129)-'Chem - ODS'!AH$15*10^6&lt;0,SUM('Chemicals Calcs'!AM$2:AM130)-'Chem - ODS'!AH$15*10^6&gt;0),SUM('Chemicals Calcs'!AM$2:AM130)-'Chem - ODS'!AH$15*10^6,'Chemicals Calcs'!AM130))</f>
        <v>0</v>
      </c>
      <c r="AN130" s="210">
        <f ca="1">IF(SUM('Chemicals Calcs'!AN$2:AN130)-'Chem - ODS'!AI$15*10^6&lt;0,0,IF(AND(SUM('Chemicals Calcs'!AN$1:AN129)-'Chem - ODS'!AI$15*10^6&lt;0,SUM('Chemicals Calcs'!AN$2:AN130)-'Chem - ODS'!AI$15*10^6&gt;0),SUM('Chemicals Calcs'!AN$2:AN130)-'Chem - ODS'!AI$15*10^6,'Chemicals Calcs'!AN130))</f>
        <v>0</v>
      </c>
      <c r="AO130" s="210">
        <f ca="1">IF(SUM('Chemicals Calcs'!AO$2:AO130)-'Chem - ODS'!AJ$15*10^6&lt;0,0,IF(AND(SUM('Chemicals Calcs'!AO$1:AO129)-'Chem - ODS'!AJ$15*10^6&lt;0,SUM('Chemicals Calcs'!AO$2:AO130)-'Chem - ODS'!AJ$15*10^6&gt;0),SUM('Chemicals Calcs'!AO$2:AO130)-'Chem - ODS'!AJ$15*10^6,'Chemicals Calcs'!AO130))</f>
        <v>0</v>
      </c>
      <c r="AP130" s="210">
        <f ca="1">IF(SUM('Chemicals Calcs'!AP$2:AP130)-'Chem - ODS'!AK$15*10^6&lt;0,0,IF(AND(SUM('Chemicals Calcs'!AP$1:AP129)-'Chem - ODS'!AK$15*10^6&lt;0,SUM('Chemicals Calcs'!AP$2:AP130)-'Chem - ODS'!AK$15*10^6&gt;0),SUM('Chemicals Calcs'!AP$2:AP130)-'Chem - ODS'!AK$15*10^6,'Chemicals Calcs'!AP130))</f>
        <v>0</v>
      </c>
    </row>
    <row r="131" spans="1:42">
      <c r="A131" s="74">
        <v>79</v>
      </c>
      <c r="B131">
        <f ca="1">IF('Chemicals 2010'!$A139="CP",INDIRECT("'Chemicals 2010'!"&amp;'Country Selector'!$B$3&amp;ROW($A139))*10^12,0)</f>
        <v>0</v>
      </c>
      <c r="C131" s="90">
        <f t="shared" ca="1" si="6"/>
        <v>0</v>
      </c>
      <c r="D131" s="90">
        <f t="shared" ca="1" si="6"/>
        <v>0</v>
      </c>
      <c r="E131" s="90">
        <f t="shared" ca="1" si="6"/>
        <v>0</v>
      </c>
      <c r="F131" s="90">
        <f t="shared" ca="1" si="6"/>
        <v>0</v>
      </c>
      <c r="G131" s="210">
        <f ca="1">IF(SUM('Chemicals Calcs'!G$2:G131)-'Chem - ODS'!B$15*10^6&lt;0,0,IF(AND(SUM('Chemicals Calcs'!G$1:G130)-'Chem - ODS'!B$15*10^6&lt;0,SUM('Chemicals Calcs'!G$2:G131)-'Chem - ODS'!B$15*10^6&gt;0),SUM('Chemicals Calcs'!G$2:G131)-'Chem - ODS'!B$15*10^6,'Chemicals Calcs'!G131))</f>
        <v>0</v>
      </c>
      <c r="H131" s="210">
        <f ca="1">IF(SUM('Chemicals Calcs'!H$2:H131)-'Chem - ODS'!C$15*10^6&lt;0,0,IF(AND(SUM('Chemicals Calcs'!H$1:H130)-'Chem - ODS'!C$15*10^6&lt;0,SUM('Chemicals Calcs'!H$2:H131)-'Chem - ODS'!C$15*10^6&gt;0),SUM('Chemicals Calcs'!H$2:H131)-'Chem - ODS'!C$15*10^6,'Chemicals Calcs'!H131))</f>
        <v>0</v>
      </c>
      <c r="I131" s="210">
        <f ca="1">IF(SUM('Chemicals Calcs'!I$2:I131)-'Chem - ODS'!D$15*10^6&lt;0,0,IF(AND(SUM('Chemicals Calcs'!I$1:I130)-'Chem - ODS'!D$15*10^6&lt;0,SUM('Chemicals Calcs'!I$2:I131)-'Chem - ODS'!D$15*10^6&gt;0),SUM('Chemicals Calcs'!I$2:I131)-'Chem - ODS'!D$15*10^6,'Chemicals Calcs'!I131))</f>
        <v>0</v>
      </c>
      <c r="J131" s="210">
        <f ca="1">IF(SUM('Chemicals Calcs'!J$2:J131)-'Chem - ODS'!E$15*10^6&lt;0,0,IF(AND(SUM('Chemicals Calcs'!J$1:J130)-'Chem - ODS'!E$15*10^6&lt;0,SUM('Chemicals Calcs'!J$2:J131)-'Chem - ODS'!E$15*10^6&gt;0),SUM('Chemicals Calcs'!J$2:J131)-'Chem - ODS'!E$15*10^6,'Chemicals Calcs'!J131))</f>
        <v>0</v>
      </c>
      <c r="K131" s="210">
        <f ca="1">IF(SUM('Chemicals Calcs'!K$2:K131)-'Chem - ODS'!F$15*10^6&lt;0,0,IF(AND(SUM('Chemicals Calcs'!K$1:K130)-'Chem - ODS'!F$15*10^6&lt;0,SUM('Chemicals Calcs'!K$2:K131)-'Chem - ODS'!F$15*10^6&gt;0),SUM('Chemicals Calcs'!K$2:K131)-'Chem - ODS'!F$15*10^6,'Chemicals Calcs'!K131))</f>
        <v>0</v>
      </c>
      <c r="L131" s="210">
        <f ca="1">IF(SUM('Chemicals Calcs'!L$2:L131)-'Chem - ODS'!G$15*10^6&lt;0,0,IF(AND(SUM('Chemicals Calcs'!L$1:L130)-'Chem - ODS'!G$15*10^6&lt;0,SUM('Chemicals Calcs'!L$2:L131)-'Chem - ODS'!G$15*10^6&gt;0),SUM('Chemicals Calcs'!L$2:L131)-'Chem - ODS'!G$15*10^6,'Chemicals Calcs'!L131))</f>
        <v>0</v>
      </c>
      <c r="M131" s="210">
        <f ca="1">IF(SUM('Chemicals Calcs'!M$2:M131)-'Chem - ODS'!H$15*10^6&lt;0,0,IF(AND(SUM('Chemicals Calcs'!M$1:M130)-'Chem - ODS'!H$15*10^6&lt;0,SUM('Chemicals Calcs'!M$2:M131)-'Chem - ODS'!H$15*10^6&gt;0),SUM('Chemicals Calcs'!M$2:M131)-'Chem - ODS'!H$15*10^6,'Chemicals Calcs'!M131))</f>
        <v>0</v>
      </c>
      <c r="N131" s="210">
        <f ca="1">IF(SUM('Chemicals Calcs'!N$2:N131)-'Chem - ODS'!I$15*10^6&lt;0,0,IF(AND(SUM('Chemicals Calcs'!N$1:N130)-'Chem - ODS'!I$15*10^6&lt;0,SUM('Chemicals Calcs'!N$2:N131)-'Chem - ODS'!I$15*10^6&gt;0),SUM('Chemicals Calcs'!N$2:N131)-'Chem - ODS'!I$15*10^6,'Chemicals Calcs'!N131))</f>
        <v>0</v>
      </c>
      <c r="O131" s="210">
        <f ca="1">IF(SUM('Chemicals Calcs'!O$2:O131)-'Chem - ODS'!J$15*10^6&lt;0,0,IF(AND(SUM('Chemicals Calcs'!O$1:O130)-'Chem - ODS'!J$15*10^6&lt;0,SUM('Chemicals Calcs'!O$2:O131)-'Chem - ODS'!J$15*10^6&gt;0),SUM('Chemicals Calcs'!O$2:O131)-'Chem - ODS'!J$15*10^6,'Chemicals Calcs'!O131))</f>
        <v>0</v>
      </c>
      <c r="P131" s="210">
        <f ca="1">IF(SUM('Chemicals Calcs'!P$2:P131)-'Chem - ODS'!K$15*10^6&lt;0,0,IF(AND(SUM('Chemicals Calcs'!P$1:P130)-'Chem - ODS'!K$15*10^6&lt;0,SUM('Chemicals Calcs'!P$2:P131)-'Chem - ODS'!K$15*10^6&gt;0),SUM('Chemicals Calcs'!P$2:P131)-'Chem - ODS'!K$15*10^6,'Chemicals Calcs'!P131))</f>
        <v>0</v>
      </c>
      <c r="Q131" s="210">
        <f ca="1">IF(SUM('Chemicals Calcs'!Q$2:Q131)-'Chem - ODS'!L$15*10^6&lt;0,0,IF(AND(SUM('Chemicals Calcs'!Q$1:Q130)-'Chem - ODS'!L$15*10^6&lt;0,SUM('Chemicals Calcs'!Q$2:Q131)-'Chem - ODS'!L$15*10^6&gt;0),SUM('Chemicals Calcs'!Q$2:Q131)-'Chem - ODS'!L$15*10^6,'Chemicals Calcs'!Q131))</f>
        <v>0</v>
      </c>
      <c r="R131" s="210">
        <f ca="1">IF(SUM('Chemicals Calcs'!R$2:R131)-'Chem - ODS'!M$15*10^6&lt;0,0,IF(AND(SUM('Chemicals Calcs'!R$1:R130)-'Chem - ODS'!M$15*10^6&lt;0,SUM('Chemicals Calcs'!R$2:R131)-'Chem - ODS'!M$15*10^6&gt;0),SUM('Chemicals Calcs'!R$2:R131)-'Chem - ODS'!M$15*10^6,'Chemicals Calcs'!R131))</f>
        <v>0</v>
      </c>
      <c r="S131" s="210">
        <f ca="1">IF(SUM('Chemicals Calcs'!S$2:S131)-'Chem - ODS'!N$15*10^6&lt;0,0,IF(AND(SUM('Chemicals Calcs'!S$1:S130)-'Chem - ODS'!N$15*10^6&lt;0,SUM('Chemicals Calcs'!S$2:S131)-'Chem - ODS'!N$15*10^6&gt;0),SUM('Chemicals Calcs'!S$2:S131)-'Chem - ODS'!N$15*10^6,'Chemicals Calcs'!S131))</f>
        <v>0</v>
      </c>
      <c r="T131" s="210">
        <f ca="1">IF(SUM('Chemicals Calcs'!T$2:T131)-'Chem - ODS'!O$15*10^6&lt;0,0,IF(AND(SUM('Chemicals Calcs'!T$1:T130)-'Chem - ODS'!O$15*10^6&lt;0,SUM('Chemicals Calcs'!T$2:T131)-'Chem - ODS'!O$15*10^6&gt;0),SUM('Chemicals Calcs'!T$2:T131)-'Chem - ODS'!O$15*10^6,'Chemicals Calcs'!T131))</f>
        <v>0</v>
      </c>
      <c r="U131" s="210">
        <f ca="1">IF(SUM('Chemicals Calcs'!U$2:U131)-'Chem - ODS'!P$15*10^6&lt;0,0,IF(AND(SUM('Chemicals Calcs'!U$1:U130)-'Chem - ODS'!P$15*10^6&lt;0,SUM('Chemicals Calcs'!U$2:U131)-'Chem - ODS'!P$15*10^6&gt;0),SUM('Chemicals Calcs'!U$2:U131)-'Chem - ODS'!P$15*10^6,'Chemicals Calcs'!U131))</f>
        <v>0</v>
      </c>
      <c r="V131" s="210">
        <f ca="1">IF(SUM('Chemicals Calcs'!V$2:V131)-'Chem - ODS'!Q$15*10^6&lt;0,0,IF(AND(SUM('Chemicals Calcs'!V$1:V130)-'Chem - ODS'!Q$15*10^6&lt;0,SUM('Chemicals Calcs'!V$2:V131)-'Chem - ODS'!Q$15*10^6&gt;0),SUM('Chemicals Calcs'!V$2:V131)-'Chem - ODS'!Q$15*10^6,'Chemicals Calcs'!V131))</f>
        <v>0</v>
      </c>
      <c r="W131" s="210">
        <f ca="1">IF(SUM('Chemicals Calcs'!W$2:W131)-'Chem - ODS'!R$15*10^6&lt;0,0,IF(AND(SUM('Chemicals Calcs'!W$1:W130)-'Chem - ODS'!R$15*10^6&lt;0,SUM('Chemicals Calcs'!W$2:W131)-'Chem - ODS'!R$15*10^6&gt;0),SUM('Chemicals Calcs'!W$2:W131)-'Chem - ODS'!R$15*10^6,'Chemicals Calcs'!W131))</f>
        <v>0</v>
      </c>
      <c r="X131" s="210">
        <f ca="1">IF(SUM('Chemicals Calcs'!X$2:X131)-'Chem - ODS'!S$15*10^6&lt;0,0,IF(AND(SUM('Chemicals Calcs'!X$1:X130)-'Chem - ODS'!S$15*10^6&lt;0,SUM('Chemicals Calcs'!X$2:X131)-'Chem - ODS'!S$15*10^6&gt;0),SUM('Chemicals Calcs'!X$2:X131)-'Chem - ODS'!S$15*10^6,'Chemicals Calcs'!X131))</f>
        <v>0</v>
      </c>
      <c r="Y131" s="210">
        <f ca="1">IF(SUM('Chemicals Calcs'!Y$2:Y131)-'Chem - ODS'!T$15*10^6&lt;0,0,IF(AND(SUM('Chemicals Calcs'!Y$1:Y130)-'Chem - ODS'!T$15*10^6&lt;0,SUM('Chemicals Calcs'!Y$2:Y131)-'Chem - ODS'!T$15*10^6&gt;0),SUM('Chemicals Calcs'!Y$2:Y131)-'Chem - ODS'!T$15*10^6,'Chemicals Calcs'!Y131))</f>
        <v>0</v>
      </c>
      <c r="Z131" s="210">
        <f ca="1">IF(SUM('Chemicals Calcs'!Z$2:Z131)-'Chem - ODS'!U$15*10^6&lt;0,0,IF(AND(SUM('Chemicals Calcs'!Z$1:Z130)-'Chem - ODS'!U$15*10^6&lt;0,SUM('Chemicals Calcs'!Z$2:Z131)-'Chem - ODS'!U$15*10^6&gt;0),SUM('Chemicals Calcs'!Z$2:Z131)-'Chem - ODS'!U$15*10^6,'Chemicals Calcs'!Z131))</f>
        <v>0</v>
      </c>
      <c r="AA131" s="210">
        <f ca="1">IF(SUM('Chemicals Calcs'!AA$2:AA131)-'Chem - ODS'!V$15*10^6&lt;0,0,IF(AND(SUM('Chemicals Calcs'!AA$1:AA130)-'Chem - ODS'!V$15*10^6&lt;0,SUM('Chemicals Calcs'!AA$2:AA131)-'Chem - ODS'!V$15*10^6&gt;0),SUM('Chemicals Calcs'!AA$2:AA131)-'Chem - ODS'!V$15*10^6,'Chemicals Calcs'!AA131))</f>
        <v>0</v>
      </c>
      <c r="AB131" s="210">
        <f ca="1">IF(SUM('Chemicals Calcs'!AB$2:AB131)-'Chem - ODS'!W$15*10^6&lt;0,0,IF(AND(SUM('Chemicals Calcs'!AB$1:AB130)-'Chem - ODS'!W$15*10^6&lt;0,SUM('Chemicals Calcs'!AB$2:AB131)-'Chem - ODS'!W$15*10^6&gt;0),SUM('Chemicals Calcs'!AB$2:AB131)-'Chem - ODS'!W$15*10^6,'Chemicals Calcs'!AB131))</f>
        <v>0</v>
      </c>
      <c r="AC131" s="210">
        <f ca="1">IF(SUM('Chemicals Calcs'!AC$2:AC131)-'Chem - ODS'!X$15*10^6&lt;0,0,IF(AND(SUM('Chemicals Calcs'!AC$1:AC130)-'Chem - ODS'!X$15*10^6&lt;0,SUM('Chemicals Calcs'!AC$2:AC131)-'Chem - ODS'!X$15*10^6&gt;0),SUM('Chemicals Calcs'!AC$2:AC131)-'Chem - ODS'!X$15*10^6,'Chemicals Calcs'!AC131))</f>
        <v>0</v>
      </c>
      <c r="AD131" s="210">
        <f ca="1">IF(SUM('Chemicals Calcs'!AD$2:AD131)-'Chem - ODS'!Y$15*10^6&lt;0,0,IF(AND(SUM('Chemicals Calcs'!AD$1:AD130)-'Chem - ODS'!Y$15*10^6&lt;0,SUM('Chemicals Calcs'!AD$2:AD131)-'Chem - ODS'!Y$15*10^6&gt;0),SUM('Chemicals Calcs'!AD$2:AD131)-'Chem - ODS'!Y$15*10^6,'Chemicals Calcs'!AD131))</f>
        <v>0</v>
      </c>
      <c r="AE131" s="210">
        <f ca="1">IF(SUM('Chemicals Calcs'!AE$2:AE131)-'Chem - ODS'!Z$15*10^6&lt;0,0,IF(AND(SUM('Chemicals Calcs'!AE$1:AE130)-'Chem - ODS'!Z$15*10^6&lt;0,SUM('Chemicals Calcs'!AE$2:AE131)-'Chem - ODS'!Z$15*10^6&gt;0),SUM('Chemicals Calcs'!AE$2:AE131)-'Chem - ODS'!Z$15*10^6,'Chemicals Calcs'!AE131))</f>
        <v>0</v>
      </c>
      <c r="AF131" s="210">
        <f ca="1">IF(SUM('Chemicals Calcs'!AF$2:AF131)-'Chem - ODS'!AA$15*10^6&lt;0,0,IF(AND(SUM('Chemicals Calcs'!AF$1:AF130)-'Chem - ODS'!AA$15*10^6&lt;0,SUM('Chemicals Calcs'!AF$2:AF131)-'Chem - ODS'!AA$15*10^6&gt;0),SUM('Chemicals Calcs'!AF$2:AF131)-'Chem - ODS'!AA$15*10^6,'Chemicals Calcs'!AF131))</f>
        <v>0</v>
      </c>
      <c r="AG131" s="210">
        <f ca="1">IF(SUM('Chemicals Calcs'!AG$2:AG131)-'Chem - ODS'!AB$15*10^6&lt;0,0,IF(AND(SUM('Chemicals Calcs'!AG$1:AG130)-'Chem - ODS'!AB$15*10^6&lt;0,SUM('Chemicals Calcs'!AG$2:AG131)-'Chem - ODS'!AB$15*10^6&gt;0),SUM('Chemicals Calcs'!AG$2:AG131)-'Chem - ODS'!AB$15*10^6,'Chemicals Calcs'!AG131))</f>
        <v>0</v>
      </c>
      <c r="AH131" s="210">
        <f ca="1">IF(SUM('Chemicals Calcs'!AH$2:AH131)-'Chem - ODS'!AC$15*10^6&lt;0,0,IF(AND(SUM('Chemicals Calcs'!AH$1:AH130)-'Chem - ODS'!AC$15*10^6&lt;0,SUM('Chemicals Calcs'!AH$2:AH131)-'Chem - ODS'!AC$15*10^6&gt;0),SUM('Chemicals Calcs'!AH$2:AH131)-'Chem - ODS'!AC$15*10^6,'Chemicals Calcs'!AH131))</f>
        <v>0</v>
      </c>
      <c r="AI131" s="210">
        <f ca="1">IF(SUM('Chemicals Calcs'!AI$2:AI131)-'Chem - ODS'!AD$15*10^6&lt;0,0,IF(AND(SUM('Chemicals Calcs'!AI$1:AI130)-'Chem - ODS'!AD$15*10^6&lt;0,SUM('Chemicals Calcs'!AI$2:AI131)-'Chem - ODS'!AD$15*10^6&gt;0),SUM('Chemicals Calcs'!AI$2:AI131)-'Chem - ODS'!AD$15*10^6,'Chemicals Calcs'!AI131))</f>
        <v>0</v>
      </c>
      <c r="AJ131" s="210">
        <f ca="1">IF(SUM('Chemicals Calcs'!AJ$2:AJ131)-'Chem - ODS'!AE$15*10^6&lt;0,0,IF(AND(SUM('Chemicals Calcs'!AJ$1:AJ130)-'Chem - ODS'!AE$15*10^6&lt;0,SUM('Chemicals Calcs'!AJ$2:AJ131)-'Chem - ODS'!AE$15*10^6&gt;0),SUM('Chemicals Calcs'!AJ$2:AJ131)-'Chem - ODS'!AE$15*10^6,'Chemicals Calcs'!AJ131))</f>
        <v>0</v>
      </c>
      <c r="AK131" s="210">
        <f ca="1">IF(SUM('Chemicals Calcs'!AK$2:AK131)-'Chem - ODS'!AF$15*10^6&lt;0,0,IF(AND(SUM('Chemicals Calcs'!AK$1:AK130)-'Chem - ODS'!AF$15*10^6&lt;0,SUM('Chemicals Calcs'!AK$2:AK131)-'Chem - ODS'!AF$15*10^6&gt;0),SUM('Chemicals Calcs'!AK$2:AK131)-'Chem - ODS'!AF$15*10^6,'Chemicals Calcs'!AK131))</f>
        <v>0</v>
      </c>
      <c r="AL131" s="210">
        <f ca="1">IF(SUM('Chemicals Calcs'!AL$2:AL131)-'Chem - ODS'!AG$15*10^6&lt;0,0,IF(AND(SUM('Chemicals Calcs'!AL$1:AL130)-'Chem - ODS'!AG$15*10^6&lt;0,SUM('Chemicals Calcs'!AL$2:AL131)-'Chem - ODS'!AG$15*10^6&gt;0),SUM('Chemicals Calcs'!AL$2:AL131)-'Chem - ODS'!AG$15*10^6,'Chemicals Calcs'!AL131))</f>
        <v>0</v>
      </c>
      <c r="AM131" s="210">
        <f ca="1">IF(SUM('Chemicals Calcs'!AM$2:AM131)-'Chem - ODS'!AH$15*10^6&lt;0,0,IF(AND(SUM('Chemicals Calcs'!AM$1:AM130)-'Chem - ODS'!AH$15*10^6&lt;0,SUM('Chemicals Calcs'!AM$2:AM131)-'Chem - ODS'!AH$15*10^6&gt;0),SUM('Chemicals Calcs'!AM$2:AM131)-'Chem - ODS'!AH$15*10^6,'Chemicals Calcs'!AM131))</f>
        <v>0</v>
      </c>
      <c r="AN131" s="210">
        <f ca="1">IF(SUM('Chemicals Calcs'!AN$2:AN131)-'Chem - ODS'!AI$15*10^6&lt;0,0,IF(AND(SUM('Chemicals Calcs'!AN$1:AN130)-'Chem - ODS'!AI$15*10^6&lt;0,SUM('Chemicals Calcs'!AN$2:AN131)-'Chem - ODS'!AI$15*10^6&gt;0),SUM('Chemicals Calcs'!AN$2:AN131)-'Chem - ODS'!AI$15*10^6,'Chemicals Calcs'!AN131))</f>
        <v>0</v>
      </c>
      <c r="AO131" s="210">
        <f ca="1">IF(SUM('Chemicals Calcs'!AO$2:AO131)-'Chem - ODS'!AJ$15*10^6&lt;0,0,IF(AND(SUM('Chemicals Calcs'!AO$1:AO130)-'Chem - ODS'!AJ$15*10^6&lt;0,SUM('Chemicals Calcs'!AO$2:AO131)-'Chem - ODS'!AJ$15*10^6&gt;0),SUM('Chemicals Calcs'!AO$2:AO131)-'Chem - ODS'!AJ$15*10^6,'Chemicals Calcs'!AO131))</f>
        <v>0</v>
      </c>
      <c r="AP131" s="210">
        <f ca="1">IF(SUM('Chemicals Calcs'!AP$2:AP131)-'Chem - ODS'!AK$15*10^6&lt;0,0,IF(AND(SUM('Chemicals Calcs'!AP$1:AP130)-'Chem - ODS'!AK$15*10^6&lt;0,SUM('Chemicals Calcs'!AP$2:AP131)-'Chem - ODS'!AK$15*10^6&gt;0),SUM('Chemicals Calcs'!AP$2:AP131)-'Chem - ODS'!AK$15*10^6,'Chemicals Calcs'!AP131))</f>
        <v>0</v>
      </c>
    </row>
    <row r="132" spans="1:42">
      <c r="A132" s="74">
        <v>80</v>
      </c>
      <c r="B132">
        <f ca="1">IF('Chemicals 2010'!$A140="CP",INDIRECT("'Chemicals 2010'!"&amp;'Country Selector'!$B$3&amp;ROW($A140))*10^12,0)</f>
        <v>0</v>
      </c>
      <c r="C132" s="90">
        <f t="shared" ca="1" si="6"/>
        <v>0</v>
      </c>
      <c r="D132" s="90">
        <f t="shared" ca="1" si="6"/>
        <v>0</v>
      </c>
      <c r="E132" s="90">
        <f t="shared" ca="1" si="6"/>
        <v>0</v>
      </c>
      <c r="F132" s="90">
        <f t="shared" ca="1" si="6"/>
        <v>0</v>
      </c>
      <c r="G132" s="210">
        <f ca="1">IF(SUM('Chemicals Calcs'!G$2:G132)-'Chem - ODS'!B$15*10^6&lt;0,0,IF(AND(SUM('Chemicals Calcs'!G$1:G131)-'Chem - ODS'!B$15*10^6&lt;0,SUM('Chemicals Calcs'!G$2:G132)-'Chem - ODS'!B$15*10^6&gt;0),SUM('Chemicals Calcs'!G$2:G132)-'Chem - ODS'!B$15*10^6,'Chemicals Calcs'!G132))</f>
        <v>0</v>
      </c>
      <c r="H132" s="210">
        <f ca="1">IF(SUM('Chemicals Calcs'!H$2:H132)-'Chem - ODS'!C$15*10^6&lt;0,0,IF(AND(SUM('Chemicals Calcs'!H$1:H131)-'Chem - ODS'!C$15*10^6&lt;0,SUM('Chemicals Calcs'!H$2:H132)-'Chem - ODS'!C$15*10^6&gt;0),SUM('Chemicals Calcs'!H$2:H132)-'Chem - ODS'!C$15*10^6,'Chemicals Calcs'!H132))</f>
        <v>0</v>
      </c>
      <c r="I132" s="210">
        <f ca="1">IF(SUM('Chemicals Calcs'!I$2:I132)-'Chem - ODS'!D$15*10^6&lt;0,0,IF(AND(SUM('Chemicals Calcs'!I$1:I131)-'Chem - ODS'!D$15*10^6&lt;0,SUM('Chemicals Calcs'!I$2:I132)-'Chem - ODS'!D$15*10^6&gt;0),SUM('Chemicals Calcs'!I$2:I132)-'Chem - ODS'!D$15*10^6,'Chemicals Calcs'!I132))</f>
        <v>0</v>
      </c>
      <c r="J132" s="210">
        <f ca="1">IF(SUM('Chemicals Calcs'!J$2:J132)-'Chem - ODS'!E$15*10^6&lt;0,0,IF(AND(SUM('Chemicals Calcs'!J$1:J131)-'Chem - ODS'!E$15*10^6&lt;0,SUM('Chemicals Calcs'!J$2:J132)-'Chem - ODS'!E$15*10^6&gt;0),SUM('Chemicals Calcs'!J$2:J132)-'Chem - ODS'!E$15*10^6,'Chemicals Calcs'!J132))</f>
        <v>0</v>
      </c>
      <c r="K132" s="210">
        <f ca="1">IF(SUM('Chemicals Calcs'!K$2:K132)-'Chem - ODS'!F$15*10^6&lt;0,0,IF(AND(SUM('Chemicals Calcs'!K$1:K131)-'Chem - ODS'!F$15*10^6&lt;0,SUM('Chemicals Calcs'!K$2:K132)-'Chem - ODS'!F$15*10^6&gt;0),SUM('Chemicals Calcs'!K$2:K132)-'Chem - ODS'!F$15*10^6,'Chemicals Calcs'!K132))</f>
        <v>0</v>
      </c>
      <c r="L132" s="210">
        <f ca="1">IF(SUM('Chemicals Calcs'!L$2:L132)-'Chem - ODS'!G$15*10^6&lt;0,0,IF(AND(SUM('Chemicals Calcs'!L$1:L131)-'Chem - ODS'!G$15*10^6&lt;0,SUM('Chemicals Calcs'!L$2:L132)-'Chem - ODS'!G$15*10^6&gt;0),SUM('Chemicals Calcs'!L$2:L132)-'Chem - ODS'!G$15*10^6,'Chemicals Calcs'!L132))</f>
        <v>0</v>
      </c>
      <c r="M132" s="210">
        <f ca="1">IF(SUM('Chemicals Calcs'!M$2:M132)-'Chem - ODS'!H$15*10^6&lt;0,0,IF(AND(SUM('Chemicals Calcs'!M$1:M131)-'Chem - ODS'!H$15*10^6&lt;0,SUM('Chemicals Calcs'!M$2:M132)-'Chem - ODS'!H$15*10^6&gt;0),SUM('Chemicals Calcs'!M$2:M132)-'Chem - ODS'!H$15*10^6,'Chemicals Calcs'!M132))</f>
        <v>0</v>
      </c>
      <c r="N132" s="210">
        <f ca="1">IF(SUM('Chemicals Calcs'!N$2:N132)-'Chem - ODS'!I$15*10^6&lt;0,0,IF(AND(SUM('Chemicals Calcs'!N$1:N131)-'Chem - ODS'!I$15*10^6&lt;0,SUM('Chemicals Calcs'!N$2:N132)-'Chem - ODS'!I$15*10^6&gt;0),SUM('Chemicals Calcs'!N$2:N132)-'Chem - ODS'!I$15*10^6,'Chemicals Calcs'!N132))</f>
        <v>0</v>
      </c>
      <c r="O132" s="210">
        <f ca="1">IF(SUM('Chemicals Calcs'!O$2:O132)-'Chem - ODS'!J$15*10^6&lt;0,0,IF(AND(SUM('Chemicals Calcs'!O$1:O131)-'Chem - ODS'!J$15*10^6&lt;0,SUM('Chemicals Calcs'!O$2:O132)-'Chem - ODS'!J$15*10^6&gt;0),SUM('Chemicals Calcs'!O$2:O132)-'Chem - ODS'!J$15*10^6,'Chemicals Calcs'!O132))</f>
        <v>0</v>
      </c>
      <c r="P132" s="210">
        <f ca="1">IF(SUM('Chemicals Calcs'!P$2:P132)-'Chem - ODS'!K$15*10^6&lt;0,0,IF(AND(SUM('Chemicals Calcs'!P$1:P131)-'Chem - ODS'!K$15*10^6&lt;0,SUM('Chemicals Calcs'!P$2:P132)-'Chem - ODS'!K$15*10^6&gt;0),SUM('Chemicals Calcs'!P$2:P132)-'Chem - ODS'!K$15*10^6,'Chemicals Calcs'!P132))</f>
        <v>0</v>
      </c>
      <c r="Q132" s="210">
        <f ca="1">IF(SUM('Chemicals Calcs'!Q$2:Q132)-'Chem - ODS'!L$15*10^6&lt;0,0,IF(AND(SUM('Chemicals Calcs'!Q$1:Q131)-'Chem - ODS'!L$15*10^6&lt;0,SUM('Chemicals Calcs'!Q$2:Q132)-'Chem - ODS'!L$15*10^6&gt;0),SUM('Chemicals Calcs'!Q$2:Q132)-'Chem - ODS'!L$15*10^6,'Chemicals Calcs'!Q132))</f>
        <v>0</v>
      </c>
      <c r="R132" s="210">
        <f ca="1">IF(SUM('Chemicals Calcs'!R$2:R132)-'Chem - ODS'!M$15*10^6&lt;0,0,IF(AND(SUM('Chemicals Calcs'!R$1:R131)-'Chem - ODS'!M$15*10^6&lt;0,SUM('Chemicals Calcs'!R$2:R132)-'Chem - ODS'!M$15*10^6&gt;0),SUM('Chemicals Calcs'!R$2:R132)-'Chem - ODS'!M$15*10^6,'Chemicals Calcs'!R132))</f>
        <v>0</v>
      </c>
      <c r="S132" s="210">
        <f ca="1">IF(SUM('Chemicals Calcs'!S$2:S132)-'Chem - ODS'!N$15*10^6&lt;0,0,IF(AND(SUM('Chemicals Calcs'!S$1:S131)-'Chem - ODS'!N$15*10^6&lt;0,SUM('Chemicals Calcs'!S$2:S132)-'Chem - ODS'!N$15*10^6&gt;0),SUM('Chemicals Calcs'!S$2:S132)-'Chem - ODS'!N$15*10^6,'Chemicals Calcs'!S132))</f>
        <v>0</v>
      </c>
      <c r="T132" s="210">
        <f ca="1">IF(SUM('Chemicals Calcs'!T$2:T132)-'Chem - ODS'!O$15*10^6&lt;0,0,IF(AND(SUM('Chemicals Calcs'!T$1:T131)-'Chem - ODS'!O$15*10^6&lt;0,SUM('Chemicals Calcs'!T$2:T132)-'Chem - ODS'!O$15*10^6&gt;0),SUM('Chemicals Calcs'!T$2:T132)-'Chem - ODS'!O$15*10^6,'Chemicals Calcs'!T132))</f>
        <v>0</v>
      </c>
      <c r="U132" s="210">
        <f ca="1">IF(SUM('Chemicals Calcs'!U$2:U132)-'Chem - ODS'!P$15*10^6&lt;0,0,IF(AND(SUM('Chemicals Calcs'!U$1:U131)-'Chem - ODS'!P$15*10^6&lt;0,SUM('Chemicals Calcs'!U$2:U132)-'Chem - ODS'!P$15*10^6&gt;0),SUM('Chemicals Calcs'!U$2:U132)-'Chem - ODS'!P$15*10^6,'Chemicals Calcs'!U132))</f>
        <v>0</v>
      </c>
      <c r="V132" s="210">
        <f ca="1">IF(SUM('Chemicals Calcs'!V$2:V132)-'Chem - ODS'!Q$15*10^6&lt;0,0,IF(AND(SUM('Chemicals Calcs'!V$1:V131)-'Chem - ODS'!Q$15*10^6&lt;0,SUM('Chemicals Calcs'!V$2:V132)-'Chem - ODS'!Q$15*10^6&gt;0),SUM('Chemicals Calcs'!V$2:V132)-'Chem - ODS'!Q$15*10^6,'Chemicals Calcs'!V132))</f>
        <v>0</v>
      </c>
      <c r="W132" s="210">
        <f ca="1">IF(SUM('Chemicals Calcs'!W$2:W132)-'Chem - ODS'!R$15*10^6&lt;0,0,IF(AND(SUM('Chemicals Calcs'!W$1:W131)-'Chem - ODS'!R$15*10^6&lt;0,SUM('Chemicals Calcs'!W$2:W132)-'Chem - ODS'!R$15*10^6&gt;0),SUM('Chemicals Calcs'!W$2:W132)-'Chem - ODS'!R$15*10^6,'Chemicals Calcs'!W132))</f>
        <v>0</v>
      </c>
      <c r="X132" s="210">
        <f ca="1">IF(SUM('Chemicals Calcs'!X$2:X132)-'Chem - ODS'!S$15*10^6&lt;0,0,IF(AND(SUM('Chemicals Calcs'!X$1:X131)-'Chem - ODS'!S$15*10^6&lt;0,SUM('Chemicals Calcs'!X$2:X132)-'Chem - ODS'!S$15*10^6&gt;0),SUM('Chemicals Calcs'!X$2:X132)-'Chem - ODS'!S$15*10^6,'Chemicals Calcs'!X132))</f>
        <v>0</v>
      </c>
      <c r="Y132" s="210">
        <f ca="1">IF(SUM('Chemicals Calcs'!Y$2:Y132)-'Chem - ODS'!T$15*10^6&lt;0,0,IF(AND(SUM('Chemicals Calcs'!Y$1:Y131)-'Chem - ODS'!T$15*10^6&lt;0,SUM('Chemicals Calcs'!Y$2:Y132)-'Chem - ODS'!T$15*10^6&gt;0),SUM('Chemicals Calcs'!Y$2:Y132)-'Chem - ODS'!T$15*10^6,'Chemicals Calcs'!Y132))</f>
        <v>0</v>
      </c>
      <c r="Z132" s="210">
        <f ca="1">IF(SUM('Chemicals Calcs'!Z$2:Z132)-'Chem - ODS'!U$15*10^6&lt;0,0,IF(AND(SUM('Chemicals Calcs'!Z$1:Z131)-'Chem - ODS'!U$15*10^6&lt;0,SUM('Chemicals Calcs'!Z$2:Z132)-'Chem - ODS'!U$15*10^6&gt;0),SUM('Chemicals Calcs'!Z$2:Z132)-'Chem - ODS'!U$15*10^6,'Chemicals Calcs'!Z132))</f>
        <v>0</v>
      </c>
      <c r="AA132" s="210">
        <f ca="1">IF(SUM('Chemicals Calcs'!AA$2:AA132)-'Chem - ODS'!V$15*10^6&lt;0,0,IF(AND(SUM('Chemicals Calcs'!AA$1:AA131)-'Chem - ODS'!V$15*10^6&lt;0,SUM('Chemicals Calcs'!AA$2:AA132)-'Chem - ODS'!V$15*10^6&gt;0),SUM('Chemicals Calcs'!AA$2:AA132)-'Chem - ODS'!V$15*10^6,'Chemicals Calcs'!AA132))</f>
        <v>0</v>
      </c>
      <c r="AB132" s="210">
        <f ca="1">IF(SUM('Chemicals Calcs'!AB$2:AB132)-'Chem - ODS'!W$15*10^6&lt;0,0,IF(AND(SUM('Chemicals Calcs'!AB$1:AB131)-'Chem - ODS'!W$15*10^6&lt;0,SUM('Chemicals Calcs'!AB$2:AB132)-'Chem - ODS'!W$15*10^6&gt;0),SUM('Chemicals Calcs'!AB$2:AB132)-'Chem - ODS'!W$15*10^6,'Chemicals Calcs'!AB132))</f>
        <v>0</v>
      </c>
      <c r="AC132" s="210">
        <f ca="1">IF(SUM('Chemicals Calcs'!AC$2:AC132)-'Chem - ODS'!X$15*10^6&lt;0,0,IF(AND(SUM('Chemicals Calcs'!AC$1:AC131)-'Chem - ODS'!X$15*10^6&lt;0,SUM('Chemicals Calcs'!AC$2:AC132)-'Chem - ODS'!X$15*10^6&gt;0),SUM('Chemicals Calcs'!AC$2:AC132)-'Chem - ODS'!X$15*10^6,'Chemicals Calcs'!AC132))</f>
        <v>0</v>
      </c>
      <c r="AD132" s="210">
        <f ca="1">IF(SUM('Chemicals Calcs'!AD$2:AD132)-'Chem - ODS'!Y$15*10^6&lt;0,0,IF(AND(SUM('Chemicals Calcs'!AD$1:AD131)-'Chem - ODS'!Y$15*10^6&lt;0,SUM('Chemicals Calcs'!AD$2:AD132)-'Chem - ODS'!Y$15*10^6&gt;0),SUM('Chemicals Calcs'!AD$2:AD132)-'Chem - ODS'!Y$15*10^6,'Chemicals Calcs'!AD132))</f>
        <v>0</v>
      </c>
      <c r="AE132" s="210">
        <f ca="1">IF(SUM('Chemicals Calcs'!AE$2:AE132)-'Chem - ODS'!Z$15*10^6&lt;0,0,IF(AND(SUM('Chemicals Calcs'!AE$1:AE131)-'Chem - ODS'!Z$15*10^6&lt;0,SUM('Chemicals Calcs'!AE$2:AE132)-'Chem - ODS'!Z$15*10^6&gt;0),SUM('Chemicals Calcs'!AE$2:AE132)-'Chem - ODS'!Z$15*10^6,'Chemicals Calcs'!AE132))</f>
        <v>0</v>
      </c>
      <c r="AF132" s="210">
        <f ca="1">IF(SUM('Chemicals Calcs'!AF$2:AF132)-'Chem - ODS'!AA$15*10^6&lt;0,0,IF(AND(SUM('Chemicals Calcs'!AF$1:AF131)-'Chem - ODS'!AA$15*10^6&lt;0,SUM('Chemicals Calcs'!AF$2:AF132)-'Chem - ODS'!AA$15*10^6&gt;0),SUM('Chemicals Calcs'!AF$2:AF132)-'Chem - ODS'!AA$15*10^6,'Chemicals Calcs'!AF132))</f>
        <v>0</v>
      </c>
      <c r="AG132" s="210">
        <f ca="1">IF(SUM('Chemicals Calcs'!AG$2:AG132)-'Chem - ODS'!AB$15*10^6&lt;0,0,IF(AND(SUM('Chemicals Calcs'!AG$1:AG131)-'Chem - ODS'!AB$15*10^6&lt;0,SUM('Chemicals Calcs'!AG$2:AG132)-'Chem - ODS'!AB$15*10^6&gt;0),SUM('Chemicals Calcs'!AG$2:AG132)-'Chem - ODS'!AB$15*10^6,'Chemicals Calcs'!AG132))</f>
        <v>0</v>
      </c>
      <c r="AH132" s="210">
        <f ca="1">IF(SUM('Chemicals Calcs'!AH$2:AH132)-'Chem - ODS'!AC$15*10^6&lt;0,0,IF(AND(SUM('Chemicals Calcs'!AH$1:AH131)-'Chem - ODS'!AC$15*10^6&lt;0,SUM('Chemicals Calcs'!AH$2:AH132)-'Chem - ODS'!AC$15*10^6&gt;0),SUM('Chemicals Calcs'!AH$2:AH132)-'Chem - ODS'!AC$15*10^6,'Chemicals Calcs'!AH132))</f>
        <v>0</v>
      </c>
      <c r="AI132" s="210">
        <f ca="1">IF(SUM('Chemicals Calcs'!AI$2:AI132)-'Chem - ODS'!AD$15*10^6&lt;0,0,IF(AND(SUM('Chemicals Calcs'!AI$1:AI131)-'Chem - ODS'!AD$15*10^6&lt;0,SUM('Chemicals Calcs'!AI$2:AI132)-'Chem - ODS'!AD$15*10^6&gt;0),SUM('Chemicals Calcs'!AI$2:AI132)-'Chem - ODS'!AD$15*10^6,'Chemicals Calcs'!AI132))</f>
        <v>0</v>
      </c>
      <c r="AJ132" s="210">
        <f ca="1">IF(SUM('Chemicals Calcs'!AJ$2:AJ132)-'Chem - ODS'!AE$15*10^6&lt;0,0,IF(AND(SUM('Chemicals Calcs'!AJ$1:AJ131)-'Chem - ODS'!AE$15*10^6&lt;0,SUM('Chemicals Calcs'!AJ$2:AJ132)-'Chem - ODS'!AE$15*10^6&gt;0),SUM('Chemicals Calcs'!AJ$2:AJ132)-'Chem - ODS'!AE$15*10^6,'Chemicals Calcs'!AJ132))</f>
        <v>0</v>
      </c>
      <c r="AK132" s="210">
        <f ca="1">IF(SUM('Chemicals Calcs'!AK$2:AK132)-'Chem - ODS'!AF$15*10^6&lt;0,0,IF(AND(SUM('Chemicals Calcs'!AK$1:AK131)-'Chem - ODS'!AF$15*10^6&lt;0,SUM('Chemicals Calcs'!AK$2:AK132)-'Chem - ODS'!AF$15*10^6&gt;0),SUM('Chemicals Calcs'!AK$2:AK132)-'Chem - ODS'!AF$15*10^6,'Chemicals Calcs'!AK132))</f>
        <v>0</v>
      </c>
      <c r="AL132" s="210">
        <f ca="1">IF(SUM('Chemicals Calcs'!AL$2:AL132)-'Chem - ODS'!AG$15*10^6&lt;0,0,IF(AND(SUM('Chemicals Calcs'!AL$1:AL131)-'Chem - ODS'!AG$15*10^6&lt;0,SUM('Chemicals Calcs'!AL$2:AL132)-'Chem - ODS'!AG$15*10^6&gt;0),SUM('Chemicals Calcs'!AL$2:AL132)-'Chem - ODS'!AG$15*10^6,'Chemicals Calcs'!AL132))</f>
        <v>0</v>
      </c>
      <c r="AM132" s="210">
        <f ca="1">IF(SUM('Chemicals Calcs'!AM$2:AM132)-'Chem - ODS'!AH$15*10^6&lt;0,0,IF(AND(SUM('Chemicals Calcs'!AM$1:AM131)-'Chem - ODS'!AH$15*10^6&lt;0,SUM('Chemicals Calcs'!AM$2:AM132)-'Chem - ODS'!AH$15*10^6&gt;0),SUM('Chemicals Calcs'!AM$2:AM132)-'Chem - ODS'!AH$15*10^6,'Chemicals Calcs'!AM132))</f>
        <v>0</v>
      </c>
      <c r="AN132" s="210">
        <f ca="1">IF(SUM('Chemicals Calcs'!AN$2:AN132)-'Chem - ODS'!AI$15*10^6&lt;0,0,IF(AND(SUM('Chemicals Calcs'!AN$1:AN131)-'Chem - ODS'!AI$15*10^6&lt;0,SUM('Chemicals Calcs'!AN$2:AN132)-'Chem - ODS'!AI$15*10^6&gt;0),SUM('Chemicals Calcs'!AN$2:AN132)-'Chem - ODS'!AI$15*10^6,'Chemicals Calcs'!AN132))</f>
        <v>0</v>
      </c>
      <c r="AO132" s="210">
        <f ca="1">IF(SUM('Chemicals Calcs'!AO$2:AO132)-'Chem - ODS'!AJ$15*10^6&lt;0,0,IF(AND(SUM('Chemicals Calcs'!AO$1:AO131)-'Chem - ODS'!AJ$15*10^6&lt;0,SUM('Chemicals Calcs'!AO$2:AO132)-'Chem - ODS'!AJ$15*10^6&gt;0),SUM('Chemicals Calcs'!AO$2:AO132)-'Chem - ODS'!AJ$15*10^6,'Chemicals Calcs'!AO132))</f>
        <v>0</v>
      </c>
      <c r="AP132" s="210">
        <f ca="1">IF(SUM('Chemicals Calcs'!AP$2:AP132)-'Chem - ODS'!AK$15*10^6&lt;0,0,IF(AND(SUM('Chemicals Calcs'!AP$1:AP131)-'Chem - ODS'!AK$15*10^6&lt;0,SUM('Chemicals Calcs'!AP$2:AP132)-'Chem - ODS'!AK$15*10^6&gt;0),SUM('Chemicals Calcs'!AP$2:AP132)-'Chem - ODS'!AK$15*10^6,'Chemicals Calcs'!AP132))</f>
        <v>0</v>
      </c>
    </row>
    <row r="133" spans="1:42">
      <c r="A133" s="74">
        <v>81</v>
      </c>
      <c r="B133">
        <f ca="1">IF('Chemicals 2010'!$A141="CP",INDIRECT("'Chemicals 2010'!"&amp;'Country Selector'!$B$3&amp;ROW($A141))*10^12,0)</f>
        <v>0</v>
      </c>
      <c r="C133" s="90">
        <f t="shared" ca="1" si="6"/>
        <v>0</v>
      </c>
      <c r="D133" s="90">
        <f t="shared" ca="1" si="6"/>
        <v>0</v>
      </c>
      <c r="E133" s="90">
        <f t="shared" ca="1" si="6"/>
        <v>0</v>
      </c>
      <c r="F133" s="90">
        <f t="shared" ca="1" si="6"/>
        <v>0</v>
      </c>
      <c r="G133" s="210">
        <f ca="1">IF(SUM('Chemicals Calcs'!G$2:G133)-'Chem - ODS'!B$15*10^6&lt;0,0,IF(AND(SUM('Chemicals Calcs'!G$1:G132)-'Chem - ODS'!B$15*10^6&lt;0,SUM('Chemicals Calcs'!G$2:G133)-'Chem - ODS'!B$15*10^6&gt;0),SUM('Chemicals Calcs'!G$2:G133)-'Chem - ODS'!B$15*10^6,'Chemicals Calcs'!G133))</f>
        <v>0</v>
      </c>
      <c r="H133" s="210">
        <f ca="1">IF(SUM('Chemicals Calcs'!H$2:H133)-'Chem - ODS'!C$15*10^6&lt;0,0,IF(AND(SUM('Chemicals Calcs'!H$1:H132)-'Chem - ODS'!C$15*10^6&lt;0,SUM('Chemicals Calcs'!H$2:H133)-'Chem - ODS'!C$15*10^6&gt;0),SUM('Chemicals Calcs'!H$2:H133)-'Chem - ODS'!C$15*10^6,'Chemicals Calcs'!H133))</f>
        <v>0</v>
      </c>
      <c r="I133" s="210">
        <f ca="1">IF(SUM('Chemicals Calcs'!I$2:I133)-'Chem - ODS'!D$15*10^6&lt;0,0,IF(AND(SUM('Chemicals Calcs'!I$1:I132)-'Chem - ODS'!D$15*10^6&lt;0,SUM('Chemicals Calcs'!I$2:I133)-'Chem - ODS'!D$15*10^6&gt;0),SUM('Chemicals Calcs'!I$2:I133)-'Chem - ODS'!D$15*10^6,'Chemicals Calcs'!I133))</f>
        <v>0</v>
      </c>
      <c r="J133" s="210">
        <f ca="1">IF(SUM('Chemicals Calcs'!J$2:J133)-'Chem - ODS'!E$15*10^6&lt;0,0,IF(AND(SUM('Chemicals Calcs'!J$1:J132)-'Chem - ODS'!E$15*10^6&lt;0,SUM('Chemicals Calcs'!J$2:J133)-'Chem - ODS'!E$15*10^6&gt;0),SUM('Chemicals Calcs'!J$2:J133)-'Chem - ODS'!E$15*10^6,'Chemicals Calcs'!J133))</f>
        <v>0</v>
      </c>
      <c r="K133" s="210">
        <f ca="1">IF(SUM('Chemicals Calcs'!K$2:K133)-'Chem - ODS'!F$15*10^6&lt;0,0,IF(AND(SUM('Chemicals Calcs'!K$1:K132)-'Chem - ODS'!F$15*10^6&lt;0,SUM('Chemicals Calcs'!K$2:K133)-'Chem - ODS'!F$15*10^6&gt;0),SUM('Chemicals Calcs'!K$2:K133)-'Chem - ODS'!F$15*10^6,'Chemicals Calcs'!K133))</f>
        <v>0</v>
      </c>
      <c r="L133" s="210">
        <f ca="1">IF(SUM('Chemicals Calcs'!L$2:L133)-'Chem - ODS'!G$15*10^6&lt;0,0,IF(AND(SUM('Chemicals Calcs'!L$1:L132)-'Chem - ODS'!G$15*10^6&lt;0,SUM('Chemicals Calcs'!L$2:L133)-'Chem - ODS'!G$15*10^6&gt;0),SUM('Chemicals Calcs'!L$2:L133)-'Chem - ODS'!G$15*10^6,'Chemicals Calcs'!L133))</f>
        <v>0</v>
      </c>
      <c r="M133" s="210">
        <f ca="1">IF(SUM('Chemicals Calcs'!M$2:M133)-'Chem - ODS'!H$15*10^6&lt;0,0,IF(AND(SUM('Chemicals Calcs'!M$1:M132)-'Chem - ODS'!H$15*10^6&lt;0,SUM('Chemicals Calcs'!M$2:M133)-'Chem - ODS'!H$15*10^6&gt;0),SUM('Chemicals Calcs'!M$2:M133)-'Chem - ODS'!H$15*10^6,'Chemicals Calcs'!M133))</f>
        <v>0</v>
      </c>
      <c r="N133" s="210">
        <f ca="1">IF(SUM('Chemicals Calcs'!N$2:N133)-'Chem - ODS'!I$15*10^6&lt;0,0,IF(AND(SUM('Chemicals Calcs'!N$1:N132)-'Chem - ODS'!I$15*10^6&lt;0,SUM('Chemicals Calcs'!N$2:N133)-'Chem - ODS'!I$15*10^6&gt;0),SUM('Chemicals Calcs'!N$2:N133)-'Chem - ODS'!I$15*10^6,'Chemicals Calcs'!N133))</f>
        <v>0</v>
      </c>
      <c r="O133" s="210">
        <f ca="1">IF(SUM('Chemicals Calcs'!O$2:O133)-'Chem - ODS'!J$15*10^6&lt;0,0,IF(AND(SUM('Chemicals Calcs'!O$1:O132)-'Chem - ODS'!J$15*10^6&lt;0,SUM('Chemicals Calcs'!O$2:O133)-'Chem - ODS'!J$15*10^6&gt;0),SUM('Chemicals Calcs'!O$2:O133)-'Chem - ODS'!J$15*10^6,'Chemicals Calcs'!O133))</f>
        <v>0</v>
      </c>
      <c r="P133" s="210">
        <f ca="1">IF(SUM('Chemicals Calcs'!P$2:P133)-'Chem - ODS'!K$15*10^6&lt;0,0,IF(AND(SUM('Chemicals Calcs'!P$1:P132)-'Chem - ODS'!K$15*10^6&lt;0,SUM('Chemicals Calcs'!P$2:P133)-'Chem - ODS'!K$15*10^6&gt;0),SUM('Chemicals Calcs'!P$2:P133)-'Chem - ODS'!K$15*10^6,'Chemicals Calcs'!P133))</f>
        <v>0</v>
      </c>
      <c r="Q133" s="210">
        <f ca="1">IF(SUM('Chemicals Calcs'!Q$2:Q133)-'Chem - ODS'!L$15*10^6&lt;0,0,IF(AND(SUM('Chemicals Calcs'!Q$1:Q132)-'Chem - ODS'!L$15*10^6&lt;0,SUM('Chemicals Calcs'!Q$2:Q133)-'Chem - ODS'!L$15*10^6&gt;0),SUM('Chemicals Calcs'!Q$2:Q133)-'Chem - ODS'!L$15*10^6,'Chemicals Calcs'!Q133))</f>
        <v>0</v>
      </c>
      <c r="R133" s="210">
        <f ca="1">IF(SUM('Chemicals Calcs'!R$2:R133)-'Chem - ODS'!M$15*10^6&lt;0,0,IF(AND(SUM('Chemicals Calcs'!R$1:R132)-'Chem - ODS'!M$15*10^6&lt;0,SUM('Chemicals Calcs'!R$2:R133)-'Chem - ODS'!M$15*10^6&gt;0),SUM('Chemicals Calcs'!R$2:R133)-'Chem - ODS'!M$15*10^6,'Chemicals Calcs'!R133))</f>
        <v>0</v>
      </c>
      <c r="S133" s="210">
        <f ca="1">IF(SUM('Chemicals Calcs'!S$2:S133)-'Chem - ODS'!N$15*10^6&lt;0,0,IF(AND(SUM('Chemicals Calcs'!S$1:S132)-'Chem - ODS'!N$15*10^6&lt;0,SUM('Chemicals Calcs'!S$2:S133)-'Chem - ODS'!N$15*10^6&gt;0),SUM('Chemicals Calcs'!S$2:S133)-'Chem - ODS'!N$15*10^6,'Chemicals Calcs'!S133))</f>
        <v>0</v>
      </c>
      <c r="T133" s="210">
        <f ca="1">IF(SUM('Chemicals Calcs'!T$2:T133)-'Chem - ODS'!O$15*10^6&lt;0,0,IF(AND(SUM('Chemicals Calcs'!T$1:T132)-'Chem - ODS'!O$15*10^6&lt;0,SUM('Chemicals Calcs'!T$2:T133)-'Chem - ODS'!O$15*10^6&gt;0),SUM('Chemicals Calcs'!T$2:T133)-'Chem - ODS'!O$15*10^6,'Chemicals Calcs'!T133))</f>
        <v>0</v>
      </c>
      <c r="U133" s="210">
        <f ca="1">IF(SUM('Chemicals Calcs'!U$2:U133)-'Chem - ODS'!P$15*10^6&lt;0,0,IF(AND(SUM('Chemicals Calcs'!U$1:U132)-'Chem - ODS'!P$15*10^6&lt;0,SUM('Chemicals Calcs'!U$2:U133)-'Chem - ODS'!P$15*10^6&gt;0),SUM('Chemicals Calcs'!U$2:U133)-'Chem - ODS'!P$15*10^6,'Chemicals Calcs'!U133))</f>
        <v>0</v>
      </c>
      <c r="V133" s="210">
        <f ca="1">IF(SUM('Chemicals Calcs'!V$2:V133)-'Chem - ODS'!Q$15*10^6&lt;0,0,IF(AND(SUM('Chemicals Calcs'!V$1:V132)-'Chem - ODS'!Q$15*10^6&lt;0,SUM('Chemicals Calcs'!V$2:V133)-'Chem - ODS'!Q$15*10^6&gt;0),SUM('Chemicals Calcs'!V$2:V133)-'Chem - ODS'!Q$15*10^6,'Chemicals Calcs'!V133))</f>
        <v>0</v>
      </c>
      <c r="W133" s="210">
        <f ca="1">IF(SUM('Chemicals Calcs'!W$2:W133)-'Chem - ODS'!R$15*10^6&lt;0,0,IF(AND(SUM('Chemicals Calcs'!W$1:W132)-'Chem - ODS'!R$15*10^6&lt;0,SUM('Chemicals Calcs'!W$2:W133)-'Chem - ODS'!R$15*10^6&gt;0),SUM('Chemicals Calcs'!W$2:W133)-'Chem - ODS'!R$15*10^6,'Chemicals Calcs'!W133))</f>
        <v>0</v>
      </c>
      <c r="X133" s="210">
        <f ca="1">IF(SUM('Chemicals Calcs'!X$2:X133)-'Chem - ODS'!S$15*10^6&lt;0,0,IF(AND(SUM('Chemicals Calcs'!X$1:X132)-'Chem - ODS'!S$15*10^6&lt;0,SUM('Chemicals Calcs'!X$2:X133)-'Chem - ODS'!S$15*10^6&gt;0),SUM('Chemicals Calcs'!X$2:X133)-'Chem - ODS'!S$15*10^6,'Chemicals Calcs'!X133))</f>
        <v>0</v>
      </c>
      <c r="Y133" s="210">
        <f ca="1">IF(SUM('Chemicals Calcs'!Y$2:Y133)-'Chem - ODS'!T$15*10^6&lt;0,0,IF(AND(SUM('Chemicals Calcs'!Y$1:Y132)-'Chem - ODS'!T$15*10^6&lt;0,SUM('Chemicals Calcs'!Y$2:Y133)-'Chem - ODS'!T$15*10^6&gt;0),SUM('Chemicals Calcs'!Y$2:Y133)-'Chem - ODS'!T$15*10^6,'Chemicals Calcs'!Y133))</f>
        <v>0</v>
      </c>
      <c r="Z133" s="210">
        <f ca="1">IF(SUM('Chemicals Calcs'!Z$2:Z133)-'Chem - ODS'!U$15*10^6&lt;0,0,IF(AND(SUM('Chemicals Calcs'!Z$1:Z132)-'Chem - ODS'!U$15*10^6&lt;0,SUM('Chemicals Calcs'!Z$2:Z133)-'Chem - ODS'!U$15*10^6&gt;0),SUM('Chemicals Calcs'!Z$2:Z133)-'Chem - ODS'!U$15*10^6,'Chemicals Calcs'!Z133))</f>
        <v>0</v>
      </c>
      <c r="AA133" s="210">
        <f ca="1">IF(SUM('Chemicals Calcs'!AA$2:AA133)-'Chem - ODS'!V$15*10^6&lt;0,0,IF(AND(SUM('Chemicals Calcs'!AA$1:AA132)-'Chem - ODS'!V$15*10^6&lt;0,SUM('Chemicals Calcs'!AA$2:AA133)-'Chem - ODS'!V$15*10^6&gt;0),SUM('Chemicals Calcs'!AA$2:AA133)-'Chem - ODS'!V$15*10^6,'Chemicals Calcs'!AA133))</f>
        <v>0</v>
      </c>
      <c r="AB133" s="210">
        <f ca="1">IF(SUM('Chemicals Calcs'!AB$2:AB133)-'Chem - ODS'!W$15*10^6&lt;0,0,IF(AND(SUM('Chemicals Calcs'!AB$1:AB132)-'Chem - ODS'!W$15*10^6&lt;0,SUM('Chemicals Calcs'!AB$2:AB133)-'Chem - ODS'!W$15*10^6&gt;0),SUM('Chemicals Calcs'!AB$2:AB133)-'Chem - ODS'!W$15*10^6,'Chemicals Calcs'!AB133))</f>
        <v>0</v>
      </c>
      <c r="AC133" s="210">
        <f ca="1">IF(SUM('Chemicals Calcs'!AC$2:AC133)-'Chem - ODS'!X$15*10^6&lt;0,0,IF(AND(SUM('Chemicals Calcs'!AC$1:AC132)-'Chem - ODS'!X$15*10^6&lt;0,SUM('Chemicals Calcs'!AC$2:AC133)-'Chem - ODS'!X$15*10^6&gt;0),SUM('Chemicals Calcs'!AC$2:AC133)-'Chem - ODS'!X$15*10^6,'Chemicals Calcs'!AC133))</f>
        <v>0</v>
      </c>
      <c r="AD133" s="210">
        <f ca="1">IF(SUM('Chemicals Calcs'!AD$2:AD133)-'Chem - ODS'!Y$15*10^6&lt;0,0,IF(AND(SUM('Chemicals Calcs'!AD$1:AD132)-'Chem - ODS'!Y$15*10^6&lt;0,SUM('Chemicals Calcs'!AD$2:AD133)-'Chem - ODS'!Y$15*10^6&gt;0),SUM('Chemicals Calcs'!AD$2:AD133)-'Chem - ODS'!Y$15*10^6,'Chemicals Calcs'!AD133))</f>
        <v>0</v>
      </c>
      <c r="AE133" s="210">
        <f ca="1">IF(SUM('Chemicals Calcs'!AE$2:AE133)-'Chem - ODS'!Z$15*10^6&lt;0,0,IF(AND(SUM('Chemicals Calcs'!AE$1:AE132)-'Chem - ODS'!Z$15*10^6&lt;0,SUM('Chemicals Calcs'!AE$2:AE133)-'Chem - ODS'!Z$15*10^6&gt;0),SUM('Chemicals Calcs'!AE$2:AE133)-'Chem - ODS'!Z$15*10^6,'Chemicals Calcs'!AE133))</f>
        <v>0</v>
      </c>
      <c r="AF133" s="210">
        <f ca="1">IF(SUM('Chemicals Calcs'!AF$2:AF133)-'Chem - ODS'!AA$15*10^6&lt;0,0,IF(AND(SUM('Chemicals Calcs'!AF$1:AF132)-'Chem - ODS'!AA$15*10^6&lt;0,SUM('Chemicals Calcs'!AF$2:AF133)-'Chem - ODS'!AA$15*10^6&gt;0),SUM('Chemicals Calcs'!AF$2:AF133)-'Chem - ODS'!AA$15*10^6,'Chemicals Calcs'!AF133))</f>
        <v>0</v>
      </c>
      <c r="AG133" s="210">
        <f ca="1">IF(SUM('Chemicals Calcs'!AG$2:AG133)-'Chem - ODS'!AB$15*10^6&lt;0,0,IF(AND(SUM('Chemicals Calcs'!AG$1:AG132)-'Chem - ODS'!AB$15*10^6&lt;0,SUM('Chemicals Calcs'!AG$2:AG133)-'Chem - ODS'!AB$15*10^6&gt;0),SUM('Chemicals Calcs'!AG$2:AG133)-'Chem - ODS'!AB$15*10^6,'Chemicals Calcs'!AG133))</f>
        <v>0</v>
      </c>
      <c r="AH133" s="210">
        <f ca="1">IF(SUM('Chemicals Calcs'!AH$2:AH133)-'Chem - ODS'!AC$15*10^6&lt;0,0,IF(AND(SUM('Chemicals Calcs'!AH$1:AH132)-'Chem - ODS'!AC$15*10^6&lt;0,SUM('Chemicals Calcs'!AH$2:AH133)-'Chem - ODS'!AC$15*10^6&gt;0),SUM('Chemicals Calcs'!AH$2:AH133)-'Chem - ODS'!AC$15*10^6,'Chemicals Calcs'!AH133))</f>
        <v>0</v>
      </c>
      <c r="AI133" s="210">
        <f ca="1">IF(SUM('Chemicals Calcs'!AI$2:AI133)-'Chem - ODS'!AD$15*10^6&lt;0,0,IF(AND(SUM('Chemicals Calcs'!AI$1:AI132)-'Chem - ODS'!AD$15*10^6&lt;0,SUM('Chemicals Calcs'!AI$2:AI133)-'Chem - ODS'!AD$15*10^6&gt;0),SUM('Chemicals Calcs'!AI$2:AI133)-'Chem - ODS'!AD$15*10^6,'Chemicals Calcs'!AI133))</f>
        <v>0</v>
      </c>
      <c r="AJ133" s="210">
        <f ca="1">IF(SUM('Chemicals Calcs'!AJ$2:AJ133)-'Chem - ODS'!AE$15*10^6&lt;0,0,IF(AND(SUM('Chemicals Calcs'!AJ$1:AJ132)-'Chem - ODS'!AE$15*10^6&lt;0,SUM('Chemicals Calcs'!AJ$2:AJ133)-'Chem - ODS'!AE$15*10^6&gt;0),SUM('Chemicals Calcs'!AJ$2:AJ133)-'Chem - ODS'!AE$15*10^6,'Chemicals Calcs'!AJ133))</f>
        <v>0</v>
      </c>
      <c r="AK133" s="210">
        <f ca="1">IF(SUM('Chemicals Calcs'!AK$2:AK133)-'Chem - ODS'!AF$15*10^6&lt;0,0,IF(AND(SUM('Chemicals Calcs'!AK$1:AK132)-'Chem - ODS'!AF$15*10^6&lt;0,SUM('Chemicals Calcs'!AK$2:AK133)-'Chem - ODS'!AF$15*10^6&gt;0),SUM('Chemicals Calcs'!AK$2:AK133)-'Chem - ODS'!AF$15*10^6,'Chemicals Calcs'!AK133))</f>
        <v>0</v>
      </c>
      <c r="AL133" s="210">
        <f ca="1">IF(SUM('Chemicals Calcs'!AL$2:AL133)-'Chem - ODS'!AG$15*10^6&lt;0,0,IF(AND(SUM('Chemicals Calcs'!AL$1:AL132)-'Chem - ODS'!AG$15*10^6&lt;0,SUM('Chemicals Calcs'!AL$2:AL133)-'Chem - ODS'!AG$15*10^6&gt;0),SUM('Chemicals Calcs'!AL$2:AL133)-'Chem - ODS'!AG$15*10^6,'Chemicals Calcs'!AL133))</f>
        <v>0</v>
      </c>
      <c r="AM133" s="210">
        <f ca="1">IF(SUM('Chemicals Calcs'!AM$2:AM133)-'Chem - ODS'!AH$15*10^6&lt;0,0,IF(AND(SUM('Chemicals Calcs'!AM$1:AM132)-'Chem - ODS'!AH$15*10^6&lt;0,SUM('Chemicals Calcs'!AM$2:AM133)-'Chem - ODS'!AH$15*10^6&gt;0),SUM('Chemicals Calcs'!AM$2:AM133)-'Chem - ODS'!AH$15*10^6,'Chemicals Calcs'!AM133))</f>
        <v>0</v>
      </c>
      <c r="AN133" s="210">
        <f ca="1">IF(SUM('Chemicals Calcs'!AN$2:AN133)-'Chem - ODS'!AI$15*10^6&lt;0,0,IF(AND(SUM('Chemicals Calcs'!AN$1:AN132)-'Chem - ODS'!AI$15*10^6&lt;0,SUM('Chemicals Calcs'!AN$2:AN133)-'Chem - ODS'!AI$15*10^6&gt;0),SUM('Chemicals Calcs'!AN$2:AN133)-'Chem - ODS'!AI$15*10^6,'Chemicals Calcs'!AN133))</f>
        <v>0</v>
      </c>
      <c r="AO133" s="210">
        <f ca="1">IF(SUM('Chemicals Calcs'!AO$2:AO133)-'Chem - ODS'!AJ$15*10^6&lt;0,0,IF(AND(SUM('Chemicals Calcs'!AO$1:AO132)-'Chem - ODS'!AJ$15*10^6&lt;0,SUM('Chemicals Calcs'!AO$2:AO133)-'Chem - ODS'!AJ$15*10^6&gt;0),SUM('Chemicals Calcs'!AO$2:AO133)-'Chem - ODS'!AJ$15*10^6,'Chemicals Calcs'!AO133))</f>
        <v>0</v>
      </c>
      <c r="AP133" s="210">
        <f ca="1">IF(SUM('Chemicals Calcs'!AP$2:AP133)-'Chem - ODS'!AK$15*10^6&lt;0,0,IF(AND(SUM('Chemicals Calcs'!AP$1:AP132)-'Chem - ODS'!AK$15*10^6&lt;0,SUM('Chemicals Calcs'!AP$2:AP133)-'Chem - ODS'!AK$15*10^6&gt;0),SUM('Chemicals Calcs'!AP$2:AP133)-'Chem - ODS'!AK$15*10^6,'Chemicals Calcs'!AP133))</f>
        <v>0</v>
      </c>
    </row>
    <row r="134" spans="1:42">
      <c r="A134" s="74">
        <v>82</v>
      </c>
      <c r="B134">
        <f ca="1">IF('Chemicals 2010'!$A142="CP",INDIRECT("'Chemicals 2010'!"&amp;'Country Selector'!$B$3&amp;ROW($A142))*10^12,0)</f>
        <v>15161929411.199537</v>
      </c>
      <c r="C134" s="90">
        <f t="shared" ca="1" si="6"/>
        <v>19579434520.635536</v>
      </c>
      <c r="D134" s="90">
        <f t="shared" ca="1" si="6"/>
        <v>23996939630.071529</v>
      </c>
      <c r="E134" s="90">
        <f t="shared" ca="1" si="6"/>
        <v>28414444739.507526</v>
      </c>
      <c r="F134" s="90">
        <f t="shared" ca="1" si="6"/>
        <v>32831949848.943523</v>
      </c>
      <c r="G134" s="210">
        <f ca="1">IF(SUM('Chemicals Calcs'!G$2:G134)-'Chem - ODS'!B$15*10^6&lt;0,0,IF(AND(SUM('Chemicals Calcs'!G$1:G133)-'Chem - ODS'!B$15*10^6&lt;0,SUM('Chemicals Calcs'!G$2:G134)-'Chem - ODS'!B$15*10^6&gt;0),SUM('Chemicals Calcs'!G$2:G134)-'Chem - ODS'!B$15*10^6,'Chemicals Calcs'!G134))</f>
        <v>37249454958.379517</v>
      </c>
      <c r="H134" s="210">
        <f ca="1">IF(SUM('Chemicals Calcs'!H$2:H134)-'Chem - ODS'!C$15*10^6&lt;0,0,IF(AND(SUM('Chemicals Calcs'!H$1:H133)-'Chem - ODS'!C$15*10^6&lt;0,SUM('Chemicals Calcs'!H$2:H134)-'Chem - ODS'!C$15*10^6&gt;0),SUM('Chemicals Calcs'!H$2:H134)-'Chem - ODS'!C$15*10^6,'Chemicals Calcs'!H134))</f>
        <v>41666960067.815514</v>
      </c>
      <c r="I134" s="210">
        <f ca="1">IF(SUM('Chemicals Calcs'!I$2:I134)-'Chem - ODS'!D$15*10^6&lt;0,0,IF(AND(SUM('Chemicals Calcs'!I$1:I133)-'Chem - ODS'!D$15*10^6&lt;0,SUM('Chemicals Calcs'!I$2:I134)-'Chem - ODS'!D$15*10^6&gt;0),SUM('Chemicals Calcs'!I$2:I134)-'Chem - ODS'!D$15*10^6,'Chemicals Calcs'!I134))</f>
        <v>46084465177.251511</v>
      </c>
      <c r="J134" s="210">
        <f ca="1">IF(SUM('Chemicals Calcs'!J$2:J134)-'Chem - ODS'!E$15*10^6&lt;0,0,IF(AND(SUM('Chemicals Calcs'!J$1:J133)-'Chem - ODS'!E$15*10^6&lt;0,SUM('Chemicals Calcs'!J$2:J134)-'Chem - ODS'!E$15*10^6&gt;0),SUM('Chemicals Calcs'!J$2:J134)-'Chem - ODS'!E$15*10^6,'Chemicals Calcs'!J134))</f>
        <v>50501970286.687508</v>
      </c>
      <c r="K134" s="210">
        <f ca="1">IF(SUM('Chemicals Calcs'!K$2:K134)-'Chem - ODS'!F$15*10^6&lt;0,0,IF(AND(SUM('Chemicals Calcs'!K$1:K133)-'Chem - ODS'!F$15*10^6&lt;0,SUM('Chemicals Calcs'!K$2:K134)-'Chem - ODS'!F$15*10^6&gt;0),SUM('Chemicals Calcs'!K$2:K134)-'Chem - ODS'!F$15*10^6,'Chemicals Calcs'!K134))</f>
        <v>54919475396.123512</v>
      </c>
      <c r="L134" s="210">
        <f ca="1">IF(SUM('Chemicals Calcs'!L$2:L134)-'Chem - ODS'!G$15*10^6&lt;0,0,IF(AND(SUM('Chemicals Calcs'!L$1:L133)-'Chem - ODS'!G$15*10^6&lt;0,SUM('Chemicals Calcs'!L$2:L134)-'Chem - ODS'!G$15*10^6&gt;0),SUM('Chemicals Calcs'!L$2:L134)-'Chem - ODS'!G$15*10^6,'Chemicals Calcs'!L134))</f>
        <v>59336980505.559502</v>
      </c>
      <c r="M134" s="210">
        <f ca="1">IF(SUM('Chemicals Calcs'!M$2:M134)-'Chem - ODS'!H$15*10^6&lt;0,0,IF(AND(SUM('Chemicals Calcs'!M$1:M133)-'Chem - ODS'!H$15*10^6&lt;0,SUM('Chemicals Calcs'!M$2:M134)-'Chem - ODS'!H$15*10^6&gt;0),SUM('Chemicals Calcs'!M$2:M134)-'Chem - ODS'!H$15*10^6,'Chemicals Calcs'!M134))</f>
        <v>65733823519.511047</v>
      </c>
      <c r="N134" s="210">
        <f ca="1">IF(SUM('Chemicals Calcs'!N$2:N134)-'Chem - ODS'!I$15*10^6&lt;0,0,IF(AND(SUM('Chemicals Calcs'!N$1:N133)-'Chem - ODS'!I$15*10^6&lt;0,SUM('Chemicals Calcs'!N$2:N134)-'Chem - ODS'!I$15*10^6&gt;0),SUM('Chemicals Calcs'!N$2:N134)-'Chem - ODS'!I$15*10^6,'Chemicals Calcs'!N134))</f>
        <v>72130666533.462585</v>
      </c>
      <c r="O134" s="210">
        <f ca="1">IF(SUM('Chemicals Calcs'!O$2:O134)-'Chem - ODS'!J$15*10^6&lt;0,0,IF(AND(SUM('Chemicals Calcs'!O$1:O133)-'Chem - ODS'!J$15*10^6&lt;0,SUM('Chemicals Calcs'!O$2:O134)-'Chem - ODS'!J$15*10^6&gt;0),SUM('Chemicals Calcs'!O$2:O134)-'Chem - ODS'!J$15*10^6,'Chemicals Calcs'!O134))</f>
        <v>78527509547.414124</v>
      </c>
      <c r="P134" s="210">
        <f ca="1">IF(SUM('Chemicals Calcs'!P$2:P134)-'Chem - ODS'!K$15*10^6&lt;0,0,IF(AND(SUM('Chemicals Calcs'!P$1:P133)-'Chem - ODS'!K$15*10^6&lt;0,SUM('Chemicals Calcs'!P$2:P134)-'Chem - ODS'!K$15*10^6&gt;0),SUM('Chemicals Calcs'!P$2:P134)-'Chem - ODS'!K$15*10^6,'Chemicals Calcs'!P134))</f>
        <v>84924352561.365662</v>
      </c>
      <c r="Q134" s="210">
        <f ca="1">IF(SUM('Chemicals Calcs'!Q$2:Q134)-'Chem - ODS'!L$15*10^6&lt;0,0,IF(AND(SUM('Chemicals Calcs'!Q$1:Q133)-'Chem - ODS'!L$15*10^6&lt;0,SUM('Chemicals Calcs'!Q$2:Q134)-'Chem - ODS'!L$15*10^6&gt;0),SUM('Chemicals Calcs'!Q$2:Q134)-'Chem - ODS'!L$15*10^6,'Chemicals Calcs'!Q134))</f>
        <v>91321195575.3172</v>
      </c>
      <c r="R134" s="210">
        <f ca="1">IF(SUM('Chemicals Calcs'!R$2:R134)-'Chem - ODS'!M$15*10^6&lt;0,0,IF(AND(SUM('Chemicals Calcs'!R$1:R133)-'Chem - ODS'!M$15*10^6&lt;0,SUM('Chemicals Calcs'!R$2:R134)-'Chem - ODS'!M$15*10^6&gt;0),SUM('Chemicals Calcs'!R$2:R134)-'Chem - ODS'!M$15*10^6,'Chemicals Calcs'!R134))</f>
        <v>97718038589.268753</v>
      </c>
      <c r="S134" s="210">
        <f ca="1">IF(SUM('Chemicals Calcs'!S$2:S134)-'Chem - ODS'!N$15*10^6&lt;0,0,IF(AND(SUM('Chemicals Calcs'!S$1:S133)-'Chem - ODS'!N$15*10^6&lt;0,SUM('Chemicals Calcs'!S$2:S134)-'Chem - ODS'!N$15*10^6&gt;0),SUM('Chemicals Calcs'!S$2:S134)-'Chem - ODS'!N$15*10^6,'Chemicals Calcs'!S134))</f>
        <v>104114881603.22029</v>
      </c>
      <c r="T134" s="210">
        <f ca="1">IF(SUM('Chemicals Calcs'!T$2:T134)-'Chem - ODS'!O$15*10^6&lt;0,0,IF(AND(SUM('Chemicals Calcs'!T$1:T133)-'Chem - ODS'!O$15*10^6&lt;0,SUM('Chemicals Calcs'!T$2:T134)-'Chem - ODS'!O$15*10^6&gt;0),SUM('Chemicals Calcs'!T$2:T134)-'Chem - ODS'!O$15*10^6,'Chemicals Calcs'!T134))</f>
        <v>110511724617.17184</v>
      </c>
      <c r="U134" s="210">
        <f ca="1">IF(SUM('Chemicals Calcs'!U$2:U134)-'Chem - ODS'!P$15*10^6&lt;0,0,IF(AND(SUM('Chemicals Calcs'!U$1:U133)-'Chem - ODS'!P$15*10^6&lt;0,SUM('Chemicals Calcs'!U$2:U134)-'Chem - ODS'!P$15*10^6&gt;0),SUM('Chemicals Calcs'!U$2:U134)-'Chem - ODS'!P$15*10^6,'Chemicals Calcs'!U134))</f>
        <v>116908567631.12338</v>
      </c>
      <c r="V134" s="210">
        <f ca="1">IF(SUM('Chemicals Calcs'!V$2:V134)-'Chem - ODS'!Q$15*10^6&lt;0,0,IF(AND(SUM('Chemicals Calcs'!V$1:V133)-'Chem - ODS'!Q$15*10^6&lt;0,SUM('Chemicals Calcs'!V$2:V134)-'Chem - ODS'!Q$15*10^6&gt;0),SUM('Chemicals Calcs'!V$2:V134)-'Chem - ODS'!Q$15*10^6,'Chemicals Calcs'!V134))</f>
        <v>123305410645.07492</v>
      </c>
      <c r="W134" s="210">
        <f ca="1">IF(SUM('Chemicals Calcs'!W$2:W134)-'Chem - ODS'!R$15*10^6&lt;0,0,IF(AND(SUM('Chemicals Calcs'!W$1:W133)-'Chem - ODS'!R$15*10^6&lt;0,SUM('Chemicals Calcs'!W$2:W134)-'Chem - ODS'!R$15*10^6&gt;0),SUM('Chemicals Calcs'!W$2:W134)-'Chem - ODS'!R$15*10^6,'Chemicals Calcs'!W134))</f>
        <v>125456900502.95122</v>
      </c>
      <c r="X134" s="210">
        <f ca="1">IF(SUM('Chemicals Calcs'!X$2:X134)-'Chem - ODS'!S$15*10^6&lt;0,0,IF(AND(SUM('Chemicals Calcs'!X$1:X133)-'Chem - ODS'!S$15*10^6&lt;0,SUM('Chemicals Calcs'!X$2:X134)-'Chem - ODS'!S$15*10^6&gt;0),SUM('Chemicals Calcs'!X$2:X134)-'Chem - ODS'!S$15*10^6,'Chemicals Calcs'!X134))</f>
        <v>127608390360.82753</v>
      </c>
      <c r="Y134" s="210">
        <f ca="1">IF(SUM('Chemicals Calcs'!Y$2:Y134)-'Chem - ODS'!T$15*10^6&lt;0,0,IF(AND(SUM('Chemicals Calcs'!Y$1:Y133)-'Chem - ODS'!T$15*10^6&lt;0,SUM('Chemicals Calcs'!Y$2:Y134)-'Chem - ODS'!T$15*10^6&gt;0),SUM('Chemicals Calcs'!Y$2:Y134)-'Chem - ODS'!T$15*10^6,'Chemicals Calcs'!Y134))</f>
        <v>129759880218.70384</v>
      </c>
      <c r="Z134" s="210">
        <f ca="1">IF(SUM('Chemicals Calcs'!Z$2:Z134)-'Chem - ODS'!U$15*10^6&lt;0,0,IF(AND(SUM('Chemicals Calcs'!Z$1:Z133)-'Chem - ODS'!U$15*10^6&lt;0,SUM('Chemicals Calcs'!Z$2:Z134)-'Chem - ODS'!U$15*10^6&gt;0),SUM('Chemicals Calcs'!Z$2:Z134)-'Chem - ODS'!U$15*10^6,'Chemicals Calcs'!Z134))</f>
        <v>131911370076.58014</v>
      </c>
      <c r="AA134" s="210">
        <f ca="1">IF(SUM('Chemicals Calcs'!AA$2:AA134)-'Chem - ODS'!V$15*10^6&lt;0,0,IF(AND(SUM('Chemicals Calcs'!AA$1:AA133)-'Chem - ODS'!V$15*10^6&lt;0,SUM('Chemicals Calcs'!AA$2:AA134)-'Chem - ODS'!V$15*10^6&gt;0),SUM('Chemicals Calcs'!AA$2:AA134)-'Chem - ODS'!V$15*10^6,'Chemicals Calcs'!AA134))</f>
        <v>134062859934.45642</v>
      </c>
      <c r="AB134" s="210">
        <f ca="1">IF(SUM('Chemicals Calcs'!AB$2:AB134)-'Chem - ODS'!W$15*10^6&lt;0,0,IF(AND(SUM('Chemicals Calcs'!AB$1:AB133)-'Chem - ODS'!W$15*10^6&lt;0,SUM('Chemicals Calcs'!AB$2:AB134)-'Chem - ODS'!W$15*10^6&gt;0),SUM('Chemicals Calcs'!AB$2:AB134)-'Chem - ODS'!W$15*10^6,'Chemicals Calcs'!AB134))</f>
        <v>136214349792.33273</v>
      </c>
      <c r="AC134" s="210">
        <f ca="1">IF(SUM('Chemicals Calcs'!AC$2:AC134)-'Chem - ODS'!X$15*10^6&lt;0,0,IF(AND(SUM('Chemicals Calcs'!AC$1:AC133)-'Chem - ODS'!X$15*10^6&lt;0,SUM('Chemicals Calcs'!AC$2:AC134)-'Chem - ODS'!X$15*10^6&gt;0),SUM('Chemicals Calcs'!AC$2:AC134)-'Chem - ODS'!X$15*10^6,'Chemicals Calcs'!AC134))</f>
        <v>138365839650.20905</v>
      </c>
      <c r="AD134" s="210">
        <f ca="1">IF(SUM('Chemicals Calcs'!AD$2:AD134)-'Chem - ODS'!Y$15*10^6&lt;0,0,IF(AND(SUM('Chemicals Calcs'!AD$1:AD133)-'Chem - ODS'!Y$15*10^6&lt;0,SUM('Chemicals Calcs'!AD$2:AD134)-'Chem - ODS'!Y$15*10^6&gt;0),SUM('Chemicals Calcs'!AD$2:AD134)-'Chem - ODS'!Y$15*10^6,'Chemicals Calcs'!AD134))</f>
        <v>140517329508.08533</v>
      </c>
      <c r="AE134" s="210">
        <f ca="1">IF(SUM('Chemicals Calcs'!AE$2:AE134)-'Chem - ODS'!Z$15*10^6&lt;0,0,IF(AND(SUM('Chemicals Calcs'!AE$1:AE133)-'Chem - ODS'!Z$15*10^6&lt;0,SUM('Chemicals Calcs'!AE$2:AE134)-'Chem - ODS'!Z$15*10^6&gt;0),SUM('Chemicals Calcs'!AE$2:AE134)-'Chem - ODS'!Z$15*10^6,'Chemicals Calcs'!AE134))</f>
        <v>142668819365.96167</v>
      </c>
      <c r="AF134" s="210">
        <f ca="1">IF(SUM('Chemicals Calcs'!AF$2:AF134)-'Chem - ODS'!AA$15*10^6&lt;0,0,IF(AND(SUM('Chemicals Calcs'!AF$1:AF133)-'Chem - ODS'!AA$15*10^6&lt;0,SUM('Chemicals Calcs'!AF$2:AF134)-'Chem - ODS'!AA$15*10^6&gt;0),SUM('Chemicals Calcs'!AF$2:AF134)-'Chem - ODS'!AA$15*10^6,'Chemicals Calcs'!AF134))</f>
        <v>144820309223.83795</v>
      </c>
      <c r="AG134" s="210">
        <f ca="1">IF(SUM('Chemicals Calcs'!AG$2:AG134)-'Chem - ODS'!AB$15*10^6&lt;0,0,IF(AND(SUM('Chemicals Calcs'!AG$1:AG133)-'Chem - ODS'!AB$15*10^6&lt;0,SUM('Chemicals Calcs'!AG$2:AG134)-'Chem - ODS'!AB$15*10^6&gt;0),SUM('Chemicals Calcs'!AG$2:AG134)-'Chem - ODS'!AB$15*10^6,'Chemicals Calcs'!AG134))</f>
        <v>146971799081.71426</v>
      </c>
      <c r="AH134" s="210">
        <f ca="1">IF(SUM('Chemicals Calcs'!AH$2:AH134)-'Chem - ODS'!AC$15*10^6&lt;0,0,IF(AND(SUM('Chemicals Calcs'!AH$1:AH133)-'Chem - ODS'!AC$15*10^6&lt;0,SUM('Chemicals Calcs'!AH$2:AH134)-'Chem - ODS'!AC$15*10^6&gt;0),SUM('Chemicals Calcs'!AH$2:AH134)-'Chem - ODS'!AC$15*10^6,'Chemicals Calcs'!AH134))</f>
        <v>149123288939.59058</v>
      </c>
      <c r="AI134" s="210">
        <f ca="1">IF(SUM('Chemicals Calcs'!AI$2:AI134)-'Chem - ODS'!AD$15*10^6&lt;0,0,IF(AND(SUM('Chemicals Calcs'!AI$1:AI133)-'Chem - ODS'!AD$15*10^6&lt;0,SUM('Chemicals Calcs'!AI$2:AI134)-'Chem - ODS'!AD$15*10^6&gt;0),SUM('Chemicals Calcs'!AI$2:AI134)-'Chem - ODS'!AD$15*10^6,'Chemicals Calcs'!AI134))</f>
        <v>151274778797.46686</v>
      </c>
      <c r="AJ134" s="210">
        <f ca="1">IF(SUM('Chemicals Calcs'!AJ$2:AJ134)-'Chem - ODS'!AE$15*10^6&lt;0,0,IF(AND(SUM('Chemicals Calcs'!AJ$1:AJ133)-'Chem - ODS'!AE$15*10^6&lt;0,SUM('Chemicals Calcs'!AJ$2:AJ134)-'Chem - ODS'!AE$15*10^6&gt;0),SUM('Chemicals Calcs'!AJ$2:AJ134)-'Chem - ODS'!AE$15*10^6,'Chemicals Calcs'!AJ134))</f>
        <v>153426268655.34314</v>
      </c>
      <c r="AK134" s="210">
        <f ca="1">IF(SUM('Chemicals Calcs'!AK$2:AK134)-'Chem - ODS'!AF$15*10^6&lt;0,0,IF(AND(SUM('Chemicals Calcs'!AK$1:AK133)-'Chem - ODS'!AF$15*10^6&lt;0,SUM('Chemicals Calcs'!AK$2:AK134)-'Chem - ODS'!AF$15*10^6&gt;0),SUM('Chemicals Calcs'!AK$2:AK134)-'Chem - ODS'!AF$15*10^6,'Chemicals Calcs'!AK134))</f>
        <v>155577758513.21945</v>
      </c>
      <c r="AL134" s="210">
        <f ca="1">IF(SUM('Chemicals Calcs'!AL$2:AL134)-'Chem - ODS'!AG$15*10^6&lt;0,0,IF(AND(SUM('Chemicals Calcs'!AL$1:AL133)-'Chem - ODS'!AG$15*10^6&lt;0,SUM('Chemicals Calcs'!AL$2:AL134)-'Chem - ODS'!AG$15*10^6&gt;0),SUM('Chemicals Calcs'!AL$2:AL134)-'Chem - ODS'!AG$15*10^6,'Chemicals Calcs'!AL134))</f>
        <v>157729248371.09576</v>
      </c>
      <c r="AM134" s="210">
        <f ca="1">IF(SUM('Chemicals Calcs'!AM$2:AM134)-'Chem - ODS'!AH$15*10^6&lt;0,0,IF(AND(SUM('Chemicals Calcs'!AM$1:AM133)-'Chem - ODS'!AH$15*10^6&lt;0,SUM('Chemicals Calcs'!AM$2:AM134)-'Chem - ODS'!AH$15*10^6&gt;0),SUM('Chemicals Calcs'!AM$2:AM134)-'Chem - ODS'!AH$15*10^6,'Chemicals Calcs'!AM134))</f>
        <v>159880738228.97208</v>
      </c>
      <c r="AN134" s="210">
        <f ca="1">IF(SUM('Chemicals Calcs'!AN$2:AN134)-'Chem - ODS'!AI$15*10^6&lt;0,0,IF(AND(SUM('Chemicals Calcs'!AN$1:AN133)-'Chem - ODS'!AI$15*10^6&lt;0,SUM('Chemicals Calcs'!AN$2:AN134)-'Chem - ODS'!AI$15*10^6&gt;0),SUM('Chemicals Calcs'!AN$2:AN134)-'Chem - ODS'!AI$15*10^6,'Chemicals Calcs'!AN134))</f>
        <v>162032228086.84839</v>
      </c>
      <c r="AO134" s="210">
        <f ca="1">IF(SUM('Chemicals Calcs'!AO$2:AO134)-'Chem - ODS'!AJ$15*10^6&lt;0,0,IF(AND(SUM('Chemicals Calcs'!AO$1:AO133)-'Chem - ODS'!AJ$15*10^6&lt;0,SUM('Chemicals Calcs'!AO$2:AO134)-'Chem - ODS'!AJ$15*10^6&gt;0),SUM('Chemicals Calcs'!AO$2:AO134)-'Chem - ODS'!AJ$15*10^6,'Chemicals Calcs'!AO134))</f>
        <v>164183717944.72467</v>
      </c>
      <c r="AP134" s="210">
        <f ca="1">IF(SUM('Chemicals Calcs'!AP$2:AP134)-'Chem - ODS'!AK$15*10^6&lt;0,0,IF(AND(SUM('Chemicals Calcs'!AP$1:AP133)-'Chem - ODS'!AK$15*10^6&lt;0,SUM('Chemicals Calcs'!AP$2:AP134)-'Chem - ODS'!AK$15*10^6&gt;0),SUM('Chemicals Calcs'!AP$2:AP134)-'Chem - ODS'!AK$15*10^6,'Chemicals Calcs'!AP134))</f>
        <v>166335207802.60098</v>
      </c>
    </row>
    <row r="135" spans="1:42">
      <c r="A135" s="74">
        <v>83</v>
      </c>
      <c r="B135">
        <f ca="1">IF('Chemicals 2010'!$A143="CP",INDIRECT("'Chemicals 2010'!"&amp;'Country Selector'!$B$3&amp;ROW($A143))*10^12,0)</f>
        <v>0</v>
      </c>
      <c r="C135" s="90">
        <f t="shared" ca="1" si="6"/>
        <v>0</v>
      </c>
      <c r="D135" s="90">
        <f t="shared" ca="1" si="6"/>
        <v>0</v>
      </c>
      <c r="E135" s="90">
        <f t="shared" ca="1" si="6"/>
        <v>0</v>
      </c>
      <c r="F135" s="90">
        <f t="shared" ca="1" si="6"/>
        <v>0</v>
      </c>
      <c r="G135" s="210">
        <f ca="1">IF(SUM('Chemicals Calcs'!G$2:G135)-'Chem - ODS'!B$15*10^6&lt;0,0,IF(AND(SUM('Chemicals Calcs'!G$1:G134)-'Chem - ODS'!B$15*10^6&lt;0,SUM('Chemicals Calcs'!G$2:G135)-'Chem - ODS'!B$15*10^6&gt;0),SUM('Chemicals Calcs'!G$2:G135)-'Chem - ODS'!B$15*10^6,'Chemicals Calcs'!G135))</f>
        <v>0</v>
      </c>
      <c r="H135" s="210">
        <f ca="1">IF(SUM('Chemicals Calcs'!H$2:H135)-'Chem - ODS'!C$15*10^6&lt;0,0,IF(AND(SUM('Chemicals Calcs'!H$1:H134)-'Chem - ODS'!C$15*10^6&lt;0,SUM('Chemicals Calcs'!H$2:H135)-'Chem - ODS'!C$15*10^6&gt;0),SUM('Chemicals Calcs'!H$2:H135)-'Chem - ODS'!C$15*10^6,'Chemicals Calcs'!H135))</f>
        <v>0</v>
      </c>
      <c r="I135" s="210">
        <f ca="1">IF(SUM('Chemicals Calcs'!I$2:I135)-'Chem - ODS'!D$15*10^6&lt;0,0,IF(AND(SUM('Chemicals Calcs'!I$1:I134)-'Chem - ODS'!D$15*10^6&lt;0,SUM('Chemicals Calcs'!I$2:I135)-'Chem - ODS'!D$15*10^6&gt;0),SUM('Chemicals Calcs'!I$2:I135)-'Chem - ODS'!D$15*10^6,'Chemicals Calcs'!I135))</f>
        <v>0</v>
      </c>
      <c r="J135" s="210">
        <f ca="1">IF(SUM('Chemicals Calcs'!J$2:J135)-'Chem - ODS'!E$15*10^6&lt;0,0,IF(AND(SUM('Chemicals Calcs'!J$1:J134)-'Chem - ODS'!E$15*10^6&lt;0,SUM('Chemicals Calcs'!J$2:J135)-'Chem - ODS'!E$15*10^6&gt;0),SUM('Chemicals Calcs'!J$2:J135)-'Chem - ODS'!E$15*10^6,'Chemicals Calcs'!J135))</f>
        <v>0</v>
      </c>
      <c r="K135" s="210">
        <f ca="1">IF(SUM('Chemicals Calcs'!K$2:K135)-'Chem - ODS'!F$15*10^6&lt;0,0,IF(AND(SUM('Chemicals Calcs'!K$1:K134)-'Chem - ODS'!F$15*10^6&lt;0,SUM('Chemicals Calcs'!K$2:K135)-'Chem - ODS'!F$15*10^6&gt;0),SUM('Chemicals Calcs'!K$2:K135)-'Chem - ODS'!F$15*10^6,'Chemicals Calcs'!K135))</f>
        <v>0</v>
      </c>
      <c r="L135" s="210">
        <f ca="1">IF(SUM('Chemicals Calcs'!L$2:L135)-'Chem - ODS'!G$15*10^6&lt;0,0,IF(AND(SUM('Chemicals Calcs'!L$1:L134)-'Chem - ODS'!G$15*10^6&lt;0,SUM('Chemicals Calcs'!L$2:L135)-'Chem - ODS'!G$15*10^6&gt;0),SUM('Chemicals Calcs'!L$2:L135)-'Chem - ODS'!G$15*10^6,'Chemicals Calcs'!L135))</f>
        <v>0</v>
      </c>
      <c r="M135" s="210">
        <f ca="1">IF(SUM('Chemicals Calcs'!M$2:M135)-'Chem - ODS'!H$15*10^6&lt;0,0,IF(AND(SUM('Chemicals Calcs'!M$1:M134)-'Chem - ODS'!H$15*10^6&lt;0,SUM('Chemicals Calcs'!M$2:M135)-'Chem - ODS'!H$15*10^6&gt;0),SUM('Chemicals Calcs'!M$2:M135)-'Chem - ODS'!H$15*10^6,'Chemicals Calcs'!M135))</f>
        <v>0</v>
      </c>
      <c r="N135" s="210">
        <f ca="1">IF(SUM('Chemicals Calcs'!N$2:N135)-'Chem - ODS'!I$15*10^6&lt;0,0,IF(AND(SUM('Chemicals Calcs'!N$1:N134)-'Chem - ODS'!I$15*10^6&lt;0,SUM('Chemicals Calcs'!N$2:N135)-'Chem - ODS'!I$15*10^6&gt;0),SUM('Chemicals Calcs'!N$2:N135)-'Chem - ODS'!I$15*10^6,'Chemicals Calcs'!N135))</f>
        <v>0</v>
      </c>
      <c r="O135" s="210">
        <f ca="1">IF(SUM('Chemicals Calcs'!O$2:O135)-'Chem - ODS'!J$15*10^6&lt;0,0,IF(AND(SUM('Chemicals Calcs'!O$1:O134)-'Chem - ODS'!J$15*10^6&lt;0,SUM('Chemicals Calcs'!O$2:O135)-'Chem - ODS'!J$15*10^6&gt;0),SUM('Chemicals Calcs'!O$2:O135)-'Chem - ODS'!J$15*10^6,'Chemicals Calcs'!O135))</f>
        <v>0</v>
      </c>
      <c r="P135" s="210">
        <f ca="1">IF(SUM('Chemicals Calcs'!P$2:P135)-'Chem - ODS'!K$15*10^6&lt;0,0,IF(AND(SUM('Chemicals Calcs'!P$1:P134)-'Chem - ODS'!K$15*10^6&lt;0,SUM('Chemicals Calcs'!P$2:P135)-'Chem - ODS'!K$15*10^6&gt;0),SUM('Chemicals Calcs'!P$2:P135)-'Chem - ODS'!K$15*10^6,'Chemicals Calcs'!P135))</f>
        <v>0</v>
      </c>
      <c r="Q135" s="210">
        <f ca="1">IF(SUM('Chemicals Calcs'!Q$2:Q135)-'Chem - ODS'!L$15*10^6&lt;0,0,IF(AND(SUM('Chemicals Calcs'!Q$1:Q134)-'Chem - ODS'!L$15*10^6&lt;0,SUM('Chemicals Calcs'!Q$2:Q135)-'Chem - ODS'!L$15*10^6&gt;0),SUM('Chemicals Calcs'!Q$2:Q135)-'Chem - ODS'!L$15*10^6,'Chemicals Calcs'!Q135))</f>
        <v>0</v>
      </c>
      <c r="R135" s="210">
        <f ca="1">IF(SUM('Chemicals Calcs'!R$2:R135)-'Chem - ODS'!M$15*10^6&lt;0,0,IF(AND(SUM('Chemicals Calcs'!R$1:R134)-'Chem - ODS'!M$15*10^6&lt;0,SUM('Chemicals Calcs'!R$2:R135)-'Chem - ODS'!M$15*10^6&gt;0),SUM('Chemicals Calcs'!R$2:R135)-'Chem - ODS'!M$15*10^6,'Chemicals Calcs'!R135))</f>
        <v>0</v>
      </c>
      <c r="S135" s="210">
        <f ca="1">IF(SUM('Chemicals Calcs'!S$2:S135)-'Chem - ODS'!N$15*10^6&lt;0,0,IF(AND(SUM('Chemicals Calcs'!S$1:S134)-'Chem - ODS'!N$15*10^6&lt;0,SUM('Chemicals Calcs'!S$2:S135)-'Chem - ODS'!N$15*10^6&gt;0),SUM('Chemicals Calcs'!S$2:S135)-'Chem - ODS'!N$15*10^6,'Chemicals Calcs'!S135))</f>
        <v>0</v>
      </c>
      <c r="T135" s="210">
        <f ca="1">IF(SUM('Chemicals Calcs'!T$2:T135)-'Chem - ODS'!O$15*10^6&lt;0,0,IF(AND(SUM('Chemicals Calcs'!T$1:T134)-'Chem - ODS'!O$15*10^6&lt;0,SUM('Chemicals Calcs'!T$2:T135)-'Chem - ODS'!O$15*10^6&gt;0),SUM('Chemicals Calcs'!T$2:T135)-'Chem - ODS'!O$15*10^6,'Chemicals Calcs'!T135))</f>
        <v>0</v>
      </c>
      <c r="U135" s="210">
        <f ca="1">IF(SUM('Chemicals Calcs'!U$2:U135)-'Chem - ODS'!P$15*10^6&lt;0,0,IF(AND(SUM('Chemicals Calcs'!U$1:U134)-'Chem - ODS'!P$15*10^6&lt;0,SUM('Chemicals Calcs'!U$2:U135)-'Chem - ODS'!P$15*10^6&gt;0),SUM('Chemicals Calcs'!U$2:U135)-'Chem - ODS'!P$15*10^6,'Chemicals Calcs'!U135))</f>
        <v>0</v>
      </c>
      <c r="V135" s="210">
        <f ca="1">IF(SUM('Chemicals Calcs'!V$2:V135)-'Chem - ODS'!Q$15*10^6&lt;0,0,IF(AND(SUM('Chemicals Calcs'!V$1:V134)-'Chem - ODS'!Q$15*10^6&lt;0,SUM('Chemicals Calcs'!V$2:V135)-'Chem - ODS'!Q$15*10^6&gt;0),SUM('Chemicals Calcs'!V$2:V135)-'Chem - ODS'!Q$15*10^6,'Chemicals Calcs'!V135))</f>
        <v>0</v>
      </c>
      <c r="W135" s="210">
        <f ca="1">IF(SUM('Chemicals Calcs'!W$2:W135)-'Chem - ODS'!R$15*10^6&lt;0,0,IF(AND(SUM('Chemicals Calcs'!W$1:W134)-'Chem - ODS'!R$15*10^6&lt;0,SUM('Chemicals Calcs'!W$2:W135)-'Chem - ODS'!R$15*10^6&gt;0),SUM('Chemicals Calcs'!W$2:W135)-'Chem - ODS'!R$15*10^6,'Chemicals Calcs'!W135))</f>
        <v>0</v>
      </c>
      <c r="X135" s="210">
        <f ca="1">IF(SUM('Chemicals Calcs'!X$2:X135)-'Chem - ODS'!S$15*10^6&lt;0,0,IF(AND(SUM('Chemicals Calcs'!X$1:X134)-'Chem - ODS'!S$15*10^6&lt;0,SUM('Chemicals Calcs'!X$2:X135)-'Chem - ODS'!S$15*10^6&gt;0),SUM('Chemicals Calcs'!X$2:X135)-'Chem - ODS'!S$15*10^6,'Chemicals Calcs'!X135))</f>
        <v>0</v>
      </c>
      <c r="Y135" s="210">
        <f ca="1">IF(SUM('Chemicals Calcs'!Y$2:Y135)-'Chem - ODS'!T$15*10^6&lt;0,0,IF(AND(SUM('Chemicals Calcs'!Y$1:Y134)-'Chem - ODS'!T$15*10^6&lt;0,SUM('Chemicals Calcs'!Y$2:Y135)-'Chem - ODS'!T$15*10^6&gt;0),SUM('Chemicals Calcs'!Y$2:Y135)-'Chem - ODS'!T$15*10^6,'Chemicals Calcs'!Y135))</f>
        <v>0</v>
      </c>
      <c r="Z135" s="210">
        <f ca="1">IF(SUM('Chemicals Calcs'!Z$2:Z135)-'Chem - ODS'!U$15*10^6&lt;0,0,IF(AND(SUM('Chemicals Calcs'!Z$1:Z134)-'Chem - ODS'!U$15*10^6&lt;0,SUM('Chemicals Calcs'!Z$2:Z135)-'Chem - ODS'!U$15*10^6&gt;0),SUM('Chemicals Calcs'!Z$2:Z135)-'Chem - ODS'!U$15*10^6,'Chemicals Calcs'!Z135))</f>
        <v>0</v>
      </c>
      <c r="AA135" s="210">
        <f ca="1">IF(SUM('Chemicals Calcs'!AA$2:AA135)-'Chem - ODS'!V$15*10^6&lt;0,0,IF(AND(SUM('Chemicals Calcs'!AA$1:AA134)-'Chem - ODS'!V$15*10^6&lt;0,SUM('Chemicals Calcs'!AA$2:AA135)-'Chem - ODS'!V$15*10^6&gt;0),SUM('Chemicals Calcs'!AA$2:AA135)-'Chem - ODS'!V$15*10^6,'Chemicals Calcs'!AA135))</f>
        <v>0</v>
      </c>
      <c r="AB135" s="210">
        <f ca="1">IF(SUM('Chemicals Calcs'!AB$2:AB135)-'Chem - ODS'!W$15*10^6&lt;0,0,IF(AND(SUM('Chemicals Calcs'!AB$1:AB134)-'Chem - ODS'!W$15*10^6&lt;0,SUM('Chemicals Calcs'!AB$2:AB135)-'Chem - ODS'!W$15*10^6&gt;0),SUM('Chemicals Calcs'!AB$2:AB135)-'Chem - ODS'!W$15*10^6,'Chemicals Calcs'!AB135))</f>
        <v>0</v>
      </c>
      <c r="AC135" s="210">
        <f ca="1">IF(SUM('Chemicals Calcs'!AC$2:AC135)-'Chem - ODS'!X$15*10^6&lt;0,0,IF(AND(SUM('Chemicals Calcs'!AC$1:AC134)-'Chem - ODS'!X$15*10^6&lt;0,SUM('Chemicals Calcs'!AC$2:AC135)-'Chem - ODS'!X$15*10^6&gt;0),SUM('Chemicals Calcs'!AC$2:AC135)-'Chem - ODS'!X$15*10^6,'Chemicals Calcs'!AC135))</f>
        <v>0</v>
      </c>
      <c r="AD135" s="210">
        <f ca="1">IF(SUM('Chemicals Calcs'!AD$2:AD135)-'Chem - ODS'!Y$15*10^6&lt;0,0,IF(AND(SUM('Chemicals Calcs'!AD$1:AD134)-'Chem - ODS'!Y$15*10^6&lt;0,SUM('Chemicals Calcs'!AD$2:AD135)-'Chem - ODS'!Y$15*10^6&gt;0),SUM('Chemicals Calcs'!AD$2:AD135)-'Chem - ODS'!Y$15*10^6,'Chemicals Calcs'!AD135))</f>
        <v>0</v>
      </c>
      <c r="AE135" s="210">
        <f ca="1">IF(SUM('Chemicals Calcs'!AE$2:AE135)-'Chem - ODS'!Z$15*10^6&lt;0,0,IF(AND(SUM('Chemicals Calcs'!AE$1:AE134)-'Chem - ODS'!Z$15*10^6&lt;0,SUM('Chemicals Calcs'!AE$2:AE135)-'Chem - ODS'!Z$15*10^6&gt;0),SUM('Chemicals Calcs'!AE$2:AE135)-'Chem - ODS'!Z$15*10^6,'Chemicals Calcs'!AE135))</f>
        <v>0</v>
      </c>
      <c r="AF135" s="210">
        <f ca="1">IF(SUM('Chemicals Calcs'!AF$2:AF135)-'Chem - ODS'!AA$15*10^6&lt;0,0,IF(AND(SUM('Chemicals Calcs'!AF$1:AF134)-'Chem - ODS'!AA$15*10^6&lt;0,SUM('Chemicals Calcs'!AF$2:AF135)-'Chem - ODS'!AA$15*10^6&gt;0),SUM('Chemicals Calcs'!AF$2:AF135)-'Chem - ODS'!AA$15*10^6,'Chemicals Calcs'!AF135))</f>
        <v>0</v>
      </c>
      <c r="AG135" s="210">
        <f ca="1">IF(SUM('Chemicals Calcs'!AG$2:AG135)-'Chem - ODS'!AB$15*10^6&lt;0,0,IF(AND(SUM('Chemicals Calcs'!AG$1:AG134)-'Chem - ODS'!AB$15*10^6&lt;0,SUM('Chemicals Calcs'!AG$2:AG135)-'Chem - ODS'!AB$15*10^6&gt;0),SUM('Chemicals Calcs'!AG$2:AG135)-'Chem - ODS'!AB$15*10^6,'Chemicals Calcs'!AG135))</f>
        <v>0</v>
      </c>
      <c r="AH135" s="210">
        <f ca="1">IF(SUM('Chemicals Calcs'!AH$2:AH135)-'Chem - ODS'!AC$15*10^6&lt;0,0,IF(AND(SUM('Chemicals Calcs'!AH$1:AH134)-'Chem - ODS'!AC$15*10^6&lt;0,SUM('Chemicals Calcs'!AH$2:AH135)-'Chem - ODS'!AC$15*10^6&gt;0),SUM('Chemicals Calcs'!AH$2:AH135)-'Chem - ODS'!AC$15*10^6,'Chemicals Calcs'!AH135))</f>
        <v>0</v>
      </c>
      <c r="AI135" s="210">
        <f ca="1">IF(SUM('Chemicals Calcs'!AI$2:AI135)-'Chem - ODS'!AD$15*10^6&lt;0,0,IF(AND(SUM('Chemicals Calcs'!AI$1:AI134)-'Chem - ODS'!AD$15*10^6&lt;0,SUM('Chemicals Calcs'!AI$2:AI135)-'Chem - ODS'!AD$15*10^6&gt;0),SUM('Chemicals Calcs'!AI$2:AI135)-'Chem - ODS'!AD$15*10^6,'Chemicals Calcs'!AI135))</f>
        <v>0</v>
      </c>
      <c r="AJ135" s="210">
        <f ca="1">IF(SUM('Chemicals Calcs'!AJ$2:AJ135)-'Chem - ODS'!AE$15*10^6&lt;0,0,IF(AND(SUM('Chemicals Calcs'!AJ$1:AJ134)-'Chem - ODS'!AE$15*10^6&lt;0,SUM('Chemicals Calcs'!AJ$2:AJ135)-'Chem - ODS'!AE$15*10^6&gt;0),SUM('Chemicals Calcs'!AJ$2:AJ135)-'Chem - ODS'!AE$15*10^6,'Chemicals Calcs'!AJ135))</f>
        <v>0</v>
      </c>
      <c r="AK135" s="210">
        <f ca="1">IF(SUM('Chemicals Calcs'!AK$2:AK135)-'Chem - ODS'!AF$15*10^6&lt;0,0,IF(AND(SUM('Chemicals Calcs'!AK$1:AK134)-'Chem - ODS'!AF$15*10^6&lt;0,SUM('Chemicals Calcs'!AK$2:AK135)-'Chem - ODS'!AF$15*10^6&gt;0),SUM('Chemicals Calcs'!AK$2:AK135)-'Chem - ODS'!AF$15*10^6,'Chemicals Calcs'!AK135))</f>
        <v>0</v>
      </c>
      <c r="AL135" s="210">
        <f ca="1">IF(SUM('Chemicals Calcs'!AL$2:AL135)-'Chem - ODS'!AG$15*10^6&lt;0,0,IF(AND(SUM('Chemicals Calcs'!AL$1:AL134)-'Chem - ODS'!AG$15*10^6&lt;0,SUM('Chemicals Calcs'!AL$2:AL135)-'Chem - ODS'!AG$15*10^6&gt;0),SUM('Chemicals Calcs'!AL$2:AL135)-'Chem - ODS'!AG$15*10^6,'Chemicals Calcs'!AL135))</f>
        <v>0</v>
      </c>
      <c r="AM135" s="210">
        <f ca="1">IF(SUM('Chemicals Calcs'!AM$2:AM135)-'Chem - ODS'!AH$15*10^6&lt;0,0,IF(AND(SUM('Chemicals Calcs'!AM$1:AM134)-'Chem - ODS'!AH$15*10^6&lt;0,SUM('Chemicals Calcs'!AM$2:AM135)-'Chem - ODS'!AH$15*10^6&gt;0),SUM('Chemicals Calcs'!AM$2:AM135)-'Chem - ODS'!AH$15*10^6,'Chemicals Calcs'!AM135))</f>
        <v>0</v>
      </c>
      <c r="AN135" s="210">
        <f ca="1">IF(SUM('Chemicals Calcs'!AN$2:AN135)-'Chem - ODS'!AI$15*10^6&lt;0,0,IF(AND(SUM('Chemicals Calcs'!AN$1:AN134)-'Chem - ODS'!AI$15*10^6&lt;0,SUM('Chemicals Calcs'!AN$2:AN135)-'Chem - ODS'!AI$15*10^6&gt;0),SUM('Chemicals Calcs'!AN$2:AN135)-'Chem - ODS'!AI$15*10^6,'Chemicals Calcs'!AN135))</f>
        <v>0</v>
      </c>
      <c r="AO135" s="210">
        <f ca="1">IF(SUM('Chemicals Calcs'!AO$2:AO135)-'Chem - ODS'!AJ$15*10^6&lt;0,0,IF(AND(SUM('Chemicals Calcs'!AO$1:AO134)-'Chem - ODS'!AJ$15*10^6&lt;0,SUM('Chemicals Calcs'!AO$2:AO135)-'Chem - ODS'!AJ$15*10^6&gt;0),SUM('Chemicals Calcs'!AO$2:AO135)-'Chem - ODS'!AJ$15*10^6,'Chemicals Calcs'!AO135))</f>
        <v>0</v>
      </c>
      <c r="AP135" s="210">
        <f ca="1">IF(SUM('Chemicals Calcs'!AP$2:AP135)-'Chem - ODS'!AK$15*10^6&lt;0,0,IF(AND(SUM('Chemicals Calcs'!AP$1:AP134)-'Chem - ODS'!AK$15*10^6&lt;0,SUM('Chemicals Calcs'!AP$2:AP135)-'Chem - ODS'!AK$15*10^6&gt;0),SUM('Chemicals Calcs'!AP$2:AP135)-'Chem - ODS'!AK$15*10^6,'Chemicals Calcs'!AP135))</f>
        <v>0</v>
      </c>
    </row>
    <row r="136" spans="1:42">
      <c r="A136" s="74">
        <v>84</v>
      </c>
      <c r="B136">
        <f ca="1">IF('Chemicals 2010'!$A144="CP",INDIRECT("'Chemicals 2010'!"&amp;'Country Selector'!$B$3&amp;ROW($A144))*10^12,0)</f>
        <v>0</v>
      </c>
      <c r="C136" s="90">
        <f t="shared" ca="1" si="6"/>
        <v>0</v>
      </c>
      <c r="D136" s="90">
        <f t="shared" ca="1" si="6"/>
        <v>0</v>
      </c>
      <c r="E136" s="90">
        <f t="shared" ca="1" si="6"/>
        <v>0</v>
      </c>
      <c r="F136" s="90">
        <f t="shared" ca="1" si="6"/>
        <v>0</v>
      </c>
      <c r="G136" s="210">
        <f ca="1">IF(SUM('Chemicals Calcs'!G$2:G136)-'Chem - ODS'!B$15*10^6&lt;0,0,IF(AND(SUM('Chemicals Calcs'!G$1:G135)-'Chem - ODS'!B$15*10^6&lt;0,SUM('Chemicals Calcs'!G$2:G136)-'Chem - ODS'!B$15*10^6&gt;0),SUM('Chemicals Calcs'!G$2:G136)-'Chem - ODS'!B$15*10^6,'Chemicals Calcs'!G136))</f>
        <v>0</v>
      </c>
      <c r="H136" s="210">
        <f ca="1">IF(SUM('Chemicals Calcs'!H$2:H136)-'Chem - ODS'!C$15*10^6&lt;0,0,IF(AND(SUM('Chemicals Calcs'!H$1:H135)-'Chem - ODS'!C$15*10^6&lt;0,SUM('Chemicals Calcs'!H$2:H136)-'Chem - ODS'!C$15*10^6&gt;0),SUM('Chemicals Calcs'!H$2:H136)-'Chem - ODS'!C$15*10^6,'Chemicals Calcs'!H136))</f>
        <v>0</v>
      </c>
      <c r="I136" s="210">
        <f ca="1">IF(SUM('Chemicals Calcs'!I$2:I136)-'Chem - ODS'!D$15*10^6&lt;0,0,IF(AND(SUM('Chemicals Calcs'!I$1:I135)-'Chem - ODS'!D$15*10^6&lt;0,SUM('Chemicals Calcs'!I$2:I136)-'Chem - ODS'!D$15*10^6&gt;0),SUM('Chemicals Calcs'!I$2:I136)-'Chem - ODS'!D$15*10^6,'Chemicals Calcs'!I136))</f>
        <v>0</v>
      </c>
      <c r="J136" s="210">
        <f ca="1">IF(SUM('Chemicals Calcs'!J$2:J136)-'Chem - ODS'!E$15*10^6&lt;0,0,IF(AND(SUM('Chemicals Calcs'!J$1:J135)-'Chem - ODS'!E$15*10^6&lt;0,SUM('Chemicals Calcs'!J$2:J136)-'Chem - ODS'!E$15*10^6&gt;0),SUM('Chemicals Calcs'!J$2:J136)-'Chem - ODS'!E$15*10^6,'Chemicals Calcs'!J136))</f>
        <v>0</v>
      </c>
      <c r="K136" s="210">
        <f ca="1">IF(SUM('Chemicals Calcs'!K$2:K136)-'Chem - ODS'!F$15*10^6&lt;0,0,IF(AND(SUM('Chemicals Calcs'!K$1:K135)-'Chem - ODS'!F$15*10^6&lt;0,SUM('Chemicals Calcs'!K$2:K136)-'Chem - ODS'!F$15*10^6&gt;0),SUM('Chemicals Calcs'!K$2:K136)-'Chem - ODS'!F$15*10^6,'Chemicals Calcs'!K136))</f>
        <v>0</v>
      </c>
      <c r="L136" s="210">
        <f ca="1">IF(SUM('Chemicals Calcs'!L$2:L136)-'Chem - ODS'!G$15*10^6&lt;0,0,IF(AND(SUM('Chemicals Calcs'!L$1:L135)-'Chem - ODS'!G$15*10^6&lt;0,SUM('Chemicals Calcs'!L$2:L136)-'Chem - ODS'!G$15*10^6&gt;0),SUM('Chemicals Calcs'!L$2:L136)-'Chem - ODS'!G$15*10^6,'Chemicals Calcs'!L136))</f>
        <v>0</v>
      </c>
      <c r="M136" s="210">
        <f ca="1">IF(SUM('Chemicals Calcs'!M$2:M136)-'Chem - ODS'!H$15*10^6&lt;0,0,IF(AND(SUM('Chemicals Calcs'!M$1:M135)-'Chem - ODS'!H$15*10^6&lt;0,SUM('Chemicals Calcs'!M$2:M136)-'Chem - ODS'!H$15*10^6&gt;0),SUM('Chemicals Calcs'!M$2:M136)-'Chem - ODS'!H$15*10^6,'Chemicals Calcs'!M136))</f>
        <v>0</v>
      </c>
      <c r="N136" s="210">
        <f ca="1">IF(SUM('Chemicals Calcs'!N$2:N136)-'Chem - ODS'!I$15*10^6&lt;0,0,IF(AND(SUM('Chemicals Calcs'!N$1:N135)-'Chem - ODS'!I$15*10^6&lt;0,SUM('Chemicals Calcs'!N$2:N136)-'Chem - ODS'!I$15*10^6&gt;0),SUM('Chemicals Calcs'!N$2:N136)-'Chem - ODS'!I$15*10^6,'Chemicals Calcs'!N136))</f>
        <v>0</v>
      </c>
      <c r="O136" s="210">
        <f ca="1">IF(SUM('Chemicals Calcs'!O$2:O136)-'Chem - ODS'!J$15*10^6&lt;0,0,IF(AND(SUM('Chemicals Calcs'!O$1:O135)-'Chem - ODS'!J$15*10^6&lt;0,SUM('Chemicals Calcs'!O$2:O136)-'Chem - ODS'!J$15*10^6&gt;0),SUM('Chemicals Calcs'!O$2:O136)-'Chem - ODS'!J$15*10^6,'Chemicals Calcs'!O136))</f>
        <v>0</v>
      </c>
      <c r="P136" s="210">
        <f ca="1">IF(SUM('Chemicals Calcs'!P$2:P136)-'Chem - ODS'!K$15*10^6&lt;0,0,IF(AND(SUM('Chemicals Calcs'!P$1:P135)-'Chem - ODS'!K$15*10^6&lt;0,SUM('Chemicals Calcs'!P$2:P136)-'Chem - ODS'!K$15*10^6&gt;0),SUM('Chemicals Calcs'!P$2:P136)-'Chem - ODS'!K$15*10^6,'Chemicals Calcs'!P136))</f>
        <v>0</v>
      </c>
      <c r="Q136" s="210">
        <f ca="1">IF(SUM('Chemicals Calcs'!Q$2:Q136)-'Chem - ODS'!L$15*10^6&lt;0,0,IF(AND(SUM('Chemicals Calcs'!Q$1:Q135)-'Chem - ODS'!L$15*10^6&lt;0,SUM('Chemicals Calcs'!Q$2:Q136)-'Chem - ODS'!L$15*10^6&gt;0),SUM('Chemicals Calcs'!Q$2:Q136)-'Chem - ODS'!L$15*10^6,'Chemicals Calcs'!Q136))</f>
        <v>0</v>
      </c>
      <c r="R136" s="210">
        <f ca="1">IF(SUM('Chemicals Calcs'!R$2:R136)-'Chem - ODS'!M$15*10^6&lt;0,0,IF(AND(SUM('Chemicals Calcs'!R$1:R135)-'Chem - ODS'!M$15*10^6&lt;0,SUM('Chemicals Calcs'!R$2:R136)-'Chem - ODS'!M$15*10^6&gt;0),SUM('Chemicals Calcs'!R$2:R136)-'Chem - ODS'!M$15*10^6,'Chemicals Calcs'!R136))</f>
        <v>0</v>
      </c>
      <c r="S136" s="210">
        <f ca="1">IF(SUM('Chemicals Calcs'!S$2:S136)-'Chem - ODS'!N$15*10^6&lt;0,0,IF(AND(SUM('Chemicals Calcs'!S$1:S135)-'Chem - ODS'!N$15*10^6&lt;0,SUM('Chemicals Calcs'!S$2:S136)-'Chem - ODS'!N$15*10^6&gt;0),SUM('Chemicals Calcs'!S$2:S136)-'Chem - ODS'!N$15*10^6,'Chemicals Calcs'!S136))</f>
        <v>0</v>
      </c>
      <c r="T136" s="210">
        <f ca="1">IF(SUM('Chemicals Calcs'!T$2:T136)-'Chem - ODS'!O$15*10^6&lt;0,0,IF(AND(SUM('Chemicals Calcs'!T$1:T135)-'Chem - ODS'!O$15*10^6&lt;0,SUM('Chemicals Calcs'!T$2:T136)-'Chem - ODS'!O$15*10^6&gt;0),SUM('Chemicals Calcs'!T$2:T136)-'Chem - ODS'!O$15*10^6,'Chemicals Calcs'!T136))</f>
        <v>0</v>
      </c>
      <c r="U136" s="210">
        <f ca="1">IF(SUM('Chemicals Calcs'!U$2:U136)-'Chem - ODS'!P$15*10^6&lt;0,0,IF(AND(SUM('Chemicals Calcs'!U$1:U135)-'Chem - ODS'!P$15*10^6&lt;0,SUM('Chemicals Calcs'!U$2:U136)-'Chem - ODS'!P$15*10^6&gt;0),SUM('Chemicals Calcs'!U$2:U136)-'Chem - ODS'!P$15*10^6,'Chemicals Calcs'!U136))</f>
        <v>0</v>
      </c>
      <c r="V136" s="210">
        <f ca="1">IF(SUM('Chemicals Calcs'!V$2:V136)-'Chem - ODS'!Q$15*10^6&lt;0,0,IF(AND(SUM('Chemicals Calcs'!V$1:V135)-'Chem - ODS'!Q$15*10^6&lt;0,SUM('Chemicals Calcs'!V$2:V136)-'Chem - ODS'!Q$15*10^6&gt;0),SUM('Chemicals Calcs'!V$2:V136)-'Chem - ODS'!Q$15*10^6,'Chemicals Calcs'!V136))</f>
        <v>0</v>
      </c>
      <c r="W136" s="210">
        <f ca="1">IF(SUM('Chemicals Calcs'!W$2:W136)-'Chem - ODS'!R$15*10^6&lt;0,0,IF(AND(SUM('Chemicals Calcs'!W$1:W135)-'Chem - ODS'!R$15*10^6&lt;0,SUM('Chemicals Calcs'!W$2:W136)-'Chem - ODS'!R$15*10^6&gt;0),SUM('Chemicals Calcs'!W$2:W136)-'Chem - ODS'!R$15*10^6,'Chemicals Calcs'!W136))</f>
        <v>0</v>
      </c>
      <c r="X136" s="210">
        <f ca="1">IF(SUM('Chemicals Calcs'!X$2:X136)-'Chem - ODS'!S$15*10^6&lt;0,0,IF(AND(SUM('Chemicals Calcs'!X$1:X135)-'Chem - ODS'!S$15*10^6&lt;0,SUM('Chemicals Calcs'!X$2:X136)-'Chem - ODS'!S$15*10^6&gt;0),SUM('Chemicals Calcs'!X$2:X136)-'Chem - ODS'!S$15*10^6,'Chemicals Calcs'!X136))</f>
        <v>0</v>
      </c>
      <c r="Y136" s="210">
        <f ca="1">IF(SUM('Chemicals Calcs'!Y$2:Y136)-'Chem - ODS'!T$15*10^6&lt;0,0,IF(AND(SUM('Chemicals Calcs'!Y$1:Y135)-'Chem - ODS'!T$15*10^6&lt;0,SUM('Chemicals Calcs'!Y$2:Y136)-'Chem - ODS'!T$15*10^6&gt;0),SUM('Chemicals Calcs'!Y$2:Y136)-'Chem - ODS'!T$15*10^6,'Chemicals Calcs'!Y136))</f>
        <v>0</v>
      </c>
      <c r="Z136" s="210">
        <f ca="1">IF(SUM('Chemicals Calcs'!Z$2:Z136)-'Chem - ODS'!U$15*10^6&lt;0,0,IF(AND(SUM('Chemicals Calcs'!Z$1:Z135)-'Chem - ODS'!U$15*10^6&lt;0,SUM('Chemicals Calcs'!Z$2:Z136)-'Chem - ODS'!U$15*10^6&gt;0),SUM('Chemicals Calcs'!Z$2:Z136)-'Chem - ODS'!U$15*10^6,'Chemicals Calcs'!Z136))</f>
        <v>0</v>
      </c>
      <c r="AA136" s="210">
        <f ca="1">IF(SUM('Chemicals Calcs'!AA$2:AA136)-'Chem - ODS'!V$15*10^6&lt;0,0,IF(AND(SUM('Chemicals Calcs'!AA$1:AA135)-'Chem - ODS'!V$15*10^6&lt;0,SUM('Chemicals Calcs'!AA$2:AA136)-'Chem - ODS'!V$15*10^6&gt;0),SUM('Chemicals Calcs'!AA$2:AA136)-'Chem - ODS'!V$15*10^6,'Chemicals Calcs'!AA136))</f>
        <v>0</v>
      </c>
      <c r="AB136" s="210">
        <f ca="1">IF(SUM('Chemicals Calcs'!AB$2:AB136)-'Chem - ODS'!W$15*10^6&lt;0,0,IF(AND(SUM('Chemicals Calcs'!AB$1:AB135)-'Chem - ODS'!W$15*10^6&lt;0,SUM('Chemicals Calcs'!AB$2:AB136)-'Chem - ODS'!W$15*10^6&gt;0),SUM('Chemicals Calcs'!AB$2:AB136)-'Chem - ODS'!W$15*10^6,'Chemicals Calcs'!AB136))</f>
        <v>0</v>
      </c>
      <c r="AC136" s="210">
        <f ca="1">IF(SUM('Chemicals Calcs'!AC$2:AC136)-'Chem - ODS'!X$15*10^6&lt;0,0,IF(AND(SUM('Chemicals Calcs'!AC$1:AC135)-'Chem - ODS'!X$15*10^6&lt;0,SUM('Chemicals Calcs'!AC$2:AC136)-'Chem - ODS'!X$15*10^6&gt;0),SUM('Chemicals Calcs'!AC$2:AC136)-'Chem - ODS'!X$15*10^6,'Chemicals Calcs'!AC136))</f>
        <v>0</v>
      </c>
      <c r="AD136" s="210">
        <f ca="1">IF(SUM('Chemicals Calcs'!AD$2:AD136)-'Chem - ODS'!Y$15*10^6&lt;0,0,IF(AND(SUM('Chemicals Calcs'!AD$1:AD135)-'Chem - ODS'!Y$15*10^6&lt;0,SUM('Chemicals Calcs'!AD$2:AD136)-'Chem - ODS'!Y$15*10^6&gt;0),SUM('Chemicals Calcs'!AD$2:AD136)-'Chem - ODS'!Y$15*10^6,'Chemicals Calcs'!AD136))</f>
        <v>0</v>
      </c>
      <c r="AE136" s="210">
        <f ca="1">IF(SUM('Chemicals Calcs'!AE$2:AE136)-'Chem - ODS'!Z$15*10^6&lt;0,0,IF(AND(SUM('Chemicals Calcs'!AE$1:AE135)-'Chem - ODS'!Z$15*10^6&lt;0,SUM('Chemicals Calcs'!AE$2:AE136)-'Chem - ODS'!Z$15*10^6&gt;0),SUM('Chemicals Calcs'!AE$2:AE136)-'Chem - ODS'!Z$15*10^6,'Chemicals Calcs'!AE136))</f>
        <v>0</v>
      </c>
      <c r="AF136" s="210">
        <f ca="1">IF(SUM('Chemicals Calcs'!AF$2:AF136)-'Chem - ODS'!AA$15*10^6&lt;0,0,IF(AND(SUM('Chemicals Calcs'!AF$1:AF135)-'Chem - ODS'!AA$15*10^6&lt;0,SUM('Chemicals Calcs'!AF$2:AF136)-'Chem - ODS'!AA$15*10^6&gt;0),SUM('Chemicals Calcs'!AF$2:AF136)-'Chem - ODS'!AA$15*10^6,'Chemicals Calcs'!AF136))</f>
        <v>0</v>
      </c>
      <c r="AG136" s="210">
        <f ca="1">IF(SUM('Chemicals Calcs'!AG$2:AG136)-'Chem - ODS'!AB$15*10^6&lt;0,0,IF(AND(SUM('Chemicals Calcs'!AG$1:AG135)-'Chem - ODS'!AB$15*10^6&lt;0,SUM('Chemicals Calcs'!AG$2:AG136)-'Chem - ODS'!AB$15*10^6&gt;0),SUM('Chemicals Calcs'!AG$2:AG136)-'Chem - ODS'!AB$15*10^6,'Chemicals Calcs'!AG136))</f>
        <v>0</v>
      </c>
      <c r="AH136" s="210">
        <f ca="1">IF(SUM('Chemicals Calcs'!AH$2:AH136)-'Chem - ODS'!AC$15*10^6&lt;0,0,IF(AND(SUM('Chemicals Calcs'!AH$1:AH135)-'Chem - ODS'!AC$15*10^6&lt;0,SUM('Chemicals Calcs'!AH$2:AH136)-'Chem - ODS'!AC$15*10^6&gt;0),SUM('Chemicals Calcs'!AH$2:AH136)-'Chem - ODS'!AC$15*10^6,'Chemicals Calcs'!AH136))</f>
        <v>0</v>
      </c>
      <c r="AI136" s="210">
        <f ca="1">IF(SUM('Chemicals Calcs'!AI$2:AI136)-'Chem - ODS'!AD$15*10^6&lt;0,0,IF(AND(SUM('Chemicals Calcs'!AI$1:AI135)-'Chem - ODS'!AD$15*10^6&lt;0,SUM('Chemicals Calcs'!AI$2:AI136)-'Chem - ODS'!AD$15*10^6&gt;0),SUM('Chemicals Calcs'!AI$2:AI136)-'Chem - ODS'!AD$15*10^6,'Chemicals Calcs'!AI136))</f>
        <v>0</v>
      </c>
      <c r="AJ136" s="210">
        <f ca="1">IF(SUM('Chemicals Calcs'!AJ$2:AJ136)-'Chem - ODS'!AE$15*10^6&lt;0,0,IF(AND(SUM('Chemicals Calcs'!AJ$1:AJ135)-'Chem - ODS'!AE$15*10^6&lt;0,SUM('Chemicals Calcs'!AJ$2:AJ136)-'Chem - ODS'!AE$15*10^6&gt;0),SUM('Chemicals Calcs'!AJ$2:AJ136)-'Chem - ODS'!AE$15*10^6,'Chemicals Calcs'!AJ136))</f>
        <v>0</v>
      </c>
      <c r="AK136" s="210">
        <f ca="1">IF(SUM('Chemicals Calcs'!AK$2:AK136)-'Chem - ODS'!AF$15*10^6&lt;0,0,IF(AND(SUM('Chemicals Calcs'!AK$1:AK135)-'Chem - ODS'!AF$15*10^6&lt;0,SUM('Chemicals Calcs'!AK$2:AK136)-'Chem - ODS'!AF$15*10^6&gt;0),SUM('Chemicals Calcs'!AK$2:AK136)-'Chem - ODS'!AF$15*10^6,'Chemicals Calcs'!AK136))</f>
        <v>0</v>
      </c>
      <c r="AL136" s="210">
        <f ca="1">IF(SUM('Chemicals Calcs'!AL$2:AL136)-'Chem - ODS'!AG$15*10^6&lt;0,0,IF(AND(SUM('Chemicals Calcs'!AL$1:AL135)-'Chem - ODS'!AG$15*10^6&lt;0,SUM('Chemicals Calcs'!AL$2:AL136)-'Chem - ODS'!AG$15*10^6&gt;0),SUM('Chemicals Calcs'!AL$2:AL136)-'Chem - ODS'!AG$15*10^6,'Chemicals Calcs'!AL136))</f>
        <v>0</v>
      </c>
      <c r="AM136" s="210">
        <f ca="1">IF(SUM('Chemicals Calcs'!AM$2:AM136)-'Chem - ODS'!AH$15*10^6&lt;0,0,IF(AND(SUM('Chemicals Calcs'!AM$1:AM135)-'Chem - ODS'!AH$15*10^6&lt;0,SUM('Chemicals Calcs'!AM$2:AM136)-'Chem - ODS'!AH$15*10^6&gt;0),SUM('Chemicals Calcs'!AM$2:AM136)-'Chem - ODS'!AH$15*10^6,'Chemicals Calcs'!AM136))</f>
        <v>0</v>
      </c>
      <c r="AN136" s="210">
        <f ca="1">IF(SUM('Chemicals Calcs'!AN$2:AN136)-'Chem - ODS'!AI$15*10^6&lt;0,0,IF(AND(SUM('Chemicals Calcs'!AN$1:AN135)-'Chem - ODS'!AI$15*10^6&lt;0,SUM('Chemicals Calcs'!AN$2:AN136)-'Chem - ODS'!AI$15*10^6&gt;0),SUM('Chemicals Calcs'!AN$2:AN136)-'Chem - ODS'!AI$15*10^6,'Chemicals Calcs'!AN136))</f>
        <v>0</v>
      </c>
      <c r="AO136" s="210">
        <f ca="1">IF(SUM('Chemicals Calcs'!AO$2:AO136)-'Chem - ODS'!AJ$15*10^6&lt;0,0,IF(AND(SUM('Chemicals Calcs'!AO$1:AO135)-'Chem - ODS'!AJ$15*10^6&lt;0,SUM('Chemicals Calcs'!AO$2:AO136)-'Chem - ODS'!AJ$15*10^6&gt;0),SUM('Chemicals Calcs'!AO$2:AO136)-'Chem - ODS'!AJ$15*10^6,'Chemicals Calcs'!AO136))</f>
        <v>0</v>
      </c>
      <c r="AP136" s="210">
        <f ca="1">IF(SUM('Chemicals Calcs'!AP$2:AP136)-'Chem - ODS'!AK$15*10^6&lt;0,0,IF(AND(SUM('Chemicals Calcs'!AP$1:AP135)-'Chem - ODS'!AK$15*10^6&lt;0,SUM('Chemicals Calcs'!AP$2:AP136)-'Chem - ODS'!AK$15*10^6&gt;0),SUM('Chemicals Calcs'!AP$2:AP136)-'Chem - ODS'!AK$15*10^6,'Chemicals Calcs'!AP136))</f>
        <v>0</v>
      </c>
    </row>
    <row r="137" spans="1:42">
      <c r="A137" s="74">
        <v>85</v>
      </c>
      <c r="B137">
        <f ca="1">IF('Chemicals 2010'!$A145="CP",INDIRECT("'Chemicals 2010'!"&amp;'Country Selector'!$B$3&amp;ROW($A145))*10^12,0)</f>
        <v>0</v>
      </c>
      <c r="C137" s="90">
        <f t="shared" ca="1" si="6"/>
        <v>0</v>
      </c>
      <c r="D137" s="90">
        <f t="shared" ca="1" si="6"/>
        <v>0</v>
      </c>
      <c r="E137" s="90">
        <f t="shared" ca="1" si="6"/>
        <v>0</v>
      </c>
      <c r="F137" s="90">
        <f t="shared" ca="1" si="6"/>
        <v>0</v>
      </c>
      <c r="G137" s="210">
        <f ca="1">IF(SUM('Chemicals Calcs'!G$2:G137)-'Chem - ODS'!B$15*10^6&lt;0,0,IF(AND(SUM('Chemicals Calcs'!G$1:G136)-'Chem - ODS'!B$15*10^6&lt;0,SUM('Chemicals Calcs'!G$2:G137)-'Chem - ODS'!B$15*10^6&gt;0),SUM('Chemicals Calcs'!G$2:G137)-'Chem - ODS'!B$15*10^6,'Chemicals Calcs'!G137))</f>
        <v>0</v>
      </c>
      <c r="H137" s="210">
        <f ca="1">IF(SUM('Chemicals Calcs'!H$2:H137)-'Chem - ODS'!C$15*10^6&lt;0,0,IF(AND(SUM('Chemicals Calcs'!H$1:H136)-'Chem - ODS'!C$15*10^6&lt;0,SUM('Chemicals Calcs'!H$2:H137)-'Chem - ODS'!C$15*10^6&gt;0),SUM('Chemicals Calcs'!H$2:H137)-'Chem - ODS'!C$15*10^6,'Chemicals Calcs'!H137))</f>
        <v>0</v>
      </c>
      <c r="I137" s="210">
        <f ca="1">IF(SUM('Chemicals Calcs'!I$2:I137)-'Chem - ODS'!D$15*10^6&lt;0,0,IF(AND(SUM('Chemicals Calcs'!I$1:I136)-'Chem - ODS'!D$15*10^6&lt;0,SUM('Chemicals Calcs'!I$2:I137)-'Chem - ODS'!D$15*10^6&gt;0),SUM('Chemicals Calcs'!I$2:I137)-'Chem - ODS'!D$15*10^6,'Chemicals Calcs'!I137))</f>
        <v>0</v>
      </c>
      <c r="J137" s="210">
        <f ca="1">IF(SUM('Chemicals Calcs'!J$2:J137)-'Chem - ODS'!E$15*10^6&lt;0,0,IF(AND(SUM('Chemicals Calcs'!J$1:J136)-'Chem - ODS'!E$15*10^6&lt;0,SUM('Chemicals Calcs'!J$2:J137)-'Chem - ODS'!E$15*10^6&gt;0),SUM('Chemicals Calcs'!J$2:J137)-'Chem - ODS'!E$15*10^6,'Chemicals Calcs'!J137))</f>
        <v>0</v>
      </c>
      <c r="K137" s="210">
        <f ca="1">IF(SUM('Chemicals Calcs'!K$2:K137)-'Chem - ODS'!F$15*10^6&lt;0,0,IF(AND(SUM('Chemicals Calcs'!K$1:K136)-'Chem - ODS'!F$15*10^6&lt;0,SUM('Chemicals Calcs'!K$2:K137)-'Chem - ODS'!F$15*10^6&gt;0),SUM('Chemicals Calcs'!K$2:K137)-'Chem - ODS'!F$15*10^6,'Chemicals Calcs'!K137))</f>
        <v>0</v>
      </c>
      <c r="L137" s="210">
        <f ca="1">IF(SUM('Chemicals Calcs'!L$2:L137)-'Chem - ODS'!G$15*10^6&lt;0,0,IF(AND(SUM('Chemicals Calcs'!L$1:L136)-'Chem - ODS'!G$15*10^6&lt;0,SUM('Chemicals Calcs'!L$2:L137)-'Chem - ODS'!G$15*10^6&gt;0),SUM('Chemicals Calcs'!L$2:L137)-'Chem - ODS'!G$15*10^6,'Chemicals Calcs'!L137))</f>
        <v>0</v>
      </c>
      <c r="M137" s="210">
        <f ca="1">IF(SUM('Chemicals Calcs'!M$2:M137)-'Chem - ODS'!H$15*10^6&lt;0,0,IF(AND(SUM('Chemicals Calcs'!M$1:M136)-'Chem - ODS'!H$15*10^6&lt;0,SUM('Chemicals Calcs'!M$2:M137)-'Chem - ODS'!H$15*10^6&gt;0),SUM('Chemicals Calcs'!M$2:M137)-'Chem - ODS'!H$15*10^6,'Chemicals Calcs'!M137))</f>
        <v>0</v>
      </c>
      <c r="N137" s="210">
        <f ca="1">IF(SUM('Chemicals Calcs'!N$2:N137)-'Chem - ODS'!I$15*10^6&lt;0,0,IF(AND(SUM('Chemicals Calcs'!N$1:N136)-'Chem - ODS'!I$15*10^6&lt;0,SUM('Chemicals Calcs'!N$2:N137)-'Chem - ODS'!I$15*10^6&gt;0),SUM('Chemicals Calcs'!N$2:N137)-'Chem - ODS'!I$15*10^6,'Chemicals Calcs'!N137))</f>
        <v>0</v>
      </c>
      <c r="O137" s="210">
        <f ca="1">IF(SUM('Chemicals Calcs'!O$2:O137)-'Chem - ODS'!J$15*10^6&lt;0,0,IF(AND(SUM('Chemicals Calcs'!O$1:O136)-'Chem - ODS'!J$15*10^6&lt;0,SUM('Chemicals Calcs'!O$2:O137)-'Chem - ODS'!J$15*10^6&gt;0),SUM('Chemicals Calcs'!O$2:O137)-'Chem - ODS'!J$15*10^6,'Chemicals Calcs'!O137))</f>
        <v>0</v>
      </c>
      <c r="P137" s="210">
        <f ca="1">IF(SUM('Chemicals Calcs'!P$2:P137)-'Chem - ODS'!K$15*10^6&lt;0,0,IF(AND(SUM('Chemicals Calcs'!P$1:P136)-'Chem - ODS'!K$15*10^6&lt;0,SUM('Chemicals Calcs'!P$2:P137)-'Chem - ODS'!K$15*10^6&gt;0),SUM('Chemicals Calcs'!P$2:P137)-'Chem - ODS'!K$15*10^6,'Chemicals Calcs'!P137))</f>
        <v>0</v>
      </c>
      <c r="Q137" s="210">
        <f ca="1">IF(SUM('Chemicals Calcs'!Q$2:Q137)-'Chem - ODS'!L$15*10^6&lt;0,0,IF(AND(SUM('Chemicals Calcs'!Q$1:Q136)-'Chem - ODS'!L$15*10^6&lt;0,SUM('Chemicals Calcs'!Q$2:Q137)-'Chem - ODS'!L$15*10^6&gt;0),SUM('Chemicals Calcs'!Q$2:Q137)-'Chem - ODS'!L$15*10^6,'Chemicals Calcs'!Q137))</f>
        <v>0</v>
      </c>
      <c r="R137" s="210">
        <f ca="1">IF(SUM('Chemicals Calcs'!R$2:R137)-'Chem - ODS'!M$15*10^6&lt;0,0,IF(AND(SUM('Chemicals Calcs'!R$1:R136)-'Chem - ODS'!M$15*10^6&lt;0,SUM('Chemicals Calcs'!R$2:R137)-'Chem - ODS'!M$15*10^6&gt;0),SUM('Chemicals Calcs'!R$2:R137)-'Chem - ODS'!M$15*10^6,'Chemicals Calcs'!R137))</f>
        <v>0</v>
      </c>
      <c r="S137" s="210">
        <f ca="1">IF(SUM('Chemicals Calcs'!S$2:S137)-'Chem - ODS'!N$15*10^6&lt;0,0,IF(AND(SUM('Chemicals Calcs'!S$1:S136)-'Chem - ODS'!N$15*10^6&lt;0,SUM('Chemicals Calcs'!S$2:S137)-'Chem - ODS'!N$15*10^6&gt;0),SUM('Chemicals Calcs'!S$2:S137)-'Chem - ODS'!N$15*10^6,'Chemicals Calcs'!S137))</f>
        <v>0</v>
      </c>
      <c r="T137" s="210">
        <f ca="1">IF(SUM('Chemicals Calcs'!T$2:T137)-'Chem - ODS'!O$15*10^6&lt;0,0,IF(AND(SUM('Chemicals Calcs'!T$1:T136)-'Chem - ODS'!O$15*10^6&lt;0,SUM('Chemicals Calcs'!T$2:T137)-'Chem - ODS'!O$15*10^6&gt;0),SUM('Chemicals Calcs'!T$2:T137)-'Chem - ODS'!O$15*10^6,'Chemicals Calcs'!T137))</f>
        <v>0</v>
      </c>
      <c r="U137" s="210">
        <f ca="1">IF(SUM('Chemicals Calcs'!U$2:U137)-'Chem - ODS'!P$15*10^6&lt;0,0,IF(AND(SUM('Chemicals Calcs'!U$1:U136)-'Chem - ODS'!P$15*10^6&lt;0,SUM('Chemicals Calcs'!U$2:U137)-'Chem - ODS'!P$15*10^6&gt;0),SUM('Chemicals Calcs'!U$2:U137)-'Chem - ODS'!P$15*10^6,'Chemicals Calcs'!U137))</f>
        <v>0</v>
      </c>
      <c r="V137" s="210">
        <f ca="1">IF(SUM('Chemicals Calcs'!V$2:V137)-'Chem - ODS'!Q$15*10^6&lt;0,0,IF(AND(SUM('Chemicals Calcs'!V$1:V136)-'Chem - ODS'!Q$15*10^6&lt;0,SUM('Chemicals Calcs'!V$2:V137)-'Chem - ODS'!Q$15*10^6&gt;0),SUM('Chemicals Calcs'!V$2:V137)-'Chem - ODS'!Q$15*10^6,'Chemicals Calcs'!V137))</f>
        <v>0</v>
      </c>
      <c r="W137" s="210">
        <f ca="1">IF(SUM('Chemicals Calcs'!W$2:W137)-'Chem - ODS'!R$15*10^6&lt;0,0,IF(AND(SUM('Chemicals Calcs'!W$1:W136)-'Chem - ODS'!R$15*10^6&lt;0,SUM('Chemicals Calcs'!W$2:W137)-'Chem - ODS'!R$15*10^6&gt;0),SUM('Chemicals Calcs'!W$2:W137)-'Chem - ODS'!R$15*10^6,'Chemicals Calcs'!W137))</f>
        <v>0</v>
      </c>
      <c r="X137" s="210">
        <f ca="1">IF(SUM('Chemicals Calcs'!X$2:X137)-'Chem - ODS'!S$15*10^6&lt;0,0,IF(AND(SUM('Chemicals Calcs'!X$1:X136)-'Chem - ODS'!S$15*10^6&lt;0,SUM('Chemicals Calcs'!X$2:X137)-'Chem - ODS'!S$15*10^6&gt;0),SUM('Chemicals Calcs'!X$2:X137)-'Chem - ODS'!S$15*10^6,'Chemicals Calcs'!X137))</f>
        <v>0</v>
      </c>
      <c r="Y137" s="210">
        <f ca="1">IF(SUM('Chemicals Calcs'!Y$2:Y137)-'Chem - ODS'!T$15*10^6&lt;0,0,IF(AND(SUM('Chemicals Calcs'!Y$1:Y136)-'Chem - ODS'!T$15*10^6&lt;0,SUM('Chemicals Calcs'!Y$2:Y137)-'Chem - ODS'!T$15*10^6&gt;0),SUM('Chemicals Calcs'!Y$2:Y137)-'Chem - ODS'!T$15*10^6,'Chemicals Calcs'!Y137))</f>
        <v>0</v>
      </c>
      <c r="Z137" s="210">
        <f ca="1">IF(SUM('Chemicals Calcs'!Z$2:Z137)-'Chem - ODS'!U$15*10^6&lt;0,0,IF(AND(SUM('Chemicals Calcs'!Z$1:Z136)-'Chem - ODS'!U$15*10^6&lt;0,SUM('Chemicals Calcs'!Z$2:Z137)-'Chem - ODS'!U$15*10^6&gt;0),SUM('Chemicals Calcs'!Z$2:Z137)-'Chem - ODS'!U$15*10^6,'Chemicals Calcs'!Z137))</f>
        <v>0</v>
      </c>
      <c r="AA137" s="210">
        <f ca="1">IF(SUM('Chemicals Calcs'!AA$2:AA137)-'Chem - ODS'!V$15*10^6&lt;0,0,IF(AND(SUM('Chemicals Calcs'!AA$1:AA136)-'Chem - ODS'!V$15*10^6&lt;0,SUM('Chemicals Calcs'!AA$2:AA137)-'Chem - ODS'!V$15*10^6&gt;0),SUM('Chemicals Calcs'!AA$2:AA137)-'Chem - ODS'!V$15*10^6,'Chemicals Calcs'!AA137))</f>
        <v>0</v>
      </c>
      <c r="AB137" s="210">
        <f ca="1">IF(SUM('Chemicals Calcs'!AB$2:AB137)-'Chem - ODS'!W$15*10^6&lt;0,0,IF(AND(SUM('Chemicals Calcs'!AB$1:AB136)-'Chem - ODS'!W$15*10^6&lt;0,SUM('Chemicals Calcs'!AB$2:AB137)-'Chem - ODS'!W$15*10^6&gt;0),SUM('Chemicals Calcs'!AB$2:AB137)-'Chem - ODS'!W$15*10^6,'Chemicals Calcs'!AB137))</f>
        <v>0</v>
      </c>
      <c r="AC137" s="210">
        <f ca="1">IF(SUM('Chemicals Calcs'!AC$2:AC137)-'Chem - ODS'!X$15*10^6&lt;0,0,IF(AND(SUM('Chemicals Calcs'!AC$1:AC136)-'Chem - ODS'!X$15*10^6&lt;0,SUM('Chemicals Calcs'!AC$2:AC137)-'Chem - ODS'!X$15*10^6&gt;0),SUM('Chemicals Calcs'!AC$2:AC137)-'Chem - ODS'!X$15*10^6,'Chemicals Calcs'!AC137))</f>
        <v>0</v>
      </c>
      <c r="AD137" s="210">
        <f ca="1">IF(SUM('Chemicals Calcs'!AD$2:AD137)-'Chem - ODS'!Y$15*10^6&lt;0,0,IF(AND(SUM('Chemicals Calcs'!AD$1:AD136)-'Chem - ODS'!Y$15*10^6&lt;0,SUM('Chemicals Calcs'!AD$2:AD137)-'Chem - ODS'!Y$15*10^6&gt;0),SUM('Chemicals Calcs'!AD$2:AD137)-'Chem - ODS'!Y$15*10^6,'Chemicals Calcs'!AD137))</f>
        <v>0</v>
      </c>
      <c r="AE137" s="210">
        <f ca="1">IF(SUM('Chemicals Calcs'!AE$2:AE137)-'Chem - ODS'!Z$15*10^6&lt;0,0,IF(AND(SUM('Chemicals Calcs'!AE$1:AE136)-'Chem - ODS'!Z$15*10^6&lt;0,SUM('Chemicals Calcs'!AE$2:AE137)-'Chem - ODS'!Z$15*10^6&gt;0),SUM('Chemicals Calcs'!AE$2:AE137)-'Chem - ODS'!Z$15*10^6,'Chemicals Calcs'!AE137))</f>
        <v>0</v>
      </c>
      <c r="AF137" s="210">
        <f ca="1">IF(SUM('Chemicals Calcs'!AF$2:AF137)-'Chem - ODS'!AA$15*10^6&lt;0,0,IF(AND(SUM('Chemicals Calcs'!AF$1:AF136)-'Chem - ODS'!AA$15*10^6&lt;0,SUM('Chemicals Calcs'!AF$2:AF137)-'Chem - ODS'!AA$15*10^6&gt;0),SUM('Chemicals Calcs'!AF$2:AF137)-'Chem - ODS'!AA$15*10^6,'Chemicals Calcs'!AF137))</f>
        <v>0</v>
      </c>
      <c r="AG137" s="210">
        <f ca="1">IF(SUM('Chemicals Calcs'!AG$2:AG137)-'Chem - ODS'!AB$15*10^6&lt;0,0,IF(AND(SUM('Chemicals Calcs'!AG$1:AG136)-'Chem - ODS'!AB$15*10^6&lt;0,SUM('Chemicals Calcs'!AG$2:AG137)-'Chem - ODS'!AB$15*10^6&gt;0),SUM('Chemicals Calcs'!AG$2:AG137)-'Chem - ODS'!AB$15*10^6,'Chemicals Calcs'!AG137))</f>
        <v>0</v>
      </c>
      <c r="AH137" s="210">
        <f ca="1">IF(SUM('Chemicals Calcs'!AH$2:AH137)-'Chem - ODS'!AC$15*10^6&lt;0,0,IF(AND(SUM('Chemicals Calcs'!AH$1:AH136)-'Chem - ODS'!AC$15*10^6&lt;0,SUM('Chemicals Calcs'!AH$2:AH137)-'Chem - ODS'!AC$15*10^6&gt;0),SUM('Chemicals Calcs'!AH$2:AH137)-'Chem - ODS'!AC$15*10^6,'Chemicals Calcs'!AH137))</f>
        <v>0</v>
      </c>
      <c r="AI137" s="210">
        <f ca="1">IF(SUM('Chemicals Calcs'!AI$2:AI137)-'Chem - ODS'!AD$15*10^6&lt;0,0,IF(AND(SUM('Chemicals Calcs'!AI$1:AI136)-'Chem - ODS'!AD$15*10^6&lt;0,SUM('Chemicals Calcs'!AI$2:AI137)-'Chem - ODS'!AD$15*10^6&gt;0),SUM('Chemicals Calcs'!AI$2:AI137)-'Chem - ODS'!AD$15*10^6,'Chemicals Calcs'!AI137))</f>
        <v>0</v>
      </c>
      <c r="AJ137" s="210">
        <f ca="1">IF(SUM('Chemicals Calcs'!AJ$2:AJ137)-'Chem - ODS'!AE$15*10^6&lt;0,0,IF(AND(SUM('Chemicals Calcs'!AJ$1:AJ136)-'Chem - ODS'!AE$15*10^6&lt;0,SUM('Chemicals Calcs'!AJ$2:AJ137)-'Chem - ODS'!AE$15*10^6&gt;0),SUM('Chemicals Calcs'!AJ$2:AJ137)-'Chem - ODS'!AE$15*10^6,'Chemicals Calcs'!AJ137))</f>
        <v>0</v>
      </c>
      <c r="AK137" s="210">
        <f ca="1">IF(SUM('Chemicals Calcs'!AK$2:AK137)-'Chem - ODS'!AF$15*10^6&lt;0,0,IF(AND(SUM('Chemicals Calcs'!AK$1:AK136)-'Chem - ODS'!AF$15*10^6&lt;0,SUM('Chemicals Calcs'!AK$2:AK137)-'Chem - ODS'!AF$15*10^6&gt;0),SUM('Chemicals Calcs'!AK$2:AK137)-'Chem - ODS'!AF$15*10^6,'Chemicals Calcs'!AK137))</f>
        <v>0</v>
      </c>
      <c r="AL137" s="210">
        <f ca="1">IF(SUM('Chemicals Calcs'!AL$2:AL137)-'Chem - ODS'!AG$15*10^6&lt;0,0,IF(AND(SUM('Chemicals Calcs'!AL$1:AL136)-'Chem - ODS'!AG$15*10^6&lt;0,SUM('Chemicals Calcs'!AL$2:AL137)-'Chem - ODS'!AG$15*10^6&gt;0),SUM('Chemicals Calcs'!AL$2:AL137)-'Chem - ODS'!AG$15*10^6,'Chemicals Calcs'!AL137))</f>
        <v>0</v>
      </c>
      <c r="AM137" s="210">
        <f ca="1">IF(SUM('Chemicals Calcs'!AM$2:AM137)-'Chem - ODS'!AH$15*10^6&lt;0,0,IF(AND(SUM('Chemicals Calcs'!AM$1:AM136)-'Chem - ODS'!AH$15*10^6&lt;0,SUM('Chemicals Calcs'!AM$2:AM137)-'Chem - ODS'!AH$15*10^6&gt;0),SUM('Chemicals Calcs'!AM$2:AM137)-'Chem - ODS'!AH$15*10^6,'Chemicals Calcs'!AM137))</f>
        <v>0</v>
      </c>
      <c r="AN137" s="210">
        <f ca="1">IF(SUM('Chemicals Calcs'!AN$2:AN137)-'Chem - ODS'!AI$15*10^6&lt;0,0,IF(AND(SUM('Chemicals Calcs'!AN$1:AN136)-'Chem - ODS'!AI$15*10^6&lt;0,SUM('Chemicals Calcs'!AN$2:AN137)-'Chem - ODS'!AI$15*10^6&gt;0),SUM('Chemicals Calcs'!AN$2:AN137)-'Chem - ODS'!AI$15*10^6,'Chemicals Calcs'!AN137))</f>
        <v>0</v>
      </c>
      <c r="AO137" s="210">
        <f ca="1">IF(SUM('Chemicals Calcs'!AO$2:AO137)-'Chem - ODS'!AJ$15*10^6&lt;0,0,IF(AND(SUM('Chemicals Calcs'!AO$1:AO136)-'Chem - ODS'!AJ$15*10^6&lt;0,SUM('Chemicals Calcs'!AO$2:AO137)-'Chem - ODS'!AJ$15*10^6&gt;0),SUM('Chemicals Calcs'!AO$2:AO137)-'Chem - ODS'!AJ$15*10^6,'Chemicals Calcs'!AO137))</f>
        <v>0</v>
      </c>
      <c r="AP137" s="210">
        <f ca="1">IF(SUM('Chemicals Calcs'!AP$2:AP137)-'Chem - ODS'!AK$15*10^6&lt;0,0,IF(AND(SUM('Chemicals Calcs'!AP$1:AP136)-'Chem - ODS'!AK$15*10^6&lt;0,SUM('Chemicals Calcs'!AP$2:AP137)-'Chem - ODS'!AK$15*10^6&gt;0),SUM('Chemicals Calcs'!AP$2:AP137)-'Chem - ODS'!AK$15*10^6,'Chemicals Calcs'!AP137))</f>
        <v>0</v>
      </c>
    </row>
    <row r="138" spans="1:42">
      <c r="A138" s="74">
        <v>86</v>
      </c>
      <c r="B138">
        <f ca="1">IF('Chemicals 2010'!$A146="CP",INDIRECT("'Chemicals 2010'!"&amp;'Country Selector'!$B$3&amp;ROW($A146))*10^12,0)</f>
        <v>0</v>
      </c>
      <c r="C138" s="90">
        <f t="shared" ca="1" si="6"/>
        <v>0</v>
      </c>
      <c r="D138" s="90">
        <f t="shared" ca="1" si="6"/>
        <v>0</v>
      </c>
      <c r="E138" s="90">
        <f t="shared" ca="1" si="6"/>
        <v>0</v>
      </c>
      <c r="F138" s="90">
        <f t="shared" ca="1" si="6"/>
        <v>0</v>
      </c>
      <c r="G138" s="210">
        <f ca="1">IF(SUM('Chemicals Calcs'!G$2:G138)-'Chem - ODS'!B$15*10^6&lt;0,0,IF(AND(SUM('Chemicals Calcs'!G$1:G137)-'Chem - ODS'!B$15*10^6&lt;0,SUM('Chemicals Calcs'!G$2:G138)-'Chem - ODS'!B$15*10^6&gt;0),SUM('Chemicals Calcs'!G$2:G138)-'Chem - ODS'!B$15*10^6,'Chemicals Calcs'!G138))</f>
        <v>0</v>
      </c>
      <c r="H138" s="210">
        <f ca="1">IF(SUM('Chemicals Calcs'!H$2:H138)-'Chem - ODS'!C$15*10^6&lt;0,0,IF(AND(SUM('Chemicals Calcs'!H$1:H137)-'Chem - ODS'!C$15*10^6&lt;0,SUM('Chemicals Calcs'!H$2:H138)-'Chem - ODS'!C$15*10^6&gt;0),SUM('Chemicals Calcs'!H$2:H138)-'Chem - ODS'!C$15*10^6,'Chemicals Calcs'!H138))</f>
        <v>0</v>
      </c>
      <c r="I138" s="210">
        <f ca="1">IF(SUM('Chemicals Calcs'!I$2:I138)-'Chem - ODS'!D$15*10^6&lt;0,0,IF(AND(SUM('Chemicals Calcs'!I$1:I137)-'Chem - ODS'!D$15*10^6&lt;0,SUM('Chemicals Calcs'!I$2:I138)-'Chem - ODS'!D$15*10^6&gt;0),SUM('Chemicals Calcs'!I$2:I138)-'Chem - ODS'!D$15*10^6,'Chemicals Calcs'!I138))</f>
        <v>0</v>
      </c>
      <c r="J138" s="210">
        <f ca="1">IF(SUM('Chemicals Calcs'!J$2:J138)-'Chem - ODS'!E$15*10^6&lt;0,0,IF(AND(SUM('Chemicals Calcs'!J$1:J137)-'Chem - ODS'!E$15*10^6&lt;0,SUM('Chemicals Calcs'!J$2:J138)-'Chem - ODS'!E$15*10^6&gt;0),SUM('Chemicals Calcs'!J$2:J138)-'Chem - ODS'!E$15*10^6,'Chemicals Calcs'!J138))</f>
        <v>0</v>
      </c>
      <c r="K138" s="210">
        <f ca="1">IF(SUM('Chemicals Calcs'!K$2:K138)-'Chem - ODS'!F$15*10^6&lt;0,0,IF(AND(SUM('Chemicals Calcs'!K$1:K137)-'Chem - ODS'!F$15*10^6&lt;0,SUM('Chemicals Calcs'!K$2:K138)-'Chem - ODS'!F$15*10^6&gt;0),SUM('Chemicals Calcs'!K$2:K138)-'Chem - ODS'!F$15*10^6,'Chemicals Calcs'!K138))</f>
        <v>0</v>
      </c>
      <c r="L138" s="210">
        <f ca="1">IF(SUM('Chemicals Calcs'!L$2:L138)-'Chem - ODS'!G$15*10^6&lt;0,0,IF(AND(SUM('Chemicals Calcs'!L$1:L137)-'Chem - ODS'!G$15*10^6&lt;0,SUM('Chemicals Calcs'!L$2:L138)-'Chem - ODS'!G$15*10^6&gt;0),SUM('Chemicals Calcs'!L$2:L138)-'Chem - ODS'!G$15*10^6,'Chemicals Calcs'!L138))</f>
        <v>0</v>
      </c>
      <c r="M138" s="210">
        <f ca="1">IF(SUM('Chemicals Calcs'!M$2:M138)-'Chem - ODS'!H$15*10^6&lt;0,0,IF(AND(SUM('Chemicals Calcs'!M$1:M137)-'Chem - ODS'!H$15*10^6&lt;0,SUM('Chemicals Calcs'!M$2:M138)-'Chem - ODS'!H$15*10^6&gt;0),SUM('Chemicals Calcs'!M$2:M138)-'Chem - ODS'!H$15*10^6,'Chemicals Calcs'!M138))</f>
        <v>0</v>
      </c>
      <c r="N138" s="210">
        <f ca="1">IF(SUM('Chemicals Calcs'!N$2:N138)-'Chem - ODS'!I$15*10^6&lt;0,0,IF(AND(SUM('Chemicals Calcs'!N$1:N137)-'Chem - ODS'!I$15*10^6&lt;0,SUM('Chemicals Calcs'!N$2:N138)-'Chem - ODS'!I$15*10^6&gt;0),SUM('Chemicals Calcs'!N$2:N138)-'Chem - ODS'!I$15*10^6,'Chemicals Calcs'!N138))</f>
        <v>0</v>
      </c>
      <c r="O138" s="210">
        <f ca="1">IF(SUM('Chemicals Calcs'!O$2:O138)-'Chem - ODS'!J$15*10^6&lt;0,0,IF(AND(SUM('Chemicals Calcs'!O$1:O137)-'Chem - ODS'!J$15*10^6&lt;0,SUM('Chemicals Calcs'!O$2:O138)-'Chem - ODS'!J$15*10^6&gt;0),SUM('Chemicals Calcs'!O$2:O138)-'Chem - ODS'!J$15*10^6,'Chemicals Calcs'!O138))</f>
        <v>0</v>
      </c>
      <c r="P138" s="210">
        <f ca="1">IF(SUM('Chemicals Calcs'!P$2:P138)-'Chem - ODS'!K$15*10^6&lt;0,0,IF(AND(SUM('Chemicals Calcs'!P$1:P137)-'Chem - ODS'!K$15*10^6&lt;0,SUM('Chemicals Calcs'!P$2:P138)-'Chem - ODS'!K$15*10^6&gt;0),SUM('Chemicals Calcs'!P$2:P138)-'Chem - ODS'!K$15*10^6,'Chemicals Calcs'!P138))</f>
        <v>0</v>
      </c>
      <c r="Q138" s="210">
        <f ca="1">IF(SUM('Chemicals Calcs'!Q$2:Q138)-'Chem - ODS'!L$15*10^6&lt;0,0,IF(AND(SUM('Chemicals Calcs'!Q$1:Q137)-'Chem - ODS'!L$15*10^6&lt;0,SUM('Chemicals Calcs'!Q$2:Q138)-'Chem - ODS'!L$15*10^6&gt;0),SUM('Chemicals Calcs'!Q$2:Q138)-'Chem - ODS'!L$15*10^6,'Chemicals Calcs'!Q138))</f>
        <v>0</v>
      </c>
      <c r="R138" s="210">
        <f ca="1">IF(SUM('Chemicals Calcs'!R$2:R138)-'Chem - ODS'!M$15*10^6&lt;0,0,IF(AND(SUM('Chemicals Calcs'!R$1:R137)-'Chem - ODS'!M$15*10^6&lt;0,SUM('Chemicals Calcs'!R$2:R138)-'Chem - ODS'!M$15*10^6&gt;0),SUM('Chemicals Calcs'!R$2:R138)-'Chem - ODS'!M$15*10^6,'Chemicals Calcs'!R138))</f>
        <v>0</v>
      </c>
      <c r="S138" s="210">
        <f ca="1">IF(SUM('Chemicals Calcs'!S$2:S138)-'Chem - ODS'!N$15*10^6&lt;0,0,IF(AND(SUM('Chemicals Calcs'!S$1:S137)-'Chem - ODS'!N$15*10^6&lt;0,SUM('Chemicals Calcs'!S$2:S138)-'Chem - ODS'!N$15*10^6&gt;0),SUM('Chemicals Calcs'!S$2:S138)-'Chem - ODS'!N$15*10^6,'Chemicals Calcs'!S138))</f>
        <v>0</v>
      </c>
      <c r="T138" s="210">
        <f ca="1">IF(SUM('Chemicals Calcs'!T$2:T138)-'Chem - ODS'!O$15*10^6&lt;0,0,IF(AND(SUM('Chemicals Calcs'!T$1:T137)-'Chem - ODS'!O$15*10^6&lt;0,SUM('Chemicals Calcs'!T$2:T138)-'Chem - ODS'!O$15*10^6&gt;0),SUM('Chemicals Calcs'!T$2:T138)-'Chem - ODS'!O$15*10^6,'Chemicals Calcs'!T138))</f>
        <v>0</v>
      </c>
      <c r="U138" s="210">
        <f ca="1">IF(SUM('Chemicals Calcs'!U$2:U138)-'Chem - ODS'!P$15*10^6&lt;0,0,IF(AND(SUM('Chemicals Calcs'!U$1:U137)-'Chem - ODS'!P$15*10^6&lt;0,SUM('Chemicals Calcs'!U$2:U138)-'Chem - ODS'!P$15*10^6&gt;0),SUM('Chemicals Calcs'!U$2:U138)-'Chem - ODS'!P$15*10^6,'Chemicals Calcs'!U138))</f>
        <v>0</v>
      </c>
      <c r="V138" s="210">
        <f ca="1">IF(SUM('Chemicals Calcs'!V$2:V138)-'Chem - ODS'!Q$15*10^6&lt;0,0,IF(AND(SUM('Chemicals Calcs'!V$1:V137)-'Chem - ODS'!Q$15*10^6&lt;0,SUM('Chemicals Calcs'!V$2:V138)-'Chem - ODS'!Q$15*10^6&gt;0),SUM('Chemicals Calcs'!V$2:V138)-'Chem - ODS'!Q$15*10^6,'Chemicals Calcs'!V138))</f>
        <v>0</v>
      </c>
      <c r="W138" s="210">
        <f ca="1">IF(SUM('Chemicals Calcs'!W$2:W138)-'Chem - ODS'!R$15*10^6&lt;0,0,IF(AND(SUM('Chemicals Calcs'!W$1:W137)-'Chem - ODS'!R$15*10^6&lt;0,SUM('Chemicals Calcs'!W$2:W138)-'Chem - ODS'!R$15*10^6&gt;0),SUM('Chemicals Calcs'!W$2:W138)-'Chem - ODS'!R$15*10^6,'Chemicals Calcs'!W138))</f>
        <v>0</v>
      </c>
      <c r="X138" s="210">
        <f ca="1">IF(SUM('Chemicals Calcs'!X$2:X138)-'Chem - ODS'!S$15*10^6&lt;0,0,IF(AND(SUM('Chemicals Calcs'!X$1:X137)-'Chem - ODS'!S$15*10^6&lt;0,SUM('Chemicals Calcs'!X$2:X138)-'Chem - ODS'!S$15*10^6&gt;0),SUM('Chemicals Calcs'!X$2:X138)-'Chem - ODS'!S$15*10^6,'Chemicals Calcs'!X138))</f>
        <v>0</v>
      </c>
      <c r="Y138" s="210">
        <f ca="1">IF(SUM('Chemicals Calcs'!Y$2:Y138)-'Chem - ODS'!T$15*10^6&lt;0,0,IF(AND(SUM('Chemicals Calcs'!Y$1:Y137)-'Chem - ODS'!T$15*10^6&lt;0,SUM('Chemicals Calcs'!Y$2:Y138)-'Chem - ODS'!T$15*10^6&gt;0),SUM('Chemicals Calcs'!Y$2:Y138)-'Chem - ODS'!T$15*10^6,'Chemicals Calcs'!Y138))</f>
        <v>0</v>
      </c>
      <c r="Z138" s="210">
        <f ca="1">IF(SUM('Chemicals Calcs'!Z$2:Z138)-'Chem - ODS'!U$15*10^6&lt;0,0,IF(AND(SUM('Chemicals Calcs'!Z$1:Z137)-'Chem - ODS'!U$15*10^6&lt;0,SUM('Chemicals Calcs'!Z$2:Z138)-'Chem - ODS'!U$15*10^6&gt;0),SUM('Chemicals Calcs'!Z$2:Z138)-'Chem - ODS'!U$15*10^6,'Chemicals Calcs'!Z138))</f>
        <v>0</v>
      </c>
      <c r="AA138" s="210">
        <f ca="1">IF(SUM('Chemicals Calcs'!AA$2:AA138)-'Chem - ODS'!V$15*10^6&lt;0,0,IF(AND(SUM('Chemicals Calcs'!AA$1:AA137)-'Chem - ODS'!V$15*10^6&lt;0,SUM('Chemicals Calcs'!AA$2:AA138)-'Chem - ODS'!V$15*10^6&gt;0),SUM('Chemicals Calcs'!AA$2:AA138)-'Chem - ODS'!V$15*10^6,'Chemicals Calcs'!AA138))</f>
        <v>0</v>
      </c>
      <c r="AB138" s="210">
        <f ca="1">IF(SUM('Chemicals Calcs'!AB$2:AB138)-'Chem - ODS'!W$15*10^6&lt;0,0,IF(AND(SUM('Chemicals Calcs'!AB$1:AB137)-'Chem - ODS'!W$15*10^6&lt;0,SUM('Chemicals Calcs'!AB$2:AB138)-'Chem - ODS'!W$15*10^6&gt;0),SUM('Chemicals Calcs'!AB$2:AB138)-'Chem - ODS'!W$15*10^6,'Chemicals Calcs'!AB138))</f>
        <v>0</v>
      </c>
      <c r="AC138" s="210">
        <f ca="1">IF(SUM('Chemicals Calcs'!AC$2:AC138)-'Chem - ODS'!X$15*10^6&lt;0,0,IF(AND(SUM('Chemicals Calcs'!AC$1:AC137)-'Chem - ODS'!X$15*10^6&lt;0,SUM('Chemicals Calcs'!AC$2:AC138)-'Chem - ODS'!X$15*10^6&gt;0),SUM('Chemicals Calcs'!AC$2:AC138)-'Chem - ODS'!X$15*10^6,'Chemicals Calcs'!AC138))</f>
        <v>0</v>
      </c>
      <c r="AD138" s="210">
        <f ca="1">IF(SUM('Chemicals Calcs'!AD$2:AD138)-'Chem - ODS'!Y$15*10^6&lt;0,0,IF(AND(SUM('Chemicals Calcs'!AD$1:AD137)-'Chem - ODS'!Y$15*10^6&lt;0,SUM('Chemicals Calcs'!AD$2:AD138)-'Chem - ODS'!Y$15*10^6&gt;0),SUM('Chemicals Calcs'!AD$2:AD138)-'Chem - ODS'!Y$15*10^6,'Chemicals Calcs'!AD138))</f>
        <v>0</v>
      </c>
      <c r="AE138" s="210">
        <f ca="1">IF(SUM('Chemicals Calcs'!AE$2:AE138)-'Chem - ODS'!Z$15*10^6&lt;0,0,IF(AND(SUM('Chemicals Calcs'!AE$1:AE137)-'Chem - ODS'!Z$15*10^6&lt;0,SUM('Chemicals Calcs'!AE$2:AE138)-'Chem - ODS'!Z$15*10^6&gt;0),SUM('Chemicals Calcs'!AE$2:AE138)-'Chem - ODS'!Z$15*10^6,'Chemicals Calcs'!AE138))</f>
        <v>0</v>
      </c>
      <c r="AF138" s="210">
        <f ca="1">IF(SUM('Chemicals Calcs'!AF$2:AF138)-'Chem - ODS'!AA$15*10^6&lt;0,0,IF(AND(SUM('Chemicals Calcs'!AF$1:AF137)-'Chem - ODS'!AA$15*10^6&lt;0,SUM('Chemicals Calcs'!AF$2:AF138)-'Chem - ODS'!AA$15*10^6&gt;0),SUM('Chemicals Calcs'!AF$2:AF138)-'Chem - ODS'!AA$15*10^6,'Chemicals Calcs'!AF138))</f>
        <v>0</v>
      </c>
      <c r="AG138" s="210">
        <f ca="1">IF(SUM('Chemicals Calcs'!AG$2:AG138)-'Chem - ODS'!AB$15*10^6&lt;0,0,IF(AND(SUM('Chemicals Calcs'!AG$1:AG137)-'Chem - ODS'!AB$15*10^6&lt;0,SUM('Chemicals Calcs'!AG$2:AG138)-'Chem - ODS'!AB$15*10^6&gt;0),SUM('Chemicals Calcs'!AG$2:AG138)-'Chem - ODS'!AB$15*10^6,'Chemicals Calcs'!AG138))</f>
        <v>0</v>
      </c>
      <c r="AH138" s="210">
        <f ca="1">IF(SUM('Chemicals Calcs'!AH$2:AH138)-'Chem - ODS'!AC$15*10^6&lt;0,0,IF(AND(SUM('Chemicals Calcs'!AH$1:AH137)-'Chem - ODS'!AC$15*10^6&lt;0,SUM('Chemicals Calcs'!AH$2:AH138)-'Chem - ODS'!AC$15*10^6&gt;0),SUM('Chemicals Calcs'!AH$2:AH138)-'Chem - ODS'!AC$15*10^6,'Chemicals Calcs'!AH138))</f>
        <v>0</v>
      </c>
      <c r="AI138" s="210">
        <f ca="1">IF(SUM('Chemicals Calcs'!AI$2:AI138)-'Chem - ODS'!AD$15*10^6&lt;0,0,IF(AND(SUM('Chemicals Calcs'!AI$1:AI137)-'Chem - ODS'!AD$15*10^6&lt;0,SUM('Chemicals Calcs'!AI$2:AI138)-'Chem - ODS'!AD$15*10^6&gt;0),SUM('Chemicals Calcs'!AI$2:AI138)-'Chem - ODS'!AD$15*10^6,'Chemicals Calcs'!AI138))</f>
        <v>0</v>
      </c>
      <c r="AJ138" s="210">
        <f ca="1">IF(SUM('Chemicals Calcs'!AJ$2:AJ138)-'Chem - ODS'!AE$15*10^6&lt;0,0,IF(AND(SUM('Chemicals Calcs'!AJ$1:AJ137)-'Chem - ODS'!AE$15*10^6&lt;0,SUM('Chemicals Calcs'!AJ$2:AJ138)-'Chem - ODS'!AE$15*10^6&gt;0),SUM('Chemicals Calcs'!AJ$2:AJ138)-'Chem - ODS'!AE$15*10^6,'Chemicals Calcs'!AJ138))</f>
        <v>0</v>
      </c>
      <c r="AK138" s="210">
        <f ca="1">IF(SUM('Chemicals Calcs'!AK$2:AK138)-'Chem - ODS'!AF$15*10^6&lt;0,0,IF(AND(SUM('Chemicals Calcs'!AK$1:AK137)-'Chem - ODS'!AF$15*10^6&lt;0,SUM('Chemicals Calcs'!AK$2:AK138)-'Chem - ODS'!AF$15*10^6&gt;0),SUM('Chemicals Calcs'!AK$2:AK138)-'Chem - ODS'!AF$15*10^6,'Chemicals Calcs'!AK138))</f>
        <v>0</v>
      </c>
      <c r="AL138" s="210">
        <f ca="1">IF(SUM('Chemicals Calcs'!AL$2:AL138)-'Chem - ODS'!AG$15*10^6&lt;0,0,IF(AND(SUM('Chemicals Calcs'!AL$1:AL137)-'Chem - ODS'!AG$15*10^6&lt;0,SUM('Chemicals Calcs'!AL$2:AL138)-'Chem - ODS'!AG$15*10^6&gt;0),SUM('Chemicals Calcs'!AL$2:AL138)-'Chem - ODS'!AG$15*10^6,'Chemicals Calcs'!AL138))</f>
        <v>0</v>
      </c>
      <c r="AM138" s="210">
        <f ca="1">IF(SUM('Chemicals Calcs'!AM$2:AM138)-'Chem - ODS'!AH$15*10^6&lt;0,0,IF(AND(SUM('Chemicals Calcs'!AM$1:AM137)-'Chem - ODS'!AH$15*10^6&lt;0,SUM('Chemicals Calcs'!AM$2:AM138)-'Chem - ODS'!AH$15*10^6&gt;0),SUM('Chemicals Calcs'!AM$2:AM138)-'Chem - ODS'!AH$15*10^6,'Chemicals Calcs'!AM138))</f>
        <v>0</v>
      </c>
      <c r="AN138" s="210">
        <f ca="1">IF(SUM('Chemicals Calcs'!AN$2:AN138)-'Chem - ODS'!AI$15*10^6&lt;0,0,IF(AND(SUM('Chemicals Calcs'!AN$1:AN137)-'Chem - ODS'!AI$15*10^6&lt;0,SUM('Chemicals Calcs'!AN$2:AN138)-'Chem - ODS'!AI$15*10^6&gt;0),SUM('Chemicals Calcs'!AN$2:AN138)-'Chem - ODS'!AI$15*10^6,'Chemicals Calcs'!AN138))</f>
        <v>0</v>
      </c>
      <c r="AO138" s="210">
        <f ca="1">IF(SUM('Chemicals Calcs'!AO$2:AO138)-'Chem - ODS'!AJ$15*10^6&lt;0,0,IF(AND(SUM('Chemicals Calcs'!AO$1:AO137)-'Chem - ODS'!AJ$15*10^6&lt;0,SUM('Chemicals Calcs'!AO$2:AO138)-'Chem - ODS'!AJ$15*10^6&gt;0),SUM('Chemicals Calcs'!AO$2:AO138)-'Chem - ODS'!AJ$15*10^6,'Chemicals Calcs'!AO138))</f>
        <v>0</v>
      </c>
      <c r="AP138" s="210">
        <f ca="1">IF(SUM('Chemicals Calcs'!AP$2:AP138)-'Chem - ODS'!AK$15*10^6&lt;0,0,IF(AND(SUM('Chemicals Calcs'!AP$1:AP137)-'Chem - ODS'!AK$15*10^6&lt;0,SUM('Chemicals Calcs'!AP$2:AP138)-'Chem - ODS'!AK$15*10^6&gt;0),SUM('Chemicals Calcs'!AP$2:AP138)-'Chem - ODS'!AK$15*10^6,'Chemicals Calcs'!AP138))</f>
        <v>0</v>
      </c>
    </row>
    <row r="139" spans="1:42">
      <c r="A139" s="74">
        <v>87</v>
      </c>
      <c r="B139">
        <f ca="1">IF('Chemicals 2010'!$A147="CP",INDIRECT("'Chemicals 2010'!"&amp;'Country Selector'!$B$3&amp;ROW($A147))*10^12,0)</f>
        <v>0</v>
      </c>
      <c r="C139" s="90">
        <f t="shared" ca="1" si="6"/>
        <v>0</v>
      </c>
      <c r="D139" s="90">
        <f t="shared" ca="1" si="6"/>
        <v>0</v>
      </c>
      <c r="E139" s="90">
        <f t="shared" ca="1" si="6"/>
        <v>0</v>
      </c>
      <c r="F139" s="90">
        <f t="shared" ca="1" si="6"/>
        <v>0</v>
      </c>
      <c r="G139" s="210">
        <f ca="1">IF(SUM('Chemicals Calcs'!G$2:G139)-'Chem - ODS'!B$15*10^6&lt;0,0,IF(AND(SUM('Chemicals Calcs'!G$1:G138)-'Chem - ODS'!B$15*10^6&lt;0,SUM('Chemicals Calcs'!G$2:G139)-'Chem - ODS'!B$15*10^6&gt;0),SUM('Chemicals Calcs'!G$2:G139)-'Chem - ODS'!B$15*10^6,'Chemicals Calcs'!G139))</f>
        <v>0</v>
      </c>
      <c r="H139" s="210">
        <f ca="1">IF(SUM('Chemicals Calcs'!H$2:H139)-'Chem - ODS'!C$15*10^6&lt;0,0,IF(AND(SUM('Chemicals Calcs'!H$1:H138)-'Chem - ODS'!C$15*10^6&lt;0,SUM('Chemicals Calcs'!H$2:H139)-'Chem - ODS'!C$15*10^6&gt;0),SUM('Chemicals Calcs'!H$2:H139)-'Chem - ODS'!C$15*10^6,'Chemicals Calcs'!H139))</f>
        <v>0</v>
      </c>
      <c r="I139" s="210">
        <f ca="1">IF(SUM('Chemicals Calcs'!I$2:I139)-'Chem - ODS'!D$15*10^6&lt;0,0,IF(AND(SUM('Chemicals Calcs'!I$1:I138)-'Chem - ODS'!D$15*10^6&lt;0,SUM('Chemicals Calcs'!I$2:I139)-'Chem - ODS'!D$15*10^6&gt;0),SUM('Chemicals Calcs'!I$2:I139)-'Chem - ODS'!D$15*10^6,'Chemicals Calcs'!I139))</f>
        <v>0</v>
      </c>
      <c r="J139" s="210">
        <f ca="1">IF(SUM('Chemicals Calcs'!J$2:J139)-'Chem - ODS'!E$15*10^6&lt;0,0,IF(AND(SUM('Chemicals Calcs'!J$1:J138)-'Chem - ODS'!E$15*10^6&lt;0,SUM('Chemicals Calcs'!J$2:J139)-'Chem - ODS'!E$15*10^6&gt;0),SUM('Chemicals Calcs'!J$2:J139)-'Chem - ODS'!E$15*10^6,'Chemicals Calcs'!J139))</f>
        <v>0</v>
      </c>
      <c r="K139" s="210">
        <f ca="1">IF(SUM('Chemicals Calcs'!K$2:K139)-'Chem - ODS'!F$15*10^6&lt;0,0,IF(AND(SUM('Chemicals Calcs'!K$1:K138)-'Chem - ODS'!F$15*10^6&lt;0,SUM('Chemicals Calcs'!K$2:K139)-'Chem - ODS'!F$15*10^6&gt;0),SUM('Chemicals Calcs'!K$2:K139)-'Chem - ODS'!F$15*10^6,'Chemicals Calcs'!K139))</f>
        <v>0</v>
      </c>
      <c r="L139" s="210">
        <f ca="1">IF(SUM('Chemicals Calcs'!L$2:L139)-'Chem - ODS'!G$15*10^6&lt;0,0,IF(AND(SUM('Chemicals Calcs'!L$1:L138)-'Chem - ODS'!G$15*10^6&lt;0,SUM('Chemicals Calcs'!L$2:L139)-'Chem - ODS'!G$15*10^6&gt;0),SUM('Chemicals Calcs'!L$2:L139)-'Chem - ODS'!G$15*10^6,'Chemicals Calcs'!L139))</f>
        <v>0</v>
      </c>
      <c r="M139" s="210">
        <f ca="1">IF(SUM('Chemicals Calcs'!M$2:M139)-'Chem - ODS'!H$15*10^6&lt;0,0,IF(AND(SUM('Chemicals Calcs'!M$1:M138)-'Chem - ODS'!H$15*10^6&lt;0,SUM('Chemicals Calcs'!M$2:M139)-'Chem - ODS'!H$15*10^6&gt;0),SUM('Chemicals Calcs'!M$2:M139)-'Chem - ODS'!H$15*10^6,'Chemicals Calcs'!M139))</f>
        <v>0</v>
      </c>
      <c r="N139" s="210">
        <f ca="1">IF(SUM('Chemicals Calcs'!N$2:N139)-'Chem - ODS'!I$15*10^6&lt;0,0,IF(AND(SUM('Chemicals Calcs'!N$1:N138)-'Chem - ODS'!I$15*10^6&lt;0,SUM('Chemicals Calcs'!N$2:N139)-'Chem - ODS'!I$15*10^6&gt;0),SUM('Chemicals Calcs'!N$2:N139)-'Chem - ODS'!I$15*10^6,'Chemicals Calcs'!N139))</f>
        <v>0</v>
      </c>
      <c r="O139" s="210">
        <f ca="1">IF(SUM('Chemicals Calcs'!O$2:O139)-'Chem - ODS'!J$15*10^6&lt;0,0,IF(AND(SUM('Chemicals Calcs'!O$1:O138)-'Chem - ODS'!J$15*10^6&lt;0,SUM('Chemicals Calcs'!O$2:O139)-'Chem - ODS'!J$15*10^6&gt;0),SUM('Chemicals Calcs'!O$2:O139)-'Chem - ODS'!J$15*10^6,'Chemicals Calcs'!O139))</f>
        <v>0</v>
      </c>
      <c r="P139" s="210">
        <f ca="1">IF(SUM('Chemicals Calcs'!P$2:P139)-'Chem - ODS'!K$15*10^6&lt;0,0,IF(AND(SUM('Chemicals Calcs'!P$1:P138)-'Chem - ODS'!K$15*10^6&lt;0,SUM('Chemicals Calcs'!P$2:P139)-'Chem - ODS'!K$15*10^6&gt;0),SUM('Chemicals Calcs'!P$2:P139)-'Chem - ODS'!K$15*10^6,'Chemicals Calcs'!P139))</f>
        <v>0</v>
      </c>
      <c r="Q139" s="210">
        <f ca="1">IF(SUM('Chemicals Calcs'!Q$2:Q139)-'Chem - ODS'!L$15*10^6&lt;0,0,IF(AND(SUM('Chemicals Calcs'!Q$1:Q138)-'Chem - ODS'!L$15*10^6&lt;0,SUM('Chemicals Calcs'!Q$2:Q139)-'Chem - ODS'!L$15*10^6&gt;0),SUM('Chemicals Calcs'!Q$2:Q139)-'Chem - ODS'!L$15*10^6,'Chemicals Calcs'!Q139))</f>
        <v>0</v>
      </c>
      <c r="R139" s="210">
        <f ca="1">IF(SUM('Chemicals Calcs'!R$2:R139)-'Chem - ODS'!M$15*10^6&lt;0,0,IF(AND(SUM('Chemicals Calcs'!R$1:R138)-'Chem - ODS'!M$15*10^6&lt;0,SUM('Chemicals Calcs'!R$2:R139)-'Chem - ODS'!M$15*10^6&gt;0),SUM('Chemicals Calcs'!R$2:R139)-'Chem - ODS'!M$15*10^6,'Chemicals Calcs'!R139))</f>
        <v>0</v>
      </c>
      <c r="S139" s="210">
        <f ca="1">IF(SUM('Chemicals Calcs'!S$2:S139)-'Chem - ODS'!N$15*10^6&lt;0,0,IF(AND(SUM('Chemicals Calcs'!S$1:S138)-'Chem - ODS'!N$15*10^6&lt;0,SUM('Chemicals Calcs'!S$2:S139)-'Chem - ODS'!N$15*10^6&gt;0),SUM('Chemicals Calcs'!S$2:S139)-'Chem - ODS'!N$15*10^6,'Chemicals Calcs'!S139))</f>
        <v>0</v>
      </c>
      <c r="T139" s="210">
        <f ca="1">IF(SUM('Chemicals Calcs'!T$2:T139)-'Chem - ODS'!O$15*10^6&lt;0,0,IF(AND(SUM('Chemicals Calcs'!T$1:T138)-'Chem - ODS'!O$15*10^6&lt;0,SUM('Chemicals Calcs'!T$2:T139)-'Chem - ODS'!O$15*10^6&gt;0),SUM('Chemicals Calcs'!T$2:T139)-'Chem - ODS'!O$15*10^6,'Chemicals Calcs'!T139))</f>
        <v>0</v>
      </c>
      <c r="U139" s="210">
        <f ca="1">IF(SUM('Chemicals Calcs'!U$2:U139)-'Chem - ODS'!P$15*10^6&lt;0,0,IF(AND(SUM('Chemicals Calcs'!U$1:U138)-'Chem - ODS'!P$15*10^6&lt;0,SUM('Chemicals Calcs'!U$2:U139)-'Chem - ODS'!P$15*10^6&gt;0),SUM('Chemicals Calcs'!U$2:U139)-'Chem - ODS'!P$15*10^6,'Chemicals Calcs'!U139))</f>
        <v>0</v>
      </c>
      <c r="V139" s="210">
        <f ca="1">IF(SUM('Chemicals Calcs'!V$2:V139)-'Chem - ODS'!Q$15*10^6&lt;0,0,IF(AND(SUM('Chemicals Calcs'!V$1:V138)-'Chem - ODS'!Q$15*10^6&lt;0,SUM('Chemicals Calcs'!V$2:V139)-'Chem - ODS'!Q$15*10^6&gt;0),SUM('Chemicals Calcs'!V$2:V139)-'Chem - ODS'!Q$15*10^6,'Chemicals Calcs'!V139))</f>
        <v>0</v>
      </c>
      <c r="W139" s="210">
        <f ca="1">IF(SUM('Chemicals Calcs'!W$2:W139)-'Chem - ODS'!R$15*10^6&lt;0,0,IF(AND(SUM('Chemicals Calcs'!W$1:W138)-'Chem - ODS'!R$15*10^6&lt;0,SUM('Chemicals Calcs'!W$2:W139)-'Chem - ODS'!R$15*10^6&gt;0),SUM('Chemicals Calcs'!W$2:W139)-'Chem - ODS'!R$15*10^6,'Chemicals Calcs'!W139))</f>
        <v>0</v>
      </c>
      <c r="X139" s="210">
        <f ca="1">IF(SUM('Chemicals Calcs'!X$2:X139)-'Chem - ODS'!S$15*10^6&lt;0,0,IF(AND(SUM('Chemicals Calcs'!X$1:X138)-'Chem - ODS'!S$15*10^6&lt;0,SUM('Chemicals Calcs'!X$2:X139)-'Chem - ODS'!S$15*10^6&gt;0),SUM('Chemicals Calcs'!X$2:X139)-'Chem - ODS'!S$15*10^6,'Chemicals Calcs'!X139))</f>
        <v>0</v>
      </c>
      <c r="Y139" s="210">
        <f ca="1">IF(SUM('Chemicals Calcs'!Y$2:Y139)-'Chem - ODS'!T$15*10^6&lt;0,0,IF(AND(SUM('Chemicals Calcs'!Y$1:Y138)-'Chem - ODS'!T$15*10^6&lt;0,SUM('Chemicals Calcs'!Y$2:Y139)-'Chem - ODS'!T$15*10^6&gt;0),SUM('Chemicals Calcs'!Y$2:Y139)-'Chem - ODS'!T$15*10^6,'Chemicals Calcs'!Y139))</f>
        <v>0</v>
      </c>
      <c r="Z139" s="210">
        <f ca="1">IF(SUM('Chemicals Calcs'!Z$2:Z139)-'Chem - ODS'!U$15*10^6&lt;0,0,IF(AND(SUM('Chemicals Calcs'!Z$1:Z138)-'Chem - ODS'!U$15*10^6&lt;0,SUM('Chemicals Calcs'!Z$2:Z139)-'Chem - ODS'!U$15*10^6&gt;0),SUM('Chemicals Calcs'!Z$2:Z139)-'Chem - ODS'!U$15*10^6,'Chemicals Calcs'!Z139))</f>
        <v>0</v>
      </c>
      <c r="AA139" s="210">
        <f ca="1">IF(SUM('Chemicals Calcs'!AA$2:AA139)-'Chem - ODS'!V$15*10^6&lt;0,0,IF(AND(SUM('Chemicals Calcs'!AA$1:AA138)-'Chem - ODS'!V$15*10^6&lt;0,SUM('Chemicals Calcs'!AA$2:AA139)-'Chem - ODS'!V$15*10^6&gt;0),SUM('Chemicals Calcs'!AA$2:AA139)-'Chem - ODS'!V$15*10^6,'Chemicals Calcs'!AA139))</f>
        <v>0</v>
      </c>
      <c r="AB139" s="210">
        <f ca="1">IF(SUM('Chemicals Calcs'!AB$2:AB139)-'Chem - ODS'!W$15*10^6&lt;0,0,IF(AND(SUM('Chemicals Calcs'!AB$1:AB138)-'Chem - ODS'!W$15*10^6&lt;0,SUM('Chemicals Calcs'!AB$2:AB139)-'Chem - ODS'!W$15*10^6&gt;0),SUM('Chemicals Calcs'!AB$2:AB139)-'Chem - ODS'!W$15*10^6,'Chemicals Calcs'!AB139))</f>
        <v>0</v>
      </c>
      <c r="AC139" s="210">
        <f ca="1">IF(SUM('Chemicals Calcs'!AC$2:AC139)-'Chem - ODS'!X$15*10^6&lt;0,0,IF(AND(SUM('Chemicals Calcs'!AC$1:AC138)-'Chem - ODS'!X$15*10^6&lt;0,SUM('Chemicals Calcs'!AC$2:AC139)-'Chem - ODS'!X$15*10^6&gt;0),SUM('Chemicals Calcs'!AC$2:AC139)-'Chem - ODS'!X$15*10^6,'Chemicals Calcs'!AC139))</f>
        <v>0</v>
      </c>
      <c r="AD139" s="210">
        <f ca="1">IF(SUM('Chemicals Calcs'!AD$2:AD139)-'Chem - ODS'!Y$15*10^6&lt;0,0,IF(AND(SUM('Chemicals Calcs'!AD$1:AD138)-'Chem - ODS'!Y$15*10^6&lt;0,SUM('Chemicals Calcs'!AD$2:AD139)-'Chem - ODS'!Y$15*10^6&gt;0),SUM('Chemicals Calcs'!AD$2:AD139)-'Chem - ODS'!Y$15*10^6,'Chemicals Calcs'!AD139))</f>
        <v>0</v>
      </c>
      <c r="AE139" s="210">
        <f ca="1">IF(SUM('Chemicals Calcs'!AE$2:AE139)-'Chem - ODS'!Z$15*10^6&lt;0,0,IF(AND(SUM('Chemicals Calcs'!AE$1:AE138)-'Chem - ODS'!Z$15*10^6&lt;0,SUM('Chemicals Calcs'!AE$2:AE139)-'Chem - ODS'!Z$15*10^6&gt;0),SUM('Chemicals Calcs'!AE$2:AE139)-'Chem - ODS'!Z$15*10^6,'Chemicals Calcs'!AE139))</f>
        <v>0</v>
      </c>
      <c r="AF139" s="210">
        <f ca="1">IF(SUM('Chemicals Calcs'!AF$2:AF139)-'Chem - ODS'!AA$15*10^6&lt;0,0,IF(AND(SUM('Chemicals Calcs'!AF$1:AF138)-'Chem - ODS'!AA$15*10^6&lt;0,SUM('Chemicals Calcs'!AF$2:AF139)-'Chem - ODS'!AA$15*10^6&gt;0),SUM('Chemicals Calcs'!AF$2:AF139)-'Chem - ODS'!AA$15*10^6,'Chemicals Calcs'!AF139))</f>
        <v>0</v>
      </c>
      <c r="AG139" s="210">
        <f ca="1">IF(SUM('Chemicals Calcs'!AG$2:AG139)-'Chem - ODS'!AB$15*10^6&lt;0,0,IF(AND(SUM('Chemicals Calcs'!AG$1:AG138)-'Chem - ODS'!AB$15*10^6&lt;0,SUM('Chemicals Calcs'!AG$2:AG139)-'Chem - ODS'!AB$15*10^6&gt;0),SUM('Chemicals Calcs'!AG$2:AG139)-'Chem - ODS'!AB$15*10^6,'Chemicals Calcs'!AG139))</f>
        <v>0</v>
      </c>
      <c r="AH139" s="210">
        <f ca="1">IF(SUM('Chemicals Calcs'!AH$2:AH139)-'Chem - ODS'!AC$15*10^6&lt;0,0,IF(AND(SUM('Chemicals Calcs'!AH$1:AH138)-'Chem - ODS'!AC$15*10^6&lt;0,SUM('Chemicals Calcs'!AH$2:AH139)-'Chem - ODS'!AC$15*10^6&gt;0),SUM('Chemicals Calcs'!AH$2:AH139)-'Chem - ODS'!AC$15*10^6,'Chemicals Calcs'!AH139))</f>
        <v>0</v>
      </c>
      <c r="AI139" s="210">
        <f ca="1">IF(SUM('Chemicals Calcs'!AI$2:AI139)-'Chem - ODS'!AD$15*10^6&lt;0,0,IF(AND(SUM('Chemicals Calcs'!AI$1:AI138)-'Chem - ODS'!AD$15*10^6&lt;0,SUM('Chemicals Calcs'!AI$2:AI139)-'Chem - ODS'!AD$15*10^6&gt;0),SUM('Chemicals Calcs'!AI$2:AI139)-'Chem - ODS'!AD$15*10^6,'Chemicals Calcs'!AI139))</f>
        <v>0</v>
      </c>
      <c r="AJ139" s="210">
        <f ca="1">IF(SUM('Chemicals Calcs'!AJ$2:AJ139)-'Chem - ODS'!AE$15*10^6&lt;0,0,IF(AND(SUM('Chemicals Calcs'!AJ$1:AJ138)-'Chem - ODS'!AE$15*10^6&lt;0,SUM('Chemicals Calcs'!AJ$2:AJ139)-'Chem - ODS'!AE$15*10^6&gt;0),SUM('Chemicals Calcs'!AJ$2:AJ139)-'Chem - ODS'!AE$15*10^6,'Chemicals Calcs'!AJ139))</f>
        <v>0</v>
      </c>
      <c r="AK139" s="210">
        <f ca="1">IF(SUM('Chemicals Calcs'!AK$2:AK139)-'Chem - ODS'!AF$15*10^6&lt;0,0,IF(AND(SUM('Chemicals Calcs'!AK$1:AK138)-'Chem - ODS'!AF$15*10^6&lt;0,SUM('Chemicals Calcs'!AK$2:AK139)-'Chem - ODS'!AF$15*10^6&gt;0),SUM('Chemicals Calcs'!AK$2:AK139)-'Chem - ODS'!AF$15*10^6,'Chemicals Calcs'!AK139))</f>
        <v>0</v>
      </c>
      <c r="AL139" s="210">
        <f ca="1">IF(SUM('Chemicals Calcs'!AL$2:AL139)-'Chem - ODS'!AG$15*10^6&lt;0,0,IF(AND(SUM('Chemicals Calcs'!AL$1:AL138)-'Chem - ODS'!AG$15*10^6&lt;0,SUM('Chemicals Calcs'!AL$2:AL139)-'Chem - ODS'!AG$15*10^6&gt;0),SUM('Chemicals Calcs'!AL$2:AL139)-'Chem - ODS'!AG$15*10^6,'Chemicals Calcs'!AL139))</f>
        <v>0</v>
      </c>
      <c r="AM139" s="210">
        <f ca="1">IF(SUM('Chemicals Calcs'!AM$2:AM139)-'Chem - ODS'!AH$15*10^6&lt;0,0,IF(AND(SUM('Chemicals Calcs'!AM$1:AM138)-'Chem - ODS'!AH$15*10^6&lt;0,SUM('Chemicals Calcs'!AM$2:AM139)-'Chem - ODS'!AH$15*10^6&gt;0),SUM('Chemicals Calcs'!AM$2:AM139)-'Chem - ODS'!AH$15*10^6,'Chemicals Calcs'!AM139))</f>
        <v>0</v>
      </c>
      <c r="AN139" s="210">
        <f ca="1">IF(SUM('Chemicals Calcs'!AN$2:AN139)-'Chem - ODS'!AI$15*10^6&lt;0,0,IF(AND(SUM('Chemicals Calcs'!AN$1:AN138)-'Chem - ODS'!AI$15*10^6&lt;0,SUM('Chemicals Calcs'!AN$2:AN139)-'Chem - ODS'!AI$15*10^6&gt;0),SUM('Chemicals Calcs'!AN$2:AN139)-'Chem - ODS'!AI$15*10^6,'Chemicals Calcs'!AN139))</f>
        <v>0</v>
      </c>
      <c r="AO139" s="210">
        <f ca="1">IF(SUM('Chemicals Calcs'!AO$2:AO139)-'Chem - ODS'!AJ$15*10^6&lt;0,0,IF(AND(SUM('Chemicals Calcs'!AO$1:AO138)-'Chem - ODS'!AJ$15*10^6&lt;0,SUM('Chemicals Calcs'!AO$2:AO139)-'Chem - ODS'!AJ$15*10^6&gt;0),SUM('Chemicals Calcs'!AO$2:AO139)-'Chem - ODS'!AJ$15*10^6,'Chemicals Calcs'!AO139))</f>
        <v>0</v>
      </c>
      <c r="AP139" s="210">
        <f ca="1">IF(SUM('Chemicals Calcs'!AP$2:AP139)-'Chem - ODS'!AK$15*10^6&lt;0,0,IF(AND(SUM('Chemicals Calcs'!AP$1:AP138)-'Chem - ODS'!AK$15*10^6&lt;0,SUM('Chemicals Calcs'!AP$2:AP139)-'Chem - ODS'!AK$15*10^6&gt;0),SUM('Chemicals Calcs'!AP$2:AP139)-'Chem - ODS'!AK$15*10^6,'Chemicals Calcs'!AP139))</f>
        <v>0</v>
      </c>
    </row>
    <row r="140" spans="1:42">
      <c r="A140" s="74">
        <v>88</v>
      </c>
      <c r="B140">
        <f ca="1">IF('Chemicals 2010'!$A148="CP",INDIRECT("'Chemicals 2010'!"&amp;'Country Selector'!$B$3&amp;ROW($A148))*10^12,0)</f>
        <v>0</v>
      </c>
      <c r="C140" s="90">
        <f t="shared" ca="1" si="6"/>
        <v>0</v>
      </c>
      <c r="D140" s="90">
        <f t="shared" ca="1" si="6"/>
        <v>0</v>
      </c>
      <c r="E140" s="90">
        <f t="shared" ca="1" si="6"/>
        <v>0</v>
      </c>
      <c r="F140" s="90">
        <f t="shared" ca="1" si="6"/>
        <v>0</v>
      </c>
      <c r="G140" s="210">
        <f ca="1">IF(SUM('Chemicals Calcs'!G$2:G140)-'Chem - ODS'!B$15*10^6&lt;0,0,IF(AND(SUM('Chemicals Calcs'!G$1:G139)-'Chem - ODS'!B$15*10^6&lt;0,SUM('Chemicals Calcs'!G$2:G140)-'Chem - ODS'!B$15*10^6&gt;0),SUM('Chemicals Calcs'!G$2:G140)-'Chem - ODS'!B$15*10^6,'Chemicals Calcs'!G140))</f>
        <v>0</v>
      </c>
      <c r="H140" s="210">
        <f ca="1">IF(SUM('Chemicals Calcs'!H$2:H140)-'Chem - ODS'!C$15*10^6&lt;0,0,IF(AND(SUM('Chemicals Calcs'!H$1:H139)-'Chem - ODS'!C$15*10^6&lt;0,SUM('Chemicals Calcs'!H$2:H140)-'Chem - ODS'!C$15*10^6&gt;0),SUM('Chemicals Calcs'!H$2:H140)-'Chem - ODS'!C$15*10^6,'Chemicals Calcs'!H140))</f>
        <v>0</v>
      </c>
      <c r="I140" s="210">
        <f ca="1">IF(SUM('Chemicals Calcs'!I$2:I140)-'Chem - ODS'!D$15*10^6&lt;0,0,IF(AND(SUM('Chemicals Calcs'!I$1:I139)-'Chem - ODS'!D$15*10^6&lt;0,SUM('Chemicals Calcs'!I$2:I140)-'Chem - ODS'!D$15*10^6&gt;0),SUM('Chemicals Calcs'!I$2:I140)-'Chem - ODS'!D$15*10^6,'Chemicals Calcs'!I140))</f>
        <v>0</v>
      </c>
      <c r="J140" s="210">
        <f ca="1">IF(SUM('Chemicals Calcs'!J$2:J140)-'Chem - ODS'!E$15*10^6&lt;0,0,IF(AND(SUM('Chemicals Calcs'!J$1:J139)-'Chem - ODS'!E$15*10^6&lt;0,SUM('Chemicals Calcs'!J$2:J140)-'Chem - ODS'!E$15*10^6&gt;0),SUM('Chemicals Calcs'!J$2:J140)-'Chem - ODS'!E$15*10^6,'Chemicals Calcs'!J140))</f>
        <v>0</v>
      </c>
      <c r="K140" s="210">
        <f ca="1">IF(SUM('Chemicals Calcs'!K$2:K140)-'Chem - ODS'!F$15*10^6&lt;0,0,IF(AND(SUM('Chemicals Calcs'!K$1:K139)-'Chem - ODS'!F$15*10^6&lt;0,SUM('Chemicals Calcs'!K$2:K140)-'Chem - ODS'!F$15*10^6&gt;0),SUM('Chemicals Calcs'!K$2:K140)-'Chem - ODS'!F$15*10^6,'Chemicals Calcs'!K140))</f>
        <v>0</v>
      </c>
      <c r="L140" s="210">
        <f ca="1">IF(SUM('Chemicals Calcs'!L$2:L140)-'Chem - ODS'!G$15*10^6&lt;0,0,IF(AND(SUM('Chemicals Calcs'!L$1:L139)-'Chem - ODS'!G$15*10^6&lt;0,SUM('Chemicals Calcs'!L$2:L140)-'Chem - ODS'!G$15*10^6&gt;0),SUM('Chemicals Calcs'!L$2:L140)-'Chem - ODS'!G$15*10^6,'Chemicals Calcs'!L140))</f>
        <v>0</v>
      </c>
      <c r="M140" s="210">
        <f ca="1">IF(SUM('Chemicals Calcs'!M$2:M140)-'Chem - ODS'!H$15*10^6&lt;0,0,IF(AND(SUM('Chemicals Calcs'!M$1:M139)-'Chem - ODS'!H$15*10^6&lt;0,SUM('Chemicals Calcs'!M$2:M140)-'Chem - ODS'!H$15*10^6&gt;0),SUM('Chemicals Calcs'!M$2:M140)-'Chem - ODS'!H$15*10^6,'Chemicals Calcs'!M140))</f>
        <v>0</v>
      </c>
      <c r="N140" s="210">
        <f ca="1">IF(SUM('Chemicals Calcs'!N$2:N140)-'Chem - ODS'!I$15*10^6&lt;0,0,IF(AND(SUM('Chemicals Calcs'!N$1:N139)-'Chem - ODS'!I$15*10^6&lt;0,SUM('Chemicals Calcs'!N$2:N140)-'Chem - ODS'!I$15*10^6&gt;0),SUM('Chemicals Calcs'!N$2:N140)-'Chem - ODS'!I$15*10^6,'Chemicals Calcs'!N140))</f>
        <v>0</v>
      </c>
      <c r="O140" s="210">
        <f ca="1">IF(SUM('Chemicals Calcs'!O$2:O140)-'Chem - ODS'!J$15*10^6&lt;0,0,IF(AND(SUM('Chemicals Calcs'!O$1:O139)-'Chem - ODS'!J$15*10^6&lt;0,SUM('Chemicals Calcs'!O$2:O140)-'Chem - ODS'!J$15*10^6&gt;0),SUM('Chemicals Calcs'!O$2:O140)-'Chem - ODS'!J$15*10^6,'Chemicals Calcs'!O140))</f>
        <v>0</v>
      </c>
      <c r="P140" s="210">
        <f ca="1">IF(SUM('Chemicals Calcs'!P$2:P140)-'Chem - ODS'!K$15*10^6&lt;0,0,IF(AND(SUM('Chemicals Calcs'!P$1:P139)-'Chem - ODS'!K$15*10^6&lt;0,SUM('Chemicals Calcs'!P$2:P140)-'Chem - ODS'!K$15*10^6&gt;0),SUM('Chemicals Calcs'!P$2:P140)-'Chem - ODS'!K$15*10^6,'Chemicals Calcs'!P140))</f>
        <v>0</v>
      </c>
      <c r="Q140" s="210">
        <f ca="1">IF(SUM('Chemicals Calcs'!Q$2:Q140)-'Chem - ODS'!L$15*10^6&lt;0,0,IF(AND(SUM('Chemicals Calcs'!Q$1:Q139)-'Chem - ODS'!L$15*10^6&lt;0,SUM('Chemicals Calcs'!Q$2:Q140)-'Chem - ODS'!L$15*10^6&gt;0),SUM('Chemicals Calcs'!Q$2:Q140)-'Chem - ODS'!L$15*10^6,'Chemicals Calcs'!Q140))</f>
        <v>0</v>
      </c>
      <c r="R140" s="210">
        <f ca="1">IF(SUM('Chemicals Calcs'!R$2:R140)-'Chem - ODS'!M$15*10^6&lt;0,0,IF(AND(SUM('Chemicals Calcs'!R$1:R139)-'Chem - ODS'!M$15*10^6&lt;0,SUM('Chemicals Calcs'!R$2:R140)-'Chem - ODS'!M$15*10^6&gt;0),SUM('Chemicals Calcs'!R$2:R140)-'Chem - ODS'!M$15*10^6,'Chemicals Calcs'!R140))</f>
        <v>0</v>
      </c>
      <c r="S140" s="210">
        <f ca="1">IF(SUM('Chemicals Calcs'!S$2:S140)-'Chem - ODS'!N$15*10^6&lt;0,0,IF(AND(SUM('Chemicals Calcs'!S$1:S139)-'Chem - ODS'!N$15*10^6&lt;0,SUM('Chemicals Calcs'!S$2:S140)-'Chem - ODS'!N$15*10^6&gt;0),SUM('Chemicals Calcs'!S$2:S140)-'Chem - ODS'!N$15*10^6,'Chemicals Calcs'!S140))</f>
        <v>0</v>
      </c>
      <c r="T140" s="210">
        <f ca="1">IF(SUM('Chemicals Calcs'!T$2:T140)-'Chem - ODS'!O$15*10^6&lt;0,0,IF(AND(SUM('Chemicals Calcs'!T$1:T139)-'Chem - ODS'!O$15*10^6&lt;0,SUM('Chemicals Calcs'!T$2:T140)-'Chem - ODS'!O$15*10^6&gt;0),SUM('Chemicals Calcs'!T$2:T140)-'Chem - ODS'!O$15*10^6,'Chemicals Calcs'!T140))</f>
        <v>0</v>
      </c>
      <c r="U140" s="210">
        <f ca="1">IF(SUM('Chemicals Calcs'!U$2:U140)-'Chem - ODS'!P$15*10^6&lt;0,0,IF(AND(SUM('Chemicals Calcs'!U$1:U139)-'Chem - ODS'!P$15*10^6&lt;0,SUM('Chemicals Calcs'!U$2:U140)-'Chem - ODS'!P$15*10^6&gt;0),SUM('Chemicals Calcs'!U$2:U140)-'Chem - ODS'!P$15*10^6,'Chemicals Calcs'!U140))</f>
        <v>0</v>
      </c>
      <c r="V140" s="210">
        <f ca="1">IF(SUM('Chemicals Calcs'!V$2:V140)-'Chem - ODS'!Q$15*10^6&lt;0,0,IF(AND(SUM('Chemicals Calcs'!V$1:V139)-'Chem - ODS'!Q$15*10^6&lt;0,SUM('Chemicals Calcs'!V$2:V140)-'Chem - ODS'!Q$15*10^6&gt;0),SUM('Chemicals Calcs'!V$2:V140)-'Chem - ODS'!Q$15*10^6,'Chemicals Calcs'!V140))</f>
        <v>0</v>
      </c>
      <c r="W140" s="210">
        <f ca="1">IF(SUM('Chemicals Calcs'!W$2:W140)-'Chem - ODS'!R$15*10^6&lt;0,0,IF(AND(SUM('Chemicals Calcs'!W$1:W139)-'Chem - ODS'!R$15*10^6&lt;0,SUM('Chemicals Calcs'!W$2:W140)-'Chem - ODS'!R$15*10^6&gt;0),SUM('Chemicals Calcs'!W$2:W140)-'Chem - ODS'!R$15*10^6,'Chemicals Calcs'!W140))</f>
        <v>0</v>
      </c>
      <c r="X140" s="210">
        <f ca="1">IF(SUM('Chemicals Calcs'!X$2:X140)-'Chem - ODS'!S$15*10^6&lt;0,0,IF(AND(SUM('Chemicals Calcs'!X$1:X139)-'Chem - ODS'!S$15*10^6&lt;0,SUM('Chemicals Calcs'!X$2:X140)-'Chem - ODS'!S$15*10^6&gt;0),SUM('Chemicals Calcs'!X$2:X140)-'Chem - ODS'!S$15*10^6,'Chemicals Calcs'!X140))</f>
        <v>0</v>
      </c>
      <c r="Y140" s="210">
        <f ca="1">IF(SUM('Chemicals Calcs'!Y$2:Y140)-'Chem - ODS'!T$15*10^6&lt;0,0,IF(AND(SUM('Chemicals Calcs'!Y$1:Y139)-'Chem - ODS'!T$15*10^6&lt;0,SUM('Chemicals Calcs'!Y$2:Y140)-'Chem - ODS'!T$15*10^6&gt;0),SUM('Chemicals Calcs'!Y$2:Y140)-'Chem - ODS'!T$15*10^6,'Chemicals Calcs'!Y140))</f>
        <v>0</v>
      </c>
      <c r="Z140" s="210">
        <f ca="1">IF(SUM('Chemicals Calcs'!Z$2:Z140)-'Chem - ODS'!U$15*10^6&lt;0,0,IF(AND(SUM('Chemicals Calcs'!Z$1:Z139)-'Chem - ODS'!U$15*10^6&lt;0,SUM('Chemicals Calcs'!Z$2:Z140)-'Chem - ODS'!U$15*10^6&gt;0),SUM('Chemicals Calcs'!Z$2:Z140)-'Chem - ODS'!U$15*10^6,'Chemicals Calcs'!Z140))</f>
        <v>0</v>
      </c>
      <c r="AA140" s="210">
        <f ca="1">IF(SUM('Chemicals Calcs'!AA$2:AA140)-'Chem - ODS'!V$15*10^6&lt;0,0,IF(AND(SUM('Chemicals Calcs'!AA$1:AA139)-'Chem - ODS'!V$15*10^6&lt;0,SUM('Chemicals Calcs'!AA$2:AA140)-'Chem - ODS'!V$15*10^6&gt;0),SUM('Chemicals Calcs'!AA$2:AA140)-'Chem - ODS'!V$15*10^6,'Chemicals Calcs'!AA140))</f>
        <v>0</v>
      </c>
      <c r="AB140" s="210">
        <f ca="1">IF(SUM('Chemicals Calcs'!AB$2:AB140)-'Chem - ODS'!W$15*10^6&lt;0,0,IF(AND(SUM('Chemicals Calcs'!AB$1:AB139)-'Chem - ODS'!W$15*10^6&lt;0,SUM('Chemicals Calcs'!AB$2:AB140)-'Chem - ODS'!W$15*10^6&gt;0),SUM('Chemicals Calcs'!AB$2:AB140)-'Chem - ODS'!W$15*10^6,'Chemicals Calcs'!AB140))</f>
        <v>0</v>
      </c>
      <c r="AC140" s="210">
        <f ca="1">IF(SUM('Chemicals Calcs'!AC$2:AC140)-'Chem - ODS'!X$15*10^6&lt;0,0,IF(AND(SUM('Chemicals Calcs'!AC$1:AC139)-'Chem - ODS'!X$15*10^6&lt;0,SUM('Chemicals Calcs'!AC$2:AC140)-'Chem - ODS'!X$15*10^6&gt;0),SUM('Chemicals Calcs'!AC$2:AC140)-'Chem - ODS'!X$15*10^6,'Chemicals Calcs'!AC140))</f>
        <v>0</v>
      </c>
      <c r="AD140" s="210">
        <f ca="1">IF(SUM('Chemicals Calcs'!AD$2:AD140)-'Chem - ODS'!Y$15*10^6&lt;0,0,IF(AND(SUM('Chemicals Calcs'!AD$1:AD139)-'Chem - ODS'!Y$15*10^6&lt;0,SUM('Chemicals Calcs'!AD$2:AD140)-'Chem - ODS'!Y$15*10^6&gt;0),SUM('Chemicals Calcs'!AD$2:AD140)-'Chem - ODS'!Y$15*10^6,'Chemicals Calcs'!AD140))</f>
        <v>0</v>
      </c>
      <c r="AE140" s="210">
        <f ca="1">IF(SUM('Chemicals Calcs'!AE$2:AE140)-'Chem - ODS'!Z$15*10^6&lt;0,0,IF(AND(SUM('Chemicals Calcs'!AE$1:AE139)-'Chem - ODS'!Z$15*10^6&lt;0,SUM('Chemicals Calcs'!AE$2:AE140)-'Chem - ODS'!Z$15*10^6&gt;0),SUM('Chemicals Calcs'!AE$2:AE140)-'Chem - ODS'!Z$15*10^6,'Chemicals Calcs'!AE140))</f>
        <v>0</v>
      </c>
      <c r="AF140" s="210">
        <f ca="1">IF(SUM('Chemicals Calcs'!AF$2:AF140)-'Chem - ODS'!AA$15*10^6&lt;0,0,IF(AND(SUM('Chemicals Calcs'!AF$1:AF139)-'Chem - ODS'!AA$15*10^6&lt;0,SUM('Chemicals Calcs'!AF$2:AF140)-'Chem - ODS'!AA$15*10^6&gt;0),SUM('Chemicals Calcs'!AF$2:AF140)-'Chem - ODS'!AA$15*10^6,'Chemicals Calcs'!AF140))</f>
        <v>0</v>
      </c>
      <c r="AG140" s="210">
        <f ca="1">IF(SUM('Chemicals Calcs'!AG$2:AG140)-'Chem - ODS'!AB$15*10^6&lt;0,0,IF(AND(SUM('Chemicals Calcs'!AG$1:AG139)-'Chem - ODS'!AB$15*10^6&lt;0,SUM('Chemicals Calcs'!AG$2:AG140)-'Chem - ODS'!AB$15*10^6&gt;0),SUM('Chemicals Calcs'!AG$2:AG140)-'Chem - ODS'!AB$15*10^6,'Chemicals Calcs'!AG140))</f>
        <v>0</v>
      </c>
      <c r="AH140" s="210">
        <f ca="1">IF(SUM('Chemicals Calcs'!AH$2:AH140)-'Chem - ODS'!AC$15*10^6&lt;0,0,IF(AND(SUM('Chemicals Calcs'!AH$1:AH139)-'Chem - ODS'!AC$15*10^6&lt;0,SUM('Chemicals Calcs'!AH$2:AH140)-'Chem - ODS'!AC$15*10^6&gt;0),SUM('Chemicals Calcs'!AH$2:AH140)-'Chem - ODS'!AC$15*10^6,'Chemicals Calcs'!AH140))</f>
        <v>0</v>
      </c>
      <c r="AI140" s="210">
        <f ca="1">IF(SUM('Chemicals Calcs'!AI$2:AI140)-'Chem - ODS'!AD$15*10^6&lt;0,0,IF(AND(SUM('Chemicals Calcs'!AI$1:AI139)-'Chem - ODS'!AD$15*10^6&lt;0,SUM('Chemicals Calcs'!AI$2:AI140)-'Chem - ODS'!AD$15*10^6&gt;0),SUM('Chemicals Calcs'!AI$2:AI140)-'Chem - ODS'!AD$15*10^6,'Chemicals Calcs'!AI140))</f>
        <v>0</v>
      </c>
      <c r="AJ140" s="210">
        <f ca="1">IF(SUM('Chemicals Calcs'!AJ$2:AJ140)-'Chem - ODS'!AE$15*10^6&lt;0,0,IF(AND(SUM('Chemicals Calcs'!AJ$1:AJ139)-'Chem - ODS'!AE$15*10^6&lt;0,SUM('Chemicals Calcs'!AJ$2:AJ140)-'Chem - ODS'!AE$15*10^6&gt;0),SUM('Chemicals Calcs'!AJ$2:AJ140)-'Chem - ODS'!AE$15*10^6,'Chemicals Calcs'!AJ140))</f>
        <v>0</v>
      </c>
      <c r="AK140" s="210">
        <f ca="1">IF(SUM('Chemicals Calcs'!AK$2:AK140)-'Chem - ODS'!AF$15*10^6&lt;0,0,IF(AND(SUM('Chemicals Calcs'!AK$1:AK139)-'Chem - ODS'!AF$15*10^6&lt;0,SUM('Chemicals Calcs'!AK$2:AK140)-'Chem - ODS'!AF$15*10^6&gt;0),SUM('Chemicals Calcs'!AK$2:AK140)-'Chem - ODS'!AF$15*10^6,'Chemicals Calcs'!AK140))</f>
        <v>0</v>
      </c>
      <c r="AL140" s="210">
        <f ca="1">IF(SUM('Chemicals Calcs'!AL$2:AL140)-'Chem - ODS'!AG$15*10^6&lt;0,0,IF(AND(SUM('Chemicals Calcs'!AL$1:AL139)-'Chem - ODS'!AG$15*10^6&lt;0,SUM('Chemicals Calcs'!AL$2:AL140)-'Chem - ODS'!AG$15*10^6&gt;0),SUM('Chemicals Calcs'!AL$2:AL140)-'Chem - ODS'!AG$15*10^6,'Chemicals Calcs'!AL140))</f>
        <v>0</v>
      </c>
      <c r="AM140" s="210">
        <f ca="1">IF(SUM('Chemicals Calcs'!AM$2:AM140)-'Chem - ODS'!AH$15*10^6&lt;0,0,IF(AND(SUM('Chemicals Calcs'!AM$1:AM139)-'Chem - ODS'!AH$15*10^6&lt;0,SUM('Chemicals Calcs'!AM$2:AM140)-'Chem - ODS'!AH$15*10^6&gt;0),SUM('Chemicals Calcs'!AM$2:AM140)-'Chem - ODS'!AH$15*10^6,'Chemicals Calcs'!AM140))</f>
        <v>0</v>
      </c>
      <c r="AN140" s="210">
        <f ca="1">IF(SUM('Chemicals Calcs'!AN$2:AN140)-'Chem - ODS'!AI$15*10^6&lt;0,0,IF(AND(SUM('Chemicals Calcs'!AN$1:AN139)-'Chem - ODS'!AI$15*10^6&lt;0,SUM('Chemicals Calcs'!AN$2:AN140)-'Chem - ODS'!AI$15*10^6&gt;0),SUM('Chemicals Calcs'!AN$2:AN140)-'Chem - ODS'!AI$15*10^6,'Chemicals Calcs'!AN140))</f>
        <v>0</v>
      </c>
      <c r="AO140" s="210">
        <f ca="1">IF(SUM('Chemicals Calcs'!AO$2:AO140)-'Chem - ODS'!AJ$15*10^6&lt;0,0,IF(AND(SUM('Chemicals Calcs'!AO$1:AO139)-'Chem - ODS'!AJ$15*10^6&lt;0,SUM('Chemicals Calcs'!AO$2:AO140)-'Chem - ODS'!AJ$15*10^6&gt;0),SUM('Chemicals Calcs'!AO$2:AO140)-'Chem - ODS'!AJ$15*10^6,'Chemicals Calcs'!AO140))</f>
        <v>0</v>
      </c>
      <c r="AP140" s="210">
        <f ca="1">IF(SUM('Chemicals Calcs'!AP$2:AP140)-'Chem - ODS'!AK$15*10^6&lt;0,0,IF(AND(SUM('Chemicals Calcs'!AP$1:AP139)-'Chem - ODS'!AK$15*10^6&lt;0,SUM('Chemicals Calcs'!AP$2:AP140)-'Chem - ODS'!AK$15*10^6&gt;0),SUM('Chemicals Calcs'!AP$2:AP140)-'Chem - ODS'!AK$15*10^6,'Chemicals Calcs'!AP140))</f>
        <v>0</v>
      </c>
    </row>
    <row r="141" spans="1:42">
      <c r="A141" s="74">
        <v>89</v>
      </c>
      <c r="B141">
        <f ca="1">IF('Chemicals 2010'!$A149="CP",INDIRECT("'Chemicals 2010'!"&amp;'Country Selector'!$B$3&amp;ROW($A149))*10^12,0)</f>
        <v>0</v>
      </c>
      <c r="C141" s="90">
        <f t="shared" ca="1" si="6"/>
        <v>1612876781123.6418</v>
      </c>
      <c r="D141" s="90">
        <f t="shared" ca="1" si="6"/>
        <v>3225753562247.2837</v>
      </c>
      <c r="E141" s="90">
        <f t="shared" ca="1" si="6"/>
        <v>4838630343370.9248</v>
      </c>
      <c r="F141" s="90">
        <f t="shared" ca="1" si="6"/>
        <v>6451507124494.5674</v>
      </c>
      <c r="G141" s="210">
        <f ca="1">IF(SUM('Chemicals Calcs'!G$2:G141)-'Chem - ODS'!B$15*10^6&lt;0,0,IF(AND(SUM('Chemicals Calcs'!G$1:G140)-'Chem - ODS'!B$15*10^6&lt;0,SUM('Chemicals Calcs'!G$2:G141)-'Chem - ODS'!B$15*10^6&gt;0),SUM('Chemicals Calcs'!G$2:G141)-'Chem - ODS'!B$15*10^6,'Chemicals Calcs'!G141))</f>
        <v>8064383905618.209</v>
      </c>
      <c r="H141" s="210">
        <f ca="1">IF(SUM('Chemicals Calcs'!H$2:H141)-'Chem - ODS'!C$15*10^6&lt;0,0,IF(AND(SUM('Chemicals Calcs'!H$1:H140)-'Chem - ODS'!C$15*10^6&lt;0,SUM('Chemicals Calcs'!H$2:H141)-'Chem - ODS'!C$15*10^6&gt;0),SUM('Chemicals Calcs'!H$2:H141)-'Chem - ODS'!C$15*10^6,'Chemicals Calcs'!H141))</f>
        <v>9677260686741.8496</v>
      </c>
      <c r="I141" s="210">
        <f ca="1">IF(SUM('Chemicals Calcs'!I$2:I141)-'Chem - ODS'!D$15*10^6&lt;0,0,IF(AND(SUM('Chemicals Calcs'!I$1:I140)-'Chem - ODS'!D$15*10^6&lt;0,SUM('Chemicals Calcs'!I$2:I141)-'Chem - ODS'!D$15*10^6&gt;0),SUM('Chemicals Calcs'!I$2:I141)-'Chem - ODS'!D$15*10^6,'Chemicals Calcs'!I141))</f>
        <v>11290137467865.492</v>
      </c>
      <c r="J141" s="210">
        <f ca="1">IF(SUM('Chemicals Calcs'!J$2:J141)-'Chem - ODS'!E$15*10^6&lt;0,0,IF(AND(SUM('Chemicals Calcs'!J$1:J140)-'Chem - ODS'!E$15*10^6&lt;0,SUM('Chemicals Calcs'!J$2:J141)-'Chem - ODS'!E$15*10^6&gt;0),SUM('Chemicals Calcs'!J$2:J141)-'Chem - ODS'!E$15*10^6,'Chemicals Calcs'!J141))</f>
        <v>12903014248989.135</v>
      </c>
      <c r="K141" s="210">
        <f ca="1">IF(SUM('Chemicals Calcs'!K$2:K141)-'Chem - ODS'!F$15*10^6&lt;0,0,IF(AND(SUM('Chemicals Calcs'!K$1:K140)-'Chem - ODS'!F$15*10^6&lt;0,SUM('Chemicals Calcs'!K$2:K141)-'Chem - ODS'!F$15*10^6&gt;0),SUM('Chemicals Calcs'!K$2:K141)-'Chem - ODS'!F$15*10^6,'Chemicals Calcs'!K141))</f>
        <v>14515891030112.775</v>
      </c>
      <c r="L141" s="210">
        <f ca="1">IF(SUM('Chemicals Calcs'!L$2:L141)-'Chem - ODS'!G$15*10^6&lt;0,0,IF(AND(SUM('Chemicals Calcs'!L$1:L140)-'Chem - ODS'!G$15*10^6&lt;0,SUM('Chemicals Calcs'!L$2:L141)-'Chem - ODS'!G$15*10^6&gt;0),SUM('Chemicals Calcs'!L$2:L141)-'Chem - ODS'!G$15*10^6,'Chemicals Calcs'!L141))</f>
        <v>16128767811236.418</v>
      </c>
      <c r="M141" s="210">
        <f ca="1">IF(SUM('Chemicals Calcs'!M$2:M141)-'Chem - ODS'!H$15*10^6&lt;0,0,IF(AND(SUM('Chemicals Calcs'!M$1:M140)-'Chem - ODS'!H$15*10^6&lt;0,SUM('Chemicals Calcs'!M$2:M141)-'Chem - ODS'!H$15*10^6&gt;0),SUM('Chemicals Calcs'!M$2:M141)-'Chem - ODS'!H$15*10^6,'Chemicals Calcs'!M141))</f>
        <v>16095629830838.834</v>
      </c>
      <c r="N141" s="210">
        <f ca="1">IF(SUM('Chemicals Calcs'!N$2:N141)-'Chem - ODS'!I$15*10^6&lt;0,0,IF(AND(SUM('Chemicals Calcs'!N$1:N140)-'Chem - ODS'!I$15*10^6&lt;0,SUM('Chemicals Calcs'!N$2:N141)-'Chem - ODS'!I$15*10^6&gt;0),SUM('Chemicals Calcs'!N$2:N141)-'Chem - ODS'!I$15*10^6,'Chemicals Calcs'!N141))</f>
        <v>16062491850441.254</v>
      </c>
      <c r="O141" s="210">
        <f ca="1">IF(SUM('Chemicals Calcs'!O$2:O141)-'Chem - ODS'!J$15*10^6&lt;0,0,IF(AND(SUM('Chemicals Calcs'!O$1:O140)-'Chem - ODS'!J$15*10^6&lt;0,SUM('Chemicals Calcs'!O$2:O141)-'Chem - ODS'!J$15*10^6&gt;0),SUM('Chemicals Calcs'!O$2:O141)-'Chem - ODS'!J$15*10^6,'Chemicals Calcs'!O141))</f>
        <v>16029353870043.668</v>
      </c>
      <c r="P141" s="210">
        <f ca="1">IF(SUM('Chemicals Calcs'!P$2:P141)-'Chem - ODS'!K$15*10^6&lt;0,0,IF(AND(SUM('Chemicals Calcs'!P$1:P140)-'Chem - ODS'!K$15*10^6&lt;0,SUM('Chemicals Calcs'!P$2:P141)-'Chem - ODS'!K$15*10^6&gt;0),SUM('Chemicals Calcs'!P$2:P141)-'Chem - ODS'!K$15*10^6,'Chemicals Calcs'!P141))</f>
        <v>15996215889646.086</v>
      </c>
      <c r="Q141" s="210">
        <f ca="1">IF(SUM('Chemicals Calcs'!Q$2:Q141)-'Chem - ODS'!L$15*10^6&lt;0,0,IF(AND(SUM('Chemicals Calcs'!Q$1:Q140)-'Chem - ODS'!L$15*10^6&lt;0,SUM('Chemicals Calcs'!Q$2:Q141)-'Chem - ODS'!L$15*10^6&gt;0),SUM('Chemicals Calcs'!Q$2:Q141)-'Chem - ODS'!L$15*10^6,'Chemicals Calcs'!Q141))</f>
        <v>15963077909248.504</v>
      </c>
      <c r="R141" s="210">
        <f ca="1">IF(SUM('Chemicals Calcs'!R$2:R141)-'Chem - ODS'!M$15*10^6&lt;0,0,IF(AND(SUM('Chemicals Calcs'!R$1:R140)-'Chem - ODS'!M$15*10^6&lt;0,SUM('Chemicals Calcs'!R$2:R141)-'Chem - ODS'!M$15*10^6&gt;0),SUM('Chemicals Calcs'!R$2:R141)-'Chem - ODS'!M$15*10^6,'Chemicals Calcs'!R141))</f>
        <v>15929939928850.922</v>
      </c>
      <c r="S141" s="210">
        <f ca="1">IF(SUM('Chemicals Calcs'!S$2:S141)-'Chem - ODS'!N$15*10^6&lt;0,0,IF(AND(SUM('Chemicals Calcs'!S$1:S140)-'Chem - ODS'!N$15*10^6&lt;0,SUM('Chemicals Calcs'!S$2:S141)-'Chem - ODS'!N$15*10^6&gt;0),SUM('Chemicals Calcs'!S$2:S141)-'Chem - ODS'!N$15*10^6,'Chemicals Calcs'!S141))</f>
        <v>15896801948453.336</v>
      </c>
      <c r="T141" s="210">
        <f ca="1">IF(SUM('Chemicals Calcs'!T$2:T141)-'Chem - ODS'!O$15*10^6&lt;0,0,IF(AND(SUM('Chemicals Calcs'!T$1:T140)-'Chem - ODS'!O$15*10^6&lt;0,SUM('Chemicals Calcs'!T$2:T141)-'Chem - ODS'!O$15*10^6&gt;0),SUM('Chemicals Calcs'!T$2:T141)-'Chem - ODS'!O$15*10^6,'Chemicals Calcs'!T141))</f>
        <v>15863663968055.756</v>
      </c>
      <c r="U141" s="210">
        <f ca="1">IF(SUM('Chemicals Calcs'!U$2:U141)-'Chem - ODS'!P$15*10^6&lt;0,0,IF(AND(SUM('Chemicals Calcs'!U$1:U140)-'Chem - ODS'!P$15*10^6&lt;0,SUM('Chemicals Calcs'!U$2:U141)-'Chem - ODS'!P$15*10^6&gt;0),SUM('Chemicals Calcs'!U$2:U141)-'Chem - ODS'!P$15*10^6,'Chemicals Calcs'!U141))</f>
        <v>15830525987658.174</v>
      </c>
      <c r="V141" s="210">
        <f ca="1">IF(SUM('Chemicals Calcs'!V$2:V141)-'Chem - ODS'!Q$15*10^6&lt;0,0,IF(AND(SUM('Chemicals Calcs'!V$1:V140)-'Chem - ODS'!Q$15*10^6&lt;0,SUM('Chemicals Calcs'!V$2:V141)-'Chem - ODS'!Q$15*10^6&gt;0),SUM('Chemicals Calcs'!V$2:V141)-'Chem - ODS'!Q$15*10^6,'Chemicals Calcs'!V141))</f>
        <v>15797388007260.59</v>
      </c>
      <c r="W141" s="210">
        <f ca="1">IF(SUM('Chemicals Calcs'!W$2:W141)-'Chem - ODS'!R$15*10^6&lt;0,0,IF(AND(SUM('Chemicals Calcs'!W$1:W140)-'Chem - ODS'!R$15*10^6&lt;0,SUM('Chemicals Calcs'!W$2:W141)-'Chem - ODS'!R$15*10^6&gt;0),SUM('Chemicals Calcs'!W$2:W141)-'Chem - ODS'!R$15*10^6,'Chemicals Calcs'!W141))</f>
        <v>16073028142602.172</v>
      </c>
      <c r="X141" s="210">
        <f ca="1">IF(SUM('Chemicals Calcs'!X$2:X141)-'Chem - ODS'!S$15*10^6&lt;0,0,IF(AND(SUM('Chemicals Calcs'!X$1:X140)-'Chem - ODS'!S$15*10^6&lt;0,SUM('Chemicals Calcs'!X$2:X141)-'Chem - ODS'!S$15*10^6&gt;0),SUM('Chemicals Calcs'!X$2:X141)-'Chem - ODS'!S$15*10^6,'Chemicals Calcs'!X141))</f>
        <v>16348668277943.756</v>
      </c>
      <c r="Y141" s="210">
        <f ca="1">IF(SUM('Chemicals Calcs'!Y$2:Y141)-'Chem - ODS'!T$15*10^6&lt;0,0,IF(AND(SUM('Chemicals Calcs'!Y$1:Y140)-'Chem - ODS'!T$15*10^6&lt;0,SUM('Chemicals Calcs'!Y$2:Y141)-'Chem - ODS'!T$15*10^6&gt;0),SUM('Chemicals Calcs'!Y$2:Y141)-'Chem - ODS'!T$15*10^6,'Chemicals Calcs'!Y141))</f>
        <v>16624308413285.34</v>
      </c>
      <c r="Z141" s="210">
        <f ca="1">IF(SUM('Chemicals Calcs'!Z$2:Z141)-'Chem - ODS'!U$15*10^6&lt;0,0,IF(AND(SUM('Chemicals Calcs'!Z$1:Z140)-'Chem - ODS'!U$15*10^6&lt;0,SUM('Chemicals Calcs'!Z$2:Z141)-'Chem - ODS'!U$15*10^6&gt;0),SUM('Chemicals Calcs'!Z$2:Z141)-'Chem - ODS'!U$15*10^6,'Chemicals Calcs'!Z141))</f>
        <v>16899948548626.922</v>
      </c>
      <c r="AA141" s="210">
        <f ca="1">IF(SUM('Chemicals Calcs'!AA$2:AA141)-'Chem - ODS'!V$15*10^6&lt;0,0,IF(AND(SUM('Chemicals Calcs'!AA$1:AA140)-'Chem - ODS'!V$15*10^6&lt;0,SUM('Chemicals Calcs'!AA$2:AA141)-'Chem - ODS'!V$15*10^6&gt;0),SUM('Chemicals Calcs'!AA$2:AA141)-'Chem - ODS'!V$15*10^6,'Chemicals Calcs'!AA141))</f>
        <v>17175588683968.504</v>
      </c>
      <c r="AB141" s="210">
        <f ca="1">IF(SUM('Chemicals Calcs'!AB$2:AB141)-'Chem - ODS'!W$15*10^6&lt;0,0,IF(AND(SUM('Chemicals Calcs'!AB$1:AB140)-'Chem - ODS'!W$15*10^6&lt;0,SUM('Chemicals Calcs'!AB$2:AB141)-'Chem - ODS'!W$15*10^6&gt;0),SUM('Chemicals Calcs'!AB$2:AB141)-'Chem - ODS'!W$15*10^6,'Chemicals Calcs'!AB141))</f>
        <v>17451228819310.086</v>
      </c>
      <c r="AC141" s="210">
        <f ca="1">IF(SUM('Chemicals Calcs'!AC$2:AC141)-'Chem - ODS'!X$15*10^6&lt;0,0,IF(AND(SUM('Chemicals Calcs'!AC$1:AC140)-'Chem - ODS'!X$15*10^6&lt;0,SUM('Chemicals Calcs'!AC$2:AC141)-'Chem - ODS'!X$15*10^6&gt;0),SUM('Chemicals Calcs'!AC$2:AC141)-'Chem - ODS'!X$15*10^6,'Chemicals Calcs'!AC141))</f>
        <v>17726868954651.668</v>
      </c>
      <c r="AD141" s="210">
        <f ca="1">IF(SUM('Chemicals Calcs'!AD$2:AD141)-'Chem - ODS'!Y$15*10^6&lt;0,0,IF(AND(SUM('Chemicals Calcs'!AD$1:AD140)-'Chem - ODS'!Y$15*10^6&lt;0,SUM('Chemicals Calcs'!AD$2:AD141)-'Chem - ODS'!Y$15*10^6&gt;0),SUM('Chemicals Calcs'!AD$2:AD141)-'Chem - ODS'!Y$15*10^6,'Chemicals Calcs'!AD141))</f>
        <v>18002509089993.25</v>
      </c>
      <c r="AE141" s="210">
        <f ca="1">IF(SUM('Chemicals Calcs'!AE$2:AE141)-'Chem - ODS'!Z$15*10^6&lt;0,0,IF(AND(SUM('Chemicals Calcs'!AE$1:AE140)-'Chem - ODS'!Z$15*10^6&lt;0,SUM('Chemicals Calcs'!AE$2:AE141)-'Chem - ODS'!Z$15*10^6&gt;0),SUM('Chemicals Calcs'!AE$2:AE141)-'Chem - ODS'!Z$15*10^6,'Chemicals Calcs'!AE141))</f>
        <v>18278149225334.836</v>
      </c>
      <c r="AF141" s="210">
        <f ca="1">IF(SUM('Chemicals Calcs'!AF$2:AF141)-'Chem - ODS'!AA$15*10^6&lt;0,0,IF(AND(SUM('Chemicals Calcs'!AF$1:AF140)-'Chem - ODS'!AA$15*10^6&lt;0,SUM('Chemicals Calcs'!AF$2:AF141)-'Chem - ODS'!AA$15*10^6&gt;0),SUM('Chemicals Calcs'!AF$2:AF141)-'Chem - ODS'!AA$15*10^6,'Chemicals Calcs'!AF141))</f>
        <v>18553789360676.418</v>
      </c>
      <c r="AG141" s="210">
        <f ca="1">IF(SUM('Chemicals Calcs'!AG$2:AG141)-'Chem - ODS'!AB$15*10^6&lt;0,0,IF(AND(SUM('Chemicals Calcs'!AG$1:AG140)-'Chem - ODS'!AB$15*10^6&lt;0,SUM('Chemicals Calcs'!AG$2:AG141)-'Chem - ODS'!AB$15*10^6&gt;0),SUM('Chemicals Calcs'!AG$2:AG141)-'Chem - ODS'!AB$15*10^6,'Chemicals Calcs'!AG141))</f>
        <v>18829429496018</v>
      </c>
      <c r="AH141" s="210">
        <f ca="1">IF(SUM('Chemicals Calcs'!AH$2:AH141)-'Chem - ODS'!AC$15*10^6&lt;0,0,IF(AND(SUM('Chemicals Calcs'!AH$1:AH140)-'Chem - ODS'!AC$15*10^6&lt;0,SUM('Chemicals Calcs'!AH$2:AH141)-'Chem - ODS'!AC$15*10^6&gt;0),SUM('Chemicals Calcs'!AH$2:AH141)-'Chem - ODS'!AC$15*10^6,'Chemicals Calcs'!AH141))</f>
        <v>19105069631359.586</v>
      </c>
      <c r="AI141" s="210">
        <f ca="1">IF(SUM('Chemicals Calcs'!AI$2:AI141)-'Chem - ODS'!AD$15*10^6&lt;0,0,IF(AND(SUM('Chemicals Calcs'!AI$1:AI140)-'Chem - ODS'!AD$15*10^6&lt;0,SUM('Chemicals Calcs'!AI$2:AI141)-'Chem - ODS'!AD$15*10^6&gt;0),SUM('Chemicals Calcs'!AI$2:AI141)-'Chem - ODS'!AD$15*10^6,'Chemicals Calcs'!AI141))</f>
        <v>19380709766701.164</v>
      </c>
      <c r="AJ141" s="210">
        <f ca="1">IF(SUM('Chemicals Calcs'!AJ$2:AJ141)-'Chem - ODS'!AE$15*10^6&lt;0,0,IF(AND(SUM('Chemicals Calcs'!AJ$1:AJ140)-'Chem - ODS'!AE$15*10^6&lt;0,SUM('Chemicals Calcs'!AJ$2:AJ141)-'Chem - ODS'!AE$15*10^6&gt;0),SUM('Chemicals Calcs'!AJ$2:AJ141)-'Chem - ODS'!AE$15*10^6,'Chemicals Calcs'!AJ141))</f>
        <v>19656349902042.75</v>
      </c>
      <c r="AK141" s="210">
        <f ca="1">IF(SUM('Chemicals Calcs'!AK$2:AK141)-'Chem - ODS'!AF$15*10^6&lt;0,0,IF(AND(SUM('Chemicals Calcs'!AK$1:AK140)-'Chem - ODS'!AF$15*10^6&lt;0,SUM('Chemicals Calcs'!AK$2:AK141)-'Chem - ODS'!AF$15*10^6&gt;0),SUM('Chemicals Calcs'!AK$2:AK141)-'Chem - ODS'!AF$15*10^6,'Chemicals Calcs'!AK141))</f>
        <v>19931990037384.332</v>
      </c>
      <c r="AL141" s="210">
        <f ca="1">IF(SUM('Chemicals Calcs'!AL$2:AL141)-'Chem - ODS'!AG$15*10^6&lt;0,0,IF(AND(SUM('Chemicals Calcs'!AL$1:AL140)-'Chem - ODS'!AG$15*10^6&lt;0,SUM('Chemicals Calcs'!AL$2:AL141)-'Chem - ODS'!AG$15*10^6&gt;0),SUM('Chemicals Calcs'!AL$2:AL141)-'Chem - ODS'!AG$15*10^6,'Chemicals Calcs'!AL141))</f>
        <v>20207630172725.914</v>
      </c>
      <c r="AM141" s="210">
        <f ca="1">IF(SUM('Chemicals Calcs'!AM$2:AM141)-'Chem - ODS'!AH$15*10^6&lt;0,0,IF(AND(SUM('Chemicals Calcs'!AM$1:AM140)-'Chem - ODS'!AH$15*10^6&lt;0,SUM('Chemicals Calcs'!AM$2:AM141)-'Chem - ODS'!AH$15*10^6&gt;0),SUM('Chemicals Calcs'!AM$2:AM141)-'Chem - ODS'!AH$15*10^6,'Chemicals Calcs'!AM141))</f>
        <v>20483270308067.5</v>
      </c>
      <c r="AN141" s="210">
        <f ca="1">IF(SUM('Chemicals Calcs'!AN$2:AN141)-'Chem - ODS'!AI$15*10^6&lt;0,0,IF(AND(SUM('Chemicals Calcs'!AN$1:AN140)-'Chem - ODS'!AI$15*10^6&lt;0,SUM('Chemicals Calcs'!AN$2:AN141)-'Chem - ODS'!AI$15*10^6&gt;0),SUM('Chemicals Calcs'!AN$2:AN141)-'Chem - ODS'!AI$15*10^6,'Chemicals Calcs'!AN141))</f>
        <v>20758910443409.082</v>
      </c>
      <c r="AO141" s="210">
        <f ca="1">IF(SUM('Chemicals Calcs'!AO$2:AO141)-'Chem - ODS'!AJ$15*10^6&lt;0,0,IF(AND(SUM('Chemicals Calcs'!AO$1:AO140)-'Chem - ODS'!AJ$15*10^6&lt;0,SUM('Chemicals Calcs'!AO$2:AO141)-'Chem - ODS'!AJ$15*10^6&gt;0),SUM('Chemicals Calcs'!AO$2:AO141)-'Chem - ODS'!AJ$15*10^6,'Chemicals Calcs'!AO141))</f>
        <v>21034550578750.664</v>
      </c>
      <c r="AP141" s="210">
        <f ca="1">IF(SUM('Chemicals Calcs'!AP$2:AP141)-'Chem - ODS'!AK$15*10^6&lt;0,0,IF(AND(SUM('Chemicals Calcs'!AP$1:AP140)-'Chem - ODS'!AK$15*10^6&lt;0,SUM('Chemicals Calcs'!AP$2:AP141)-'Chem - ODS'!AK$15*10^6&gt;0),SUM('Chemicals Calcs'!AP$2:AP141)-'Chem - ODS'!AK$15*10^6,'Chemicals Calcs'!AP141))</f>
        <v>21310190714092.246</v>
      </c>
    </row>
    <row r="142" spans="1:42">
      <c r="A142" s="74">
        <v>90</v>
      </c>
      <c r="B142">
        <f ca="1">IF('Chemicals 2010'!$A150="CP",INDIRECT("'Chemicals 2010'!"&amp;'Country Selector'!$B$3&amp;ROW($A150))*10^12,0)</f>
        <v>0</v>
      </c>
      <c r="C142" s="90">
        <f t="shared" ca="1" si="6"/>
        <v>0</v>
      </c>
      <c r="D142" s="90">
        <f t="shared" ca="1" si="6"/>
        <v>0</v>
      </c>
      <c r="E142" s="90">
        <f t="shared" ca="1" si="6"/>
        <v>0</v>
      </c>
      <c r="F142" s="90">
        <f t="shared" ca="1" si="6"/>
        <v>0</v>
      </c>
      <c r="G142" s="210">
        <f ca="1">IF(SUM('Chemicals Calcs'!G$2:G142)-'Chem - ODS'!B$15*10^6&lt;0,0,IF(AND(SUM('Chemicals Calcs'!G$1:G141)-'Chem - ODS'!B$15*10^6&lt;0,SUM('Chemicals Calcs'!G$2:G142)-'Chem - ODS'!B$15*10^6&gt;0),SUM('Chemicals Calcs'!G$2:G142)-'Chem - ODS'!B$15*10^6,'Chemicals Calcs'!G142))</f>
        <v>0</v>
      </c>
      <c r="H142" s="210">
        <f ca="1">IF(SUM('Chemicals Calcs'!H$2:H142)-'Chem - ODS'!C$15*10^6&lt;0,0,IF(AND(SUM('Chemicals Calcs'!H$1:H141)-'Chem - ODS'!C$15*10^6&lt;0,SUM('Chemicals Calcs'!H$2:H142)-'Chem - ODS'!C$15*10^6&gt;0),SUM('Chemicals Calcs'!H$2:H142)-'Chem - ODS'!C$15*10^6,'Chemicals Calcs'!H142))</f>
        <v>0</v>
      </c>
      <c r="I142" s="210">
        <f ca="1">IF(SUM('Chemicals Calcs'!I$2:I142)-'Chem - ODS'!D$15*10^6&lt;0,0,IF(AND(SUM('Chemicals Calcs'!I$1:I141)-'Chem - ODS'!D$15*10^6&lt;0,SUM('Chemicals Calcs'!I$2:I142)-'Chem - ODS'!D$15*10^6&gt;0),SUM('Chemicals Calcs'!I$2:I142)-'Chem - ODS'!D$15*10^6,'Chemicals Calcs'!I142))</f>
        <v>0</v>
      </c>
      <c r="J142" s="210">
        <f ca="1">IF(SUM('Chemicals Calcs'!J$2:J142)-'Chem - ODS'!E$15*10^6&lt;0,0,IF(AND(SUM('Chemicals Calcs'!J$1:J141)-'Chem - ODS'!E$15*10^6&lt;0,SUM('Chemicals Calcs'!J$2:J142)-'Chem - ODS'!E$15*10^6&gt;0),SUM('Chemicals Calcs'!J$2:J142)-'Chem - ODS'!E$15*10^6,'Chemicals Calcs'!J142))</f>
        <v>0</v>
      </c>
      <c r="K142" s="210">
        <f ca="1">IF(SUM('Chemicals Calcs'!K$2:K142)-'Chem - ODS'!F$15*10^6&lt;0,0,IF(AND(SUM('Chemicals Calcs'!K$1:K141)-'Chem - ODS'!F$15*10^6&lt;0,SUM('Chemicals Calcs'!K$2:K142)-'Chem - ODS'!F$15*10^6&gt;0),SUM('Chemicals Calcs'!K$2:K142)-'Chem - ODS'!F$15*10^6,'Chemicals Calcs'!K142))</f>
        <v>0</v>
      </c>
      <c r="L142" s="210">
        <f ca="1">IF(SUM('Chemicals Calcs'!L$2:L142)-'Chem - ODS'!G$15*10^6&lt;0,0,IF(AND(SUM('Chemicals Calcs'!L$1:L141)-'Chem - ODS'!G$15*10^6&lt;0,SUM('Chemicals Calcs'!L$2:L142)-'Chem - ODS'!G$15*10^6&gt;0),SUM('Chemicals Calcs'!L$2:L142)-'Chem - ODS'!G$15*10^6,'Chemicals Calcs'!L142))</f>
        <v>0</v>
      </c>
      <c r="M142" s="210">
        <f ca="1">IF(SUM('Chemicals Calcs'!M$2:M142)-'Chem - ODS'!H$15*10^6&lt;0,0,IF(AND(SUM('Chemicals Calcs'!M$1:M141)-'Chem - ODS'!H$15*10^6&lt;0,SUM('Chemicals Calcs'!M$2:M142)-'Chem - ODS'!H$15*10^6&gt;0),SUM('Chemicals Calcs'!M$2:M142)-'Chem - ODS'!H$15*10^6,'Chemicals Calcs'!M142))</f>
        <v>0</v>
      </c>
      <c r="N142" s="210">
        <f ca="1">IF(SUM('Chemicals Calcs'!N$2:N142)-'Chem - ODS'!I$15*10^6&lt;0,0,IF(AND(SUM('Chemicals Calcs'!N$1:N141)-'Chem - ODS'!I$15*10^6&lt;0,SUM('Chemicals Calcs'!N$2:N142)-'Chem - ODS'!I$15*10^6&gt;0),SUM('Chemicals Calcs'!N$2:N142)-'Chem - ODS'!I$15*10^6,'Chemicals Calcs'!N142))</f>
        <v>0</v>
      </c>
      <c r="O142" s="210">
        <f ca="1">IF(SUM('Chemicals Calcs'!O$2:O142)-'Chem - ODS'!J$15*10^6&lt;0,0,IF(AND(SUM('Chemicals Calcs'!O$1:O141)-'Chem - ODS'!J$15*10^6&lt;0,SUM('Chemicals Calcs'!O$2:O142)-'Chem - ODS'!J$15*10^6&gt;0),SUM('Chemicals Calcs'!O$2:O142)-'Chem - ODS'!J$15*10^6,'Chemicals Calcs'!O142))</f>
        <v>0</v>
      </c>
      <c r="P142" s="210">
        <f ca="1">IF(SUM('Chemicals Calcs'!P$2:P142)-'Chem - ODS'!K$15*10^6&lt;0,0,IF(AND(SUM('Chemicals Calcs'!P$1:P141)-'Chem - ODS'!K$15*10^6&lt;0,SUM('Chemicals Calcs'!P$2:P142)-'Chem - ODS'!K$15*10^6&gt;0),SUM('Chemicals Calcs'!P$2:P142)-'Chem - ODS'!K$15*10^6,'Chemicals Calcs'!P142))</f>
        <v>0</v>
      </c>
      <c r="Q142" s="210">
        <f ca="1">IF(SUM('Chemicals Calcs'!Q$2:Q142)-'Chem - ODS'!L$15*10^6&lt;0,0,IF(AND(SUM('Chemicals Calcs'!Q$1:Q141)-'Chem - ODS'!L$15*10^6&lt;0,SUM('Chemicals Calcs'!Q$2:Q142)-'Chem - ODS'!L$15*10^6&gt;0),SUM('Chemicals Calcs'!Q$2:Q142)-'Chem - ODS'!L$15*10^6,'Chemicals Calcs'!Q142))</f>
        <v>0</v>
      </c>
      <c r="R142" s="210">
        <f ca="1">IF(SUM('Chemicals Calcs'!R$2:R142)-'Chem - ODS'!M$15*10^6&lt;0,0,IF(AND(SUM('Chemicals Calcs'!R$1:R141)-'Chem - ODS'!M$15*10^6&lt;0,SUM('Chemicals Calcs'!R$2:R142)-'Chem - ODS'!M$15*10^6&gt;0),SUM('Chemicals Calcs'!R$2:R142)-'Chem - ODS'!M$15*10^6,'Chemicals Calcs'!R142))</f>
        <v>0</v>
      </c>
      <c r="S142" s="210">
        <f ca="1">IF(SUM('Chemicals Calcs'!S$2:S142)-'Chem - ODS'!N$15*10^6&lt;0,0,IF(AND(SUM('Chemicals Calcs'!S$1:S141)-'Chem - ODS'!N$15*10^6&lt;0,SUM('Chemicals Calcs'!S$2:S142)-'Chem - ODS'!N$15*10^6&gt;0),SUM('Chemicals Calcs'!S$2:S142)-'Chem - ODS'!N$15*10^6,'Chemicals Calcs'!S142))</f>
        <v>0</v>
      </c>
      <c r="T142" s="210">
        <f ca="1">IF(SUM('Chemicals Calcs'!T$2:T142)-'Chem - ODS'!O$15*10^6&lt;0,0,IF(AND(SUM('Chemicals Calcs'!T$1:T141)-'Chem - ODS'!O$15*10^6&lt;0,SUM('Chemicals Calcs'!T$2:T142)-'Chem - ODS'!O$15*10^6&gt;0),SUM('Chemicals Calcs'!T$2:T142)-'Chem - ODS'!O$15*10^6,'Chemicals Calcs'!T142))</f>
        <v>0</v>
      </c>
      <c r="U142" s="210">
        <f ca="1">IF(SUM('Chemicals Calcs'!U$2:U142)-'Chem - ODS'!P$15*10^6&lt;0,0,IF(AND(SUM('Chemicals Calcs'!U$1:U141)-'Chem - ODS'!P$15*10^6&lt;0,SUM('Chemicals Calcs'!U$2:U142)-'Chem - ODS'!P$15*10^6&gt;0),SUM('Chemicals Calcs'!U$2:U142)-'Chem - ODS'!P$15*10^6,'Chemicals Calcs'!U142))</f>
        <v>0</v>
      </c>
      <c r="V142" s="210">
        <f ca="1">IF(SUM('Chemicals Calcs'!V$2:V142)-'Chem - ODS'!Q$15*10^6&lt;0,0,IF(AND(SUM('Chemicals Calcs'!V$1:V141)-'Chem - ODS'!Q$15*10^6&lt;0,SUM('Chemicals Calcs'!V$2:V142)-'Chem - ODS'!Q$15*10^6&gt;0),SUM('Chemicals Calcs'!V$2:V142)-'Chem - ODS'!Q$15*10^6,'Chemicals Calcs'!V142))</f>
        <v>0</v>
      </c>
      <c r="W142" s="210">
        <f ca="1">IF(SUM('Chemicals Calcs'!W$2:W142)-'Chem - ODS'!R$15*10^6&lt;0,0,IF(AND(SUM('Chemicals Calcs'!W$1:W141)-'Chem - ODS'!R$15*10^6&lt;0,SUM('Chemicals Calcs'!W$2:W142)-'Chem - ODS'!R$15*10^6&gt;0),SUM('Chemicals Calcs'!W$2:W142)-'Chem - ODS'!R$15*10^6,'Chemicals Calcs'!W142))</f>
        <v>0</v>
      </c>
      <c r="X142" s="210">
        <f ca="1">IF(SUM('Chemicals Calcs'!X$2:X142)-'Chem - ODS'!S$15*10^6&lt;0,0,IF(AND(SUM('Chemicals Calcs'!X$1:X141)-'Chem - ODS'!S$15*10^6&lt;0,SUM('Chemicals Calcs'!X$2:X142)-'Chem - ODS'!S$15*10^6&gt;0),SUM('Chemicals Calcs'!X$2:X142)-'Chem - ODS'!S$15*10^6,'Chemicals Calcs'!X142))</f>
        <v>0</v>
      </c>
      <c r="Y142" s="210">
        <f ca="1">IF(SUM('Chemicals Calcs'!Y$2:Y142)-'Chem - ODS'!T$15*10^6&lt;0,0,IF(AND(SUM('Chemicals Calcs'!Y$1:Y141)-'Chem - ODS'!T$15*10^6&lt;0,SUM('Chemicals Calcs'!Y$2:Y142)-'Chem - ODS'!T$15*10^6&gt;0),SUM('Chemicals Calcs'!Y$2:Y142)-'Chem - ODS'!T$15*10^6,'Chemicals Calcs'!Y142))</f>
        <v>0</v>
      </c>
      <c r="Z142" s="210">
        <f ca="1">IF(SUM('Chemicals Calcs'!Z$2:Z142)-'Chem - ODS'!U$15*10^6&lt;0,0,IF(AND(SUM('Chemicals Calcs'!Z$1:Z141)-'Chem - ODS'!U$15*10^6&lt;0,SUM('Chemicals Calcs'!Z$2:Z142)-'Chem - ODS'!U$15*10^6&gt;0),SUM('Chemicals Calcs'!Z$2:Z142)-'Chem - ODS'!U$15*10^6,'Chemicals Calcs'!Z142))</f>
        <v>0</v>
      </c>
      <c r="AA142" s="210">
        <f ca="1">IF(SUM('Chemicals Calcs'!AA$2:AA142)-'Chem - ODS'!V$15*10^6&lt;0,0,IF(AND(SUM('Chemicals Calcs'!AA$1:AA141)-'Chem - ODS'!V$15*10^6&lt;0,SUM('Chemicals Calcs'!AA$2:AA142)-'Chem - ODS'!V$15*10^6&gt;0),SUM('Chemicals Calcs'!AA$2:AA142)-'Chem - ODS'!V$15*10^6,'Chemicals Calcs'!AA142))</f>
        <v>0</v>
      </c>
      <c r="AB142" s="210">
        <f ca="1">IF(SUM('Chemicals Calcs'!AB$2:AB142)-'Chem - ODS'!W$15*10^6&lt;0,0,IF(AND(SUM('Chemicals Calcs'!AB$1:AB141)-'Chem - ODS'!W$15*10^6&lt;0,SUM('Chemicals Calcs'!AB$2:AB142)-'Chem - ODS'!W$15*10^6&gt;0),SUM('Chemicals Calcs'!AB$2:AB142)-'Chem - ODS'!W$15*10^6,'Chemicals Calcs'!AB142))</f>
        <v>0</v>
      </c>
      <c r="AC142" s="210">
        <f ca="1">IF(SUM('Chemicals Calcs'!AC$2:AC142)-'Chem - ODS'!X$15*10^6&lt;0,0,IF(AND(SUM('Chemicals Calcs'!AC$1:AC141)-'Chem - ODS'!X$15*10^6&lt;0,SUM('Chemicals Calcs'!AC$2:AC142)-'Chem - ODS'!X$15*10^6&gt;0),SUM('Chemicals Calcs'!AC$2:AC142)-'Chem - ODS'!X$15*10^6,'Chemicals Calcs'!AC142))</f>
        <v>0</v>
      </c>
      <c r="AD142" s="210">
        <f ca="1">IF(SUM('Chemicals Calcs'!AD$2:AD142)-'Chem - ODS'!Y$15*10^6&lt;0,0,IF(AND(SUM('Chemicals Calcs'!AD$1:AD141)-'Chem - ODS'!Y$15*10^6&lt;0,SUM('Chemicals Calcs'!AD$2:AD142)-'Chem - ODS'!Y$15*10^6&gt;0),SUM('Chemicals Calcs'!AD$2:AD142)-'Chem - ODS'!Y$15*10^6,'Chemicals Calcs'!AD142))</f>
        <v>0</v>
      </c>
      <c r="AE142" s="210">
        <f ca="1">IF(SUM('Chemicals Calcs'!AE$2:AE142)-'Chem - ODS'!Z$15*10^6&lt;0,0,IF(AND(SUM('Chemicals Calcs'!AE$1:AE141)-'Chem - ODS'!Z$15*10^6&lt;0,SUM('Chemicals Calcs'!AE$2:AE142)-'Chem - ODS'!Z$15*10^6&gt;0),SUM('Chemicals Calcs'!AE$2:AE142)-'Chem - ODS'!Z$15*10^6,'Chemicals Calcs'!AE142))</f>
        <v>0</v>
      </c>
      <c r="AF142" s="210">
        <f ca="1">IF(SUM('Chemicals Calcs'!AF$2:AF142)-'Chem - ODS'!AA$15*10^6&lt;0,0,IF(AND(SUM('Chemicals Calcs'!AF$1:AF141)-'Chem - ODS'!AA$15*10^6&lt;0,SUM('Chemicals Calcs'!AF$2:AF142)-'Chem - ODS'!AA$15*10^6&gt;0),SUM('Chemicals Calcs'!AF$2:AF142)-'Chem - ODS'!AA$15*10^6,'Chemicals Calcs'!AF142))</f>
        <v>0</v>
      </c>
      <c r="AG142" s="210">
        <f ca="1">IF(SUM('Chemicals Calcs'!AG$2:AG142)-'Chem - ODS'!AB$15*10^6&lt;0,0,IF(AND(SUM('Chemicals Calcs'!AG$1:AG141)-'Chem - ODS'!AB$15*10^6&lt;0,SUM('Chemicals Calcs'!AG$2:AG142)-'Chem - ODS'!AB$15*10^6&gt;0),SUM('Chemicals Calcs'!AG$2:AG142)-'Chem - ODS'!AB$15*10^6,'Chemicals Calcs'!AG142))</f>
        <v>0</v>
      </c>
      <c r="AH142" s="210">
        <f ca="1">IF(SUM('Chemicals Calcs'!AH$2:AH142)-'Chem - ODS'!AC$15*10^6&lt;0,0,IF(AND(SUM('Chemicals Calcs'!AH$1:AH141)-'Chem - ODS'!AC$15*10^6&lt;0,SUM('Chemicals Calcs'!AH$2:AH142)-'Chem - ODS'!AC$15*10^6&gt;0),SUM('Chemicals Calcs'!AH$2:AH142)-'Chem - ODS'!AC$15*10^6,'Chemicals Calcs'!AH142))</f>
        <v>0</v>
      </c>
      <c r="AI142" s="210">
        <f ca="1">IF(SUM('Chemicals Calcs'!AI$2:AI142)-'Chem - ODS'!AD$15*10^6&lt;0,0,IF(AND(SUM('Chemicals Calcs'!AI$1:AI141)-'Chem - ODS'!AD$15*10^6&lt;0,SUM('Chemicals Calcs'!AI$2:AI142)-'Chem - ODS'!AD$15*10^6&gt;0),SUM('Chemicals Calcs'!AI$2:AI142)-'Chem - ODS'!AD$15*10^6,'Chemicals Calcs'!AI142))</f>
        <v>0</v>
      </c>
      <c r="AJ142" s="210">
        <f ca="1">IF(SUM('Chemicals Calcs'!AJ$2:AJ142)-'Chem - ODS'!AE$15*10^6&lt;0,0,IF(AND(SUM('Chemicals Calcs'!AJ$1:AJ141)-'Chem - ODS'!AE$15*10^6&lt;0,SUM('Chemicals Calcs'!AJ$2:AJ142)-'Chem - ODS'!AE$15*10^6&gt;0),SUM('Chemicals Calcs'!AJ$2:AJ142)-'Chem - ODS'!AE$15*10^6,'Chemicals Calcs'!AJ142))</f>
        <v>0</v>
      </c>
      <c r="AK142" s="210">
        <f ca="1">IF(SUM('Chemicals Calcs'!AK$2:AK142)-'Chem - ODS'!AF$15*10^6&lt;0,0,IF(AND(SUM('Chemicals Calcs'!AK$1:AK141)-'Chem - ODS'!AF$15*10^6&lt;0,SUM('Chemicals Calcs'!AK$2:AK142)-'Chem - ODS'!AF$15*10^6&gt;0),SUM('Chemicals Calcs'!AK$2:AK142)-'Chem - ODS'!AF$15*10^6,'Chemicals Calcs'!AK142))</f>
        <v>0</v>
      </c>
      <c r="AL142" s="210">
        <f ca="1">IF(SUM('Chemicals Calcs'!AL$2:AL142)-'Chem - ODS'!AG$15*10^6&lt;0,0,IF(AND(SUM('Chemicals Calcs'!AL$1:AL141)-'Chem - ODS'!AG$15*10^6&lt;0,SUM('Chemicals Calcs'!AL$2:AL142)-'Chem - ODS'!AG$15*10^6&gt;0),SUM('Chemicals Calcs'!AL$2:AL142)-'Chem - ODS'!AG$15*10^6,'Chemicals Calcs'!AL142))</f>
        <v>0</v>
      </c>
      <c r="AM142" s="210">
        <f ca="1">IF(SUM('Chemicals Calcs'!AM$2:AM142)-'Chem - ODS'!AH$15*10^6&lt;0,0,IF(AND(SUM('Chemicals Calcs'!AM$1:AM141)-'Chem - ODS'!AH$15*10^6&lt;0,SUM('Chemicals Calcs'!AM$2:AM142)-'Chem - ODS'!AH$15*10^6&gt;0),SUM('Chemicals Calcs'!AM$2:AM142)-'Chem - ODS'!AH$15*10^6,'Chemicals Calcs'!AM142))</f>
        <v>0</v>
      </c>
      <c r="AN142" s="210">
        <f ca="1">IF(SUM('Chemicals Calcs'!AN$2:AN142)-'Chem - ODS'!AI$15*10^6&lt;0,0,IF(AND(SUM('Chemicals Calcs'!AN$1:AN141)-'Chem - ODS'!AI$15*10^6&lt;0,SUM('Chemicals Calcs'!AN$2:AN142)-'Chem - ODS'!AI$15*10^6&gt;0),SUM('Chemicals Calcs'!AN$2:AN142)-'Chem - ODS'!AI$15*10^6,'Chemicals Calcs'!AN142))</f>
        <v>0</v>
      </c>
      <c r="AO142" s="210">
        <f ca="1">IF(SUM('Chemicals Calcs'!AO$2:AO142)-'Chem - ODS'!AJ$15*10^6&lt;0,0,IF(AND(SUM('Chemicals Calcs'!AO$1:AO141)-'Chem - ODS'!AJ$15*10^6&lt;0,SUM('Chemicals Calcs'!AO$2:AO142)-'Chem - ODS'!AJ$15*10^6&gt;0),SUM('Chemicals Calcs'!AO$2:AO142)-'Chem - ODS'!AJ$15*10^6,'Chemicals Calcs'!AO142))</f>
        <v>0</v>
      </c>
      <c r="AP142" s="210">
        <f ca="1">IF(SUM('Chemicals Calcs'!AP$2:AP142)-'Chem - ODS'!AK$15*10^6&lt;0,0,IF(AND(SUM('Chemicals Calcs'!AP$1:AP141)-'Chem - ODS'!AK$15*10^6&lt;0,SUM('Chemicals Calcs'!AP$2:AP142)-'Chem - ODS'!AK$15*10^6&gt;0),SUM('Chemicals Calcs'!AP$2:AP142)-'Chem - ODS'!AK$15*10^6,'Chemicals Calcs'!AP142))</f>
        <v>0</v>
      </c>
    </row>
    <row r="143" spans="1:42">
      <c r="A143" s="74">
        <v>91</v>
      </c>
      <c r="B143">
        <f ca="1">IF('Chemicals 2010'!$A151="CP",INDIRECT("'Chemicals 2010'!"&amp;'Country Selector'!$B$3&amp;ROW($A151))*10^12,0)</f>
        <v>0</v>
      </c>
      <c r="C143" s="90">
        <f t="shared" ca="1" si="6"/>
        <v>0</v>
      </c>
      <c r="D143" s="90">
        <f t="shared" ca="1" si="6"/>
        <v>0</v>
      </c>
      <c r="E143" s="90">
        <f t="shared" ca="1" si="6"/>
        <v>0</v>
      </c>
      <c r="F143" s="90">
        <f t="shared" ca="1" si="6"/>
        <v>0</v>
      </c>
      <c r="G143" s="210">
        <f ca="1">IF(SUM('Chemicals Calcs'!G$2:G143)-'Chem - ODS'!B$15*10^6&lt;0,0,IF(AND(SUM('Chemicals Calcs'!G$1:G142)-'Chem - ODS'!B$15*10^6&lt;0,SUM('Chemicals Calcs'!G$2:G143)-'Chem - ODS'!B$15*10^6&gt;0),SUM('Chemicals Calcs'!G$2:G143)-'Chem - ODS'!B$15*10^6,'Chemicals Calcs'!G143))</f>
        <v>0</v>
      </c>
      <c r="H143" s="210">
        <f ca="1">IF(SUM('Chemicals Calcs'!H$2:H143)-'Chem - ODS'!C$15*10^6&lt;0,0,IF(AND(SUM('Chemicals Calcs'!H$1:H142)-'Chem - ODS'!C$15*10^6&lt;0,SUM('Chemicals Calcs'!H$2:H143)-'Chem - ODS'!C$15*10^6&gt;0),SUM('Chemicals Calcs'!H$2:H143)-'Chem - ODS'!C$15*10^6,'Chemicals Calcs'!H143))</f>
        <v>0</v>
      </c>
      <c r="I143" s="210">
        <f ca="1">IF(SUM('Chemicals Calcs'!I$2:I143)-'Chem - ODS'!D$15*10^6&lt;0,0,IF(AND(SUM('Chemicals Calcs'!I$1:I142)-'Chem - ODS'!D$15*10^6&lt;0,SUM('Chemicals Calcs'!I$2:I143)-'Chem - ODS'!D$15*10^6&gt;0),SUM('Chemicals Calcs'!I$2:I143)-'Chem - ODS'!D$15*10^6,'Chemicals Calcs'!I143))</f>
        <v>0</v>
      </c>
      <c r="J143" s="210">
        <f ca="1">IF(SUM('Chemicals Calcs'!J$2:J143)-'Chem - ODS'!E$15*10^6&lt;0,0,IF(AND(SUM('Chemicals Calcs'!J$1:J142)-'Chem - ODS'!E$15*10^6&lt;0,SUM('Chemicals Calcs'!J$2:J143)-'Chem - ODS'!E$15*10^6&gt;0),SUM('Chemicals Calcs'!J$2:J143)-'Chem - ODS'!E$15*10^6,'Chemicals Calcs'!J143))</f>
        <v>0</v>
      </c>
      <c r="K143" s="210">
        <f ca="1">IF(SUM('Chemicals Calcs'!K$2:K143)-'Chem - ODS'!F$15*10^6&lt;0,0,IF(AND(SUM('Chemicals Calcs'!K$1:K142)-'Chem - ODS'!F$15*10^6&lt;0,SUM('Chemicals Calcs'!K$2:K143)-'Chem - ODS'!F$15*10^6&gt;0),SUM('Chemicals Calcs'!K$2:K143)-'Chem - ODS'!F$15*10^6,'Chemicals Calcs'!K143))</f>
        <v>0</v>
      </c>
      <c r="L143" s="210">
        <f ca="1">IF(SUM('Chemicals Calcs'!L$2:L143)-'Chem - ODS'!G$15*10^6&lt;0,0,IF(AND(SUM('Chemicals Calcs'!L$1:L142)-'Chem - ODS'!G$15*10^6&lt;0,SUM('Chemicals Calcs'!L$2:L143)-'Chem - ODS'!G$15*10^6&gt;0),SUM('Chemicals Calcs'!L$2:L143)-'Chem - ODS'!G$15*10^6,'Chemicals Calcs'!L143))</f>
        <v>0</v>
      </c>
      <c r="M143" s="210">
        <f ca="1">IF(SUM('Chemicals Calcs'!M$2:M143)-'Chem - ODS'!H$15*10^6&lt;0,0,IF(AND(SUM('Chemicals Calcs'!M$1:M142)-'Chem - ODS'!H$15*10^6&lt;0,SUM('Chemicals Calcs'!M$2:M143)-'Chem - ODS'!H$15*10^6&gt;0),SUM('Chemicals Calcs'!M$2:M143)-'Chem - ODS'!H$15*10^6,'Chemicals Calcs'!M143))</f>
        <v>0</v>
      </c>
      <c r="N143" s="210">
        <f ca="1">IF(SUM('Chemicals Calcs'!N$2:N143)-'Chem - ODS'!I$15*10^6&lt;0,0,IF(AND(SUM('Chemicals Calcs'!N$1:N142)-'Chem - ODS'!I$15*10^6&lt;0,SUM('Chemicals Calcs'!N$2:N143)-'Chem - ODS'!I$15*10^6&gt;0),SUM('Chemicals Calcs'!N$2:N143)-'Chem - ODS'!I$15*10^6,'Chemicals Calcs'!N143))</f>
        <v>0</v>
      </c>
      <c r="O143" s="210">
        <f ca="1">IF(SUM('Chemicals Calcs'!O$2:O143)-'Chem - ODS'!J$15*10^6&lt;0,0,IF(AND(SUM('Chemicals Calcs'!O$1:O142)-'Chem - ODS'!J$15*10^6&lt;0,SUM('Chemicals Calcs'!O$2:O143)-'Chem - ODS'!J$15*10^6&gt;0),SUM('Chemicals Calcs'!O$2:O143)-'Chem - ODS'!J$15*10^6,'Chemicals Calcs'!O143))</f>
        <v>0</v>
      </c>
      <c r="P143" s="210">
        <f ca="1">IF(SUM('Chemicals Calcs'!P$2:P143)-'Chem - ODS'!K$15*10^6&lt;0,0,IF(AND(SUM('Chemicals Calcs'!P$1:P142)-'Chem - ODS'!K$15*10^6&lt;0,SUM('Chemicals Calcs'!P$2:P143)-'Chem - ODS'!K$15*10^6&gt;0),SUM('Chemicals Calcs'!P$2:P143)-'Chem - ODS'!K$15*10^6,'Chemicals Calcs'!P143))</f>
        <v>0</v>
      </c>
      <c r="Q143" s="210">
        <f ca="1">IF(SUM('Chemicals Calcs'!Q$2:Q143)-'Chem - ODS'!L$15*10^6&lt;0,0,IF(AND(SUM('Chemicals Calcs'!Q$1:Q142)-'Chem - ODS'!L$15*10^6&lt;0,SUM('Chemicals Calcs'!Q$2:Q143)-'Chem - ODS'!L$15*10^6&gt;0),SUM('Chemicals Calcs'!Q$2:Q143)-'Chem - ODS'!L$15*10^6,'Chemicals Calcs'!Q143))</f>
        <v>0</v>
      </c>
      <c r="R143" s="210">
        <f ca="1">IF(SUM('Chemicals Calcs'!R$2:R143)-'Chem - ODS'!M$15*10^6&lt;0,0,IF(AND(SUM('Chemicals Calcs'!R$1:R142)-'Chem - ODS'!M$15*10^6&lt;0,SUM('Chemicals Calcs'!R$2:R143)-'Chem - ODS'!M$15*10^6&gt;0),SUM('Chemicals Calcs'!R$2:R143)-'Chem - ODS'!M$15*10^6,'Chemicals Calcs'!R143))</f>
        <v>0</v>
      </c>
      <c r="S143" s="210">
        <f ca="1">IF(SUM('Chemicals Calcs'!S$2:S143)-'Chem - ODS'!N$15*10^6&lt;0,0,IF(AND(SUM('Chemicals Calcs'!S$1:S142)-'Chem - ODS'!N$15*10^6&lt;0,SUM('Chemicals Calcs'!S$2:S143)-'Chem - ODS'!N$15*10^6&gt;0),SUM('Chemicals Calcs'!S$2:S143)-'Chem - ODS'!N$15*10^6,'Chemicals Calcs'!S143))</f>
        <v>0</v>
      </c>
      <c r="T143" s="210">
        <f ca="1">IF(SUM('Chemicals Calcs'!T$2:T143)-'Chem - ODS'!O$15*10^6&lt;0,0,IF(AND(SUM('Chemicals Calcs'!T$1:T142)-'Chem - ODS'!O$15*10^6&lt;0,SUM('Chemicals Calcs'!T$2:T143)-'Chem - ODS'!O$15*10^6&gt;0),SUM('Chemicals Calcs'!T$2:T143)-'Chem - ODS'!O$15*10^6,'Chemicals Calcs'!T143))</f>
        <v>0</v>
      </c>
      <c r="U143" s="210">
        <f ca="1">IF(SUM('Chemicals Calcs'!U$2:U143)-'Chem - ODS'!P$15*10^6&lt;0,0,IF(AND(SUM('Chemicals Calcs'!U$1:U142)-'Chem - ODS'!P$15*10^6&lt;0,SUM('Chemicals Calcs'!U$2:U143)-'Chem - ODS'!P$15*10^6&gt;0),SUM('Chemicals Calcs'!U$2:U143)-'Chem - ODS'!P$15*10^6,'Chemicals Calcs'!U143))</f>
        <v>0</v>
      </c>
      <c r="V143" s="210">
        <f ca="1">IF(SUM('Chemicals Calcs'!V$2:V143)-'Chem - ODS'!Q$15*10^6&lt;0,0,IF(AND(SUM('Chemicals Calcs'!V$1:V142)-'Chem - ODS'!Q$15*10^6&lt;0,SUM('Chemicals Calcs'!V$2:V143)-'Chem - ODS'!Q$15*10^6&gt;0),SUM('Chemicals Calcs'!V$2:V143)-'Chem - ODS'!Q$15*10^6,'Chemicals Calcs'!V143))</f>
        <v>0</v>
      </c>
      <c r="W143" s="210">
        <f ca="1">IF(SUM('Chemicals Calcs'!W$2:W143)-'Chem - ODS'!R$15*10^6&lt;0,0,IF(AND(SUM('Chemicals Calcs'!W$1:W142)-'Chem - ODS'!R$15*10^6&lt;0,SUM('Chemicals Calcs'!W$2:W143)-'Chem - ODS'!R$15*10^6&gt;0),SUM('Chemicals Calcs'!W$2:W143)-'Chem - ODS'!R$15*10^6,'Chemicals Calcs'!W143))</f>
        <v>0</v>
      </c>
      <c r="X143" s="210">
        <f ca="1">IF(SUM('Chemicals Calcs'!X$2:X143)-'Chem - ODS'!S$15*10^6&lt;0,0,IF(AND(SUM('Chemicals Calcs'!X$1:X142)-'Chem - ODS'!S$15*10^6&lt;0,SUM('Chemicals Calcs'!X$2:X143)-'Chem - ODS'!S$15*10^6&gt;0),SUM('Chemicals Calcs'!X$2:X143)-'Chem - ODS'!S$15*10^6,'Chemicals Calcs'!X143))</f>
        <v>0</v>
      </c>
      <c r="Y143" s="210">
        <f ca="1">IF(SUM('Chemicals Calcs'!Y$2:Y143)-'Chem - ODS'!T$15*10^6&lt;0,0,IF(AND(SUM('Chemicals Calcs'!Y$1:Y142)-'Chem - ODS'!T$15*10^6&lt;0,SUM('Chemicals Calcs'!Y$2:Y143)-'Chem - ODS'!T$15*10^6&gt;0),SUM('Chemicals Calcs'!Y$2:Y143)-'Chem - ODS'!T$15*10^6,'Chemicals Calcs'!Y143))</f>
        <v>0</v>
      </c>
      <c r="Z143" s="210">
        <f ca="1">IF(SUM('Chemicals Calcs'!Z$2:Z143)-'Chem - ODS'!U$15*10^6&lt;0,0,IF(AND(SUM('Chemicals Calcs'!Z$1:Z142)-'Chem - ODS'!U$15*10^6&lt;0,SUM('Chemicals Calcs'!Z$2:Z143)-'Chem - ODS'!U$15*10^6&gt;0),SUM('Chemicals Calcs'!Z$2:Z143)-'Chem - ODS'!U$15*10^6,'Chemicals Calcs'!Z143))</f>
        <v>0</v>
      </c>
      <c r="AA143" s="210">
        <f ca="1">IF(SUM('Chemicals Calcs'!AA$2:AA143)-'Chem - ODS'!V$15*10^6&lt;0,0,IF(AND(SUM('Chemicals Calcs'!AA$1:AA142)-'Chem - ODS'!V$15*10^6&lt;0,SUM('Chemicals Calcs'!AA$2:AA143)-'Chem - ODS'!V$15*10^6&gt;0),SUM('Chemicals Calcs'!AA$2:AA143)-'Chem - ODS'!V$15*10^6,'Chemicals Calcs'!AA143))</f>
        <v>0</v>
      </c>
      <c r="AB143" s="210">
        <f ca="1">IF(SUM('Chemicals Calcs'!AB$2:AB143)-'Chem - ODS'!W$15*10^6&lt;0,0,IF(AND(SUM('Chemicals Calcs'!AB$1:AB142)-'Chem - ODS'!W$15*10^6&lt;0,SUM('Chemicals Calcs'!AB$2:AB143)-'Chem - ODS'!W$15*10^6&gt;0),SUM('Chemicals Calcs'!AB$2:AB143)-'Chem - ODS'!W$15*10^6,'Chemicals Calcs'!AB143))</f>
        <v>0</v>
      </c>
      <c r="AC143" s="210">
        <f ca="1">IF(SUM('Chemicals Calcs'!AC$2:AC143)-'Chem - ODS'!X$15*10^6&lt;0,0,IF(AND(SUM('Chemicals Calcs'!AC$1:AC142)-'Chem - ODS'!X$15*10^6&lt;0,SUM('Chemicals Calcs'!AC$2:AC143)-'Chem - ODS'!X$15*10^6&gt;0),SUM('Chemicals Calcs'!AC$2:AC143)-'Chem - ODS'!X$15*10^6,'Chemicals Calcs'!AC143))</f>
        <v>0</v>
      </c>
      <c r="AD143" s="210">
        <f ca="1">IF(SUM('Chemicals Calcs'!AD$2:AD143)-'Chem - ODS'!Y$15*10^6&lt;0,0,IF(AND(SUM('Chemicals Calcs'!AD$1:AD142)-'Chem - ODS'!Y$15*10^6&lt;0,SUM('Chemicals Calcs'!AD$2:AD143)-'Chem - ODS'!Y$15*10^6&gt;0),SUM('Chemicals Calcs'!AD$2:AD143)-'Chem - ODS'!Y$15*10^6,'Chemicals Calcs'!AD143))</f>
        <v>0</v>
      </c>
      <c r="AE143" s="210">
        <f ca="1">IF(SUM('Chemicals Calcs'!AE$2:AE143)-'Chem - ODS'!Z$15*10^6&lt;0,0,IF(AND(SUM('Chemicals Calcs'!AE$1:AE142)-'Chem - ODS'!Z$15*10^6&lt;0,SUM('Chemicals Calcs'!AE$2:AE143)-'Chem - ODS'!Z$15*10^6&gt;0),SUM('Chemicals Calcs'!AE$2:AE143)-'Chem - ODS'!Z$15*10^6,'Chemicals Calcs'!AE143))</f>
        <v>0</v>
      </c>
      <c r="AF143" s="210">
        <f ca="1">IF(SUM('Chemicals Calcs'!AF$2:AF143)-'Chem - ODS'!AA$15*10^6&lt;0,0,IF(AND(SUM('Chemicals Calcs'!AF$1:AF142)-'Chem - ODS'!AA$15*10^6&lt;0,SUM('Chemicals Calcs'!AF$2:AF143)-'Chem - ODS'!AA$15*10^6&gt;0),SUM('Chemicals Calcs'!AF$2:AF143)-'Chem - ODS'!AA$15*10^6,'Chemicals Calcs'!AF143))</f>
        <v>0</v>
      </c>
      <c r="AG143" s="210">
        <f ca="1">IF(SUM('Chemicals Calcs'!AG$2:AG143)-'Chem - ODS'!AB$15*10^6&lt;0,0,IF(AND(SUM('Chemicals Calcs'!AG$1:AG142)-'Chem - ODS'!AB$15*10^6&lt;0,SUM('Chemicals Calcs'!AG$2:AG143)-'Chem - ODS'!AB$15*10^6&gt;0),SUM('Chemicals Calcs'!AG$2:AG143)-'Chem - ODS'!AB$15*10^6,'Chemicals Calcs'!AG143))</f>
        <v>0</v>
      </c>
      <c r="AH143" s="210">
        <f ca="1">IF(SUM('Chemicals Calcs'!AH$2:AH143)-'Chem - ODS'!AC$15*10^6&lt;0,0,IF(AND(SUM('Chemicals Calcs'!AH$1:AH142)-'Chem - ODS'!AC$15*10^6&lt;0,SUM('Chemicals Calcs'!AH$2:AH143)-'Chem - ODS'!AC$15*10^6&gt;0),SUM('Chemicals Calcs'!AH$2:AH143)-'Chem - ODS'!AC$15*10^6,'Chemicals Calcs'!AH143))</f>
        <v>0</v>
      </c>
      <c r="AI143" s="210">
        <f ca="1">IF(SUM('Chemicals Calcs'!AI$2:AI143)-'Chem - ODS'!AD$15*10^6&lt;0,0,IF(AND(SUM('Chemicals Calcs'!AI$1:AI142)-'Chem - ODS'!AD$15*10^6&lt;0,SUM('Chemicals Calcs'!AI$2:AI143)-'Chem - ODS'!AD$15*10^6&gt;0),SUM('Chemicals Calcs'!AI$2:AI143)-'Chem - ODS'!AD$15*10^6,'Chemicals Calcs'!AI143))</f>
        <v>0</v>
      </c>
      <c r="AJ143" s="210">
        <f ca="1">IF(SUM('Chemicals Calcs'!AJ$2:AJ143)-'Chem - ODS'!AE$15*10^6&lt;0,0,IF(AND(SUM('Chemicals Calcs'!AJ$1:AJ142)-'Chem - ODS'!AE$15*10^6&lt;0,SUM('Chemicals Calcs'!AJ$2:AJ143)-'Chem - ODS'!AE$15*10^6&gt;0),SUM('Chemicals Calcs'!AJ$2:AJ143)-'Chem - ODS'!AE$15*10^6,'Chemicals Calcs'!AJ143))</f>
        <v>0</v>
      </c>
      <c r="AK143" s="210">
        <f ca="1">IF(SUM('Chemicals Calcs'!AK$2:AK143)-'Chem - ODS'!AF$15*10^6&lt;0,0,IF(AND(SUM('Chemicals Calcs'!AK$1:AK142)-'Chem - ODS'!AF$15*10^6&lt;0,SUM('Chemicals Calcs'!AK$2:AK143)-'Chem - ODS'!AF$15*10^6&gt;0),SUM('Chemicals Calcs'!AK$2:AK143)-'Chem - ODS'!AF$15*10^6,'Chemicals Calcs'!AK143))</f>
        <v>0</v>
      </c>
      <c r="AL143" s="210">
        <f ca="1">IF(SUM('Chemicals Calcs'!AL$2:AL143)-'Chem - ODS'!AG$15*10^6&lt;0,0,IF(AND(SUM('Chemicals Calcs'!AL$1:AL142)-'Chem - ODS'!AG$15*10^6&lt;0,SUM('Chemicals Calcs'!AL$2:AL143)-'Chem - ODS'!AG$15*10^6&gt;0),SUM('Chemicals Calcs'!AL$2:AL143)-'Chem - ODS'!AG$15*10^6,'Chemicals Calcs'!AL143))</f>
        <v>0</v>
      </c>
      <c r="AM143" s="210">
        <f ca="1">IF(SUM('Chemicals Calcs'!AM$2:AM143)-'Chem - ODS'!AH$15*10^6&lt;0,0,IF(AND(SUM('Chemicals Calcs'!AM$1:AM142)-'Chem - ODS'!AH$15*10^6&lt;0,SUM('Chemicals Calcs'!AM$2:AM143)-'Chem - ODS'!AH$15*10^6&gt;0),SUM('Chemicals Calcs'!AM$2:AM143)-'Chem - ODS'!AH$15*10^6,'Chemicals Calcs'!AM143))</f>
        <v>0</v>
      </c>
      <c r="AN143" s="210">
        <f ca="1">IF(SUM('Chemicals Calcs'!AN$2:AN143)-'Chem - ODS'!AI$15*10^6&lt;0,0,IF(AND(SUM('Chemicals Calcs'!AN$1:AN142)-'Chem - ODS'!AI$15*10^6&lt;0,SUM('Chemicals Calcs'!AN$2:AN143)-'Chem - ODS'!AI$15*10^6&gt;0),SUM('Chemicals Calcs'!AN$2:AN143)-'Chem - ODS'!AI$15*10^6,'Chemicals Calcs'!AN143))</f>
        <v>0</v>
      </c>
      <c r="AO143" s="210">
        <f ca="1">IF(SUM('Chemicals Calcs'!AO$2:AO143)-'Chem - ODS'!AJ$15*10^6&lt;0,0,IF(AND(SUM('Chemicals Calcs'!AO$1:AO142)-'Chem - ODS'!AJ$15*10^6&lt;0,SUM('Chemicals Calcs'!AO$2:AO143)-'Chem - ODS'!AJ$15*10^6&gt;0),SUM('Chemicals Calcs'!AO$2:AO143)-'Chem - ODS'!AJ$15*10^6,'Chemicals Calcs'!AO143))</f>
        <v>0</v>
      </c>
      <c r="AP143" s="210">
        <f ca="1">IF(SUM('Chemicals Calcs'!AP$2:AP143)-'Chem - ODS'!AK$15*10^6&lt;0,0,IF(AND(SUM('Chemicals Calcs'!AP$1:AP142)-'Chem - ODS'!AK$15*10^6&lt;0,SUM('Chemicals Calcs'!AP$2:AP143)-'Chem - ODS'!AK$15*10^6&gt;0),SUM('Chemicals Calcs'!AP$2:AP143)-'Chem - ODS'!AK$15*10^6,'Chemicals Calcs'!AP143))</f>
        <v>0</v>
      </c>
    </row>
    <row r="144" spans="1:42">
      <c r="A144" s="74">
        <v>92</v>
      </c>
      <c r="B144">
        <f ca="1">IF('Chemicals 2010'!$A152="CP",INDIRECT("'Chemicals 2010'!"&amp;'Country Selector'!$B$3&amp;ROW($A152))*10^12,0)</f>
        <v>0</v>
      </c>
      <c r="C144" s="90">
        <f t="shared" ca="1" si="6"/>
        <v>0</v>
      </c>
      <c r="D144" s="90">
        <f t="shared" ca="1" si="6"/>
        <v>0</v>
      </c>
      <c r="E144" s="90">
        <f t="shared" ca="1" si="6"/>
        <v>0</v>
      </c>
      <c r="F144" s="90">
        <f t="shared" ca="1" si="6"/>
        <v>0</v>
      </c>
      <c r="G144" s="210">
        <f ca="1">IF(SUM('Chemicals Calcs'!G$2:G144)-'Chem - ODS'!B$15*10^6&lt;0,0,IF(AND(SUM('Chemicals Calcs'!G$1:G143)-'Chem - ODS'!B$15*10^6&lt;0,SUM('Chemicals Calcs'!G$2:G144)-'Chem - ODS'!B$15*10^6&gt;0),SUM('Chemicals Calcs'!G$2:G144)-'Chem - ODS'!B$15*10^6,'Chemicals Calcs'!G144))</f>
        <v>0</v>
      </c>
      <c r="H144" s="210">
        <f ca="1">IF(SUM('Chemicals Calcs'!H$2:H144)-'Chem - ODS'!C$15*10^6&lt;0,0,IF(AND(SUM('Chemicals Calcs'!H$1:H143)-'Chem - ODS'!C$15*10^6&lt;0,SUM('Chemicals Calcs'!H$2:H144)-'Chem - ODS'!C$15*10^6&gt;0),SUM('Chemicals Calcs'!H$2:H144)-'Chem - ODS'!C$15*10^6,'Chemicals Calcs'!H144))</f>
        <v>0</v>
      </c>
      <c r="I144" s="210">
        <f ca="1">IF(SUM('Chemicals Calcs'!I$2:I144)-'Chem - ODS'!D$15*10^6&lt;0,0,IF(AND(SUM('Chemicals Calcs'!I$1:I143)-'Chem - ODS'!D$15*10^6&lt;0,SUM('Chemicals Calcs'!I$2:I144)-'Chem - ODS'!D$15*10^6&gt;0),SUM('Chemicals Calcs'!I$2:I144)-'Chem - ODS'!D$15*10^6,'Chemicals Calcs'!I144))</f>
        <v>0</v>
      </c>
      <c r="J144" s="210">
        <f ca="1">IF(SUM('Chemicals Calcs'!J$2:J144)-'Chem - ODS'!E$15*10^6&lt;0,0,IF(AND(SUM('Chemicals Calcs'!J$1:J143)-'Chem - ODS'!E$15*10^6&lt;0,SUM('Chemicals Calcs'!J$2:J144)-'Chem - ODS'!E$15*10^6&gt;0),SUM('Chemicals Calcs'!J$2:J144)-'Chem - ODS'!E$15*10^6,'Chemicals Calcs'!J144))</f>
        <v>0</v>
      </c>
      <c r="K144" s="210">
        <f ca="1">IF(SUM('Chemicals Calcs'!K$2:K144)-'Chem - ODS'!F$15*10^6&lt;0,0,IF(AND(SUM('Chemicals Calcs'!K$1:K143)-'Chem - ODS'!F$15*10^6&lt;0,SUM('Chemicals Calcs'!K$2:K144)-'Chem - ODS'!F$15*10^6&gt;0),SUM('Chemicals Calcs'!K$2:K144)-'Chem - ODS'!F$15*10^6,'Chemicals Calcs'!K144))</f>
        <v>0</v>
      </c>
      <c r="L144" s="210">
        <f ca="1">IF(SUM('Chemicals Calcs'!L$2:L144)-'Chem - ODS'!G$15*10^6&lt;0,0,IF(AND(SUM('Chemicals Calcs'!L$1:L143)-'Chem - ODS'!G$15*10^6&lt;0,SUM('Chemicals Calcs'!L$2:L144)-'Chem - ODS'!G$15*10^6&gt;0),SUM('Chemicals Calcs'!L$2:L144)-'Chem - ODS'!G$15*10^6,'Chemicals Calcs'!L144))</f>
        <v>0</v>
      </c>
      <c r="M144" s="210">
        <f ca="1">IF(SUM('Chemicals Calcs'!M$2:M144)-'Chem - ODS'!H$15*10^6&lt;0,0,IF(AND(SUM('Chemicals Calcs'!M$1:M143)-'Chem - ODS'!H$15*10^6&lt;0,SUM('Chemicals Calcs'!M$2:M144)-'Chem - ODS'!H$15*10^6&gt;0),SUM('Chemicals Calcs'!M$2:M144)-'Chem - ODS'!H$15*10^6,'Chemicals Calcs'!M144))</f>
        <v>0</v>
      </c>
      <c r="N144" s="210">
        <f ca="1">IF(SUM('Chemicals Calcs'!N$2:N144)-'Chem - ODS'!I$15*10^6&lt;0,0,IF(AND(SUM('Chemicals Calcs'!N$1:N143)-'Chem - ODS'!I$15*10^6&lt;0,SUM('Chemicals Calcs'!N$2:N144)-'Chem - ODS'!I$15*10^6&gt;0),SUM('Chemicals Calcs'!N$2:N144)-'Chem - ODS'!I$15*10^6,'Chemicals Calcs'!N144))</f>
        <v>0</v>
      </c>
      <c r="O144" s="210">
        <f ca="1">IF(SUM('Chemicals Calcs'!O$2:O144)-'Chem - ODS'!J$15*10^6&lt;0,0,IF(AND(SUM('Chemicals Calcs'!O$1:O143)-'Chem - ODS'!J$15*10^6&lt;0,SUM('Chemicals Calcs'!O$2:O144)-'Chem - ODS'!J$15*10^6&gt;0),SUM('Chemicals Calcs'!O$2:O144)-'Chem - ODS'!J$15*10^6,'Chemicals Calcs'!O144))</f>
        <v>0</v>
      </c>
      <c r="P144" s="210">
        <f ca="1">IF(SUM('Chemicals Calcs'!P$2:P144)-'Chem - ODS'!K$15*10^6&lt;0,0,IF(AND(SUM('Chemicals Calcs'!P$1:P143)-'Chem - ODS'!K$15*10^6&lt;0,SUM('Chemicals Calcs'!P$2:P144)-'Chem - ODS'!K$15*10^6&gt;0),SUM('Chemicals Calcs'!P$2:P144)-'Chem - ODS'!K$15*10^6,'Chemicals Calcs'!P144))</f>
        <v>0</v>
      </c>
      <c r="Q144" s="210">
        <f ca="1">IF(SUM('Chemicals Calcs'!Q$2:Q144)-'Chem - ODS'!L$15*10^6&lt;0,0,IF(AND(SUM('Chemicals Calcs'!Q$1:Q143)-'Chem - ODS'!L$15*10^6&lt;0,SUM('Chemicals Calcs'!Q$2:Q144)-'Chem - ODS'!L$15*10^6&gt;0),SUM('Chemicals Calcs'!Q$2:Q144)-'Chem - ODS'!L$15*10^6,'Chemicals Calcs'!Q144))</f>
        <v>0</v>
      </c>
      <c r="R144" s="210">
        <f ca="1">IF(SUM('Chemicals Calcs'!R$2:R144)-'Chem - ODS'!M$15*10^6&lt;0,0,IF(AND(SUM('Chemicals Calcs'!R$1:R143)-'Chem - ODS'!M$15*10^6&lt;0,SUM('Chemicals Calcs'!R$2:R144)-'Chem - ODS'!M$15*10^6&gt;0),SUM('Chemicals Calcs'!R$2:R144)-'Chem - ODS'!M$15*10^6,'Chemicals Calcs'!R144))</f>
        <v>0</v>
      </c>
      <c r="S144" s="210">
        <f ca="1">IF(SUM('Chemicals Calcs'!S$2:S144)-'Chem - ODS'!N$15*10^6&lt;0,0,IF(AND(SUM('Chemicals Calcs'!S$1:S143)-'Chem - ODS'!N$15*10^6&lt;0,SUM('Chemicals Calcs'!S$2:S144)-'Chem - ODS'!N$15*10^6&gt;0),SUM('Chemicals Calcs'!S$2:S144)-'Chem - ODS'!N$15*10^6,'Chemicals Calcs'!S144))</f>
        <v>0</v>
      </c>
      <c r="T144" s="210">
        <f ca="1">IF(SUM('Chemicals Calcs'!T$2:T144)-'Chem - ODS'!O$15*10^6&lt;0,0,IF(AND(SUM('Chemicals Calcs'!T$1:T143)-'Chem - ODS'!O$15*10^6&lt;0,SUM('Chemicals Calcs'!T$2:T144)-'Chem - ODS'!O$15*10^6&gt;0),SUM('Chemicals Calcs'!T$2:T144)-'Chem - ODS'!O$15*10^6,'Chemicals Calcs'!T144))</f>
        <v>0</v>
      </c>
      <c r="U144" s="210">
        <f ca="1">IF(SUM('Chemicals Calcs'!U$2:U144)-'Chem - ODS'!P$15*10^6&lt;0,0,IF(AND(SUM('Chemicals Calcs'!U$1:U143)-'Chem - ODS'!P$15*10^6&lt;0,SUM('Chemicals Calcs'!U$2:U144)-'Chem - ODS'!P$15*10^6&gt;0),SUM('Chemicals Calcs'!U$2:U144)-'Chem - ODS'!P$15*10^6,'Chemicals Calcs'!U144))</f>
        <v>0</v>
      </c>
      <c r="V144" s="210">
        <f ca="1">IF(SUM('Chemicals Calcs'!V$2:V144)-'Chem - ODS'!Q$15*10^6&lt;0,0,IF(AND(SUM('Chemicals Calcs'!V$1:V143)-'Chem - ODS'!Q$15*10^6&lt;0,SUM('Chemicals Calcs'!V$2:V144)-'Chem - ODS'!Q$15*10^6&gt;0),SUM('Chemicals Calcs'!V$2:V144)-'Chem - ODS'!Q$15*10^6,'Chemicals Calcs'!V144))</f>
        <v>0</v>
      </c>
      <c r="W144" s="210">
        <f ca="1">IF(SUM('Chemicals Calcs'!W$2:W144)-'Chem - ODS'!R$15*10^6&lt;0,0,IF(AND(SUM('Chemicals Calcs'!W$1:W143)-'Chem - ODS'!R$15*10^6&lt;0,SUM('Chemicals Calcs'!W$2:W144)-'Chem - ODS'!R$15*10^6&gt;0),SUM('Chemicals Calcs'!W$2:W144)-'Chem - ODS'!R$15*10^6,'Chemicals Calcs'!W144))</f>
        <v>0</v>
      </c>
      <c r="X144" s="210">
        <f ca="1">IF(SUM('Chemicals Calcs'!X$2:X144)-'Chem - ODS'!S$15*10^6&lt;0,0,IF(AND(SUM('Chemicals Calcs'!X$1:X143)-'Chem - ODS'!S$15*10^6&lt;0,SUM('Chemicals Calcs'!X$2:X144)-'Chem - ODS'!S$15*10^6&gt;0),SUM('Chemicals Calcs'!X$2:X144)-'Chem - ODS'!S$15*10^6,'Chemicals Calcs'!X144))</f>
        <v>0</v>
      </c>
      <c r="Y144" s="210">
        <f ca="1">IF(SUM('Chemicals Calcs'!Y$2:Y144)-'Chem - ODS'!T$15*10^6&lt;0,0,IF(AND(SUM('Chemicals Calcs'!Y$1:Y143)-'Chem - ODS'!T$15*10^6&lt;0,SUM('Chemicals Calcs'!Y$2:Y144)-'Chem - ODS'!T$15*10^6&gt;0),SUM('Chemicals Calcs'!Y$2:Y144)-'Chem - ODS'!T$15*10^6,'Chemicals Calcs'!Y144))</f>
        <v>0</v>
      </c>
      <c r="Z144" s="210">
        <f ca="1">IF(SUM('Chemicals Calcs'!Z$2:Z144)-'Chem - ODS'!U$15*10^6&lt;0,0,IF(AND(SUM('Chemicals Calcs'!Z$1:Z143)-'Chem - ODS'!U$15*10^6&lt;0,SUM('Chemicals Calcs'!Z$2:Z144)-'Chem - ODS'!U$15*10^6&gt;0),SUM('Chemicals Calcs'!Z$2:Z144)-'Chem - ODS'!U$15*10^6,'Chemicals Calcs'!Z144))</f>
        <v>0</v>
      </c>
      <c r="AA144" s="210">
        <f ca="1">IF(SUM('Chemicals Calcs'!AA$2:AA144)-'Chem - ODS'!V$15*10^6&lt;0,0,IF(AND(SUM('Chemicals Calcs'!AA$1:AA143)-'Chem - ODS'!V$15*10^6&lt;0,SUM('Chemicals Calcs'!AA$2:AA144)-'Chem - ODS'!V$15*10^6&gt;0),SUM('Chemicals Calcs'!AA$2:AA144)-'Chem - ODS'!V$15*10^6,'Chemicals Calcs'!AA144))</f>
        <v>0</v>
      </c>
      <c r="AB144" s="210">
        <f ca="1">IF(SUM('Chemicals Calcs'!AB$2:AB144)-'Chem - ODS'!W$15*10^6&lt;0,0,IF(AND(SUM('Chemicals Calcs'!AB$1:AB143)-'Chem - ODS'!W$15*10^6&lt;0,SUM('Chemicals Calcs'!AB$2:AB144)-'Chem - ODS'!W$15*10^6&gt;0),SUM('Chemicals Calcs'!AB$2:AB144)-'Chem - ODS'!W$15*10^6,'Chemicals Calcs'!AB144))</f>
        <v>0</v>
      </c>
      <c r="AC144" s="210">
        <f ca="1">IF(SUM('Chemicals Calcs'!AC$2:AC144)-'Chem - ODS'!X$15*10^6&lt;0,0,IF(AND(SUM('Chemicals Calcs'!AC$1:AC143)-'Chem - ODS'!X$15*10^6&lt;0,SUM('Chemicals Calcs'!AC$2:AC144)-'Chem - ODS'!X$15*10^6&gt;0),SUM('Chemicals Calcs'!AC$2:AC144)-'Chem - ODS'!X$15*10^6,'Chemicals Calcs'!AC144))</f>
        <v>0</v>
      </c>
      <c r="AD144" s="210">
        <f ca="1">IF(SUM('Chemicals Calcs'!AD$2:AD144)-'Chem - ODS'!Y$15*10^6&lt;0,0,IF(AND(SUM('Chemicals Calcs'!AD$1:AD143)-'Chem - ODS'!Y$15*10^6&lt;0,SUM('Chemicals Calcs'!AD$2:AD144)-'Chem - ODS'!Y$15*10^6&gt;0),SUM('Chemicals Calcs'!AD$2:AD144)-'Chem - ODS'!Y$15*10^6,'Chemicals Calcs'!AD144))</f>
        <v>0</v>
      </c>
      <c r="AE144" s="210">
        <f ca="1">IF(SUM('Chemicals Calcs'!AE$2:AE144)-'Chem - ODS'!Z$15*10^6&lt;0,0,IF(AND(SUM('Chemicals Calcs'!AE$1:AE143)-'Chem - ODS'!Z$15*10^6&lt;0,SUM('Chemicals Calcs'!AE$2:AE144)-'Chem - ODS'!Z$15*10^6&gt;0),SUM('Chemicals Calcs'!AE$2:AE144)-'Chem - ODS'!Z$15*10^6,'Chemicals Calcs'!AE144))</f>
        <v>0</v>
      </c>
      <c r="AF144" s="210">
        <f ca="1">IF(SUM('Chemicals Calcs'!AF$2:AF144)-'Chem - ODS'!AA$15*10^6&lt;0,0,IF(AND(SUM('Chemicals Calcs'!AF$1:AF143)-'Chem - ODS'!AA$15*10^6&lt;0,SUM('Chemicals Calcs'!AF$2:AF144)-'Chem - ODS'!AA$15*10^6&gt;0),SUM('Chemicals Calcs'!AF$2:AF144)-'Chem - ODS'!AA$15*10^6,'Chemicals Calcs'!AF144))</f>
        <v>0</v>
      </c>
      <c r="AG144" s="210">
        <f ca="1">IF(SUM('Chemicals Calcs'!AG$2:AG144)-'Chem - ODS'!AB$15*10^6&lt;0,0,IF(AND(SUM('Chemicals Calcs'!AG$1:AG143)-'Chem - ODS'!AB$15*10^6&lt;0,SUM('Chemicals Calcs'!AG$2:AG144)-'Chem - ODS'!AB$15*10^6&gt;0),SUM('Chemicals Calcs'!AG$2:AG144)-'Chem - ODS'!AB$15*10^6,'Chemicals Calcs'!AG144))</f>
        <v>0</v>
      </c>
      <c r="AH144" s="210">
        <f ca="1">IF(SUM('Chemicals Calcs'!AH$2:AH144)-'Chem - ODS'!AC$15*10^6&lt;0,0,IF(AND(SUM('Chemicals Calcs'!AH$1:AH143)-'Chem - ODS'!AC$15*10^6&lt;0,SUM('Chemicals Calcs'!AH$2:AH144)-'Chem - ODS'!AC$15*10^6&gt;0),SUM('Chemicals Calcs'!AH$2:AH144)-'Chem - ODS'!AC$15*10^6,'Chemicals Calcs'!AH144))</f>
        <v>0</v>
      </c>
      <c r="AI144" s="210">
        <f ca="1">IF(SUM('Chemicals Calcs'!AI$2:AI144)-'Chem - ODS'!AD$15*10^6&lt;0,0,IF(AND(SUM('Chemicals Calcs'!AI$1:AI143)-'Chem - ODS'!AD$15*10^6&lt;0,SUM('Chemicals Calcs'!AI$2:AI144)-'Chem - ODS'!AD$15*10^6&gt;0),SUM('Chemicals Calcs'!AI$2:AI144)-'Chem - ODS'!AD$15*10^6,'Chemicals Calcs'!AI144))</f>
        <v>0</v>
      </c>
      <c r="AJ144" s="210">
        <f ca="1">IF(SUM('Chemicals Calcs'!AJ$2:AJ144)-'Chem - ODS'!AE$15*10^6&lt;0,0,IF(AND(SUM('Chemicals Calcs'!AJ$1:AJ143)-'Chem - ODS'!AE$15*10^6&lt;0,SUM('Chemicals Calcs'!AJ$2:AJ144)-'Chem - ODS'!AE$15*10^6&gt;0),SUM('Chemicals Calcs'!AJ$2:AJ144)-'Chem - ODS'!AE$15*10^6,'Chemicals Calcs'!AJ144))</f>
        <v>0</v>
      </c>
      <c r="AK144" s="210">
        <f ca="1">IF(SUM('Chemicals Calcs'!AK$2:AK144)-'Chem - ODS'!AF$15*10^6&lt;0,0,IF(AND(SUM('Chemicals Calcs'!AK$1:AK143)-'Chem - ODS'!AF$15*10^6&lt;0,SUM('Chemicals Calcs'!AK$2:AK144)-'Chem - ODS'!AF$15*10^6&gt;0),SUM('Chemicals Calcs'!AK$2:AK144)-'Chem - ODS'!AF$15*10^6,'Chemicals Calcs'!AK144))</f>
        <v>0</v>
      </c>
      <c r="AL144" s="210">
        <f ca="1">IF(SUM('Chemicals Calcs'!AL$2:AL144)-'Chem - ODS'!AG$15*10^6&lt;0,0,IF(AND(SUM('Chemicals Calcs'!AL$1:AL143)-'Chem - ODS'!AG$15*10^6&lt;0,SUM('Chemicals Calcs'!AL$2:AL144)-'Chem - ODS'!AG$15*10^6&gt;0),SUM('Chemicals Calcs'!AL$2:AL144)-'Chem - ODS'!AG$15*10^6,'Chemicals Calcs'!AL144))</f>
        <v>0</v>
      </c>
      <c r="AM144" s="210">
        <f ca="1">IF(SUM('Chemicals Calcs'!AM$2:AM144)-'Chem - ODS'!AH$15*10^6&lt;0,0,IF(AND(SUM('Chemicals Calcs'!AM$1:AM143)-'Chem - ODS'!AH$15*10^6&lt;0,SUM('Chemicals Calcs'!AM$2:AM144)-'Chem - ODS'!AH$15*10^6&gt;0),SUM('Chemicals Calcs'!AM$2:AM144)-'Chem - ODS'!AH$15*10^6,'Chemicals Calcs'!AM144))</f>
        <v>0</v>
      </c>
      <c r="AN144" s="210">
        <f ca="1">IF(SUM('Chemicals Calcs'!AN$2:AN144)-'Chem - ODS'!AI$15*10^6&lt;0,0,IF(AND(SUM('Chemicals Calcs'!AN$1:AN143)-'Chem - ODS'!AI$15*10^6&lt;0,SUM('Chemicals Calcs'!AN$2:AN144)-'Chem - ODS'!AI$15*10^6&gt;0),SUM('Chemicals Calcs'!AN$2:AN144)-'Chem - ODS'!AI$15*10^6,'Chemicals Calcs'!AN144))</f>
        <v>0</v>
      </c>
      <c r="AO144" s="210">
        <f ca="1">IF(SUM('Chemicals Calcs'!AO$2:AO144)-'Chem - ODS'!AJ$15*10^6&lt;0,0,IF(AND(SUM('Chemicals Calcs'!AO$1:AO143)-'Chem - ODS'!AJ$15*10^6&lt;0,SUM('Chemicals Calcs'!AO$2:AO144)-'Chem - ODS'!AJ$15*10^6&gt;0),SUM('Chemicals Calcs'!AO$2:AO144)-'Chem - ODS'!AJ$15*10^6,'Chemicals Calcs'!AO144))</f>
        <v>0</v>
      </c>
      <c r="AP144" s="210">
        <f ca="1">IF(SUM('Chemicals Calcs'!AP$2:AP144)-'Chem - ODS'!AK$15*10^6&lt;0,0,IF(AND(SUM('Chemicals Calcs'!AP$1:AP143)-'Chem - ODS'!AK$15*10^6&lt;0,SUM('Chemicals Calcs'!AP$2:AP144)-'Chem - ODS'!AK$15*10^6&gt;0),SUM('Chemicals Calcs'!AP$2:AP144)-'Chem - ODS'!AK$15*10^6,'Chemicals Calcs'!AP144))</f>
        <v>0</v>
      </c>
    </row>
    <row r="145" spans="1:42">
      <c r="A145" s="74">
        <v>93</v>
      </c>
      <c r="B145">
        <f ca="1">IF('Chemicals 2010'!$A153="CP",INDIRECT("'Chemicals 2010'!"&amp;'Country Selector'!$B$3&amp;ROW($A153))*10^12,0)</f>
        <v>0</v>
      </c>
      <c r="C145" s="90">
        <f t="shared" ca="1" si="6"/>
        <v>0</v>
      </c>
      <c r="D145" s="90">
        <f t="shared" ca="1" si="6"/>
        <v>0</v>
      </c>
      <c r="E145" s="90">
        <f t="shared" ca="1" si="6"/>
        <v>0</v>
      </c>
      <c r="F145" s="90">
        <f t="shared" ca="1" si="6"/>
        <v>0</v>
      </c>
      <c r="G145" s="210">
        <f ca="1">IF(SUM('Chemicals Calcs'!G$2:G145)-'Chem - ODS'!B$15*10^6&lt;0,0,IF(AND(SUM('Chemicals Calcs'!G$1:G144)-'Chem - ODS'!B$15*10^6&lt;0,SUM('Chemicals Calcs'!G$2:G145)-'Chem - ODS'!B$15*10^6&gt;0),SUM('Chemicals Calcs'!G$2:G145)-'Chem - ODS'!B$15*10^6,'Chemicals Calcs'!G145))</f>
        <v>0</v>
      </c>
      <c r="H145" s="210">
        <f ca="1">IF(SUM('Chemicals Calcs'!H$2:H145)-'Chem - ODS'!C$15*10^6&lt;0,0,IF(AND(SUM('Chemicals Calcs'!H$1:H144)-'Chem - ODS'!C$15*10^6&lt;0,SUM('Chemicals Calcs'!H$2:H145)-'Chem - ODS'!C$15*10^6&gt;0),SUM('Chemicals Calcs'!H$2:H145)-'Chem - ODS'!C$15*10^6,'Chemicals Calcs'!H145))</f>
        <v>0</v>
      </c>
      <c r="I145" s="210">
        <f ca="1">IF(SUM('Chemicals Calcs'!I$2:I145)-'Chem - ODS'!D$15*10^6&lt;0,0,IF(AND(SUM('Chemicals Calcs'!I$1:I144)-'Chem - ODS'!D$15*10^6&lt;0,SUM('Chemicals Calcs'!I$2:I145)-'Chem - ODS'!D$15*10^6&gt;0),SUM('Chemicals Calcs'!I$2:I145)-'Chem - ODS'!D$15*10^6,'Chemicals Calcs'!I145))</f>
        <v>0</v>
      </c>
      <c r="J145" s="210">
        <f ca="1">IF(SUM('Chemicals Calcs'!J$2:J145)-'Chem - ODS'!E$15*10^6&lt;0,0,IF(AND(SUM('Chemicals Calcs'!J$1:J144)-'Chem - ODS'!E$15*10^6&lt;0,SUM('Chemicals Calcs'!J$2:J145)-'Chem - ODS'!E$15*10^6&gt;0),SUM('Chemicals Calcs'!J$2:J145)-'Chem - ODS'!E$15*10^6,'Chemicals Calcs'!J145))</f>
        <v>0</v>
      </c>
      <c r="K145" s="210">
        <f ca="1">IF(SUM('Chemicals Calcs'!K$2:K145)-'Chem - ODS'!F$15*10^6&lt;0,0,IF(AND(SUM('Chemicals Calcs'!K$1:K144)-'Chem - ODS'!F$15*10^6&lt;0,SUM('Chemicals Calcs'!K$2:K145)-'Chem - ODS'!F$15*10^6&gt;0),SUM('Chemicals Calcs'!K$2:K145)-'Chem - ODS'!F$15*10^6,'Chemicals Calcs'!K145))</f>
        <v>0</v>
      </c>
      <c r="L145" s="210">
        <f ca="1">IF(SUM('Chemicals Calcs'!L$2:L145)-'Chem - ODS'!G$15*10^6&lt;0,0,IF(AND(SUM('Chemicals Calcs'!L$1:L144)-'Chem - ODS'!G$15*10^6&lt;0,SUM('Chemicals Calcs'!L$2:L145)-'Chem - ODS'!G$15*10^6&gt;0),SUM('Chemicals Calcs'!L$2:L145)-'Chem - ODS'!G$15*10^6,'Chemicals Calcs'!L145))</f>
        <v>0</v>
      </c>
      <c r="M145" s="210">
        <f ca="1">IF(SUM('Chemicals Calcs'!M$2:M145)-'Chem - ODS'!H$15*10^6&lt;0,0,IF(AND(SUM('Chemicals Calcs'!M$1:M144)-'Chem - ODS'!H$15*10^6&lt;0,SUM('Chemicals Calcs'!M$2:M145)-'Chem - ODS'!H$15*10^6&gt;0),SUM('Chemicals Calcs'!M$2:M145)-'Chem - ODS'!H$15*10^6,'Chemicals Calcs'!M145))</f>
        <v>0</v>
      </c>
      <c r="N145" s="210">
        <f ca="1">IF(SUM('Chemicals Calcs'!N$2:N145)-'Chem - ODS'!I$15*10^6&lt;0,0,IF(AND(SUM('Chemicals Calcs'!N$1:N144)-'Chem - ODS'!I$15*10^6&lt;0,SUM('Chemicals Calcs'!N$2:N145)-'Chem - ODS'!I$15*10^6&gt;0),SUM('Chemicals Calcs'!N$2:N145)-'Chem - ODS'!I$15*10^6,'Chemicals Calcs'!N145))</f>
        <v>0</v>
      </c>
      <c r="O145" s="210">
        <f ca="1">IF(SUM('Chemicals Calcs'!O$2:O145)-'Chem - ODS'!J$15*10^6&lt;0,0,IF(AND(SUM('Chemicals Calcs'!O$1:O144)-'Chem - ODS'!J$15*10^6&lt;0,SUM('Chemicals Calcs'!O$2:O145)-'Chem - ODS'!J$15*10^6&gt;0),SUM('Chemicals Calcs'!O$2:O145)-'Chem - ODS'!J$15*10^6,'Chemicals Calcs'!O145))</f>
        <v>0</v>
      </c>
      <c r="P145" s="210">
        <f ca="1">IF(SUM('Chemicals Calcs'!P$2:P145)-'Chem - ODS'!K$15*10^6&lt;0,0,IF(AND(SUM('Chemicals Calcs'!P$1:P144)-'Chem - ODS'!K$15*10^6&lt;0,SUM('Chemicals Calcs'!P$2:P145)-'Chem - ODS'!K$15*10^6&gt;0),SUM('Chemicals Calcs'!P$2:P145)-'Chem - ODS'!K$15*10^6,'Chemicals Calcs'!P145))</f>
        <v>0</v>
      </c>
      <c r="Q145" s="210">
        <f ca="1">IF(SUM('Chemicals Calcs'!Q$2:Q145)-'Chem - ODS'!L$15*10^6&lt;0,0,IF(AND(SUM('Chemicals Calcs'!Q$1:Q144)-'Chem - ODS'!L$15*10^6&lt;0,SUM('Chemicals Calcs'!Q$2:Q145)-'Chem - ODS'!L$15*10^6&gt;0),SUM('Chemicals Calcs'!Q$2:Q145)-'Chem - ODS'!L$15*10^6,'Chemicals Calcs'!Q145))</f>
        <v>0</v>
      </c>
      <c r="R145" s="210">
        <f ca="1">IF(SUM('Chemicals Calcs'!R$2:R145)-'Chem - ODS'!M$15*10^6&lt;0,0,IF(AND(SUM('Chemicals Calcs'!R$1:R144)-'Chem - ODS'!M$15*10^6&lt;0,SUM('Chemicals Calcs'!R$2:R145)-'Chem - ODS'!M$15*10^6&gt;0),SUM('Chemicals Calcs'!R$2:R145)-'Chem - ODS'!M$15*10^6,'Chemicals Calcs'!R145))</f>
        <v>0</v>
      </c>
      <c r="S145" s="210">
        <f ca="1">IF(SUM('Chemicals Calcs'!S$2:S145)-'Chem - ODS'!N$15*10^6&lt;0,0,IF(AND(SUM('Chemicals Calcs'!S$1:S144)-'Chem - ODS'!N$15*10^6&lt;0,SUM('Chemicals Calcs'!S$2:S145)-'Chem - ODS'!N$15*10^6&gt;0),SUM('Chemicals Calcs'!S$2:S145)-'Chem - ODS'!N$15*10^6,'Chemicals Calcs'!S145))</f>
        <v>0</v>
      </c>
      <c r="T145" s="210">
        <f ca="1">IF(SUM('Chemicals Calcs'!T$2:T145)-'Chem - ODS'!O$15*10^6&lt;0,0,IF(AND(SUM('Chemicals Calcs'!T$1:T144)-'Chem - ODS'!O$15*10^6&lt;0,SUM('Chemicals Calcs'!T$2:T145)-'Chem - ODS'!O$15*10^6&gt;0),SUM('Chemicals Calcs'!T$2:T145)-'Chem - ODS'!O$15*10^6,'Chemicals Calcs'!T145))</f>
        <v>0</v>
      </c>
      <c r="U145" s="210">
        <f ca="1">IF(SUM('Chemicals Calcs'!U$2:U145)-'Chem - ODS'!P$15*10^6&lt;0,0,IF(AND(SUM('Chemicals Calcs'!U$1:U144)-'Chem - ODS'!P$15*10^6&lt;0,SUM('Chemicals Calcs'!U$2:U145)-'Chem - ODS'!P$15*10^6&gt;0),SUM('Chemicals Calcs'!U$2:U145)-'Chem - ODS'!P$15*10^6,'Chemicals Calcs'!U145))</f>
        <v>0</v>
      </c>
      <c r="V145" s="210">
        <f ca="1">IF(SUM('Chemicals Calcs'!V$2:V145)-'Chem - ODS'!Q$15*10^6&lt;0,0,IF(AND(SUM('Chemicals Calcs'!V$1:V144)-'Chem - ODS'!Q$15*10^6&lt;0,SUM('Chemicals Calcs'!V$2:V145)-'Chem - ODS'!Q$15*10^6&gt;0),SUM('Chemicals Calcs'!V$2:V145)-'Chem - ODS'!Q$15*10^6,'Chemicals Calcs'!V145))</f>
        <v>0</v>
      </c>
      <c r="W145" s="210">
        <f ca="1">IF(SUM('Chemicals Calcs'!W$2:W145)-'Chem - ODS'!R$15*10^6&lt;0,0,IF(AND(SUM('Chemicals Calcs'!W$1:W144)-'Chem - ODS'!R$15*10^6&lt;0,SUM('Chemicals Calcs'!W$2:W145)-'Chem - ODS'!R$15*10^6&gt;0),SUM('Chemicals Calcs'!W$2:W145)-'Chem - ODS'!R$15*10^6,'Chemicals Calcs'!W145))</f>
        <v>0</v>
      </c>
      <c r="X145" s="210">
        <f ca="1">IF(SUM('Chemicals Calcs'!X$2:X145)-'Chem - ODS'!S$15*10^6&lt;0,0,IF(AND(SUM('Chemicals Calcs'!X$1:X144)-'Chem - ODS'!S$15*10^6&lt;0,SUM('Chemicals Calcs'!X$2:X145)-'Chem - ODS'!S$15*10^6&gt;0),SUM('Chemicals Calcs'!X$2:X145)-'Chem - ODS'!S$15*10^6,'Chemicals Calcs'!X145))</f>
        <v>0</v>
      </c>
      <c r="Y145" s="210">
        <f ca="1">IF(SUM('Chemicals Calcs'!Y$2:Y145)-'Chem - ODS'!T$15*10^6&lt;0,0,IF(AND(SUM('Chemicals Calcs'!Y$1:Y144)-'Chem - ODS'!T$15*10^6&lt;0,SUM('Chemicals Calcs'!Y$2:Y145)-'Chem - ODS'!T$15*10^6&gt;0),SUM('Chemicals Calcs'!Y$2:Y145)-'Chem - ODS'!T$15*10^6,'Chemicals Calcs'!Y145))</f>
        <v>0</v>
      </c>
      <c r="Z145" s="210">
        <f ca="1">IF(SUM('Chemicals Calcs'!Z$2:Z145)-'Chem - ODS'!U$15*10^6&lt;0,0,IF(AND(SUM('Chemicals Calcs'!Z$1:Z144)-'Chem - ODS'!U$15*10^6&lt;0,SUM('Chemicals Calcs'!Z$2:Z145)-'Chem - ODS'!U$15*10^6&gt;0),SUM('Chemicals Calcs'!Z$2:Z145)-'Chem - ODS'!U$15*10^6,'Chemicals Calcs'!Z145))</f>
        <v>0</v>
      </c>
      <c r="AA145" s="210">
        <f ca="1">IF(SUM('Chemicals Calcs'!AA$2:AA145)-'Chem - ODS'!V$15*10^6&lt;0,0,IF(AND(SUM('Chemicals Calcs'!AA$1:AA144)-'Chem - ODS'!V$15*10^6&lt;0,SUM('Chemicals Calcs'!AA$2:AA145)-'Chem - ODS'!V$15*10^6&gt;0),SUM('Chemicals Calcs'!AA$2:AA145)-'Chem - ODS'!V$15*10^6,'Chemicals Calcs'!AA145))</f>
        <v>0</v>
      </c>
      <c r="AB145" s="210">
        <f ca="1">IF(SUM('Chemicals Calcs'!AB$2:AB145)-'Chem - ODS'!W$15*10^6&lt;0,0,IF(AND(SUM('Chemicals Calcs'!AB$1:AB144)-'Chem - ODS'!W$15*10^6&lt;0,SUM('Chemicals Calcs'!AB$2:AB145)-'Chem - ODS'!W$15*10^6&gt;0),SUM('Chemicals Calcs'!AB$2:AB145)-'Chem - ODS'!W$15*10^6,'Chemicals Calcs'!AB145))</f>
        <v>0</v>
      </c>
      <c r="AC145" s="210">
        <f ca="1">IF(SUM('Chemicals Calcs'!AC$2:AC145)-'Chem - ODS'!X$15*10^6&lt;0,0,IF(AND(SUM('Chemicals Calcs'!AC$1:AC144)-'Chem - ODS'!X$15*10^6&lt;0,SUM('Chemicals Calcs'!AC$2:AC145)-'Chem - ODS'!X$15*10^6&gt;0),SUM('Chemicals Calcs'!AC$2:AC145)-'Chem - ODS'!X$15*10^6,'Chemicals Calcs'!AC145))</f>
        <v>0</v>
      </c>
      <c r="AD145" s="210">
        <f ca="1">IF(SUM('Chemicals Calcs'!AD$2:AD145)-'Chem - ODS'!Y$15*10^6&lt;0,0,IF(AND(SUM('Chemicals Calcs'!AD$1:AD144)-'Chem - ODS'!Y$15*10^6&lt;0,SUM('Chemicals Calcs'!AD$2:AD145)-'Chem - ODS'!Y$15*10^6&gt;0),SUM('Chemicals Calcs'!AD$2:AD145)-'Chem - ODS'!Y$15*10^6,'Chemicals Calcs'!AD145))</f>
        <v>0</v>
      </c>
      <c r="AE145" s="210">
        <f ca="1">IF(SUM('Chemicals Calcs'!AE$2:AE145)-'Chem - ODS'!Z$15*10^6&lt;0,0,IF(AND(SUM('Chemicals Calcs'!AE$1:AE144)-'Chem - ODS'!Z$15*10^6&lt;0,SUM('Chemicals Calcs'!AE$2:AE145)-'Chem - ODS'!Z$15*10^6&gt;0),SUM('Chemicals Calcs'!AE$2:AE145)-'Chem - ODS'!Z$15*10^6,'Chemicals Calcs'!AE145))</f>
        <v>0</v>
      </c>
      <c r="AF145" s="210">
        <f ca="1">IF(SUM('Chemicals Calcs'!AF$2:AF145)-'Chem - ODS'!AA$15*10^6&lt;0,0,IF(AND(SUM('Chemicals Calcs'!AF$1:AF144)-'Chem - ODS'!AA$15*10^6&lt;0,SUM('Chemicals Calcs'!AF$2:AF145)-'Chem - ODS'!AA$15*10^6&gt;0),SUM('Chemicals Calcs'!AF$2:AF145)-'Chem - ODS'!AA$15*10^6,'Chemicals Calcs'!AF145))</f>
        <v>0</v>
      </c>
      <c r="AG145" s="210">
        <f ca="1">IF(SUM('Chemicals Calcs'!AG$2:AG145)-'Chem - ODS'!AB$15*10^6&lt;0,0,IF(AND(SUM('Chemicals Calcs'!AG$1:AG144)-'Chem - ODS'!AB$15*10^6&lt;0,SUM('Chemicals Calcs'!AG$2:AG145)-'Chem - ODS'!AB$15*10^6&gt;0),SUM('Chemicals Calcs'!AG$2:AG145)-'Chem - ODS'!AB$15*10^6,'Chemicals Calcs'!AG145))</f>
        <v>0</v>
      </c>
      <c r="AH145" s="210">
        <f ca="1">IF(SUM('Chemicals Calcs'!AH$2:AH145)-'Chem - ODS'!AC$15*10^6&lt;0,0,IF(AND(SUM('Chemicals Calcs'!AH$1:AH144)-'Chem - ODS'!AC$15*10^6&lt;0,SUM('Chemicals Calcs'!AH$2:AH145)-'Chem - ODS'!AC$15*10^6&gt;0),SUM('Chemicals Calcs'!AH$2:AH145)-'Chem - ODS'!AC$15*10^6,'Chemicals Calcs'!AH145))</f>
        <v>0</v>
      </c>
      <c r="AI145" s="210">
        <f ca="1">IF(SUM('Chemicals Calcs'!AI$2:AI145)-'Chem - ODS'!AD$15*10^6&lt;0,0,IF(AND(SUM('Chemicals Calcs'!AI$1:AI144)-'Chem - ODS'!AD$15*10^6&lt;0,SUM('Chemicals Calcs'!AI$2:AI145)-'Chem - ODS'!AD$15*10^6&gt;0),SUM('Chemicals Calcs'!AI$2:AI145)-'Chem - ODS'!AD$15*10^6,'Chemicals Calcs'!AI145))</f>
        <v>0</v>
      </c>
      <c r="AJ145" s="210">
        <f ca="1">IF(SUM('Chemicals Calcs'!AJ$2:AJ145)-'Chem - ODS'!AE$15*10^6&lt;0,0,IF(AND(SUM('Chemicals Calcs'!AJ$1:AJ144)-'Chem - ODS'!AE$15*10^6&lt;0,SUM('Chemicals Calcs'!AJ$2:AJ145)-'Chem - ODS'!AE$15*10^6&gt;0),SUM('Chemicals Calcs'!AJ$2:AJ145)-'Chem - ODS'!AE$15*10^6,'Chemicals Calcs'!AJ145))</f>
        <v>0</v>
      </c>
      <c r="AK145" s="210">
        <f ca="1">IF(SUM('Chemicals Calcs'!AK$2:AK145)-'Chem - ODS'!AF$15*10^6&lt;0,0,IF(AND(SUM('Chemicals Calcs'!AK$1:AK144)-'Chem - ODS'!AF$15*10^6&lt;0,SUM('Chemicals Calcs'!AK$2:AK145)-'Chem - ODS'!AF$15*10^6&gt;0),SUM('Chemicals Calcs'!AK$2:AK145)-'Chem - ODS'!AF$15*10^6,'Chemicals Calcs'!AK145))</f>
        <v>0</v>
      </c>
      <c r="AL145" s="210">
        <f ca="1">IF(SUM('Chemicals Calcs'!AL$2:AL145)-'Chem - ODS'!AG$15*10^6&lt;0,0,IF(AND(SUM('Chemicals Calcs'!AL$1:AL144)-'Chem - ODS'!AG$15*10^6&lt;0,SUM('Chemicals Calcs'!AL$2:AL145)-'Chem - ODS'!AG$15*10^6&gt;0),SUM('Chemicals Calcs'!AL$2:AL145)-'Chem - ODS'!AG$15*10^6,'Chemicals Calcs'!AL145))</f>
        <v>0</v>
      </c>
      <c r="AM145" s="210">
        <f ca="1">IF(SUM('Chemicals Calcs'!AM$2:AM145)-'Chem - ODS'!AH$15*10^6&lt;0,0,IF(AND(SUM('Chemicals Calcs'!AM$1:AM144)-'Chem - ODS'!AH$15*10^6&lt;0,SUM('Chemicals Calcs'!AM$2:AM145)-'Chem - ODS'!AH$15*10^6&gt;0),SUM('Chemicals Calcs'!AM$2:AM145)-'Chem - ODS'!AH$15*10^6,'Chemicals Calcs'!AM145))</f>
        <v>0</v>
      </c>
      <c r="AN145" s="210">
        <f ca="1">IF(SUM('Chemicals Calcs'!AN$2:AN145)-'Chem - ODS'!AI$15*10^6&lt;0,0,IF(AND(SUM('Chemicals Calcs'!AN$1:AN144)-'Chem - ODS'!AI$15*10^6&lt;0,SUM('Chemicals Calcs'!AN$2:AN145)-'Chem - ODS'!AI$15*10^6&gt;0),SUM('Chemicals Calcs'!AN$2:AN145)-'Chem - ODS'!AI$15*10^6,'Chemicals Calcs'!AN145))</f>
        <v>0</v>
      </c>
      <c r="AO145" s="210">
        <f ca="1">IF(SUM('Chemicals Calcs'!AO$2:AO145)-'Chem - ODS'!AJ$15*10^6&lt;0,0,IF(AND(SUM('Chemicals Calcs'!AO$1:AO144)-'Chem - ODS'!AJ$15*10^6&lt;0,SUM('Chemicals Calcs'!AO$2:AO145)-'Chem - ODS'!AJ$15*10^6&gt;0),SUM('Chemicals Calcs'!AO$2:AO145)-'Chem - ODS'!AJ$15*10^6,'Chemicals Calcs'!AO145))</f>
        <v>0</v>
      </c>
      <c r="AP145" s="210">
        <f ca="1">IF(SUM('Chemicals Calcs'!AP$2:AP145)-'Chem - ODS'!AK$15*10^6&lt;0,0,IF(AND(SUM('Chemicals Calcs'!AP$1:AP144)-'Chem - ODS'!AK$15*10^6&lt;0,SUM('Chemicals Calcs'!AP$2:AP145)-'Chem - ODS'!AK$15*10^6&gt;0),SUM('Chemicals Calcs'!AP$2:AP145)-'Chem - ODS'!AK$15*10^6,'Chemicals Calcs'!AP145))</f>
        <v>0</v>
      </c>
    </row>
    <row r="146" spans="1:42">
      <c r="A146" s="74">
        <v>94</v>
      </c>
      <c r="B146">
        <f ca="1">IF('Chemicals 2010'!$A154="CP",INDIRECT("'Chemicals 2010'!"&amp;'Country Selector'!$B$3&amp;ROW($A154))*10^12,0)</f>
        <v>0</v>
      </c>
      <c r="C146" s="90">
        <f t="shared" ca="1" si="6"/>
        <v>0</v>
      </c>
      <c r="D146" s="90">
        <f t="shared" ca="1" si="6"/>
        <v>0</v>
      </c>
      <c r="E146" s="90">
        <f t="shared" ca="1" si="6"/>
        <v>0</v>
      </c>
      <c r="F146" s="90">
        <f t="shared" ca="1" si="6"/>
        <v>0</v>
      </c>
      <c r="G146" s="210">
        <f ca="1">IF(SUM('Chemicals Calcs'!G$2:G146)-'Chem - ODS'!B$15*10^6&lt;0,0,IF(AND(SUM('Chemicals Calcs'!G$1:G145)-'Chem - ODS'!B$15*10^6&lt;0,SUM('Chemicals Calcs'!G$2:G146)-'Chem - ODS'!B$15*10^6&gt;0),SUM('Chemicals Calcs'!G$2:G146)-'Chem - ODS'!B$15*10^6,'Chemicals Calcs'!G146))</f>
        <v>0</v>
      </c>
      <c r="H146" s="210">
        <f ca="1">IF(SUM('Chemicals Calcs'!H$2:H146)-'Chem - ODS'!C$15*10^6&lt;0,0,IF(AND(SUM('Chemicals Calcs'!H$1:H145)-'Chem - ODS'!C$15*10^6&lt;0,SUM('Chemicals Calcs'!H$2:H146)-'Chem - ODS'!C$15*10^6&gt;0),SUM('Chemicals Calcs'!H$2:H146)-'Chem - ODS'!C$15*10^6,'Chemicals Calcs'!H146))</f>
        <v>0</v>
      </c>
      <c r="I146" s="210">
        <f ca="1">IF(SUM('Chemicals Calcs'!I$2:I146)-'Chem - ODS'!D$15*10^6&lt;0,0,IF(AND(SUM('Chemicals Calcs'!I$1:I145)-'Chem - ODS'!D$15*10^6&lt;0,SUM('Chemicals Calcs'!I$2:I146)-'Chem - ODS'!D$15*10^6&gt;0),SUM('Chemicals Calcs'!I$2:I146)-'Chem - ODS'!D$15*10^6,'Chemicals Calcs'!I146))</f>
        <v>0</v>
      </c>
      <c r="J146" s="210">
        <f ca="1">IF(SUM('Chemicals Calcs'!J$2:J146)-'Chem - ODS'!E$15*10^6&lt;0,0,IF(AND(SUM('Chemicals Calcs'!J$1:J145)-'Chem - ODS'!E$15*10^6&lt;0,SUM('Chemicals Calcs'!J$2:J146)-'Chem - ODS'!E$15*10^6&gt;0),SUM('Chemicals Calcs'!J$2:J146)-'Chem - ODS'!E$15*10^6,'Chemicals Calcs'!J146))</f>
        <v>0</v>
      </c>
      <c r="K146" s="210">
        <f ca="1">IF(SUM('Chemicals Calcs'!K$2:K146)-'Chem - ODS'!F$15*10^6&lt;0,0,IF(AND(SUM('Chemicals Calcs'!K$1:K145)-'Chem - ODS'!F$15*10^6&lt;0,SUM('Chemicals Calcs'!K$2:K146)-'Chem - ODS'!F$15*10^6&gt;0),SUM('Chemicals Calcs'!K$2:K146)-'Chem - ODS'!F$15*10^6,'Chemicals Calcs'!K146))</f>
        <v>0</v>
      </c>
      <c r="L146" s="210">
        <f ca="1">IF(SUM('Chemicals Calcs'!L$2:L146)-'Chem - ODS'!G$15*10^6&lt;0,0,IF(AND(SUM('Chemicals Calcs'!L$1:L145)-'Chem - ODS'!G$15*10^6&lt;0,SUM('Chemicals Calcs'!L$2:L146)-'Chem - ODS'!G$15*10^6&gt;0),SUM('Chemicals Calcs'!L$2:L146)-'Chem - ODS'!G$15*10^6,'Chemicals Calcs'!L146))</f>
        <v>0</v>
      </c>
      <c r="M146" s="210">
        <f ca="1">IF(SUM('Chemicals Calcs'!M$2:M146)-'Chem - ODS'!H$15*10^6&lt;0,0,IF(AND(SUM('Chemicals Calcs'!M$1:M145)-'Chem - ODS'!H$15*10^6&lt;0,SUM('Chemicals Calcs'!M$2:M146)-'Chem - ODS'!H$15*10^6&gt;0),SUM('Chemicals Calcs'!M$2:M146)-'Chem - ODS'!H$15*10^6,'Chemicals Calcs'!M146))</f>
        <v>0</v>
      </c>
      <c r="N146" s="210">
        <f ca="1">IF(SUM('Chemicals Calcs'!N$2:N146)-'Chem - ODS'!I$15*10^6&lt;0,0,IF(AND(SUM('Chemicals Calcs'!N$1:N145)-'Chem - ODS'!I$15*10^6&lt;0,SUM('Chemicals Calcs'!N$2:N146)-'Chem - ODS'!I$15*10^6&gt;0),SUM('Chemicals Calcs'!N$2:N146)-'Chem - ODS'!I$15*10^6,'Chemicals Calcs'!N146))</f>
        <v>0</v>
      </c>
      <c r="O146" s="210">
        <f ca="1">IF(SUM('Chemicals Calcs'!O$2:O146)-'Chem - ODS'!J$15*10^6&lt;0,0,IF(AND(SUM('Chemicals Calcs'!O$1:O145)-'Chem - ODS'!J$15*10^6&lt;0,SUM('Chemicals Calcs'!O$2:O146)-'Chem - ODS'!J$15*10^6&gt;0),SUM('Chemicals Calcs'!O$2:O146)-'Chem - ODS'!J$15*10^6,'Chemicals Calcs'!O146))</f>
        <v>0</v>
      </c>
      <c r="P146" s="210">
        <f ca="1">IF(SUM('Chemicals Calcs'!P$2:P146)-'Chem - ODS'!K$15*10^6&lt;0,0,IF(AND(SUM('Chemicals Calcs'!P$1:P145)-'Chem - ODS'!K$15*10^6&lt;0,SUM('Chemicals Calcs'!P$2:P146)-'Chem - ODS'!K$15*10^6&gt;0),SUM('Chemicals Calcs'!P$2:P146)-'Chem - ODS'!K$15*10^6,'Chemicals Calcs'!P146))</f>
        <v>0</v>
      </c>
      <c r="Q146" s="210">
        <f ca="1">IF(SUM('Chemicals Calcs'!Q$2:Q146)-'Chem - ODS'!L$15*10^6&lt;0,0,IF(AND(SUM('Chemicals Calcs'!Q$1:Q145)-'Chem - ODS'!L$15*10^6&lt;0,SUM('Chemicals Calcs'!Q$2:Q146)-'Chem - ODS'!L$15*10^6&gt;0),SUM('Chemicals Calcs'!Q$2:Q146)-'Chem - ODS'!L$15*10^6,'Chemicals Calcs'!Q146))</f>
        <v>0</v>
      </c>
      <c r="R146" s="210">
        <f ca="1">IF(SUM('Chemicals Calcs'!R$2:R146)-'Chem - ODS'!M$15*10^6&lt;0,0,IF(AND(SUM('Chemicals Calcs'!R$1:R145)-'Chem - ODS'!M$15*10^6&lt;0,SUM('Chemicals Calcs'!R$2:R146)-'Chem - ODS'!M$15*10^6&gt;0),SUM('Chemicals Calcs'!R$2:R146)-'Chem - ODS'!M$15*10^6,'Chemicals Calcs'!R146))</f>
        <v>0</v>
      </c>
      <c r="S146" s="210">
        <f ca="1">IF(SUM('Chemicals Calcs'!S$2:S146)-'Chem - ODS'!N$15*10^6&lt;0,0,IF(AND(SUM('Chemicals Calcs'!S$1:S145)-'Chem - ODS'!N$15*10^6&lt;0,SUM('Chemicals Calcs'!S$2:S146)-'Chem - ODS'!N$15*10^6&gt;0),SUM('Chemicals Calcs'!S$2:S146)-'Chem - ODS'!N$15*10^6,'Chemicals Calcs'!S146))</f>
        <v>0</v>
      </c>
      <c r="T146" s="210">
        <f ca="1">IF(SUM('Chemicals Calcs'!T$2:T146)-'Chem - ODS'!O$15*10^6&lt;0,0,IF(AND(SUM('Chemicals Calcs'!T$1:T145)-'Chem - ODS'!O$15*10^6&lt;0,SUM('Chemicals Calcs'!T$2:T146)-'Chem - ODS'!O$15*10^6&gt;0),SUM('Chemicals Calcs'!T$2:T146)-'Chem - ODS'!O$15*10^6,'Chemicals Calcs'!T146))</f>
        <v>0</v>
      </c>
      <c r="U146" s="210">
        <f ca="1">IF(SUM('Chemicals Calcs'!U$2:U146)-'Chem - ODS'!P$15*10^6&lt;0,0,IF(AND(SUM('Chemicals Calcs'!U$1:U145)-'Chem - ODS'!P$15*10^6&lt;0,SUM('Chemicals Calcs'!U$2:U146)-'Chem - ODS'!P$15*10^6&gt;0),SUM('Chemicals Calcs'!U$2:U146)-'Chem - ODS'!P$15*10^6,'Chemicals Calcs'!U146))</f>
        <v>0</v>
      </c>
      <c r="V146" s="210">
        <f ca="1">IF(SUM('Chemicals Calcs'!V$2:V146)-'Chem - ODS'!Q$15*10^6&lt;0,0,IF(AND(SUM('Chemicals Calcs'!V$1:V145)-'Chem - ODS'!Q$15*10^6&lt;0,SUM('Chemicals Calcs'!V$2:V146)-'Chem - ODS'!Q$15*10^6&gt;0),SUM('Chemicals Calcs'!V$2:V146)-'Chem - ODS'!Q$15*10^6,'Chemicals Calcs'!V146))</f>
        <v>0</v>
      </c>
      <c r="W146" s="210">
        <f ca="1">IF(SUM('Chemicals Calcs'!W$2:W146)-'Chem - ODS'!R$15*10^6&lt;0,0,IF(AND(SUM('Chemicals Calcs'!W$1:W145)-'Chem - ODS'!R$15*10^6&lt;0,SUM('Chemicals Calcs'!W$2:W146)-'Chem - ODS'!R$15*10^6&gt;0),SUM('Chemicals Calcs'!W$2:W146)-'Chem - ODS'!R$15*10^6,'Chemicals Calcs'!W146))</f>
        <v>0</v>
      </c>
      <c r="X146" s="210">
        <f ca="1">IF(SUM('Chemicals Calcs'!X$2:X146)-'Chem - ODS'!S$15*10^6&lt;0,0,IF(AND(SUM('Chemicals Calcs'!X$1:X145)-'Chem - ODS'!S$15*10^6&lt;0,SUM('Chemicals Calcs'!X$2:X146)-'Chem - ODS'!S$15*10^6&gt;0),SUM('Chemicals Calcs'!X$2:X146)-'Chem - ODS'!S$15*10^6,'Chemicals Calcs'!X146))</f>
        <v>0</v>
      </c>
      <c r="Y146" s="210">
        <f ca="1">IF(SUM('Chemicals Calcs'!Y$2:Y146)-'Chem - ODS'!T$15*10^6&lt;0,0,IF(AND(SUM('Chemicals Calcs'!Y$1:Y145)-'Chem - ODS'!T$15*10^6&lt;0,SUM('Chemicals Calcs'!Y$2:Y146)-'Chem - ODS'!T$15*10^6&gt;0),SUM('Chemicals Calcs'!Y$2:Y146)-'Chem - ODS'!T$15*10^6,'Chemicals Calcs'!Y146))</f>
        <v>0</v>
      </c>
      <c r="Z146" s="210">
        <f ca="1">IF(SUM('Chemicals Calcs'!Z$2:Z146)-'Chem - ODS'!U$15*10^6&lt;0,0,IF(AND(SUM('Chemicals Calcs'!Z$1:Z145)-'Chem - ODS'!U$15*10^6&lt;0,SUM('Chemicals Calcs'!Z$2:Z146)-'Chem - ODS'!U$15*10^6&gt;0),SUM('Chemicals Calcs'!Z$2:Z146)-'Chem - ODS'!U$15*10^6,'Chemicals Calcs'!Z146))</f>
        <v>0</v>
      </c>
      <c r="AA146" s="210">
        <f ca="1">IF(SUM('Chemicals Calcs'!AA$2:AA146)-'Chem - ODS'!V$15*10^6&lt;0,0,IF(AND(SUM('Chemicals Calcs'!AA$1:AA145)-'Chem - ODS'!V$15*10^6&lt;0,SUM('Chemicals Calcs'!AA$2:AA146)-'Chem - ODS'!V$15*10^6&gt;0),SUM('Chemicals Calcs'!AA$2:AA146)-'Chem - ODS'!V$15*10^6,'Chemicals Calcs'!AA146))</f>
        <v>0</v>
      </c>
      <c r="AB146" s="210">
        <f ca="1">IF(SUM('Chemicals Calcs'!AB$2:AB146)-'Chem - ODS'!W$15*10^6&lt;0,0,IF(AND(SUM('Chemicals Calcs'!AB$1:AB145)-'Chem - ODS'!W$15*10^6&lt;0,SUM('Chemicals Calcs'!AB$2:AB146)-'Chem - ODS'!W$15*10^6&gt;0),SUM('Chemicals Calcs'!AB$2:AB146)-'Chem - ODS'!W$15*10^6,'Chemicals Calcs'!AB146))</f>
        <v>0</v>
      </c>
      <c r="AC146" s="210">
        <f ca="1">IF(SUM('Chemicals Calcs'!AC$2:AC146)-'Chem - ODS'!X$15*10^6&lt;0,0,IF(AND(SUM('Chemicals Calcs'!AC$1:AC145)-'Chem - ODS'!X$15*10^6&lt;0,SUM('Chemicals Calcs'!AC$2:AC146)-'Chem - ODS'!X$15*10^6&gt;0),SUM('Chemicals Calcs'!AC$2:AC146)-'Chem - ODS'!X$15*10^6,'Chemicals Calcs'!AC146))</f>
        <v>0</v>
      </c>
      <c r="AD146" s="210">
        <f ca="1">IF(SUM('Chemicals Calcs'!AD$2:AD146)-'Chem - ODS'!Y$15*10^6&lt;0,0,IF(AND(SUM('Chemicals Calcs'!AD$1:AD145)-'Chem - ODS'!Y$15*10^6&lt;0,SUM('Chemicals Calcs'!AD$2:AD146)-'Chem - ODS'!Y$15*10^6&gt;0),SUM('Chemicals Calcs'!AD$2:AD146)-'Chem - ODS'!Y$15*10^6,'Chemicals Calcs'!AD146))</f>
        <v>0</v>
      </c>
      <c r="AE146" s="210">
        <f ca="1">IF(SUM('Chemicals Calcs'!AE$2:AE146)-'Chem - ODS'!Z$15*10^6&lt;0,0,IF(AND(SUM('Chemicals Calcs'!AE$1:AE145)-'Chem - ODS'!Z$15*10^6&lt;0,SUM('Chemicals Calcs'!AE$2:AE146)-'Chem - ODS'!Z$15*10^6&gt;0),SUM('Chemicals Calcs'!AE$2:AE146)-'Chem - ODS'!Z$15*10^6,'Chemicals Calcs'!AE146))</f>
        <v>0</v>
      </c>
      <c r="AF146" s="210">
        <f ca="1">IF(SUM('Chemicals Calcs'!AF$2:AF146)-'Chem - ODS'!AA$15*10^6&lt;0,0,IF(AND(SUM('Chemicals Calcs'!AF$1:AF145)-'Chem - ODS'!AA$15*10^6&lt;0,SUM('Chemicals Calcs'!AF$2:AF146)-'Chem - ODS'!AA$15*10^6&gt;0),SUM('Chemicals Calcs'!AF$2:AF146)-'Chem - ODS'!AA$15*10^6,'Chemicals Calcs'!AF146))</f>
        <v>0</v>
      </c>
      <c r="AG146" s="210">
        <f ca="1">IF(SUM('Chemicals Calcs'!AG$2:AG146)-'Chem - ODS'!AB$15*10^6&lt;0,0,IF(AND(SUM('Chemicals Calcs'!AG$1:AG145)-'Chem - ODS'!AB$15*10^6&lt;0,SUM('Chemicals Calcs'!AG$2:AG146)-'Chem - ODS'!AB$15*10^6&gt;0),SUM('Chemicals Calcs'!AG$2:AG146)-'Chem - ODS'!AB$15*10^6,'Chemicals Calcs'!AG146))</f>
        <v>0</v>
      </c>
      <c r="AH146" s="210">
        <f ca="1">IF(SUM('Chemicals Calcs'!AH$2:AH146)-'Chem - ODS'!AC$15*10^6&lt;0,0,IF(AND(SUM('Chemicals Calcs'!AH$1:AH145)-'Chem - ODS'!AC$15*10^6&lt;0,SUM('Chemicals Calcs'!AH$2:AH146)-'Chem - ODS'!AC$15*10^6&gt;0),SUM('Chemicals Calcs'!AH$2:AH146)-'Chem - ODS'!AC$15*10^6,'Chemicals Calcs'!AH146))</f>
        <v>0</v>
      </c>
      <c r="AI146" s="210">
        <f ca="1">IF(SUM('Chemicals Calcs'!AI$2:AI146)-'Chem - ODS'!AD$15*10^6&lt;0,0,IF(AND(SUM('Chemicals Calcs'!AI$1:AI145)-'Chem - ODS'!AD$15*10^6&lt;0,SUM('Chemicals Calcs'!AI$2:AI146)-'Chem - ODS'!AD$15*10^6&gt;0),SUM('Chemicals Calcs'!AI$2:AI146)-'Chem - ODS'!AD$15*10^6,'Chemicals Calcs'!AI146))</f>
        <v>0</v>
      </c>
      <c r="AJ146" s="210">
        <f ca="1">IF(SUM('Chemicals Calcs'!AJ$2:AJ146)-'Chem - ODS'!AE$15*10^6&lt;0,0,IF(AND(SUM('Chemicals Calcs'!AJ$1:AJ145)-'Chem - ODS'!AE$15*10^6&lt;0,SUM('Chemicals Calcs'!AJ$2:AJ146)-'Chem - ODS'!AE$15*10^6&gt;0),SUM('Chemicals Calcs'!AJ$2:AJ146)-'Chem - ODS'!AE$15*10^6,'Chemicals Calcs'!AJ146))</f>
        <v>0</v>
      </c>
      <c r="AK146" s="210">
        <f ca="1">IF(SUM('Chemicals Calcs'!AK$2:AK146)-'Chem - ODS'!AF$15*10^6&lt;0,0,IF(AND(SUM('Chemicals Calcs'!AK$1:AK145)-'Chem - ODS'!AF$15*10^6&lt;0,SUM('Chemicals Calcs'!AK$2:AK146)-'Chem - ODS'!AF$15*10^6&gt;0),SUM('Chemicals Calcs'!AK$2:AK146)-'Chem - ODS'!AF$15*10^6,'Chemicals Calcs'!AK146))</f>
        <v>0</v>
      </c>
      <c r="AL146" s="210">
        <f ca="1">IF(SUM('Chemicals Calcs'!AL$2:AL146)-'Chem - ODS'!AG$15*10^6&lt;0,0,IF(AND(SUM('Chemicals Calcs'!AL$1:AL145)-'Chem - ODS'!AG$15*10^6&lt;0,SUM('Chemicals Calcs'!AL$2:AL146)-'Chem - ODS'!AG$15*10^6&gt;0),SUM('Chemicals Calcs'!AL$2:AL146)-'Chem - ODS'!AG$15*10^6,'Chemicals Calcs'!AL146))</f>
        <v>0</v>
      </c>
      <c r="AM146" s="210">
        <f ca="1">IF(SUM('Chemicals Calcs'!AM$2:AM146)-'Chem - ODS'!AH$15*10^6&lt;0,0,IF(AND(SUM('Chemicals Calcs'!AM$1:AM145)-'Chem - ODS'!AH$15*10^6&lt;0,SUM('Chemicals Calcs'!AM$2:AM146)-'Chem - ODS'!AH$15*10^6&gt;0),SUM('Chemicals Calcs'!AM$2:AM146)-'Chem - ODS'!AH$15*10^6,'Chemicals Calcs'!AM146))</f>
        <v>0</v>
      </c>
      <c r="AN146" s="210">
        <f ca="1">IF(SUM('Chemicals Calcs'!AN$2:AN146)-'Chem - ODS'!AI$15*10^6&lt;0,0,IF(AND(SUM('Chemicals Calcs'!AN$1:AN145)-'Chem - ODS'!AI$15*10^6&lt;0,SUM('Chemicals Calcs'!AN$2:AN146)-'Chem - ODS'!AI$15*10^6&gt;0),SUM('Chemicals Calcs'!AN$2:AN146)-'Chem - ODS'!AI$15*10^6,'Chemicals Calcs'!AN146))</f>
        <v>0</v>
      </c>
      <c r="AO146" s="210">
        <f ca="1">IF(SUM('Chemicals Calcs'!AO$2:AO146)-'Chem - ODS'!AJ$15*10^6&lt;0,0,IF(AND(SUM('Chemicals Calcs'!AO$1:AO145)-'Chem - ODS'!AJ$15*10^6&lt;0,SUM('Chemicals Calcs'!AO$2:AO146)-'Chem - ODS'!AJ$15*10^6&gt;0),SUM('Chemicals Calcs'!AO$2:AO146)-'Chem - ODS'!AJ$15*10^6,'Chemicals Calcs'!AO146))</f>
        <v>0</v>
      </c>
      <c r="AP146" s="210">
        <f ca="1">IF(SUM('Chemicals Calcs'!AP$2:AP146)-'Chem - ODS'!AK$15*10^6&lt;0,0,IF(AND(SUM('Chemicals Calcs'!AP$1:AP145)-'Chem - ODS'!AK$15*10^6&lt;0,SUM('Chemicals Calcs'!AP$2:AP146)-'Chem - ODS'!AK$15*10^6&gt;0),SUM('Chemicals Calcs'!AP$2:AP146)-'Chem - ODS'!AK$15*10^6,'Chemicals Calcs'!AP146))</f>
        <v>0</v>
      </c>
    </row>
    <row r="147" spans="1:42">
      <c r="A147" s="74">
        <v>95</v>
      </c>
      <c r="B147">
        <f ca="1">IF('Chemicals 2010'!$A155="CP",INDIRECT("'Chemicals 2010'!"&amp;'Country Selector'!$B$3&amp;ROW($A155))*10^12,0)</f>
        <v>0</v>
      </c>
      <c r="C147" s="90">
        <f t="shared" ca="1" si="6"/>
        <v>0</v>
      </c>
      <c r="D147" s="90">
        <f t="shared" ca="1" si="6"/>
        <v>0</v>
      </c>
      <c r="E147" s="90">
        <f t="shared" ca="1" si="6"/>
        <v>0</v>
      </c>
      <c r="F147" s="90">
        <f t="shared" ca="1" si="6"/>
        <v>0</v>
      </c>
      <c r="G147" s="210">
        <f ca="1">IF(SUM('Chemicals Calcs'!G$2:G147)-'Chem - ODS'!B$15*10^6&lt;0,0,IF(AND(SUM('Chemicals Calcs'!G$1:G146)-'Chem - ODS'!B$15*10^6&lt;0,SUM('Chemicals Calcs'!G$2:G147)-'Chem - ODS'!B$15*10^6&gt;0),SUM('Chemicals Calcs'!G$2:G147)-'Chem - ODS'!B$15*10^6,'Chemicals Calcs'!G147))</f>
        <v>0</v>
      </c>
      <c r="H147" s="210">
        <f ca="1">IF(SUM('Chemicals Calcs'!H$2:H147)-'Chem - ODS'!C$15*10^6&lt;0,0,IF(AND(SUM('Chemicals Calcs'!H$1:H146)-'Chem - ODS'!C$15*10^6&lt;0,SUM('Chemicals Calcs'!H$2:H147)-'Chem - ODS'!C$15*10^6&gt;0),SUM('Chemicals Calcs'!H$2:H147)-'Chem - ODS'!C$15*10^6,'Chemicals Calcs'!H147))</f>
        <v>0</v>
      </c>
      <c r="I147" s="210">
        <f ca="1">IF(SUM('Chemicals Calcs'!I$2:I147)-'Chem - ODS'!D$15*10^6&lt;0,0,IF(AND(SUM('Chemicals Calcs'!I$1:I146)-'Chem - ODS'!D$15*10^6&lt;0,SUM('Chemicals Calcs'!I$2:I147)-'Chem - ODS'!D$15*10^6&gt;0),SUM('Chemicals Calcs'!I$2:I147)-'Chem - ODS'!D$15*10^6,'Chemicals Calcs'!I147))</f>
        <v>0</v>
      </c>
      <c r="J147" s="210">
        <f ca="1">IF(SUM('Chemicals Calcs'!J$2:J147)-'Chem - ODS'!E$15*10^6&lt;0,0,IF(AND(SUM('Chemicals Calcs'!J$1:J146)-'Chem - ODS'!E$15*10^6&lt;0,SUM('Chemicals Calcs'!J$2:J147)-'Chem - ODS'!E$15*10^6&gt;0),SUM('Chemicals Calcs'!J$2:J147)-'Chem - ODS'!E$15*10^6,'Chemicals Calcs'!J147))</f>
        <v>0</v>
      </c>
      <c r="K147" s="210">
        <f ca="1">IF(SUM('Chemicals Calcs'!K$2:K147)-'Chem - ODS'!F$15*10^6&lt;0,0,IF(AND(SUM('Chemicals Calcs'!K$1:K146)-'Chem - ODS'!F$15*10^6&lt;0,SUM('Chemicals Calcs'!K$2:K147)-'Chem - ODS'!F$15*10^6&gt;0),SUM('Chemicals Calcs'!K$2:K147)-'Chem - ODS'!F$15*10^6,'Chemicals Calcs'!K147))</f>
        <v>0</v>
      </c>
      <c r="L147" s="210">
        <f ca="1">IF(SUM('Chemicals Calcs'!L$2:L147)-'Chem - ODS'!G$15*10^6&lt;0,0,IF(AND(SUM('Chemicals Calcs'!L$1:L146)-'Chem - ODS'!G$15*10^6&lt;0,SUM('Chemicals Calcs'!L$2:L147)-'Chem - ODS'!G$15*10^6&gt;0),SUM('Chemicals Calcs'!L$2:L147)-'Chem - ODS'!G$15*10^6,'Chemicals Calcs'!L147))</f>
        <v>0</v>
      </c>
      <c r="M147" s="210">
        <f ca="1">IF(SUM('Chemicals Calcs'!M$2:M147)-'Chem - ODS'!H$15*10^6&lt;0,0,IF(AND(SUM('Chemicals Calcs'!M$1:M146)-'Chem - ODS'!H$15*10^6&lt;0,SUM('Chemicals Calcs'!M$2:M147)-'Chem - ODS'!H$15*10^6&gt;0),SUM('Chemicals Calcs'!M$2:M147)-'Chem - ODS'!H$15*10^6,'Chemicals Calcs'!M147))</f>
        <v>0</v>
      </c>
      <c r="N147" s="210">
        <f ca="1">IF(SUM('Chemicals Calcs'!N$2:N147)-'Chem - ODS'!I$15*10^6&lt;0,0,IF(AND(SUM('Chemicals Calcs'!N$1:N146)-'Chem - ODS'!I$15*10^6&lt;0,SUM('Chemicals Calcs'!N$2:N147)-'Chem - ODS'!I$15*10^6&gt;0),SUM('Chemicals Calcs'!N$2:N147)-'Chem - ODS'!I$15*10^6,'Chemicals Calcs'!N147))</f>
        <v>0</v>
      </c>
      <c r="O147" s="210">
        <f ca="1">IF(SUM('Chemicals Calcs'!O$2:O147)-'Chem - ODS'!J$15*10^6&lt;0,0,IF(AND(SUM('Chemicals Calcs'!O$1:O146)-'Chem - ODS'!J$15*10^6&lt;0,SUM('Chemicals Calcs'!O$2:O147)-'Chem - ODS'!J$15*10^6&gt;0),SUM('Chemicals Calcs'!O$2:O147)-'Chem - ODS'!J$15*10^6,'Chemicals Calcs'!O147))</f>
        <v>0</v>
      </c>
      <c r="P147" s="210">
        <f ca="1">IF(SUM('Chemicals Calcs'!P$2:P147)-'Chem - ODS'!K$15*10^6&lt;0,0,IF(AND(SUM('Chemicals Calcs'!P$1:P146)-'Chem - ODS'!K$15*10^6&lt;0,SUM('Chemicals Calcs'!P$2:P147)-'Chem - ODS'!K$15*10^6&gt;0),SUM('Chemicals Calcs'!P$2:P147)-'Chem - ODS'!K$15*10^6,'Chemicals Calcs'!P147))</f>
        <v>0</v>
      </c>
      <c r="Q147" s="210">
        <f ca="1">IF(SUM('Chemicals Calcs'!Q$2:Q147)-'Chem - ODS'!L$15*10^6&lt;0,0,IF(AND(SUM('Chemicals Calcs'!Q$1:Q146)-'Chem - ODS'!L$15*10^6&lt;0,SUM('Chemicals Calcs'!Q$2:Q147)-'Chem - ODS'!L$15*10^6&gt;0),SUM('Chemicals Calcs'!Q$2:Q147)-'Chem - ODS'!L$15*10^6,'Chemicals Calcs'!Q147))</f>
        <v>0</v>
      </c>
      <c r="R147" s="210">
        <f ca="1">IF(SUM('Chemicals Calcs'!R$2:R147)-'Chem - ODS'!M$15*10^6&lt;0,0,IF(AND(SUM('Chemicals Calcs'!R$1:R146)-'Chem - ODS'!M$15*10^6&lt;0,SUM('Chemicals Calcs'!R$2:R147)-'Chem - ODS'!M$15*10^6&gt;0),SUM('Chemicals Calcs'!R$2:R147)-'Chem - ODS'!M$15*10^6,'Chemicals Calcs'!R147))</f>
        <v>0</v>
      </c>
      <c r="S147" s="210">
        <f ca="1">IF(SUM('Chemicals Calcs'!S$2:S147)-'Chem - ODS'!N$15*10^6&lt;0,0,IF(AND(SUM('Chemicals Calcs'!S$1:S146)-'Chem - ODS'!N$15*10^6&lt;0,SUM('Chemicals Calcs'!S$2:S147)-'Chem - ODS'!N$15*10^6&gt;0),SUM('Chemicals Calcs'!S$2:S147)-'Chem - ODS'!N$15*10^6,'Chemicals Calcs'!S147))</f>
        <v>0</v>
      </c>
      <c r="T147" s="210">
        <f ca="1">IF(SUM('Chemicals Calcs'!T$2:T147)-'Chem - ODS'!O$15*10^6&lt;0,0,IF(AND(SUM('Chemicals Calcs'!T$1:T146)-'Chem - ODS'!O$15*10^6&lt;0,SUM('Chemicals Calcs'!T$2:T147)-'Chem - ODS'!O$15*10^6&gt;0),SUM('Chemicals Calcs'!T$2:T147)-'Chem - ODS'!O$15*10^6,'Chemicals Calcs'!T147))</f>
        <v>0</v>
      </c>
      <c r="U147" s="210">
        <f ca="1">IF(SUM('Chemicals Calcs'!U$2:U147)-'Chem - ODS'!P$15*10^6&lt;0,0,IF(AND(SUM('Chemicals Calcs'!U$1:U146)-'Chem - ODS'!P$15*10^6&lt;0,SUM('Chemicals Calcs'!U$2:U147)-'Chem - ODS'!P$15*10^6&gt;0),SUM('Chemicals Calcs'!U$2:U147)-'Chem - ODS'!P$15*10^6,'Chemicals Calcs'!U147))</f>
        <v>0</v>
      </c>
      <c r="V147" s="210">
        <f ca="1">IF(SUM('Chemicals Calcs'!V$2:V147)-'Chem - ODS'!Q$15*10^6&lt;0,0,IF(AND(SUM('Chemicals Calcs'!V$1:V146)-'Chem - ODS'!Q$15*10^6&lt;0,SUM('Chemicals Calcs'!V$2:V147)-'Chem - ODS'!Q$15*10^6&gt;0),SUM('Chemicals Calcs'!V$2:V147)-'Chem - ODS'!Q$15*10^6,'Chemicals Calcs'!V147))</f>
        <v>0</v>
      </c>
      <c r="W147" s="210">
        <f ca="1">IF(SUM('Chemicals Calcs'!W$2:W147)-'Chem - ODS'!R$15*10^6&lt;0,0,IF(AND(SUM('Chemicals Calcs'!W$1:W146)-'Chem - ODS'!R$15*10^6&lt;0,SUM('Chemicals Calcs'!W$2:W147)-'Chem - ODS'!R$15*10^6&gt;0),SUM('Chemicals Calcs'!W$2:W147)-'Chem - ODS'!R$15*10^6,'Chemicals Calcs'!W147))</f>
        <v>0</v>
      </c>
      <c r="X147" s="210">
        <f ca="1">IF(SUM('Chemicals Calcs'!X$2:X147)-'Chem - ODS'!S$15*10^6&lt;0,0,IF(AND(SUM('Chemicals Calcs'!X$1:X146)-'Chem - ODS'!S$15*10^6&lt;0,SUM('Chemicals Calcs'!X$2:X147)-'Chem - ODS'!S$15*10^6&gt;0),SUM('Chemicals Calcs'!X$2:X147)-'Chem - ODS'!S$15*10^6,'Chemicals Calcs'!X147))</f>
        <v>0</v>
      </c>
      <c r="Y147" s="210">
        <f ca="1">IF(SUM('Chemicals Calcs'!Y$2:Y147)-'Chem - ODS'!T$15*10^6&lt;0,0,IF(AND(SUM('Chemicals Calcs'!Y$1:Y146)-'Chem - ODS'!T$15*10^6&lt;0,SUM('Chemicals Calcs'!Y$2:Y147)-'Chem - ODS'!T$15*10^6&gt;0),SUM('Chemicals Calcs'!Y$2:Y147)-'Chem - ODS'!T$15*10^6,'Chemicals Calcs'!Y147))</f>
        <v>0</v>
      </c>
      <c r="Z147" s="210">
        <f ca="1">IF(SUM('Chemicals Calcs'!Z$2:Z147)-'Chem - ODS'!U$15*10^6&lt;0,0,IF(AND(SUM('Chemicals Calcs'!Z$1:Z146)-'Chem - ODS'!U$15*10^6&lt;0,SUM('Chemicals Calcs'!Z$2:Z147)-'Chem - ODS'!U$15*10^6&gt;0),SUM('Chemicals Calcs'!Z$2:Z147)-'Chem - ODS'!U$15*10^6,'Chemicals Calcs'!Z147))</f>
        <v>0</v>
      </c>
      <c r="AA147" s="210">
        <f ca="1">IF(SUM('Chemicals Calcs'!AA$2:AA147)-'Chem - ODS'!V$15*10^6&lt;0,0,IF(AND(SUM('Chemicals Calcs'!AA$1:AA146)-'Chem - ODS'!V$15*10^6&lt;0,SUM('Chemicals Calcs'!AA$2:AA147)-'Chem - ODS'!V$15*10^6&gt;0),SUM('Chemicals Calcs'!AA$2:AA147)-'Chem - ODS'!V$15*10^6,'Chemicals Calcs'!AA147))</f>
        <v>0</v>
      </c>
      <c r="AB147" s="210">
        <f ca="1">IF(SUM('Chemicals Calcs'!AB$2:AB147)-'Chem - ODS'!W$15*10^6&lt;0,0,IF(AND(SUM('Chemicals Calcs'!AB$1:AB146)-'Chem - ODS'!W$15*10^6&lt;0,SUM('Chemicals Calcs'!AB$2:AB147)-'Chem - ODS'!W$15*10^6&gt;0),SUM('Chemicals Calcs'!AB$2:AB147)-'Chem - ODS'!W$15*10^6,'Chemicals Calcs'!AB147))</f>
        <v>0</v>
      </c>
      <c r="AC147" s="210">
        <f ca="1">IF(SUM('Chemicals Calcs'!AC$2:AC147)-'Chem - ODS'!X$15*10^6&lt;0,0,IF(AND(SUM('Chemicals Calcs'!AC$1:AC146)-'Chem - ODS'!X$15*10^6&lt;0,SUM('Chemicals Calcs'!AC$2:AC147)-'Chem - ODS'!X$15*10^6&gt;0),SUM('Chemicals Calcs'!AC$2:AC147)-'Chem - ODS'!X$15*10^6,'Chemicals Calcs'!AC147))</f>
        <v>0</v>
      </c>
      <c r="AD147" s="210">
        <f ca="1">IF(SUM('Chemicals Calcs'!AD$2:AD147)-'Chem - ODS'!Y$15*10^6&lt;0,0,IF(AND(SUM('Chemicals Calcs'!AD$1:AD146)-'Chem - ODS'!Y$15*10^6&lt;0,SUM('Chemicals Calcs'!AD$2:AD147)-'Chem - ODS'!Y$15*10^6&gt;0),SUM('Chemicals Calcs'!AD$2:AD147)-'Chem - ODS'!Y$15*10^6,'Chemicals Calcs'!AD147))</f>
        <v>0</v>
      </c>
      <c r="AE147" s="210">
        <f ca="1">IF(SUM('Chemicals Calcs'!AE$2:AE147)-'Chem - ODS'!Z$15*10^6&lt;0,0,IF(AND(SUM('Chemicals Calcs'!AE$1:AE146)-'Chem - ODS'!Z$15*10^6&lt;0,SUM('Chemicals Calcs'!AE$2:AE147)-'Chem - ODS'!Z$15*10^6&gt;0),SUM('Chemicals Calcs'!AE$2:AE147)-'Chem - ODS'!Z$15*10^6,'Chemicals Calcs'!AE147))</f>
        <v>0</v>
      </c>
      <c r="AF147" s="210">
        <f ca="1">IF(SUM('Chemicals Calcs'!AF$2:AF147)-'Chem - ODS'!AA$15*10^6&lt;0,0,IF(AND(SUM('Chemicals Calcs'!AF$1:AF146)-'Chem - ODS'!AA$15*10^6&lt;0,SUM('Chemicals Calcs'!AF$2:AF147)-'Chem - ODS'!AA$15*10^6&gt;0),SUM('Chemicals Calcs'!AF$2:AF147)-'Chem - ODS'!AA$15*10^6,'Chemicals Calcs'!AF147))</f>
        <v>0</v>
      </c>
      <c r="AG147" s="210">
        <f ca="1">IF(SUM('Chemicals Calcs'!AG$2:AG147)-'Chem - ODS'!AB$15*10^6&lt;0,0,IF(AND(SUM('Chemicals Calcs'!AG$1:AG146)-'Chem - ODS'!AB$15*10^6&lt;0,SUM('Chemicals Calcs'!AG$2:AG147)-'Chem - ODS'!AB$15*10^6&gt;0),SUM('Chemicals Calcs'!AG$2:AG147)-'Chem - ODS'!AB$15*10^6,'Chemicals Calcs'!AG147))</f>
        <v>0</v>
      </c>
      <c r="AH147" s="210">
        <f ca="1">IF(SUM('Chemicals Calcs'!AH$2:AH147)-'Chem - ODS'!AC$15*10^6&lt;0,0,IF(AND(SUM('Chemicals Calcs'!AH$1:AH146)-'Chem - ODS'!AC$15*10^6&lt;0,SUM('Chemicals Calcs'!AH$2:AH147)-'Chem - ODS'!AC$15*10^6&gt;0),SUM('Chemicals Calcs'!AH$2:AH147)-'Chem - ODS'!AC$15*10^6,'Chemicals Calcs'!AH147))</f>
        <v>0</v>
      </c>
      <c r="AI147" s="210">
        <f ca="1">IF(SUM('Chemicals Calcs'!AI$2:AI147)-'Chem - ODS'!AD$15*10^6&lt;0,0,IF(AND(SUM('Chemicals Calcs'!AI$1:AI146)-'Chem - ODS'!AD$15*10^6&lt;0,SUM('Chemicals Calcs'!AI$2:AI147)-'Chem - ODS'!AD$15*10^6&gt;0),SUM('Chemicals Calcs'!AI$2:AI147)-'Chem - ODS'!AD$15*10^6,'Chemicals Calcs'!AI147))</f>
        <v>0</v>
      </c>
      <c r="AJ147" s="210">
        <f ca="1">IF(SUM('Chemicals Calcs'!AJ$2:AJ147)-'Chem - ODS'!AE$15*10^6&lt;0,0,IF(AND(SUM('Chemicals Calcs'!AJ$1:AJ146)-'Chem - ODS'!AE$15*10^6&lt;0,SUM('Chemicals Calcs'!AJ$2:AJ147)-'Chem - ODS'!AE$15*10^6&gt;0),SUM('Chemicals Calcs'!AJ$2:AJ147)-'Chem - ODS'!AE$15*10^6,'Chemicals Calcs'!AJ147))</f>
        <v>0</v>
      </c>
      <c r="AK147" s="210">
        <f ca="1">IF(SUM('Chemicals Calcs'!AK$2:AK147)-'Chem - ODS'!AF$15*10^6&lt;0,0,IF(AND(SUM('Chemicals Calcs'!AK$1:AK146)-'Chem - ODS'!AF$15*10^6&lt;0,SUM('Chemicals Calcs'!AK$2:AK147)-'Chem - ODS'!AF$15*10^6&gt;0),SUM('Chemicals Calcs'!AK$2:AK147)-'Chem - ODS'!AF$15*10^6,'Chemicals Calcs'!AK147))</f>
        <v>0</v>
      </c>
      <c r="AL147" s="210">
        <f ca="1">IF(SUM('Chemicals Calcs'!AL$2:AL147)-'Chem - ODS'!AG$15*10^6&lt;0,0,IF(AND(SUM('Chemicals Calcs'!AL$1:AL146)-'Chem - ODS'!AG$15*10^6&lt;0,SUM('Chemicals Calcs'!AL$2:AL147)-'Chem - ODS'!AG$15*10^6&gt;0),SUM('Chemicals Calcs'!AL$2:AL147)-'Chem - ODS'!AG$15*10^6,'Chemicals Calcs'!AL147))</f>
        <v>0</v>
      </c>
      <c r="AM147" s="210">
        <f ca="1">IF(SUM('Chemicals Calcs'!AM$2:AM147)-'Chem - ODS'!AH$15*10^6&lt;0,0,IF(AND(SUM('Chemicals Calcs'!AM$1:AM146)-'Chem - ODS'!AH$15*10^6&lt;0,SUM('Chemicals Calcs'!AM$2:AM147)-'Chem - ODS'!AH$15*10^6&gt;0),SUM('Chemicals Calcs'!AM$2:AM147)-'Chem - ODS'!AH$15*10^6,'Chemicals Calcs'!AM147))</f>
        <v>0</v>
      </c>
      <c r="AN147" s="210">
        <f ca="1">IF(SUM('Chemicals Calcs'!AN$2:AN147)-'Chem - ODS'!AI$15*10^6&lt;0,0,IF(AND(SUM('Chemicals Calcs'!AN$1:AN146)-'Chem - ODS'!AI$15*10^6&lt;0,SUM('Chemicals Calcs'!AN$2:AN147)-'Chem - ODS'!AI$15*10^6&gt;0),SUM('Chemicals Calcs'!AN$2:AN147)-'Chem - ODS'!AI$15*10^6,'Chemicals Calcs'!AN147))</f>
        <v>0</v>
      </c>
      <c r="AO147" s="210">
        <f ca="1">IF(SUM('Chemicals Calcs'!AO$2:AO147)-'Chem - ODS'!AJ$15*10^6&lt;0,0,IF(AND(SUM('Chemicals Calcs'!AO$1:AO146)-'Chem - ODS'!AJ$15*10^6&lt;0,SUM('Chemicals Calcs'!AO$2:AO147)-'Chem - ODS'!AJ$15*10^6&gt;0),SUM('Chemicals Calcs'!AO$2:AO147)-'Chem - ODS'!AJ$15*10^6,'Chemicals Calcs'!AO147))</f>
        <v>0</v>
      </c>
      <c r="AP147" s="210">
        <f ca="1">IF(SUM('Chemicals Calcs'!AP$2:AP147)-'Chem - ODS'!AK$15*10^6&lt;0,0,IF(AND(SUM('Chemicals Calcs'!AP$1:AP146)-'Chem - ODS'!AK$15*10^6&lt;0,SUM('Chemicals Calcs'!AP$2:AP147)-'Chem - ODS'!AK$15*10^6&gt;0),SUM('Chemicals Calcs'!AP$2:AP147)-'Chem - ODS'!AK$15*10^6,'Chemicals Calcs'!AP147))</f>
        <v>0</v>
      </c>
    </row>
    <row r="148" spans="1:42">
      <c r="A148" s="74">
        <v>96</v>
      </c>
      <c r="B148">
        <f ca="1">IF('Chemicals 2010'!$A156="CP",INDIRECT("'Chemicals 2010'!"&amp;'Country Selector'!$B$3&amp;ROW($A156))*10^12,0)</f>
        <v>0</v>
      </c>
      <c r="C148" s="90">
        <f t="shared" ca="1" si="6"/>
        <v>0</v>
      </c>
      <c r="D148" s="90">
        <f t="shared" ca="1" si="6"/>
        <v>0</v>
      </c>
      <c r="E148" s="90">
        <f t="shared" ca="1" si="6"/>
        <v>0</v>
      </c>
      <c r="F148" s="90">
        <f t="shared" ca="1" si="6"/>
        <v>0</v>
      </c>
      <c r="G148" s="210">
        <f ca="1">IF(SUM('Chemicals Calcs'!G$2:G148)-'Chem - ODS'!B$15*10^6&lt;0,0,IF(AND(SUM('Chemicals Calcs'!G$1:G147)-'Chem - ODS'!B$15*10^6&lt;0,SUM('Chemicals Calcs'!G$2:G148)-'Chem - ODS'!B$15*10^6&gt;0),SUM('Chemicals Calcs'!G$2:G148)-'Chem - ODS'!B$15*10^6,'Chemicals Calcs'!G148))</f>
        <v>0</v>
      </c>
      <c r="H148" s="210">
        <f ca="1">IF(SUM('Chemicals Calcs'!H$2:H148)-'Chem - ODS'!C$15*10^6&lt;0,0,IF(AND(SUM('Chemicals Calcs'!H$1:H147)-'Chem - ODS'!C$15*10^6&lt;0,SUM('Chemicals Calcs'!H$2:H148)-'Chem - ODS'!C$15*10^6&gt;0),SUM('Chemicals Calcs'!H$2:H148)-'Chem - ODS'!C$15*10^6,'Chemicals Calcs'!H148))</f>
        <v>0</v>
      </c>
      <c r="I148" s="210">
        <f ca="1">IF(SUM('Chemicals Calcs'!I$2:I148)-'Chem - ODS'!D$15*10^6&lt;0,0,IF(AND(SUM('Chemicals Calcs'!I$1:I147)-'Chem - ODS'!D$15*10^6&lt;0,SUM('Chemicals Calcs'!I$2:I148)-'Chem - ODS'!D$15*10^6&gt;0),SUM('Chemicals Calcs'!I$2:I148)-'Chem - ODS'!D$15*10^6,'Chemicals Calcs'!I148))</f>
        <v>0</v>
      </c>
      <c r="J148" s="210">
        <f ca="1">IF(SUM('Chemicals Calcs'!J$2:J148)-'Chem - ODS'!E$15*10^6&lt;0,0,IF(AND(SUM('Chemicals Calcs'!J$1:J147)-'Chem - ODS'!E$15*10^6&lt;0,SUM('Chemicals Calcs'!J$2:J148)-'Chem - ODS'!E$15*10^6&gt;0),SUM('Chemicals Calcs'!J$2:J148)-'Chem - ODS'!E$15*10^6,'Chemicals Calcs'!J148))</f>
        <v>0</v>
      </c>
      <c r="K148" s="210">
        <f ca="1">IF(SUM('Chemicals Calcs'!K$2:K148)-'Chem - ODS'!F$15*10^6&lt;0,0,IF(AND(SUM('Chemicals Calcs'!K$1:K147)-'Chem - ODS'!F$15*10^6&lt;0,SUM('Chemicals Calcs'!K$2:K148)-'Chem - ODS'!F$15*10^6&gt;0),SUM('Chemicals Calcs'!K$2:K148)-'Chem - ODS'!F$15*10^6,'Chemicals Calcs'!K148))</f>
        <v>0</v>
      </c>
      <c r="L148" s="210">
        <f ca="1">IF(SUM('Chemicals Calcs'!L$2:L148)-'Chem - ODS'!G$15*10^6&lt;0,0,IF(AND(SUM('Chemicals Calcs'!L$1:L147)-'Chem - ODS'!G$15*10^6&lt;0,SUM('Chemicals Calcs'!L$2:L148)-'Chem - ODS'!G$15*10^6&gt;0),SUM('Chemicals Calcs'!L$2:L148)-'Chem - ODS'!G$15*10^6,'Chemicals Calcs'!L148))</f>
        <v>0</v>
      </c>
      <c r="M148" s="210">
        <f ca="1">IF(SUM('Chemicals Calcs'!M$2:M148)-'Chem - ODS'!H$15*10^6&lt;0,0,IF(AND(SUM('Chemicals Calcs'!M$1:M147)-'Chem - ODS'!H$15*10^6&lt;0,SUM('Chemicals Calcs'!M$2:M148)-'Chem - ODS'!H$15*10^6&gt;0),SUM('Chemicals Calcs'!M$2:M148)-'Chem - ODS'!H$15*10^6,'Chemicals Calcs'!M148))</f>
        <v>0</v>
      </c>
      <c r="N148" s="210">
        <f ca="1">IF(SUM('Chemicals Calcs'!N$2:N148)-'Chem - ODS'!I$15*10^6&lt;0,0,IF(AND(SUM('Chemicals Calcs'!N$1:N147)-'Chem - ODS'!I$15*10^6&lt;0,SUM('Chemicals Calcs'!N$2:N148)-'Chem - ODS'!I$15*10^6&gt;0),SUM('Chemicals Calcs'!N$2:N148)-'Chem - ODS'!I$15*10^6,'Chemicals Calcs'!N148))</f>
        <v>0</v>
      </c>
      <c r="O148" s="210">
        <f ca="1">IF(SUM('Chemicals Calcs'!O$2:O148)-'Chem - ODS'!J$15*10^6&lt;0,0,IF(AND(SUM('Chemicals Calcs'!O$1:O147)-'Chem - ODS'!J$15*10^6&lt;0,SUM('Chemicals Calcs'!O$2:O148)-'Chem - ODS'!J$15*10^6&gt;0),SUM('Chemicals Calcs'!O$2:O148)-'Chem - ODS'!J$15*10^6,'Chemicals Calcs'!O148))</f>
        <v>0</v>
      </c>
      <c r="P148" s="210">
        <f ca="1">IF(SUM('Chemicals Calcs'!P$2:P148)-'Chem - ODS'!K$15*10^6&lt;0,0,IF(AND(SUM('Chemicals Calcs'!P$1:P147)-'Chem - ODS'!K$15*10^6&lt;0,SUM('Chemicals Calcs'!P$2:P148)-'Chem - ODS'!K$15*10^6&gt;0),SUM('Chemicals Calcs'!P$2:P148)-'Chem - ODS'!K$15*10^6,'Chemicals Calcs'!P148))</f>
        <v>0</v>
      </c>
      <c r="Q148" s="210">
        <f ca="1">IF(SUM('Chemicals Calcs'!Q$2:Q148)-'Chem - ODS'!L$15*10^6&lt;0,0,IF(AND(SUM('Chemicals Calcs'!Q$1:Q147)-'Chem - ODS'!L$15*10^6&lt;0,SUM('Chemicals Calcs'!Q$2:Q148)-'Chem - ODS'!L$15*10^6&gt;0),SUM('Chemicals Calcs'!Q$2:Q148)-'Chem - ODS'!L$15*10^6,'Chemicals Calcs'!Q148))</f>
        <v>0</v>
      </c>
      <c r="R148" s="210">
        <f ca="1">IF(SUM('Chemicals Calcs'!R$2:R148)-'Chem - ODS'!M$15*10^6&lt;0,0,IF(AND(SUM('Chemicals Calcs'!R$1:R147)-'Chem - ODS'!M$15*10^6&lt;0,SUM('Chemicals Calcs'!R$2:R148)-'Chem - ODS'!M$15*10^6&gt;0),SUM('Chemicals Calcs'!R$2:R148)-'Chem - ODS'!M$15*10^6,'Chemicals Calcs'!R148))</f>
        <v>0</v>
      </c>
      <c r="S148" s="210">
        <f ca="1">IF(SUM('Chemicals Calcs'!S$2:S148)-'Chem - ODS'!N$15*10^6&lt;0,0,IF(AND(SUM('Chemicals Calcs'!S$1:S147)-'Chem - ODS'!N$15*10^6&lt;0,SUM('Chemicals Calcs'!S$2:S148)-'Chem - ODS'!N$15*10^6&gt;0),SUM('Chemicals Calcs'!S$2:S148)-'Chem - ODS'!N$15*10^6,'Chemicals Calcs'!S148))</f>
        <v>0</v>
      </c>
      <c r="T148" s="210">
        <f ca="1">IF(SUM('Chemicals Calcs'!T$2:T148)-'Chem - ODS'!O$15*10^6&lt;0,0,IF(AND(SUM('Chemicals Calcs'!T$1:T147)-'Chem - ODS'!O$15*10^6&lt;0,SUM('Chemicals Calcs'!T$2:T148)-'Chem - ODS'!O$15*10^6&gt;0),SUM('Chemicals Calcs'!T$2:T148)-'Chem - ODS'!O$15*10^6,'Chemicals Calcs'!T148))</f>
        <v>0</v>
      </c>
      <c r="U148" s="210">
        <f ca="1">IF(SUM('Chemicals Calcs'!U$2:U148)-'Chem - ODS'!P$15*10^6&lt;0,0,IF(AND(SUM('Chemicals Calcs'!U$1:U147)-'Chem - ODS'!P$15*10^6&lt;0,SUM('Chemicals Calcs'!U$2:U148)-'Chem - ODS'!P$15*10^6&gt;0),SUM('Chemicals Calcs'!U$2:U148)-'Chem - ODS'!P$15*10^6,'Chemicals Calcs'!U148))</f>
        <v>0</v>
      </c>
      <c r="V148" s="210">
        <f ca="1">IF(SUM('Chemicals Calcs'!V$2:V148)-'Chem - ODS'!Q$15*10^6&lt;0,0,IF(AND(SUM('Chemicals Calcs'!V$1:V147)-'Chem - ODS'!Q$15*10^6&lt;0,SUM('Chemicals Calcs'!V$2:V148)-'Chem - ODS'!Q$15*10^6&gt;0),SUM('Chemicals Calcs'!V$2:V148)-'Chem - ODS'!Q$15*10^6,'Chemicals Calcs'!V148))</f>
        <v>0</v>
      </c>
      <c r="W148" s="210">
        <f ca="1">IF(SUM('Chemicals Calcs'!W$2:W148)-'Chem - ODS'!R$15*10^6&lt;0,0,IF(AND(SUM('Chemicals Calcs'!W$1:W147)-'Chem - ODS'!R$15*10^6&lt;0,SUM('Chemicals Calcs'!W$2:W148)-'Chem - ODS'!R$15*10^6&gt;0),SUM('Chemicals Calcs'!W$2:W148)-'Chem - ODS'!R$15*10^6,'Chemicals Calcs'!W148))</f>
        <v>0</v>
      </c>
      <c r="X148" s="210">
        <f ca="1">IF(SUM('Chemicals Calcs'!X$2:X148)-'Chem - ODS'!S$15*10^6&lt;0,0,IF(AND(SUM('Chemicals Calcs'!X$1:X147)-'Chem - ODS'!S$15*10^6&lt;0,SUM('Chemicals Calcs'!X$2:X148)-'Chem - ODS'!S$15*10^6&gt;0),SUM('Chemicals Calcs'!X$2:X148)-'Chem - ODS'!S$15*10^6,'Chemicals Calcs'!X148))</f>
        <v>0</v>
      </c>
      <c r="Y148" s="210">
        <f ca="1">IF(SUM('Chemicals Calcs'!Y$2:Y148)-'Chem - ODS'!T$15*10^6&lt;0,0,IF(AND(SUM('Chemicals Calcs'!Y$1:Y147)-'Chem - ODS'!T$15*10^6&lt;0,SUM('Chemicals Calcs'!Y$2:Y148)-'Chem - ODS'!T$15*10^6&gt;0),SUM('Chemicals Calcs'!Y$2:Y148)-'Chem - ODS'!T$15*10^6,'Chemicals Calcs'!Y148))</f>
        <v>0</v>
      </c>
      <c r="Z148" s="210">
        <f ca="1">IF(SUM('Chemicals Calcs'!Z$2:Z148)-'Chem - ODS'!U$15*10^6&lt;0,0,IF(AND(SUM('Chemicals Calcs'!Z$1:Z147)-'Chem - ODS'!U$15*10^6&lt;0,SUM('Chemicals Calcs'!Z$2:Z148)-'Chem - ODS'!U$15*10^6&gt;0),SUM('Chemicals Calcs'!Z$2:Z148)-'Chem - ODS'!U$15*10^6,'Chemicals Calcs'!Z148))</f>
        <v>0</v>
      </c>
      <c r="AA148" s="210">
        <f ca="1">IF(SUM('Chemicals Calcs'!AA$2:AA148)-'Chem - ODS'!V$15*10^6&lt;0,0,IF(AND(SUM('Chemicals Calcs'!AA$1:AA147)-'Chem - ODS'!V$15*10^6&lt;0,SUM('Chemicals Calcs'!AA$2:AA148)-'Chem - ODS'!V$15*10^6&gt;0),SUM('Chemicals Calcs'!AA$2:AA148)-'Chem - ODS'!V$15*10^6,'Chemicals Calcs'!AA148))</f>
        <v>0</v>
      </c>
      <c r="AB148" s="210">
        <f ca="1">IF(SUM('Chemicals Calcs'!AB$2:AB148)-'Chem - ODS'!W$15*10^6&lt;0,0,IF(AND(SUM('Chemicals Calcs'!AB$1:AB147)-'Chem - ODS'!W$15*10^6&lt;0,SUM('Chemicals Calcs'!AB$2:AB148)-'Chem - ODS'!W$15*10^6&gt;0),SUM('Chemicals Calcs'!AB$2:AB148)-'Chem - ODS'!W$15*10^6,'Chemicals Calcs'!AB148))</f>
        <v>0</v>
      </c>
      <c r="AC148" s="210">
        <f ca="1">IF(SUM('Chemicals Calcs'!AC$2:AC148)-'Chem - ODS'!X$15*10^6&lt;0,0,IF(AND(SUM('Chemicals Calcs'!AC$1:AC147)-'Chem - ODS'!X$15*10^6&lt;0,SUM('Chemicals Calcs'!AC$2:AC148)-'Chem - ODS'!X$15*10^6&gt;0),SUM('Chemicals Calcs'!AC$2:AC148)-'Chem - ODS'!X$15*10^6,'Chemicals Calcs'!AC148))</f>
        <v>0</v>
      </c>
      <c r="AD148" s="210">
        <f ca="1">IF(SUM('Chemicals Calcs'!AD$2:AD148)-'Chem - ODS'!Y$15*10^6&lt;0,0,IF(AND(SUM('Chemicals Calcs'!AD$1:AD147)-'Chem - ODS'!Y$15*10^6&lt;0,SUM('Chemicals Calcs'!AD$2:AD148)-'Chem - ODS'!Y$15*10^6&gt;0),SUM('Chemicals Calcs'!AD$2:AD148)-'Chem - ODS'!Y$15*10^6,'Chemicals Calcs'!AD148))</f>
        <v>0</v>
      </c>
      <c r="AE148" s="210">
        <f ca="1">IF(SUM('Chemicals Calcs'!AE$2:AE148)-'Chem - ODS'!Z$15*10^6&lt;0,0,IF(AND(SUM('Chemicals Calcs'!AE$1:AE147)-'Chem - ODS'!Z$15*10^6&lt;0,SUM('Chemicals Calcs'!AE$2:AE148)-'Chem - ODS'!Z$15*10^6&gt;0),SUM('Chemicals Calcs'!AE$2:AE148)-'Chem - ODS'!Z$15*10^6,'Chemicals Calcs'!AE148))</f>
        <v>0</v>
      </c>
      <c r="AF148" s="210">
        <f ca="1">IF(SUM('Chemicals Calcs'!AF$2:AF148)-'Chem - ODS'!AA$15*10^6&lt;0,0,IF(AND(SUM('Chemicals Calcs'!AF$1:AF147)-'Chem - ODS'!AA$15*10^6&lt;0,SUM('Chemicals Calcs'!AF$2:AF148)-'Chem - ODS'!AA$15*10^6&gt;0),SUM('Chemicals Calcs'!AF$2:AF148)-'Chem - ODS'!AA$15*10^6,'Chemicals Calcs'!AF148))</f>
        <v>0</v>
      </c>
      <c r="AG148" s="210">
        <f ca="1">IF(SUM('Chemicals Calcs'!AG$2:AG148)-'Chem - ODS'!AB$15*10^6&lt;0,0,IF(AND(SUM('Chemicals Calcs'!AG$1:AG147)-'Chem - ODS'!AB$15*10^6&lt;0,SUM('Chemicals Calcs'!AG$2:AG148)-'Chem - ODS'!AB$15*10^6&gt;0),SUM('Chemicals Calcs'!AG$2:AG148)-'Chem - ODS'!AB$15*10^6,'Chemicals Calcs'!AG148))</f>
        <v>0</v>
      </c>
      <c r="AH148" s="210">
        <f ca="1">IF(SUM('Chemicals Calcs'!AH$2:AH148)-'Chem - ODS'!AC$15*10^6&lt;0,0,IF(AND(SUM('Chemicals Calcs'!AH$1:AH147)-'Chem - ODS'!AC$15*10^6&lt;0,SUM('Chemicals Calcs'!AH$2:AH148)-'Chem - ODS'!AC$15*10^6&gt;0),SUM('Chemicals Calcs'!AH$2:AH148)-'Chem - ODS'!AC$15*10^6,'Chemicals Calcs'!AH148))</f>
        <v>0</v>
      </c>
      <c r="AI148" s="210">
        <f ca="1">IF(SUM('Chemicals Calcs'!AI$2:AI148)-'Chem - ODS'!AD$15*10^6&lt;0,0,IF(AND(SUM('Chemicals Calcs'!AI$1:AI147)-'Chem - ODS'!AD$15*10^6&lt;0,SUM('Chemicals Calcs'!AI$2:AI148)-'Chem - ODS'!AD$15*10^6&gt;0),SUM('Chemicals Calcs'!AI$2:AI148)-'Chem - ODS'!AD$15*10^6,'Chemicals Calcs'!AI148))</f>
        <v>0</v>
      </c>
      <c r="AJ148" s="210">
        <f ca="1">IF(SUM('Chemicals Calcs'!AJ$2:AJ148)-'Chem - ODS'!AE$15*10^6&lt;0,0,IF(AND(SUM('Chemicals Calcs'!AJ$1:AJ147)-'Chem - ODS'!AE$15*10^6&lt;0,SUM('Chemicals Calcs'!AJ$2:AJ148)-'Chem - ODS'!AE$15*10^6&gt;0),SUM('Chemicals Calcs'!AJ$2:AJ148)-'Chem - ODS'!AE$15*10^6,'Chemicals Calcs'!AJ148))</f>
        <v>0</v>
      </c>
      <c r="AK148" s="210">
        <f ca="1">IF(SUM('Chemicals Calcs'!AK$2:AK148)-'Chem - ODS'!AF$15*10^6&lt;0,0,IF(AND(SUM('Chemicals Calcs'!AK$1:AK147)-'Chem - ODS'!AF$15*10^6&lt;0,SUM('Chemicals Calcs'!AK$2:AK148)-'Chem - ODS'!AF$15*10^6&gt;0),SUM('Chemicals Calcs'!AK$2:AK148)-'Chem - ODS'!AF$15*10^6,'Chemicals Calcs'!AK148))</f>
        <v>0</v>
      </c>
      <c r="AL148" s="210">
        <f ca="1">IF(SUM('Chemicals Calcs'!AL$2:AL148)-'Chem - ODS'!AG$15*10^6&lt;0,0,IF(AND(SUM('Chemicals Calcs'!AL$1:AL147)-'Chem - ODS'!AG$15*10^6&lt;0,SUM('Chemicals Calcs'!AL$2:AL148)-'Chem - ODS'!AG$15*10^6&gt;0),SUM('Chemicals Calcs'!AL$2:AL148)-'Chem - ODS'!AG$15*10^6,'Chemicals Calcs'!AL148))</f>
        <v>0</v>
      </c>
      <c r="AM148" s="210">
        <f ca="1">IF(SUM('Chemicals Calcs'!AM$2:AM148)-'Chem - ODS'!AH$15*10^6&lt;0,0,IF(AND(SUM('Chemicals Calcs'!AM$1:AM147)-'Chem - ODS'!AH$15*10^6&lt;0,SUM('Chemicals Calcs'!AM$2:AM148)-'Chem - ODS'!AH$15*10^6&gt;0),SUM('Chemicals Calcs'!AM$2:AM148)-'Chem - ODS'!AH$15*10^6,'Chemicals Calcs'!AM148))</f>
        <v>0</v>
      </c>
      <c r="AN148" s="210">
        <f ca="1">IF(SUM('Chemicals Calcs'!AN$2:AN148)-'Chem - ODS'!AI$15*10^6&lt;0,0,IF(AND(SUM('Chemicals Calcs'!AN$1:AN147)-'Chem - ODS'!AI$15*10^6&lt;0,SUM('Chemicals Calcs'!AN$2:AN148)-'Chem - ODS'!AI$15*10^6&gt;0),SUM('Chemicals Calcs'!AN$2:AN148)-'Chem - ODS'!AI$15*10^6,'Chemicals Calcs'!AN148))</f>
        <v>0</v>
      </c>
      <c r="AO148" s="210">
        <f ca="1">IF(SUM('Chemicals Calcs'!AO$2:AO148)-'Chem - ODS'!AJ$15*10^6&lt;0,0,IF(AND(SUM('Chemicals Calcs'!AO$1:AO147)-'Chem - ODS'!AJ$15*10^6&lt;0,SUM('Chemicals Calcs'!AO$2:AO148)-'Chem - ODS'!AJ$15*10^6&gt;0),SUM('Chemicals Calcs'!AO$2:AO148)-'Chem - ODS'!AJ$15*10^6,'Chemicals Calcs'!AO148))</f>
        <v>0</v>
      </c>
      <c r="AP148" s="210">
        <f ca="1">IF(SUM('Chemicals Calcs'!AP$2:AP148)-'Chem - ODS'!AK$15*10^6&lt;0,0,IF(AND(SUM('Chemicals Calcs'!AP$1:AP147)-'Chem - ODS'!AK$15*10^6&lt;0,SUM('Chemicals Calcs'!AP$2:AP148)-'Chem - ODS'!AK$15*10^6&gt;0),SUM('Chemicals Calcs'!AP$2:AP148)-'Chem - ODS'!AK$15*10^6,'Chemicals Calcs'!AP148))</f>
        <v>0</v>
      </c>
    </row>
    <row r="149" spans="1:42">
      <c r="A149" s="74">
        <v>97</v>
      </c>
      <c r="B149">
        <f ca="1">IF('Chemicals 2010'!$A157="CP",INDIRECT("'Chemicals 2010'!"&amp;'Country Selector'!$B$3&amp;ROW($A157))*10^12,0)</f>
        <v>0</v>
      </c>
      <c r="C149" s="90">
        <f t="shared" ca="1" si="6"/>
        <v>0</v>
      </c>
      <c r="D149" s="90">
        <f t="shared" ca="1" si="6"/>
        <v>0</v>
      </c>
      <c r="E149" s="90">
        <f t="shared" ca="1" si="6"/>
        <v>0</v>
      </c>
      <c r="F149" s="90">
        <f t="shared" ca="1" si="6"/>
        <v>0</v>
      </c>
      <c r="G149" s="210">
        <f ca="1">IF(SUM('Chemicals Calcs'!G$2:G149)-'Chem - ODS'!B$15*10^6&lt;0,0,IF(AND(SUM('Chemicals Calcs'!G$1:G148)-'Chem - ODS'!B$15*10^6&lt;0,SUM('Chemicals Calcs'!G$2:G149)-'Chem - ODS'!B$15*10^6&gt;0),SUM('Chemicals Calcs'!G$2:G149)-'Chem - ODS'!B$15*10^6,'Chemicals Calcs'!G149))</f>
        <v>0</v>
      </c>
      <c r="H149" s="210">
        <f ca="1">IF(SUM('Chemicals Calcs'!H$2:H149)-'Chem - ODS'!C$15*10^6&lt;0,0,IF(AND(SUM('Chemicals Calcs'!H$1:H148)-'Chem - ODS'!C$15*10^6&lt;0,SUM('Chemicals Calcs'!H$2:H149)-'Chem - ODS'!C$15*10^6&gt;0),SUM('Chemicals Calcs'!H$2:H149)-'Chem - ODS'!C$15*10^6,'Chemicals Calcs'!H149))</f>
        <v>0</v>
      </c>
      <c r="I149" s="210">
        <f ca="1">IF(SUM('Chemicals Calcs'!I$2:I149)-'Chem - ODS'!D$15*10^6&lt;0,0,IF(AND(SUM('Chemicals Calcs'!I$1:I148)-'Chem - ODS'!D$15*10^6&lt;0,SUM('Chemicals Calcs'!I$2:I149)-'Chem - ODS'!D$15*10^6&gt;0),SUM('Chemicals Calcs'!I$2:I149)-'Chem - ODS'!D$15*10^6,'Chemicals Calcs'!I149))</f>
        <v>0</v>
      </c>
      <c r="J149" s="210">
        <f ca="1">IF(SUM('Chemicals Calcs'!J$2:J149)-'Chem - ODS'!E$15*10^6&lt;0,0,IF(AND(SUM('Chemicals Calcs'!J$1:J148)-'Chem - ODS'!E$15*10^6&lt;0,SUM('Chemicals Calcs'!J$2:J149)-'Chem - ODS'!E$15*10^6&gt;0),SUM('Chemicals Calcs'!J$2:J149)-'Chem - ODS'!E$15*10^6,'Chemicals Calcs'!J149))</f>
        <v>0</v>
      </c>
      <c r="K149" s="210">
        <f ca="1">IF(SUM('Chemicals Calcs'!K$2:K149)-'Chem - ODS'!F$15*10^6&lt;0,0,IF(AND(SUM('Chemicals Calcs'!K$1:K148)-'Chem - ODS'!F$15*10^6&lt;0,SUM('Chemicals Calcs'!K$2:K149)-'Chem - ODS'!F$15*10^6&gt;0),SUM('Chemicals Calcs'!K$2:K149)-'Chem - ODS'!F$15*10^6,'Chemicals Calcs'!K149))</f>
        <v>0</v>
      </c>
      <c r="L149" s="210">
        <f ca="1">IF(SUM('Chemicals Calcs'!L$2:L149)-'Chem - ODS'!G$15*10^6&lt;0,0,IF(AND(SUM('Chemicals Calcs'!L$1:L148)-'Chem - ODS'!G$15*10^6&lt;0,SUM('Chemicals Calcs'!L$2:L149)-'Chem - ODS'!G$15*10^6&gt;0),SUM('Chemicals Calcs'!L$2:L149)-'Chem - ODS'!G$15*10^6,'Chemicals Calcs'!L149))</f>
        <v>0</v>
      </c>
      <c r="M149" s="210">
        <f ca="1">IF(SUM('Chemicals Calcs'!M$2:M149)-'Chem - ODS'!H$15*10^6&lt;0,0,IF(AND(SUM('Chemicals Calcs'!M$1:M148)-'Chem - ODS'!H$15*10^6&lt;0,SUM('Chemicals Calcs'!M$2:M149)-'Chem - ODS'!H$15*10^6&gt;0),SUM('Chemicals Calcs'!M$2:M149)-'Chem - ODS'!H$15*10^6,'Chemicals Calcs'!M149))</f>
        <v>0</v>
      </c>
      <c r="N149" s="210">
        <f ca="1">IF(SUM('Chemicals Calcs'!N$2:N149)-'Chem - ODS'!I$15*10^6&lt;0,0,IF(AND(SUM('Chemicals Calcs'!N$1:N148)-'Chem - ODS'!I$15*10^6&lt;0,SUM('Chemicals Calcs'!N$2:N149)-'Chem - ODS'!I$15*10^6&gt;0),SUM('Chemicals Calcs'!N$2:N149)-'Chem - ODS'!I$15*10^6,'Chemicals Calcs'!N149))</f>
        <v>0</v>
      </c>
      <c r="O149" s="210">
        <f ca="1">IF(SUM('Chemicals Calcs'!O$2:O149)-'Chem - ODS'!J$15*10^6&lt;0,0,IF(AND(SUM('Chemicals Calcs'!O$1:O148)-'Chem - ODS'!J$15*10^6&lt;0,SUM('Chemicals Calcs'!O$2:O149)-'Chem - ODS'!J$15*10^6&gt;0),SUM('Chemicals Calcs'!O$2:O149)-'Chem - ODS'!J$15*10^6,'Chemicals Calcs'!O149))</f>
        <v>0</v>
      </c>
      <c r="P149" s="210">
        <f ca="1">IF(SUM('Chemicals Calcs'!P$2:P149)-'Chem - ODS'!K$15*10^6&lt;0,0,IF(AND(SUM('Chemicals Calcs'!P$1:P148)-'Chem - ODS'!K$15*10^6&lt;0,SUM('Chemicals Calcs'!P$2:P149)-'Chem - ODS'!K$15*10^6&gt;0),SUM('Chemicals Calcs'!P$2:P149)-'Chem - ODS'!K$15*10^6,'Chemicals Calcs'!P149))</f>
        <v>0</v>
      </c>
      <c r="Q149" s="210">
        <f ca="1">IF(SUM('Chemicals Calcs'!Q$2:Q149)-'Chem - ODS'!L$15*10^6&lt;0,0,IF(AND(SUM('Chemicals Calcs'!Q$1:Q148)-'Chem - ODS'!L$15*10^6&lt;0,SUM('Chemicals Calcs'!Q$2:Q149)-'Chem - ODS'!L$15*10^6&gt;0),SUM('Chemicals Calcs'!Q$2:Q149)-'Chem - ODS'!L$15*10^6,'Chemicals Calcs'!Q149))</f>
        <v>0</v>
      </c>
      <c r="R149" s="210">
        <f ca="1">IF(SUM('Chemicals Calcs'!R$2:R149)-'Chem - ODS'!M$15*10^6&lt;0,0,IF(AND(SUM('Chemicals Calcs'!R$1:R148)-'Chem - ODS'!M$15*10^6&lt;0,SUM('Chemicals Calcs'!R$2:R149)-'Chem - ODS'!M$15*10^6&gt;0),SUM('Chemicals Calcs'!R$2:R149)-'Chem - ODS'!M$15*10^6,'Chemicals Calcs'!R149))</f>
        <v>0</v>
      </c>
      <c r="S149" s="210">
        <f ca="1">IF(SUM('Chemicals Calcs'!S$2:S149)-'Chem - ODS'!N$15*10^6&lt;0,0,IF(AND(SUM('Chemicals Calcs'!S$1:S148)-'Chem - ODS'!N$15*10^6&lt;0,SUM('Chemicals Calcs'!S$2:S149)-'Chem - ODS'!N$15*10^6&gt;0),SUM('Chemicals Calcs'!S$2:S149)-'Chem - ODS'!N$15*10^6,'Chemicals Calcs'!S149))</f>
        <v>0</v>
      </c>
      <c r="T149" s="210">
        <f ca="1">IF(SUM('Chemicals Calcs'!T$2:T149)-'Chem - ODS'!O$15*10^6&lt;0,0,IF(AND(SUM('Chemicals Calcs'!T$1:T148)-'Chem - ODS'!O$15*10^6&lt;0,SUM('Chemicals Calcs'!T$2:T149)-'Chem - ODS'!O$15*10^6&gt;0),SUM('Chemicals Calcs'!T$2:T149)-'Chem - ODS'!O$15*10^6,'Chemicals Calcs'!T149))</f>
        <v>0</v>
      </c>
      <c r="U149" s="210">
        <f ca="1">IF(SUM('Chemicals Calcs'!U$2:U149)-'Chem - ODS'!P$15*10^6&lt;0,0,IF(AND(SUM('Chemicals Calcs'!U$1:U148)-'Chem - ODS'!P$15*10^6&lt;0,SUM('Chemicals Calcs'!U$2:U149)-'Chem - ODS'!P$15*10^6&gt;0),SUM('Chemicals Calcs'!U$2:U149)-'Chem - ODS'!P$15*10^6,'Chemicals Calcs'!U149))</f>
        <v>0</v>
      </c>
      <c r="V149" s="210">
        <f ca="1">IF(SUM('Chemicals Calcs'!V$2:V149)-'Chem - ODS'!Q$15*10^6&lt;0,0,IF(AND(SUM('Chemicals Calcs'!V$1:V148)-'Chem - ODS'!Q$15*10^6&lt;0,SUM('Chemicals Calcs'!V$2:V149)-'Chem - ODS'!Q$15*10^6&gt;0),SUM('Chemicals Calcs'!V$2:V149)-'Chem - ODS'!Q$15*10^6,'Chemicals Calcs'!V149))</f>
        <v>0</v>
      </c>
      <c r="W149" s="210">
        <f ca="1">IF(SUM('Chemicals Calcs'!W$2:W149)-'Chem - ODS'!R$15*10^6&lt;0,0,IF(AND(SUM('Chemicals Calcs'!W$1:W148)-'Chem - ODS'!R$15*10^6&lt;0,SUM('Chemicals Calcs'!W$2:W149)-'Chem - ODS'!R$15*10^6&gt;0),SUM('Chemicals Calcs'!W$2:W149)-'Chem - ODS'!R$15*10^6,'Chemicals Calcs'!W149))</f>
        <v>0</v>
      </c>
      <c r="X149" s="210">
        <f ca="1">IF(SUM('Chemicals Calcs'!X$2:X149)-'Chem - ODS'!S$15*10^6&lt;0,0,IF(AND(SUM('Chemicals Calcs'!X$1:X148)-'Chem - ODS'!S$15*10^6&lt;0,SUM('Chemicals Calcs'!X$2:X149)-'Chem - ODS'!S$15*10^6&gt;0),SUM('Chemicals Calcs'!X$2:X149)-'Chem - ODS'!S$15*10^6,'Chemicals Calcs'!X149))</f>
        <v>0</v>
      </c>
      <c r="Y149" s="210">
        <f ca="1">IF(SUM('Chemicals Calcs'!Y$2:Y149)-'Chem - ODS'!T$15*10^6&lt;0,0,IF(AND(SUM('Chemicals Calcs'!Y$1:Y148)-'Chem - ODS'!T$15*10^6&lt;0,SUM('Chemicals Calcs'!Y$2:Y149)-'Chem - ODS'!T$15*10^6&gt;0),SUM('Chemicals Calcs'!Y$2:Y149)-'Chem - ODS'!T$15*10^6,'Chemicals Calcs'!Y149))</f>
        <v>0</v>
      </c>
      <c r="Z149" s="210">
        <f ca="1">IF(SUM('Chemicals Calcs'!Z$2:Z149)-'Chem - ODS'!U$15*10^6&lt;0,0,IF(AND(SUM('Chemicals Calcs'!Z$1:Z148)-'Chem - ODS'!U$15*10^6&lt;0,SUM('Chemicals Calcs'!Z$2:Z149)-'Chem - ODS'!U$15*10^6&gt;0),SUM('Chemicals Calcs'!Z$2:Z149)-'Chem - ODS'!U$15*10^6,'Chemicals Calcs'!Z149))</f>
        <v>0</v>
      </c>
      <c r="AA149" s="210">
        <f ca="1">IF(SUM('Chemicals Calcs'!AA$2:AA149)-'Chem - ODS'!V$15*10^6&lt;0,0,IF(AND(SUM('Chemicals Calcs'!AA$1:AA148)-'Chem - ODS'!V$15*10^6&lt;0,SUM('Chemicals Calcs'!AA$2:AA149)-'Chem - ODS'!V$15*10^6&gt;0),SUM('Chemicals Calcs'!AA$2:AA149)-'Chem - ODS'!V$15*10^6,'Chemicals Calcs'!AA149))</f>
        <v>0</v>
      </c>
      <c r="AB149" s="210">
        <f ca="1">IF(SUM('Chemicals Calcs'!AB$2:AB149)-'Chem - ODS'!W$15*10^6&lt;0,0,IF(AND(SUM('Chemicals Calcs'!AB$1:AB148)-'Chem - ODS'!W$15*10^6&lt;0,SUM('Chemicals Calcs'!AB$2:AB149)-'Chem - ODS'!W$15*10^6&gt;0),SUM('Chemicals Calcs'!AB$2:AB149)-'Chem - ODS'!W$15*10^6,'Chemicals Calcs'!AB149))</f>
        <v>0</v>
      </c>
      <c r="AC149" s="210">
        <f ca="1">IF(SUM('Chemicals Calcs'!AC$2:AC149)-'Chem - ODS'!X$15*10^6&lt;0,0,IF(AND(SUM('Chemicals Calcs'!AC$1:AC148)-'Chem - ODS'!X$15*10^6&lt;0,SUM('Chemicals Calcs'!AC$2:AC149)-'Chem - ODS'!X$15*10^6&gt;0),SUM('Chemicals Calcs'!AC$2:AC149)-'Chem - ODS'!X$15*10^6,'Chemicals Calcs'!AC149))</f>
        <v>0</v>
      </c>
      <c r="AD149" s="210">
        <f ca="1">IF(SUM('Chemicals Calcs'!AD$2:AD149)-'Chem - ODS'!Y$15*10^6&lt;0,0,IF(AND(SUM('Chemicals Calcs'!AD$1:AD148)-'Chem - ODS'!Y$15*10^6&lt;0,SUM('Chemicals Calcs'!AD$2:AD149)-'Chem - ODS'!Y$15*10^6&gt;0),SUM('Chemicals Calcs'!AD$2:AD149)-'Chem - ODS'!Y$15*10^6,'Chemicals Calcs'!AD149))</f>
        <v>0</v>
      </c>
      <c r="AE149" s="210">
        <f ca="1">IF(SUM('Chemicals Calcs'!AE$2:AE149)-'Chem - ODS'!Z$15*10^6&lt;0,0,IF(AND(SUM('Chemicals Calcs'!AE$1:AE148)-'Chem - ODS'!Z$15*10^6&lt;0,SUM('Chemicals Calcs'!AE$2:AE149)-'Chem - ODS'!Z$15*10^6&gt;0),SUM('Chemicals Calcs'!AE$2:AE149)-'Chem - ODS'!Z$15*10^6,'Chemicals Calcs'!AE149))</f>
        <v>0</v>
      </c>
      <c r="AF149" s="210">
        <f ca="1">IF(SUM('Chemicals Calcs'!AF$2:AF149)-'Chem - ODS'!AA$15*10^6&lt;0,0,IF(AND(SUM('Chemicals Calcs'!AF$1:AF148)-'Chem - ODS'!AA$15*10^6&lt;0,SUM('Chemicals Calcs'!AF$2:AF149)-'Chem - ODS'!AA$15*10^6&gt;0),SUM('Chemicals Calcs'!AF$2:AF149)-'Chem - ODS'!AA$15*10^6,'Chemicals Calcs'!AF149))</f>
        <v>0</v>
      </c>
      <c r="AG149" s="210">
        <f ca="1">IF(SUM('Chemicals Calcs'!AG$2:AG149)-'Chem - ODS'!AB$15*10^6&lt;0,0,IF(AND(SUM('Chemicals Calcs'!AG$1:AG148)-'Chem - ODS'!AB$15*10^6&lt;0,SUM('Chemicals Calcs'!AG$2:AG149)-'Chem - ODS'!AB$15*10^6&gt;0),SUM('Chemicals Calcs'!AG$2:AG149)-'Chem - ODS'!AB$15*10^6,'Chemicals Calcs'!AG149))</f>
        <v>0</v>
      </c>
      <c r="AH149" s="210">
        <f ca="1">IF(SUM('Chemicals Calcs'!AH$2:AH149)-'Chem - ODS'!AC$15*10^6&lt;0,0,IF(AND(SUM('Chemicals Calcs'!AH$1:AH148)-'Chem - ODS'!AC$15*10^6&lt;0,SUM('Chemicals Calcs'!AH$2:AH149)-'Chem - ODS'!AC$15*10^6&gt;0),SUM('Chemicals Calcs'!AH$2:AH149)-'Chem - ODS'!AC$15*10^6,'Chemicals Calcs'!AH149))</f>
        <v>0</v>
      </c>
      <c r="AI149" s="210">
        <f ca="1">IF(SUM('Chemicals Calcs'!AI$2:AI149)-'Chem - ODS'!AD$15*10^6&lt;0,0,IF(AND(SUM('Chemicals Calcs'!AI$1:AI148)-'Chem - ODS'!AD$15*10^6&lt;0,SUM('Chemicals Calcs'!AI$2:AI149)-'Chem - ODS'!AD$15*10^6&gt;0),SUM('Chemicals Calcs'!AI$2:AI149)-'Chem - ODS'!AD$15*10^6,'Chemicals Calcs'!AI149))</f>
        <v>0</v>
      </c>
      <c r="AJ149" s="210">
        <f ca="1">IF(SUM('Chemicals Calcs'!AJ$2:AJ149)-'Chem - ODS'!AE$15*10^6&lt;0,0,IF(AND(SUM('Chemicals Calcs'!AJ$1:AJ148)-'Chem - ODS'!AE$15*10^6&lt;0,SUM('Chemicals Calcs'!AJ$2:AJ149)-'Chem - ODS'!AE$15*10^6&gt;0),SUM('Chemicals Calcs'!AJ$2:AJ149)-'Chem - ODS'!AE$15*10^6,'Chemicals Calcs'!AJ149))</f>
        <v>0</v>
      </c>
      <c r="AK149" s="210">
        <f ca="1">IF(SUM('Chemicals Calcs'!AK$2:AK149)-'Chem - ODS'!AF$15*10^6&lt;0,0,IF(AND(SUM('Chemicals Calcs'!AK$1:AK148)-'Chem - ODS'!AF$15*10^6&lt;0,SUM('Chemicals Calcs'!AK$2:AK149)-'Chem - ODS'!AF$15*10^6&gt;0),SUM('Chemicals Calcs'!AK$2:AK149)-'Chem - ODS'!AF$15*10^6,'Chemicals Calcs'!AK149))</f>
        <v>0</v>
      </c>
      <c r="AL149" s="210">
        <f ca="1">IF(SUM('Chemicals Calcs'!AL$2:AL149)-'Chem - ODS'!AG$15*10^6&lt;0,0,IF(AND(SUM('Chemicals Calcs'!AL$1:AL148)-'Chem - ODS'!AG$15*10^6&lt;0,SUM('Chemicals Calcs'!AL$2:AL149)-'Chem - ODS'!AG$15*10^6&gt;0),SUM('Chemicals Calcs'!AL$2:AL149)-'Chem - ODS'!AG$15*10^6,'Chemicals Calcs'!AL149))</f>
        <v>0</v>
      </c>
      <c r="AM149" s="210">
        <f ca="1">IF(SUM('Chemicals Calcs'!AM$2:AM149)-'Chem - ODS'!AH$15*10^6&lt;0,0,IF(AND(SUM('Chemicals Calcs'!AM$1:AM148)-'Chem - ODS'!AH$15*10^6&lt;0,SUM('Chemicals Calcs'!AM$2:AM149)-'Chem - ODS'!AH$15*10^6&gt;0),SUM('Chemicals Calcs'!AM$2:AM149)-'Chem - ODS'!AH$15*10^6,'Chemicals Calcs'!AM149))</f>
        <v>0</v>
      </c>
      <c r="AN149" s="210">
        <f ca="1">IF(SUM('Chemicals Calcs'!AN$2:AN149)-'Chem - ODS'!AI$15*10^6&lt;0,0,IF(AND(SUM('Chemicals Calcs'!AN$1:AN148)-'Chem - ODS'!AI$15*10^6&lt;0,SUM('Chemicals Calcs'!AN$2:AN149)-'Chem - ODS'!AI$15*10^6&gt;0),SUM('Chemicals Calcs'!AN$2:AN149)-'Chem - ODS'!AI$15*10^6,'Chemicals Calcs'!AN149))</f>
        <v>0</v>
      </c>
      <c r="AO149" s="210">
        <f ca="1">IF(SUM('Chemicals Calcs'!AO$2:AO149)-'Chem - ODS'!AJ$15*10^6&lt;0,0,IF(AND(SUM('Chemicals Calcs'!AO$1:AO148)-'Chem - ODS'!AJ$15*10^6&lt;0,SUM('Chemicals Calcs'!AO$2:AO149)-'Chem - ODS'!AJ$15*10^6&gt;0),SUM('Chemicals Calcs'!AO$2:AO149)-'Chem - ODS'!AJ$15*10^6,'Chemicals Calcs'!AO149))</f>
        <v>0</v>
      </c>
      <c r="AP149" s="210">
        <f ca="1">IF(SUM('Chemicals Calcs'!AP$2:AP149)-'Chem - ODS'!AK$15*10^6&lt;0,0,IF(AND(SUM('Chemicals Calcs'!AP$1:AP148)-'Chem - ODS'!AK$15*10^6&lt;0,SUM('Chemicals Calcs'!AP$2:AP149)-'Chem - ODS'!AK$15*10^6&gt;0),SUM('Chemicals Calcs'!AP$2:AP149)-'Chem - ODS'!AK$15*10^6,'Chemicals Calcs'!AP149))</f>
        <v>0</v>
      </c>
    </row>
    <row r="150" spans="1:42">
      <c r="A150" s="74">
        <v>98</v>
      </c>
      <c r="B150">
        <f ca="1">IF('Chemicals 2010'!$A158="CP",INDIRECT("'Chemicals 2010'!"&amp;'Country Selector'!$B$3&amp;ROW($A158))*10^12,0)</f>
        <v>0</v>
      </c>
      <c r="C150" s="90">
        <f t="shared" ca="1" si="6"/>
        <v>0</v>
      </c>
      <c r="D150" s="90">
        <f t="shared" ca="1" si="6"/>
        <v>0</v>
      </c>
      <c r="E150" s="90">
        <f t="shared" ca="1" si="6"/>
        <v>0</v>
      </c>
      <c r="F150" s="90">
        <f t="shared" ca="1" si="6"/>
        <v>0</v>
      </c>
      <c r="G150" s="210">
        <f ca="1">IF(SUM('Chemicals Calcs'!G$2:G150)-'Chem - ODS'!B$15*10^6&lt;0,0,IF(AND(SUM('Chemicals Calcs'!G$1:G149)-'Chem - ODS'!B$15*10^6&lt;0,SUM('Chemicals Calcs'!G$2:G150)-'Chem - ODS'!B$15*10^6&gt;0),SUM('Chemicals Calcs'!G$2:G150)-'Chem - ODS'!B$15*10^6,'Chemicals Calcs'!G150))</f>
        <v>0</v>
      </c>
      <c r="H150" s="210">
        <f ca="1">IF(SUM('Chemicals Calcs'!H$2:H150)-'Chem - ODS'!C$15*10^6&lt;0,0,IF(AND(SUM('Chemicals Calcs'!H$1:H149)-'Chem - ODS'!C$15*10^6&lt;0,SUM('Chemicals Calcs'!H$2:H150)-'Chem - ODS'!C$15*10^6&gt;0),SUM('Chemicals Calcs'!H$2:H150)-'Chem - ODS'!C$15*10^6,'Chemicals Calcs'!H150))</f>
        <v>0</v>
      </c>
      <c r="I150" s="210">
        <f ca="1">IF(SUM('Chemicals Calcs'!I$2:I150)-'Chem - ODS'!D$15*10^6&lt;0,0,IF(AND(SUM('Chemicals Calcs'!I$1:I149)-'Chem - ODS'!D$15*10^6&lt;0,SUM('Chemicals Calcs'!I$2:I150)-'Chem - ODS'!D$15*10^6&gt;0),SUM('Chemicals Calcs'!I$2:I150)-'Chem - ODS'!D$15*10^6,'Chemicals Calcs'!I150))</f>
        <v>0</v>
      </c>
      <c r="J150" s="210">
        <f ca="1">IF(SUM('Chemicals Calcs'!J$2:J150)-'Chem - ODS'!E$15*10^6&lt;0,0,IF(AND(SUM('Chemicals Calcs'!J$1:J149)-'Chem - ODS'!E$15*10^6&lt;0,SUM('Chemicals Calcs'!J$2:J150)-'Chem - ODS'!E$15*10^6&gt;0),SUM('Chemicals Calcs'!J$2:J150)-'Chem - ODS'!E$15*10^6,'Chemicals Calcs'!J150))</f>
        <v>0</v>
      </c>
      <c r="K150" s="210">
        <f ca="1">IF(SUM('Chemicals Calcs'!K$2:K150)-'Chem - ODS'!F$15*10^6&lt;0,0,IF(AND(SUM('Chemicals Calcs'!K$1:K149)-'Chem - ODS'!F$15*10^6&lt;0,SUM('Chemicals Calcs'!K$2:K150)-'Chem - ODS'!F$15*10^6&gt;0),SUM('Chemicals Calcs'!K$2:K150)-'Chem - ODS'!F$15*10^6,'Chemicals Calcs'!K150))</f>
        <v>0</v>
      </c>
      <c r="L150" s="210">
        <f ca="1">IF(SUM('Chemicals Calcs'!L$2:L150)-'Chem - ODS'!G$15*10^6&lt;0,0,IF(AND(SUM('Chemicals Calcs'!L$1:L149)-'Chem - ODS'!G$15*10^6&lt;0,SUM('Chemicals Calcs'!L$2:L150)-'Chem - ODS'!G$15*10^6&gt;0),SUM('Chemicals Calcs'!L$2:L150)-'Chem - ODS'!G$15*10^6,'Chemicals Calcs'!L150))</f>
        <v>0</v>
      </c>
      <c r="M150" s="210">
        <f ca="1">IF(SUM('Chemicals Calcs'!M$2:M150)-'Chem - ODS'!H$15*10^6&lt;0,0,IF(AND(SUM('Chemicals Calcs'!M$1:M149)-'Chem - ODS'!H$15*10^6&lt;0,SUM('Chemicals Calcs'!M$2:M150)-'Chem - ODS'!H$15*10^6&gt;0),SUM('Chemicals Calcs'!M$2:M150)-'Chem - ODS'!H$15*10^6,'Chemicals Calcs'!M150))</f>
        <v>0</v>
      </c>
      <c r="N150" s="210">
        <f ca="1">IF(SUM('Chemicals Calcs'!N$2:N150)-'Chem - ODS'!I$15*10^6&lt;0,0,IF(AND(SUM('Chemicals Calcs'!N$1:N149)-'Chem - ODS'!I$15*10^6&lt;0,SUM('Chemicals Calcs'!N$2:N150)-'Chem - ODS'!I$15*10^6&gt;0),SUM('Chemicals Calcs'!N$2:N150)-'Chem - ODS'!I$15*10^6,'Chemicals Calcs'!N150))</f>
        <v>0</v>
      </c>
      <c r="O150" s="210">
        <f ca="1">IF(SUM('Chemicals Calcs'!O$2:O150)-'Chem - ODS'!J$15*10^6&lt;0,0,IF(AND(SUM('Chemicals Calcs'!O$1:O149)-'Chem - ODS'!J$15*10^6&lt;0,SUM('Chemicals Calcs'!O$2:O150)-'Chem - ODS'!J$15*10^6&gt;0),SUM('Chemicals Calcs'!O$2:O150)-'Chem - ODS'!J$15*10^6,'Chemicals Calcs'!O150))</f>
        <v>0</v>
      </c>
      <c r="P150" s="210">
        <f ca="1">IF(SUM('Chemicals Calcs'!P$2:P150)-'Chem - ODS'!K$15*10^6&lt;0,0,IF(AND(SUM('Chemicals Calcs'!P$1:P149)-'Chem - ODS'!K$15*10^6&lt;0,SUM('Chemicals Calcs'!P$2:P150)-'Chem - ODS'!K$15*10^6&gt;0),SUM('Chemicals Calcs'!P$2:P150)-'Chem - ODS'!K$15*10^6,'Chemicals Calcs'!P150))</f>
        <v>0</v>
      </c>
      <c r="Q150" s="210">
        <f ca="1">IF(SUM('Chemicals Calcs'!Q$2:Q150)-'Chem - ODS'!L$15*10^6&lt;0,0,IF(AND(SUM('Chemicals Calcs'!Q$1:Q149)-'Chem - ODS'!L$15*10^6&lt;0,SUM('Chemicals Calcs'!Q$2:Q150)-'Chem - ODS'!L$15*10^6&gt;0),SUM('Chemicals Calcs'!Q$2:Q150)-'Chem - ODS'!L$15*10^6,'Chemicals Calcs'!Q150))</f>
        <v>0</v>
      </c>
      <c r="R150" s="210">
        <f ca="1">IF(SUM('Chemicals Calcs'!R$2:R150)-'Chem - ODS'!M$15*10^6&lt;0,0,IF(AND(SUM('Chemicals Calcs'!R$1:R149)-'Chem - ODS'!M$15*10^6&lt;0,SUM('Chemicals Calcs'!R$2:R150)-'Chem - ODS'!M$15*10^6&gt;0),SUM('Chemicals Calcs'!R$2:R150)-'Chem - ODS'!M$15*10^6,'Chemicals Calcs'!R150))</f>
        <v>0</v>
      </c>
      <c r="S150" s="210">
        <f ca="1">IF(SUM('Chemicals Calcs'!S$2:S150)-'Chem - ODS'!N$15*10^6&lt;0,0,IF(AND(SUM('Chemicals Calcs'!S$1:S149)-'Chem - ODS'!N$15*10^6&lt;0,SUM('Chemicals Calcs'!S$2:S150)-'Chem - ODS'!N$15*10^6&gt;0),SUM('Chemicals Calcs'!S$2:S150)-'Chem - ODS'!N$15*10^6,'Chemicals Calcs'!S150))</f>
        <v>0</v>
      </c>
      <c r="T150" s="210">
        <f ca="1">IF(SUM('Chemicals Calcs'!T$2:T150)-'Chem - ODS'!O$15*10^6&lt;0,0,IF(AND(SUM('Chemicals Calcs'!T$1:T149)-'Chem - ODS'!O$15*10^6&lt;0,SUM('Chemicals Calcs'!T$2:T150)-'Chem - ODS'!O$15*10^6&gt;0),SUM('Chemicals Calcs'!T$2:T150)-'Chem - ODS'!O$15*10^6,'Chemicals Calcs'!T150))</f>
        <v>0</v>
      </c>
      <c r="U150" s="210">
        <f ca="1">IF(SUM('Chemicals Calcs'!U$2:U150)-'Chem - ODS'!P$15*10^6&lt;0,0,IF(AND(SUM('Chemicals Calcs'!U$1:U149)-'Chem - ODS'!P$15*10^6&lt;0,SUM('Chemicals Calcs'!U$2:U150)-'Chem - ODS'!P$15*10^6&gt;0),SUM('Chemicals Calcs'!U$2:U150)-'Chem - ODS'!P$15*10^6,'Chemicals Calcs'!U150))</f>
        <v>0</v>
      </c>
      <c r="V150" s="210">
        <f ca="1">IF(SUM('Chemicals Calcs'!V$2:V150)-'Chem - ODS'!Q$15*10^6&lt;0,0,IF(AND(SUM('Chemicals Calcs'!V$1:V149)-'Chem - ODS'!Q$15*10^6&lt;0,SUM('Chemicals Calcs'!V$2:V150)-'Chem - ODS'!Q$15*10^6&gt;0),SUM('Chemicals Calcs'!V$2:V150)-'Chem - ODS'!Q$15*10^6,'Chemicals Calcs'!V150))</f>
        <v>0</v>
      </c>
      <c r="W150" s="210">
        <f ca="1">IF(SUM('Chemicals Calcs'!W$2:W150)-'Chem - ODS'!R$15*10^6&lt;0,0,IF(AND(SUM('Chemicals Calcs'!W$1:W149)-'Chem - ODS'!R$15*10^6&lt;0,SUM('Chemicals Calcs'!W$2:W150)-'Chem - ODS'!R$15*10^6&gt;0),SUM('Chemicals Calcs'!W$2:W150)-'Chem - ODS'!R$15*10^6,'Chemicals Calcs'!W150))</f>
        <v>0</v>
      </c>
      <c r="X150" s="210">
        <f ca="1">IF(SUM('Chemicals Calcs'!X$2:X150)-'Chem - ODS'!S$15*10^6&lt;0,0,IF(AND(SUM('Chemicals Calcs'!X$1:X149)-'Chem - ODS'!S$15*10^6&lt;0,SUM('Chemicals Calcs'!X$2:X150)-'Chem - ODS'!S$15*10^6&gt;0),SUM('Chemicals Calcs'!X$2:X150)-'Chem - ODS'!S$15*10^6,'Chemicals Calcs'!X150))</f>
        <v>0</v>
      </c>
      <c r="Y150" s="210">
        <f ca="1">IF(SUM('Chemicals Calcs'!Y$2:Y150)-'Chem - ODS'!T$15*10^6&lt;0,0,IF(AND(SUM('Chemicals Calcs'!Y$1:Y149)-'Chem - ODS'!T$15*10^6&lt;0,SUM('Chemicals Calcs'!Y$2:Y150)-'Chem - ODS'!T$15*10^6&gt;0),SUM('Chemicals Calcs'!Y$2:Y150)-'Chem - ODS'!T$15*10^6,'Chemicals Calcs'!Y150))</f>
        <v>0</v>
      </c>
      <c r="Z150" s="210">
        <f ca="1">IF(SUM('Chemicals Calcs'!Z$2:Z150)-'Chem - ODS'!U$15*10^6&lt;0,0,IF(AND(SUM('Chemicals Calcs'!Z$1:Z149)-'Chem - ODS'!U$15*10^6&lt;0,SUM('Chemicals Calcs'!Z$2:Z150)-'Chem - ODS'!U$15*10^6&gt;0),SUM('Chemicals Calcs'!Z$2:Z150)-'Chem - ODS'!U$15*10^6,'Chemicals Calcs'!Z150))</f>
        <v>0</v>
      </c>
      <c r="AA150" s="210">
        <f ca="1">IF(SUM('Chemicals Calcs'!AA$2:AA150)-'Chem - ODS'!V$15*10^6&lt;0,0,IF(AND(SUM('Chemicals Calcs'!AA$1:AA149)-'Chem - ODS'!V$15*10^6&lt;0,SUM('Chemicals Calcs'!AA$2:AA150)-'Chem - ODS'!V$15*10^6&gt;0),SUM('Chemicals Calcs'!AA$2:AA150)-'Chem - ODS'!V$15*10^6,'Chemicals Calcs'!AA150))</f>
        <v>0</v>
      </c>
      <c r="AB150" s="210">
        <f ca="1">IF(SUM('Chemicals Calcs'!AB$2:AB150)-'Chem - ODS'!W$15*10^6&lt;0,0,IF(AND(SUM('Chemicals Calcs'!AB$1:AB149)-'Chem - ODS'!W$15*10^6&lt;0,SUM('Chemicals Calcs'!AB$2:AB150)-'Chem - ODS'!W$15*10^6&gt;0),SUM('Chemicals Calcs'!AB$2:AB150)-'Chem - ODS'!W$15*10^6,'Chemicals Calcs'!AB150))</f>
        <v>0</v>
      </c>
      <c r="AC150" s="210">
        <f ca="1">IF(SUM('Chemicals Calcs'!AC$2:AC150)-'Chem - ODS'!X$15*10^6&lt;0,0,IF(AND(SUM('Chemicals Calcs'!AC$1:AC149)-'Chem - ODS'!X$15*10^6&lt;0,SUM('Chemicals Calcs'!AC$2:AC150)-'Chem - ODS'!X$15*10^6&gt;0),SUM('Chemicals Calcs'!AC$2:AC150)-'Chem - ODS'!X$15*10^6,'Chemicals Calcs'!AC150))</f>
        <v>0</v>
      </c>
      <c r="AD150" s="210">
        <f ca="1">IF(SUM('Chemicals Calcs'!AD$2:AD150)-'Chem - ODS'!Y$15*10^6&lt;0,0,IF(AND(SUM('Chemicals Calcs'!AD$1:AD149)-'Chem - ODS'!Y$15*10^6&lt;0,SUM('Chemicals Calcs'!AD$2:AD150)-'Chem - ODS'!Y$15*10^6&gt;0),SUM('Chemicals Calcs'!AD$2:AD150)-'Chem - ODS'!Y$15*10^6,'Chemicals Calcs'!AD150))</f>
        <v>0</v>
      </c>
      <c r="AE150" s="210">
        <f ca="1">IF(SUM('Chemicals Calcs'!AE$2:AE150)-'Chem - ODS'!Z$15*10^6&lt;0,0,IF(AND(SUM('Chemicals Calcs'!AE$1:AE149)-'Chem - ODS'!Z$15*10^6&lt;0,SUM('Chemicals Calcs'!AE$2:AE150)-'Chem - ODS'!Z$15*10^6&gt;0),SUM('Chemicals Calcs'!AE$2:AE150)-'Chem - ODS'!Z$15*10^6,'Chemicals Calcs'!AE150))</f>
        <v>0</v>
      </c>
      <c r="AF150" s="210">
        <f ca="1">IF(SUM('Chemicals Calcs'!AF$2:AF150)-'Chem - ODS'!AA$15*10^6&lt;0,0,IF(AND(SUM('Chemicals Calcs'!AF$1:AF149)-'Chem - ODS'!AA$15*10^6&lt;0,SUM('Chemicals Calcs'!AF$2:AF150)-'Chem - ODS'!AA$15*10^6&gt;0),SUM('Chemicals Calcs'!AF$2:AF150)-'Chem - ODS'!AA$15*10^6,'Chemicals Calcs'!AF150))</f>
        <v>0</v>
      </c>
      <c r="AG150" s="210">
        <f ca="1">IF(SUM('Chemicals Calcs'!AG$2:AG150)-'Chem - ODS'!AB$15*10^6&lt;0,0,IF(AND(SUM('Chemicals Calcs'!AG$1:AG149)-'Chem - ODS'!AB$15*10^6&lt;0,SUM('Chemicals Calcs'!AG$2:AG150)-'Chem - ODS'!AB$15*10^6&gt;0),SUM('Chemicals Calcs'!AG$2:AG150)-'Chem - ODS'!AB$15*10^6,'Chemicals Calcs'!AG150))</f>
        <v>0</v>
      </c>
      <c r="AH150" s="210">
        <f ca="1">IF(SUM('Chemicals Calcs'!AH$2:AH150)-'Chem - ODS'!AC$15*10^6&lt;0,0,IF(AND(SUM('Chemicals Calcs'!AH$1:AH149)-'Chem - ODS'!AC$15*10^6&lt;0,SUM('Chemicals Calcs'!AH$2:AH150)-'Chem - ODS'!AC$15*10^6&gt;0),SUM('Chemicals Calcs'!AH$2:AH150)-'Chem - ODS'!AC$15*10^6,'Chemicals Calcs'!AH150))</f>
        <v>0</v>
      </c>
      <c r="AI150" s="210">
        <f ca="1">IF(SUM('Chemicals Calcs'!AI$2:AI150)-'Chem - ODS'!AD$15*10^6&lt;0,0,IF(AND(SUM('Chemicals Calcs'!AI$1:AI149)-'Chem - ODS'!AD$15*10^6&lt;0,SUM('Chemicals Calcs'!AI$2:AI150)-'Chem - ODS'!AD$15*10^6&gt;0),SUM('Chemicals Calcs'!AI$2:AI150)-'Chem - ODS'!AD$15*10^6,'Chemicals Calcs'!AI150))</f>
        <v>0</v>
      </c>
      <c r="AJ150" s="210">
        <f ca="1">IF(SUM('Chemicals Calcs'!AJ$2:AJ150)-'Chem - ODS'!AE$15*10^6&lt;0,0,IF(AND(SUM('Chemicals Calcs'!AJ$1:AJ149)-'Chem - ODS'!AE$15*10^6&lt;0,SUM('Chemicals Calcs'!AJ$2:AJ150)-'Chem - ODS'!AE$15*10^6&gt;0),SUM('Chemicals Calcs'!AJ$2:AJ150)-'Chem - ODS'!AE$15*10^6,'Chemicals Calcs'!AJ150))</f>
        <v>0</v>
      </c>
      <c r="AK150" s="210">
        <f ca="1">IF(SUM('Chemicals Calcs'!AK$2:AK150)-'Chem - ODS'!AF$15*10^6&lt;0,0,IF(AND(SUM('Chemicals Calcs'!AK$1:AK149)-'Chem - ODS'!AF$15*10^6&lt;0,SUM('Chemicals Calcs'!AK$2:AK150)-'Chem - ODS'!AF$15*10^6&gt;0),SUM('Chemicals Calcs'!AK$2:AK150)-'Chem - ODS'!AF$15*10^6,'Chemicals Calcs'!AK150))</f>
        <v>0</v>
      </c>
      <c r="AL150" s="210">
        <f ca="1">IF(SUM('Chemicals Calcs'!AL$2:AL150)-'Chem - ODS'!AG$15*10^6&lt;0,0,IF(AND(SUM('Chemicals Calcs'!AL$1:AL149)-'Chem - ODS'!AG$15*10^6&lt;0,SUM('Chemicals Calcs'!AL$2:AL150)-'Chem - ODS'!AG$15*10^6&gt;0),SUM('Chemicals Calcs'!AL$2:AL150)-'Chem - ODS'!AG$15*10^6,'Chemicals Calcs'!AL150))</f>
        <v>0</v>
      </c>
      <c r="AM150" s="210">
        <f ca="1">IF(SUM('Chemicals Calcs'!AM$2:AM150)-'Chem - ODS'!AH$15*10^6&lt;0,0,IF(AND(SUM('Chemicals Calcs'!AM$1:AM149)-'Chem - ODS'!AH$15*10^6&lt;0,SUM('Chemicals Calcs'!AM$2:AM150)-'Chem - ODS'!AH$15*10^6&gt;0),SUM('Chemicals Calcs'!AM$2:AM150)-'Chem - ODS'!AH$15*10^6,'Chemicals Calcs'!AM150))</f>
        <v>0</v>
      </c>
      <c r="AN150" s="210">
        <f ca="1">IF(SUM('Chemicals Calcs'!AN$2:AN150)-'Chem - ODS'!AI$15*10^6&lt;0,0,IF(AND(SUM('Chemicals Calcs'!AN$1:AN149)-'Chem - ODS'!AI$15*10^6&lt;0,SUM('Chemicals Calcs'!AN$2:AN150)-'Chem - ODS'!AI$15*10^6&gt;0),SUM('Chemicals Calcs'!AN$2:AN150)-'Chem - ODS'!AI$15*10^6,'Chemicals Calcs'!AN150))</f>
        <v>0</v>
      </c>
      <c r="AO150" s="210">
        <f ca="1">IF(SUM('Chemicals Calcs'!AO$2:AO150)-'Chem - ODS'!AJ$15*10^6&lt;0,0,IF(AND(SUM('Chemicals Calcs'!AO$1:AO149)-'Chem - ODS'!AJ$15*10^6&lt;0,SUM('Chemicals Calcs'!AO$2:AO150)-'Chem - ODS'!AJ$15*10^6&gt;0),SUM('Chemicals Calcs'!AO$2:AO150)-'Chem - ODS'!AJ$15*10^6,'Chemicals Calcs'!AO150))</f>
        <v>0</v>
      </c>
      <c r="AP150" s="210">
        <f ca="1">IF(SUM('Chemicals Calcs'!AP$2:AP150)-'Chem - ODS'!AK$15*10^6&lt;0,0,IF(AND(SUM('Chemicals Calcs'!AP$1:AP149)-'Chem - ODS'!AK$15*10^6&lt;0,SUM('Chemicals Calcs'!AP$2:AP150)-'Chem - ODS'!AK$15*10^6&gt;0),SUM('Chemicals Calcs'!AP$2:AP150)-'Chem - ODS'!AK$15*10^6,'Chemicals Calcs'!AP150))</f>
        <v>0</v>
      </c>
    </row>
    <row r="151" spans="1:42">
      <c r="A151" s="74">
        <v>99</v>
      </c>
      <c r="B151">
        <f ca="1">IF('Chemicals 2010'!$A159="CP",INDIRECT("'Chemicals 2010'!"&amp;'Country Selector'!$B$3&amp;ROW($A159))*10^12,0)</f>
        <v>0</v>
      </c>
      <c r="C151" s="90">
        <f t="shared" ca="1" si="6"/>
        <v>0</v>
      </c>
      <c r="D151" s="90">
        <f t="shared" ca="1" si="6"/>
        <v>0</v>
      </c>
      <c r="E151" s="90">
        <f t="shared" ca="1" si="6"/>
        <v>0</v>
      </c>
      <c r="F151" s="90">
        <f t="shared" ca="1" si="6"/>
        <v>0</v>
      </c>
      <c r="G151" s="210">
        <f ca="1">IF(SUM('Chemicals Calcs'!G$2:G151)-'Chem - ODS'!B$15*10^6&lt;0,0,IF(AND(SUM('Chemicals Calcs'!G$1:G150)-'Chem - ODS'!B$15*10^6&lt;0,SUM('Chemicals Calcs'!G$2:G151)-'Chem - ODS'!B$15*10^6&gt;0),SUM('Chemicals Calcs'!G$2:G151)-'Chem - ODS'!B$15*10^6,'Chemicals Calcs'!G151))</f>
        <v>0</v>
      </c>
      <c r="H151" s="210">
        <f ca="1">IF(SUM('Chemicals Calcs'!H$2:H151)-'Chem - ODS'!C$15*10^6&lt;0,0,IF(AND(SUM('Chemicals Calcs'!H$1:H150)-'Chem - ODS'!C$15*10^6&lt;0,SUM('Chemicals Calcs'!H$2:H151)-'Chem - ODS'!C$15*10^6&gt;0),SUM('Chemicals Calcs'!H$2:H151)-'Chem - ODS'!C$15*10^6,'Chemicals Calcs'!H151))</f>
        <v>0</v>
      </c>
      <c r="I151" s="210">
        <f ca="1">IF(SUM('Chemicals Calcs'!I$2:I151)-'Chem - ODS'!D$15*10^6&lt;0,0,IF(AND(SUM('Chemicals Calcs'!I$1:I150)-'Chem - ODS'!D$15*10^6&lt;0,SUM('Chemicals Calcs'!I$2:I151)-'Chem - ODS'!D$15*10^6&gt;0),SUM('Chemicals Calcs'!I$2:I151)-'Chem - ODS'!D$15*10^6,'Chemicals Calcs'!I151))</f>
        <v>0</v>
      </c>
      <c r="J151" s="210">
        <f ca="1">IF(SUM('Chemicals Calcs'!J$2:J151)-'Chem - ODS'!E$15*10^6&lt;0,0,IF(AND(SUM('Chemicals Calcs'!J$1:J150)-'Chem - ODS'!E$15*10^6&lt;0,SUM('Chemicals Calcs'!J$2:J151)-'Chem - ODS'!E$15*10^6&gt;0),SUM('Chemicals Calcs'!J$2:J151)-'Chem - ODS'!E$15*10^6,'Chemicals Calcs'!J151))</f>
        <v>0</v>
      </c>
      <c r="K151" s="210">
        <f ca="1">IF(SUM('Chemicals Calcs'!K$2:K151)-'Chem - ODS'!F$15*10^6&lt;0,0,IF(AND(SUM('Chemicals Calcs'!K$1:K150)-'Chem - ODS'!F$15*10^6&lt;0,SUM('Chemicals Calcs'!K$2:K151)-'Chem - ODS'!F$15*10^6&gt;0),SUM('Chemicals Calcs'!K$2:K151)-'Chem - ODS'!F$15*10^6,'Chemicals Calcs'!K151))</f>
        <v>0</v>
      </c>
      <c r="L151" s="210">
        <f ca="1">IF(SUM('Chemicals Calcs'!L$2:L151)-'Chem - ODS'!G$15*10^6&lt;0,0,IF(AND(SUM('Chemicals Calcs'!L$1:L150)-'Chem - ODS'!G$15*10^6&lt;0,SUM('Chemicals Calcs'!L$2:L151)-'Chem - ODS'!G$15*10^6&gt;0),SUM('Chemicals Calcs'!L$2:L151)-'Chem - ODS'!G$15*10^6,'Chemicals Calcs'!L151))</f>
        <v>0</v>
      </c>
      <c r="M151" s="210">
        <f ca="1">IF(SUM('Chemicals Calcs'!M$2:M151)-'Chem - ODS'!H$15*10^6&lt;0,0,IF(AND(SUM('Chemicals Calcs'!M$1:M150)-'Chem - ODS'!H$15*10^6&lt;0,SUM('Chemicals Calcs'!M$2:M151)-'Chem - ODS'!H$15*10^6&gt;0),SUM('Chemicals Calcs'!M$2:M151)-'Chem - ODS'!H$15*10^6,'Chemicals Calcs'!M151))</f>
        <v>0</v>
      </c>
      <c r="N151" s="210">
        <f ca="1">IF(SUM('Chemicals Calcs'!N$2:N151)-'Chem - ODS'!I$15*10^6&lt;0,0,IF(AND(SUM('Chemicals Calcs'!N$1:N150)-'Chem - ODS'!I$15*10^6&lt;0,SUM('Chemicals Calcs'!N$2:N151)-'Chem - ODS'!I$15*10^6&gt;0),SUM('Chemicals Calcs'!N$2:N151)-'Chem - ODS'!I$15*10^6,'Chemicals Calcs'!N151))</f>
        <v>0</v>
      </c>
      <c r="O151" s="210">
        <f ca="1">IF(SUM('Chemicals Calcs'!O$2:O151)-'Chem - ODS'!J$15*10^6&lt;0,0,IF(AND(SUM('Chemicals Calcs'!O$1:O150)-'Chem - ODS'!J$15*10^6&lt;0,SUM('Chemicals Calcs'!O$2:O151)-'Chem - ODS'!J$15*10^6&gt;0),SUM('Chemicals Calcs'!O$2:O151)-'Chem - ODS'!J$15*10^6,'Chemicals Calcs'!O151))</f>
        <v>0</v>
      </c>
      <c r="P151" s="210">
        <f ca="1">IF(SUM('Chemicals Calcs'!P$2:P151)-'Chem - ODS'!K$15*10^6&lt;0,0,IF(AND(SUM('Chemicals Calcs'!P$1:P150)-'Chem - ODS'!K$15*10^6&lt;0,SUM('Chemicals Calcs'!P$2:P151)-'Chem - ODS'!K$15*10^6&gt;0),SUM('Chemicals Calcs'!P$2:P151)-'Chem - ODS'!K$15*10^6,'Chemicals Calcs'!P151))</f>
        <v>0</v>
      </c>
      <c r="Q151" s="210">
        <f ca="1">IF(SUM('Chemicals Calcs'!Q$2:Q151)-'Chem - ODS'!L$15*10^6&lt;0,0,IF(AND(SUM('Chemicals Calcs'!Q$1:Q150)-'Chem - ODS'!L$15*10^6&lt;0,SUM('Chemicals Calcs'!Q$2:Q151)-'Chem - ODS'!L$15*10^6&gt;0),SUM('Chemicals Calcs'!Q$2:Q151)-'Chem - ODS'!L$15*10^6,'Chemicals Calcs'!Q151))</f>
        <v>0</v>
      </c>
      <c r="R151" s="210">
        <f ca="1">IF(SUM('Chemicals Calcs'!R$2:R151)-'Chem - ODS'!M$15*10^6&lt;0,0,IF(AND(SUM('Chemicals Calcs'!R$1:R150)-'Chem - ODS'!M$15*10^6&lt;0,SUM('Chemicals Calcs'!R$2:R151)-'Chem - ODS'!M$15*10^6&gt;0),SUM('Chemicals Calcs'!R$2:R151)-'Chem - ODS'!M$15*10^6,'Chemicals Calcs'!R151))</f>
        <v>0</v>
      </c>
      <c r="S151" s="210">
        <f ca="1">IF(SUM('Chemicals Calcs'!S$2:S151)-'Chem - ODS'!N$15*10^6&lt;0,0,IF(AND(SUM('Chemicals Calcs'!S$1:S150)-'Chem - ODS'!N$15*10^6&lt;0,SUM('Chemicals Calcs'!S$2:S151)-'Chem - ODS'!N$15*10^6&gt;0),SUM('Chemicals Calcs'!S$2:S151)-'Chem - ODS'!N$15*10^6,'Chemicals Calcs'!S151))</f>
        <v>0</v>
      </c>
      <c r="T151" s="210">
        <f ca="1">IF(SUM('Chemicals Calcs'!T$2:T151)-'Chem - ODS'!O$15*10^6&lt;0,0,IF(AND(SUM('Chemicals Calcs'!T$1:T150)-'Chem - ODS'!O$15*10^6&lt;0,SUM('Chemicals Calcs'!T$2:T151)-'Chem - ODS'!O$15*10^6&gt;0),SUM('Chemicals Calcs'!T$2:T151)-'Chem - ODS'!O$15*10^6,'Chemicals Calcs'!T151))</f>
        <v>0</v>
      </c>
      <c r="U151" s="210">
        <f ca="1">IF(SUM('Chemicals Calcs'!U$2:U151)-'Chem - ODS'!P$15*10^6&lt;0,0,IF(AND(SUM('Chemicals Calcs'!U$1:U150)-'Chem - ODS'!P$15*10^6&lt;0,SUM('Chemicals Calcs'!U$2:U151)-'Chem - ODS'!P$15*10^6&gt;0),SUM('Chemicals Calcs'!U$2:U151)-'Chem - ODS'!P$15*10^6,'Chemicals Calcs'!U151))</f>
        <v>0</v>
      </c>
      <c r="V151" s="210">
        <f ca="1">IF(SUM('Chemicals Calcs'!V$2:V151)-'Chem - ODS'!Q$15*10^6&lt;0,0,IF(AND(SUM('Chemicals Calcs'!V$1:V150)-'Chem - ODS'!Q$15*10^6&lt;0,SUM('Chemicals Calcs'!V$2:V151)-'Chem - ODS'!Q$15*10^6&gt;0),SUM('Chemicals Calcs'!V$2:V151)-'Chem - ODS'!Q$15*10^6,'Chemicals Calcs'!V151))</f>
        <v>0</v>
      </c>
      <c r="W151" s="210">
        <f ca="1">IF(SUM('Chemicals Calcs'!W$2:W151)-'Chem - ODS'!R$15*10^6&lt;0,0,IF(AND(SUM('Chemicals Calcs'!W$1:W150)-'Chem - ODS'!R$15*10^6&lt;0,SUM('Chemicals Calcs'!W$2:W151)-'Chem - ODS'!R$15*10^6&gt;0),SUM('Chemicals Calcs'!W$2:W151)-'Chem - ODS'!R$15*10^6,'Chemicals Calcs'!W151))</f>
        <v>0</v>
      </c>
      <c r="X151" s="210">
        <f ca="1">IF(SUM('Chemicals Calcs'!X$2:X151)-'Chem - ODS'!S$15*10^6&lt;0,0,IF(AND(SUM('Chemicals Calcs'!X$1:X150)-'Chem - ODS'!S$15*10^6&lt;0,SUM('Chemicals Calcs'!X$2:X151)-'Chem - ODS'!S$15*10^6&gt;0),SUM('Chemicals Calcs'!X$2:X151)-'Chem - ODS'!S$15*10^6,'Chemicals Calcs'!X151))</f>
        <v>0</v>
      </c>
      <c r="Y151" s="210">
        <f ca="1">IF(SUM('Chemicals Calcs'!Y$2:Y151)-'Chem - ODS'!T$15*10^6&lt;0,0,IF(AND(SUM('Chemicals Calcs'!Y$1:Y150)-'Chem - ODS'!T$15*10^6&lt;0,SUM('Chemicals Calcs'!Y$2:Y151)-'Chem - ODS'!T$15*10^6&gt;0),SUM('Chemicals Calcs'!Y$2:Y151)-'Chem - ODS'!T$15*10^6,'Chemicals Calcs'!Y151))</f>
        <v>0</v>
      </c>
      <c r="Z151" s="210">
        <f ca="1">IF(SUM('Chemicals Calcs'!Z$2:Z151)-'Chem - ODS'!U$15*10^6&lt;0,0,IF(AND(SUM('Chemicals Calcs'!Z$1:Z150)-'Chem - ODS'!U$15*10^6&lt;0,SUM('Chemicals Calcs'!Z$2:Z151)-'Chem - ODS'!U$15*10^6&gt;0),SUM('Chemicals Calcs'!Z$2:Z151)-'Chem - ODS'!U$15*10^6,'Chemicals Calcs'!Z151))</f>
        <v>0</v>
      </c>
      <c r="AA151" s="210">
        <f ca="1">IF(SUM('Chemicals Calcs'!AA$2:AA151)-'Chem - ODS'!V$15*10^6&lt;0,0,IF(AND(SUM('Chemicals Calcs'!AA$1:AA150)-'Chem - ODS'!V$15*10^6&lt;0,SUM('Chemicals Calcs'!AA$2:AA151)-'Chem - ODS'!V$15*10^6&gt;0),SUM('Chemicals Calcs'!AA$2:AA151)-'Chem - ODS'!V$15*10^6,'Chemicals Calcs'!AA151))</f>
        <v>0</v>
      </c>
      <c r="AB151" s="210">
        <f ca="1">IF(SUM('Chemicals Calcs'!AB$2:AB151)-'Chem - ODS'!W$15*10^6&lt;0,0,IF(AND(SUM('Chemicals Calcs'!AB$1:AB150)-'Chem - ODS'!W$15*10^6&lt;0,SUM('Chemicals Calcs'!AB$2:AB151)-'Chem - ODS'!W$15*10^6&gt;0),SUM('Chemicals Calcs'!AB$2:AB151)-'Chem - ODS'!W$15*10^6,'Chemicals Calcs'!AB151))</f>
        <v>0</v>
      </c>
      <c r="AC151" s="210">
        <f ca="1">IF(SUM('Chemicals Calcs'!AC$2:AC151)-'Chem - ODS'!X$15*10^6&lt;0,0,IF(AND(SUM('Chemicals Calcs'!AC$1:AC150)-'Chem - ODS'!X$15*10^6&lt;0,SUM('Chemicals Calcs'!AC$2:AC151)-'Chem - ODS'!X$15*10^6&gt;0),SUM('Chemicals Calcs'!AC$2:AC151)-'Chem - ODS'!X$15*10^6,'Chemicals Calcs'!AC151))</f>
        <v>0</v>
      </c>
      <c r="AD151" s="210">
        <f ca="1">IF(SUM('Chemicals Calcs'!AD$2:AD151)-'Chem - ODS'!Y$15*10^6&lt;0,0,IF(AND(SUM('Chemicals Calcs'!AD$1:AD150)-'Chem - ODS'!Y$15*10^6&lt;0,SUM('Chemicals Calcs'!AD$2:AD151)-'Chem - ODS'!Y$15*10^6&gt;0),SUM('Chemicals Calcs'!AD$2:AD151)-'Chem - ODS'!Y$15*10^6,'Chemicals Calcs'!AD151))</f>
        <v>0</v>
      </c>
      <c r="AE151" s="210">
        <f ca="1">IF(SUM('Chemicals Calcs'!AE$2:AE151)-'Chem - ODS'!Z$15*10^6&lt;0,0,IF(AND(SUM('Chemicals Calcs'!AE$1:AE150)-'Chem - ODS'!Z$15*10^6&lt;0,SUM('Chemicals Calcs'!AE$2:AE151)-'Chem - ODS'!Z$15*10^6&gt;0),SUM('Chemicals Calcs'!AE$2:AE151)-'Chem - ODS'!Z$15*10^6,'Chemicals Calcs'!AE151))</f>
        <v>0</v>
      </c>
      <c r="AF151" s="210">
        <f ca="1">IF(SUM('Chemicals Calcs'!AF$2:AF151)-'Chem - ODS'!AA$15*10^6&lt;0,0,IF(AND(SUM('Chemicals Calcs'!AF$1:AF150)-'Chem - ODS'!AA$15*10^6&lt;0,SUM('Chemicals Calcs'!AF$2:AF151)-'Chem - ODS'!AA$15*10^6&gt;0),SUM('Chemicals Calcs'!AF$2:AF151)-'Chem - ODS'!AA$15*10^6,'Chemicals Calcs'!AF151))</f>
        <v>0</v>
      </c>
      <c r="AG151" s="210">
        <f ca="1">IF(SUM('Chemicals Calcs'!AG$2:AG151)-'Chem - ODS'!AB$15*10^6&lt;0,0,IF(AND(SUM('Chemicals Calcs'!AG$1:AG150)-'Chem - ODS'!AB$15*10^6&lt;0,SUM('Chemicals Calcs'!AG$2:AG151)-'Chem - ODS'!AB$15*10^6&gt;0),SUM('Chemicals Calcs'!AG$2:AG151)-'Chem - ODS'!AB$15*10^6,'Chemicals Calcs'!AG151))</f>
        <v>0</v>
      </c>
      <c r="AH151" s="210">
        <f ca="1">IF(SUM('Chemicals Calcs'!AH$2:AH151)-'Chem - ODS'!AC$15*10^6&lt;0,0,IF(AND(SUM('Chemicals Calcs'!AH$1:AH150)-'Chem - ODS'!AC$15*10^6&lt;0,SUM('Chemicals Calcs'!AH$2:AH151)-'Chem - ODS'!AC$15*10^6&gt;0),SUM('Chemicals Calcs'!AH$2:AH151)-'Chem - ODS'!AC$15*10^6,'Chemicals Calcs'!AH151))</f>
        <v>0</v>
      </c>
      <c r="AI151" s="210">
        <f ca="1">IF(SUM('Chemicals Calcs'!AI$2:AI151)-'Chem - ODS'!AD$15*10^6&lt;0,0,IF(AND(SUM('Chemicals Calcs'!AI$1:AI150)-'Chem - ODS'!AD$15*10^6&lt;0,SUM('Chemicals Calcs'!AI$2:AI151)-'Chem - ODS'!AD$15*10^6&gt;0),SUM('Chemicals Calcs'!AI$2:AI151)-'Chem - ODS'!AD$15*10^6,'Chemicals Calcs'!AI151))</f>
        <v>0</v>
      </c>
      <c r="AJ151" s="210">
        <f ca="1">IF(SUM('Chemicals Calcs'!AJ$2:AJ151)-'Chem - ODS'!AE$15*10^6&lt;0,0,IF(AND(SUM('Chemicals Calcs'!AJ$1:AJ150)-'Chem - ODS'!AE$15*10^6&lt;0,SUM('Chemicals Calcs'!AJ$2:AJ151)-'Chem - ODS'!AE$15*10^6&gt;0),SUM('Chemicals Calcs'!AJ$2:AJ151)-'Chem - ODS'!AE$15*10^6,'Chemicals Calcs'!AJ151))</f>
        <v>0</v>
      </c>
      <c r="AK151" s="210">
        <f ca="1">IF(SUM('Chemicals Calcs'!AK$2:AK151)-'Chem - ODS'!AF$15*10^6&lt;0,0,IF(AND(SUM('Chemicals Calcs'!AK$1:AK150)-'Chem - ODS'!AF$15*10^6&lt;0,SUM('Chemicals Calcs'!AK$2:AK151)-'Chem - ODS'!AF$15*10^6&gt;0),SUM('Chemicals Calcs'!AK$2:AK151)-'Chem - ODS'!AF$15*10^6,'Chemicals Calcs'!AK151))</f>
        <v>0</v>
      </c>
      <c r="AL151" s="210">
        <f ca="1">IF(SUM('Chemicals Calcs'!AL$2:AL151)-'Chem - ODS'!AG$15*10^6&lt;0,0,IF(AND(SUM('Chemicals Calcs'!AL$1:AL150)-'Chem - ODS'!AG$15*10^6&lt;0,SUM('Chemicals Calcs'!AL$2:AL151)-'Chem - ODS'!AG$15*10^6&gt;0),SUM('Chemicals Calcs'!AL$2:AL151)-'Chem - ODS'!AG$15*10^6,'Chemicals Calcs'!AL151))</f>
        <v>0</v>
      </c>
      <c r="AM151" s="210">
        <f ca="1">IF(SUM('Chemicals Calcs'!AM$2:AM151)-'Chem - ODS'!AH$15*10^6&lt;0,0,IF(AND(SUM('Chemicals Calcs'!AM$1:AM150)-'Chem - ODS'!AH$15*10^6&lt;0,SUM('Chemicals Calcs'!AM$2:AM151)-'Chem - ODS'!AH$15*10^6&gt;0),SUM('Chemicals Calcs'!AM$2:AM151)-'Chem - ODS'!AH$15*10^6,'Chemicals Calcs'!AM151))</f>
        <v>0</v>
      </c>
      <c r="AN151" s="210">
        <f ca="1">IF(SUM('Chemicals Calcs'!AN$2:AN151)-'Chem - ODS'!AI$15*10^6&lt;0,0,IF(AND(SUM('Chemicals Calcs'!AN$1:AN150)-'Chem - ODS'!AI$15*10^6&lt;0,SUM('Chemicals Calcs'!AN$2:AN151)-'Chem - ODS'!AI$15*10^6&gt;0),SUM('Chemicals Calcs'!AN$2:AN151)-'Chem - ODS'!AI$15*10^6,'Chemicals Calcs'!AN151))</f>
        <v>0</v>
      </c>
      <c r="AO151" s="210">
        <f ca="1">IF(SUM('Chemicals Calcs'!AO$2:AO151)-'Chem - ODS'!AJ$15*10^6&lt;0,0,IF(AND(SUM('Chemicals Calcs'!AO$1:AO150)-'Chem - ODS'!AJ$15*10^6&lt;0,SUM('Chemicals Calcs'!AO$2:AO151)-'Chem - ODS'!AJ$15*10^6&gt;0),SUM('Chemicals Calcs'!AO$2:AO151)-'Chem - ODS'!AJ$15*10^6,'Chemicals Calcs'!AO151))</f>
        <v>0</v>
      </c>
      <c r="AP151" s="210">
        <f ca="1">IF(SUM('Chemicals Calcs'!AP$2:AP151)-'Chem - ODS'!AK$15*10^6&lt;0,0,IF(AND(SUM('Chemicals Calcs'!AP$1:AP150)-'Chem - ODS'!AK$15*10^6&lt;0,SUM('Chemicals Calcs'!AP$2:AP151)-'Chem - ODS'!AK$15*10^6&gt;0),SUM('Chemicals Calcs'!AP$2:AP151)-'Chem - ODS'!AK$15*10^6,'Chemicals Calcs'!AP151))</f>
        <v>0</v>
      </c>
    </row>
    <row r="152" spans="1:42">
      <c r="A152" s="74">
        <v>100</v>
      </c>
      <c r="B152">
        <f ca="1">IF('Chemicals 2010'!$A160="CP",INDIRECT("'Chemicals 2010'!"&amp;'Country Selector'!$B$3&amp;ROW($A160))*10^12,0)</f>
        <v>0</v>
      </c>
      <c r="C152" s="90">
        <f t="shared" ca="1" si="6"/>
        <v>0</v>
      </c>
      <c r="D152" s="90">
        <f t="shared" ca="1" si="6"/>
        <v>0</v>
      </c>
      <c r="E152" s="90">
        <f t="shared" ca="1" si="6"/>
        <v>0</v>
      </c>
      <c r="F152" s="90">
        <f t="shared" ca="1" si="6"/>
        <v>0</v>
      </c>
      <c r="G152" s="210">
        <f ca="1">IF(SUM('Chemicals Calcs'!G$2:G152)-'Chem - ODS'!B$15*10^6&lt;0,0,IF(AND(SUM('Chemicals Calcs'!G$1:G151)-'Chem - ODS'!B$15*10^6&lt;0,SUM('Chemicals Calcs'!G$2:G152)-'Chem - ODS'!B$15*10^6&gt;0),SUM('Chemicals Calcs'!G$2:G152)-'Chem - ODS'!B$15*10^6,'Chemicals Calcs'!G152))</f>
        <v>0</v>
      </c>
      <c r="H152" s="210">
        <f ca="1">IF(SUM('Chemicals Calcs'!H$2:H152)-'Chem - ODS'!C$15*10^6&lt;0,0,IF(AND(SUM('Chemicals Calcs'!H$1:H151)-'Chem - ODS'!C$15*10^6&lt;0,SUM('Chemicals Calcs'!H$2:H152)-'Chem - ODS'!C$15*10^6&gt;0),SUM('Chemicals Calcs'!H$2:H152)-'Chem - ODS'!C$15*10^6,'Chemicals Calcs'!H152))</f>
        <v>0</v>
      </c>
      <c r="I152" s="210">
        <f ca="1">IF(SUM('Chemicals Calcs'!I$2:I152)-'Chem - ODS'!D$15*10^6&lt;0,0,IF(AND(SUM('Chemicals Calcs'!I$1:I151)-'Chem - ODS'!D$15*10^6&lt;0,SUM('Chemicals Calcs'!I$2:I152)-'Chem - ODS'!D$15*10^6&gt;0),SUM('Chemicals Calcs'!I$2:I152)-'Chem - ODS'!D$15*10^6,'Chemicals Calcs'!I152))</f>
        <v>0</v>
      </c>
      <c r="J152" s="210">
        <f ca="1">IF(SUM('Chemicals Calcs'!J$2:J152)-'Chem - ODS'!E$15*10^6&lt;0,0,IF(AND(SUM('Chemicals Calcs'!J$1:J151)-'Chem - ODS'!E$15*10^6&lt;0,SUM('Chemicals Calcs'!J$2:J152)-'Chem - ODS'!E$15*10^6&gt;0),SUM('Chemicals Calcs'!J$2:J152)-'Chem - ODS'!E$15*10^6,'Chemicals Calcs'!J152))</f>
        <v>0</v>
      </c>
      <c r="K152" s="210">
        <f ca="1">IF(SUM('Chemicals Calcs'!K$2:K152)-'Chem - ODS'!F$15*10^6&lt;0,0,IF(AND(SUM('Chemicals Calcs'!K$1:K151)-'Chem - ODS'!F$15*10^6&lt;0,SUM('Chemicals Calcs'!K$2:K152)-'Chem - ODS'!F$15*10^6&gt;0),SUM('Chemicals Calcs'!K$2:K152)-'Chem - ODS'!F$15*10^6,'Chemicals Calcs'!K152))</f>
        <v>0</v>
      </c>
      <c r="L152" s="210">
        <f ca="1">IF(SUM('Chemicals Calcs'!L$2:L152)-'Chem - ODS'!G$15*10^6&lt;0,0,IF(AND(SUM('Chemicals Calcs'!L$1:L151)-'Chem - ODS'!G$15*10^6&lt;0,SUM('Chemicals Calcs'!L$2:L152)-'Chem - ODS'!G$15*10^6&gt;0),SUM('Chemicals Calcs'!L$2:L152)-'Chem - ODS'!G$15*10^6,'Chemicals Calcs'!L152))</f>
        <v>0</v>
      </c>
      <c r="M152" s="210">
        <f ca="1">IF(SUM('Chemicals Calcs'!M$2:M152)-'Chem - ODS'!H$15*10^6&lt;0,0,IF(AND(SUM('Chemicals Calcs'!M$1:M151)-'Chem - ODS'!H$15*10^6&lt;0,SUM('Chemicals Calcs'!M$2:M152)-'Chem - ODS'!H$15*10^6&gt;0),SUM('Chemicals Calcs'!M$2:M152)-'Chem - ODS'!H$15*10^6,'Chemicals Calcs'!M152))</f>
        <v>0</v>
      </c>
      <c r="N152" s="210">
        <f ca="1">IF(SUM('Chemicals Calcs'!N$2:N152)-'Chem - ODS'!I$15*10^6&lt;0,0,IF(AND(SUM('Chemicals Calcs'!N$1:N151)-'Chem - ODS'!I$15*10^6&lt;0,SUM('Chemicals Calcs'!N$2:N152)-'Chem - ODS'!I$15*10^6&gt;0),SUM('Chemicals Calcs'!N$2:N152)-'Chem - ODS'!I$15*10^6,'Chemicals Calcs'!N152))</f>
        <v>0</v>
      </c>
      <c r="O152" s="210">
        <f ca="1">IF(SUM('Chemicals Calcs'!O$2:O152)-'Chem - ODS'!J$15*10^6&lt;0,0,IF(AND(SUM('Chemicals Calcs'!O$1:O151)-'Chem - ODS'!J$15*10^6&lt;0,SUM('Chemicals Calcs'!O$2:O152)-'Chem - ODS'!J$15*10^6&gt;0),SUM('Chemicals Calcs'!O$2:O152)-'Chem - ODS'!J$15*10^6,'Chemicals Calcs'!O152))</f>
        <v>0</v>
      </c>
      <c r="P152" s="210">
        <f ca="1">IF(SUM('Chemicals Calcs'!P$2:P152)-'Chem - ODS'!K$15*10^6&lt;0,0,IF(AND(SUM('Chemicals Calcs'!P$1:P151)-'Chem - ODS'!K$15*10^6&lt;0,SUM('Chemicals Calcs'!P$2:P152)-'Chem - ODS'!K$15*10^6&gt;0),SUM('Chemicals Calcs'!P$2:P152)-'Chem - ODS'!K$15*10^6,'Chemicals Calcs'!P152))</f>
        <v>0</v>
      </c>
      <c r="Q152" s="210">
        <f ca="1">IF(SUM('Chemicals Calcs'!Q$2:Q152)-'Chem - ODS'!L$15*10^6&lt;0,0,IF(AND(SUM('Chemicals Calcs'!Q$1:Q151)-'Chem - ODS'!L$15*10^6&lt;0,SUM('Chemicals Calcs'!Q$2:Q152)-'Chem - ODS'!L$15*10^6&gt;0),SUM('Chemicals Calcs'!Q$2:Q152)-'Chem - ODS'!L$15*10^6,'Chemicals Calcs'!Q152))</f>
        <v>0</v>
      </c>
      <c r="R152" s="210">
        <f ca="1">IF(SUM('Chemicals Calcs'!R$2:R152)-'Chem - ODS'!M$15*10^6&lt;0,0,IF(AND(SUM('Chemicals Calcs'!R$1:R151)-'Chem - ODS'!M$15*10^6&lt;0,SUM('Chemicals Calcs'!R$2:R152)-'Chem - ODS'!M$15*10^6&gt;0),SUM('Chemicals Calcs'!R$2:R152)-'Chem - ODS'!M$15*10^6,'Chemicals Calcs'!R152))</f>
        <v>0</v>
      </c>
      <c r="S152" s="210">
        <f ca="1">IF(SUM('Chemicals Calcs'!S$2:S152)-'Chem - ODS'!N$15*10^6&lt;0,0,IF(AND(SUM('Chemicals Calcs'!S$1:S151)-'Chem - ODS'!N$15*10^6&lt;0,SUM('Chemicals Calcs'!S$2:S152)-'Chem - ODS'!N$15*10^6&gt;0),SUM('Chemicals Calcs'!S$2:S152)-'Chem - ODS'!N$15*10^6,'Chemicals Calcs'!S152))</f>
        <v>0</v>
      </c>
      <c r="T152" s="210">
        <f ca="1">IF(SUM('Chemicals Calcs'!T$2:T152)-'Chem - ODS'!O$15*10^6&lt;0,0,IF(AND(SUM('Chemicals Calcs'!T$1:T151)-'Chem - ODS'!O$15*10^6&lt;0,SUM('Chemicals Calcs'!T$2:T152)-'Chem - ODS'!O$15*10^6&gt;0),SUM('Chemicals Calcs'!T$2:T152)-'Chem - ODS'!O$15*10^6,'Chemicals Calcs'!T152))</f>
        <v>0</v>
      </c>
      <c r="U152" s="210">
        <f ca="1">IF(SUM('Chemicals Calcs'!U$2:U152)-'Chem - ODS'!P$15*10^6&lt;0,0,IF(AND(SUM('Chemicals Calcs'!U$1:U151)-'Chem - ODS'!P$15*10^6&lt;0,SUM('Chemicals Calcs'!U$2:U152)-'Chem - ODS'!P$15*10^6&gt;0),SUM('Chemicals Calcs'!U$2:U152)-'Chem - ODS'!P$15*10^6,'Chemicals Calcs'!U152))</f>
        <v>0</v>
      </c>
      <c r="V152" s="210">
        <f ca="1">IF(SUM('Chemicals Calcs'!V$2:V152)-'Chem - ODS'!Q$15*10^6&lt;0,0,IF(AND(SUM('Chemicals Calcs'!V$1:V151)-'Chem - ODS'!Q$15*10^6&lt;0,SUM('Chemicals Calcs'!V$2:V152)-'Chem - ODS'!Q$15*10^6&gt;0),SUM('Chemicals Calcs'!V$2:V152)-'Chem - ODS'!Q$15*10^6,'Chemicals Calcs'!V152))</f>
        <v>0</v>
      </c>
      <c r="W152" s="210">
        <f ca="1">IF(SUM('Chemicals Calcs'!W$2:W152)-'Chem - ODS'!R$15*10^6&lt;0,0,IF(AND(SUM('Chemicals Calcs'!W$1:W151)-'Chem - ODS'!R$15*10^6&lt;0,SUM('Chemicals Calcs'!W$2:W152)-'Chem - ODS'!R$15*10^6&gt;0),SUM('Chemicals Calcs'!W$2:W152)-'Chem - ODS'!R$15*10^6,'Chemicals Calcs'!W152))</f>
        <v>0</v>
      </c>
      <c r="X152" s="210">
        <f ca="1">IF(SUM('Chemicals Calcs'!X$2:X152)-'Chem - ODS'!S$15*10^6&lt;0,0,IF(AND(SUM('Chemicals Calcs'!X$1:X151)-'Chem - ODS'!S$15*10^6&lt;0,SUM('Chemicals Calcs'!X$2:X152)-'Chem - ODS'!S$15*10^6&gt;0),SUM('Chemicals Calcs'!X$2:X152)-'Chem - ODS'!S$15*10^6,'Chemicals Calcs'!X152))</f>
        <v>0</v>
      </c>
      <c r="Y152" s="210">
        <f ca="1">IF(SUM('Chemicals Calcs'!Y$2:Y152)-'Chem - ODS'!T$15*10^6&lt;0,0,IF(AND(SUM('Chemicals Calcs'!Y$1:Y151)-'Chem - ODS'!T$15*10^6&lt;0,SUM('Chemicals Calcs'!Y$2:Y152)-'Chem - ODS'!T$15*10^6&gt;0),SUM('Chemicals Calcs'!Y$2:Y152)-'Chem - ODS'!T$15*10^6,'Chemicals Calcs'!Y152))</f>
        <v>0</v>
      </c>
      <c r="Z152" s="210">
        <f ca="1">IF(SUM('Chemicals Calcs'!Z$2:Z152)-'Chem - ODS'!U$15*10^6&lt;0,0,IF(AND(SUM('Chemicals Calcs'!Z$1:Z151)-'Chem - ODS'!U$15*10^6&lt;0,SUM('Chemicals Calcs'!Z$2:Z152)-'Chem - ODS'!U$15*10^6&gt;0),SUM('Chemicals Calcs'!Z$2:Z152)-'Chem - ODS'!U$15*10^6,'Chemicals Calcs'!Z152))</f>
        <v>0</v>
      </c>
      <c r="AA152" s="210">
        <f ca="1">IF(SUM('Chemicals Calcs'!AA$2:AA152)-'Chem - ODS'!V$15*10^6&lt;0,0,IF(AND(SUM('Chemicals Calcs'!AA$1:AA151)-'Chem - ODS'!V$15*10^6&lt;0,SUM('Chemicals Calcs'!AA$2:AA152)-'Chem - ODS'!V$15*10^6&gt;0),SUM('Chemicals Calcs'!AA$2:AA152)-'Chem - ODS'!V$15*10^6,'Chemicals Calcs'!AA152))</f>
        <v>0</v>
      </c>
      <c r="AB152" s="210">
        <f ca="1">IF(SUM('Chemicals Calcs'!AB$2:AB152)-'Chem - ODS'!W$15*10^6&lt;0,0,IF(AND(SUM('Chemicals Calcs'!AB$1:AB151)-'Chem - ODS'!W$15*10^6&lt;0,SUM('Chemicals Calcs'!AB$2:AB152)-'Chem - ODS'!W$15*10^6&gt;0),SUM('Chemicals Calcs'!AB$2:AB152)-'Chem - ODS'!W$15*10^6,'Chemicals Calcs'!AB152))</f>
        <v>0</v>
      </c>
      <c r="AC152" s="210">
        <f ca="1">IF(SUM('Chemicals Calcs'!AC$2:AC152)-'Chem - ODS'!X$15*10^6&lt;0,0,IF(AND(SUM('Chemicals Calcs'!AC$1:AC151)-'Chem - ODS'!X$15*10^6&lt;0,SUM('Chemicals Calcs'!AC$2:AC152)-'Chem - ODS'!X$15*10^6&gt;0),SUM('Chemicals Calcs'!AC$2:AC152)-'Chem - ODS'!X$15*10^6,'Chemicals Calcs'!AC152))</f>
        <v>0</v>
      </c>
      <c r="AD152" s="210">
        <f ca="1">IF(SUM('Chemicals Calcs'!AD$2:AD152)-'Chem - ODS'!Y$15*10^6&lt;0,0,IF(AND(SUM('Chemicals Calcs'!AD$1:AD151)-'Chem - ODS'!Y$15*10^6&lt;0,SUM('Chemicals Calcs'!AD$2:AD152)-'Chem - ODS'!Y$15*10^6&gt;0),SUM('Chemicals Calcs'!AD$2:AD152)-'Chem - ODS'!Y$15*10^6,'Chemicals Calcs'!AD152))</f>
        <v>0</v>
      </c>
      <c r="AE152" s="210">
        <f ca="1">IF(SUM('Chemicals Calcs'!AE$2:AE152)-'Chem - ODS'!Z$15*10^6&lt;0,0,IF(AND(SUM('Chemicals Calcs'!AE$1:AE151)-'Chem - ODS'!Z$15*10^6&lt;0,SUM('Chemicals Calcs'!AE$2:AE152)-'Chem - ODS'!Z$15*10^6&gt;0),SUM('Chemicals Calcs'!AE$2:AE152)-'Chem - ODS'!Z$15*10^6,'Chemicals Calcs'!AE152))</f>
        <v>0</v>
      </c>
      <c r="AF152" s="210">
        <f ca="1">IF(SUM('Chemicals Calcs'!AF$2:AF152)-'Chem - ODS'!AA$15*10^6&lt;0,0,IF(AND(SUM('Chemicals Calcs'!AF$1:AF151)-'Chem - ODS'!AA$15*10^6&lt;0,SUM('Chemicals Calcs'!AF$2:AF152)-'Chem - ODS'!AA$15*10^6&gt;0),SUM('Chemicals Calcs'!AF$2:AF152)-'Chem - ODS'!AA$15*10^6,'Chemicals Calcs'!AF152))</f>
        <v>0</v>
      </c>
      <c r="AG152" s="210">
        <f ca="1">IF(SUM('Chemicals Calcs'!AG$2:AG152)-'Chem - ODS'!AB$15*10^6&lt;0,0,IF(AND(SUM('Chemicals Calcs'!AG$1:AG151)-'Chem - ODS'!AB$15*10^6&lt;0,SUM('Chemicals Calcs'!AG$2:AG152)-'Chem - ODS'!AB$15*10^6&gt;0),SUM('Chemicals Calcs'!AG$2:AG152)-'Chem - ODS'!AB$15*10^6,'Chemicals Calcs'!AG152))</f>
        <v>0</v>
      </c>
      <c r="AH152" s="210">
        <f ca="1">IF(SUM('Chemicals Calcs'!AH$2:AH152)-'Chem - ODS'!AC$15*10^6&lt;0,0,IF(AND(SUM('Chemicals Calcs'!AH$1:AH151)-'Chem - ODS'!AC$15*10^6&lt;0,SUM('Chemicals Calcs'!AH$2:AH152)-'Chem - ODS'!AC$15*10^6&gt;0),SUM('Chemicals Calcs'!AH$2:AH152)-'Chem - ODS'!AC$15*10^6,'Chemicals Calcs'!AH152))</f>
        <v>0</v>
      </c>
      <c r="AI152" s="210">
        <f ca="1">IF(SUM('Chemicals Calcs'!AI$2:AI152)-'Chem - ODS'!AD$15*10^6&lt;0,0,IF(AND(SUM('Chemicals Calcs'!AI$1:AI151)-'Chem - ODS'!AD$15*10^6&lt;0,SUM('Chemicals Calcs'!AI$2:AI152)-'Chem - ODS'!AD$15*10^6&gt;0),SUM('Chemicals Calcs'!AI$2:AI152)-'Chem - ODS'!AD$15*10^6,'Chemicals Calcs'!AI152))</f>
        <v>0</v>
      </c>
      <c r="AJ152" s="210">
        <f ca="1">IF(SUM('Chemicals Calcs'!AJ$2:AJ152)-'Chem - ODS'!AE$15*10^6&lt;0,0,IF(AND(SUM('Chemicals Calcs'!AJ$1:AJ151)-'Chem - ODS'!AE$15*10^6&lt;0,SUM('Chemicals Calcs'!AJ$2:AJ152)-'Chem - ODS'!AE$15*10^6&gt;0),SUM('Chemicals Calcs'!AJ$2:AJ152)-'Chem - ODS'!AE$15*10^6,'Chemicals Calcs'!AJ152))</f>
        <v>0</v>
      </c>
      <c r="AK152" s="210">
        <f ca="1">IF(SUM('Chemicals Calcs'!AK$2:AK152)-'Chem - ODS'!AF$15*10^6&lt;0,0,IF(AND(SUM('Chemicals Calcs'!AK$1:AK151)-'Chem - ODS'!AF$15*10^6&lt;0,SUM('Chemicals Calcs'!AK$2:AK152)-'Chem - ODS'!AF$15*10^6&gt;0),SUM('Chemicals Calcs'!AK$2:AK152)-'Chem - ODS'!AF$15*10^6,'Chemicals Calcs'!AK152))</f>
        <v>0</v>
      </c>
      <c r="AL152" s="210">
        <f ca="1">IF(SUM('Chemicals Calcs'!AL$2:AL152)-'Chem - ODS'!AG$15*10^6&lt;0,0,IF(AND(SUM('Chemicals Calcs'!AL$1:AL151)-'Chem - ODS'!AG$15*10^6&lt;0,SUM('Chemicals Calcs'!AL$2:AL152)-'Chem - ODS'!AG$15*10^6&gt;0),SUM('Chemicals Calcs'!AL$2:AL152)-'Chem - ODS'!AG$15*10^6,'Chemicals Calcs'!AL152))</f>
        <v>0</v>
      </c>
      <c r="AM152" s="210">
        <f ca="1">IF(SUM('Chemicals Calcs'!AM$2:AM152)-'Chem - ODS'!AH$15*10^6&lt;0,0,IF(AND(SUM('Chemicals Calcs'!AM$1:AM151)-'Chem - ODS'!AH$15*10^6&lt;0,SUM('Chemicals Calcs'!AM$2:AM152)-'Chem - ODS'!AH$15*10^6&gt;0),SUM('Chemicals Calcs'!AM$2:AM152)-'Chem - ODS'!AH$15*10^6,'Chemicals Calcs'!AM152))</f>
        <v>0</v>
      </c>
      <c r="AN152" s="210">
        <f ca="1">IF(SUM('Chemicals Calcs'!AN$2:AN152)-'Chem - ODS'!AI$15*10^6&lt;0,0,IF(AND(SUM('Chemicals Calcs'!AN$1:AN151)-'Chem - ODS'!AI$15*10^6&lt;0,SUM('Chemicals Calcs'!AN$2:AN152)-'Chem - ODS'!AI$15*10^6&gt;0),SUM('Chemicals Calcs'!AN$2:AN152)-'Chem - ODS'!AI$15*10^6,'Chemicals Calcs'!AN152))</f>
        <v>0</v>
      </c>
      <c r="AO152" s="210">
        <f ca="1">IF(SUM('Chemicals Calcs'!AO$2:AO152)-'Chem - ODS'!AJ$15*10^6&lt;0,0,IF(AND(SUM('Chemicals Calcs'!AO$1:AO151)-'Chem - ODS'!AJ$15*10^6&lt;0,SUM('Chemicals Calcs'!AO$2:AO152)-'Chem - ODS'!AJ$15*10^6&gt;0),SUM('Chemicals Calcs'!AO$2:AO152)-'Chem - ODS'!AJ$15*10^6,'Chemicals Calcs'!AO152))</f>
        <v>0</v>
      </c>
      <c r="AP152" s="210">
        <f ca="1">IF(SUM('Chemicals Calcs'!AP$2:AP152)-'Chem - ODS'!AK$15*10^6&lt;0,0,IF(AND(SUM('Chemicals Calcs'!AP$1:AP151)-'Chem - ODS'!AK$15*10^6&lt;0,SUM('Chemicals Calcs'!AP$2:AP152)-'Chem - ODS'!AK$15*10^6&gt;0),SUM('Chemicals Calcs'!AP$2:AP152)-'Chem - ODS'!AK$15*10^6,'Chemicals Calcs'!AP152))</f>
        <v>0</v>
      </c>
    </row>
    <row r="153" spans="1:42">
      <c r="A153" s="74">
        <v>150</v>
      </c>
      <c r="B153">
        <f ca="1">IF('Chemicals 2010'!$A161="CP",INDIRECT("'Chemicals 2010'!"&amp;'Country Selector'!$B$3&amp;ROW($A161))*10^12,0)</f>
        <v>0</v>
      </c>
      <c r="C153" s="90">
        <f t="shared" ca="1" si="6"/>
        <v>0</v>
      </c>
      <c r="D153" s="90">
        <f t="shared" ca="1" si="6"/>
        <v>0</v>
      </c>
      <c r="E153" s="90">
        <f t="shared" ca="1" si="6"/>
        <v>0</v>
      </c>
      <c r="F153" s="90">
        <f t="shared" ca="1" si="6"/>
        <v>0</v>
      </c>
      <c r="G153" s="210">
        <f ca="1">IF(SUM('Chemicals Calcs'!G$2:G153)-'Chem - ODS'!B$15*10^6&lt;0,0,IF(AND(SUM('Chemicals Calcs'!G$1:G152)-'Chem - ODS'!B$15*10^6&lt;0,SUM('Chemicals Calcs'!G$2:G153)-'Chem - ODS'!B$15*10^6&gt;0),SUM('Chemicals Calcs'!G$2:G153)-'Chem - ODS'!B$15*10^6,'Chemicals Calcs'!G153))</f>
        <v>0</v>
      </c>
      <c r="H153" s="210">
        <f ca="1">IF(SUM('Chemicals Calcs'!H$2:H153)-'Chem - ODS'!C$15*10^6&lt;0,0,IF(AND(SUM('Chemicals Calcs'!H$1:H152)-'Chem - ODS'!C$15*10^6&lt;0,SUM('Chemicals Calcs'!H$2:H153)-'Chem - ODS'!C$15*10^6&gt;0),SUM('Chemicals Calcs'!H$2:H153)-'Chem - ODS'!C$15*10^6,'Chemicals Calcs'!H153))</f>
        <v>0</v>
      </c>
      <c r="I153" s="210">
        <f ca="1">IF(SUM('Chemicals Calcs'!I$2:I153)-'Chem - ODS'!D$15*10^6&lt;0,0,IF(AND(SUM('Chemicals Calcs'!I$1:I152)-'Chem - ODS'!D$15*10^6&lt;0,SUM('Chemicals Calcs'!I$2:I153)-'Chem - ODS'!D$15*10^6&gt;0),SUM('Chemicals Calcs'!I$2:I153)-'Chem - ODS'!D$15*10^6,'Chemicals Calcs'!I153))</f>
        <v>0</v>
      </c>
      <c r="J153" s="210">
        <f ca="1">IF(SUM('Chemicals Calcs'!J$2:J153)-'Chem - ODS'!E$15*10^6&lt;0,0,IF(AND(SUM('Chemicals Calcs'!J$1:J152)-'Chem - ODS'!E$15*10^6&lt;0,SUM('Chemicals Calcs'!J$2:J153)-'Chem - ODS'!E$15*10^6&gt;0),SUM('Chemicals Calcs'!J$2:J153)-'Chem - ODS'!E$15*10^6,'Chemicals Calcs'!J153))</f>
        <v>0</v>
      </c>
      <c r="K153" s="210">
        <f ca="1">IF(SUM('Chemicals Calcs'!K$2:K153)-'Chem - ODS'!F$15*10^6&lt;0,0,IF(AND(SUM('Chemicals Calcs'!K$1:K152)-'Chem - ODS'!F$15*10^6&lt;0,SUM('Chemicals Calcs'!K$2:K153)-'Chem - ODS'!F$15*10^6&gt;0),SUM('Chemicals Calcs'!K$2:K153)-'Chem - ODS'!F$15*10^6,'Chemicals Calcs'!K153))</f>
        <v>0</v>
      </c>
      <c r="L153" s="210">
        <f ca="1">IF(SUM('Chemicals Calcs'!L$2:L153)-'Chem - ODS'!G$15*10^6&lt;0,0,IF(AND(SUM('Chemicals Calcs'!L$1:L152)-'Chem - ODS'!G$15*10^6&lt;0,SUM('Chemicals Calcs'!L$2:L153)-'Chem - ODS'!G$15*10^6&gt;0),SUM('Chemicals Calcs'!L$2:L153)-'Chem - ODS'!G$15*10^6,'Chemicals Calcs'!L153))</f>
        <v>0</v>
      </c>
      <c r="M153" s="210">
        <f ca="1">IF(SUM('Chemicals Calcs'!M$2:M153)-'Chem - ODS'!H$15*10^6&lt;0,0,IF(AND(SUM('Chemicals Calcs'!M$1:M152)-'Chem - ODS'!H$15*10^6&lt;0,SUM('Chemicals Calcs'!M$2:M153)-'Chem - ODS'!H$15*10^6&gt;0),SUM('Chemicals Calcs'!M$2:M153)-'Chem - ODS'!H$15*10^6,'Chemicals Calcs'!M153))</f>
        <v>0</v>
      </c>
      <c r="N153" s="210">
        <f ca="1">IF(SUM('Chemicals Calcs'!N$2:N153)-'Chem - ODS'!I$15*10^6&lt;0,0,IF(AND(SUM('Chemicals Calcs'!N$1:N152)-'Chem - ODS'!I$15*10^6&lt;0,SUM('Chemicals Calcs'!N$2:N153)-'Chem - ODS'!I$15*10^6&gt;0),SUM('Chemicals Calcs'!N$2:N153)-'Chem - ODS'!I$15*10^6,'Chemicals Calcs'!N153))</f>
        <v>0</v>
      </c>
      <c r="O153" s="210">
        <f ca="1">IF(SUM('Chemicals Calcs'!O$2:O153)-'Chem - ODS'!J$15*10^6&lt;0,0,IF(AND(SUM('Chemicals Calcs'!O$1:O152)-'Chem - ODS'!J$15*10^6&lt;0,SUM('Chemicals Calcs'!O$2:O153)-'Chem - ODS'!J$15*10^6&gt;0),SUM('Chemicals Calcs'!O$2:O153)-'Chem - ODS'!J$15*10^6,'Chemicals Calcs'!O153))</f>
        <v>0</v>
      </c>
      <c r="P153" s="210">
        <f ca="1">IF(SUM('Chemicals Calcs'!P$2:P153)-'Chem - ODS'!K$15*10^6&lt;0,0,IF(AND(SUM('Chemicals Calcs'!P$1:P152)-'Chem - ODS'!K$15*10^6&lt;0,SUM('Chemicals Calcs'!P$2:P153)-'Chem - ODS'!K$15*10^6&gt;0),SUM('Chemicals Calcs'!P$2:P153)-'Chem - ODS'!K$15*10^6,'Chemicals Calcs'!P153))</f>
        <v>0</v>
      </c>
      <c r="Q153" s="210">
        <f ca="1">IF(SUM('Chemicals Calcs'!Q$2:Q153)-'Chem - ODS'!L$15*10^6&lt;0,0,IF(AND(SUM('Chemicals Calcs'!Q$1:Q152)-'Chem - ODS'!L$15*10^6&lt;0,SUM('Chemicals Calcs'!Q$2:Q153)-'Chem - ODS'!L$15*10^6&gt;0),SUM('Chemicals Calcs'!Q$2:Q153)-'Chem - ODS'!L$15*10^6,'Chemicals Calcs'!Q153))</f>
        <v>0</v>
      </c>
      <c r="R153" s="210">
        <f ca="1">IF(SUM('Chemicals Calcs'!R$2:R153)-'Chem - ODS'!M$15*10^6&lt;0,0,IF(AND(SUM('Chemicals Calcs'!R$1:R152)-'Chem - ODS'!M$15*10^6&lt;0,SUM('Chemicals Calcs'!R$2:R153)-'Chem - ODS'!M$15*10^6&gt;0),SUM('Chemicals Calcs'!R$2:R153)-'Chem - ODS'!M$15*10^6,'Chemicals Calcs'!R153))</f>
        <v>0</v>
      </c>
      <c r="S153" s="210">
        <f ca="1">IF(SUM('Chemicals Calcs'!S$2:S153)-'Chem - ODS'!N$15*10^6&lt;0,0,IF(AND(SUM('Chemicals Calcs'!S$1:S152)-'Chem - ODS'!N$15*10^6&lt;0,SUM('Chemicals Calcs'!S$2:S153)-'Chem - ODS'!N$15*10^6&gt;0),SUM('Chemicals Calcs'!S$2:S153)-'Chem - ODS'!N$15*10^6,'Chemicals Calcs'!S153))</f>
        <v>0</v>
      </c>
      <c r="T153" s="210">
        <f ca="1">IF(SUM('Chemicals Calcs'!T$2:T153)-'Chem - ODS'!O$15*10^6&lt;0,0,IF(AND(SUM('Chemicals Calcs'!T$1:T152)-'Chem - ODS'!O$15*10^6&lt;0,SUM('Chemicals Calcs'!T$2:T153)-'Chem - ODS'!O$15*10^6&gt;0),SUM('Chemicals Calcs'!T$2:T153)-'Chem - ODS'!O$15*10^6,'Chemicals Calcs'!T153))</f>
        <v>0</v>
      </c>
      <c r="U153" s="210">
        <f ca="1">IF(SUM('Chemicals Calcs'!U$2:U153)-'Chem - ODS'!P$15*10^6&lt;0,0,IF(AND(SUM('Chemicals Calcs'!U$1:U152)-'Chem - ODS'!P$15*10^6&lt;0,SUM('Chemicals Calcs'!U$2:U153)-'Chem - ODS'!P$15*10^6&gt;0),SUM('Chemicals Calcs'!U$2:U153)-'Chem - ODS'!P$15*10^6,'Chemicals Calcs'!U153))</f>
        <v>0</v>
      </c>
      <c r="V153" s="210">
        <f ca="1">IF(SUM('Chemicals Calcs'!V$2:V153)-'Chem - ODS'!Q$15*10^6&lt;0,0,IF(AND(SUM('Chemicals Calcs'!V$1:V152)-'Chem - ODS'!Q$15*10^6&lt;0,SUM('Chemicals Calcs'!V$2:V153)-'Chem - ODS'!Q$15*10^6&gt;0),SUM('Chemicals Calcs'!V$2:V153)-'Chem - ODS'!Q$15*10^6,'Chemicals Calcs'!V153))</f>
        <v>0</v>
      </c>
      <c r="W153" s="210">
        <f ca="1">IF(SUM('Chemicals Calcs'!W$2:W153)-'Chem - ODS'!R$15*10^6&lt;0,0,IF(AND(SUM('Chemicals Calcs'!W$1:W152)-'Chem - ODS'!R$15*10^6&lt;0,SUM('Chemicals Calcs'!W$2:W153)-'Chem - ODS'!R$15*10^6&gt;0),SUM('Chemicals Calcs'!W$2:W153)-'Chem - ODS'!R$15*10^6,'Chemicals Calcs'!W153))</f>
        <v>0</v>
      </c>
      <c r="X153" s="210">
        <f ca="1">IF(SUM('Chemicals Calcs'!X$2:X153)-'Chem - ODS'!S$15*10^6&lt;0,0,IF(AND(SUM('Chemicals Calcs'!X$1:X152)-'Chem - ODS'!S$15*10^6&lt;0,SUM('Chemicals Calcs'!X$2:X153)-'Chem - ODS'!S$15*10^6&gt;0),SUM('Chemicals Calcs'!X$2:X153)-'Chem - ODS'!S$15*10^6,'Chemicals Calcs'!X153))</f>
        <v>0</v>
      </c>
      <c r="Y153" s="210">
        <f ca="1">IF(SUM('Chemicals Calcs'!Y$2:Y153)-'Chem - ODS'!T$15*10^6&lt;0,0,IF(AND(SUM('Chemicals Calcs'!Y$1:Y152)-'Chem - ODS'!T$15*10^6&lt;0,SUM('Chemicals Calcs'!Y$2:Y153)-'Chem - ODS'!T$15*10^6&gt;0),SUM('Chemicals Calcs'!Y$2:Y153)-'Chem - ODS'!T$15*10^6,'Chemicals Calcs'!Y153))</f>
        <v>0</v>
      </c>
      <c r="Z153" s="210">
        <f ca="1">IF(SUM('Chemicals Calcs'!Z$2:Z153)-'Chem - ODS'!U$15*10^6&lt;0,0,IF(AND(SUM('Chemicals Calcs'!Z$1:Z152)-'Chem - ODS'!U$15*10^6&lt;0,SUM('Chemicals Calcs'!Z$2:Z153)-'Chem - ODS'!U$15*10^6&gt;0),SUM('Chemicals Calcs'!Z$2:Z153)-'Chem - ODS'!U$15*10^6,'Chemicals Calcs'!Z153))</f>
        <v>0</v>
      </c>
      <c r="AA153" s="210">
        <f ca="1">IF(SUM('Chemicals Calcs'!AA$2:AA153)-'Chem - ODS'!V$15*10^6&lt;0,0,IF(AND(SUM('Chemicals Calcs'!AA$1:AA152)-'Chem - ODS'!V$15*10^6&lt;0,SUM('Chemicals Calcs'!AA$2:AA153)-'Chem - ODS'!V$15*10^6&gt;0),SUM('Chemicals Calcs'!AA$2:AA153)-'Chem - ODS'!V$15*10^6,'Chemicals Calcs'!AA153))</f>
        <v>0</v>
      </c>
      <c r="AB153" s="210">
        <f ca="1">IF(SUM('Chemicals Calcs'!AB$2:AB153)-'Chem - ODS'!W$15*10^6&lt;0,0,IF(AND(SUM('Chemicals Calcs'!AB$1:AB152)-'Chem - ODS'!W$15*10^6&lt;0,SUM('Chemicals Calcs'!AB$2:AB153)-'Chem - ODS'!W$15*10^6&gt;0),SUM('Chemicals Calcs'!AB$2:AB153)-'Chem - ODS'!W$15*10^6,'Chemicals Calcs'!AB153))</f>
        <v>0</v>
      </c>
      <c r="AC153" s="210">
        <f ca="1">IF(SUM('Chemicals Calcs'!AC$2:AC153)-'Chem - ODS'!X$15*10^6&lt;0,0,IF(AND(SUM('Chemicals Calcs'!AC$1:AC152)-'Chem - ODS'!X$15*10^6&lt;0,SUM('Chemicals Calcs'!AC$2:AC153)-'Chem - ODS'!X$15*10^6&gt;0),SUM('Chemicals Calcs'!AC$2:AC153)-'Chem - ODS'!X$15*10^6,'Chemicals Calcs'!AC153))</f>
        <v>0</v>
      </c>
      <c r="AD153" s="210">
        <f ca="1">IF(SUM('Chemicals Calcs'!AD$2:AD153)-'Chem - ODS'!Y$15*10^6&lt;0,0,IF(AND(SUM('Chemicals Calcs'!AD$1:AD152)-'Chem - ODS'!Y$15*10^6&lt;0,SUM('Chemicals Calcs'!AD$2:AD153)-'Chem - ODS'!Y$15*10^6&gt;0),SUM('Chemicals Calcs'!AD$2:AD153)-'Chem - ODS'!Y$15*10^6,'Chemicals Calcs'!AD153))</f>
        <v>0</v>
      </c>
      <c r="AE153" s="210">
        <f ca="1">IF(SUM('Chemicals Calcs'!AE$2:AE153)-'Chem - ODS'!Z$15*10^6&lt;0,0,IF(AND(SUM('Chemicals Calcs'!AE$1:AE152)-'Chem - ODS'!Z$15*10^6&lt;0,SUM('Chemicals Calcs'!AE$2:AE153)-'Chem - ODS'!Z$15*10^6&gt;0),SUM('Chemicals Calcs'!AE$2:AE153)-'Chem - ODS'!Z$15*10^6,'Chemicals Calcs'!AE153))</f>
        <v>0</v>
      </c>
      <c r="AF153" s="210">
        <f ca="1">IF(SUM('Chemicals Calcs'!AF$2:AF153)-'Chem - ODS'!AA$15*10^6&lt;0,0,IF(AND(SUM('Chemicals Calcs'!AF$1:AF152)-'Chem - ODS'!AA$15*10^6&lt;0,SUM('Chemicals Calcs'!AF$2:AF153)-'Chem - ODS'!AA$15*10^6&gt;0),SUM('Chemicals Calcs'!AF$2:AF153)-'Chem - ODS'!AA$15*10^6,'Chemicals Calcs'!AF153))</f>
        <v>0</v>
      </c>
      <c r="AG153" s="210">
        <f ca="1">IF(SUM('Chemicals Calcs'!AG$2:AG153)-'Chem - ODS'!AB$15*10^6&lt;0,0,IF(AND(SUM('Chemicals Calcs'!AG$1:AG152)-'Chem - ODS'!AB$15*10^6&lt;0,SUM('Chemicals Calcs'!AG$2:AG153)-'Chem - ODS'!AB$15*10^6&gt;0),SUM('Chemicals Calcs'!AG$2:AG153)-'Chem - ODS'!AB$15*10^6,'Chemicals Calcs'!AG153))</f>
        <v>0</v>
      </c>
      <c r="AH153" s="210">
        <f ca="1">IF(SUM('Chemicals Calcs'!AH$2:AH153)-'Chem - ODS'!AC$15*10^6&lt;0,0,IF(AND(SUM('Chemicals Calcs'!AH$1:AH152)-'Chem - ODS'!AC$15*10^6&lt;0,SUM('Chemicals Calcs'!AH$2:AH153)-'Chem - ODS'!AC$15*10^6&gt;0),SUM('Chemicals Calcs'!AH$2:AH153)-'Chem - ODS'!AC$15*10^6,'Chemicals Calcs'!AH153))</f>
        <v>0</v>
      </c>
      <c r="AI153" s="210">
        <f ca="1">IF(SUM('Chemicals Calcs'!AI$2:AI153)-'Chem - ODS'!AD$15*10^6&lt;0,0,IF(AND(SUM('Chemicals Calcs'!AI$1:AI152)-'Chem - ODS'!AD$15*10^6&lt;0,SUM('Chemicals Calcs'!AI$2:AI153)-'Chem - ODS'!AD$15*10^6&gt;0),SUM('Chemicals Calcs'!AI$2:AI153)-'Chem - ODS'!AD$15*10^6,'Chemicals Calcs'!AI153))</f>
        <v>0</v>
      </c>
      <c r="AJ153" s="210">
        <f ca="1">IF(SUM('Chemicals Calcs'!AJ$2:AJ153)-'Chem - ODS'!AE$15*10^6&lt;0,0,IF(AND(SUM('Chemicals Calcs'!AJ$1:AJ152)-'Chem - ODS'!AE$15*10^6&lt;0,SUM('Chemicals Calcs'!AJ$2:AJ153)-'Chem - ODS'!AE$15*10^6&gt;0),SUM('Chemicals Calcs'!AJ$2:AJ153)-'Chem - ODS'!AE$15*10^6,'Chemicals Calcs'!AJ153))</f>
        <v>0</v>
      </c>
      <c r="AK153" s="210">
        <f ca="1">IF(SUM('Chemicals Calcs'!AK$2:AK153)-'Chem - ODS'!AF$15*10^6&lt;0,0,IF(AND(SUM('Chemicals Calcs'!AK$1:AK152)-'Chem - ODS'!AF$15*10^6&lt;0,SUM('Chemicals Calcs'!AK$2:AK153)-'Chem - ODS'!AF$15*10^6&gt;0),SUM('Chemicals Calcs'!AK$2:AK153)-'Chem - ODS'!AF$15*10^6,'Chemicals Calcs'!AK153))</f>
        <v>0</v>
      </c>
      <c r="AL153" s="210">
        <f ca="1">IF(SUM('Chemicals Calcs'!AL$2:AL153)-'Chem - ODS'!AG$15*10^6&lt;0,0,IF(AND(SUM('Chemicals Calcs'!AL$1:AL152)-'Chem - ODS'!AG$15*10^6&lt;0,SUM('Chemicals Calcs'!AL$2:AL153)-'Chem - ODS'!AG$15*10^6&gt;0),SUM('Chemicals Calcs'!AL$2:AL153)-'Chem - ODS'!AG$15*10^6,'Chemicals Calcs'!AL153))</f>
        <v>0</v>
      </c>
      <c r="AM153" s="210">
        <f ca="1">IF(SUM('Chemicals Calcs'!AM$2:AM153)-'Chem - ODS'!AH$15*10^6&lt;0,0,IF(AND(SUM('Chemicals Calcs'!AM$1:AM152)-'Chem - ODS'!AH$15*10^6&lt;0,SUM('Chemicals Calcs'!AM$2:AM153)-'Chem - ODS'!AH$15*10^6&gt;0),SUM('Chemicals Calcs'!AM$2:AM153)-'Chem - ODS'!AH$15*10^6,'Chemicals Calcs'!AM153))</f>
        <v>0</v>
      </c>
      <c r="AN153" s="210">
        <f ca="1">IF(SUM('Chemicals Calcs'!AN$2:AN153)-'Chem - ODS'!AI$15*10^6&lt;0,0,IF(AND(SUM('Chemicals Calcs'!AN$1:AN152)-'Chem - ODS'!AI$15*10^6&lt;0,SUM('Chemicals Calcs'!AN$2:AN153)-'Chem - ODS'!AI$15*10^6&gt;0),SUM('Chemicals Calcs'!AN$2:AN153)-'Chem - ODS'!AI$15*10^6,'Chemicals Calcs'!AN153))</f>
        <v>0</v>
      </c>
      <c r="AO153" s="210">
        <f ca="1">IF(SUM('Chemicals Calcs'!AO$2:AO153)-'Chem - ODS'!AJ$15*10^6&lt;0,0,IF(AND(SUM('Chemicals Calcs'!AO$1:AO152)-'Chem - ODS'!AJ$15*10^6&lt;0,SUM('Chemicals Calcs'!AO$2:AO153)-'Chem - ODS'!AJ$15*10^6&gt;0),SUM('Chemicals Calcs'!AO$2:AO153)-'Chem - ODS'!AJ$15*10^6,'Chemicals Calcs'!AO153))</f>
        <v>0</v>
      </c>
      <c r="AP153" s="210">
        <f ca="1">IF(SUM('Chemicals Calcs'!AP$2:AP153)-'Chem - ODS'!AK$15*10^6&lt;0,0,IF(AND(SUM('Chemicals Calcs'!AP$1:AP152)-'Chem - ODS'!AK$15*10^6&lt;0,SUM('Chemicals Calcs'!AP$2:AP153)-'Chem - ODS'!AK$15*10^6&gt;0),SUM('Chemicals Calcs'!AP$2:AP153)-'Chem - ODS'!AK$15*10^6,'Chemicals Calcs'!AP153))</f>
        <v>0</v>
      </c>
    </row>
    <row r="154" spans="1:42">
      <c r="A154" s="74">
        <v>200</v>
      </c>
      <c r="B154">
        <f ca="1">IF('Chemicals 2010'!$A162="CP",INDIRECT("'Chemicals 2010'!"&amp;'Country Selector'!$B$3&amp;ROW($A162))*10^12,0)</f>
        <v>0</v>
      </c>
      <c r="C154" s="90">
        <f t="shared" ca="1" si="6"/>
        <v>0</v>
      </c>
      <c r="D154" s="90">
        <f t="shared" ca="1" si="6"/>
        <v>0</v>
      </c>
      <c r="E154" s="90">
        <f t="shared" ca="1" si="6"/>
        <v>0</v>
      </c>
      <c r="F154" s="90">
        <f t="shared" ca="1" si="6"/>
        <v>0</v>
      </c>
      <c r="G154" s="210">
        <f ca="1">IF(SUM('Chemicals Calcs'!G$2:G154)-'Chem - ODS'!B$15*10^6&lt;0,0,IF(AND(SUM('Chemicals Calcs'!G$1:G153)-'Chem - ODS'!B$15*10^6&lt;0,SUM('Chemicals Calcs'!G$2:G154)-'Chem - ODS'!B$15*10^6&gt;0),SUM('Chemicals Calcs'!G$2:G154)-'Chem - ODS'!B$15*10^6,'Chemicals Calcs'!G154))</f>
        <v>0</v>
      </c>
      <c r="H154" s="210">
        <f ca="1">IF(SUM('Chemicals Calcs'!H$2:H154)-'Chem - ODS'!C$15*10^6&lt;0,0,IF(AND(SUM('Chemicals Calcs'!H$1:H153)-'Chem - ODS'!C$15*10^6&lt;0,SUM('Chemicals Calcs'!H$2:H154)-'Chem - ODS'!C$15*10^6&gt;0),SUM('Chemicals Calcs'!H$2:H154)-'Chem - ODS'!C$15*10^6,'Chemicals Calcs'!H154))</f>
        <v>0</v>
      </c>
      <c r="I154" s="210">
        <f ca="1">IF(SUM('Chemicals Calcs'!I$2:I154)-'Chem - ODS'!D$15*10^6&lt;0,0,IF(AND(SUM('Chemicals Calcs'!I$1:I153)-'Chem - ODS'!D$15*10^6&lt;0,SUM('Chemicals Calcs'!I$2:I154)-'Chem - ODS'!D$15*10^6&gt;0),SUM('Chemicals Calcs'!I$2:I154)-'Chem - ODS'!D$15*10^6,'Chemicals Calcs'!I154))</f>
        <v>0</v>
      </c>
      <c r="J154" s="210">
        <f ca="1">IF(SUM('Chemicals Calcs'!J$2:J154)-'Chem - ODS'!E$15*10^6&lt;0,0,IF(AND(SUM('Chemicals Calcs'!J$1:J153)-'Chem - ODS'!E$15*10^6&lt;0,SUM('Chemicals Calcs'!J$2:J154)-'Chem - ODS'!E$15*10^6&gt;0),SUM('Chemicals Calcs'!J$2:J154)-'Chem - ODS'!E$15*10^6,'Chemicals Calcs'!J154))</f>
        <v>0</v>
      </c>
      <c r="K154" s="210">
        <f ca="1">IF(SUM('Chemicals Calcs'!K$2:K154)-'Chem - ODS'!F$15*10^6&lt;0,0,IF(AND(SUM('Chemicals Calcs'!K$1:K153)-'Chem - ODS'!F$15*10^6&lt;0,SUM('Chemicals Calcs'!K$2:K154)-'Chem - ODS'!F$15*10^6&gt;0),SUM('Chemicals Calcs'!K$2:K154)-'Chem - ODS'!F$15*10^6,'Chemicals Calcs'!K154))</f>
        <v>0</v>
      </c>
      <c r="L154" s="210">
        <f ca="1">IF(SUM('Chemicals Calcs'!L$2:L154)-'Chem - ODS'!G$15*10^6&lt;0,0,IF(AND(SUM('Chemicals Calcs'!L$1:L153)-'Chem - ODS'!G$15*10^6&lt;0,SUM('Chemicals Calcs'!L$2:L154)-'Chem - ODS'!G$15*10^6&gt;0),SUM('Chemicals Calcs'!L$2:L154)-'Chem - ODS'!G$15*10^6,'Chemicals Calcs'!L154))</f>
        <v>0</v>
      </c>
      <c r="M154" s="210">
        <f ca="1">IF(SUM('Chemicals Calcs'!M$2:M154)-'Chem - ODS'!H$15*10^6&lt;0,0,IF(AND(SUM('Chemicals Calcs'!M$1:M153)-'Chem - ODS'!H$15*10^6&lt;0,SUM('Chemicals Calcs'!M$2:M154)-'Chem - ODS'!H$15*10^6&gt;0),SUM('Chemicals Calcs'!M$2:M154)-'Chem - ODS'!H$15*10^6,'Chemicals Calcs'!M154))</f>
        <v>0</v>
      </c>
      <c r="N154" s="210">
        <f ca="1">IF(SUM('Chemicals Calcs'!N$2:N154)-'Chem - ODS'!I$15*10^6&lt;0,0,IF(AND(SUM('Chemicals Calcs'!N$1:N153)-'Chem - ODS'!I$15*10^6&lt;0,SUM('Chemicals Calcs'!N$2:N154)-'Chem - ODS'!I$15*10^6&gt;0),SUM('Chemicals Calcs'!N$2:N154)-'Chem - ODS'!I$15*10^6,'Chemicals Calcs'!N154))</f>
        <v>0</v>
      </c>
      <c r="O154" s="210">
        <f ca="1">IF(SUM('Chemicals Calcs'!O$2:O154)-'Chem - ODS'!J$15*10^6&lt;0,0,IF(AND(SUM('Chemicals Calcs'!O$1:O153)-'Chem - ODS'!J$15*10^6&lt;0,SUM('Chemicals Calcs'!O$2:O154)-'Chem - ODS'!J$15*10^6&gt;0),SUM('Chemicals Calcs'!O$2:O154)-'Chem - ODS'!J$15*10^6,'Chemicals Calcs'!O154))</f>
        <v>0</v>
      </c>
      <c r="P154" s="210">
        <f ca="1">IF(SUM('Chemicals Calcs'!P$2:P154)-'Chem - ODS'!K$15*10^6&lt;0,0,IF(AND(SUM('Chemicals Calcs'!P$1:P153)-'Chem - ODS'!K$15*10^6&lt;0,SUM('Chemicals Calcs'!P$2:P154)-'Chem - ODS'!K$15*10^6&gt;0),SUM('Chemicals Calcs'!P$2:P154)-'Chem - ODS'!K$15*10^6,'Chemicals Calcs'!P154))</f>
        <v>0</v>
      </c>
      <c r="Q154" s="210">
        <f ca="1">IF(SUM('Chemicals Calcs'!Q$2:Q154)-'Chem - ODS'!L$15*10^6&lt;0,0,IF(AND(SUM('Chemicals Calcs'!Q$1:Q153)-'Chem - ODS'!L$15*10^6&lt;0,SUM('Chemicals Calcs'!Q$2:Q154)-'Chem - ODS'!L$15*10^6&gt;0),SUM('Chemicals Calcs'!Q$2:Q154)-'Chem - ODS'!L$15*10^6,'Chemicals Calcs'!Q154))</f>
        <v>0</v>
      </c>
      <c r="R154" s="210">
        <f ca="1">IF(SUM('Chemicals Calcs'!R$2:R154)-'Chem - ODS'!M$15*10^6&lt;0,0,IF(AND(SUM('Chemicals Calcs'!R$1:R153)-'Chem - ODS'!M$15*10^6&lt;0,SUM('Chemicals Calcs'!R$2:R154)-'Chem - ODS'!M$15*10^6&gt;0),SUM('Chemicals Calcs'!R$2:R154)-'Chem - ODS'!M$15*10^6,'Chemicals Calcs'!R154))</f>
        <v>0</v>
      </c>
      <c r="S154" s="210">
        <f ca="1">IF(SUM('Chemicals Calcs'!S$2:S154)-'Chem - ODS'!N$15*10^6&lt;0,0,IF(AND(SUM('Chemicals Calcs'!S$1:S153)-'Chem - ODS'!N$15*10^6&lt;0,SUM('Chemicals Calcs'!S$2:S154)-'Chem - ODS'!N$15*10^6&gt;0),SUM('Chemicals Calcs'!S$2:S154)-'Chem - ODS'!N$15*10^6,'Chemicals Calcs'!S154))</f>
        <v>0</v>
      </c>
      <c r="T154" s="210">
        <f ca="1">IF(SUM('Chemicals Calcs'!T$2:T154)-'Chem - ODS'!O$15*10^6&lt;0,0,IF(AND(SUM('Chemicals Calcs'!T$1:T153)-'Chem - ODS'!O$15*10^6&lt;0,SUM('Chemicals Calcs'!T$2:T154)-'Chem - ODS'!O$15*10^6&gt;0),SUM('Chemicals Calcs'!T$2:T154)-'Chem - ODS'!O$15*10^6,'Chemicals Calcs'!T154))</f>
        <v>0</v>
      </c>
      <c r="U154" s="210">
        <f ca="1">IF(SUM('Chemicals Calcs'!U$2:U154)-'Chem - ODS'!P$15*10^6&lt;0,0,IF(AND(SUM('Chemicals Calcs'!U$1:U153)-'Chem - ODS'!P$15*10^6&lt;0,SUM('Chemicals Calcs'!U$2:U154)-'Chem - ODS'!P$15*10^6&gt;0),SUM('Chemicals Calcs'!U$2:U154)-'Chem - ODS'!P$15*10^6,'Chemicals Calcs'!U154))</f>
        <v>0</v>
      </c>
      <c r="V154" s="210">
        <f ca="1">IF(SUM('Chemicals Calcs'!V$2:V154)-'Chem - ODS'!Q$15*10^6&lt;0,0,IF(AND(SUM('Chemicals Calcs'!V$1:V153)-'Chem - ODS'!Q$15*10^6&lt;0,SUM('Chemicals Calcs'!V$2:V154)-'Chem - ODS'!Q$15*10^6&gt;0),SUM('Chemicals Calcs'!V$2:V154)-'Chem - ODS'!Q$15*10^6,'Chemicals Calcs'!V154))</f>
        <v>0</v>
      </c>
      <c r="W154" s="210">
        <f ca="1">IF(SUM('Chemicals Calcs'!W$2:W154)-'Chem - ODS'!R$15*10^6&lt;0,0,IF(AND(SUM('Chemicals Calcs'!W$1:W153)-'Chem - ODS'!R$15*10^6&lt;0,SUM('Chemicals Calcs'!W$2:W154)-'Chem - ODS'!R$15*10^6&gt;0),SUM('Chemicals Calcs'!W$2:W154)-'Chem - ODS'!R$15*10^6,'Chemicals Calcs'!W154))</f>
        <v>0</v>
      </c>
      <c r="X154" s="210">
        <f ca="1">IF(SUM('Chemicals Calcs'!X$2:X154)-'Chem - ODS'!S$15*10^6&lt;0,0,IF(AND(SUM('Chemicals Calcs'!X$1:X153)-'Chem - ODS'!S$15*10^6&lt;0,SUM('Chemicals Calcs'!X$2:X154)-'Chem - ODS'!S$15*10^6&gt;0),SUM('Chemicals Calcs'!X$2:X154)-'Chem - ODS'!S$15*10^6,'Chemicals Calcs'!X154))</f>
        <v>0</v>
      </c>
      <c r="Y154" s="210">
        <f ca="1">IF(SUM('Chemicals Calcs'!Y$2:Y154)-'Chem - ODS'!T$15*10^6&lt;0,0,IF(AND(SUM('Chemicals Calcs'!Y$1:Y153)-'Chem - ODS'!T$15*10^6&lt;0,SUM('Chemicals Calcs'!Y$2:Y154)-'Chem - ODS'!T$15*10^6&gt;0),SUM('Chemicals Calcs'!Y$2:Y154)-'Chem - ODS'!T$15*10^6,'Chemicals Calcs'!Y154))</f>
        <v>0</v>
      </c>
      <c r="Z154" s="210">
        <f ca="1">IF(SUM('Chemicals Calcs'!Z$2:Z154)-'Chem - ODS'!U$15*10^6&lt;0,0,IF(AND(SUM('Chemicals Calcs'!Z$1:Z153)-'Chem - ODS'!U$15*10^6&lt;0,SUM('Chemicals Calcs'!Z$2:Z154)-'Chem - ODS'!U$15*10^6&gt;0),SUM('Chemicals Calcs'!Z$2:Z154)-'Chem - ODS'!U$15*10^6,'Chemicals Calcs'!Z154))</f>
        <v>0</v>
      </c>
      <c r="AA154" s="210">
        <f ca="1">IF(SUM('Chemicals Calcs'!AA$2:AA154)-'Chem - ODS'!V$15*10^6&lt;0,0,IF(AND(SUM('Chemicals Calcs'!AA$1:AA153)-'Chem - ODS'!V$15*10^6&lt;0,SUM('Chemicals Calcs'!AA$2:AA154)-'Chem - ODS'!V$15*10^6&gt;0),SUM('Chemicals Calcs'!AA$2:AA154)-'Chem - ODS'!V$15*10^6,'Chemicals Calcs'!AA154))</f>
        <v>0</v>
      </c>
      <c r="AB154" s="210">
        <f ca="1">IF(SUM('Chemicals Calcs'!AB$2:AB154)-'Chem - ODS'!W$15*10^6&lt;0,0,IF(AND(SUM('Chemicals Calcs'!AB$1:AB153)-'Chem - ODS'!W$15*10^6&lt;0,SUM('Chemicals Calcs'!AB$2:AB154)-'Chem - ODS'!W$15*10^6&gt;0),SUM('Chemicals Calcs'!AB$2:AB154)-'Chem - ODS'!W$15*10^6,'Chemicals Calcs'!AB154))</f>
        <v>0</v>
      </c>
      <c r="AC154" s="210">
        <f ca="1">IF(SUM('Chemicals Calcs'!AC$2:AC154)-'Chem - ODS'!X$15*10^6&lt;0,0,IF(AND(SUM('Chemicals Calcs'!AC$1:AC153)-'Chem - ODS'!X$15*10^6&lt;0,SUM('Chemicals Calcs'!AC$2:AC154)-'Chem - ODS'!X$15*10^6&gt;0),SUM('Chemicals Calcs'!AC$2:AC154)-'Chem - ODS'!X$15*10^6,'Chemicals Calcs'!AC154))</f>
        <v>0</v>
      </c>
      <c r="AD154" s="210">
        <f ca="1">IF(SUM('Chemicals Calcs'!AD$2:AD154)-'Chem - ODS'!Y$15*10^6&lt;0,0,IF(AND(SUM('Chemicals Calcs'!AD$1:AD153)-'Chem - ODS'!Y$15*10^6&lt;0,SUM('Chemicals Calcs'!AD$2:AD154)-'Chem - ODS'!Y$15*10^6&gt;0),SUM('Chemicals Calcs'!AD$2:AD154)-'Chem - ODS'!Y$15*10^6,'Chemicals Calcs'!AD154))</f>
        <v>0</v>
      </c>
      <c r="AE154" s="210">
        <f ca="1">IF(SUM('Chemicals Calcs'!AE$2:AE154)-'Chem - ODS'!Z$15*10^6&lt;0,0,IF(AND(SUM('Chemicals Calcs'!AE$1:AE153)-'Chem - ODS'!Z$15*10^6&lt;0,SUM('Chemicals Calcs'!AE$2:AE154)-'Chem - ODS'!Z$15*10^6&gt;0),SUM('Chemicals Calcs'!AE$2:AE154)-'Chem - ODS'!Z$15*10^6,'Chemicals Calcs'!AE154))</f>
        <v>0</v>
      </c>
      <c r="AF154" s="210">
        <f ca="1">IF(SUM('Chemicals Calcs'!AF$2:AF154)-'Chem - ODS'!AA$15*10^6&lt;0,0,IF(AND(SUM('Chemicals Calcs'!AF$1:AF153)-'Chem - ODS'!AA$15*10^6&lt;0,SUM('Chemicals Calcs'!AF$2:AF154)-'Chem - ODS'!AA$15*10^6&gt;0),SUM('Chemicals Calcs'!AF$2:AF154)-'Chem - ODS'!AA$15*10^6,'Chemicals Calcs'!AF154))</f>
        <v>0</v>
      </c>
      <c r="AG154" s="210">
        <f ca="1">IF(SUM('Chemicals Calcs'!AG$2:AG154)-'Chem - ODS'!AB$15*10^6&lt;0,0,IF(AND(SUM('Chemicals Calcs'!AG$1:AG153)-'Chem - ODS'!AB$15*10^6&lt;0,SUM('Chemicals Calcs'!AG$2:AG154)-'Chem - ODS'!AB$15*10^6&gt;0),SUM('Chemicals Calcs'!AG$2:AG154)-'Chem - ODS'!AB$15*10^6,'Chemicals Calcs'!AG154))</f>
        <v>0</v>
      </c>
      <c r="AH154" s="210">
        <f ca="1">IF(SUM('Chemicals Calcs'!AH$2:AH154)-'Chem - ODS'!AC$15*10^6&lt;0,0,IF(AND(SUM('Chemicals Calcs'!AH$1:AH153)-'Chem - ODS'!AC$15*10^6&lt;0,SUM('Chemicals Calcs'!AH$2:AH154)-'Chem - ODS'!AC$15*10^6&gt;0),SUM('Chemicals Calcs'!AH$2:AH154)-'Chem - ODS'!AC$15*10^6,'Chemicals Calcs'!AH154))</f>
        <v>0</v>
      </c>
      <c r="AI154" s="210">
        <f ca="1">IF(SUM('Chemicals Calcs'!AI$2:AI154)-'Chem - ODS'!AD$15*10^6&lt;0,0,IF(AND(SUM('Chemicals Calcs'!AI$1:AI153)-'Chem - ODS'!AD$15*10^6&lt;0,SUM('Chemicals Calcs'!AI$2:AI154)-'Chem - ODS'!AD$15*10^6&gt;0),SUM('Chemicals Calcs'!AI$2:AI154)-'Chem - ODS'!AD$15*10^6,'Chemicals Calcs'!AI154))</f>
        <v>0</v>
      </c>
      <c r="AJ154" s="210">
        <f ca="1">IF(SUM('Chemicals Calcs'!AJ$2:AJ154)-'Chem - ODS'!AE$15*10^6&lt;0,0,IF(AND(SUM('Chemicals Calcs'!AJ$1:AJ153)-'Chem - ODS'!AE$15*10^6&lt;0,SUM('Chemicals Calcs'!AJ$2:AJ154)-'Chem - ODS'!AE$15*10^6&gt;0),SUM('Chemicals Calcs'!AJ$2:AJ154)-'Chem - ODS'!AE$15*10^6,'Chemicals Calcs'!AJ154))</f>
        <v>0</v>
      </c>
      <c r="AK154" s="210">
        <f ca="1">IF(SUM('Chemicals Calcs'!AK$2:AK154)-'Chem - ODS'!AF$15*10^6&lt;0,0,IF(AND(SUM('Chemicals Calcs'!AK$1:AK153)-'Chem - ODS'!AF$15*10^6&lt;0,SUM('Chemicals Calcs'!AK$2:AK154)-'Chem - ODS'!AF$15*10^6&gt;0),SUM('Chemicals Calcs'!AK$2:AK154)-'Chem - ODS'!AF$15*10^6,'Chemicals Calcs'!AK154))</f>
        <v>0</v>
      </c>
      <c r="AL154" s="210">
        <f ca="1">IF(SUM('Chemicals Calcs'!AL$2:AL154)-'Chem - ODS'!AG$15*10^6&lt;0,0,IF(AND(SUM('Chemicals Calcs'!AL$1:AL153)-'Chem - ODS'!AG$15*10^6&lt;0,SUM('Chemicals Calcs'!AL$2:AL154)-'Chem - ODS'!AG$15*10^6&gt;0),SUM('Chemicals Calcs'!AL$2:AL154)-'Chem - ODS'!AG$15*10^6,'Chemicals Calcs'!AL154))</f>
        <v>0</v>
      </c>
      <c r="AM154" s="210">
        <f ca="1">IF(SUM('Chemicals Calcs'!AM$2:AM154)-'Chem - ODS'!AH$15*10^6&lt;0,0,IF(AND(SUM('Chemicals Calcs'!AM$1:AM153)-'Chem - ODS'!AH$15*10^6&lt;0,SUM('Chemicals Calcs'!AM$2:AM154)-'Chem - ODS'!AH$15*10^6&gt;0),SUM('Chemicals Calcs'!AM$2:AM154)-'Chem - ODS'!AH$15*10^6,'Chemicals Calcs'!AM154))</f>
        <v>0</v>
      </c>
      <c r="AN154" s="210">
        <f ca="1">IF(SUM('Chemicals Calcs'!AN$2:AN154)-'Chem - ODS'!AI$15*10^6&lt;0,0,IF(AND(SUM('Chemicals Calcs'!AN$1:AN153)-'Chem - ODS'!AI$15*10^6&lt;0,SUM('Chemicals Calcs'!AN$2:AN154)-'Chem - ODS'!AI$15*10^6&gt;0),SUM('Chemicals Calcs'!AN$2:AN154)-'Chem - ODS'!AI$15*10^6,'Chemicals Calcs'!AN154))</f>
        <v>0</v>
      </c>
      <c r="AO154" s="210">
        <f ca="1">IF(SUM('Chemicals Calcs'!AO$2:AO154)-'Chem - ODS'!AJ$15*10^6&lt;0,0,IF(AND(SUM('Chemicals Calcs'!AO$1:AO153)-'Chem - ODS'!AJ$15*10^6&lt;0,SUM('Chemicals Calcs'!AO$2:AO154)-'Chem - ODS'!AJ$15*10^6&gt;0),SUM('Chemicals Calcs'!AO$2:AO154)-'Chem - ODS'!AJ$15*10^6,'Chemicals Calcs'!AO154))</f>
        <v>0</v>
      </c>
      <c r="AP154" s="210">
        <f ca="1">IF(SUM('Chemicals Calcs'!AP$2:AP154)-'Chem - ODS'!AK$15*10^6&lt;0,0,IF(AND(SUM('Chemicals Calcs'!AP$1:AP153)-'Chem - ODS'!AK$15*10^6&lt;0,SUM('Chemicals Calcs'!AP$2:AP154)-'Chem - ODS'!AK$15*10^6&gt;0),SUM('Chemicals Calcs'!AP$2:AP154)-'Chem - ODS'!AK$15*10^6,'Chemicals Calcs'!AP154))</f>
        <v>0</v>
      </c>
    </row>
    <row r="155" spans="1:42">
      <c r="A155" s="74">
        <v>250</v>
      </c>
      <c r="B155">
        <f ca="1">IF('Chemicals 2010'!$A163="CP",INDIRECT("'Chemicals 2010'!"&amp;'Country Selector'!$B$3&amp;ROW($A163))*10^12,0)</f>
        <v>0</v>
      </c>
      <c r="C155" s="90">
        <f t="shared" ca="1" si="6"/>
        <v>0</v>
      </c>
      <c r="D155" s="90">
        <f t="shared" ca="1" si="6"/>
        <v>0</v>
      </c>
      <c r="E155" s="90">
        <f t="shared" ca="1" si="6"/>
        <v>0</v>
      </c>
      <c r="F155" s="90">
        <f t="shared" ca="1" si="6"/>
        <v>0</v>
      </c>
      <c r="G155" s="210">
        <f ca="1">IF(SUM('Chemicals Calcs'!G$2:G155)-'Chem - ODS'!B$15*10^6&lt;0,0,IF(AND(SUM('Chemicals Calcs'!G$1:G154)-'Chem - ODS'!B$15*10^6&lt;0,SUM('Chemicals Calcs'!G$2:G155)-'Chem - ODS'!B$15*10^6&gt;0),SUM('Chemicals Calcs'!G$2:G155)-'Chem - ODS'!B$15*10^6,'Chemicals Calcs'!G155))</f>
        <v>0</v>
      </c>
      <c r="H155" s="210">
        <f ca="1">IF(SUM('Chemicals Calcs'!H$2:H155)-'Chem - ODS'!C$15*10^6&lt;0,0,IF(AND(SUM('Chemicals Calcs'!H$1:H154)-'Chem - ODS'!C$15*10^6&lt;0,SUM('Chemicals Calcs'!H$2:H155)-'Chem - ODS'!C$15*10^6&gt;0),SUM('Chemicals Calcs'!H$2:H155)-'Chem - ODS'!C$15*10^6,'Chemicals Calcs'!H155))</f>
        <v>0</v>
      </c>
      <c r="I155" s="210">
        <f ca="1">IF(SUM('Chemicals Calcs'!I$2:I155)-'Chem - ODS'!D$15*10^6&lt;0,0,IF(AND(SUM('Chemicals Calcs'!I$1:I154)-'Chem - ODS'!D$15*10^6&lt;0,SUM('Chemicals Calcs'!I$2:I155)-'Chem - ODS'!D$15*10^6&gt;0),SUM('Chemicals Calcs'!I$2:I155)-'Chem - ODS'!D$15*10^6,'Chemicals Calcs'!I155))</f>
        <v>0</v>
      </c>
      <c r="J155" s="210">
        <f ca="1">IF(SUM('Chemicals Calcs'!J$2:J155)-'Chem - ODS'!E$15*10^6&lt;0,0,IF(AND(SUM('Chemicals Calcs'!J$1:J154)-'Chem - ODS'!E$15*10^6&lt;0,SUM('Chemicals Calcs'!J$2:J155)-'Chem - ODS'!E$15*10^6&gt;0),SUM('Chemicals Calcs'!J$2:J155)-'Chem - ODS'!E$15*10^6,'Chemicals Calcs'!J155))</f>
        <v>0</v>
      </c>
      <c r="K155" s="210">
        <f ca="1">IF(SUM('Chemicals Calcs'!K$2:K155)-'Chem - ODS'!F$15*10^6&lt;0,0,IF(AND(SUM('Chemicals Calcs'!K$1:K154)-'Chem - ODS'!F$15*10^6&lt;0,SUM('Chemicals Calcs'!K$2:K155)-'Chem - ODS'!F$15*10^6&gt;0),SUM('Chemicals Calcs'!K$2:K155)-'Chem - ODS'!F$15*10^6,'Chemicals Calcs'!K155))</f>
        <v>0</v>
      </c>
      <c r="L155" s="210">
        <f ca="1">IF(SUM('Chemicals Calcs'!L$2:L155)-'Chem - ODS'!G$15*10^6&lt;0,0,IF(AND(SUM('Chemicals Calcs'!L$1:L154)-'Chem - ODS'!G$15*10^6&lt;0,SUM('Chemicals Calcs'!L$2:L155)-'Chem - ODS'!G$15*10^6&gt;0),SUM('Chemicals Calcs'!L$2:L155)-'Chem - ODS'!G$15*10^6,'Chemicals Calcs'!L155))</f>
        <v>0</v>
      </c>
      <c r="M155" s="210">
        <f ca="1">IF(SUM('Chemicals Calcs'!M$2:M155)-'Chem - ODS'!H$15*10^6&lt;0,0,IF(AND(SUM('Chemicals Calcs'!M$1:M154)-'Chem - ODS'!H$15*10^6&lt;0,SUM('Chemicals Calcs'!M$2:M155)-'Chem - ODS'!H$15*10^6&gt;0),SUM('Chemicals Calcs'!M$2:M155)-'Chem - ODS'!H$15*10^6,'Chemicals Calcs'!M155))</f>
        <v>0</v>
      </c>
      <c r="N155" s="210">
        <f ca="1">IF(SUM('Chemicals Calcs'!N$2:N155)-'Chem - ODS'!I$15*10^6&lt;0,0,IF(AND(SUM('Chemicals Calcs'!N$1:N154)-'Chem - ODS'!I$15*10^6&lt;0,SUM('Chemicals Calcs'!N$2:N155)-'Chem - ODS'!I$15*10^6&gt;0),SUM('Chemicals Calcs'!N$2:N155)-'Chem - ODS'!I$15*10^6,'Chemicals Calcs'!N155))</f>
        <v>0</v>
      </c>
      <c r="O155" s="210">
        <f ca="1">IF(SUM('Chemicals Calcs'!O$2:O155)-'Chem - ODS'!J$15*10^6&lt;0,0,IF(AND(SUM('Chemicals Calcs'!O$1:O154)-'Chem - ODS'!J$15*10^6&lt;0,SUM('Chemicals Calcs'!O$2:O155)-'Chem - ODS'!J$15*10^6&gt;0),SUM('Chemicals Calcs'!O$2:O155)-'Chem - ODS'!J$15*10^6,'Chemicals Calcs'!O155))</f>
        <v>0</v>
      </c>
      <c r="P155" s="210">
        <f ca="1">IF(SUM('Chemicals Calcs'!P$2:P155)-'Chem - ODS'!K$15*10^6&lt;0,0,IF(AND(SUM('Chemicals Calcs'!P$1:P154)-'Chem - ODS'!K$15*10^6&lt;0,SUM('Chemicals Calcs'!P$2:P155)-'Chem - ODS'!K$15*10^6&gt;0),SUM('Chemicals Calcs'!P$2:P155)-'Chem - ODS'!K$15*10^6,'Chemicals Calcs'!P155))</f>
        <v>0</v>
      </c>
      <c r="Q155" s="210">
        <f ca="1">IF(SUM('Chemicals Calcs'!Q$2:Q155)-'Chem - ODS'!L$15*10^6&lt;0,0,IF(AND(SUM('Chemicals Calcs'!Q$1:Q154)-'Chem - ODS'!L$15*10^6&lt;0,SUM('Chemicals Calcs'!Q$2:Q155)-'Chem - ODS'!L$15*10^6&gt;0),SUM('Chemicals Calcs'!Q$2:Q155)-'Chem - ODS'!L$15*10^6,'Chemicals Calcs'!Q155))</f>
        <v>0</v>
      </c>
      <c r="R155" s="210">
        <f ca="1">IF(SUM('Chemicals Calcs'!R$2:R155)-'Chem - ODS'!M$15*10^6&lt;0,0,IF(AND(SUM('Chemicals Calcs'!R$1:R154)-'Chem - ODS'!M$15*10^6&lt;0,SUM('Chemicals Calcs'!R$2:R155)-'Chem - ODS'!M$15*10^6&gt;0),SUM('Chemicals Calcs'!R$2:R155)-'Chem - ODS'!M$15*10^6,'Chemicals Calcs'!R155))</f>
        <v>0</v>
      </c>
      <c r="S155" s="210">
        <f ca="1">IF(SUM('Chemicals Calcs'!S$2:S155)-'Chem - ODS'!N$15*10^6&lt;0,0,IF(AND(SUM('Chemicals Calcs'!S$1:S154)-'Chem - ODS'!N$15*10^6&lt;0,SUM('Chemicals Calcs'!S$2:S155)-'Chem - ODS'!N$15*10^6&gt;0),SUM('Chemicals Calcs'!S$2:S155)-'Chem - ODS'!N$15*10^6,'Chemicals Calcs'!S155))</f>
        <v>0</v>
      </c>
      <c r="T155" s="210">
        <f ca="1">IF(SUM('Chemicals Calcs'!T$2:T155)-'Chem - ODS'!O$15*10^6&lt;0,0,IF(AND(SUM('Chemicals Calcs'!T$1:T154)-'Chem - ODS'!O$15*10^6&lt;0,SUM('Chemicals Calcs'!T$2:T155)-'Chem - ODS'!O$15*10^6&gt;0),SUM('Chemicals Calcs'!T$2:T155)-'Chem - ODS'!O$15*10^6,'Chemicals Calcs'!T155))</f>
        <v>0</v>
      </c>
      <c r="U155" s="210">
        <f ca="1">IF(SUM('Chemicals Calcs'!U$2:U155)-'Chem - ODS'!P$15*10^6&lt;0,0,IF(AND(SUM('Chemicals Calcs'!U$1:U154)-'Chem - ODS'!P$15*10^6&lt;0,SUM('Chemicals Calcs'!U$2:U155)-'Chem - ODS'!P$15*10^6&gt;0),SUM('Chemicals Calcs'!U$2:U155)-'Chem - ODS'!P$15*10^6,'Chemicals Calcs'!U155))</f>
        <v>0</v>
      </c>
      <c r="V155" s="210">
        <f ca="1">IF(SUM('Chemicals Calcs'!V$2:V155)-'Chem - ODS'!Q$15*10^6&lt;0,0,IF(AND(SUM('Chemicals Calcs'!V$1:V154)-'Chem - ODS'!Q$15*10^6&lt;0,SUM('Chemicals Calcs'!V$2:V155)-'Chem - ODS'!Q$15*10^6&gt;0),SUM('Chemicals Calcs'!V$2:V155)-'Chem - ODS'!Q$15*10^6,'Chemicals Calcs'!V155))</f>
        <v>0</v>
      </c>
      <c r="W155" s="210">
        <f ca="1">IF(SUM('Chemicals Calcs'!W$2:W155)-'Chem - ODS'!R$15*10^6&lt;0,0,IF(AND(SUM('Chemicals Calcs'!W$1:W154)-'Chem - ODS'!R$15*10^6&lt;0,SUM('Chemicals Calcs'!W$2:W155)-'Chem - ODS'!R$15*10^6&gt;0),SUM('Chemicals Calcs'!W$2:W155)-'Chem - ODS'!R$15*10^6,'Chemicals Calcs'!W155))</f>
        <v>0</v>
      </c>
      <c r="X155" s="210">
        <f ca="1">IF(SUM('Chemicals Calcs'!X$2:X155)-'Chem - ODS'!S$15*10^6&lt;0,0,IF(AND(SUM('Chemicals Calcs'!X$1:X154)-'Chem - ODS'!S$15*10^6&lt;0,SUM('Chemicals Calcs'!X$2:X155)-'Chem - ODS'!S$15*10^6&gt;0),SUM('Chemicals Calcs'!X$2:X155)-'Chem - ODS'!S$15*10^6,'Chemicals Calcs'!X155))</f>
        <v>0</v>
      </c>
      <c r="Y155" s="210">
        <f ca="1">IF(SUM('Chemicals Calcs'!Y$2:Y155)-'Chem - ODS'!T$15*10^6&lt;0,0,IF(AND(SUM('Chemicals Calcs'!Y$1:Y154)-'Chem - ODS'!T$15*10^6&lt;0,SUM('Chemicals Calcs'!Y$2:Y155)-'Chem - ODS'!T$15*10^6&gt;0),SUM('Chemicals Calcs'!Y$2:Y155)-'Chem - ODS'!T$15*10^6,'Chemicals Calcs'!Y155))</f>
        <v>0</v>
      </c>
      <c r="Z155" s="210">
        <f ca="1">IF(SUM('Chemicals Calcs'!Z$2:Z155)-'Chem - ODS'!U$15*10^6&lt;0,0,IF(AND(SUM('Chemicals Calcs'!Z$1:Z154)-'Chem - ODS'!U$15*10^6&lt;0,SUM('Chemicals Calcs'!Z$2:Z155)-'Chem - ODS'!U$15*10^6&gt;0),SUM('Chemicals Calcs'!Z$2:Z155)-'Chem - ODS'!U$15*10^6,'Chemicals Calcs'!Z155))</f>
        <v>0</v>
      </c>
      <c r="AA155" s="210">
        <f ca="1">IF(SUM('Chemicals Calcs'!AA$2:AA155)-'Chem - ODS'!V$15*10^6&lt;0,0,IF(AND(SUM('Chemicals Calcs'!AA$1:AA154)-'Chem - ODS'!V$15*10^6&lt;0,SUM('Chemicals Calcs'!AA$2:AA155)-'Chem - ODS'!V$15*10^6&gt;0),SUM('Chemicals Calcs'!AA$2:AA155)-'Chem - ODS'!V$15*10^6,'Chemicals Calcs'!AA155))</f>
        <v>0</v>
      </c>
      <c r="AB155" s="210">
        <f ca="1">IF(SUM('Chemicals Calcs'!AB$2:AB155)-'Chem - ODS'!W$15*10^6&lt;0,0,IF(AND(SUM('Chemicals Calcs'!AB$1:AB154)-'Chem - ODS'!W$15*10^6&lt;0,SUM('Chemicals Calcs'!AB$2:AB155)-'Chem - ODS'!W$15*10^6&gt;0),SUM('Chemicals Calcs'!AB$2:AB155)-'Chem - ODS'!W$15*10^6,'Chemicals Calcs'!AB155))</f>
        <v>0</v>
      </c>
      <c r="AC155" s="210">
        <f ca="1">IF(SUM('Chemicals Calcs'!AC$2:AC155)-'Chem - ODS'!X$15*10^6&lt;0,0,IF(AND(SUM('Chemicals Calcs'!AC$1:AC154)-'Chem - ODS'!X$15*10^6&lt;0,SUM('Chemicals Calcs'!AC$2:AC155)-'Chem - ODS'!X$15*10^6&gt;0),SUM('Chemicals Calcs'!AC$2:AC155)-'Chem - ODS'!X$15*10^6,'Chemicals Calcs'!AC155))</f>
        <v>0</v>
      </c>
      <c r="AD155" s="210">
        <f ca="1">IF(SUM('Chemicals Calcs'!AD$2:AD155)-'Chem - ODS'!Y$15*10^6&lt;0,0,IF(AND(SUM('Chemicals Calcs'!AD$1:AD154)-'Chem - ODS'!Y$15*10^6&lt;0,SUM('Chemicals Calcs'!AD$2:AD155)-'Chem - ODS'!Y$15*10^6&gt;0),SUM('Chemicals Calcs'!AD$2:AD155)-'Chem - ODS'!Y$15*10^6,'Chemicals Calcs'!AD155))</f>
        <v>0</v>
      </c>
      <c r="AE155" s="210">
        <f ca="1">IF(SUM('Chemicals Calcs'!AE$2:AE155)-'Chem - ODS'!Z$15*10^6&lt;0,0,IF(AND(SUM('Chemicals Calcs'!AE$1:AE154)-'Chem - ODS'!Z$15*10^6&lt;0,SUM('Chemicals Calcs'!AE$2:AE155)-'Chem - ODS'!Z$15*10^6&gt;0),SUM('Chemicals Calcs'!AE$2:AE155)-'Chem - ODS'!Z$15*10^6,'Chemicals Calcs'!AE155))</f>
        <v>0</v>
      </c>
      <c r="AF155" s="210">
        <f ca="1">IF(SUM('Chemicals Calcs'!AF$2:AF155)-'Chem - ODS'!AA$15*10^6&lt;0,0,IF(AND(SUM('Chemicals Calcs'!AF$1:AF154)-'Chem - ODS'!AA$15*10^6&lt;0,SUM('Chemicals Calcs'!AF$2:AF155)-'Chem - ODS'!AA$15*10^6&gt;0),SUM('Chemicals Calcs'!AF$2:AF155)-'Chem - ODS'!AA$15*10^6,'Chemicals Calcs'!AF155))</f>
        <v>0</v>
      </c>
      <c r="AG155" s="210">
        <f ca="1">IF(SUM('Chemicals Calcs'!AG$2:AG155)-'Chem - ODS'!AB$15*10^6&lt;0,0,IF(AND(SUM('Chemicals Calcs'!AG$1:AG154)-'Chem - ODS'!AB$15*10^6&lt;0,SUM('Chemicals Calcs'!AG$2:AG155)-'Chem - ODS'!AB$15*10^6&gt;0),SUM('Chemicals Calcs'!AG$2:AG155)-'Chem - ODS'!AB$15*10^6,'Chemicals Calcs'!AG155))</f>
        <v>0</v>
      </c>
      <c r="AH155" s="210">
        <f ca="1">IF(SUM('Chemicals Calcs'!AH$2:AH155)-'Chem - ODS'!AC$15*10^6&lt;0,0,IF(AND(SUM('Chemicals Calcs'!AH$1:AH154)-'Chem - ODS'!AC$15*10^6&lt;0,SUM('Chemicals Calcs'!AH$2:AH155)-'Chem - ODS'!AC$15*10^6&gt;0),SUM('Chemicals Calcs'!AH$2:AH155)-'Chem - ODS'!AC$15*10^6,'Chemicals Calcs'!AH155))</f>
        <v>0</v>
      </c>
      <c r="AI155" s="210">
        <f ca="1">IF(SUM('Chemicals Calcs'!AI$2:AI155)-'Chem - ODS'!AD$15*10^6&lt;0,0,IF(AND(SUM('Chemicals Calcs'!AI$1:AI154)-'Chem - ODS'!AD$15*10^6&lt;0,SUM('Chemicals Calcs'!AI$2:AI155)-'Chem - ODS'!AD$15*10^6&gt;0),SUM('Chemicals Calcs'!AI$2:AI155)-'Chem - ODS'!AD$15*10^6,'Chemicals Calcs'!AI155))</f>
        <v>0</v>
      </c>
      <c r="AJ155" s="210">
        <f ca="1">IF(SUM('Chemicals Calcs'!AJ$2:AJ155)-'Chem - ODS'!AE$15*10^6&lt;0,0,IF(AND(SUM('Chemicals Calcs'!AJ$1:AJ154)-'Chem - ODS'!AE$15*10^6&lt;0,SUM('Chemicals Calcs'!AJ$2:AJ155)-'Chem - ODS'!AE$15*10^6&gt;0),SUM('Chemicals Calcs'!AJ$2:AJ155)-'Chem - ODS'!AE$15*10^6,'Chemicals Calcs'!AJ155))</f>
        <v>0</v>
      </c>
      <c r="AK155" s="210">
        <f ca="1">IF(SUM('Chemicals Calcs'!AK$2:AK155)-'Chem - ODS'!AF$15*10^6&lt;0,0,IF(AND(SUM('Chemicals Calcs'!AK$1:AK154)-'Chem - ODS'!AF$15*10^6&lt;0,SUM('Chemicals Calcs'!AK$2:AK155)-'Chem - ODS'!AF$15*10^6&gt;0),SUM('Chemicals Calcs'!AK$2:AK155)-'Chem - ODS'!AF$15*10^6,'Chemicals Calcs'!AK155))</f>
        <v>0</v>
      </c>
      <c r="AL155" s="210">
        <f ca="1">IF(SUM('Chemicals Calcs'!AL$2:AL155)-'Chem - ODS'!AG$15*10^6&lt;0,0,IF(AND(SUM('Chemicals Calcs'!AL$1:AL154)-'Chem - ODS'!AG$15*10^6&lt;0,SUM('Chemicals Calcs'!AL$2:AL155)-'Chem - ODS'!AG$15*10^6&gt;0),SUM('Chemicals Calcs'!AL$2:AL155)-'Chem - ODS'!AG$15*10^6,'Chemicals Calcs'!AL155))</f>
        <v>0</v>
      </c>
      <c r="AM155" s="210">
        <f ca="1">IF(SUM('Chemicals Calcs'!AM$2:AM155)-'Chem - ODS'!AH$15*10^6&lt;0,0,IF(AND(SUM('Chemicals Calcs'!AM$1:AM154)-'Chem - ODS'!AH$15*10^6&lt;0,SUM('Chemicals Calcs'!AM$2:AM155)-'Chem - ODS'!AH$15*10^6&gt;0),SUM('Chemicals Calcs'!AM$2:AM155)-'Chem - ODS'!AH$15*10^6,'Chemicals Calcs'!AM155))</f>
        <v>0</v>
      </c>
      <c r="AN155" s="210">
        <f ca="1">IF(SUM('Chemicals Calcs'!AN$2:AN155)-'Chem - ODS'!AI$15*10^6&lt;0,0,IF(AND(SUM('Chemicals Calcs'!AN$1:AN154)-'Chem - ODS'!AI$15*10^6&lt;0,SUM('Chemicals Calcs'!AN$2:AN155)-'Chem - ODS'!AI$15*10^6&gt;0),SUM('Chemicals Calcs'!AN$2:AN155)-'Chem - ODS'!AI$15*10^6,'Chemicals Calcs'!AN155))</f>
        <v>0</v>
      </c>
      <c r="AO155" s="210">
        <f ca="1">IF(SUM('Chemicals Calcs'!AO$2:AO155)-'Chem - ODS'!AJ$15*10^6&lt;0,0,IF(AND(SUM('Chemicals Calcs'!AO$1:AO154)-'Chem - ODS'!AJ$15*10^6&lt;0,SUM('Chemicals Calcs'!AO$2:AO155)-'Chem - ODS'!AJ$15*10^6&gt;0),SUM('Chemicals Calcs'!AO$2:AO155)-'Chem - ODS'!AJ$15*10^6,'Chemicals Calcs'!AO155))</f>
        <v>0</v>
      </c>
      <c r="AP155" s="210">
        <f ca="1">IF(SUM('Chemicals Calcs'!AP$2:AP155)-'Chem - ODS'!AK$15*10^6&lt;0,0,IF(AND(SUM('Chemicals Calcs'!AP$1:AP154)-'Chem - ODS'!AK$15*10^6&lt;0,SUM('Chemicals Calcs'!AP$2:AP155)-'Chem - ODS'!AK$15*10^6&gt;0),SUM('Chemicals Calcs'!AP$2:AP155)-'Chem - ODS'!AK$15*10^6,'Chemicals Calcs'!AP155))</f>
        <v>0</v>
      </c>
    </row>
    <row r="156" spans="1:42">
      <c r="A156" s="74">
        <v>300</v>
      </c>
      <c r="B156">
        <f ca="1">IF('Chemicals 2010'!$A164="CP",INDIRECT("'Chemicals 2010'!"&amp;'Country Selector'!$B$3&amp;ROW($A164))*10^12,0)</f>
        <v>0</v>
      </c>
      <c r="C156" s="90">
        <f t="shared" ca="1" si="6"/>
        <v>0</v>
      </c>
      <c r="D156" s="90">
        <f t="shared" ca="1" si="6"/>
        <v>0</v>
      </c>
      <c r="E156" s="90">
        <f t="shared" ca="1" si="6"/>
        <v>0</v>
      </c>
      <c r="F156" s="90">
        <f t="shared" ref="D156:F177" ca="1" si="7">$B156*($L$1-F$1)/($L$1-$B$1)+$L156*(F$1-$B$1)/($L$1-$B$1)</f>
        <v>0</v>
      </c>
      <c r="G156" s="210">
        <f ca="1">IF(SUM('Chemicals Calcs'!G$2:G156)-'Chem - ODS'!B$15*10^6&lt;0,0,IF(AND(SUM('Chemicals Calcs'!G$1:G155)-'Chem - ODS'!B$15*10^6&lt;0,SUM('Chemicals Calcs'!G$2:G156)-'Chem - ODS'!B$15*10^6&gt;0),SUM('Chemicals Calcs'!G$2:G156)-'Chem - ODS'!B$15*10^6,'Chemicals Calcs'!G156))</f>
        <v>0</v>
      </c>
      <c r="H156" s="210">
        <f ca="1">IF(SUM('Chemicals Calcs'!H$2:H156)-'Chem - ODS'!C$15*10^6&lt;0,0,IF(AND(SUM('Chemicals Calcs'!H$1:H155)-'Chem - ODS'!C$15*10^6&lt;0,SUM('Chemicals Calcs'!H$2:H156)-'Chem - ODS'!C$15*10^6&gt;0),SUM('Chemicals Calcs'!H$2:H156)-'Chem - ODS'!C$15*10^6,'Chemicals Calcs'!H156))</f>
        <v>0</v>
      </c>
      <c r="I156" s="210">
        <f ca="1">IF(SUM('Chemicals Calcs'!I$2:I156)-'Chem - ODS'!D$15*10^6&lt;0,0,IF(AND(SUM('Chemicals Calcs'!I$1:I155)-'Chem - ODS'!D$15*10^6&lt;0,SUM('Chemicals Calcs'!I$2:I156)-'Chem - ODS'!D$15*10^6&gt;0),SUM('Chemicals Calcs'!I$2:I156)-'Chem - ODS'!D$15*10^6,'Chemicals Calcs'!I156))</f>
        <v>0</v>
      </c>
      <c r="J156" s="210">
        <f ca="1">IF(SUM('Chemicals Calcs'!J$2:J156)-'Chem - ODS'!E$15*10^6&lt;0,0,IF(AND(SUM('Chemicals Calcs'!J$1:J155)-'Chem - ODS'!E$15*10^6&lt;0,SUM('Chemicals Calcs'!J$2:J156)-'Chem - ODS'!E$15*10^6&gt;0),SUM('Chemicals Calcs'!J$2:J156)-'Chem - ODS'!E$15*10^6,'Chemicals Calcs'!J156))</f>
        <v>0</v>
      </c>
      <c r="K156" s="210">
        <f ca="1">IF(SUM('Chemicals Calcs'!K$2:K156)-'Chem - ODS'!F$15*10^6&lt;0,0,IF(AND(SUM('Chemicals Calcs'!K$1:K155)-'Chem - ODS'!F$15*10^6&lt;0,SUM('Chemicals Calcs'!K$2:K156)-'Chem - ODS'!F$15*10^6&gt;0),SUM('Chemicals Calcs'!K$2:K156)-'Chem - ODS'!F$15*10^6,'Chemicals Calcs'!K156))</f>
        <v>0</v>
      </c>
      <c r="L156" s="210">
        <f ca="1">IF(SUM('Chemicals Calcs'!L$2:L156)-'Chem - ODS'!G$15*10^6&lt;0,0,IF(AND(SUM('Chemicals Calcs'!L$1:L155)-'Chem - ODS'!G$15*10^6&lt;0,SUM('Chemicals Calcs'!L$2:L156)-'Chem - ODS'!G$15*10^6&gt;0),SUM('Chemicals Calcs'!L$2:L156)-'Chem - ODS'!G$15*10^6,'Chemicals Calcs'!L156))</f>
        <v>0</v>
      </c>
      <c r="M156" s="210">
        <f ca="1">IF(SUM('Chemicals Calcs'!M$2:M156)-'Chem - ODS'!H$15*10^6&lt;0,0,IF(AND(SUM('Chemicals Calcs'!M$1:M155)-'Chem - ODS'!H$15*10^6&lt;0,SUM('Chemicals Calcs'!M$2:M156)-'Chem - ODS'!H$15*10^6&gt;0),SUM('Chemicals Calcs'!M$2:M156)-'Chem - ODS'!H$15*10^6,'Chemicals Calcs'!M156))</f>
        <v>0</v>
      </c>
      <c r="N156" s="210">
        <f ca="1">IF(SUM('Chemicals Calcs'!N$2:N156)-'Chem - ODS'!I$15*10^6&lt;0,0,IF(AND(SUM('Chemicals Calcs'!N$1:N155)-'Chem - ODS'!I$15*10^6&lt;0,SUM('Chemicals Calcs'!N$2:N156)-'Chem - ODS'!I$15*10^6&gt;0),SUM('Chemicals Calcs'!N$2:N156)-'Chem - ODS'!I$15*10^6,'Chemicals Calcs'!N156))</f>
        <v>0</v>
      </c>
      <c r="O156" s="210">
        <f ca="1">IF(SUM('Chemicals Calcs'!O$2:O156)-'Chem - ODS'!J$15*10^6&lt;0,0,IF(AND(SUM('Chemicals Calcs'!O$1:O155)-'Chem - ODS'!J$15*10^6&lt;0,SUM('Chemicals Calcs'!O$2:O156)-'Chem - ODS'!J$15*10^6&gt;0),SUM('Chemicals Calcs'!O$2:O156)-'Chem - ODS'!J$15*10^6,'Chemicals Calcs'!O156))</f>
        <v>0</v>
      </c>
      <c r="P156" s="210">
        <f ca="1">IF(SUM('Chemicals Calcs'!P$2:P156)-'Chem - ODS'!K$15*10^6&lt;0,0,IF(AND(SUM('Chemicals Calcs'!P$1:P155)-'Chem - ODS'!K$15*10^6&lt;0,SUM('Chemicals Calcs'!P$2:P156)-'Chem - ODS'!K$15*10^6&gt;0),SUM('Chemicals Calcs'!P$2:P156)-'Chem - ODS'!K$15*10^6,'Chemicals Calcs'!P156))</f>
        <v>0</v>
      </c>
      <c r="Q156" s="210">
        <f ca="1">IF(SUM('Chemicals Calcs'!Q$2:Q156)-'Chem - ODS'!L$15*10^6&lt;0,0,IF(AND(SUM('Chemicals Calcs'!Q$1:Q155)-'Chem - ODS'!L$15*10^6&lt;0,SUM('Chemicals Calcs'!Q$2:Q156)-'Chem - ODS'!L$15*10^6&gt;0),SUM('Chemicals Calcs'!Q$2:Q156)-'Chem - ODS'!L$15*10^6,'Chemicals Calcs'!Q156))</f>
        <v>0</v>
      </c>
      <c r="R156" s="210">
        <f ca="1">IF(SUM('Chemicals Calcs'!R$2:R156)-'Chem - ODS'!M$15*10^6&lt;0,0,IF(AND(SUM('Chemicals Calcs'!R$1:R155)-'Chem - ODS'!M$15*10^6&lt;0,SUM('Chemicals Calcs'!R$2:R156)-'Chem - ODS'!M$15*10^6&gt;0),SUM('Chemicals Calcs'!R$2:R156)-'Chem - ODS'!M$15*10^6,'Chemicals Calcs'!R156))</f>
        <v>0</v>
      </c>
      <c r="S156" s="210">
        <f ca="1">IF(SUM('Chemicals Calcs'!S$2:S156)-'Chem - ODS'!N$15*10^6&lt;0,0,IF(AND(SUM('Chemicals Calcs'!S$1:S155)-'Chem - ODS'!N$15*10^6&lt;0,SUM('Chemicals Calcs'!S$2:S156)-'Chem - ODS'!N$15*10^6&gt;0),SUM('Chemicals Calcs'!S$2:S156)-'Chem - ODS'!N$15*10^6,'Chemicals Calcs'!S156))</f>
        <v>0</v>
      </c>
      <c r="T156" s="210">
        <f ca="1">IF(SUM('Chemicals Calcs'!T$2:T156)-'Chem - ODS'!O$15*10^6&lt;0,0,IF(AND(SUM('Chemicals Calcs'!T$1:T155)-'Chem - ODS'!O$15*10^6&lt;0,SUM('Chemicals Calcs'!T$2:T156)-'Chem - ODS'!O$15*10^6&gt;0),SUM('Chemicals Calcs'!T$2:T156)-'Chem - ODS'!O$15*10^6,'Chemicals Calcs'!T156))</f>
        <v>0</v>
      </c>
      <c r="U156" s="210">
        <f ca="1">IF(SUM('Chemicals Calcs'!U$2:U156)-'Chem - ODS'!P$15*10^6&lt;0,0,IF(AND(SUM('Chemicals Calcs'!U$1:U155)-'Chem - ODS'!P$15*10^6&lt;0,SUM('Chemicals Calcs'!U$2:U156)-'Chem - ODS'!P$15*10^6&gt;0),SUM('Chemicals Calcs'!U$2:U156)-'Chem - ODS'!P$15*10^6,'Chemicals Calcs'!U156))</f>
        <v>0</v>
      </c>
      <c r="V156" s="210">
        <f ca="1">IF(SUM('Chemicals Calcs'!V$2:V156)-'Chem - ODS'!Q$15*10^6&lt;0,0,IF(AND(SUM('Chemicals Calcs'!V$1:V155)-'Chem - ODS'!Q$15*10^6&lt;0,SUM('Chemicals Calcs'!V$2:V156)-'Chem - ODS'!Q$15*10^6&gt;0),SUM('Chemicals Calcs'!V$2:V156)-'Chem - ODS'!Q$15*10^6,'Chemicals Calcs'!V156))</f>
        <v>0</v>
      </c>
      <c r="W156" s="210">
        <f ca="1">IF(SUM('Chemicals Calcs'!W$2:W156)-'Chem - ODS'!R$15*10^6&lt;0,0,IF(AND(SUM('Chemicals Calcs'!W$1:W155)-'Chem - ODS'!R$15*10^6&lt;0,SUM('Chemicals Calcs'!W$2:W156)-'Chem - ODS'!R$15*10^6&gt;0),SUM('Chemicals Calcs'!W$2:W156)-'Chem - ODS'!R$15*10^6,'Chemicals Calcs'!W156))</f>
        <v>0</v>
      </c>
      <c r="X156" s="210">
        <f ca="1">IF(SUM('Chemicals Calcs'!X$2:X156)-'Chem - ODS'!S$15*10^6&lt;0,0,IF(AND(SUM('Chemicals Calcs'!X$1:X155)-'Chem - ODS'!S$15*10^6&lt;0,SUM('Chemicals Calcs'!X$2:X156)-'Chem - ODS'!S$15*10^6&gt;0),SUM('Chemicals Calcs'!X$2:X156)-'Chem - ODS'!S$15*10^6,'Chemicals Calcs'!X156))</f>
        <v>0</v>
      </c>
      <c r="Y156" s="210">
        <f ca="1">IF(SUM('Chemicals Calcs'!Y$2:Y156)-'Chem - ODS'!T$15*10^6&lt;0,0,IF(AND(SUM('Chemicals Calcs'!Y$1:Y155)-'Chem - ODS'!T$15*10^6&lt;0,SUM('Chemicals Calcs'!Y$2:Y156)-'Chem - ODS'!T$15*10^6&gt;0),SUM('Chemicals Calcs'!Y$2:Y156)-'Chem - ODS'!T$15*10^6,'Chemicals Calcs'!Y156))</f>
        <v>0</v>
      </c>
      <c r="Z156" s="210">
        <f ca="1">IF(SUM('Chemicals Calcs'!Z$2:Z156)-'Chem - ODS'!U$15*10^6&lt;0,0,IF(AND(SUM('Chemicals Calcs'!Z$1:Z155)-'Chem - ODS'!U$15*10^6&lt;0,SUM('Chemicals Calcs'!Z$2:Z156)-'Chem - ODS'!U$15*10^6&gt;0),SUM('Chemicals Calcs'!Z$2:Z156)-'Chem - ODS'!U$15*10^6,'Chemicals Calcs'!Z156))</f>
        <v>0</v>
      </c>
      <c r="AA156" s="210">
        <f ca="1">IF(SUM('Chemicals Calcs'!AA$2:AA156)-'Chem - ODS'!V$15*10^6&lt;0,0,IF(AND(SUM('Chemicals Calcs'!AA$1:AA155)-'Chem - ODS'!V$15*10^6&lt;0,SUM('Chemicals Calcs'!AA$2:AA156)-'Chem - ODS'!V$15*10^6&gt;0),SUM('Chemicals Calcs'!AA$2:AA156)-'Chem - ODS'!V$15*10^6,'Chemicals Calcs'!AA156))</f>
        <v>0</v>
      </c>
      <c r="AB156" s="210">
        <f ca="1">IF(SUM('Chemicals Calcs'!AB$2:AB156)-'Chem - ODS'!W$15*10^6&lt;0,0,IF(AND(SUM('Chemicals Calcs'!AB$1:AB155)-'Chem - ODS'!W$15*10^6&lt;0,SUM('Chemicals Calcs'!AB$2:AB156)-'Chem - ODS'!W$15*10^6&gt;0),SUM('Chemicals Calcs'!AB$2:AB156)-'Chem - ODS'!W$15*10^6,'Chemicals Calcs'!AB156))</f>
        <v>0</v>
      </c>
      <c r="AC156" s="210">
        <f ca="1">IF(SUM('Chemicals Calcs'!AC$2:AC156)-'Chem - ODS'!X$15*10^6&lt;0,0,IF(AND(SUM('Chemicals Calcs'!AC$1:AC155)-'Chem - ODS'!X$15*10^6&lt;0,SUM('Chemicals Calcs'!AC$2:AC156)-'Chem - ODS'!X$15*10^6&gt;0),SUM('Chemicals Calcs'!AC$2:AC156)-'Chem - ODS'!X$15*10^6,'Chemicals Calcs'!AC156))</f>
        <v>0</v>
      </c>
      <c r="AD156" s="210">
        <f ca="1">IF(SUM('Chemicals Calcs'!AD$2:AD156)-'Chem - ODS'!Y$15*10^6&lt;0,0,IF(AND(SUM('Chemicals Calcs'!AD$1:AD155)-'Chem - ODS'!Y$15*10^6&lt;0,SUM('Chemicals Calcs'!AD$2:AD156)-'Chem - ODS'!Y$15*10^6&gt;0),SUM('Chemicals Calcs'!AD$2:AD156)-'Chem - ODS'!Y$15*10^6,'Chemicals Calcs'!AD156))</f>
        <v>0</v>
      </c>
      <c r="AE156" s="210">
        <f ca="1">IF(SUM('Chemicals Calcs'!AE$2:AE156)-'Chem - ODS'!Z$15*10^6&lt;0,0,IF(AND(SUM('Chemicals Calcs'!AE$1:AE155)-'Chem - ODS'!Z$15*10^6&lt;0,SUM('Chemicals Calcs'!AE$2:AE156)-'Chem - ODS'!Z$15*10^6&gt;0),SUM('Chemicals Calcs'!AE$2:AE156)-'Chem - ODS'!Z$15*10^6,'Chemicals Calcs'!AE156))</f>
        <v>0</v>
      </c>
      <c r="AF156" s="210">
        <f ca="1">IF(SUM('Chemicals Calcs'!AF$2:AF156)-'Chem - ODS'!AA$15*10^6&lt;0,0,IF(AND(SUM('Chemicals Calcs'!AF$1:AF155)-'Chem - ODS'!AA$15*10^6&lt;0,SUM('Chemicals Calcs'!AF$2:AF156)-'Chem - ODS'!AA$15*10^6&gt;0),SUM('Chemicals Calcs'!AF$2:AF156)-'Chem - ODS'!AA$15*10^6,'Chemicals Calcs'!AF156))</f>
        <v>0</v>
      </c>
      <c r="AG156" s="210">
        <f ca="1">IF(SUM('Chemicals Calcs'!AG$2:AG156)-'Chem - ODS'!AB$15*10^6&lt;0,0,IF(AND(SUM('Chemicals Calcs'!AG$1:AG155)-'Chem - ODS'!AB$15*10^6&lt;0,SUM('Chemicals Calcs'!AG$2:AG156)-'Chem - ODS'!AB$15*10^6&gt;0),SUM('Chemicals Calcs'!AG$2:AG156)-'Chem - ODS'!AB$15*10^6,'Chemicals Calcs'!AG156))</f>
        <v>0</v>
      </c>
      <c r="AH156" s="210">
        <f ca="1">IF(SUM('Chemicals Calcs'!AH$2:AH156)-'Chem - ODS'!AC$15*10^6&lt;0,0,IF(AND(SUM('Chemicals Calcs'!AH$1:AH155)-'Chem - ODS'!AC$15*10^6&lt;0,SUM('Chemicals Calcs'!AH$2:AH156)-'Chem - ODS'!AC$15*10^6&gt;0),SUM('Chemicals Calcs'!AH$2:AH156)-'Chem - ODS'!AC$15*10^6,'Chemicals Calcs'!AH156))</f>
        <v>0</v>
      </c>
      <c r="AI156" s="210">
        <f ca="1">IF(SUM('Chemicals Calcs'!AI$2:AI156)-'Chem - ODS'!AD$15*10^6&lt;0,0,IF(AND(SUM('Chemicals Calcs'!AI$1:AI155)-'Chem - ODS'!AD$15*10^6&lt;0,SUM('Chemicals Calcs'!AI$2:AI156)-'Chem - ODS'!AD$15*10^6&gt;0),SUM('Chemicals Calcs'!AI$2:AI156)-'Chem - ODS'!AD$15*10^6,'Chemicals Calcs'!AI156))</f>
        <v>0</v>
      </c>
      <c r="AJ156" s="210">
        <f ca="1">IF(SUM('Chemicals Calcs'!AJ$2:AJ156)-'Chem - ODS'!AE$15*10^6&lt;0,0,IF(AND(SUM('Chemicals Calcs'!AJ$1:AJ155)-'Chem - ODS'!AE$15*10^6&lt;0,SUM('Chemicals Calcs'!AJ$2:AJ156)-'Chem - ODS'!AE$15*10^6&gt;0),SUM('Chemicals Calcs'!AJ$2:AJ156)-'Chem - ODS'!AE$15*10^6,'Chemicals Calcs'!AJ156))</f>
        <v>0</v>
      </c>
      <c r="AK156" s="210">
        <f ca="1">IF(SUM('Chemicals Calcs'!AK$2:AK156)-'Chem - ODS'!AF$15*10^6&lt;0,0,IF(AND(SUM('Chemicals Calcs'!AK$1:AK155)-'Chem - ODS'!AF$15*10^6&lt;0,SUM('Chemicals Calcs'!AK$2:AK156)-'Chem - ODS'!AF$15*10^6&gt;0),SUM('Chemicals Calcs'!AK$2:AK156)-'Chem - ODS'!AF$15*10^6,'Chemicals Calcs'!AK156))</f>
        <v>0</v>
      </c>
      <c r="AL156" s="210">
        <f ca="1">IF(SUM('Chemicals Calcs'!AL$2:AL156)-'Chem - ODS'!AG$15*10^6&lt;0,0,IF(AND(SUM('Chemicals Calcs'!AL$1:AL155)-'Chem - ODS'!AG$15*10^6&lt;0,SUM('Chemicals Calcs'!AL$2:AL156)-'Chem - ODS'!AG$15*10^6&gt;0),SUM('Chemicals Calcs'!AL$2:AL156)-'Chem - ODS'!AG$15*10^6,'Chemicals Calcs'!AL156))</f>
        <v>0</v>
      </c>
      <c r="AM156" s="210">
        <f ca="1">IF(SUM('Chemicals Calcs'!AM$2:AM156)-'Chem - ODS'!AH$15*10^6&lt;0,0,IF(AND(SUM('Chemicals Calcs'!AM$1:AM155)-'Chem - ODS'!AH$15*10^6&lt;0,SUM('Chemicals Calcs'!AM$2:AM156)-'Chem - ODS'!AH$15*10^6&gt;0),SUM('Chemicals Calcs'!AM$2:AM156)-'Chem - ODS'!AH$15*10^6,'Chemicals Calcs'!AM156))</f>
        <v>0</v>
      </c>
      <c r="AN156" s="210">
        <f ca="1">IF(SUM('Chemicals Calcs'!AN$2:AN156)-'Chem - ODS'!AI$15*10^6&lt;0,0,IF(AND(SUM('Chemicals Calcs'!AN$1:AN155)-'Chem - ODS'!AI$15*10^6&lt;0,SUM('Chemicals Calcs'!AN$2:AN156)-'Chem - ODS'!AI$15*10^6&gt;0),SUM('Chemicals Calcs'!AN$2:AN156)-'Chem - ODS'!AI$15*10^6,'Chemicals Calcs'!AN156))</f>
        <v>0</v>
      </c>
      <c r="AO156" s="210">
        <f ca="1">IF(SUM('Chemicals Calcs'!AO$2:AO156)-'Chem - ODS'!AJ$15*10^6&lt;0,0,IF(AND(SUM('Chemicals Calcs'!AO$1:AO155)-'Chem - ODS'!AJ$15*10^6&lt;0,SUM('Chemicals Calcs'!AO$2:AO156)-'Chem - ODS'!AJ$15*10^6&gt;0),SUM('Chemicals Calcs'!AO$2:AO156)-'Chem - ODS'!AJ$15*10^6,'Chemicals Calcs'!AO156))</f>
        <v>0</v>
      </c>
      <c r="AP156" s="210">
        <f ca="1">IF(SUM('Chemicals Calcs'!AP$2:AP156)-'Chem - ODS'!AK$15*10^6&lt;0,0,IF(AND(SUM('Chemicals Calcs'!AP$1:AP155)-'Chem - ODS'!AK$15*10^6&lt;0,SUM('Chemicals Calcs'!AP$2:AP156)-'Chem - ODS'!AK$15*10^6&gt;0),SUM('Chemicals Calcs'!AP$2:AP156)-'Chem - ODS'!AK$15*10^6,'Chemicals Calcs'!AP156))</f>
        <v>0</v>
      </c>
    </row>
    <row r="157" spans="1:42">
      <c r="A157" s="74">
        <v>350</v>
      </c>
      <c r="B157">
        <f ca="1">IF('Chemicals 2010'!$A165="CP",INDIRECT("'Chemicals 2010'!"&amp;'Country Selector'!$B$3&amp;ROW($A165))*10^12,0)</f>
        <v>0</v>
      </c>
      <c r="C157" s="90">
        <f t="shared" ref="C157:C177" ca="1" si="8">$B157*($L$1-C$1)/($L$1-$B$1)+$L157*(C$1-$B$1)/($L$1-$B$1)</f>
        <v>0</v>
      </c>
      <c r="D157" s="90">
        <f t="shared" ca="1" si="7"/>
        <v>0</v>
      </c>
      <c r="E157" s="90">
        <f t="shared" ca="1" si="7"/>
        <v>0</v>
      </c>
      <c r="F157" s="90">
        <f t="shared" ca="1" si="7"/>
        <v>0</v>
      </c>
      <c r="G157" s="210">
        <f ca="1">IF(SUM('Chemicals Calcs'!G$2:G157)-'Chem - ODS'!B$15*10^6&lt;0,0,IF(AND(SUM('Chemicals Calcs'!G$1:G156)-'Chem - ODS'!B$15*10^6&lt;0,SUM('Chemicals Calcs'!G$2:G157)-'Chem - ODS'!B$15*10^6&gt;0),SUM('Chemicals Calcs'!G$2:G157)-'Chem - ODS'!B$15*10^6,'Chemicals Calcs'!G157))</f>
        <v>0</v>
      </c>
      <c r="H157" s="210">
        <f ca="1">IF(SUM('Chemicals Calcs'!H$2:H157)-'Chem - ODS'!C$15*10^6&lt;0,0,IF(AND(SUM('Chemicals Calcs'!H$1:H156)-'Chem - ODS'!C$15*10^6&lt;0,SUM('Chemicals Calcs'!H$2:H157)-'Chem - ODS'!C$15*10^6&gt;0),SUM('Chemicals Calcs'!H$2:H157)-'Chem - ODS'!C$15*10^6,'Chemicals Calcs'!H157))</f>
        <v>0</v>
      </c>
      <c r="I157" s="210">
        <f ca="1">IF(SUM('Chemicals Calcs'!I$2:I157)-'Chem - ODS'!D$15*10^6&lt;0,0,IF(AND(SUM('Chemicals Calcs'!I$1:I156)-'Chem - ODS'!D$15*10^6&lt;0,SUM('Chemicals Calcs'!I$2:I157)-'Chem - ODS'!D$15*10^6&gt;0),SUM('Chemicals Calcs'!I$2:I157)-'Chem - ODS'!D$15*10^6,'Chemicals Calcs'!I157))</f>
        <v>0</v>
      </c>
      <c r="J157" s="210">
        <f ca="1">IF(SUM('Chemicals Calcs'!J$2:J157)-'Chem - ODS'!E$15*10^6&lt;0,0,IF(AND(SUM('Chemicals Calcs'!J$1:J156)-'Chem - ODS'!E$15*10^6&lt;0,SUM('Chemicals Calcs'!J$2:J157)-'Chem - ODS'!E$15*10^6&gt;0),SUM('Chemicals Calcs'!J$2:J157)-'Chem - ODS'!E$15*10^6,'Chemicals Calcs'!J157))</f>
        <v>0</v>
      </c>
      <c r="K157" s="210">
        <f ca="1">IF(SUM('Chemicals Calcs'!K$2:K157)-'Chem - ODS'!F$15*10^6&lt;0,0,IF(AND(SUM('Chemicals Calcs'!K$1:K156)-'Chem - ODS'!F$15*10^6&lt;0,SUM('Chemicals Calcs'!K$2:K157)-'Chem - ODS'!F$15*10^6&gt;0),SUM('Chemicals Calcs'!K$2:K157)-'Chem - ODS'!F$15*10^6,'Chemicals Calcs'!K157))</f>
        <v>0</v>
      </c>
      <c r="L157" s="210">
        <f ca="1">IF(SUM('Chemicals Calcs'!L$2:L157)-'Chem - ODS'!G$15*10^6&lt;0,0,IF(AND(SUM('Chemicals Calcs'!L$1:L156)-'Chem - ODS'!G$15*10^6&lt;0,SUM('Chemicals Calcs'!L$2:L157)-'Chem - ODS'!G$15*10^6&gt;0),SUM('Chemicals Calcs'!L$2:L157)-'Chem - ODS'!G$15*10^6,'Chemicals Calcs'!L157))</f>
        <v>0</v>
      </c>
      <c r="M157" s="210">
        <f ca="1">IF(SUM('Chemicals Calcs'!M$2:M157)-'Chem - ODS'!H$15*10^6&lt;0,0,IF(AND(SUM('Chemicals Calcs'!M$1:M156)-'Chem - ODS'!H$15*10^6&lt;0,SUM('Chemicals Calcs'!M$2:M157)-'Chem - ODS'!H$15*10^6&gt;0),SUM('Chemicals Calcs'!M$2:M157)-'Chem - ODS'!H$15*10^6,'Chemicals Calcs'!M157))</f>
        <v>0</v>
      </c>
      <c r="N157" s="210">
        <f ca="1">IF(SUM('Chemicals Calcs'!N$2:N157)-'Chem - ODS'!I$15*10^6&lt;0,0,IF(AND(SUM('Chemicals Calcs'!N$1:N156)-'Chem - ODS'!I$15*10^6&lt;0,SUM('Chemicals Calcs'!N$2:N157)-'Chem - ODS'!I$15*10^6&gt;0),SUM('Chemicals Calcs'!N$2:N157)-'Chem - ODS'!I$15*10^6,'Chemicals Calcs'!N157))</f>
        <v>0</v>
      </c>
      <c r="O157" s="210">
        <f ca="1">IF(SUM('Chemicals Calcs'!O$2:O157)-'Chem - ODS'!J$15*10^6&lt;0,0,IF(AND(SUM('Chemicals Calcs'!O$1:O156)-'Chem - ODS'!J$15*10^6&lt;0,SUM('Chemicals Calcs'!O$2:O157)-'Chem - ODS'!J$15*10^6&gt;0),SUM('Chemicals Calcs'!O$2:O157)-'Chem - ODS'!J$15*10^6,'Chemicals Calcs'!O157))</f>
        <v>0</v>
      </c>
      <c r="P157" s="210">
        <f ca="1">IF(SUM('Chemicals Calcs'!P$2:P157)-'Chem - ODS'!K$15*10^6&lt;0,0,IF(AND(SUM('Chemicals Calcs'!P$1:P156)-'Chem - ODS'!K$15*10^6&lt;0,SUM('Chemicals Calcs'!P$2:P157)-'Chem - ODS'!K$15*10^6&gt;0),SUM('Chemicals Calcs'!P$2:P157)-'Chem - ODS'!K$15*10^6,'Chemicals Calcs'!P157))</f>
        <v>0</v>
      </c>
      <c r="Q157" s="210">
        <f ca="1">IF(SUM('Chemicals Calcs'!Q$2:Q157)-'Chem - ODS'!L$15*10^6&lt;0,0,IF(AND(SUM('Chemicals Calcs'!Q$1:Q156)-'Chem - ODS'!L$15*10^6&lt;0,SUM('Chemicals Calcs'!Q$2:Q157)-'Chem - ODS'!L$15*10^6&gt;0),SUM('Chemicals Calcs'!Q$2:Q157)-'Chem - ODS'!L$15*10^6,'Chemicals Calcs'!Q157))</f>
        <v>0</v>
      </c>
      <c r="R157" s="210">
        <f ca="1">IF(SUM('Chemicals Calcs'!R$2:R157)-'Chem - ODS'!M$15*10^6&lt;0,0,IF(AND(SUM('Chemicals Calcs'!R$1:R156)-'Chem - ODS'!M$15*10^6&lt;0,SUM('Chemicals Calcs'!R$2:R157)-'Chem - ODS'!M$15*10^6&gt;0),SUM('Chemicals Calcs'!R$2:R157)-'Chem - ODS'!M$15*10^6,'Chemicals Calcs'!R157))</f>
        <v>0</v>
      </c>
      <c r="S157" s="210">
        <f ca="1">IF(SUM('Chemicals Calcs'!S$2:S157)-'Chem - ODS'!N$15*10^6&lt;0,0,IF(AND(SUM('Chemicals Calcs'!S$1:S156)-'Chem - ODS'!N$15*10^6&lt;0,SUM('Chemicals Calcs'!S$2:S157)-'Chem - ODS'!N$15*10^6&gt;0),SUM('Chemicals Calcs'!S$2:S157)-'Chem - ODS'!N$15*10^6,'Chemicals Calcs'!S157))</f>
        <v>0</v>
      </c>
      <c r="T157" s="210">
        <f ca="1">IF(SUM('Chemicals Calcs'!T$2:T157)-'Chem - ODS'!O$15*10^6&lt;0,0,IF(AND(SUM('Chemicals Calcs'!T$1:T156)-'Chem - ODS'!O$15*10^6&lt;0,SUM('Chemicals Calcs'!T$2:T157)-'Chem - ODS'!O$15*10^6&gt;0),SUM('Chemicals Calcs'!T$2:T157)-'Chem - ODS'!O$15*10^6,'Chemicals Calcs'!T157))</f>
        <v>0</v>
      </c>
      <c r="U157" s="210">
        <f ca="1">IF(SUM('Chemicals Calcs'!U$2:U157)-'Chem - ODS'!P$15*10^6&lt;0,0,IF(AND(SUM('Chemicals Calcs'!U$1:U156)-'Chem - ODS'!P$15*10^6&lt;0,SUM('Chemicals Calcs'!U$2:U157)-'Chem - ODS'!P$15*10^6&gt;0),SUM('Chemicals Calcs'!U$2:U157)-'Chem - ODS'!P$15*10^6,'Chemicals Calcs'!U157))</f>
        <v>0</v>
      </c>
      <c r="V157" s="210">
        <f ca="1">IF(SUM('Chemicals Calcs'!V$2:V157)-'Chem - ODS'!Q$15*10^6&lt;0,0,IF(AND(SUM('Chemicals Calcs'!V$1:V156)-'Chem - ODS'!Q$15*10^6&lt;0,SUM('Chemicals Calcs'!V$2:V157)-'Chem - ODS'!Q$15*10^6&gt;0),SUM('Chemicals Calcs'!V$2:V157)-'Chem - ODS'!Q$15*10^6,'Chemicals Calcs'!V157))</f>
        <v>0</v>
      </c>
      <c r="W157" s="210">
        <f ca="1">IF(SUM('Chemicals Calcs'!W$2:W157)-'Chem - ODS'!R$15*10^6&lt;0,0,IF(AND(SUM('Chemicals Calcs'!W$1:W156)-'Chem - ODS'!R$15*10^6&lt;0,SUM('Chemicals Calcs'!W$2:W157)-'Chem - ODS'!R$15*10^6&gt;0),SUM('Chemicals Calcs'!W$2:W157)-'Chem - ODS'!R$15*10^6,'Chemicals Calcs'!W157))</f>
        <v>0</v>
      </c>
      <c r="X157" s="210">
        <f ca="1">IF(SUM('Chemicals Calcs'!X$2:X157)-'Chem - ODS'!S$15*10^6&lt;0,0,IF(AND(SUM('Chemicals Calcs'!X$1:X156)-'Chem - ODS'!S$15*10^6&lt;0,SUM('Chemicals Calcs'!X$2:X157)-'Chem - ODS'!S$15*10^6&gt;0),SUM('Chemicals Calcs'!X$2:X157)-'Chem - ODS'!S$15*10^6,'Chemicals Calcs'!X157))</f>
        <v>0</v>
      </c>
      <c r="Y157" s="210">
        <f ca="1">IF(SUM('Chemicals Calcs'!Y$2:Y157)-'Chem - ODS'!T$15*10^6&lt;0,0,IF(AND(SUM('Chemicals Calcs'!Y$1:Y156)-'Chem - ODS'!T$15*10^6&lt;0,SUM('Chemicals Calcs'!Y$2:Y157)-'Chem - ODS'!T$15*10^6&gt;0),SUM('Chemicals Calcs'!Y$2:Y157)-'Chem - ODS'!T$15*10^6,'Chemicals Calcs'!Y157))</f>
        <v>0</v>
      </c>
      <c r="Z157" s="210">
        <f ca="1">IF(SUM('Chemicals Calcs'!Z$2:Z157)-'Chem - ODS'!U$15*10^6&lt;0,0,IF(AND(SUM('Chemicals Calcs'!Z$1:Z156)-'Chem - ODS'!U$15*10^6&lt;0,SUM('Chemicals Calcs'!Z$2:Z157)-'Chem - ODS'!U$15*10^6&gt;0),SUM('Chemicals Calcs'!Z$2:Z157)-'Chem - ODS'!U$15*10^6,'Chemicals Calcs'!Z157))</f>
        <v>0</v>
      </c>
      <c r="AA157" s="210">
        <f ca="1">IF(SUM('Chemicals Calcs'!AA$2:AA157)-'Chem - ODS'!V$15*10^6&lt;0,0,IF(AND(SUM('Chemicals Calcs'!AA$1:AA156)-'Chem - ODS'!V$15*10^6&lt;0,SUM('Chemicals Calcs'!AA$2:AA157)-'Chem - ODS'!V$15*10^6&gt;0),SUM('Chemicals Calcs'!AA$2:AA157)-'Chem - ODS'!V$15*10^6,'Chemicals Calcs'!AA157))</f>
        <v>0</v>
      </c>
      <c r="AB157" s="210">
        <f ca="1">IF(SUM('Chemicals Calcs'!AB$2:AB157)-'Chem - ODS'!W$15*10^6&lt;0,0,IF(AND(SUM('Chemicals Calcs'!AB$1:AB156)-'Chem - ODS'!W$15*10^6&lt;0,SUM('Chemicals Calcs'!AB$2:AB157)-'Chem - ODS'!W$15*10^6&gt;0),SUM('Chemicals Calcs'!AB$2:AB157)-'Chem - ODS'!W$15*10^6,'Chemicals Calcs'!AB157))</f>
        <v>0</v>
      </c>
      <c r="AC157" s="210">
        <f ca="1">IF(SUM('Chemicals Calcs'!AC$2:AC157)-'Chem - ODS'!X$15*10^6&lt;0,0,IF(AND(SUM('Chemicals Calcs'!AC$1:AC156)-'Chem - ODS'!X$15*10^6&lt;0,SUM('Chemicals Calcs'!AC$2:AC157)-'Chem - ODS'!X$15*10^6&gt;0),SUM('Chemicals Calcs'!AC$2:AC157)-'Chem - ODS'!X$15*10^6,'Chemicals Calcs'!AC157))</f>
        <v>0</v>
      </c>
      <c r="AD157" s="210">
        <f ca="1">IF(SUM('Chemicals Calcs'!AD$2:AD157)-'Chem - ODS'!Y$15*10^6&lt;0,0,IF(AND(SUM('Chemicals Calcs'!AD$1:AD156)-'Chem - ODS'!Y$15*10^6&lt;0,SUM('Chemicals Calcs'!AD$2:AD157)-'Chem - ODS'!Y$15*10^6&gt;0),SUM('Chemicals Calcs'!AD$2:AD157)-'Chem - ODS'!Y$15*10^6,'Chemicals Calcs'!AD157))</f>
        <v>0</v>
      </c>
      <c r="AE157" s="210">
        <f ca="1">IF(SUM('Chemicals Calcs'!AE$2:AE157)-'Chem - ODS'!Z$15*10^6&lt;0,0,IF(AND(SUM('Chemicals Calcs'!AE$1:AE156)-'Chem - ODS'!Z$15*10^6&lt;0,SUM('Chemicals Calcs'!AE$2:AE157)-'Chem - ODS'!Z$15*10^6&gt;0),SUM('Chemicals Calcs'!AE$2:AE157)-'Chem - ODS'!Z$15*10^6,'Chemicals Calcs'!AE157))</f>
        <v>0</v>
      </c>
      <c r="AF157" s="210">
        <f ca="1">IF(SUM('Chemicals Calcs'!AF$2:AF157)-'Chem - ODS'!AA$15*10^6&lt;0,0,IF(AND(SUM('Chemicals Calcs'!AF$1:AF156)-'Chem - ODS'!AA$15*10^6&lt;0,SUM('Chemicals Calcs'!AF$2:AF157)-'Chem - ODS'!AA$15*10^6&gt;0),SUM('Chemicals Calcs'!AF$2:AF157)-'Chem - ODS'!AA$15*10^6,'Chemicals Calcs'!AF157))</f>
        <v>0</v>
      </c>
      <c r="AG157" s="210">
        <f ca="1">IF(SUM('Chemicals Calcs'!AG$2:AG157)-'Chem - ODS'!AB$15*10^6&lt;0,0,IF(AND(SUM('Chemicals Calcs'!AG$1:AG156)-'Chem - ODS'!AB$15*10^6&lt;0,SUM('Chemicals Calcs'!AG$2:AG157)-'Chem - ODS'!AB$15*10^6&gt;0),SUM('Chemicals Calcs'!AG$2:AG157)-'Chem - ODS'!AB$15*10^6,'Chemicals Calcs'!AG157))</f>
        <v>0</v>
      </c>
      <c r="AH157" s="210">
        <f ca="1">IF(SUM('Chemicals Calcs'!AH$2:AH157)-'Chem - ODS'!AC$15*10^6&lt;0,0,IF(AND(SUM('Chemicals Calcs'!AH$1:AH156)-'Chem - ODS'!AC$15*10^6&lt;0,SUM('Chemicals Calcs'!AH$2:AH157)-'Chem - ODS'!AC$15*10^6&gt;0),SUM('Chemicals Calcs'!AH$2:AH157)-'Chem - ODS'!AC$15*10^6,'Chemicals Calcs'!AH157))</f>
        <v>0</v>
      </c>
      <c r="AI157" s="210">
        <f ca="1">IF(SUM('Chemicals Calcs'!AI$2:AI157)-'Chem - ODS'!AD$15*10^6&lt;0,0,IF(AND(SUM('Chemicals Calcs'!AI$1:AI156)-'Chem - ODS'!AD$15*10^6&lt;0,SUM('Chemicals Calcs'!AI$2:AI157)-'Chem - ODS'!AD$15*10^6&gt;0),SUM('Chemicals Calcs'!AI$2:AI157)-'Chem - ODS'!AD$15*10^6,'Chemicals Calcs'!AI157))</f>
        <v>0</v>
      </c>
      <c r="AJ157" s="210">
        <f ca="1">IF(SUM('Chemicals Calcs'!AJ$2:AJ157)-'Chem - ODS'!AE$15*10^6&lt;0,0,IF(AND(SUM('Chemicals Calcs'!AJ$1:AJ156)-'Chem - ODS'!AE$15*10^6&lt;0,SUM('Chemicals Calcs'!AJ$2:AJ157)-'Chem - ODS'!AE$15*10^6&gt;0),SUM('Chemicals Calcs'!AJ$2:AJ157)-'Chem - ODS'!AE$15*10^6,'Chemicals Calcs'!AJ157))</f>
        <v>0</v>
      </c>
      <c r="AK157" s="210">
        <f ca="1">IF(SUM('Chemicals Calcs'!AK$2:AK157)-'Chem - ODS'!AF$15*10^6&lt;0,0,IF(AND(SUM('Chemicals Calcs'!AK$1:AK156)-'Chem - ODS'!AF$15*10^6&lt;0,SUM('Chemicals Calcs'!AK$2:AK157)-'Chem - ODS'!AF$15*10^6&gt;0),SUM('Chemicals Calcs'!AK$2:AK157)-'Chem - ODS'!AF$15*10^6,'Chemicals Calcs'!AK157))</f>
        <v>0</v>
      </c>
      <c r="AL157" s="210">
        <f ca="1">IF(SUM('Chemicals Calcs'!AL$2:AL157)-'Chem - ODS'!AG$15*10^6&lt;0,0,IF(AND(SUM('Chemicals Calcs'!AL$1:AL156)-'Chem - ODS'!AG$15*10^6&lt;0,SUM('Chemicals Calcs'!AL$2:AL157)-'Chem - ODS'!AG$15*10^6&gt;0),SUM('Chemicals Calcs'!AL$2:AL157)-'Chem - ODS'!AG$15*10^6,'Chemicals Calcs'!AL157))</f>
        <v>0</v>
      </c>
      <c r="AM157" s="210">
        <f ca="1">IF(SUM('Chemicals Calcs'!AM$2:AM157)-'Chem - ODS'!AH$15*10^6&lt;0,0,IF(AND(SUM('Chemicals Calcs'!AM$1:AM156)-'Chem - ODS'!AH$15*10^6&lt;0,SUM('Chemicals Calcs'!AM$2:AM157)-'Chem - ODS'!AH$15*10^6&gt;0),SUM('Chemicals Calcs'!AM$2:AM157)-'Chem - ODS'!AH$15*10^6,'Chemicals Calcs'!AM157))</f>
        <v>0</v>
      </c>
      <c r="AN157" s="210">
        <f ca="1">IF(SUM('Chemicals Calcs'!AN$2:AN157)-'Chem - ODS'!AI$15*10^6&lt;0,0,IF(AND(SUM('Chemicals Calcs'!AN$1:AN156)-'Chem - ODS'!AI$15*10^6&lt;0,SUM('Chemicals Calcs'!AN$2:AN157)-'Chem - ODS'!AI$15*10^6&gt;0),SUM('Chemicals Calcs'!AN$2:AN157)-'Chem - ODS'!AI$15*10^6,'Chemicals Calcs'!AN157))</f>
        <v>0</v>
      </c>
      <c r="AO157" s="210">
        <f ca="1">IF(SUM('Chemicals Calcs'!AO$2:AO157)-'Chem - ODS'!AJ$15*10^6&lt;0,0,IF(AND(SUM('Chemicals Calcs'!AO$1:AO156)-'Chem - ODS'!AJ$15*10^6&lt;0,SUM('Chemicals Calcs'!AO$2:AO157)-'Chem - ODS'!AJ$15*10^6&gt;0),SUM('Chemicals Calcs'!AO$2:AO157)-'Chem - ODS'!AJ$15*10^6,'Chemicals Calcs'!AO157))</f>
        <v>0</v>
      </c>
      <c r="AP157" s="210">
        <f ca="1">IF(SUM('Chemicals Calcs'!AP$2:AP157)-'Chem - ODS'!AK$15*10^6&lt;0,0,IF(AND(SUM('Chemicals Calcs'!AP$1:AP156)-'Chem - ODS'!AK$15*10^6&lt;0,SUM('Chemicals Calcs'!AP$2:AP157)-'Chem - ODS'!AK$15*10^6&gt;0),SUM('Chemicals Calcs'!AP$2:AP157)-'Chem - ODS'!AK$15*10^6,'Chemicals Calcs'!AP157))</f>
        <v>0</v>
      </c>
    </row>
    <row r="158" spans="1:42">
      <c r="A158" s="74">
        <v>400</v>
      </c>
      <c r="B158">
        <f ca="1">IF('Chemicals 2010'!$A166="CP",INDIRECT("'Chemicals 2010'!"&amp;'Country Selector'!$B$3&amp;ROW($A166))*10^12,0)</f>
        <v>0</v>
      </c>
      <c r="C158" s="90">
        <f t="shared" ca="1" si="8"/>
        <v>0</v>
      </c>
      <c r="D158" s="90">
        <f t="shared" ca="1" si="7"/>
        <v>0</v>
      </c>
      <c r="E158" s="90">
        <f t="shared" ca="1" si="7"/>
        <v>0</v>
      </c>
      <c r="F158" s="90">
        <f t="shared" ca="1" si="7"/>
        <v>0</v>
      </c>
      <c r="G158" s="210">
        <f ca="1">IF(SUM('Chemicals Calcs'!G$2:G158)-'Chem - ODS'!B$15*10^6&lt;0,0,IF(AND(SUM('Chemicals Calcs'!G$1:G157)-'Chem - ODS'!B$15*10^6&lt;0,SUM('Chemicals Calcs'!G$2:G158)-'Chem - ODS'!B$15*10^6&gt;0),SUM('Chemicals Calcs'!G$2:G158)-'Chem - ODS'!B$15*10^6,'Chemicals Calcs'!G158))</f>
        <v>0</v>
      </c>
      <c r="H158" s="210">
        <f ca="1">IF(SUM('Chemicals Calcs'!H$2:H158)-'Chem - ODS'!C$15*10^6&lt;0,0,IF(AND(SUM('Chemicals Calcs'!H$1:H157)-'Chem - ODS'!C$15*10^6&lt;0,SUM('Chemicals Calcs'!H$2:H158)-'Chem - ODS'!C$15*10^6&gt;0),SUM('Chemicals Calcs'!H$2:H158)-'Chem - ODS'!C$15*10^6,'Chemicals Calcs'!H158))</f>
        <v>0</v>
      </c>
      <c r="I158" s="210">
        <f ca="1">IF(SUM('Chemicals Calcs'!I$2:I158)-'Chem - ODS'!D$15*10^6&lt;0,0,IF(AND(SUM('Chemicals Calcs'!I$1:I157)-'Chem - ODS'!D$15*10^6&lt;0,SUM('Chemicals Calcs'!I$2:I158)-'Chem - ODS'!D$15*10^6&gt;0),SUM('Chemicals Calcs'!I$2:I158)-'Chem - ODS'!D$15*10^6,'Chemicals Calcs'!I158))</f>
        <v>0</v>
      </c>
      <c r="J158" s="210">
        <f ca="1">IF(SUM('Chemicals Calcs'!J$2:J158)-'Chem - ODS'!E$15*10^6&lt;0,0,IF(AND(SUM('Chemicals Calcs'!J$1:J157)-'Chem - ODS'!E$15*10^6&lt;0,SUM('Chemicals Calcs'!J$2:J158)-'Chem - ODS'!E$15*10^6&gt;0),SUM('Chemicals Calcs'!J$2:J158)-'Chem - ODS'!E$15*10^6,'Chemicals Calcs'!J158))</f>
        <v>0</v>
      </c>
      <c r="K158" s="210">
        <f ca="1">IF(SUM('Chemicals Calcs'!K$2:K158)-'Chem - ODS'!F$15*10^6&lt;0,0,IF(AND(SUM('Chemicals Calcs'!K$1:K157)-'Chem - ODS'!F$15*10^6&lt;0,SUM('Chemicals Calcs'!K$2:K158)-'Chem - ODS'!F$15*10^6&gt;0),SUM('Chemicals Calcs'!K$2:K158)-'Chem - ODS'!F$15*10^6,'Chemicals Calcs'!K158))</f>
        <v>0</v>
      </c>
      <c r="L158" s="210">
        <f ca="1">IF(SUM('Chemicals Calcs'!L$2:L158)-'Chem - ODS'!G$15*10^6&lt;0,0,IF(AND(SUM('Chemicals Calcs'!L$1:L157)-'Chem - ODS'!G$15*10^6&lt;0,SUM('Chemicals Calcs'!L$2:L158)-'Chem - ODS'!G$15*10^6&gt;0),SUM('Chemicals Calcs'!L$2:L158)-'Chem - ODS'!G$15*10^6,'Chemicals Calcs'!L158))</f>
        <v>0</v>
      </c>
      <c r="M158" s="210">
        <f ca="1">IF(SUM('Chemicals Calcs'!M$2:M158)-'Chem - ODS'!H$15*10^6&lt;0,0,IF(AND(SUM('Chemicals Calcs'!M$1:M157)-'Chem - ODS'!H$15*10^6&lt;0,SUM('Chemicals Calcs'!M$2:M158)-'Chem - ODS'!H$15*10^6&gt;0),SUM('Chemicals Calcs'!M$2:M158)-'Chem - ODS'!H$15*10^6,'Chemicals Calcs'!M158))</f>
        <v>0</v>
      </c>
      <c r="N158" s="210">
        <f ca="1">IF(SUM('Chemicals Calcs'!N$2:N158)-'Chem - ODS'!I$15*10^6&lt;0,0,IF(AND(SUM('Chemicals Calcs'!N$1:N157)-'Chem - ODS'!I$15*10^6&lt;0,SUM('Chemicals Calcs'!N$2:N158)-'Chem - ODS'!I$15*10^6&gt;0),SUM('Chemicals Calcs'!N$2:N158)-'Chem - ODS'!I$15*10^6,'Chemicals Calcs'!N158))</f>
        <v>0</v>
      </c>
      <c r="O158" s="210">
        <f ca="1">IF(SUM('Chemicals Calcs'!O$2:O158)-'Chem - ODS'!J$15*10^6&lt;0,0,IF(AND(SUM('Chemicals Calcs'!O$1:O157)-'Chem - ODS'!J$15*10^6&lt;0,SUM('Chemicals Calcs'!O$2:O158)-'Chem - ODS'!J$15*10^6&gt;0),SUM('Chemicals Calcs'!O$2:O158)-'Chem - ODS'!J$15*10^6,'Chemicals Calcs'!O158))</f>
        <v>0</v>
      </c>
      <c r="P158" s="210">
        <f ca="1">IF(SUM('Chemicals Calcs'!P$2:P158)-'Chem - ODS'!K$15*10^6&lt;0,0,IF(AND(SUM('Chemicals Calcs'!P$1:P157)-'Chem - ODS'!K$15*10^6&lt;0,SUM('Chemicals Calcs'!P$2:P158)-'Chem - ODS'!K$15*10^6&gt;0),SUM('Chemicals Calcs'!P$2:P158)-'Chem - ODS'!K$15*10^6,'Chemicals Calcs'!P158))</f>
        <v>0</v>
      </c>
      <c r="Q158" s="210">
        <f ca="1">IF(SUM('Chemicals Calcs'!Q$2:Q158)-'Chem - ODS'!L$15*10^6&lt;0,0,IF(AND(SUM('Chemicals Calcs'!Q$1:Q157)-'Chem - ODS'!L$15*10^6&lt;0,SUM('Chemicals Calcs'!Q$2:Q158)-'Chem - ODS'!L$15*10^6&gt;0),SUM('Chemicals Calcs'!Q$2:Q158)-'Chem - ODS'!L$15*10^6,'Chemicals Calcs'!Q158))</f>
        <v>0</v>
      </c>
      <c r="R158" s="210">
        <f ca="1">IF(SUM('Chemicals Calcs'!R$2:R158)-'Chem - ODS'!M$15*10^6&lt;0,0,IF(AND(SUM('Chemicals Calcs'!R$1:R157)-'Chem - ODS'!M$15*10^6&lt;0,SUM('Chemicals Calcs'!R$2:R158)-'Chem - ODS'!M$15*10^6&gt;0),SUM('Chemicals Calcs'!R$2:R158)-'Chem - ODS'!M$15*10^6,'Chemicals Calcs'!R158))</f>
        <v>0</v>
      </c>
      <c r="S158" s="210">
        <f ca="1">IF(SUM('Chemicals Calcs'!S$2:S158)-'Chem - ODS'!N$15*10^6&lt;0,0,IF(AND(SUM('Chemicals Calcs'!S$1:S157)-'Chem - ODS'!N$15*10^6&lt;0,SUM('Chemicals Calcs'!S$2:S158)-'Chem - ODS'!N$15*10^6&gt;0),SUM('Chemicals Calcs'!S$2:S158)-'Chem - ODS'!N$15*10^6,'Chemicals Calcs'!S158))</f>
        <v>0</v>
      </c>
      <c r="T158" s="210">
        <f ca="1">IF(SUM('Chemicals Calcs'!T$2:T158)-'Chem - ODS'!O$15*10^6&lt;0,0,IF(AND(SUM('Chemicals Calcs'!T$1:T157)-'Chem - ODS'!O$15*10^6&lt;0,SUM('Chemicals Calcs'!T$2:T158)-'Chem - ODS'!O$15*10^6&gt;0),SUM('Chemicals Calcs'!T$2:T158)-'Chem - ODS'!O$15*10^6,'Chemicals Calcs'!T158))</f>
        <v>0</v>
      </c>
      <c r="U158" s="210">
        <f ca="1">IF(SUM('Chemicals Calcs'!U$2:U158)-'Chem - ODS'!P$15*10^6&lt;0,0,IF(AND(SUM('Chemicals Calcs'!U$1:U157)-'Chem - ODS'!P$15*10^6&lt;0,SUM('Chemicals Calcs'!U$2:U158)-'Chem - ODS'!P$15*10^6&gt;0),SUM('Chemicals Calcs'!U$2:U158)-'Chem - ODS'!P$15*10^6,'Chemicals Calcs'!U158))</f>
        <v>0</v>
      </c>
      <c r="V158" s="210">
        <f ca="1">IF(SUM('Chemicals Calcs'!V$2:V158)-'Chem - ODS'!Q$15*10^6&lt;0,0,IF(AND(SUM('Chemicals Calcs'!V$1:V157)-'Chem - ODS'!Q$15*10^6&lt;0,SUM('Chemicals Calcs'!V$2:V158)-'Chem - ODS'!Q$15*10^6&gt;0),SUM('Chemicals Calcs'!V$2:V158)-'Chem - ODS'!Q$15*10^6,'Chemicals Calcs'!V158))</f>
        <v>0</v>
      </c>
      <c r="W158" s="210">
        <f ca="1">IF(SUM('Chemicals Calcs'!W$2:W158)-'Chem - ODS'!R$15*10^6&lt;0,0,IF(AND(SUM('Chemicals Calcs'!W$1:W157)-'Chem - ODS'!R$15*10^6&lt;0,SUM('Chemicals Calcs'!W$2:W158)-'Chem - ODS'!R$15*10^6&gt;0),SUM('Chemicals Calcs'!W$2:W158)-'Chem - ODS'!R$15*10^6,'Chemicals Calcs'!W158))</f>
        <v>0</v>
      </c>
      <c r="X158" s="210">
        <f ca="1">IF(SUM('Chemicals Calcs'!X$2:X158)-'Chem - ODS'!S$15*10^6&lt;0,0,IF(AND(SUM('Chemicals Calcs'!X$1:X157)-'Chem - ODS'!S$15*10^6&lt;0,SUM('Chemicals Calcs'!X$2:X158)-'Chem - ODS'!S$15*10^6&gt;0),SUM('Chemicals Calcs'!X$2:X158)-'Chem - ODS'!S$15*10^6,'Chemicals Calcs'!X158))</f>
        <v>0</v>
      </c>
      <c r="Y158" s="210">
        <f ca="1">IF(SUM('Chemicals Calcs'!Y$2:Y158)-'Chem - ODS'!T$15*10^6&lt;0,0,IF(AND(SUM('Chemicals Calcs'!Y$1:Y157)-'Chem - ODS'!T$15*10^6&lt;0,SUM('Chemicals Calcs'!Y$2:Y158)-'Chem - ODS'!T$15*10^6&gt;0),SUM('Chemicals Calcs'!Y$2:Y158)-'Chem - ODS'!T$15*10^6,'Chemicals Calcs'!Y158))</f>
        <v>0</v>
      </c>
      <c r="Z158" s="210">
        <f ca="1">IF(SUM('Chemicals Calcs'!Z$2:Z158)-'Chem - ODS'!U$15*10^6&lt;0,0,IF(AND(SUM('Chemicals Calcs'!Z$1:Z157)-'Chem - ODS'!U$15*10^6&lt;0,SUM('Chemicals Calcs'!Z$2:Z158)-'Chem - ODS'!U$15*10^6&gt;0),SUM('Chemicals Calcs'!Z$2:Z158)-'Chem - ODS'!U$15*10^6,'Chemicals Calcs'!Z158))</f>
        <v>0</v>
      </c>
      <c r="AA158" s="210">
        <f ca="1">IF(SUM('Chemicals Calcs'!AA$2:AA158)-'Chem - ODS'!V$15*10^6&lt;0,0,IF(AND(SUM('Chemicals Calcs'!AA$1:AA157)-'Chem - ODS'!V$15*10^6&lt;0,SUM('Chemicals Calcs'!AA$2:AA158)-'Chem - ODS'!V$15*10^6&gt;0),SUM('Chemicals Calcs'!AA$2:AA158)-'Chem - ODS'!V$15*10^6,'Chemicals Calcs'!AA158))</f>
        <v>0</v>
      </c>
      <c r="AB158" s="210">
        <f ca="1">IF(SUM('Chemicals Calcs'!AB$2:AB158)-'Chem - ODS'!W$15*10^6&lt;0,0,IF(AND(SUM('Chemicals Calcs'!AB$1:AB157)-'Chem - ODS'!W$15*10^6&lt;0,SUM('Chemicals Calcs'!AB$2:AB158)-'Chem - ODS'!W$15*10^6&gt;0),SUM('Chemicals Calcs'!AB$2:AB158)-'Chem - ODS'!W$15*10^6,'Chemicals Calcs'!AB158))</f>
        <v>0</v>
      </c>
      <c r="AC158" s="210">
        <f ca="1">IF(SUM('Chemicals Calcs'!AC$2:AC158)-'Chem - ODS'!X$15*10^6&lt;0,0,IF(AND(SUM('Chemicals Calcs'!AC$1:AC157)-'Chem - ODS'!X$15*10^6&lt;0,SUM('Chemicals Calcs'!AC$2:AC158)-'Chem - ODS'!X$15*10^6&gt;0),SUM('Chemicals Calcs'!AC$2:AC158)-'Chem - ODS'!X$15*10^6,'Chemicals Calcs'!AC158))</f>
        <v>0</v>
      </c>
      <c r="AD158" s="210">
        <f ca="1">IF(SUM('Chemicals Calcs'!AD$2:AD158)-'Chem - ODS'!Y$15*10^6&lt;0,0,IF(AND(SUM('Chemicals Calcs'!AD$1:AD157)-'Chem - ODS'!Y$15*10^6&lt;0,SUM('Chemicals Calcs'!AD$2:AD158)-'Chem - ODS'!Y$15*10^6&gt;0),SUM('Chemicals Calcs'!AD$2:AD158)-'Chem - ODS'!Y$15*10^6,'Chemicals Calcs'!AD158))</f>
        <v>0</v>
      </c>
      <c r="AE158" s="210">
        <f ca="1">IF(SUM('Chemicals Calcs'!AE$2:AE158)-'Chem - ODS'!Z$15*10^6&lt;0,0,IF(AND(SUM('Chemicals Calcs'!AE$1:AE157)-'Chem - ODS'!Z$15*10^6&lt;0,SUM('Chemicals Calcs'!AE$2:AE158)-'Chem - ODS'!Z$15*10^6&gt;0),SUM('Chemicals Calcs'!AE$2:AE158)-'Chem - ODS'!Z$15*10^6,'Chemicals Calcs'!AE158))</f>
        <v>0</v>
      </c>
      <c r="AF158" s="210">
        <f ca="1">IF(SUM('Chemicals Calcs'!AF$2:AF158)-'Chem - ODS'!AA$15*10^6&lt;0,0,IF(AND(SUM('Chemicals Calcs'!AF$1:AF157)-'Chem - ODS'!AA$15*10^6&lt;0,SUM('Chemicals Calcs'!AF$2:AF158)-'Chem - ODS'!AA$15*10^6&gt;0),SUM('Chemicals Calcs'!AF$2:AF158)-'Chem - ODS'!AA$15*10^6,'Chemicals Calcs'!AF158))</f>
        <v>0</v>
      </c>
      <c r="AG158" s="210">
        <f ca="1">IF(SUM('Chemicals Calcs'!AG$2:AG158)-'Chem - ODS'!AB$15*10^6&lt;0,0,IF(AND(SUM('Chemicals Calcs'!AG$1:AG157)-'Chem - ODS'!AB$15*10^6&lt;0,SUM('Chemicals Calcs'!AG$2:AG158)-'Chem - ODS'!AB$15*10^6&gt;0),SUM('Chemicals Calcs'!AG$2:AG158)-'Chem - ODS'!AB$15*10^6,'Chemicals Calcs'!AG158))</f>
        <v>0</v>
      </c>
      <c r="AH158" s="210">
        <f ca="1">IF(SUM('Chemicals Calcs'!AH$2:AH158)-'Chem - ODS'!AC$15*10^6&lt;0,0,IF(AND(SUM('Chemicals Calcs'!AH$1:AH157)-'Chem - ODS'!AC$15*10^6&lt;0,SUM('Chemicals Calcs'!AH$2:AH158)-'Chem - ODS'!AC$15*10^6&gt;0),SUM('Chemicals Calcs'!AH$2:AH158)-'Chem - ODS'!AC$15*10^6,'Chemicals Calcs'!AH158))</f>
        <v>0</v>
      </c>
      <c r="AI158" s="210">
        <f ca="1">IF(SUM('Chemicals Calcs'!AI$2:AI158)-'Chem - ODS'!AD$15*10^6&lt;0,0,IF(AND(SUM('Chemicals Calcs'!AI$1:AI157)-'Chem - ODS'!AD$15*10^6&lt;0,SUM('Chemicals Calcs'!AI$2:AI158)-'Chem - ODS'!AD$15*10^6&gt;0),SUM('Chemicals Calcs'!AI$2:AI158)-'Chem - ODS'!AD$15*10^6,'Chemicals Calcs'!AI158))</f>
        <v>0</v>
      </c>
      <c r="AJ158" s="210">
        <f ca="1">IF(SUM('Chemicals Calcs'!AJ$2:AJ158)-'Chem - ODS'!AE$15*10^6&lt;0,0,IF(AND(SUM('Chemicals Calcs'!AJ$1:AJ157)-'Chem - ODS'!AE$15*10^6&lt;0,SUM('Chemicals Calcs'!AJ$2:AJ158)-'Chem - ODS'!AE$15*10^6&gt;0),SUM('Chemicals Calcs'!AJ$2:AJ158)-'Chem - ODS'!AE$15*10^6,'Chemicals Calcs'!AJ158))</f>
        <v>0</v>
      </c>
      <c r="AK158" s="210">
        <f ca="1">IF(SUM('Chemicals Calcs'!AK$2:AK158)-'Chem - ODS'!AF$15*10^6&lt;0,0,IF(AND(SUM('Chemicals Calcs'!AK$1:AK157)-'Chem - ODS'!AF$15*10^6&lt;0,SUM('Chemicals Calcs'!AK$2:AK158)-'Chem - ODS'!AF$15*10^6&gt;0),SUM('Chemicals Calcs'!AK$2:AK158)-'Chem - ODS'!AF$15*10^6,'Chemicals Calcs'!AK158))</f>
        <v>0</v>
      </c>
      <c r="AL158" s="210">
        <f ca="1">IF(SUM('Chemicals Calcs'!AL$2:AL158)-'Chem - ODS'!AG$15*10^6&lt;0,0,IF(AND(SUM('Chemicals Calcs'!AL$1:AL157)-'Chem - ODS'!AG$15*10^6&lt;0,SUM('Chemicals Calcs'!AL$2:AL158)-'Chem - ODS'!AG$15*10^6&gt;0),SUM('Chemicals Calcs'!AL$2:AL158)-'Chem - ODS'!AG$15*10^6,'Chemicals Calcs'!AL158))</f>
        <v>0</v>
      </c>
      <c r="AM158" s="210">
        <f ca="1">IF(SUM('Chemicals Calcs'!AM$2:AM158)-'Chem - ODS'!AH$15*10^6&lt;0,0,IF(AND(SUM('Chemicals Calcs'!AM$1:AM157)-'Chem - ODS'!AH$15*10^6&lt;0,SUM('Chemicals Calcs'!AM$2:AM158)-'Chem - ODS'!AH$15*10^6&gt;0),SUM('Chemicals Calcs'!AM$2:AM158)-'Chem - ODS'!AH$15*10^6,'Chemicals Calcs'!AM158))</f>
        <v>0</v>
      </c>
      <c r="AN158" s="210">
        <f ca="1">IF(SUM('Chemicals Calcs'!AN$2:AN158)-'Chem - ODS'!AI$15*10^6&lt;0,0,IF(AND(SUM('Chemicals Calcs'!AN$1:AN157)-'Chem - ODS'!AI$15*10^6&lt;0,SUM('Chemicals Calcs'!AN$2:AN158)-'Chem - ODS'!AI$15*10^6&gt;0),SUM('Chemicals Calcs'!AN$2:AN158)-'Chem - ODS'!AI$15*10^6,'Chemicals Calcs'!AN158))</f>
        <v>0</v>
      </c>
      <c r="AO158" s="210">
        <f ca="1">IF(SUM('Chemicals Calcs'!AO$2:AO158)-'Chem - ODS'!AJ$15*10^6&lt;0,0,IF(AND(SUM('Chemicals Calcs'!AO$1:AO157)-'Chem - ODS'!AJ$15*10^6&lt;0,SUM('Chemicals Calcs'!AO$2:AO158)-'Chem - ODS'!AJ$15*10^6&gt;0),SUM('Chemicals Calcs'!AO$2:AO158)-'Chem - ODS'!AJ$15*10^6,'Chemicals Calcs'!AO158))</f>
        <v>0</v>
      </c>
      <c r="AP158" s="210">
        <f ca="1">IF(SUM('Chemicals Calcs'!AP$2:AP158)-'Chem - ODS'!AK$15*10^6&lt;0,0,IF(AND(SUM('Chemicals Calcs'!AP$1:AP157)-'Chem - ODS'!AK$15*10^6&lt;0,SUM('Chemicals Calcs'!AP$2:AP158)-'Chem - ODS'!AK$15*10^6&gt;0),SUM('Chemicals Calcs'!AP$2:AP158)-'Chem - ODS'!AK$15*10^6,'Chemicals Calcs'!AP158))</f>
        <v>0</v>
      </c>
    </row>
    <row r="159" spans="1:42">
      <c r="A159" s="74">
        <v>450</v>
      </c>
      <c r="B159">
        <f ca="1">IF('Chemicals 2010'!$A167="CP",INDIRECT("'Chemicals 2010'!"&amp;'Country Selector'!$B$3&amp;ROW($A167))*10^12,0)</f>
        <v>0</v>
      </c>
      <c r="C159" s="90">
        <f t="shared" ca="1" si="8"/>
        <v>0</v>
      </c>
      <c r="D159" s="90">
        <f t="shared" ca="1" si="7"/>
        <v>0</v>
      </c>
      <c r="E159" s="90">
        <f t="shared" ca="1" si="7"/>
        <v>0</v>
      </c>
      <c r="F159" s="90">
        <f t="shared" ca="1" si="7"/>
        <v>0</v>
      </c>
      <c r="G159" s="210">
        <f ca="1">IF(SUM('Chemicals Calcs'!G$2:G159)-'Chem - ODS'!B$15*10^6&lt;0,0,IF(AND(SUM('Chemicals Calcs'!G$1:G158)-'Chem - ODS'!B$15*10^6&lt;0,SUM('Chemicals Calcs'!G$2:G159)-'Chem - ODS'!B$15*10^6&gt;0),SUM('Chemicals Calcs'!G$2:G159)-'Chem - ODS'!B$15*10^6,'Chemicals Calcs'!G159))</f>
        <v>0</v>
      </c>
      <c r="H159" s="210">
        <f ca="1">IF(SUM('Chemicals Calcs'!H$2:H159)-'Chem - ODS'!C$15*10^6&lt;0,0,IF(AND(SUM('Chemicals Calcs'!H$1:H158)-'Chem - ODS'!C$15*10^6&lt;0,SUM('Chemicals Calcs'!H$2:H159)-'Chem - ODS'!C$15*10^6&gt;0),SUM('Chemicals Calcs'!H$2:H159)-'Chem - ODS'!C$15*10^6,'Chemicals Calcs'!H159))</f>
        <v>0</v>
      </c>
      <c r="I159" s="210">
        <f ca="1">IF(SUM('Chemicals Calcs'!I$2:I159)-'Chem - ODS'!D$15*10^6&lt;0,0,IF(AND(SUM('Chemicals Calcs'!I$1:I158)-'Chem - ODS'!D$15*10^6&lt;0,SUM('Chemicals Calcs'!I$2:I159)-'Chem - ODS'!D$15*10^6&gt;0),SUM('Chemicals Calcs'!I$2:I159)-'Chem - ODS'!D$15*10^6,'Chemicals Calcs'!I159))</f>
        <v>0</v>
      </c>
      <c r="J159" s="210">
        <f ca="1">IF(SUM('Chemicals Calcs'!J$2:J159)-'Chem - ODS'!E$15*10^6&lt;0,0,IF(AND(SUM('Chemicals Calcs'!J$1:J158)-'Chem - ODS'!E$15*10^6&lt;0,SUM('Chemicals Calcs'!J$2:J159)-'Chem - ODS'!E$15*10^6&gt;0),SUM('Chemicals Calcs'!J$2:J159)-'Chem - ODS'!E$15*10^6,'Chemicals Calcs'!J159))</f>
        <v>0</v>
      </c>
      <c r="K159" s="210">
        <f ca="1">IF(SUM('Chemicals Calcs'!K$2:K159)-'Chem - ODS'!F$15*10^6&lt;0,0,IF(AND(SUM('Chemicals Calcs'!K$1:K158)-'Chem - ODS'!F$15*10^6&lt;0,SUM('Chemicals Calcs'!K$2:K159)-'Chem - ODS'!F$15*10^6&gt;0),SUM('Chemicals Calcs'!K$2:K159)-'Chem - ODS'!F$15*10^6,'Chemicals Calcs'!K159))</f>
        <v>0</v>
      </c>
      <c r="L159" s="210">
        <f ca="1">IF(SUM('Chemicals Calcs'!L$2:L159)-'Chem - ODS'!G$15*10^6&lt;0,0,IF(AND(SUM('Chemicals Calcs'!L$1:L158)-'Chem - ODS'!G$15*10^6&lt;0,SUM('Chemicals Calcs'!L$2:L159)-'Chem - ODS'!G$15*10^6&gt;0),SUM('Chemicals Calcs'!L$2:L159)-'Chem - ODS'!G$15*10^6,'Chemicals Calcs'!L159))</f>
        <v>0</v>
      </c>
      <c r="M159" s="210">
        <f ca="1">IF(SUM('Chemicals Calcs'!M$2:M159)-'Chem - ODS'!H$15*10^6&lt;0,0,IF(AND(SUM('Chemicals Calcs'!M$1:M158)-'Chem - ODS'!H$15*10^6&lt;0,SUM('Chemicals Calcs'!M$2:M159)-'Chem - ODS'!H$15*10^6&gt;0),SUM('Chemicals Calcs'!M$2:M159)-'Chem - ODS'!H$15*10^6,'Chemicals Calcs'!M159))</f>
        <v>0</v>
      </c>
      <c r="N159" s="210">
        <f ca="1">IF(SUM('Chemicals Calcs'!N$2:N159)-'Chem - ODS'!I$15*10^6&lt;0,0,IF(AND(SUM('Chemicals Calcs'!N$1:N158)-'Chem - ODS'!I$15*10^6&lt;0,SUM('Chemicals Calcs'!N$2:N159)-'Chem - ODS'!I$15*10^6&gt;0),SUM('Chemicals Calcs'!N$2:N159)-'Chem - ODS'!I$15*10^6,'Chemicals Calcs'!N159))</f>
        <v>0</v>
      </c>
      <c r="O159" s="210">
        <f ca="1">IF(SUM('Chemicals Calcs'!O$2:O159)-'Chem - ODS'!J$15*10^6&lt;0,0,IF(AND(SUM('Chemicals Calcs'!O$1:O158)-'Chem - ODS'!J$15*10^6&lt;0,SUM('Chemicals Calcs'!O$2:O159)-'Chem - ODS'!J$15*10^6&gt;0),SUM('Chemicals Calcs'!O$2:O159)-'Chem - ODS'!J$15*10^6,'Chemicals Calcs'!O159))</f>
        <v>0</v>
      </c>
      <c r="P159" s="210">
        <f ca="1">IF(SUM('Chemicals Calcs'!P$2:P159)-'Chem - ODS'!K$15*10^6&lt;0,0,IF(AND(SUM('Chemicals Calcs'!P$1:P158)-'Chem - ODS'!K$15*10^6&lt;0,SUM('Chemicals Calcs'!P$2:P159)-'Chem - ODS'!K$15*10^6&gt;0),SUM('Chemicals Calcs'!P$2:P159)-'Chem - ODS'!K$15*10^6,'Chemicals Calcs'!P159))</f>
        <v>0</v>
      </c>
      <c r="Q159" s="210">
        <f ca="1">IF(SUM('Chemicals Calcs'!Q$2:Q159)-'Chem - ODS'!L$15*10^6&lt;0,0,IF(AND(SUM('Chemicals Calcs'!Q$1:Q158)-'Chem - ODS'!L$15*10^6&lt;0,SUM('Chemicals Calcs'!Q$2:Q159)-'Chem - ODS'!L$15*10^6&gt;0),SUM('Chemicals Calcs'!Q$2:Q159)-'Chem - ODS'!L$15*10^6,'Chemicals Calcs'!Q159))</f>
        <v>0</v>
      </c>
      <c r="R159" s="210">
        <f ca="1">IF(SUM('Chemicals Calcs'!R$2:R159)-'Chem - ODS'!M$15*10^6&lt;0,0,IF(AND(SUM('Chemicals Calcs'!R$1:R158)-'Chem - ODS'!M$15*10^6&lt;0,SUM('Chemicals Calcs'!R$2:R159)-'Chem - ODS'!M$15*10^6&gt;0),SUM('Chemicals Calcs'!R$2:R159)-'Chem - ODS'!M$15*10^6,'Chemicals Calcs'!R159))</f>
        <v>0</v>
      </c>
      <c r="S159" s="210">
        <f ca="1">IF(SUM('Chemicals Calcs'!S$2:S159)-'Chem - ODS'!N$15*10^6&lt;0,0,IF(AND(SUM('Chemicals Calcs'!S$1:S158)-'Chem - ODS'!N$15*10^6&lt;0,SUM('Chemicals Calcs'!S$2:S159)-'Chem - ODS'!N$15*10^6&gt;0),SUM('Chemicals Calcs'!S$2:S159)-'Chem - ODS'!N$15*10^6,'Chemicals Calcs'!S159))</f>
        <v>0</v>
      </c>
      <c r="T159" s="210">
        <f ca="1">IF(SUM('Chemicals Calcs'!T$2:T159)-'Chem - ODS'!O$15*10^6&lt;0,0,IF(AND(SUM('Chemicals Calcs'!T$1:T158)-'Chem - ODS'!O$15*10^6&lt;0,SUM('Chemicals Calcs'!T$2:T159)-'Chem - ODS'!O$15*10^6&gt;0),SUM('Chemicals Calcs'!T$2:T159)-'Chem - ODS'!O$15*10^6,'Chemicals Calcs'!T159))</f>
        <v>0</v>
      </c>
      <c r="U159" s="210">
        <f ca="1">IF(SUM('Chemicals Calcs'!U$2:U159)-'Chem - ODS'!P$15*10^6&lt;0,0,IF(AND(SUM('Chemicals Calcs'!U$1:U158)-'Chem - ODS'!P$15*10^6&lt;0,SUM('Chemicals Calcs'!U$2:U159)-'Chem - ODS'!P$15*10^6&gt;0),SUM('Chemicals Calcs'!U$2:U159)-'Chem - ODS'!P$15*10^6,'Chemicals Calcs'!U159))</f>
        <v>0</v>
      </c>
      <c r="V159" s="210">
        <f ca="1">IF(SUM('Chemicals Calcs'!V$2:V159)-'Chem - ODS'!Q$15*10^6&lt;0,0,IF(AND(SUM('Chemicals Calcs'!V$1:V158)-'Chem - ODS'!Q$15*10^6&lt;0,SUM('Chemicals Calcs'!V$2:V159)-'Chem - ODS'!Q$15*10^6&gt;0),SUM('Chemicals Calcs'!V$2:V159)-'Chem - ODS'!Q$15*10^6,'Chemicals Calcs'!V159))</f>
        <v>0</v>
      </c>
      <c r="W159" s="210">
        <f ca="1">IF(SUM('Chemicals Calcs'!W$2:W159)-'Chem - ODS'!R$15*10^6&lt;0,0,IF(AND(SUM('Chemicals Calcs'!W$1:W158)-'Chem - ODS'!R$15*10^6&lt;0,SUM('Chemicals Calcs'!W$2:W159)-'Chem - ODS'!R$15*10^6&gt;0),SUM('Chemicals Calcs'!W$2:W159)-'Chem - ODS'!R$15*10^6,'Chemicals Calcs'!W159))</f>
        <v>0</v>
      </c>
      <c r="X159" s="210">
        <f ca="1">IF(SUM('Chemicals Calcs'!X$2:X159)-'Chem - ODS'!S$15*10^6&lt;0,0,IF(AND(SUM('Chemicals Calcs'!X$1:X158)-'Chem - ODS'!S$15*10^6&lt;0,SUM('Chemicals Calcs'!X$2:X159)-'Chem - ODS'!S$15*10^6&gt;0),SUM('Chemicals Calcs'!X$2:X159)-'Chem - ODS'!S$15*10^6,'Chemicals Calcs'!X159))</f>
        <v>0</v>
      </c>
      <c r="Y159" s="210">
        <f ca="1">IF(SUM('Chemicals Calcs'!Y$2:Y159)-'Chem - ODS'!T$15*10^6&lt;0,0,IF(AND(SUM('Chemicals Calcs'!Y$1:Y158)-'Chem - ODS'!T$15*10^6&lt;0,SUM('Chemicals Calcs'!Y$2:Y159)-'Chem - ODS'!T$15*10^6&gt;0),SUM('Chemicals Calcs'!Y$2:Y159)-'Chem - ODS'!T$15*10^6,'Chemicals Calcs'!Y159))</f>
        <v>0</v>
      </c>
      <c r="Z159" s="210">
        <f ca="1">IF(SUM('Chemicals Calcs'!Z$2:Z159)-'Chem - ODS'!U$15*10^6&lt;0,0,IF(AND(SUM('Chemicals Calcs'!Z$1:Z158)-'Chem - ODS'!U$15*10^6&lt;0,SUM('Chemicals Calcs'!Z$2:Z159)-'Chem - ODS'!U$15*10^6&gt;0),SUM('Chemicals Calcs'!Z$2:Z159)-'Chem - ODS'!U$15*10^6,'Chemicals Calcs'!Z159))</f>
        <v>0</v>
      </c>
      <c r="AA159" s="210">
        <f ca="1">IF(SUM('Chemicals Calcs'!AA$2:AA159)-'Chem - ODS'!V$15*10^6&lt;0,0,IF(AND(SUM('Chemicals Calcs'!AA$1:AA158)-'Chem - ODS'!V$15*10^6&lt;0,SUM('Chemicals Calcs'!AA$2:AA159)-'Chem - ODS'!V$15*10^6&gt;0),SUM('Chemicals Calcs'!AA$2:AA159)-'Chem - ODS'!V$15*10^6,'Chemicals Calcs'!AA159))</f>
        <v>0</v>
      </c>
      <c r="AB159" s="210">
        <f ca="1">IF(SUM('Chemicals Calcs'!AB$2:AB159)-'Chem - ODS'!W$15*10^6&lt;0,0,IF(AND(SUM('Chemicals Calcs'!AB$1:AB158)-'Chem - ODS'!W$15*10^6&lt;0,SUM('Chemicals Calcs'!AB$2:AB159)-'Chem - ODS'!W$15*10^6&gt;0),SUM('Chemicals Calcs'!AB$2:AB159)-'Chem - ODS'!W$15*10^6,'Chemicals Calcs'!AB159))</f>
        <v>0</v>
      </c>
      <c r="AC159" s="210">
        <f ca="1">IF(SUM('Chemicals Calcs'!AC$2:AC159)-'Chem - ODS'!X$15*10^6&lt;0,0,IF(AND(SUM('Chemicals Calcs'!AC$1:AC158)-'Chem - ODS'!X$15*10^6&lt;0,SUM('Chemicals Calcs'!AC$2:AC159)-'Chem - ODS'!X$15*10^6&gt;0),SUM('Chemicals Calcs'!AC$2:AC159)-'Chem - ODS'!X$15*10^6,'Chemicals Calcs'!AC159))</f>
        <v>0</v>
      </c>
      <c r="AD159" s="210">
        <f ca="1">IF(SUM('Chemicals Calcs'!AD$2:AD159)-'Chem - ODS'!Y$15*10^6&lt;0,0,IF(AND(SUM('Chemicals Calcs'!AD$1:AD158)-'Chem - ODS'!Y$15*10^6&lt;0,SUM('Chemicals Calcs'!AD$2:AD159)-'Chem - ODS'!Y$15*10^6&gt;0),SUM('Chemicals Calcs'!AD$2:AD159)-'Chem - ODS'!Y$15*10^6,'Chemicals Calcs'!AD159))</f>
        <v>0</v>
      </c>
      <c r="AE159" s="210">
        <f ca="1">IF(SUM('Chemicals Calcs'!AE$2:AE159)-'Chem - ODS'!Z$15*10^6&lt;0,0,IF(AND(SUM('Chemicals Calcs'!AE$1:AE158)-'Chem - ODS'!Z$15*10^6&lt;0,SUM('Chemicals Calcs'!AE$2:AE159)-'Chem - ODS'!Z$15*10^6&gt;0),SUM('Chemicals Calcs'!AE$2:AE159)-'Chem - ODS'!Z$15*10^6,'Chemicals Calcs'!AE159))</f>
        <v>0</v>
      </c>
      <c r="AF159" s="210">
        <f ca="1">IF(SUM('Chemicals Calcs'!AF$2:AF159)-'Chem - ODS'!AA$15*10^6&lt;0,0,IF(AND(SUM('Chemicals Calcs'!AF$1:AF158)-'Chem - ODS'!AA$15*10^6&lt;0,SUM('Chemicals Calcs'!AF$2:AF159)-'Chem - ODS'!AA$15*10^6&gt;0),SUM('Chemicals Calcs'!AF$2:AF159)-'Chem - ODS'!AA$15*10^6,'Chemicals Calcs'!AF159))</f>
        <v>0</v>
      </c>
      <c r="AG159" s="210">
        <f ca="1">IF(SUM('Chemicals Calcs'!AG$2:AG159)-'Chem - ODS'!AB$15*10^6&lt;0,0,IF(AND(SUM('Chemicals Calcs'!AG$1:AG158)-'Chem - ODS'!AB$15*10^6&lt;0,SUM('Chemicals Calcs'!AG$2:AG159)-'Chem - ODS'!AB$15*10^6&gt;0),SUM('Chemicals Calcs'!AG$2:AG159)-'Chem - ODS'!AB$15*10^6,'Chemicals Calcs'!AG159))</f>
        <v>0</v>
      </c>
      <c r="AH159" s="210">
        <f ca="1">IF(SUM('Chemicals Calcs'!AH$2:AH159)-'Chem - ODS'!AC$15*10^6&lt;0,0,IF(AND(SUM('Chemicals Calcs'!AH$1:AH158)-'Chem - ODS'!AC$15*10^6&lt;0,SUM('Chemicals Calcs'!AH$2:AH159)-'Chem - ODS'!AC$15*10^6&gt;0),SUM('Chemicals Calcs'!AH$2:AH159)-'Chem - ODS'!AC$15*10^6,'Chemicals Calcs'!AH159))</f>
        <v>0</v>
      </c>
      <c r="AI159" s="210">
        <f ca="1">IF(SUM('Chemicals Calcs'!AI$2:AI159)-'Chem - ODS'!AD$15*10^6&lt;0,0,IF(AND(SUM('Chemicals Calcs'!AI$1:AI158)-'Chem - ODS'!AD$15*10^6&lt;0,SUM('Chemicals Calcs'!AI$2:AI159)-'Chem - ODS'!AD$15*10^6&gt;0),SUM('Chemicals Calcs'!AI$2:AI159)-'Chem - ODS'!AD$15*10^6,'Chemicals Calcs'!AI159))</f>
        <v>0</v>
      </c>
      <c r="AJ159" s="210">
        <f ca="1">IF(SUM('Chemicals Calcs'!AJ$2:AJ159)-'Chem - ODS'!AE$15*10^6&lt;0,0,IF(AND(SUM('Chemicals Calcs'!AJ$1:AJ158)-'Chem - ODS'!AE$15*10^6&lt;0,SUM('Chemicals Calcs'!AJ$2:AJ159)-'Chem - ODS'!AE$15*10^6&gt;0),SUM('Chemicals Calcs'!AJ$2:AJ159)-'Chem - ODS'!AE$15*10^6,'Chemicals Calcs'!AJ159))</f>
        <v>0</v>
      </c>
      <c r="AK159" s="210">
        <f ca="1">IF(SUM('Chemicals Calcs'!AK$2:AK159)-'Chem - ODS'!AF$15*10^6&lt;0,0,IF(AND(SUM('Chemicals Calcs'!AK$1:AK158)-'Chem - ODS'!AF$15*10^6&lt;0,SUM('Chemicals Calcs'!AK$2:AK159)-'Chem - ODS'!AF$15*10^6&gt;0),SUM('Chemicals Calcs'!AK$2:AK159)-'Chem - ODS'!AF$15*10^6,'Chemicals Calcs'!AK159))</f>
        <v>0</v>
      </c>
      <c r="AL159" s="210">
        <f ca="1">IF(SUM('Chemicals Calcs'!AL$2:AL159)-'Chem - ODS'!AG$15*10^6&lt;0,0,IF(AND(SUM('Chemicals Calcs'!AL$1:AL158)-'Chem - ODS'!AG$15*10^6&lt;0,SUM('Chemicals Calcs'!AL$2:AL159)-'Chem - ODS'!AG$15*10^6&gt;0),SUM('Chemicals Calcs'!AL$2:AL159)-'Chem - ODS'!AG$15*10^6,'Chemicals Calcs'!AL159))</f>
        <v>0</v>
      </c>
      <c r="AM159" s="210">
        <f ca="1">IF(SUM('Chemicals Calcs'!AM$2:AM159)-'Chem - ODS'!AH$15*10^6&lt;0,0,IF(AND(SUM('Chemicals Calcs'!AM$1:AM158)-'Chem - ODS'!AH$15*10^6&lt;0,SUM('Chemicals Calcs'!AM$2:AM159)-'Chem - ODS'!AH$15*10^6&gt;0),SUM('Chemicals Calcs'!AM$2:AM159)-'Chem - ODS'!AH$15*10^6,'Chemicals Calcs'!AM159))</f>
        <v>0</v>
      </c>
      <c r="AN159" s="210">
        <f ca="1">IF(SUM('Chemicals Calcs'!AN$2:AN159)-'Chem - ODS'!AI$15*10^6&lt;0,0,IF(AND(SUM('Chemicals Calcs'!AN$1:AN158)-'Chem - ODS'!AI$15*10^6&lt;0,SUM('Chemicals Calcs'!AN$2:AN159)-'Chem - ODS'!AI$15*10^6&gt;0),SUM('Chemicals Calcs'!AN$2:AN159)-'Chem - ODS'!AI$15*10^6,'Chemicals Calcs'!AN159))</f>
        <v>0</v>
      </c>
      <c r="AO159" s="210">
        <f ca="1">IF(SUM('Chemicals Calcs'!AO$2:AO159)-'Chem - ODS'!AJ$15*10^6&lt;0,0,IF(AND(SUM('Chemicals Calcs'!AO$1:AO158)-'Chem - ODS'!AJ$15*10^6&lt;0,SUM('Chemicals Calcs'!AO$2:AO159)-'Chem - ODS'!AJ$15*10^6&gt;0),SUM('Chemicals Calcs'!AO$2:AO159)-'Chem - ODS'!AJ$15*10^6,'Chemicals Calcs'!AO159))</f>
        <v>0</v>
      </c>
      <c r="AP159" s="210">
        <f ca="1">IF(SUM('Chemicals Calcs'!AP$2:AP159)-'Chem - ODS'!AK$15*10^6&lt;0,0,IF(AND(SUM('Chemicals Calcs'!AP$1:AP158)-'Chem - ODS'!AK$15*10^6&lt;0,SUM('Chemicals Calcs'!AP$2:AP159)-'Chem - ODS'!AK$15*10^6&gt;0),SUM('Chemicals Calcs'!AP$2:AP159)-'Chem - ODS'!AK$15*10^6,'Chemicals Calcs'!AP159))</f>
        <v>0</v>
      </c>
    </row>
    <row r="160" spans="1:42">
      <c r="A160" s="74">
        <v>500</v>
      </c>
      <c r="B160">
        <f ca="1">IF('Chemicals 2010'!$A168="CP",INDIRECT("'Chemicals 2010'!"&amp;'Country Selector'!$B$3&amp;ROW($A168))*10^12,0)</f>
        <v>0</v>
      </c>
      <c r="C160" s="90">
        <f t="shared" ca="1" si="8"/>
        <v>0</v>
      </c>
      <c r="D160" s="90">
        <f t="shared" ca="1" si="7"/>
        <v>0</v>
      </c>
      <c r="E160" s="90">
        <f t="shared" ca="1" si="7"/>
        <v>0</v>
      </c>
      <c r="F160" s="90">
        <f t="shared" ca="1" si="7"/>
        <v>0</v>
      </c>
      <c r="G160" s="210">
        <f ca="1">IF(SUM('Chemicals Calcs'!G$2:G160)-'Chem - ODS'!B$15*10^6&lt;0,0,IF(AND(SUM('Chemicals Calcs'!G$1:G159)-'Chem - ODS'!B$15*10^6&lt;0,SUM('Chemicals Calcs'!G$2:G160)-'Chem - ODS'!B$15*10^6&gt;0),SUM('Chemicals Calcs'!G$2:G160)-'Chem - ODS'!B$15*10^6,'Chemicals Calcs'!G160))</f>
        <v>0</v>
      </c>
      <c r="H160" s="210">
        <f ca="1">IF(SUM('Chemicals Calcs'!H$2:H160)-'Chem - ODS'!C$15*10^6&lt;0,0,IF(AND(SUM('Chemicals Calcs'!H$1:H159)-'Chem - ODS'!C$15*10^6&lt;0,SUM('Chemicals Calcs'!H$2:H160)-'Chem - ODS'!C$15*10^6&gt;0),SUM('Chemicals Calcs'!H$2:H160)-'Chem - ODS'!C$15*10^6,'Chemicals Calcs'!H160))</f>
        <v>0</v>
      </c>
      <c r="I160" s="210">
        <f ca="1">IF(SUM('Chemicals Calcs'!I$2:I160)-'Chem - ODS'!D$15*10^6&lt;0,0,IF(AND(SUM('Chemicals Calcs'!I$1:I159)-'Chem - ODS'!D$15*10^6&lt;0,SUM('Chemicals Calcs'!I$2:I160)-'Chem - ODS'!D$15*10^6&gt;0),SUM('Chemicals Calcs'!I$2:I160)-'Chem - ODS'!D$15*10^6,'Chemicals Calcs'!I160))</f>
        <v>0</v>
      </c>
      <c r="J160" s="210">
        <f ca="1">IF(SUM('Chemicals Calcs'!J$2:J160)-'Chem - ODS'!E$15*10^6&lt;0,0,IF(AND(SUM('Chemicals Calcs'!J$1:J159)-'Chem - ODS'!E$15*10^6&lt;0,SUM('Chemicals Calcs'!J$2:J160)-'Chem - ODS'!E$15*10^6&gt;0),SUM('Chemicals Calcs'!J$2:J160)-'Chem - ODS'!E$15*10^6,'Chemicals Calcs'!J160))</f>
        <v>0</v>
      </c>
      <c r="K160" s="210">
        <f ca="1">IF(SUM('Chemicals Calcs'!K$2:K160)-'Chem - ODS'!F$15*10^6&lt;0,0,IF(AND(SUM('Chemicals Calcs'!K$1:K159)-'Chem - ODS'!F$15*10^6&lt;0,SUM('Chemicals Calcs'!K$2:K160)-'Chem - ODS'!F$15*10^6&gt;0),SUM('Chemicals Calcs'!K$2:K160)-'Chem - ODS'!F$15*10^6,'Chemicals Calcs'!K160))</f>
        <v>0</v>
      </c>
      <c r="L160" s="210">
        <f ca="1">IF(SUM('Chemicals Calcs'!L$2:L160)-'Chem - ODS'!G$15*10^6&lt;0,0,IF(AND(SUM('Chemicals Calcs'!L$1:L159)-'Chem - ODS'!G$15*10^6&lt;0,SUM('Chemicals Calcs'!L$2:L160)-'Chem - ODS'!G$15*10^6&gt;0),SUM('Chemicals Calcs'!L$2:L160)-'Chem - ODS'!G$15*10^6,'Chemicals Calcs'!L160))</f>
        <v>0</v>
      </c>
      <c r="M160" s="210">
        <f ca="1">IF(SUM('Chemicals Calcs'!M$2:M160)-'Chem - ODS'!H$15*10^6&lt;0,0,IF(AND(SUM('Chemicals Calcs'!M$1:M159)-'Chem - ODS'!H$15*10^6&lt;0,SUM('Chemicals Calcs'!M$2:M160)-'Chem - ODS'!H$15*10^6&gt;0),SUM('Chemicals Calcs'!M$2:M160)-'Chem - ODS'!H$15*10^6,'Chemicals Calcs'!M160))</f>
        <v>0</v>
      </c>
      <c r="N160" s="210">
        <f ca="1">IF(SUM('Chemicals Calcs'!N$2:N160)-'Chem - ODS'!I$15*10^6&lt;0,0,IF(AND(SUM('Chemicals Calcs'!N$1:N159)-'Chem - ODS'!I$15*10^6&lt;0,SUM('Chemicals Calcs'!N$2:N160)-'Chem - ODS'!I$15*10^6&gt;0),SUM('Chemicals Calcs'!N$2:N160)-'Chem - ODS'!I$15*10^6,'Chemicals Calcs'!N160))</f>
        <v>0</v>
      </c>
      <c r="O160" s="210">
        <f ca="1">IF(SUM('Chemicals Calcs'!O$2:O160)-'Chem - ODS'!J$15*10^6&lt;0,0,IF(AND(SUM('Chemicals Calcs'!O$1:O159)-'Chem - ODS'!J$15*10^6&lt;0,SUM('Chemicals Calcs'!O$2:O160)-'Chem - ODS'!J$15*10^6&gt;0),SUM('Chemicals Calcs'!O$2:O160)-'Chem - ODS'!J$15*10^6,'Chemicals Calcs'!O160))</f>
        <v>0</v>
      </c>
      <c r="P160" s="210">
        <f ca="1">IF(SUM('Chemicals Calcs'!P$2:P160)-'Chem - ODS'!K$15*10^6&lt;0,0,IF(AND(SUM('Chemicals Calcs'!P$1:P159)-'Chem - ODS'!K$15*10^6&lt;0,SUM('Chemicals Calcs'!P$2:P160)-'Chem - ODS'!K$15*10^6&gt;0),SUM('Chemicals Calcs'!P$2:P160)-'Chem - ODS'!K$15*10^6,'Chemicals Calcs'!P160))</f>
        <v>0</v>
      </c>
      <c r="Q160" s="210">
        <f ca="1">IF(SUM('Chemicals Calcs'!Q$2:Q160)-'Chem - ODS'!L$15*10^6&lt;0,0,IF(AND(SUM('Chemicals Calcs'!Q$1:Q159)-'Chem - ODS'!L$15*10^6&lt;0,SUM('Chemicals Calcs'!Q$2:Q160)-'Chem - ODS'!L$15*10^6&gt;0),SUM('Chemicals Calcs'!Q$2:Q160)-'Chem - ODS'!L$15*10^6,'Chemicals Calcs'!Q160))</f>
        <v>0</v>
      </c>
      <c r="R160" s="210">
        <f ca="1">IF(SUM('Chemicals Calcs'!R$2:R160)-'Chem - ODS'!M$15*10^6&lt;0,0,IF(AND(SUM('Chemicals Calcs'!R$1:R159)-'Chem - ODS'!M$15*10^6&lt;0,SUM('Chemicals Calcs'!R$2:R160)-'Chem - ODS'!M$15*10^6&gt;0),SUM('Chemicals Calcs'!R$2:R160)-'Chem - ODS'!M$15*10^6,'Chemicals Calcs'!R160))</f>
        <v>0</v>
      </c>
      <c r="S160" s="210">
        <f ca="1">IF(SUM('Chemicals Calcs'!S$2:S160)-'Chem - ODS'!N$15*10^6&lt;0,0,IF(AND(SUM('Chemicals Calcs'!S$1:S159)-'Chem - ODS'!N$15*10^6&lt;0,SUM('Chemicals Calcs'!S$2:S160)-'Chem - ODS'!N$15*10^6&gt;0),SUM('Chemicals Calcs'!S$2:S160)-'Chem - ODS'!N$15*10^6,'Chemicals Calcs'!S160))</f>
        <v>0</v>
      </c>
      <c r="T160" s="210">
        <f ca="1">IF(SUM('Chemicals Calcs'!T$2:T160)-'Chem - ODS'!O$15*10^6&lt;0,0,IF(AND(SUM('Chemicals Calcs'!T$1:T159)-'Chem - ODS'!O$15*10^6&lt;0,SUM('Chemicals Calcs'!T$2:T160)-'Chem - ODS'!O$15*10^6&gt;0),SUM('Chemicals Calcs'!T$2:T160)-'Chem - ODS'!O$15*10^6,'Chemicals Calcs'!T160))</f>
        <v>0</v>
      </c>
      <c r="U160" s="210">
        <f ca="1">IF(SUM('Chemicals Calcs'!U$2:U160)-'Chem - ODS'!P$15*10^6&lt;0,0,IF(AND(SUM('Chemicals Calcs'!U$1:U159)-'Chem - ODS'!P$15*10^6&lt;0,SUM('Chemicals Calcs'!U$2:U160)-'Chem - ODS'!P$15*10^6&gt;0),SUM('Chemicals Calcs'!U$2:U160)-'Chem - ODS'!P$15*10^6,'Chemicals Calcs'!U160))</f>
        <v>0</v>
      </c>
      <c r="V160" s="210">
        <f ca="1">IF(SUM('Chemicals Calcs'!V$2:V160)-'Chem - ODS'!Q$15*10^6&lt;0,0,IF(AND(SUM('Chemicals Calcs'!V$1:V159)-'Chem - ODS'!Q$15*10^6&lt;0,SUM('Chemicals Calcs'!V$2:V160)-'Chem - ODS'!Q$15*10^6&gt;0),SUM('Chemicals Calcs'!V$2:V160)-'Chem - ODS'!Q$15*10^6,'Chemicals Calcs'!V160))</f>
        <v>0</v>
      </c>
      <c r="W160" s="210">
        <f ca="1">IF(SUM('Chemicals Calcs'!W$2:W160)-'Chem - ODS'!R$15*10^6&lt;0,0,IF(AND(SUM('Chemicals Calcs'!W$1:W159)-'Chem - ODS'!R$15*10^6&lt;0,SUM('Chemicals Calcs'!W$2:W160)-'Chem - ODS'!R$15*10^6&gt;0),SUM('Chemicals Calcs'!W$2:W160)-'Chem - ODS'!R$15*10^6,'Chemicals Calcs'!W160))</f>
        <v>0</v>
      </c>
      <c r="X160" s="210">
        <f ca="1">IF(SUM('Chemicals Calcs'!X$2:X160)-'Chem - ODS'!S$15*10^6&lt;0,0,IF(AND(SUM('Chemicals Calcs'!X$1:X159)-'Chem - ODS'!S$15*10^6&lt;0,SUM('Chemicals Calcs'!X$2:X160)-'Chem - ODS'!S$15*10^6&gt;0),SUM('Chemicals Calcs'!X$2:X160)-'Chem - ODS'!S$15*10^6,'Chemicals Calcs'!X160))</f>
        <v>0</v>
      </c>
      <c r="Y160" s="210">
        <f ca="1">IF(SUM('Chemicals Calcs'!Y$2:Y160)-'Chem - ODS'!T$15*10^6&lt;0,0,IF(AND(SUM('Chemicals Calcs'!Y$1:Y159)-'Chem - ODS'!T$15*10^6&lt;0,SUM('Chemicals Calcs'!Y$2:Y160)-'Chem - ODS'!T$15*10^6&gt;0),SUM('Chemicals Calcs'!Y$2:Y160)-'Chem - ODS'!T$15*10^6,'Chemicals Calcs'!Y160))</f>
        <v>0</v>
      </c>
      <c r="Z160" s="210">
        <f ca="1">IF(SUM('Chemicals Calcs'!Z$2:Z160)-'Chem - ODS'!U$15*10^6&lt;0,0,IF(AND(SUM('Chemicals Calcs'!Z$1:Z159)-'Chem - ODS'!U$15*10^6&lt;0,SUM('Chemicals Calcs'!Z$2:Z160)-'Chem - ODS'!U$15*10^6&gt;0),SUM('Chemicals Calcs'!Z$2:Z160)-'Chem - ODS'!U$15*10^6,'Chemicals Calcs'!Z160))</f>
        <v>0</v>
      </c>
      <c r="AA160" s="210">
        <f ca="1">IF(SUM('Chemicals Calcs'!AA$2:AA160)-'Chem - ODS'!V$15*10^6&lt;0,0,IF(AND(SUM('Chemicals Calcs'!AA$1:AA159)-'Chem - ODS'!V$15*10^6&lt;0,SUM('Chemicals Calcs'!AA$2:AA160)-'Chem - ODS'!V$15*10^6&gt;0),SUM('Chemicals Calcs'!AA$2:AA160)-'Chem - ODS'!V$15*10^6,'Chemicals Calcs'!AA160))</f>
        <v>0</v>
      </c>
      <c r="AB160" s="210">
        <f ca="1">IF(SUM('Chemicals Calcs'!AB$2:AB160)-'Chem - ODS'!W$15*10^6&lt;0,0,IF(AND(SUM('Chemicals Calcs'!AB$1:AB159)-'Chem - ODS'!W$15*10^6&lt;0,SUM('Chemicals Calcs'!AB$2:AB160)-'Chem - ODS'!W$15*10^6&gt;0),SUM('Chemicals Calcs'!AB$2:AB160)-'Chem - ODS'!W$15*10^6,'Chemicals Calcs'!AB160))</f>
        <v>0</v>
      </c>
      <c r="AC160" s="210">
        <f ca="1">IF(SUM('Chemicals Calcs'!AC$2:AC160)-'Chem - ODS'!X$15*10^6&lt;0,0,IF(AND(SUM('Chemicals Calcs'!AC$1:AC159)-'Chem - ODS'!X$15*10^6&lt;0,SUM('Chemicals Calcs'!AC$2:AC160)-'Chem - ODS'!X$15*10^6&gt;0),SUM('Chemicals Calcs'!AC$2:AC160)-'Chem - ODS'!X$15*10^6,'Chemicals Calcs'!AC160))</f>
        <v>0</v>
      </c>
      <c r="AD160" s="210">
        <f ca="1">IF(SUM('Chemicals Calcs'!AD$2:AD160)-'Chem - ODS'!Y$15*10^6&lt;0,0,IF(AND(SUM('Chemicals Calcs'!AD$1:AD159)-'Chem - ODS'!Y$15*10^6&lt;0,SUM('Chemicals Calcs'!AD$2:AD160)-'Chem - ODS'!Y$15*10^6&gt;0),SUM('Chemicals Calcs'!AD$2:AD160)-'Chem - ODS'!Y$15*10^6,'Chemicals Calcs'!AD160))</f>
        <v>0</v>
      </c>
      <c r="AE160" s="210">
        <f ca="1">IF(SUM('Chemicals Calcs'!AE$2:AE160)-'Chem - ODS'!Z$15*10^6&lt;0,0,IF(AND(SUM('Chemicals Calcs'!AE$1:AE159)-'Chem - ODS'!Z$15*10^6&lt;0,SUM('Chemicals Calcs'!AE$2:AE160)-'Chem - ODS'!Z$15*10^6&gt;0),SUM('Chemicals Calcs'!AE$2:AE160)-'Chem - ODS'!Z$15*10^6,'Chemicals Calcs'!AE160))</f>
        <v>0</v>
      </c>
      <c r="AF160" s="210">
        <f ca="1">IF(SUM('Chemicals Calcs'!AF$2:AF160)-'Chem - ODS'!AA$15*10^6&lt;0,0,IF(AND(SUM('Chemicals Calcs'!AF$1:AF159)-'Chem - ODS'!AA$15*10^6&lt;0,SUM('Chemicals Calcs'!AF$2:AF160)-'Chem - ODS'!AA$15*10^6&gt;0),SUM('Chemicals Calcs'!AF$2:AF160)-'Chem - ODS'!AA$15*10^6,'Chemicals Calcs'!AF160))</f>
        <v>0</v>
      </c>
      <c r="AG160" s="210">
        <f ca="1">IF(SUM('Chemicals Calcs'!AG$2:AG160)-'Chem - ODS'!AB$15*10^6&lt;0,0,IF(AND(SUM('Chemicals Calcs'!AG$1:AG159)-'Chem - ODS'!AB$15*10^6&lt;0,SUM('Chemicals Calcs'!AG$2:AG160)-'Chem - ODS'!AB$15*10^6&gt;0),SUM('Chemicals Calcs'!AG$2:AG160)-'Chem - ODS'!AB$15*10^6,'Chemicals Calcs'!AG160))</f>
        <v>0</v>
      </c>
      <c r="AH160" s="210">
        <f ca="1">IF(SUM('Chemicals Calcs'!AH$2:AH160)-'Chem - ODS'!AC$15*10^6&lt;0,0,IF(AND(SUM('Chemicals Calcs'!AH$1:AH159)-'Chem - ODS'!AC$15*10^6&lt;0,SUM('Chemicals Calcs'!AH$2:AH160)-'Chem - ODS'!AC$15*10^6&gt;0),SUM('Chemicals Calcs'!AH$2:AH160)-'Chem - ODS'!AC$15*10^6,'Chemicals Calcs'!AH160))</f>
        <v>0</v>
      </c>
      <c r="AI160" s="210">
        <f ca="1">IF(SUM('Chemicals Calcs'!AI$2:AI160)-'Chem - ODS'!AD$15*10^6&lt;0,0,IF(AND(SUM('Chemicals Calcs'!AI$1:AI159)-'Chem - ODS'!AD$15*10^6&lt;0,SUM('Chemicals Calcs'!AI$2:AI160)-'Chem - ODS'!AD$15*10^6&gt;0),SUM('Chemicals Calcs'!AI$2:AI160)-'Chem - ODS'!AD$15*10^6,'Chemicals Calcs'!AI160))</f>
        <v>0</v>
      </c>
      <c r="AJ160" s="210">
        <f ca="1">IF(SUM('Chemicals Calcs'!AJ$2:AJ160)-'Chem - ODS'!AE$15*10^6&lt;0,0,IF(AND(SUM('Chemicals Calcs'!AJ$1:AJ159)-'Chem - ODS'!AE$15*10^6&lt;0,SUM('Chemicals Calcs'!AJ$2:AJ160)-'Chem - ODS'!AE$15*10^6&gt;0),SUM('Chemicals Calcs'!AJ$2:AJ160)-'Chem - ODS'!AE$15*10^6,'Chemicals Calcs'!AJ160))</f>
        <v>0</v>
      </c>
      <c r="AK160" s="210">
        <f ca="1">IF(SUM('Chemicals Calcs'!AK$2:AK160)-'Chem - ODS'!AF$15*10^6&lt;0,0,IF(AND(SUM('Chemicals Calcs'!AK$1:AK159)-'Chem - ODS'!AF$15*10^6&lt;0,SUM('Chemicals Calcs'!AK$2:AK160)-'Chem - ODS'!AF$15*10^6&gt;0),SUM('Chemicals Calcs'!AK$2:AK160)-'Chem - ODS'!AF$15*10^6,'Chemicals Calcs'!AK160))</f>
        <v>0</v>
      </c>
      <c r="AL160" s="210">
        <f ca="1">IF(SUM('Chemicals Calcs'!AL$2:AL160)-'Chem - ODS'!AG$15*10^6&lt;0,0,IF(AND(SUM('Chemicals Calcs'!AL$1:AL159)-'Chem - ODS'!AG$15*10^6&lt;0,SUM('Chemicals Calcs'!AL$2:AL160)-'Chem - ODS'!AG$15*10^6&gt;0),SUM('Chemicals Calcs'!AL$2:AL160)-'Chem - ODS'!AG$15*10^6,'Chemicals Calcs'!AL160))</f>
        <v>0</v>
      </c>
      <c r="AM160" s="210">
        <f ca="1">IF(SUM('Chemicals Calcs'!AM$2:AM160)-'Chem - ODS'!AH$15*10^6&lt;0,0,IF(AND(SUM('Chemicals Calcs'!AM$1:AM159)-'Chem - ODS'!AH$15*10^6&lt;0,SUM('Chemicals Calcs'!AM$2:AM160)-'Chem - ODS'!AH$15*10^6&gt;0),SUM('Chemicals Calcs'!AM$2:AM160)-'Chem - ODS'!AH$15*10^6,'Chemicals Calcs'!AM160))</f>
        <v>0</v>
      </c>
      <c r="AN160" s="210">
        <f ca="1">IF(SUM('Chemicals Calcs'!AN$2:AN160)-'Chem - ODS'!AI$15*10^6&lt;0,0,IF(AND(SUM('Chemicals Calcs'!AN$1:AN159)-'Chem - ODS'!AI$15*10^6&lt;0,SUM('Chemicals Calcs'!AN$2:AN160)-'Chem - ODS'!AI$15*10^6&gt;0),SUM('Chemicals Calcs'!AN$2:AN160)-'Chem - ODS'!AI$15*10^6,'Chemicals Calcs'!AN160))</f>
        <v>0</v>
      </c>
      <c r="AO160" s="210">
        <f ca="1">IF(SUM('Chemicals Calcs'!AO$2:AO160)-'Chem - ODS'!AJ$15*10^6&lt;0,0,IF(AND(SUM('Chemicals Calcs'!AO$1:AO159)-'Chem - ODS'!AJ$15*10^6&lt;0,SUM('Chemicals Calcs'!AO$2:AO160)-'Chem - ODS'!AJ$15*10^6&gt;0),SUM('Chemicals Calcs'!AO$2:AO160)-'Chem - ODS'!AJ$15*10^6,'Chemicals Calcs'!AO160))</f>
        <v>0</v>
      </c>
      <c r="AP160" s="210">
        <f ca="1">IF(SUM('Chemicals Calcs'!AP$2:AP160)-'Chem - ODS'!AK$15*10^6&lt;0,0,IF(AND(SUM('Chemicals Calcs'!AP$1:AP159)-'Chem - ODS'!AK$15*10^6&lt;0,SUM('Chemicals Calcs'!AP$2:AP160)-'Chem - ODS'!AK$15*10^6&gt;0),SUM('Chemicals Calcs'!AP$2:AP160)-'Chem - ODS'!AK$15*10^6,'Chemicals Calcs'!AP160))</f>
        <v>0</v>
      </c>
    </row>
    <row r="161" spans="1:42">
      <c r="A161" s="74">
        <v>550</v>
      </c>
      <c r="B161">
        <f ca="1">IF('Chemicals 2010'!$A169="CP",INDIRECT("'Chemicals 2010'!"&amp;'Country Selector'!$B$3&amp;ROW($A169))*10^12,0)</f>
        <v>0</v>
      </c>
      <c r="C161" s="90">
        <f t="shared" ca="1" si="8"/>
        <v>117452265599.22879</v>
      </c>
      <c r="D161" s="90">
        <f t="shared" ca="1" si="7"/>
        <v>234904531198.45758</v>
      </c>
      <c r="E161" s="90">
        <f t="shared" ca="1" si="7"/>
        <v>352356796797.68634</v>
      </c>
      <c r="F161" s="90">
        <f t="shared" ca="1" si="7"/>
        <v>469809062396.91516</v>
      </c>
      <c r="G161" s="210">
        <f ca="1">IF(SUM('Chemicals Calcs'!G$2:G161)-'Chem - ODS'!B$15*10^6&lt;0,0,IF(AND(SUM('Chemicals Calcs'!G$1:G160)-'Chem - ODS'!B$15*10^6&lt;0,SUM('Chemicals Calcs'!G$2:G161)-'Chem - ODS'!B$15*10^6&gt;0),SUM('Chemicals Calcs'!G$2:G161)-'Chem - ODS'!B$15*10^6,'Chemicals Calcs'!G161))</f>
        <v>587261327996.14392</v>
      </c>
      <c r="H161" s="210">
        <f ca="1">IF(SUM('Chemicals Calcs'!H$2:H161)-'Chem - ODS'!C$15*10^6&lt;0,0,IF(AND(SUM('Chemicals Calcs'!H$1:H160)-'Chem - ODS'!C$15*10^6&lt;0,SUM('Chemicals Calcs'!H$2:H161)-'Chem - ODS'!C$15*10^6&gt;0),SUM('Chemicals Calcs'!H$2:H161)-'Chem - ODS'!C$15*10^6,'Chemicals Calcs'!H161))</f>
        <v>704713593595.37268</v>
      </c>
      <c r="I161" s="210">
        <f ca="1">IF(SUM('Chemicals Calcs'!I$2:I161)-'Chem - ODS'!D$15*10^6&lt;0,0,IF(AND(SUM('Chemicals Calcs'!I$1:I160)-'Chem - ODS'!D$15*10^6&lt;0,SUM('Chemicals Calcs'!I$2:I161)-'Chem - ODS'!D$15*10^6&gt;0),SUM('Chemicals Calcs'!I$2:I161)-'Chem - ODS'!D$15*10^6,'Chemicals Calcs'!I161))</f>
        <v>822165859194.60144</v>
      </c>
      <c r="J161" s="210">
        <f ca="1">IF(SUM('Chemicals Calcs'!J$2:J161)-'Chem - ODS'!E$15*10^6&lt;0,0,IF(AND(SUM('Chemicals Calcs'!J$1:J160)-'Chem - ODS'!E$15*10^6&lt;0,SUM('Chemicals Calcs'!J$2:J161)-'Chem - ODS'!E$15*10^6&gt;0),SUM('Chemicals Calcs'!J$2:J161)-'Chem - ODS'!E$15*10^6,'Chemicals Calcs'!J161))</f>
        <v>939618124793.83032</v>
      </c>
      <c r="K161" s="210">
        <f ca="1">IF(SUM('Chemicals Calcs'!K$2:K161)-'Chem - ODS'!F$15*10^6&lt;0,0,IF(AND(SUM('Chemicals Calcs'!K$1:K160)-'Chem - ODS'!F$15*10^6&lt;0,SUM('Chemicals Calcs'!K$2:K161)-'Chem - ODS'!F$15*10^6&gt;0),SUM('Chemicals Calcs'!K$2:K161)-'Chem - ODS'!F$15*10^6,'Chemicals Calcs'!K161))</f>
        <v>1057070390393.059</v>
      </c>
      <c r="L161" s="210">
        <f ca="1">IF(SUM('Chemicals Calcs'!L$2:L161)-'Chem - ODS'!G$15*10^6&lt;0,0,IF(AND(SUM('Chemicals Calcs'!L$1:L160)-'Chem - ODS'!G$15*10^6&lt;0,SUM('Chemicals Calcs'!L$2:L161)-'Chem - ODS'!G$15*10^6&gt;0),SUM('Chemicals Calcs'!L$2:L161)-'Chem - ODS'!G$15*10^6,'Chemicals Calcs'!L161))</f>
        <v>1174522655992.2878</v>
      </c>
      <c r="M161" s="210">
        <f ca="1">IF(SUM('Chemicals Calcs'!M$2:M161)-'Chem - ODS'!H$15*10^6&lt;0,0,IF(AND(SUM('Chemicals Calcs'!M$1:M160)-'Chem - ODS'!H$15*10^6&lt;0,SUM('Chemicals Calcs'!M$2:M161)-'Chem - ODS'!H$15*10^6&gt;0),SUM('Chemicals Calcs'!M$2:M161)-'Chem - ODS'!H$15*10^6,'Chemicals Calcs'!M161))</f>
        <v>1196492567739.0103</v>
      </c>
      <c r="N161" s="210">
        <f ca="1">IF(SUM('Chemicals Calcs'!N$2:N161)-'Chem - ODS'!I$15*10^6&lt;0,0,IF(AND(SUM('Chemicals Calcs'!N$1:N160)-'Chem - ODS'!I$15*10^6&lt;0,SUM('Chemicals Calcs'!N$2:N161)-'Chem - ODS'!I$15*10^6&gt;0),SUM('Chemicals Calcs'!N$2:N161)-'Chem - ODS'!I$15*10^6,'Chemicals Calcs'!N161))</f>
        <v>1218462479485.7332</v>
      </c>
      <c r="O161" s="210">
        <f ca="1">IF(SUM('Chemicals Calcs'!O$2:O161)-'Chem - ODS'!J$15*10^6&lt;0,0,IF(AND(SUM('Chemicals Calcs'!O$1:O160)-'Chem - ODS'!J$15*10^6&lt;0,SUM('Chemicals Calcs'!O$2:O161)-'Chem - ODS'!J$15*10^6&gt;0),SUM('Chemicals Calcs'!O$2:O161)-'Chem - ODS'!J$15*10^6,'Chemicals Calcs'!O161))</f>
        <v>1240432391232.4556</v>
      </c>
      <c r="P161" s="210">
        <f ca="1">IF(SUM('Chemicals Calcs'!P$2:P161)-'Chem - ODS'!K$15*10^6&lt;0,0,IF(AND(SUM('Chemicals Calcs'!P$1:P160)-'Chem - ODS'!K$15*10^6&lt;0,SUM('Chemicals Calcs'!P$2:P161)-'Chem - ODS'!K$15*10^6&gt;0),SUM('Chemicals Calcs'!P$2:P161)-'Chem - ODS'!K$15*10^6,'Chemicals Calcs'!P161))</f>
        <v>1262402302979.1782</v>
      </c>
      <c r="Q161" s="210">
        <f ca="1">IF(SUM('Chemicals Calcs'!Q$2:Q161)-'Chem - ODS'!L$15*10^6&lt;0,0,IF(AND(SUM('Chemicals Calcs'!Q$1:Q160)-'Chem - ODS'!L$15*10^6&lt;0,SUM('Chemicals Calcs'!Q$2:Q161)-'Chem - ODS'!L$15*10^6&gt;0),SUM('Chemicals Calcs'!Q$2:Q161)-'Chem - ODS'!L$15*10^6,'Chemicals Calcs'!Q161))</f>
        <v>1284372214725.9009</v>
      </c>
      <c r="R161" s="210">
        <f ca="1">IF(SUM('Chemicals Calcs'!R$2:R161)-'Chem - ODS'!M$15*10^6&lt;0,0,IF(AND(SUM('Chemicals Calcs'!R$1:R160)-'Chem - ODS'!M$15*10^6&lt;0,SUM('Chemicals Calcs'!R$2:R161)-'Chem - ODS'!M$15*10^6&gt;0),SUM('Chemicals Calcs'!R$2:R161)-'Chem - ODS'!M$15*10^6,'Chemicals Calcs'!R161))</f>
        <v>1306342126472.6235</v>
      </c>
      <c r="S161" s="210">
        <f ca="1">IF(SUM('Chemicals Calcs'!S$2:S161)-'Chem - ODS'!N$15*10^6&lt;0,0,IF(AND(SUM('Chemicals Calcs'!S$1:S160)-'Chem - ODS'!N$15*10^6&lt;0,SUM('Chemicals Calcs'!S$2:S161)-'Chem - ODS'!N$15*10^6&gt;0),SUM('Chemicals Calcs'!S$2:S161)-'Chem - ODS'!N$15*10^6,'Chemicals Calcs'!S161))</f>
        <v>1328312038219.3462</v>
      </c>
      <c r="T161" s="210">
        <f ca="1">IF(SUM('Chemicals Calcs'!T$2:T161)-'Chem - ODS'!O$15*10^6&lt;0,0,IF(AND(SUM('Chemicals Calcs'!T$1:T160)-'Chem - ODS'!O$15*10^6&lt;0,SUM('Chemicals Calcs'!T$2:T161)-'Chem - ODS'!O$15*10^6&gt;0),SUM('Chemicals Calcs'!T$2:T161)-'Chem - ODS'!O$15*10^6,'Chemicals Calcs'!T161))</f>
        <v>1350281949966.0686</v>
      </c>
      <c r="U161" s="210">
        <f ca="1">IF(SUM('Chemicals Calcs'!U$2:U161)-'Chem - ODS'!P$15*10^6&lt;0,0,IF(AND(SUM('Chemicals Calcs'!U$1:U160)-'Chem - ODS'!P$15*10^6&lt;0,SUM('Chemicals Calcs'!U$2:U161)-'Chem - ODS'!P$15*10^6&gt;0),SUM('Chemicals Calcs'!U$2:U161)-'Chem - ODS'!P$15*10^6,'Chemicals Calcs'!U161))</f>
        <v>1372251861712.7913</v>
      </c>
      <c r="V161" s="210">
        <f ca="1">IF(SUM('Chemicals Calcs'!V$2:V161)-'Chem - ODS'!Q$15*10^6&lt;0,0,IF(AND(SUM('Chemicals Calcs'!V$1:V160)-'Chem - ODS'!Q$15*10^6&lt;0,SUM('Chemicals Calcs'!V$2:V161)-'Chem - ODS'!Q$15*10^6&gt;0),SUM('Chemicals Calcs'!V$2:V161)-'Chem - ODS'!Q$15*10^6,'Chemicals Calcs'!V161))</f>
        <v>1394221773459.5139</v>
      </c>
      <c r="W161" s="210">
        <f ca="1">IF(SUM('Chemicals Calcs'!W$2:W161)-'Chem - ODS'!R$15*10^6&lt;0,0,IF(AND(SUM('Chemicals Calcs'!W$1:W160)-'Chem - ODS'!R$15*10^6&lt;0,SUM('Chemicals Calcs'!W$2:W161)-'Chem - ODS'!R$15*10^6&gt;0),SUM('Chemicals Calcs'!W$2:W161)-'Chem - ODS'!R$15*10^6,'Chemicals Calcs'!W161))</f>
        <v>1418548800063.908</v>
      </c>
      <c r="X161" s="210">
        <f ca="1">IF(SUM('Chemicals Calcs'!X$2:X161)-'Chem - ODS'!S$15*10^6&lt;0,0,IF(AND(SUM('Chemicals Calcs'!X$1:X160)-'Chem - ODS'!S$15*10^6&lt;0,SUM('Chemicals Calcs'!X$2:X161)-'Chem - ODS'!S$15*10^6&gt;0),SUM('Chemicals Calcs'!X$2:X161)-'Chem - ODS'!S$15*10^6,'Chemicals Calcs'!X161))</f>
        <v>1442875826668.3018</v>
      </c>
      <c r="Y161" s="210">
        <f ca="1">IF(SUM('Chemicals Calcs'!Y$2:Y161)-'Chem - ODS'!T$15*10^6&lt;0,0,IF(AND(SUM('Chemicals Calcs'!Y$1:Y160)-'Chem - ODS'!T$15*10^6&lt;0,SUM('Chemicals Calcs'!Y$2:Y161)-'Chem - ODS'!T$15*10^6&gt;0),SUM('Chemicals Calcs'!Y$2:Y161)-'Chem - ODS'!T$15*10^6,'Chemicals Calcs'!Y161))</f>
        <v>1467202853272.6958</v>
      </c>
      <c r="Z161" s="210">
        <f ca="1">IF(SUM('Chemicals Calcs'!Z$2:Z161)-'Chem - ODS'!U$15*10^6&lt;0,0,IF(AND(SUM('Chemicals Calcs'!Z$1:Z160)-'Chem - ODS'!U$15*10^6&lt;0,SUM('Chemicals Calcs'!Z$2:Z161)-'Chem - ODS'!U$15*10^6&gt;0),SUM('Chemicals Calcs'!Z$2:Z161)-'Chem - ODS'!U$15*10^6,'Chemicals Calcs'!Z161))</f>
        <v>1491529879877.0896</v>
      </c>
      <c r="AA161" s="210">
        <f ca="1">IF(SUM('Chemicals Calcs'!AA$2:AA161)-'Chem - ODS'!V$15*10^6&lt;0,0,IF(AND(SUM('Chemicals Calcs'!AA$1:AA160)-'Chem - ODS'!V$15*10^6&lt;0,SUM('Chemicals Calcs'!AA$2:AA161)-'Chem - ODS'!V$15*10^6&gt;0),SUM('Chemicals Calcs'!AA$2:AA161)-'Chem - ODS'!V$15*10^6,'Chemicals Calcs'!AA161))</f>
        <v>1515856906481.4834</v>
      </c>
      <c r="AB161" s="210">
        <f ca="1">IF(SUM('Chemicals Calcs'!AB$2:AB161)-'Chem - ODS'!W$15*10^6&lt;0,0,IF(AND(SUM('Chemicals Calcs'!AB$1:AB160)-'Chem - ODS'!W$15*10^6&lt;0,SUM('Chemicals Calcs'!AB$2:AB161)-'Chem - ODS'!W$15*10^6&gt;0),SUM('Chemicals Calcs'!AB$2:AB161)-'Chem - ODS'!W$15*10^6,'Chemicals Calcs'!AB161))</f>
        <v>1540183933085.8774</v>
      </c>
      <c r="AC161" s="210">
        <f ca="1">IF(SUM('Chemicals Calcs'!AC$2:AC161)-'Chem - ODS'!X$15*10^6&lt;0,0,IF(AND(SUM('Chemicals Calcs'!AC$1:AC160)-'Chem - ODS'!X$15*10^6&lt;0,SUM('Chemicals Calcs'!AC$2:AC161)-'Chem - ODS'!X$15*10^6&gt;0),SUM('Chemicals Calcs'!AC$2:AC161)-'Chem - ODS'!X$15*10^6,'Chemicals Calcs'!AC161))</f>
        <v>1564510959690.2715</v>
      </c>
      <c r="AD161" s="210">
        <f ca="1">IF(SUM('Chemicals Calcs'!AD$2:AD161)-'Chem - ODS'!Y$15*10^6&lt;0,0,IF(AND(SUM('Chemicals Calcs'!AD$1:AD160)-'Chem - ODS'!Y$15*10^6&lt;0,SUM('Chemicals Calcs'!AD$2:AD161)-'Chem - ODS'!Y$15*10^6&gt;0),SUM('Chemicals Calcs'!AD$2:AD161)-'Chem - ODS'!Y$15*10^6,'Chemicals Calcs'!AD161))</f>
        <v>1588837986294.6655</v>
      </c>
      <c r="AE161" s="210">
        <f ca="1">IF(SUM('Chemicals Calcs'!AE$2:AE161)-'Chem - ODS'!Z$15*10^6&lt;0,0,IF(AND(SUM('Chemicals Calcs'!AE$1:AE160)-'Chem - ODS'!Z$15*10^6&lt;0,SUM('Chemicals Calcs'!AE$2:AE161)-'Chem - ODS'!Z$15*10^6&gt;0),SUM('Chemicals Calcs'!AE$2:AE161)-'Chem - ODS'!Z$15*10^6,'Chemicals Calcs'!AE161))</f>
        <v>1613165012899.0593</v>
      </c>
      <c r="AF161" s="210">
        <f ca="1">IF(SUM('Chemicals Calcs'!AF$2:AF161)-'Chem - ODS'!AA$15*10^6&lt;0,0,IF(AND(SUM('Chemicals Calcs'!AF$1:AF160)-'Chem - ODS'!AA$15*10^6&lt;0,SUM('Chemicals Calcs'!AF$2:AF161)-'Chem - ODS'!AA$15*10^6&gt;0),SUM('Chemicals Calcs'!AF$2:AF161)-'Chem - ODS'!AA$15*10^6,'Chemicals Calcs'!AF161))</f>
        <v>1637492039503.4531</v>
      </c>
      <c r="AG161" s="210">
        <f ca="1">IF(SUM('Chemicals Calcs'!AG$2:AG161)-'Chem - ODS'!AB$15*10^6&lt;0,0,IF(AND(SUM('Chemicals Calcs'!AG$1:AG160)-'Chem - ODS'!AB$15*10^6&lt;0,SUM('Chemicals Calcs'!AG$2:AG161)-'Chem - ODS'!AB$15*10^6&gt;0),SUM('Chemicals Calcs'!AG$2:AG161)-'Chem - ODS'!AB$15*10^6,'Chemicals Calcs'!AG161))</f>
        <v>1661819066107.8472</v>
      </c>
      <c r="AH161" s="210">
        <f ca="1">IF(SUM('Chemicals Calcs'!AH$2:AH161)-'Chem - ODS'!AC$15*10^6&lt;0,0,IF(AND(SUM('Chemicals Calcs'!AH$1:AH160)-'Chem - ODS'!AC$15*10^6&lt;0,SUM('Chemicals Calcs'!AH$2:AH161)-'Chem - ODS'!AC$15*10^6&gt;0),SUM('Chemicals Calcs'!AH$2:AH161)-'Chem - ODS'!AC$15*10^6,'Chemicals Calcs'!AH161))</f>
        <v>1686146092712.2412</v>
      </c>
      <c r="AI161" s="210">
        <f ca="1">IF(SUM('Chemicals Calcs'!AI$2:AI161)-'Chem - ODS'!AD$15*10^6&lt;0,0,IF(AND(SUM('Chemicals Calcs'!AI$1:AI160)-'Chem - ODS'!AD$15*10^6&lt;0,SUM('Chemicals Calcs'!AI$2:AI161)-'Chem - ODS'!AD$15*10^6&gt;0),SUM('Chemicals Calcs'!AI$2:AI161)-'Chem - ODS'!AD$15*10^6,'Chemicals Calcs'!AI161))</f>
        <v>1710473119316.635</v>
      </c>
      <c r="AJ161" s="210">
        <f ca="1">IF(SUM('Chemicals Calcs'!AJ$2:AJ161)-'Chem - ODS'!AE$15*10^6&lt;0,0,IF(AND(SUM('Chemicals Calcs'!AJ$1:AJ160)-'Chem - ODS'!AE$15*10^6&lt;0,SUM('Chemicals Calcs'!AJ$2:AJ161)-'Chem - ODS'!AE$15*10^6&gt;0),SUM('Chemicals Calcs'!AJ$2:AJ161)-'Chem - ODS'!AE$15*10^6,'Chemicals Calcs'!AJ161))</f>
        <v>1734800145921.0291</v>
      </c>
      <c r="AK161" s="210">
        <f ca="1">IF(SUM('Chemicals Calcs'!AK$2:AK161)-'Chem - ODS'!AF$15*10^6&lt;0,0,IF(AND(SUM('Chemicals Calcs'!AK$1:AK160)-'Chem - ODS'!AF$15*10^6&lt;0,SUM('Chemicals Calcs'!AK$2:AK161)-'Chem - ODS'!AF$15*10^6&gt;0),SUM('Chemicals Calcs'!AK$2:AK161)-'Chem - ODS'!AF$15*10^6,'Chemicals Calcs'!AK161))</f>
        <v>1759127172525.4229</v>
      </c>
      <c r="AL161" s="210">
        <f ca="1">IF(SUM('Chemicals Calcs'!AL$2:AL161)-'Chem - ODS'!AG$15*10^6&lt;0,0,IF(AND(SUM('Chemicals Calcs'!AL$1:AL160)-'Chem - ODS'!AG$15*10^6&lt;0,SUM('Chemicals Calcs'!AL$2:AL161)-'Chem - ODS'!AG$15*10^6&gt;0),SUM('Chemicals Calcs'!AL$2:AL161)-'Chem - ODS'!AG$15*10^6,'Chemicals Calcs'!AL161))</f>
        <v>1783454199129.8169</v>
      </c>
      <c r="AM161" s="210">
        <f ca="1">IF(SUM('Chemicals Calcs'!AM$2:AM161)-'Chem - ODS'!AH$15*10^6&lt;0,0,IF(AND(SUM('Chemicals Calcs'!AM$1:AM160)-'Chem - ODS'!AH$15*10^6&lt;0,SUM('Chemicals Calcs'!AM$2:AM161)-'Chem - ODS'!AH$15*10^6&gt;0),SUM('Chemicals Calcs'!AM$2:AM161)-'Chem - ODS'!AH$15*10^6,'Chemicals Calcs'!AM161))</f>
        <v>1807781225734.2107</v>
      </c>
      <c r="AN161" s="210">
        <f ca="1">IF(SUM('Chemicals Calcs'!AN$2:AN161)-'Chem - ODS'!AI$15*10^6&lt;0,0,IF(AND(SUM('Chemicals Calcs'!AN$1:AN160)-'Chem - ODS'!AI$15*10^6&lt;0,SUM('Chemicals Calcs'!AN$2:AN161)-'Chem - ODS'!AI$15*10^6&gt;0),SUM('Chemicals Calcs'!AN$2:AN161)-'Chem - ODS'!AI$15*10^6,'Chemicals Calcs'!AN161))</f>
        <v>1832108252338.6047</v>
      </c>
      <c r="AO161" s="210">
        <f ca="1">IF(SUM('Chemicals Calcs'!AO$2:AO161)-'Chem - ODS'!AJ$15*10^6&lt;0,0,IF(AND(SUM('Chemicals Calcs'!AO$1:AO160)-'Chem - ODS'!AJ$15*10^6&lt;0,SUM('Chemicals Calcs'!AO$2:AO161)-'Chem - ODS'!AJ$15*10^6&gt;0),SUM('Chemicals Calcs'!AO$2:AO161)-'Chem - ODS'!AJ$15*10^6,'Chemicals Calcs'!AO161))</f>
        <v>1856435278942.9985</v>
      </c>
      <c r="AP161" s="210">
        <f ca="1">IF(SUM('Chemicals Calcs'!AP$2:AP161)-'Chem - ODS'!AK$15*10^6&lt;0,0,IF(AND(SUM('Chemicals Calcs'!AP$1:AP160)-'Chem - ODS'!AK$15*10^6&lt;0,SUM('Chemicals Calcs'!AP$2:AP161)-'Chem - ODS'!AK$15*10^6&gt;0),SUM('Chemicals Calcs'!AP$2:AP161)-'Chem - ODS'!AK$15*10^6,'Chemicals Calcs'!AP161))</f>
        <v>1880762305547.3926</v>
      </c>
    </row>
    <row r="162" spans="1:42">
      <c r="A162" s="74">
        <v>600</v>
      </c>
      <c r="B162">
        <f ca="1">IF('Chemicals 2010'!$A170="CP",INDIRECT("'Chemicals 2010'!"&amp;'Country Selector'!$B$3&amp;ROW($A170))*10^12,0)</f>
        <v>0</v>
      </c>
      <c r="C162" s="90">
        <f t="shared" ca="1" si="8"/>
        <v>0</v>
      </c>
      <c r="D162" s="90">
        <f t="shared" ca="1" si="7"/>
        <v>0</v>
      </c>
      <c r="E162" s="90">
        <f t="shared" ca="1" si="7"/>
        <v>0</v>
      </c>
      <c r="F162" s="90">
        <f t="shared" ca="1" si="7"/>
        <v>0</v>
      </c>
      <c r="G162" s="210">
        <f ca="1">IF(SUM('Chemicals Calcs'!G$2:G162)-'Chem - ODS'!B$15*10^6&lt;0,0,IF(AND(SUM('Chemicals Calcs'!G$1:G161)-'Chem - ODS'!B$15*10^6&lt;0,SUM('Chemicals Calcs'!G$2:G162)-'Chem - ODS'!B$15*10^6&gt;0),SUM('Chemicals Calcs'!G$2:G162)-'Chem - ODS'!B$15*10^6,'Chemicals Calcs'!G162))</f>
        <v>0</v>
      </c>
      <c r="H162" s="210">
        <f ca="1">IF(SUM('Chemicals Calcs'!H$2:H162)-'Chem - ODS'!C$15*10^6&lt;0,0,IF(AND(SUM('Chemicals Calcs'!H$1:H161)-'Chem - ODS'!C$15*10^6&lt;0,SUM('Chemicals Calcs'!H$2:H162)-'Chem - ODS'!C$15*10^6&gt;0),SUM('Chemicals Calcs'!H$2:H162)-'Chem - ODS'!C$15*10^6,'Chemicals Calcs'!H162))</f>
        <v>0</v>
      </c>
      <c r="I162" s="210">
        <f ca="1">IF(SUM('Chemicals Calcs'!I$2:I162)-'Chem - ODS'!D$15*10^6&lt;0,0,IF(AND(SUM('Chemicals Calcs'!I$1:I161)-'Chem - ODS'!D$15*10^6&lt;0,SUM('Chemicals Calcs'!I$2:I162)-'Chem - ODS'!D$15*10^6&gt;0),SUM('Chemicals Calcs'!I$2:I162)-'Chem - ODS'!D$15*10^6,'Chemicals Calcs'!I162))</f>
        <v>0</v>
      </c>
      <c r="J162" s="210">
        <f ca="1">IF(SUM('Chemicals Calcs'!J$2:J162)-'Chem - ODS'!E$15*10^6&lt;0,0,IF(AND(SUM('Chemicals Calcs'!J$1:J161)-'Chem - ODS'!E$15*10^6&lt;0,SUM('Chemicals Calcs'!J$2:J162)-'Chem - ODS'!E$15*10^6&gt;0),SUM('Chemicals Calcs'!J$2:J162)-'Chem - ODS'!E$15*10^6,'Chemicals Calcs'!J162))</f>
        <v>0</v>
      </c>
      <c r="K162" s="210">
        <f ca="1">IF(SUM('Chemicals Calcs'!K$2:K162)-'Chem - ODS'!F$15*10^6&lt;0,0,IF(AND(SUM('Chemicals Calcs'!K$1:K161)-'Chem - ODS'!F$15*10^6&lt;0,SUM('Chemicals Calcs'!K$2:K162)-'Chem - ODS'!F$15*10^6&gt;0),SUM('Chemicals Calcs'!K$2:K162)-'Chem - ODS'!F$15*10^6,'Chemicals Calcs'!K162))</f>
        <v>0</v>
      </c>
      <c r="L162" s="210">
        <f ca="1">IF(SUM('Chemicals Calcs'!L$2:L162)-'Chem - ODS'!G$15*10^6&lt;0,0,IF(AND(SUM('Chemicals Calcs'!L$1:L161)-'Chem - ODS'!G$15*10^6&lt;0,SUM('Chemicals Calcs'!L$2:L162)-'Chem - ODS'!G$15*10^6&gt;0),SUM('Chemicals Calcs'!L$2:L162)-'Chem - ODS'!G$15*10^6,'Chemicals Calcs'!L162))</f>
        <v>0</v>
      </c>
      <c r="M162" s="210">
        <f ca="1">IF(SUM('Chemicals Calcs'!M$2:M162)-'Chem - ODS'!H$15*10^6&lt;0,0,IF(AND(SUM('Chemicals Calcs'!M$1:M161)-'Chem - ODS'!H$15*10^6&lt;0,SUM('Chemicals Calcs'!M$2:M162)-'Chem - ODS'!H$15*10^6&gt;0),SUM('Chemicals Calcs'!M$2:M162)-'Chem - ODS'!H$15*10^6,'Chemicals Calcs'!M162))</f>
        <v>0</v>
      </c>
      <c r="N162" s="210">
        <f ca="1">IF(SUM('Chemicals Calcs'!N$2:N162)-'Chem - ODS'!I$15*10^6&lt;0,0,IF(AND(SUM('Chemicals Calcs'!N$1:N161)-'Chem - ODS'!I$15*10^6&lt;0,SUM('Chemicals Calcs'!N$2:N162)-'Chem - ODS'!I$15*10^6&gt;0),SUM('Chemicals Calcs'!N$2:N162)-'Chem - ODS'!I$15*10^6,'Chemicals Calcs'!N162))</f>
        <v>0</v>
      </c>
      <c r="O162" s="210">
        <f ca="1">IF(SUM('Chemicals Calcs'!O$2:O162)-'Chem - ODS'!J$15*10^6&lt;0,0,IF(AND(SUM('Chemicals Calcs'!O$1:O161)-'Chem - ODS'!J$15*10^6&lt;0,SUM('Chemicals Calcs'!O$2:O162)-'Chem - ODS'!J$15*10^6&gt;0),SUM('Chemicals Calcs'!O$2:O162)-'Chem - ODS'!J$15*10^6,'Chemicals Calcs'!O162))</f>
        <v>0</v>
      </c>
      <c r="P162" s="210">
        <f ca="1">IF(SUM('Chemicals Calcs'!P$2:P162)-'Chem - ODS'!K$15*10^6&lt;0,0,IF(AND(SUM('Chemicals Calcs'!P$1:P161)-'Chem - ODS'!K$15*10^6&lt;0,SUM('Chemicals Calcs'!P$2:P162)-'Chem - ODS'!K$15*10^6&gt;0),SUM('Chemicals Calcs'!P$2:P162)-'Chem - ODS'!K$15*10^6,'Chemicals Calcs'!P162))</f>
        <v>0</v>
      </c>
      <c r="Q162" s="210">
        <f ca="1">IF(SUM('Chemicals Calcs'!Q$2:Q162)-'Chem - ODS'!L$15*10^6&lt;0,0,IF(AND(SUM('Chemicals Calcs'!Q$1:Q161)-'Chem - ODS'!L$15*10^6&lt;0,SUM('Chemicals Calcs'!Q$2:Q162)-'Chem - ODS'!L$15*10^6&gt;0),SUM('Chemicals Calcs'!Q$2:Q162)-'Chem - ODS'!L$15*10^6,'Chemicals Calcs'!Q162))</f>
        <v>0</v>
      </c>
      <c r="R162" s="210">
        <f ca="1">IF(SUM('Chemicals Calcs'!R$2:R162)-'Chem - ODS'!M$15*10^6&lt;0,0,IF(AND(SUM('Chemicals Calcs'!R$1:R161)-'Chem - ODS'!M$15*10^6&lt;0,SUM('Chemicals Calcs'!R$2:R162)-'Chem - ODS'!M$15*10^6&gt;0),SUM('Chemicals Calcs'!R$2:R162)-'Chem - ODS'!M$15*10^6,'Chemicals Calcs'!R162))</f>
        <v>0</v>
      </c>
      <c r="S162" s="210">
        <f ca="1">IF(SUM('Chemicals Calcs'!S$2:S162)-'Chem - ODS'!N$15*10^6&lt;0,0,IF(AND(SUM('Chemicals Calcs'!S$1:S161)-'Chem - ODS'!N$15*10^6&lt;0,SUM('Chemicals Calcs'!S$2:S162)-'Chem - ODS'!N$15*10^6&gt;0),SUM('Chemicals Calcs'!S$2:S162)-'Chem - ODS'!N$15*10^6,'Chemicals Calcs'!S162))</f>
        <v>0</v>
      </c>
      <c r="T162" s="210">
        <f ca="1">IF(SUM('Chemicals Calcs'!T$2:T162)-'Chem - ODS'!O$15*10^6&lt;0,0,IF(AND(SUM('Chemicals Calcs'!T$1:T161)-'Chem - ODS'!O$15*10^6&lt;0,SUM('Chemicals Calcs'!T$2:T162)-'Chem - ODS'!O$15*10^6&gt;0),SUM('Chemicals Calcs'!T$2:T162)-'Chem - ODS'!O$15*10^6,'Chemicals Calcs'!T162))</f>
        <v>0</v>
      </c>
      <c r="U162" s="210">
        <f ca="1">IF(SUM('Chemicals Calcs'!U$2:U162)-'Chem - ODS'!P$15*10^6&lt;0,0,IF(AND(SUM('Chemicals Calcs'!U$1:U161)-'Chem - ODS'!P$15*10^6&lt;0,SUM('Chemicals Calcs'!U$2:U162)-'Chem - ODS'!P$15*10^6&gt;0),SUM('Chemicals Calcs'!U$2:U162)-'Chem - ODS'!P$15*10^6,'Chemicals Calcs'!U162))</f>
        <v>0</v>
      </c>
      <c r="V162" s="210">
        <f ca="1">IF(SUM('Chemicals Calcs'!V$2:V162)-'Chem - ODS'!Q$15*10^6&lt;0,0,IF(AND(SUM('Chemicals Calcs'!V$1:V161)-'Chem - ODS'!Q$15*10^6&lt;0,SUM('Chemicals Calcs'!V$2:V162)-'Chem - ODS'!Q$15*10^6&gt;0),SUM('Chemicals Calcs'!V$2:V162)-'Chem - ODS'!Q$15*10^6,'Chemicals Calcs'!V162))</f>
        <v>0</v>
      </c>
      <c r="W162" s="210">
        <f ca="1">IF(SUM('Chemicals Calcs'!W$2:W162)-'Chem - ODS'!R$15*10^6&lt;0,0,IF(AND(SUM('Chemicals Calcs'!W$1:W161)-'Chem - ODS'!R$15*10^6&lt;0,SUM('Chemicals Calcs'!W$2:W162)-'Chem - ODS'!R$15*10^6&gt;0),SUM('Chemicals Calcs'!W$2:W162)-'Chem - ODS'!R$15*10^6,'Chemicals Calcs'!W162))</f>
        <v>0</v>
      </c>
      <c r="X162" s="210">
        <f ca="1">IF(SUM('Chemicals Calcs'!X$2:X162)-'Chem - ODS'!S$15*10^6&lt;0,0,IF(AND(SUM('Chemicals Calcs'!X$1:X161)-'Chem - ODS'!S$15*10^6&lt;0,SUM('Chemicals Calcs'!X$2:X162)-'Chem - ODS'!S$15*10^6&gt;0),SUM('Chemicals Calcs'!X$2:X162)-'Chem - ODS'!S$15*10^6,'Chemicals Calcs'!X162))</f>
        <v>0</v>
      </c>
      <c r="Y162" s="210">
        <f ca="1">IF(SUM('Chemicals Calcs'!Y$2:Y162)-'Chem - ODS'!T$15*10^6&lt;0,0,IF(AND(SUM('Chemicals Calcs'!Y$1:Y161)-'Chem - ODS'!T$15*10^6&lt;0,SUM('Chemicals Calcs'!Y$2:Y162)-'Chem - ODS'!T$15*10^6&gt;0),SUM('Chemicals Calcs'!Y$2:Y162)-'Chem - ODS'!T$15*10^6,'Chemicals Calcs'!Y162))</f>
        <v>0</v>
      </c>
      <c r="Z162" s="210">
        <f ca="1">IF(SUM('Chemicals Calcs'!Z$2:Z162)-'Chem - ODS'!U$15*10^6&lt;0,0,IF(AND(SUM('Chemicals Calcs'!Z$1:Z161)-'Chem - ODS'!U$15*10^6&lt;0,SUM('Chemicals Calcs'!Z$2:Z162)-'Chem - ODS'!U$15*10^6&gt;0),SUM('Chemicals Calcs'!Z$2:Z162)-'Chem - ODS'!U$15*10^6,'Chemicals Calcs'!Z162))</f>
        <v>0</v>
      </c>
      <c r="AA162" s="210">
        <f ca="1">IF(SUM('Chemicals Calcs'!AA$2:AA162)-'Chem - ODS'!V$15*10^6&lt;0,0,IF(AND(SUM('Chemicals Calcs'!AA$1:AA161)-'Chem - ODS'!V$15*10^6&lt;0,SUM('Chemicals Calcs'!AA$2:AA162)-'Chem - ODS'!V$15*10^6&gt;0),SUM('Chemicals Calcs'!AA$2:AA162)-'Chem - ODS'!V$15*10^6,'Chemicals Calcs'!AA162))</f>
        <v>0</v>
      </c>
      <c r="AB162" s="210">
        <f ca="1">IF(SUM('Chemicals Calcs'!AB$2:AB162)-'Chem - ODS'!W$15*10^6&lt;0,0,IF(AND(SUM('Chemicals Calcs'!AB$1:AB161)-'Chem - ODS'!W$15*10^6&lt;0,SUM('Chemicals Calcs'!AB$2:AB162)-'Chem - ODS'!W$15*10^6&gt;0),SUM('Chemicals Calcs'!AB$2:AB162)-'Chem - ODS'!W$15*10^6,'Chemicals Calcs'!AB162))</f>
        <v>0</v>
      </c>
      <c r="AC162" s="210">
        <f ca="1">IF(SUM('Chemicals Calcs'!AC$2:AC162)-'Chem - ODS'!X$15*10^6&lt;0,0,IF(AND(SUM('Chemicals Calcs'!AC$1:AC161)-'Chem - ODS'!X$15*10^6&lt;0,SUM('Chemicals Calcs'!AC$2:AC162)-'Chem - ODS'!X$15*10^6&gt;0),SUM('Chemicals Calcs'!AC$2:AC162)-'Chem - ODS'!X$15*10^6,'Chemicals Calcs'!AC162))</f>
        <v>0</v>
      </c>
      <c r="AD162" s="210">
        <f ca="1">IF(SUM('Chemicals Calcs'!AD$2:AD162)-'Chem - ODS'!Y$15*10^6&lt;0,0,IF(AND(SUM('Chemicals Calcs'!AD$1:AD161)-'Chem - ODS'!Y$15*10^6&lt;0,SUM('Chemicals Calcs'!AD$2:AD162)-'Chem - ODS'!Y$15*10^6&gt;0),SUM('Chemicals Calcs'!AD$2:AD162)-'Chem - ODS'!Y$15*10^6,'Chemicals Calcs'!AD162))</f>
        <v>0</v>
      </c>
      <c r="AE162" s="210">
        <f ca="1">IF(SUM('Chemicals Calcs'!AE$2:AE162)-'Chem - ODS'!Z$15*10^6&lt;0,0,IF(AND(SUM('Chemicals Calcs'!AE$1:AE161)-'Chem - ODS'!Z$15*10^6&lt;0,SUM('Chemicals Calcs'!AE$2:AE162)-'Chem - ODS'!Z$15*10^6&gt;0),SUM('Chemicals Calcs'!AE$2:AE162)-'Chem - ODS'!Z$15*10^6,'Chemicals Calcs'!AE162))</f>
        <v>0</v>
      </c>
      <c r="AF162" s="210">
        <f ca="1">IF(SUM('Chemicals Calcs'!AF$2:AF162)-'Chem - ODS'!AA$15*10^6&lt;0,0,IF(AND(SUM('Chemicals Calcs'!AF$1:AF161)-'Chem - ODS'!AA$15*10^6&lt;0,SUM('Chemicals Calcs'!AF$2:AF162)-'Chem - ODS'!AA$15*10^6&gt;0),SUM('Chemicals Calcs'!AF$2:AF162)-'Chem - ODS'!AA$15*10^6,'Chemicals Calcs'!AF162))</f>
        <v>0</v>
      </c>
      <c r="AG162" s="210">
        <f ca="1">IF(SUM('Chemicals Calcs'!AG$2:AG162)-'Chem - ODS'!AB$15*10^6&lt;0,0,IF(AND(SUM('Chemicals Calcs'!AG$1:AG161)-'Chem - ODS'!AB$15*10^6&lt;0,SUM('Chemicals Calcs'!AG$2:AG162)-'Chem - ODS'!AB$15*10^6&gt;0),SUM('Chemicals Calcs'!AG$2:AG162)-'Chem - ODS'!AB$15*10^6,'Chemicals Calcs'!AG162))</f>
        <v>0</v>
      </c>
      <c r="AH162" s="210">
        <f ca="1">IF(SUM('Chemicals Calcs'!AH$2:AH162)-'Chem - ODS'!AC$15*10^6&lt;0,0,IF(AND(SUM('Chemicals Calcs'!AH$1:AH161)-'Chem - ODS'!AC$15*10^6&lt;0,SUM('Chemicals Calcs'!AH$2:AH162)-'Chem - ODS'!AC$15*10^6&gt;0),SUM('Chemicals Calcs'!AH$2:AH162)-'Chem - ODS'!AC$15*10^6,'Chemicals Calcs'!AH162))</f>
        <v>0</v>
      </c>
      <c r="AI162" s="210">
        <f ca="1">IF(SUM('Chemicals Calcs'!AI$2:AI162)-'Chem - ODS'!AD$15*10^6&lt;0,0,IF(AND(SUM('Chemicals Calcs'!AI$1:AI161)-'Chem - ODS'!AD$15*10^6&lt;0,SUM('Chemicals Calcs'!AI$2:AI162)-'Chem - ODS'!AD$15*10^6&gt;0),SUM('Chemicals Calcs'!AI$2:AI162)-'Chem - ODS'!AD$15*10^6,'Chemicals Calcs'!AI162))</f>
        <v>0</v>
      </c>
      <c r="AJ162" s="210">
        <f ca="1">IF(SUM('Chemicals Calcs'!AJ$2:AJ162)-'Chem - ODS'!AE$15*10^6&lt;0,0,IF(AND(SUM('Chemicals Calcs'!AJ$1:AJ161)-'Chem - ODS'!AE$15*10^6&lt;0,SUM('Chemicals Calcs'!AJ$2:AJ162)-'Chem - ODS'!AE$15*10^6&gt;0),SUM('Chemicals Calcs'!AJ$2:AJ162)-'Chem - ODS'!AE$15*10^6,'Chemicals Calcs'!AJ162))</f>
        <v>0</v>
      </c>
      <c r="AK162" s="210">
        <f ca="1">IF(SUM('Chemicals Calcs'!AK$2:AK162)-'Chem - ODS'!AF$15*10^6&lt;0,0,IF(AND(SUM('Chemicals Calcs'!AK$1:AK161)-'Chem - ODS'!AF$15*10^6&lt;0,SUM('Chemicals Calcs'!AK$2:AK162)-'Chem - ODS'!AF$15*10^6&gt;0),SUM('Chemicals Calcs'!AK$2:AK162)-'Chem - ODS'!AF$15*10^6,'Chemicals Calcs'!AK162))</f>
        <v>0</v>
      </c>
      <c r="AL162" s="210">
        <f ca="1">IF(SUM('Chemicals Calcs'!AL$2:AL162)-'Chem - ODS'!AG$15*10^6&lt;0,0,IF(AND(SUM('Chemicals Calcs'!AL$1:AL161)-'Chem - ODS'!AG$15*10^6&lt;0,SUM('Chemicals Calcs'!AL$2:AL162)-'Chem - ODS'!AG$15*10^6&gt;0),SUM('Chemicals Calcs'!AL$2:AL162)-'Chem - ODS'!AG$15*10^6,'Chemicals Calcs'!AL162))</f>
        <v>0</v>
      </c>
      <c r="AM162" s="210">
        <f ca="1">IF(SUM('Chemicals Calcs'!AM$2:AM162)-'Chem - ODS'!AH$15*10^6&lt;0,0,IF(AND(SUM('Chemicals Calcs'!AM$1:AM161)-'Chem - ODS'!AH$15*10^6&lt;0,SUM('Chemicals Calcs'!AM$2:AM162)-'Chem - ODS'!AH$15*10^6&gt;0),SUM('Chemicals Calcs'!AM$2:AM162)-'Chem - ODS'!AH$15*10^6,'Chemicals Calcs'!AM162))</f>
        <v>0</v>
      </c>
      <c r="AN162" s="210">
        <f ca="1">IF(SUM('Chemicals Calcs'!AN$2:AN162)-'Chem - ODS'!AI$15*10^6&lt;0,0,IF(AND(SUM('Chemicals Calcs'!AN$1:AN161)-'Chem - ODS'!AI$15*10^6&lt;0,SUM('Chemicals Calcs'!AN$2:AN162)-'Chem - ODS'!AI$15*10^6&gt;0),SUM('Chemicals Calcs'!AN$2:AN162)-'Chem - ODS'!AI$15*10^6,'Chemicals Calcs'!AN162))</f>
        <v>0</v>
      </c>
      <c r="AO162" s="210">
        <f ca="1">IF(SUM('Chemicals Calcs'!AO$2:AO162)-'Chem - ODS'!AJ$15*10^6&lt;0,0,IF(AND(SUM('Chemicals Calcs'!AO$1:AO161)-'Chem - ODS'!AJ$15*10^6&lt;0,SUM('Chemicals Calcs'!AO$2:AO162)-'Chem - ODS'!AJ$15*10^6&gt;0),SUM('Chemicals Calcs'!AO$2:AO162)-'Chem - ODS'!AJ$15*10^6,'Chemicals Calcs'!AO162))</f>
        <v>0</v>
      </c>
      <c r="AP162" s="210">
        <f ca="1">IF(SUM('Chemicals Calcs'!AP$2:AP162)-'Chem - ODS'!AK$15*10^6&lt;0,0,IF(AND(SUM('Chemicals Calcs'!AP$1:AP161)-'Chem - ODS'!AK$15*10^6&lt;0,SUM('Chemicals Calcs'!AP$2:AP162)-'Chem - ODS'!AK$15*10^6&gt;0),SUM('Chemicals Calcs'!AP$2:AP162)-'Chem - ODS'!AK$15*10^6,'Chemicals Calcs'!AP162))</f>
        <v>0</v>
      </c>
    </row>
    <row r="163" spans="1:42">
      <c r="A163" s="74">
        <v>650</v>
      </c>
      <c r="B163">
        <f ca="1">IF('Chemicals 2010'!$A171="CP",INDIRECT("'Chemicals 2010'!"&amp;'Country Selector'!$B$3&amp;ROW($A171))*10^12,0)</f>
        <v>0</v>
      </c>
      <c r="C163" s="90">
        <f t="shared" ca="1" si="8"/>
        <v>0</v>
      </c>
      <c r="D163" s="90">
        <f t="shared" ca="1" si="7"/>
        <v>0</v>
      </c>
      <c r="E163" s="90">
        <f t="shared" ca="1" si="7"/>
        <v>0</v>
      </c>
      <c r="F163" s="90">
        <f t="shared" ca="1" si="7"/>
        <v>0</v>
      </c>
      <c r="G163" s="210">
        <f ca="1">IF(SUM('Chemicals Calcs'!G$2:G163)-'Chem - ODS'!B$15*10^6&lt;0,0,IF(AND(SUM('Chemicals Calcs'!G$1:G162)-'Chem - ODS'!B$15*10^6&lt;0,SUM('Chemicals Calcs'!G$2:G163)-'Chem - ODS'!B$15*10^6&gt;0),SUM('Chemicals Calcs'!G$2:G163)-'Chem - ODS'!B$15*10^6,'Chemicals Calcs'!G163))</f>
        <v>0</v>
      </c>
      <c r="H163" s="210">
        <f ca="1">IF(SUM('Chemicals Calcs'!H$2:H163)-'Chem - ODS'!C$15*10^6&lt;0,0,IF(AND(SUM('Chemicals Calcs'!H$1:H162)-'Chem - ODS'!C$15*10^6&lt;0,SUM('Chemicals Calcs'!H$2:H163)-'Chem - ODS'!C$15*10^6&gt;0),SUM('Chemicals Calcs'!H$2:H163)-'Chem - ODS'!C$15*10^6,'Chemicals Calcs'!H163))</f>
        <v>0</v>
      </c>
      <c r="I163" s="210">
        <f ca="1">IF(SUM('Chemicals Calcs'!I$2:I163)-'Chem - ODS'!D$15*10^6&lt;0,0,IF(AND(SUM('Chemicals Calcs'!I$1:I162)-'Chem - ODS'!D$15*10^6&lt;0,SUM('Chemicals Calcs'!I$2:I163)-'Chem - ODS'!D$15*10^6&gt;0),SUM('Chemicals Calcs'!I$2:I163)-'Chem - ODS'!D$15*10^6,'Chemicals Calcs'!I163))</f>
        <v>0</v>
      </c>
      <c r="J163" s="210">
        <f ca="1">IF(SUM('Chemicals Calcs'!J$2:J163)-'Chem - ODS'!E$15*10^6&lt;0,0,IF(AND(SUM('Chemicals Calcs'!J$1:J162)-'Chem - ODS'!E$15*10^6&lt;0,SUM('Chemicals Calcs'!J$2:J163)-'Chem - ODS'!E$15*10^6&gt;0),SUM('Chemicals Calcs'!J$2:J163)-'Chem - ODS'!E$15*10^6,'Chemicals Calcs'!J163))</f>
        <v>0</v>
      </c>
      <c r="K163" s="210">
        <f ca="1">IF(SUM('Chemicals Calcs'!K$2:K163)-'Chem - ODS'!F$15*10^6&lt;0,0,IF(AND(SUM('Chemicals Calcs'!K$1:K162)-'Chem - ODS'!F$15*10^6&lt;0,SUM('Chemicals Calcs'!K$2:K163)-'Chem - ODS'!F$15*10^6&gt;0),SUM('Chemicals Calcs'!K$2:K163)-'Chem - ODS'!F$15*10^6,'Chemicals Calcs'!K163))</f>
        <v>0</v>
      </c>
      <c r="L163" s="210">
        <f ca="1">IF(SUM('Chemicals Calcs'!L$2:L163)-'Chem - ODS'!G$15*10^6&lt;0,0,IF(AND(SUM('Chemicals Calcs'!L$1:L162)-'Chem - ODS'!G$15*10^6&lt;0,SUM('Chemicals Calcs'!L$2:L163)-'Chem - ODS'!G$15*10^6&gt;0),SUM('Chemicals Calcs'!L$2:L163)-'Chem - ODS'!G$15*10^6,'Chemicals Calcs'!L163))</f>
        <v>0</v>
      </c>
      <c r="M163" s="210">
        <f ca="1">IF(SUM('Chemicals Calcs'!M$2:M163)-'Chem - ODS'!H$15*10^6&lt;0,0,IF(AND(SUM('Chemicals Calcs'!M$1:M162)-'Chem - ODS'!H$15*10^6&lt;0,SUM('Chemicals Calcs'!M$2:M163)-'Chem - ODS'!H$15*10^6&gt;0),SUM('Chemicals Calcs'!M$2:M163)-'Chem - ODS'!H$15*10^6,'Chemicals Calcs'!M163))</f>
        <v>0</v>
      </c>
      <c r="N163" s="210">
        <f ca="1">IF(SUM('Chemicals Calcs'!N$2:N163)-'Chem - ODS'!I$15*10^6&lt;0,0,IF(AND(SUM('Chemicals Calcs'!N$1:N162)-'Chem - ODS'!I$15*10^6&lt;0,SUM('Chemicals Calcs'!N$2:N163)-'Chem - ODS'!I$15*10^6&gt;0),SUM('Chemicals Calcs'!N$2:N163)-'Chem - ODS'!I$15*10^6,'Chemicals Calcs'!N163))</f>
        <v>0</v>
      </c>
      <c r="O163" s="210">
        <f ca="1">IF(SUM('Chemicals Calcs'!O$2:O163)-'Chem - ODS'!J$15*10^6&lt;0,0,IF(AND(SUM('Chemicals Calcs'!O$1:O162)-'Chem - ODS'!J$15*10^6&lt;0,SUM('Chemicals Calcs'!O$2:O163)-'Chem - ODS'!J$15*10^6&gt;0),SUM('Chemicals Calcs'!O$2:O163)-'Chem - ODS'!J$15*10^6,'Chemicals Calcs'!O163))</f>
        <v>0</v>
      </c>
      <c r="P163" s="210">
        <f ca="1">IF(SUM('Chemicals Calcs'!P$2:P163)-'Chem - ODS'!K$15*10^6&lt;0,0,IF(AND(SUM('Chemicals Calcs'!P$1:P162)-'Chem - ODS'!K$15*10^6&lt;0,SUM('Chemicals Calcs'!P$2:P163)-'Chem - ODS'!K$15*10^6&gt;0),SUM('Chemicals Calcs'!P$2:P163)-'Chem - ODS'!K$15*10^6,'Chemicals Calcs'!P163))</f>
        <v>0</v>
      </c>
      <c r="Q163" s="210">
        <f ca="1">IF(SUM('Chemicals Calcs'!Q$2:Q163)-'Chem - ODS'!L$15*10^6&lt;0,0,IF(AND(SUM('Chemicals Calcs'!Q$1:Q162)-'Chem - ODS'!L$15*10^6&lt;0,SUM('Chemicals Calcs'!Q$2:Q163)-'Chem - ODS'!L$15*10^6&gt;0),SUM('Chemicals Calcs'!Q$2:Q163)-'Chem - ODS'!L$15*10^6,'Chemicals Calcs'!Q163))</f>
        <v>0</v>
      </c>
      <c r="R163" s="210">
        <f ca="1">IF(SUM('Chemicals Calcs'!R$2:R163)-'Chem - ODS'!M$15*10^6&lt;0,0,IF(AND(SUM('Chemicals Calcs'!R$1:R162)-'Chem - ODS'!M$15*10^6&lt;0,SUM('Chemicals Calcs'!R$2:R163)-'Chem - ODS'!M$15*10^6&gt;0),SUM('Chemicals Calcs'!R$2:R163)-'Chem - ODS'!M$15*10^6,'Chemicals Calcs'!R163))</f>
        <v>0</v>
      </c>
      <c r="S163" s="210">
        <f ca="1">IF(SUM('Chemicals Calcs'!S$2:S163)-'Chem - ODS'!N$15*10^6&lt;0,0,IF(AND(SUM('Chemicals Calcs'!S$1:S162)-'Chem - ODS'!N$15*10^6&lt;0,SUM('Chemicals Calcs'!S$2:S163)-'Chem - ODS'!N$15*10^6&gt;0),SUM('Chemicals Calcs'!S$2:S163)-'Chem - ODS'!N$15*10^6,'Chemicals Calcs'!S163))</f>
        <v>0</v>
      </c>
      <c r="T163" s="210">
        <f ca="1">IF(SUM('Chemicals Calcs'!T$2:T163)-'Chem - ODS'!O$15*10^6&lt;0,0,IF(AND(SUM('Chemicals Calcs'!T$1:T162)-'Chem - ODS'!O$15*10^6&lt;0,SUM('Chemicals Calcs'!T$2:T163)-'Chem - ODS'!O$15*10^6&gt;0),SUM('Chemicals Calcs'!T$2:T163)-'Chem - ODS'!O$15*10^6,'Chemicals Calcs'!T163))</f>
        <v>0</v>
      </c>
      <c r="U163" s="210">
        <f ca="1">IF(SUM('Chemicals Calcs'!U$2:U163)-'Chem - ODS'!P$15*10^6&lt;0,0,IF(AND(SUM('Chemicals Calcs'!U$1:U162)-'Chem - ODS'!P$15*10^6&lt;0,SUM('Chemicals Calcs'!U$2:U163)-'Chem - ODS'!P$15*10^6&gt;0),SUM('Chemicals Calcs'!U$2:U163)-'Chem - ODS'!P$15*10^6,'Chemicals Calcs'!U163))</f>
        <v>0</v>
      </c>
      <c r="V163" s="210">
        <f ca="1">IF(SUM('Chemicals Calcs'!V$2:V163)-'Chem - ODS'!Q$15*10^6&lt;0,0,IF(AND(SUM('Chemicals Calcs'!V$1:V162)-'Chem - ODS'!Q$15*10^6&lt;0,SUM('Chemicals Calcs'!V$2:V163)-'Chem - ODS'!Q$15*10^6&gt;0),SUM('Chemicals Calcs'!V$2:V163)-'Chem - ODS'!Q$15*10^6,'Chemicals Calcs'!V163))</f>
        <v>0</v>
      </c>
      <c r="W163" s="210">
        <f ca="1">IF(SUM('Chemicals Calcs'!W$2:W163)-'Chem - ODS'!R$15*10^6&lt;0,0,IF(AND(SUM('Chemicals Calcs'!W$1:W162)-'Chem - ODS'!R$15*10^6&lt;0,SUM('Chemicals Calcs'!W$2:W163)-'Chem - ODS'!R$15*10^6&gt;0),SUM('Chemicals Calcs'!W$2:W163)-'Chem - ODS'!R$15*10^6,'Chemicals Calcs'!W163))</f>
        <v>0</v>
      </c>
      <c r="X163" s="210">
        <f ca="1">IF(SUM('Chemicals Calcs'!X$2:X163)-'Chem - ODS'!S$15*10^6&lt;0,0,IF(AND(SUM('Chemicals Calcs'!X$1:X162)-'Chem - ODS'!S$15*10^6&lt;0,SUM('Chemicals Calcs'!X$2:X163)-'Chem - ODS'!S$15*10^6&gt;0),SUM('Chemicals Calcs'!X$2:X163)-'Chem - ODS'!S$15*10^6,'Chemicals Calcs'!X163))</f>
        <v>0</v>
      </c>
      <c r="Y163" s="210">
        <f ca="1">IF(SUM('Chemicals Calcs'!Y$2:Y163)-'Chem - ODS'!T$15*10^6&lt;0,0,IF(AND(SUM('Chemicals Calcs'!Y$1:Y162)-'Chem - ODS'!T$15*10^6&lt;0,SUM('Chemicals Calcs'!Y$2:Y163)-'Chem - ODS'!T$15*10^6&gt;0),SUM('Chemicals Calcs'!Y$2:Y163)-'Chem - ODS'!T$15*10^6,'Chemicals Calcs'!Y163))</f>
        <v>0</v>
      </c>
      <c r="Z163" s="210">
        <f ca="1">IF(SUM('Chemicals Calcs'!Z$2:Z163)-'Chem - ODS'!U$15*10^6&lt;0,0,IF(AND(SUM('Chemicals Calcs'!Z$1:Z162)-'Chem - ODS'!U$15*10^6&lt;0,SUM('Chemicals Calcs'!Z$2:Z163)-'Chem - ODS'!U$15*10^6&gt;0),SUM('Chemicals Calcs'!Z$2:Z163)-'Chem - ODS'!U$15*10^6,'Chemicals Calcs'!Z163))</f>
        <v>0</v>
      </c>
      <c r="AA163" s="210">
        <f ca="1">IF(SUM('Chemicals Calcs'!AA$2:AA163)-'Chem - ODS'!V$15*10^6&lt;0,0,IF(AND(SUM('Chemicals Calcs'!AA$1:AA162)-'Chem - ODS'!V$15*10^6&lt;0,SUM('Chemicals Calcs'!AA$2:AA163)-'Chem - ODS'!V$15*10^6&gt;0),SUM('Chemicals Calcs'!AA$2:AA163)-'Chem - ODS'!V$15*10^6,'Chemicals Calcs'!AA163))</f>
        <v>0</v>
      </c>
      <c r="AB163" s="210">
        <f ca="1">IF(SUM('Chemicals Calcs'!AB$2:AB163)-'Chem - ODS'!W$15*10^6&lt;0,0,IF(AND(SUM('Chemicals Calcs'!AB$1:AB162)-'Chem - ODS'!W$15*10^6&lt;0,SUM('Chemicals Calcs'!AB$2:AB163)-'Chem - ODS'!W$15*10^6&gt;0),SUM('Chemicals Calcs'!AB$2:AB163)-'Chem - ODS'!W$15*10^6,'Chemicals Calcs'!AB163))</f>
        <v>0</v>
      </c>
      <c r="AC163" s="210">
        <f ca="1">IF(SUM('Chemicals Calcs'!AC$2:AC163)-'Chem - ODS'!X$15*10^6&lt;0,0,IF(AND(SUM('Chemicals Calcs'!AC$1:AC162)-'Chem - ODS'!X$15*10^6&lt;0,SUM('Chemicals Calcs'!AC$2:AC163)-'Chem - ODS'!X$15*10^6&gt;0),SUM('Chemicals Calcs'!AC$2:AC163)-'Chem - ODS'!X$15*10^6,'Chemicals Calcs'!AC163))</f>
        <v>0</v>
      </c>
      <c r="AD163" s="210">
        <f ca="1">IF(SUM('Chemicals Calcs'!AD$2:AD163)-'Chem - ODS'!Y$15*10^6&lt;0,0,IF(AND(SUM('Chemicals Calcs'!AD$1:AD162)-'Chem - ODS'!Y$15*10^6&lt;0,SUM('Chemicals Calcs'!AD$2:AD163)-'Chem - ODS'!Y$15*10^6&gt;0),SUM('Chemicals Calcs'!AD$2:AD163)-'Chem - ODS'!Y$15*10^6,'Chemicals Calcs'!AD163))</f>
        <v>0</v>
      </c>
      <c r="AE163" s="210">
        <f ca="1">IF(SUM('Chemicals Calcs'!AE$2:AE163)-'Chem - ODS'!Z$15*10^6&lt;0,0,IF(AND(SUM('Chemicals Calcs'!AE$1:AE162)-'Chem - ODS'!Z$15*10^6&lt;0,SUM('Chemicals Calcs'!AE$2:AE163)-'Chem - ODS'!Z$15*10^6&gt;0),SUM('Chemicals Calcs'!AE$2:AE163)-'Chem - ODS'!Z$15*10^6,'Chemicals Calcs'!AE163))</f>
        <v>0</v>
      </c>
      <c r="AF163" s="210">
        <f ca="1">IF(SUM('Chemicals Calcs'!AF$2:AF163)-'Chem - ODS'!AA$15*10^6&lt;0,0,IF(AND(SUM('Chemicals Calcs'!AF$1:AF162)-'Chem - ODS'!AA$15*10^6&lt;0,SUM('Chemicals Calcs'!AF$2:AF163)-'Chem - ODS'!AA$15*10^6&gt;0),SUM('Chemicals Calcs'!AF$2:AF163)-'Chem - ODS'!AA$15*10^6,'Chemicals Calcs'!AF163))</f>
        <v>0</v>
      </c>
      <c r="AG163" s="210">
        <f ca="1">IF(SUM('Chemicals Calcs'!AG$2:AG163)-'Chem - ODS'!AB$15*10^6&lt;0,0,IF(AND(SUM('Chemicals Calcs'!AG$1:AG162)-'Chem - ODS'!AB$15*10^6&lt;0,SUM('Chemicals Calcs'!AG$2:AG163)-'Chem - ODS'!AB$15*10^6&gt;0),SUM('Chemicals Calcs'!AG$2:AG163)-'Chem - ODS'!AB$15*10^6,'Chemicals Calcs'!AG163))</f>
        <v>0</v>
      </c>
      <c r="AH163" s="210">
        <f ca="1">IF(SUM('Chemicals Calcs'!AH$2:AH163)-'Chem - ODS'!AC$15*10^6&lt;0,0,IF(AND(SUM('Chemicals Calcs'!AH$1:AH162)-'Chem - ODS'!AC$15*10^6&lt;0,SUM('Chemicals Calcs'!AH$2:AH163)-'Chem - ODS'!AC$15*10^6&gt;0),SUM('Chemicals Calcs'!AH$2:AH163)-'Chem - ODS'!AC$15*10^6,'Chemicals Calcs'!AH163))</f>
        <v>0</v>
      </c>
      <c r="AI163" s="210">
        <f ca="1">IF(SUM('Chemicals Calcs'!AI$2:AI163)-'Chem - ODS'!AD$15*10^6&lt;0,0,IF(AND(SUM('Chemicals Calcs'!AI$1:AI162)-'Chem - ODS'!AD$15*10^6&lt;0,SUM('Chemicals Calcs'!AI$2:AI163)-'Chem - ODS'!AD$15*10^6&gt;0),SUM('Chemicals Calcs'!AI$2:AI163)-'Chem - ODS'!AD$15*10^6,'Chemicals Calcs'!AI163))</f>
        <v>0</v>
      </c>
      <c r="AJ163" s="210">
        <f ca="1">IF(SUM('Chemicals Calcs'!AJ$2:AJ163)-'Chem - ODS'!AE$15*10^6&lt;0,0,IF(AND(SUM('Chemicals Calcs'!AJ$1:AJ162)-'Chem - ODS'!AE$15*10^6&lt;0,SUM('Chemicals Calcs'!AJ$2:AJ163)-'Chem - ODS'!AE$15*10^6&gt;0),SUM('Chemicals Calcs'!AJ$2:AJ163)-'Chem - ODS'!AE$15*10^6,'Chemicals Calcs'!AJ163))</f>
        <v>0</v>
      </c>
      <c r="AK163" s="210">
        <f ca="1">IF(SUM('Chemicals Calcs'!AK$2:AK163)-'Chem - ODS'!AF$15*10^6&lt;0,0,IF(AND(SUM('Chemicals Calcs'!AK$1:AK162)-'Chem - ODS'!AF$15*10^6&lt;0,SUM('Chemicals Calcs'!AK$2:AK163)-'Chem - ODS'!AF$15*10^6&gt;0),SUM('Chemicals Calcs'!AK$2:AK163)-'Chem - ODS'!AF$15*10^6,'Chemicals Calcs'!AK163))</f>
        <v>0</v>
      </c>
      <c r="AL163" s="210">
        <f ca="1">IF(SUM('Chemicals Calcs'!AL$2:AL163)-'Chem - ODS'!AG$15*10^6&lt;0,0,IF(AND(SUM('Chemicals Calcs'!AL$1:AL162)-'Chem - ODS'!AG$15*10^6&lt;0,SUM('Chemicals Calcs'!AL$2:AL163)-'Chem - ODS'!AG$15*10^6&gt;0),SUM('Chemicals Calcs'!AL$2:AL163)-'Chem - ODS'!AG$15*10^6,'Chemicals Calcs'!AL163))</f>
        <v>0</v>
      </c>
      <c r="AM163" s="210">
        <f ca="1">IF(SUM('Chemicals Calcs'!AM$2:AM163)-'Chem - ODS'!AH$15*10^6&lt;0,0,IF(AND(SUM('Chemicals Calcs'!AM$1:AM162)-'Chem - ODS'!AH$15*10^6&lt;0,SUM('Chemicals Calcs'!AM$2:AM163)-'Chem - ODS'!AH$15*10^6&gt;0),SUM('Chemicals Calcs'!AM$2:AM163)-'Chem - ODS'!AH$15*10^6,'Chemicals Calcs'!AM163))</f>
        <v>0</v>
      </c>
      <c r="AN163" s="210">
        <f ca="1">IF(SUM('Chemicals Calcs'!AN$2:AN163)-'Chem - ODS'!AI$15*10^6&lt;0,0,IF(AND(SUM('Chemicals Calcs'!AN$1:AN162)-'Chem - ODS'!AI$15*10^6&lt;0,SUM('Chemicals Calcs'!AN$2:AN163)-'Chem - ODS'!AI$15*10^6&gt;0),SUM('Chemicals Calcs'!AN$2:AN163)-'Chem - ODS'!AI$15*10^6,'Chemicals Calcs'!AN163))</f>
        <v>0</v>
      </c>
      <c r="AO163" s="210">
        <f ca="1">IF(SUM('Chemicals Calcs'!AO$2:AO163)-'Chem - ODS'!AJ$15*10^6&lt;0,0,IF(AND(SUM('Chemicals Calcs'!AO$1:AO162)-'Chem - ODS'!AJ$15*10^6&lt;0,SUM('Chemicals Calcs'!AO$2:AO163)-'Chem - ODS'!AJ$15*10^6&gt;0),SUM('Chemicals Calcs'!AO$2:AO163)-'Chem - ODS'!AJ$15*10^6,'Chemicals Calcs'!AO163))</f>
        <v>0</v>
      </c>
      <c r="AP163" s="210">
        <f ca="1">IF(SUM('Chemicals Calcs'!AP$2:AP163)-'Chem - ODS'!AK$15*10^6&lt;0,0,IF(AND(SUM('Chemicals Calcs'!AP$1:AP162)-'Chem - ODS'!AK$15*10^6&lt;0,SUM('Chemicals Calcs'!AP$2:AP163)-'Chem - ODS'!AK$15*10^6&gt;0),SUM('Chemicals Calcs'!AP$2:AP163)-'Chem - ODS'!AK$15*10^6,'Chemicals Calcs'!AP163))</f>
        <v>0</v>
      </c>
    </row>
    <row r="164" spans="1:42">
      <c r="A164" s="74">
        <v>700</v>
      </c>
      <c r="B164">
        <f ca="1">IF('Chemicals 2010'!$A172="CP",INDIRECT("'Chemicals 2010'!"&amp;'Country Selector'!$B$3&amp;ROW($A172))*10^12,0)</f>
        <v>0</v>
      </c>
      <c r="C164" s="90">
        <f t="shared" ca="1" si="8"/>
        <v>0</v>
      </c>
      <c r="D164" s="90">
        <f t="shared" ca="1" si="7"/>
        <v>0</v>
      </c>
      <c r="E164" s="90">
        <f t="shared" ca="1" si="7"/>
        <v>0</v>
      </c>
      <c r="F164" s="90">
        <f t="shared" ca="1" si="7"/>
        <v>0</v>
      </c>
      <c r="G164" s="210">
        <f ca="1">IF(SUM('Chemicals Calcs'!G$2:G164)-'Chem - ODS'!B$15*10^6&lt;0,0,IF(AND(SUM('Chemicals Calcs'!G$1:G163)-'Chem - ODS'!B$15*10^6&lt;0,SUM('Chemicals Calcs'!G$2:G164)-'Chem - ODS'!B$15*10^6&gt;0),SUM('Chemicals Calcs'!G$2:G164)-'Chem - ODS'!B$15*10^6,'Chemicals Calcs'!G164))</f>
        <v>0</v>
      </c>
      <c r="H164" s="210">
        <f ca="1">IF(SUM('Chemicals Calcs'!H$2:H164)-'Chem - ODS'!C$15*10^6&lt;0,0,IF(AND(SUM('Chemicals Calcs'!H$1:H163)-'Chem - ODS'!C$15*10^6&lt;0,SUM('Chemicals Calcs'!H$2:H164)-'Chem - ODS'!C$15*10^6&gt;0),SUM('Chemicals Calcs'!H$2:H164)-'Chem - ODS'!C$15*10^6,'Chemicals Calcs'!H164))</f>
        <v>0</v>
      </c>
      <c r="I164" s="210">
        <f ca="1">IF(SUM('Chemicals Calcs'!I$2:I164)-'Chem - ODS'!D$15*10^6&lt;0,0,IF(AND(SUM('Chemicals Calcs'!I$1:I163)-'Chem - ODS'!D$15*10^6&lt;0,SUM('Chemicals Calcs'!I$2:I164)-'Chem - ODS'!D$15*10^6&gt;0),SUM('Chemicals Calcs'!I$2:I164)-'Chem - ODS'!D$15*10^6,'Chemicals Calcs'!I164))</f>
        <v>0</v>
      </c>
      <c r="J164" s="210">
        <f ca="1">IF(SUM('Chemicals Calcs'!J$2:J164)-'Chem - ODS'!E$15*10^6&lt;0,0,IF(AND(SUM('Chemicals Calcs'!J$1:J163)-'Chem - ODS'!E$15*10^6&lt;0,SUM('Chemicals Calcs'!J$2:J164)-'Chem - ODS'!E$15*10^6&gt;0),SUM('Chemicals Calcs'!J$2:J164)-'Chem - ODS'!E$15*10^6,'Chemicals Calcs'!J164))</f>
        <v>0</v>
      </c>
      <c r="K164" s="210">
        <f ca="1">IF(SUM('Chemicals Calcs'!K$2:K164)-'Chem - ODS'!F$15*10^6&lt;0,0,IF(AND(SUM('Chemicals Calcs'!K$1:K163)-'Chem - ODS'!F$15*10^6&lt;0,SUM('Chemicals Calcs'!K$2:K164)-'Chem - ODS'!F$15*10^6&gt;0),SUM('Chemicals Calcs'!K$2:K164)-'Chem - ODS'!F$15*10^6,'Chemicals Calcs'!K164))</f>
        <v>0</v>
      </c>
      <c r="L164" s="210">
        <f ca="1">IF(SUM('Chemicals Calcs'!L$2:L164)-'Chem - ODS'!G$15*10^6&lt;0,0,IF(AND(SUM('Chemicals Calcs'!L$1:L163)-'Chem - ODS'!G$15*10^6&lt;0,SUM('Chemicals Calcs'!L$2:L164)-'Chem - ODS'!G$15*10^6&gt;0),SUM('Chemicals Calcs'!L$2:L164)-'Chem - ODS'!G$15*10^6,'Chemicals Calcs'!L164))</f>
        <v>0</v>
      </c>
      <c r="M164" s="210">
        <f ca="1">IF(SUM('Chemicals Calcs'!M$2:M164)-'Chem - ODS'!H$15*10^6&lt;0,0,IF(AND(SUM('Chemicals Calcs'!M$1:M163)-'Chem - ODS'!H$15*10^6&lt;0,SUM('Chemicals Calcs'!M$2:M164)-'Chem - ODS'!H$15*10^6&gt;0),SUM('Chemicals Calcs'!M$2:M164)-'Chem - ODS'!H$15*10^6,'Chemicals Calcs'!M164))</f>
        <v>0</v>
      </c>
      <c r="N164" s="210">
        <f ca="1">IF(SUM('Chemicals Calcs'!N$2:N164)-'Chem - ODS'!I$15*10^6&lt;0,0,IF(AND(SUM('Chemicals Calcs'!N$1:N163)-'Chem - ODS'!I$15*10^6&lt;0,SUM('Chemicals Calcs'!N$2:N164)-'Chem - ODS'!I$15*10^6&gt;0),SUM('Chemicals Calcs'!N$2:N164)-'Chem - ODS'!I$15*10^6,'Chemicals Calcs'!N164))</f>
        <v>0</v>
      </c>
      <c r="O164" s="210">
        <f ca="1">IF(SUM('Chemicals Calcs'!O$2:O164)-'Chem - ODS'!J$15*10^6&lt;0,0,IF(AND(SUM('Chemicals Calcs'!O$1:O163)-'Chem - ODS'!J$15*10^6&lt;0,SUM('Chemicals Calcs'!O$2:O164)-'Chem - ODS'!J$15*10^6&gt;0),SUM('Chemicals Calcs'!O$2:O164)-'Chem - ODS'!J$15*10^6,'Chemicals Calcs'!O164))</f>
        <v>0</v>
      </c>
      <c r="P164" s="210">
        <f ca="1">IF(SUM('Chemicals Calcs'!P$2:P164)-'Chem - ODS'!K$15*10^6&lt;0,0,IF(AND(SUM('Chemicals Calcs'!P$1:P163)-'Chem - ODS'!K$15*10^6&lt;0,SUM('Chemicals Calcs'!P$2:P164)-'Chem - ODS'!K$15*10^6&gt;0),SUM('Chemicals Calcs'!P$2:P164)-'Chem - ODS'!K$15*10^6,'Chemicals Calcs'!P164))</f>
        <v>0</v>
      </c>
      <c r="Q164" s="210">
        <f ca="1">IF(SUM('Chemicals Calcs'!Q$2:Q164)-'Chem - ODS'!L$15*10^6&lt;0,0,IF(AND(SUM('Chemicals Calcs'!Q$1:Q163)-'Chem - ODS'!L$15*10^6&lt;0,SUM('Chemicals Calcs'!Q$2:Q164)-'Chem - ODS'!L$15*10^6&gt;0),SUM('Chemicals Calcs'!Q$2:Q164)-'Chem - ODS'!L$15*10^6,'Chemicals Calcs'!Q164))</f>
        <v>0</v>
      </c>
      <c r="R164" s="210">
        <f ca="1">IF(SUM('Chemicals Calcs'!R$2:R164)-'Chem - ODS'!M$15*10^6&lt;0,0,IF(AND(SUM('Chemicals Calcs'!R$1:R163)-'Chem - ODS'!M$15*10^6&lt;0,SUM('Chemicals Calcs'!R$2:R164)-'Chem - ODS'!M$15*10^6&gt;0),SUM('Chemicals Calcs'!R$2:R164)-'Chem - ODS'!M$15*10^6,'Chemicals Calcs'!R164))</f>
        <v>0</v>
      </c>
      <c r="S164" s="210">
        <f ca="1">IF(SUM('Chemicals Calcs'!S$2:S164)-'Chem - ODS'!N$15*10^6&lt;0,0,IF(AND(SUM('Chemicals Calcs'!S$1:S163)-'Chem - ODS'!N$15*10^6&lt;0,SUM('Chemicals Calcs'!S$2:S164)-'Chem - ODS'!N$15*10^6&gt;0),SUM('Chemicals Calcs'!S$2:S164)-'Chem - ODS'!N$15*10^6,'Chemicals Calcs'!S164))</f>
        <v>0</v>
      </c>
      <c r="T164" s="210">
        <f ca="1">IF(SUM('Chemicals Calcs'!T$2:T164)-'Chem - ODS'!O$15*10^6&lt;0,0,IF(AND(SUM('Chemicals Calcs'!T$1:T163)-'Chem - ODS'!O$15*10^6&lt;0,SUM('Chemicals Calcs'!T$2:T164)-'Chem - ODS'!O$15*10^6&gt;0),SUM('Chemicals Calcs'!T$2:T164)-'Chem - ODS'!O$15*10^6,'Chemicals Calcs'!T164))</f>
        <v>0</v>
      </c>
      <c r="U164" s="210">
        <f ca="1">IF(SUM('Chemicals Calcs'!U$2:U164)-'Chem - ODS'!P$15*10^6&lt;0,0,IF(AND(SUM('Chemicals Calcs'!U$1:U163)-'Chem - ODS'!P$15*10^6&lt;0,SUM('Chemicals Calcs'!U$2:U164)-'Chem - ODS'!P$15*10^6&gt;0),SUM('Chemicals Calcs'!U$2:U164)-'Chem - ODS'!P$15*10^6,'Chemicals Calcs'!U164))</f>
        <v>0</v>
      </c>
      <c r="V164" s="210">
        <f ca="1">IF(SUM('Chemicals Calcs'!V$2:V164)-'Chem - ODS'!Q$15*10^6&lt;0,0,IF(AND(SUM('Chemicals Calcs'!V$1:V163)-'Chem - ODS'!Q$15*10^6&lt;0,SUM('Chemicals Calcs'!V$2:V164)-'Chem - ODS'!Q$15*10^6&gt;0),SUM('Chemicals Calcs'!V$2:V164)-'Chem - ODS'!Q$15*10^6,'Chemicals Calcs'!V164))</f>
        <v>0</v>
      </c>
      <c r="W164" s="210">
        <f ca="1">IF(SUM('Chemicals Calcs'!W$2:W164)-'Chem - ODS'!R$15*10^6&lt;0,0,IF(AND(SUM('Chemicals Calcs'!W$1:W163)-'Chem - ODS'!R$15*10^6&lt;0,SUM('Chemicals Calcs'!W$2:W164)-'Chem - ODS'!R$15*10^6&gt;0),SUM('Chemicals Calcs'!W$2:W164)-'Chem - ODS'!R$15*10^6,'Chemicals Calcs'!W164))</f>
        <v>0</v>
      </c>
      <c r="X164" s="210">
        <f ca="1">IF(SUM('Chemicals Calcs'!X$2:X164)-'Chem - ODS'!S$15*10^6&lt;0,0,IF(AND(SUM('Chemicals Calcs'!X$1:X163)-'Chem - ODS'!S$15*10^6&lt;0,SUM('Chemicals Calcs'!X$2:X164)-'Chem - ODS'!S$15*10^6&gt;0),SUM('Chemicals Calcs'!X$2:X164)-'Chem - ODS'!S$15*10^6,'Chemicals Calcs'!X164))</f>
        <v>0</v>
      </c>
      <c r="Y164" s="210">
        <f ca="1">IF(SUM('Chemicals Calcs'!Y$2:Y164)-'Chem - ODS'!T$15*10^6&lt;0,0,IF(AND(SUM('Chemicals Calcs'!Y$1:Y163)-'Chem - ODS'!T$15*10^6&lt;0,SUM('Chemicals Calcs'!Y$2:Y164)-'Chem - ODS'!T$15*10^6&gt;0),SUM('Chemicals Calcs'!Y$2:Y164)-'Chem - ODS'!T$15*10^6,'Chemicals Calcs'!Y164))</f>
        <v>0</v>
      </c>
      <c r="Z164" s="210">
        <f ca="1">IF(SUM('Chemicals Calcs'!Z$2:Z164)-'Chem - ODS'!U$15*10^6&lt;0,0,IF(AND(SUM('Chemicals Calcs'!Z$1:Z163)-'Chem - ODS'!U$15*10^6&lt;0,SUM('Chemicals Calcs'!Z$2:Z164)-'Chem - ODS'!U$15*10^6&gt;0),SUM('Chemicals Calcs'!Z$2:Z164)-'Chem - ODS'!U$15*10^6,'Chemicals Calcs'!Z164))</f>
        <v>0</v>
      </c>
      <c r="AA164" s="210">
        <f ca="1">IF(SUM('Chemicals Calcs'!AA$2:AA164)-'Chem - ODS'!V$15*10^6&lt;0,0,IF(AND(SUM('Chemicals Calcs'!AA$1:AA163)-'Chem - ODS'!V$15*10^6&lt;0,SUM('Chemicals Calcs'!AA$2:AA164)-'Chem - ODS'!V$15*10^6&gt;0),SUM('Chemicals Calcs'!AA$2:AA164)-'Chem - ODS'!V$15*10^6,'Chemicals Calcs'!AA164))</f>
        <v>0</v>
      </c>
      <c r="AB164" s="210">
        <f ca="1">IF(SUM('Chemicals Calcs'!AB$2:AB164)-'Chem - ODS'!W$15*10^6&lt;0,0,IF(AND(SUM('Chemicals Calcs'!AB$1:AB163)-'Chem - ODS'!W$15*10^6&lt;0,SUM('Chemicals Calcs'!AB$2:AB164)-'Chem - ODS'!W$15*10^6&gt;0),SUM('Chemicals Calcs'!AB$2:AB164)-'Chem - ODS'!W$15*10^6,'Chemicals Calcs'!AB164))</f>
        <v>0</v>
      </c>
      <c r="AC164" s="210">
        <f ca="1">IF(SUM('Chemicals Calcs'!AC$2:AC164)-'Chem - ODS'!X$15*10^6&lt;0,0,IF(AND(SUM('Chemicals Calcs'!AC$1:AC163)-'Chem - ODS'!X$15*10^6&lt;0,SUM('Chemicals Calcs'!AC$2:AC164)-'Chem - ODS'!X$15*10^6&gt;0),SUM('Chemicals Calcs'!AC$2:AC164)-'Chem - ODS'!X$15*10^6,'Chemicals Calcs'!AC164))</f>
        <v>0</v>
      </c>
      <c r="AD164" s="210">
        <f ca="1">IF(SUM('Chemicals Calcs'!AD$2:AD164)-'Chem - ODS'!Y$15*10^6&lt;0,0,IF(AND(SUM('Chemicals Calcs'!AD$1:AD163)-'Chem - ODS'!Y$15*10^6&lt;0,SUM('Chemicals Calcs'!AD$2:AD164)-'Chem - ODS'!Y$15*10^6&gt;0),SUM('Chemicals Calcs'!AD$2:AD164)-'Chem - ODS'!Y$15*10^6,'Chemicals Calcs'!AD164))</f>
        <v>0</v>
      </c>
      <c r="AE164" s="210">
        <f ca="1">IF(SUM('Chemicals Calcs'!AE$2:AE164)-'Chem - ODS'!Z$15*10^6&lt;0,0,IF(AND(SUM('Chemicals Calcs'!AE$1:AE163)-'Chem - ODS'!Z$15*10^6&lt;0,SUM('Chemicals Calcs'!AE$2:AE164)-'Chem - ODS'!Z$15*10^6&gt;0),SUM('Chemicals Calcs'!AE$2:AE164)-'Chem - ODS'!Z$15*10^6,'Chemicals Calcs'!AE164))</f>
        <v>0</v>
      </c>
      <c r="AF164" s="210">
        <f ca="1">IF(SUM('Chemicals Calcs'!AF$2:AF164)-'Chem - ODS'!AA$15*10^6&lt;0,0,IF(AND(SUM('Chemicals Calcs'!AF$1:AF163)-'Chem - ODS'!AA$15*10^6&lt;0,SUM('Chemicals Calcs'!AF$2:AF164)-'Chem - ODS'!AA$15*10^6&gt;0),SUM('Chemicals Calcs'!AF$2:AF164)-'Chem - ODS'!AA$15*10^6,'Chemicals Calcs'!AF164))</f>
        <v>0</v>
      </c>
      <c r="AG164" s="210">
        <f ca="1">IF(SUM('Chemicals Calcs'!AG$2:AG164)-'Chem - ODS'!AB$15*10^6&lt;0,0,IF(AND(SUM('Chemicals Calcs'!AG$1:AG163)-'Chem - ODS'!AB$15*10^6&lt;0,SUM('Chemicals Calcs'!AG$2:AG164)-'Chem - ODS'!AB$15*10^6&gt;0),SUM('Chemicals Calcs'!AG$2:AG164)-'Chem - ODS'!AB$15*10^6,'Chemicals Calcs'!AG164))</f>
        <v>0</v>
      </c>
      <c r="AH164" s="210">
        <f ca="1">IF(SUM('Chemicals Calcs'!AH$2:AH164)-'Chem - ODS'!AC$15*10^6&lt;0,0,IF(AND(SUM('Chemicals Calcs'!AH$1:AH163)-'Chem - ODS'!AC$15*10^6&lt;0,SUM('Chemicals Calcs'!AH$2:AH164)-'Chem - ODS'!AC$15*10^6&gt;0),SUM('Chemicals Calcs'!AH$2:AH164)-'Chem - ODS'!AC$15*10^6,'Chemicals Calcs'!AH164))</f>
        <v>0</v>
      </c>
      <c r="AI164" s="210">
        <f ca="1">IF(SUM('Chemicals Calcs'!AI$2:AI164)-'Chem - ODS'!AD$15*10^6&lt;0,0,IF(AND(SUM('Chemicals Calcs'!AI$1:AI163)-'Chem - ODS'!AD$15*10^6&lt;0,SUM('Chemicals Calcs'!AI$2:AI164)-'Chem - ODS'!AD$15*10^6&gt;0),SUM('Chemicals Calcs'!AI$2:AI164)-'Chem - ODS'!AD$15*10^6,'Chemicals Calcs'!AI164))</f>
        <v>0</v>
      </c>
      <c r="AJ164" s="210">
        <f ca="1">IF(SUM('Chemicals Calcs'!AJ$2:AJ164)-'Chem - ODS'!AE$15*10^6&lt;0,0,IF(AND(SUM('Chemicals Calcs'!AJ$1:AJ163)-'Chem - ODS'!AE$15*10^6&lt;0,SUM('Chemicals Calcs'!AJ$2:AJ164)-'Chem - ODS'!AE$15*10^6&gt;0),SUM('Chemicals Calcs'!AJ$2:AJ164)-'Chem - ODS'!AE$15*10^6,'Chemicals Calcs'!AJ164))</f>
        <v>0</v>
      </c>
      <c r="AK164" s="210">
        <f ca="1">IF(SUM('Chemicals Calcs'!AK$2:AK164)-'Chem - ODS'!AF$15*10^6&lt;0,0,IF(AND(SUM('Chemicals Calcs'!AK$1:AK163)-'Chem - ODS'!AF$15*10^6&lt;0,SUM('Chemicals Calcs'!AK$2:AK164)-'Chem - ODS'!AF$15*10^6&gt;0),SUM('Chemicals Calcs'!AK$2:AK164)-'Chem - ODS'!AF$15*10^6,'Chemicals Calcs'!AK164))</f>
        <v>0</v>
      </c>
      <c r="AL164" s="210">
        <f ca="1">IF(SUM('Chemicals Calcs'!AL$2:AL164)-'Chem - ODS'!AG$15*10^6&lt;0,0,IF(AND(SUM('Chemicals Calcs'!AL$1:AL163)-'Chem - ODS'!AG$15*10^6&lt;0,SUM('Chemicals Calcs'!AL$2:AL164)-'Chem - ODS'!AG$15*10^6&gt;0),SUM('Chemicals Calcs'!AL$2:AL164)-'Chem - ODS'!AG$15*10^6,'Chemicals Calcs'!AL164))</f>
        <v>0</v>
      </c>
      <c r="AM164" s="210">
        <f ca="1">IF(SUM('Chemicals Calcs'!AM$2:AM164)-'Chem - ODS'!AH$15*10^6&lt;0,0,IF(AND(SUM('Chemicals Calcs'!AM$1:AM163)-'Chem - ODS'!AH$15*10^6&lt;0,SUM('Chemicals Calcs'!AM$2:AM164)-'Chem - ODS'!AH$15*10^6&gt;0),SUM('Chemicals Calcs'!AM$2:AM164)-'Chem - ODS'!AH$15*10^6,'Chemicals Calcs'!AM164))</f>
        <v>0</v>
      </c>
      <c r="AN164" s="210">
        <f ca="1">IF(SUM('Chemicals Calcs'!AN$2:AN164)-'Chem - ODS'!AI$15*10^6&lt;0,0,IF(AND(SUM('Chemicals Calcs'!AN$1:AN163)-'Chem - ODS'!AI$15*10^6&lt;0,SUM('Chemicals Calcs'!AN$2:AN164)-'Chem - ODS'!AI$15*10^6&gt;0),SUM('Chemicals Calcs'!AN$2:AN164)-'Chem - ODS'!AI$15*10^6,'Chemicals Calcs'!AN164))</f>
        <v>0</v>
      </c>
      <c r="AO164" s="210">
        <f ca="1">IF(SUM('Chemicals Calcs'!AO$2:AO164)-'Chem - ODS'!AJ$15*10^6&lt;0,0,IF(AND(SUM('Chemicals Calcs'!AO$1:AO163)-'Chem - ODS'!AJ$15*10^6&lt;0,SUM('Chemicals Calcs'!AO$2:AO164)-'Chem - ODS'!AJ$15*10^6&gt;0),SUM('Chemicals Calcs'!AO$2:AO164)-'Chem - ODS'!AJ$15*10^6,'Chemicals Calcs'!AO164))</f>
        <v>0</v>
      </c>
      <c r="AP164" s="210">
        <f ca="1">IF(SUM('Chemicals Calcs'!AP$2:AP164)-'Chem - ODS'!AK$15*10^6&lt;0,0,IF(AND(SUM('Chemicals Calcs'!AP$1:AP163)-'Chem - ODS'!AK$15*10^6&lt;0,SUM('Chemicals Calcs'!AP$2:AP164)-'Chem - ODS'!AK$15*10^6&gt;0),SUM('Chemicals Calcs'!AP$2:AP164)-'Chem - ODS'!AK$15*10^6,'Chemicals Calcs'!AP164))</f>
        <v>0</v>
      </c>
    </row>
    <row r="165" spans="1:42">
      <c r="A165" s="74">
        <v>750</v>
      </c>
      <c r="B165">
        <f ca="1">IF('Chemicals 2010'!$A173="CP",INDIRECT("'Chemicals 2010'!"&amp;'Country Selector'!$B$3&amp;ROW($A173))*10^12,0)</f>
        <v>0</v>
      </c>
      <c r="C165" s="90">
        <f t="shared" ca="1" si="8"/>
        <v>0</v>
      </c>
      <c r="D165" s="90">
        <f t="shared" ca="1" si="7"/>
        <v>0</v>
      </c>
      <c r="E165" s="90">
        <f t="shared" ca="1" si="7"/>
        <v>0</v>
      </c>
      <c r="F165" s="90">
        <f t="shared" ca="1" si="7"/>
        <v>0</v>
      </c>
      <c r="G165" s="210">
        <f ca="1">IF(SUM('Chemicals Calcs'!G$2:G165)-'Chem - ODS'!B$15*10^6&lt;0,0,IF(AND(SUM('Chemicals Calcs'!G$1:G164)-'Chem - ODS'!B$15*10^6&lt;0,SUM('Chemicals Calcs'!G$2:G165)-'Chem - ODS'!B$15*10^6&gt;0),SUM('Chemicals Calcs'!G$2:G165)-'Chem - ODS'!B$15*10^6,'Chemicals Calcs'!G165))</f>
        <v>0</v>
      </c>
      <c r="H165" s="210">
        <f ca="1">IF(SUM('Chemicals Calcs'!H$2:H165)-'Chem - ODS'!C$15*10^6&lt;0,0,IF(AND(SUM('Chemicals Calcs'!H$1:H164)-'Chem - ODS'!C$15*10^6&lt;0,SUM('Chemicals Calcs'!H$2:H165)-'Chem - ODS'!C$15*10^6&gt;0),SUM('Chemicals Calcs'!H$2:H165)-'Chem - ODS'!C$15*10^6,'Chemicals Calcs'!H165))</f>
        <v>0</v>
      </c>
      <c r="I165" s="210">
        <f ca="1">IF(SUM('Chemicals Calcs'!I$2:I165)-'Chem - ODS'!D$15*10^6&lt;0,0,IF(AND(SUM('Chemicals Calcs'!I$1:I164)-'Chem - ODS'!D$15*10^6&lt;0,SUM('Chemicals Calcs'!I$2:I165)-'Chem - ODS'!D$15*10^6&gt;0),SUM('Chemicals Calcs'!I$2:I165)-'Chem - ODS'!D$15*10^6,'Chemicals Calcs'!I165))</f>
        <v>0</v>
      </c>
      <c r="J165" s="210">
        <f ca="1">IF(SUM('Chemicals Calcs'!J$2:J165)-'Chem - ODS'!E$15*10^6&lt;0,0,IF(AND(SUM('Chemicals Calcs'!J$1:J164)-'Chem - ODS'!E$15*10^6&lt;0,SUM('Chemicals Calcs'!J$2:J165)-'Chem - ODS'!E$15*10^6&gt;0),SUM('Chemicals Calcs'!J$2:J165)-'Chem - ODS'!E$15*10^6,'Chemicals Calcs'!J165))</f>
        <v>0</v>
      </c>
      <c r="K165" s="210">
        <f ca="1">IF(SUM('Chemicals Calcs'!K$2:K165)-'Chem - ODS'!F$15*10^6&lt;0,0,IF(AND(SUM('Chemicals Calcs'!K$1:K164)-'Chem - ODS'!F$15*10^6&lt;0,SUM('Chemicals Calcs'!K$2:K165)-'Chem - ODS'!F$15*10^6&gt;0),SUM('Chemicals Calcs'!K$2:K165)-'Chem - ODS'!F$15*10^6,'Chemicals Calcs'!K165))</f>
        <v>0</v>
      </c>
      <c r="L165" s="210">
        <f ca="1">IF(SUM('Chemicals Calcs'!L$2:L165)-'Chem - ODS'!G$15*10^6&lt;0,0,IF(AND(SUM('Chemicals Calcs'!L$1:L164)-'Chem - ODS'!G$15*10^6&lt;0,SUM('Chemicals Calcs'!L$2:L165)-'Chem - ODS'!G$15*10^6&gt;0),SUM('Chemicals Calcs'!L$2:L165)-'Chem - ODS'!G$15*10^6,'Chemicals Calcs'!L165))</f>
        <v>0</v>
      </c>
      <c r="M165" s="210">
        <f ca="1">IF(SUM('Chemicals Calcs'!M$2:M165)-'Chem - ODS'!H$15*10^6&lt;0,0,IF(AND(SUM('Chemicals Calcs'!M$1:M164)-'Chem - ODS'!H$15*10^6&lt;0,SUM('Chemicals Calcs'!M$2:M165)-'Chem - ODS'!H$15*10^6&gt;0),SUM('Chemicals Calcs'!M$2:M165)-'Chem - ODS'!H$15*10^6,'Chemicals Calcs'!M165))</f>
        <v>0</v>
      </c>
      <c r="N165" s="210">
        <f ca="1">IF(SUM('Chemicals Calcs'!N$2:N165)-'Chem - ODS'!I$15*10^6&lt;0,0,IF(AND(SUM('Chemicals Calcs'!N$1:N164)-'Chem - ODS'!I$15*10^6&lt;0,SUM('Chemicals Calcs'!N$2:N165)-'Chem - ODS'!I$15*10^6&gt;0),SUM('Chemicals Calcs'!N$2:N165)-'Chem - ODS'!I$15*10^6,'Chemicals Calcs'!N165))</f>
        <v>0</v>
      </c>
      <c r="O165" s="210">
        <f ca="1">IF(SUM('Chemicals Calcs'!O$2:O165)-'Chem - ODS'!J$15*10^6&lt;0,0,IF(AND(SUM('Chemicals Calcs'!O$1:O164)-'Chem - ODS'!J$15*10^6&lt;0,SUM('Chemicals Calcs'!O$2:O165)-'Chem - ODS'!J$15*10^6&gt;0),SUM('Chemicals Calcs'!O$2:O165)-'Chem - ODS'!J$15*10^6,'Chemicals Calcs'!O165))</f>
        <v>0</v>
      </c>
      <c r="P165" s="210">
        <f ca="1">IF(SUM('Chemicals Calcs'!P$2:P165)-'Chem - ODS'!K$15*10^6&lt;0,0,IF(AND(SUM('Chemicals Calcs'!P$1:P164)-'Chem - ODS'!K$15*10^6&lt;0,SUM('Chemicals Calcs'!P$2:P165)-'Chem - ODS'!K$15*10^6&gt;0),SUM('Chemicals Calcs'!P$2:P165)-'Chem - ODS'!K$15*10^6,'Chemicals Calcs'!P165))</f>
        <v>0</v>
      </c>
      <c r="Q165" s="210">
        <f ca="1">IF(SUM('Chemicals Calcs'!Q$2:Q165)-'Chem - ODS'!L$15*10^6&lt;0,0,IF(AND(SUM('Chemicals Calcs'!Q$1:Q164)-'Chem - ODS'!L$15*10^6&lt;0,SUM('Chemicals Calcs'!Q$2:Q165)-'Chem - ODS'!L$15*10^6&gt;0),SUM('Chemicals Calcs'!Q$2:Q165)-'Chem - ODS'!L$15*10^6,'Chemicals Calcs'!Q165))</f>
        <v>0</v>
      </c>
      <c r="R165" s="210">
        <f ca="1">IF(SUM('Chemicals Calcs'!R$2:R165)-'Chem - ODS'!M$15*10^6&lt;0,0,IF(AND(SUM('Chemicals Calcs'!R$1:R164)-'Chem - ODS'!M$15*10^6&lt;0,SUM('Chemicals Calcs'!R$2:R165)-'Chem - ODS'!M$15*10^6&gt;0),SUM('Chemicals Calcs'!R$2:R165)-'Chem - ODS'!M$15*10^6,'Chemicals Calcs'!R165))</f>
        <v>0</v>
      </c>
      <c r="S165" s="210">
        <f ca="1">IF(SUM('Chemicals Calcs'!S$2:S165)-'Chem - ODS'!N$15*10^6&lt;0,0,IF(AND(SUM('Chemicals Calcs'!S$1:S164)-'Chem - ODS'!N$15*10^6&lt;0,SUM('Chemicals Calcs'!S$2:S165)-'Chem - ODS'!N$15*10^6&gt;0),SUM('Chemicals Calcs'!S$2:S165)-'Chem - ODS'!N$15*10^6,'Chemicals Calcs'!S165))</f>
        <v>0</v>
      </c>
      <c r="T165" s="210">
        <f ca="1">IF(SUM('Chemicals Calcs'!T$2:T165)-'Chem - ODS'!O$15*10^6&lt;0,0,IF(AND(SUM('Chemicals Calcs'!T$1:T164)-'Chem - ODS'!O$15*10^6&lt;0,SUM('Chemicals Calcs'!T$2:T165)-'Chem - ODS'!O$15*10^6&gt;0),SUM('Chemicals Calcs'!T$2:T165)-'Chem - ODS'!O$15*10^6,'Chemicals Calcs'!T165))</f>
        <v>0</v>
      </c>
      <c r="U165" s="210">
        <f ca="1">IF(SUM('Chemicals Calcs'!U$2:U165)-'Chem - ODS'!P$15*10^6&lt;0,0,IF(AND(SUM('Chemicals Calcs'!U$1:U164)-'Chem - ODS'!P$15*10^6&lt;0,SUM('Chemicals Calcs'!U$2:U165)-'Chem - ODS'!P$15*10^6&gt;0),SUM('Chemicals Calcs'!U$2:U165)-'Chem - ODS'!P$15*10^6,'Chemicals Calcs'!U165))</f>
        <v>0</v>
      </c>
      <c r="V165" s="210">
        <f ca="1">IF(SUM('Chemicals Calcs'!V$2:V165)-'Chem - ODS'!Q$15*10^6&lt;0,0,IF(AND(SUM('Chemicals Calcs'!V$1:V164)-'Chem - ODS'!Q$15*10^6&lt;0,SUM('Chemicals Calcs'!V$2:V165)-'Chem - ODS'!Q$15*10^6&gt;0),SUM('Chemicals Calcs'!V$2:V165)-'Chem - ODS'!Q$15*10^6,'Chemicals Calcs'!V165))</f>
        <v>0</v>
      </c>
      <c r="W165" s="210">
        <f ca="1">IF(SUM('Chemicals Calcs'!W$2:W165)-'Chem - ODS'!R$15*10^6&lt;0,0,IF(AND(SUM('Chemicals Calcs'!W$1:W164)-'Chem - ODS'!R$15*10^6&lt;0,SUM('Chemicals Calcs'!W$2:W165)-'Chem - ODS'!R$15*10^6&gt;0),SUM('Chemicals Calcs'!W$2:W165)-'Chem - ODS'!R$15*10^6,'Chemicals Calcs'!W165))</f>
        <v>0</v>
      </c>
      <c r="X165" s="210">
        <f ca="1">IF(SUM('Chemicals Calcs'!X$2:X165)-'Chem - ODS'!S$15*10^6&lt;0,0,IF(AND(SUM('Chemicals Calcs'!X$1:X164)-'Chem - ODS'!S$15*10^6&lt;0,SUM('Chemicals Calcs'!X$2:X165)-'Chem - ODS'!S$15*10^6&gt;0),SUM('Chemicals Calcs'!X$2:X165)-'Chem - ODS'!S$15*10^6,'Chemicals Calcs'!X165))</f>
        <v>0</v>
      </c>
      <c r="Y165" s="210">
        <f ca="1">IF(SUM('Chemicals Calcs'!Y$2:Y165)-'Chem - ODS'!T$15*10^6&lt;0,0,IF(AND(SUM('Chemicals Calcs'!Y$1:Y164)-'Chem - ODS'!T$15*10^6&lt;0,SUM('Chemicals Calcs'!Y$2:Y165)-'Chem - ODS'!T$15*10^6&gt;0),SUM('Chemicals Calcs'!Y$2:Y165)-'Chem - ODS'!T$15*10^6,'Chemicals Calcs'!Y165))</f>
        <v>0</v>
      </c>
      <c r="Z165" s="210">
        <f ca="1">IF(SUM('Chemicals Calcs'!Z$2:Z165)-'Chem - ODS'!U$15*10^6&lt;0,0,IF(AND(SUM('Chemicals Calcs'!Z$1:Z164)-'Chem - ODS'!U$15*10^6&lt;0,SUM('Chemicals Calcs'!Z$2:Z165)-'Chem - ODS'!U$15*10^6&gt;0),SUM('Chemicals Calcs'!Z$2:Z165)-'Chem - ODS'!U$15*10^6,'Chemicals Calcs'!Z165))</f>
        <v>0</v>
      </c>
      <c r="AA165" s="210">
        <f ca="1">IF(SUM('Chemicals Calcs'!AA$2:AA165)-'Chem - ODS'!V$15*10^6&lt;0,0,IF(AND(SUM('Chemicals Calcs'!AA$1:AA164)-'Chem - ODS'!V$15*10^6&lt;0,SUM('Chemicals Calcs'!AA$2:AA165)-'Chem - ODS'!V$15*10^6&gt;0),SUM('Chemicals Calcs'!AA$2:AA165)-'Chem - ODS'!V$15*10^6,'Chemicals Calcs'!AA165))</f>
        <v>0</v>
      </c>
      <c r="AB165" s="210">
        <f ca="1">IF(SUM('Chemicals Calcs'!AB$2:AB165)-'Chem - ODS'!W$15*10^6&lt;0,0,IF(AND(SUM('Chemicals Calcs'!AB$1:AB164)-'Chem - ODS'!W$15*10^6&lt;0,SUM('Chemicals Calcs'!AB$2:AB165)-'Chem - ODS'!W$15*10^6&gt;0),SUM('Chemicals Calcs'!AB$2:AB165)-'Chem - ODS'!W$15*10^6,'Chemicals Calcs'!AB165))</f>
        <v>0</v>
      </c>
      <c r="AC165" s="210">
        <f ca="1">IF(SUM('Chemicals Calcs'!AC$2:AC165)-'Chem - ODS'!X$15*10^6&lt;0,0,IF(AND(SUM('Chemicals Calcs'!AC$1:AC164)-'Chem - ODS'!X$15*10^6&lt;0,SUM('Chemicals Calcs'!AC$2:AC165)-'Chem - ODS'!X$15*10^6&gt;0),SUM('Chemicals Calcs'!AC$2:AC165)-'Chem - ODS'!X$15*10^6,'Chemicals Calcs'!AC165))</f>
        <v>0</v>
      </c>
      <c r="AD165" s="210">
        <f ca="1">IF(SUM('Chemicals Calcs'!AD$2:AD165)-'Chem - ODS'!Y$15*10^6&lt;0,0,IF(AND(SUM('Chemicals Calcs'!AD$1:AD164)-'Chem - ODS'!Y$15*10^6&lt;0,SUM('Chemicals Calcs'!AD$2:AD165)-'Chem - ODS'!Y$15*10^6&gt;0),SUM('Chemicals Calcs'!AD$2:AD165)-'Chem - ODS'!Y$15*10^6,'Chemicals Calcs'!AD165))</f>
        <v>0</v>
      </c>
      <c r="AE165" s="210">
        <f ca="1">IF(SUM('Chemicals Calcs'!AE$2:AE165)-'Chem - ODS'!Z$15*10^6&lt;0,0,IF(AND(SUM('Chemicals Calcs'!AE$1:AE164)-'Chem - ODS'!Z$15*10^6&lt;0,SUM('Chemicals Calcs'!AE$2:AE165)-'Chem - ODS'!Z$15*10^6&gt;0),SUM('Chemicals Calcs'!AE$2:AE165)-'Chem - ODS'!Z$15*10^6,'Chemicals Calcs'!AE165))</f>
        <v>0</v>
      </c>
      <c r="AF165" s="210">
        <f ca="1">IF(SUM('Chemicals Calcs'!AF$2:AF165)-'Chem - ODS'!AA$15*10^6&lt;0,0,IF(AND(SUM('Chemicals Calcs'!AF$1:AF164)-'Chem - ODS'!AA$15*10^6&lt;0,SUM('Chemicals Calcs'!AF$2:AF165)-'Chem - ODS'!AA$15*10^6&gt;0),SUM('Chemicals Calcs'!AF$2:AF165)-'Chem - ODS'!AA$15*10^6,'Chemicals Calcs'!AF165))</f>
        <v>0</v>
      </c>
      <c r="AG165" s="210">
        <f ca="1">IF(SUM('Chemicals Calcs'!AG$2:AG165)-'Chem - ODS'!AB$15*10^6&lt;0,0,IF(AND(SUM('Chemicals Calcs'!AG$1:AG164)-'Chem - ODS'!AB$15*10^6&lt;0,SUM('Chemicals Calcs'!AG$2:AG165)-'Chem - ODS'!AB$15*10^6&gt;0),SUM('Chemicals Calcs'!AG$2:AG165)-'Chem - ODS'!AB$15*10^6,'Chemicals Calcs'!AG165))</f>
        <v>0</v>
      </c>
      <c r="AH165" s="210">
        <f ca="1">IF(SUM('Chemicals Calcs'!AH$2:AH165)-'Chem - ODS'!AC$15*10^6&lt;0,0,IF(AND(SUM('Chemicals Calcs'!AH$1:AH164)-'Chem - ODS'!AC$15*10^6&lt;0,SUM('Chemicals Calcs'!AH$2:AH165)-'Chem - ODS'!AC$15*10^6&gt;0),SUM('Chemicals Calcs'!AH$2:AH165)-'Chem - ODS'!AC$15*10^6,'Chemicals Calcs'!AH165))</f>
        <v>0</v>
      </c>
      <c r="AI165" s="210">
        <f ca="1">IF(SUM('Chemicals Calcs'!AI$2:AI165)-'Chem - ODS'!AD$15*10^6&lt;0,0,IF(AND(SUM('Chemicals Calcs'!AI$1:AI164)-'Chem - ODS'!AD$15*10^6&lt;0,SUM('Chemicals Calcs'!AI$2:AI165)-'Chem - ODS'!AD$15*10^6&gt;0),SUM('Chemicals Calcs'!AI$2:AI165)-'Chem - ODS'!AD$15*10^6,'Chemicals Calcs'!AI165))</f>
        <v>0</v>
      </c>
      <c r="AJ165" s="210">
        <f ca="1">IF(SUM('Chemicals Calcs'!AJ$2:AJ165)-'Chem - ODS'!AE$15*10^6&lt;0,0,IF(AND(SUM('Chemicals Calcs'!AJ$1:AJ164)-'Chem - ODS'!AE$15*10^6&lt;0,SUM('Chemicals Calcs'!AJ$2:AJ165)-'Chem - ODS'!AE$15*10^6&gt;0),SUM('Chemicals Calcs'!AJ$2:AJ165)-'Chem - ODS'!AE$15*10^6,'Chemicals Calcs'!AJ165))</f>
        <v>0</v>
      </c>
      <c r="AK165" s="210">
        <f ca="1">IF(SUM('Chemicals Calcs'!AK$2:AK165)-'Chem - ODS'!AF$15*10^6&lt;0,0,IF(AND(SUM('Chemicals Calcs'!AK$1:AK164)-'Chem - ODS'!AF$15*10^6&lt;0,SUM('Chemicals Calcs'!AK$2:AK165)-'Chem - ODS'!AF$15*10^6&gt;0),SUM('Chemicals Calcs'!AK$2:AK165)-'Chem - ODS'!AF$15*10^6,'Chemicals Calcs'!AK165))</f>
        <v>0</v>
      </c>
      <c r="AL165" s="210">
        <f ca="1">IF(SUM('Chemicals Calcs'!AL$2:AL165)-'Chem - ODS'!AG$15*10^6&lt;0,0,IF(AND(SUM('Chemicals Calcs'!AL$1:AL164)-'Chem - ODS'!AG$15*10^6&lt;0,SUM('Chemicals Calcs'!AL$2:AL165)-'Chem - ODS'!AG$15*10^6&gt;0),SUM('Chemicals Calcs'!AL$2:AL165)-'Chem - ODS'!AG$15*10^6,'Chemicals Calcs'!AL165))</f>
        <v>0</v>
      </c>
      <c r="AM165" s="210">
        <f ca="1">IF(SUM('Chemicals Calcs'!AM$2:AM165)-'Chem - ODS'!AH$15*10^6&lt;0,0,IF(AND(SUM('Chemicals Calcs'!AM$1:AM164)-'Chem - ODS'!AH$15*10^6&lt;0,SUM('Chemicals Calcs'!AM$2:AM165)-'Chem - ODS'!AH$15*10^6&gt;0),SUM('Chemicals Calcs'!AM$2:AM165)-'Chem - ODS'!AH$15*10^6,'Chemicals Calcs'!AM165))</f>
        <v>0</v>
      </c>
      <c r="AN165" s="210">
        <f ca="1">IF(SUM('Chemicals Calcs'!AN$2:AN165)-'Chem - ODS'!AI$15*10^6&lt;0,0,IF(AND(SUM('Chemicals Calcs'!AN$1:AN164)-'Chem - ODS'!AI$15*10^6&lt;0,SUM('Chemicals Calcs'!AN$2:AN165)-'Chem - ODS'!AI$15*10^6&gt;0),SUM('Chemicals Calcs'!AN$2:AN165)-'Chem - ODS'!AI$15*10^6,'Chemicals Calcs'!AN165))</f>
        <v>0</v>
      </c>
      <c r="AO165" s="210">
        <f ca="1">IF(SUM('Chemicals Calcs'!AO$2:AO165)-'Chem - ODS'!AJ$15*10^6&lt;0,0,IF(AND(SUM('Chemicals Calcs'!AO$1:AO164)-'Chem - ODS'!AJ$15*10^6&lt;0,SUM('Chemicals Calcs'!AO$2:AO165)-'Chem - ODS'!AJ$15*10^6&gt;0),SUM('Chemicals Calcs'!AO$2:AO165)-'Chem - ODS'!AJ$15*10^6,'Chemicals Calcs'!AO165))</f>
        <v>0</v>
      </c>
      <c r="AP165" s="210">
        <f ca="1">IF(SUM('Chemicals Calcs'!AP$2:AP165)-'Chem - ODS'!AK$15*10^6&lt;0,0,IF(AND(SUM('Chemicals Calcs'!AP$1:AP164)-'Chem - ODS'!AK$15*10^6&lt;0,SUM('Chemicals Calcs'!AP$2:AP165)-'Chem - ODS'!AK$15*10^6&gt;0),SUM('Chemicals Calcs'!AP$2:AP165)-'Chem - ODS'!AK$15*10^6,'Chemicals Calcs'!AP165))</f>
        <v>0</v>
      </c>
    </row>
    <row r="166" spans="1:42">
      <c r="A166" s="74">
        <v>800</v>
      </c>
      <c r="B166">
        <f ca="1">IF('Chemicals 2010'!$A174="CP",INDIRECT("'Chemicals 2010'!"&amp;'Country Selector'!$B$3&amp;ROW($A174))*10^12,0)</f>
        <v>0</v>
      </c>
      <c r="C166" s="90">
        <f t="shared" ca="1" si="8"/>
        <v>0</v>
      </c>
      <c r="D166" s="90">
        <f t="shared" ca="1" si="7"/>
        <v>0</v>
      </c>
      <c r="E166" s="90">
        <f t="shared" ca="1" si="7"/>
        <v>0</v>
      </c>
      <c r="F166" s="90">
        <f t="shared" ca="1" si="7"/>
        <v>0</v>
      </c>
      <c r="G166" s="210">
        <f ca="1">IF(SUM('Chemicals Calcs'!G$2:G166)-'Chem - ODS'!B$15*10^6&lt;0,0,IF(AND(SUM('Chemicals Calcs'!G$1:G165)-'Chem - ODS'!B$15*10^6&lt;0,SUM('Chemicals Calcs'!G$2:G166)-'Chem - ODS'!B$15*10^6&gt;0),SUM('Chemicals Calcs'!G$2:G166)-'Chem - ODS'!B$15*10^6,'Chemicals Calcs'!G166))</f>
        <v>0</v>
      </c>
      <c r="H166" s="210">
        <f ca="1">IF(SUM('Chemicals Calcs'!H$2:H166)-'Chem - ODS'!C$15*10^6&lt;0,0,IF(AND(SUM('Chemicals Calcs'!H$1:H165)-'Chem - ODS'!C$15*10^6&lt;0,SUM('Chemicals Calcs'!H$2:H166)-'Chem - ODS'!C$15*10^6&gt;0),SUM('Chemicals Calcs'!H$2:H166)-'Chem - ODS'!C$15*10^6,'Chemicals Calcs'!H166))</f>
        <v>0</v>
      </c>
      <c r="I166" s="210">
        <f ca="1">IF(SUM('Chemicals Calcs'!I$2:I166)-'Chem - ODS'!D$15*10^6&lt;0,0,IF(AND(SUM('Chemicals Calcs'!I$1:I165)-'Chem - ODS'!D$15*10^6&lt;0,SUM('Chemicals Calcs'!I$2:I166)-'Chem - ODS'!D$15*10^6&gt;0),SUM('Chemicals Calcs'!I$2:I166)-'Chem - ODS'!D$15*10^6,'Chemicals Calcs'!I166))</f>
        <v>0</v>
      </c>
      <c r="J166" s="210">
        <f ca="1">IF(SUM('Chemicals Calcs'!J$2:J166)-'Chem - ODS'!E$15*10^6&lt;0,0,IF(AND(SUM('Chemicals Calcs'!J$1:J165)-'Chem - ODS'!E$15*10^6&lt;0,SUM('Chemicals Calcs'!J$2:J166)-'Chem - ODS'!E$15*10^6&gt;0),SUM('Chemicals Calcs'!J$2:J166)-'Chem - ODS'!E$15*10^6,'Chemicals Calcs'!J166))</f>
        <v>0</v>
      </c>
      <c r="K166" s="210">
        <f ca="1">IF(SUM('Chemicals Calcs'!K$2:K166)-'Chem - ODS'!F$15*10^6&lt;0,0,IF(AND(SUM('Chemicals Calcs'!K$1:K165)-'Chem - ODS'!F$15*10^6&lt;0,SUM('Chemicals Calcs'!K$2:K166)-'Chem - ODS'!F$15*10^6&gt;0),SUM('Chemicals Calcs'!K$2:K166)-'Chem - ODS'!F$15*10^6,'Chemicals Calcs'!K166))</f>
        <v>0</v>
      </c>
      <c r="L166" s="210">
        <f ca="1">IF(SUM('Chemicals Calcs'!L$2:L166)-'Chem - ODS'!G$15*10^6&lt;0,0,IF(AND(SUM('Chemicals Calcs'!L$1:L165)-'Chem - ODS'!G$15*10^6&lt;0,SUM('Chemicals Calcs'!L$2:L166)-'Chem - ODS'!G$15*10^6&gt;0),SUM('Chemicals Calcs'!L$2:L166)-'Chem - ODS'!G$15*10^6,'Chemicals Calcs'!L166))</f>
        <v>0</v>
      </c>
      <c r="M166" s="210">
        <f ca="1">IF(SUM('Chemicals Calcs'!M$2:M166)-'Chem - ODS'!H$15*10^6&lt;0,0,IF(AND(SUM('Chemicals Calcs'!M$1:M165)-'Chem - ODS'!H$15*10^6&lt;0,SUM('Chemicals Calcs'!M$2:M166)-'Chem - ODS'!H$15*10^6&gt;0),SUM('Chemicals Calcs'!M$2:M166)-'Chem - ODS'!H$15*10^6,'Chemicals Calcs'!M166))</f>
        <v>0</v>
      </c>
      <c r="N166" s="210">
        <f ca="1">IF(SUM('Chemicals Calcs'!N$2:N166)-'Chem - ODS'!I$15*10^6&lt;0,0,IF(AND(SUM('Chemicals Calcs'!N$1:N165)-'Chem - ODS'!I$15*10^6&lt;0,SUM('Chemicals Calcs'!N$2:N166)-'Chem - ODS'!I$15*10^6&gt;0),SUM('Chemicals Calcs'!N$2:N166)-'Chem - ODS'!I$15*10^6,'Chemicals Calcs'!N166))</f>
        <v>0</v>
      </c>
      <c r="O166" s="210">
        <f ca="1">IF(SUM('Chemicals Calcs'!O$2:O166)-'Chem - ODS'!J$15*10^6&lt;0,0,IF(AND(SUM('Chemicals Calcs'!O$1:O165)-'Chem - ODS'!J$15*10^6&lt;0,SUM('Chemicals Calcs'!O$2:O166)-'Chem - ODS'!J$15*10^6&gt;0),SUM('Chemicals Calcs'!O$2:O166)-'Chem - ODS'!J$15*10^6,'Chemicals Calcs'!O166))</f>
        <v>0</v>
      </c>
      <c r="P166" s="210">
        <f ca="1">IF(SUM('Chemicals Calcs'!P$2:P166)-'Chem - ODS'!K$15*10^6&lt;0,0,IF(AND(SUM('Chemicals Calcs'!P$1:P165)-'Chem - ODS'!K$15*10^6&lt;0,SUM('Chemicals Calcs'!P$2:P166)-'Chem - ODS'!K$15*10^6&gt;0),SUM('Chemicals Calcs'!P$2:P166)-'Chem - ODS'!K$15*10^6,'Chemicals Calcs'!P166))</f>
        <v>0</v>
      </c>
      <c r="Q166" s="210">
        <f ca="1">IF(SUM('Chemicals Calcs'!Q$2:Q166)-'Chem - ODS'!L$15*10^6&lt;0,0,IF(AND(SUM('Chemicals Calcs'!Q$1:Q165)-'Chem - ODS'!L$15*10^6&lt;0,SUM('Chemicals Calcs'!Q$2:Q166)-'Chem - ODS'!L$15*10^6&gt;0),SUM('Chemicals Calcs'!Q$2:Q166)-'Chem - ODS'!L$15*10^6,'Chemicals Calcs'!Q166))</f>
        <v>0</v>
      </c>
      <c r="R166" s="210">
        <f ca="1">IF(SUM('Chemicals Calcs'!R$2:R166)-'Chem - ODS'!M$15*10^6&lt;0,0,IF(AND(SUM('Chemicals Calcs'!R$1:R165)-'Chem - ODS'!M$15*10^6&lt;0,SUM('Chemicals Calcs'!R$2:R166)-'Chem - ODS'!M$15*10^6&gt;0),SUM('Chemicals Calcs'!R$2:R166)-'Chem - ODS'!M$15*10^6,'Chemicals Calcs'!R166))</f>
        <v>0</v>
      </c>
      <c r="S166" s="210">
        <f ca="1">IF(SUM('Chemicals Calcs'!S$2:S166)-'Chem - ODS'!N$15*10^6&lt;0,0,IF(AND(SUM('Chemicals Calcs'!S$1:S165)-'Chem - ODS'!N$15*10^6&lt;0,SUM('Chemicals Calcs'!S$2:S166)-'Chem - ODS'!N$15*10^6&gt;0),SUM('Chemicals Calcs'!S$2:S166)-'Chem - ODS'!N$15*10^6,'Chemicals Calcs'!S166))</f>
        <v>0</v>
      </c>
      <c r="T166" s="210">
        <f ca="1">IF(SUM('Chemicals Calcs'!T$2:T166)-'Chem - ODS'!O$15*10^6&lt;0,0,IF(AND(SUM('Chemicals Calcs'!T$1:T165)-'Chem - ODS'!O$15*10^6&lt;0,SUM('Chemicals Calcs'!T$2:T166)-'Chem - ODS'!O$15*10^6&gt;0),SUM('Chemicals Calcs'!T$2:T166)-'Chem - ODS'!O$15*10^6,'Chemicals Calcs'!T166))</f>
        <v>0</v>
      </c>
      <c r="U166" s="210">
        <f ca="1">IF(SUM('Chemicals Calcs'!U$2:U166)-'Chem - ODS'!P$15*10^6&lt;0,0,IF(AND(SUM('Chemicals Calcs'!U$1:U165)-'Chem - ODS'!P$15*10^6&lt;0,SUM('Chemicals Calcs'!U$2:U166)-'Chem - ODS'!P$15*10^6&gt;0),SUM('Chemicals Calcs'!U$2:U166)-'Chem - ODS'!P$15*10^6,'Chemicals Calcs'!U166))</f>
        <v>0</v>
      </c>
      <c r="V166" s="210">
        <f ca="1">IF(SUM('Chemicals Calcs'!V$2:V166)-'Chem - ODS'!Q$15*10^6&lt;0,0,IF(AND(SUM('Chemicals Calcs'!V$1:V165)-'Chem - ODS'!Q$15*10^6&lt;0,SUM('Chemicals Calcs'!V$2:V166)-'Chem - ODS'!Q$15*10^6&gt;0),SUM('Chemicals Calcs'!V$2:V166)-'Chem - ODS'!Q$15*10^6,'Chemicals Calcs'!V166))</f>
        <v>0</v>
      </c>
      <c r="W166" s="210">
        <f ca="1">IF(SUM('Chemicals Calcs'!W$2:W166)-'Chem - ODS'!R$15*10^6&lt;0,0,IF(AND(SUM('Chemicals Calcs'!W$1:W165)-'Chem - ODS'!R$15*10^6&lt;0,SUM('Chemicals Calcs'!W$2:W166)-'Chem - ODS'!R$15*10^6&gt;0),SUM('Chemicals Calcs'!W$2:W166)-'Chem - ODS'!R$15*10^6,'Chemicals Calcs'!W166))</f>
        <v>0</v>
      </c>
      <c r="X166" s="210">
        <f ca="1">IF(SUM('Chemicals Calcs'!X$2:X166)-'Chem - ODS'!S$15*10^6&lt;0,0,IF(AND(SUM('Chemicals Calcs'!X$1:X165)-'Chem - ODS'!S$15*10^6&lt;0,SUM('Chemicals Calcs'!X$2:X166)-'Chem - ODS'!S$15*10^6&gt;0),SUM('Chemicals Calcs'!X$2:X166)-'Chem - ODS'!S$15*10^6,'Chemicals Calcs'!X166))</f>
        <v>0</v>
      </c>
      <c r="Y166" s="210">
        <f ca="1">IF(SUM('Chemicals Calcs'!Y$2:Y166)-'Chem - ODS'!T$15*10^6&lt;0,0,IF(AND(SUM('Chemicals Calcs'!Y$1:Y165)-'Chem - ODS'!T$15*10^6&lt;0,SUM('Chemicals Calcs'!Y$2:Y166)-'Chem - ODS'!T$15*10^6&gt;0),SUM('Chemicals Calcs'!Y$2:Y166)-'Chem - ODS'!T$15*10^6,'Chemicals Calcs'!Y166))</f>
        <v>0</v>
      </c>
      <c r="Z166" s="210">
        <f ca="1">IF(SUM('Chemicals Calcs'!Z$2:Z166)-'Chem - ODS'!U$15*10^6&lt;0,0,IF(AND(SUM('Chemicals Calcs'!Z$1:Z165)-'Chem - ODS'!U$15*10^6&lt;0,SUM('Chemicals Calcs'!Z$2:Z166)-'Chem - ODS'!U$15*10^6&gt;0),SUM('Chemicals Calcs'!Z$2:Z166)-'Chem - ODS'!U$15*10^6,'Chemicals Calcs'!Z166))</f>
        <v>0</v>
      </c>
      <c r="AA166" s="210">
        <f ca="1">IF(SUM('Chemicals Calcs'!AA$2:AA166)-'Chem - ODS'!V$15*10^6&lt;0,0,IF(AND(SUM('Chemicals Calcs'!AA$1:AA165)-'Chem - ODS'!V$15*10^6&lt;0,SUM('Chemicals Calcs'!AA$2:AA166)-'Chem - ODS'!V$15*10^6&gt;0),SUM('Chemicals Calcs'!AA$2:AA166)-'Chem - ODS'!V$15*10^6,'Chemicals Calcs'!AA166))</f>
        <v>0</v>
      </c>
      <c r="AB166" s="210">
        <f ca="1">IF(SUM('Chemicals Calcs'!AB$2:AB166)-'Chem - ODS'!W$15*10^6&lt;0,0,IF(AND(SUM('Chemicals Calcs'!AB$1:AB165)-'Chem - ODS'!W$15*10^6&lt;0,SUM('Chemicals Calcs'!AB$2:AB166)-'Chem - ODS'!W$15*10^6&gt;0),SUM('Chemicals Calcs'!AB$2:AB166)-'Chem - ODS'!W$15*10^6,'Chemicals Calcs'!AB166))</f>
        <v>0</v>
      </c>
      <c r="AC166" s="210">
        <f ca="1">IF(SUM('Chemicals Calcs'!AC$2:AC166)-'Chem - ODS'!X$15*10^6&lt;0,0,IF(AND(SUM('Chemicals Calcs'!AC$1:AC165)-'Chem - ODS'!X$15*10^6&lt;0,SUM('Chemicals Calcs'!AC$2:AC166)-'Chem - ODS'!X$15*10^6&gt;0),SUM('Chemicals Calcs'!AC$2:AC166)-'Chem - ODS'!X$15*10^6,'Chemicals Calcs'!AC166))</f>
        <v>0</v>
      </c>
      <c r="AD166" s="210">
        <f ca="1">IF(SUM('Chemicals Calcs'!AD$2:AD166)-'Chem - ODS'!Y$15*10^6&lt;0,0,IF(AND(SUM('Chemicals Calcs'!AD$1:AD165)-'Chem - ODS'!Y$15*10^6&lt;0,SUM('Chemicals Calcs'!AD$2:AD166)-'Chem - ODS'!Y$15*10^6&gt;0),SUM('Chemicals Calcs'!AD$2:AD166)-'Chem - ODS'!Y$15*10^6,'Chemicals Calcs'!AD166))</f>
        <v>0</v>
      </c>
      <c r="AE166" s="210">
        <f ca="1">IF(SUM('Chemicals Calcs'!AE$2:AE166)-'Chem - ODS'!Z$15*10^6&lt;0,0,IF(AND(SUM('Chemicals Calcs'!AE$1:AE165)-'Chem - ODS'!Z$15*10^6&lt;0,SUM('Chemicals Calcs'!AE$2:AE166)-'Chem - ODS'!Z$15*10^6&gt;0),SUM('Chemicals Calcs'!AE$2:AE166)-'Chem - ODS'!Z$15*10^6,'Chemicals Calcs'!AE166))</f>
        <v>0</v>
      </c>
      <c r="AF166" s="210">
        <f ca="1">IF(SUM('Chemicals Calcs'!AF$2:AF166)-'Chem - ODS'!AA$15*10^6&lt;0,0,IF(AND(SUM('Chemicals Calcs'!AF$1:AF165)-'Chem - ODS'!AA$15*10^6&lt;0,SUM('Chemicals Calcs'!AF$2:AF166)-'Chem - ODS'!AA$15*10^6&gt;0),SUM('Chemicals Calcs'!AF$2:AF166)-'Chem - ODS'!AA$15*10^6,'Chemicals Calcs'!AF166))</f>
        <v>0</v>
      </c>
      <c r="AG166" s="210">
        <f ca="1">IF(SUM('Chemicals Calcs'!AG$2:AG166)-'Chem - ODS'!AB$15*10^6&lt;0,0,IF(AND(SUM('Chemicals Calcs'!AG$1:AG165)-'Chem - ODS'!AB$15*10^6&lt;0,SUM('Chemicals Calcs'!AG$2:AG166)-'Chem - ODS'!AB$15*10^6&gt;0),SUM('Chemicals Calcs'!AG$2:AG166)-'Chem - ODS'!AB$15*10^6,'Chemicals Calcs'!AG166))</f>
        <v>0</v>
      </c>
      <c r="AH166" s="210">
        <f ca="1">IF(SUM('Chemicals Calcs'!AH$2:AH166)-'Chem - ODS'!AC$15*10^6&lt;0,0,IF(AND(SUM('Chemicals Calcs'!AH$1:AH165)-'Chem - ODS'!AC$15*10^6&lt;0,SUM('Chemicals Calcs'!AH$2:AH166)-'Chem - ODS'!AC$15*10^6&gt;0),SUM('Chemicals Calcs'!AH$2:AH166)-'Chem - ODS'!AC$15*10^6,'Chemicals Calcs'!AH166))</f>
        <v>0</v>
      </c>
      <c r="AI166" s="210">
        <f ca="1">IF(SUM('Chemicals Calcs'!AI$2:AI166)-'Chem - ODS'!AD$15*10^6&lt;0,0,IF(AND(SUM('Chemicals Calcs'!AI$1:AI165)-'Chem - ODS'!AD$15*10^6&lt;0,SUM('Chemicals Calcs'!AI$2:AI166)-'Chem - ODS'!AD$15*10^6&gt;0),SUM('Chemicals Calcs'!AI$2:AI166)-'Chem - ODS'!AD$15*10^6,'Chemicals Calcs'!AI166))</f>
        <v>0</v>
      </c>
      <c r="AJ166" s="210">
        <f ca="1">IF(SUM('Chemicals Calcs'!AJ$2:AJ166)-'Chem - ODS'!AE$15*10^6&lt;0,0,IF(AND(SUM('Chemicals Calcs'!AJ$1:AJ165)-'Chem - ODS'!AE$15*10^6&lt;0,SUM('Chemicals Calcs'!AJ$2:AJ166)-'Chem - ODS'!AE$15*10^6&gt;0),SUM('Chemicals Calcs'!AJ$2:AJ166)-'Chem - ODS'!AE$15*10^6,'Chemicals Calcs'!AJ166))</f>
        <v>0</v>
      </c>
      <c r="AK166" s="210">
        <f ca="1">IF(SUM('Chemicals Calcs'!AK$2:AK166)-'Chem - ODS'!AF$15*10^6&lt;0,0,IF(AND(SUM('Chemicals Calcs'!AK$1:AK165)-'Chem - ODS'!AF$15*10^6&lt;0,SUM('Chemicals Calcs'!AK$2:AK166)-'Chem - ODS'!AF$15*10^6&gt;0),SUM('Chemicals Calcs'!AK$2:AK166)-'Chem - ODS'!AF$15*10^6,'Chemicals Calcs'!AK166))</f>
        <v>0</v>
      </c>
      <c r="AL166" s="210">
        <f ca="1">IF(SUM('Chemicals Calcs'!AL$2:AL166)-'Chem - ODS'!AG$15*10^6&lt;0,0,IF(AND(SUM('Chemicals Calcs'!AL$1:AL165)-'Chem - ODS'!AG$15*10^6&lt;0,SUM('Chemicals Calcs'!AL$2:AL166)-'Chem - ODS'!AG$15*10^6&gt;0),SUM('Chemicals Calcs'!AL$2:AL166)-'Chem - ODS'!AG$15*10^6,'Chemicals Calcs'!AL166))</f>
        <v>0</v>
      </c>
      <c r="AM166" s="210">
        <f ca="1">IF(SUM('Chemicals Calcs'!AM$2:AM166)-'Chem - ODS'!AH$15*10^6&lt;0,0,IF(AND(SUM('Chemicals Calcs'!AM$1:AM165)-'Chem - ODS'!AH$15*10^6&lt;0,SUM('Chemicals Calcs'!AM$2:AM166)-'Chem - ODS'!AH$15*10^6&gt;0),SUM('Chemicals Calcs'!AM$2:AM166)-'Chem - ODS'!AH$15*10^6,'Chemicals Calcs'!AM166))</f>
        <v>0</v>
      </c>
      <c r="AN166" s="210">
        <f ca="1">IF(SUM('Chemicals Calcs'!AN$2:AN166)-'Chem - ODS'!AI$15*10^6&lt;0,0,IF(AND(SUM('Chemicals Calcs'!AN$1:AN165)-'Chem - ODS'!AI$15*10^6&lt;0,SUM('Chemicals Calcs'!AN$2:AN166)-'Chem - ODS'!AI$15*10^6&gt;0),SUM('Chemicals Calcs'!AN$2:AN166)-'Chem - ODS'!AI$15*10^6,'Chemicals Calcs'!AN166))</f>
        <v>0</v>
      </c>
      <c r="AO166" s="210">
        <f ca="1">IF(SUM('Chemicals Calcs'!AO$2:AO166)-'Chem - ODS'!AJ$15*10^6&lt;0,0,IF(AND(SUM('Chemicals Calcs'!AO$1:AO165)-'Chem - ODS'!AJ$15*10^6&lt;0,SUM('Chemicals Calcs'!AO$2:AO166)-'Chem - ODS'!AJ$15*10^6&gt;0),SUM('Chemicals Calcs'!AO$2:AO166)-'Chem - ODS'!AJ$15*10^6,'Chemicals Calcs'!AO166))</f>
        <v>0</v>
      </c>
      <c r="AP166" s="210">
        <f ca="1">IF(SUM('Chemicals Calcs'!AP$2:AP166)-'Chem - ODS'!AK$15*10^6&lt;0,0,IF(AND(SUM('Chemicals Calcs'!AP$1:AP165)-'Chem - ODS'!AK$15*10^6&lt;0,SUM('Chemicals Calcs'!AP$2:AP166)-'Chem - ODS'!AK$15*10^6&gt;0),SUM('Chemicals Calcs'!AP$2:AP166)-'Chem - ODS'!AK$15*10^6,'Chemicals Calcs'!AP166))</f>
        <v>0</v>
      </c>
    </row>
    <row r="167" spans="1:42">
      <c r="A167" s="74">
        <v>850</v>
      </c>
      <c r="B167">
        <f ca="1">IF('Chemicals 2010'!$A175="CP",INDIRECT("'Chemicals 2010'!"&amp;'Country Selector'!$B$3&amp;ROW($A175))*10^12,0)</f>
        <v>0</v>
      </c>
      <c r="C167" s="90">
        <f t="shared" ca="1" si="8"/>
        <v>0</v>
      </c>
      <c r="D167" s="90">
        <f t="shared" ca="1" si="7"/>
        <v>0</v>
      </c>
      <c r="E167" s="90">
        <f t="shared" ca="1" si="7"/>
        <v>0</v>
      </c>
      <c r="F167" s="90">
        <f t="shared" ca="1" si="7"/>
        <v>0</v>
      </c>
      <c r="G167" s="210">
        <f ca="1">IF(SUM('Chemicals Calcs'!G$2:G167)-'Chem - ODS'!B$15*10^6&lt;0,0,IF(AND(SUM('Chemicals Calcs'!G$1:G166)-'Chem - ODS'!B$15*10^6&lt;0,SUM('Chemicals Calcs'!G$2:G167)-'Chem - ODS'!B$15*10^6&gt;0),SUM('Chemicals Calcs'!G$2:G167)-'Chem - ODS'!B$15*10^6,'Chemicals Calcs'!G167))</f>
        <v>0</v>
      </c>
      <c r="H167" s="210">
        <f ca="1">IF(SUM('Chemicals Calcs'!H$2:H167)-'Chem - ODS'!C$15*10^6&lt;0,0,IF(AND(SUM('Chemicals Calcs'!H$1:H166)-'Chem - ODS'!C$15*10^6&lt;0,SUM('Chemicals Calcs'!H$2:H167)-'Chem - ODS'!C$15*10^6&gt;0),SUM('Chemicals Calcs'!H$2:H167)-'Chem - ODS'!C$15*10^6,'Chemicals Calcs'!H167))</f>
        <v>0</v>
      </c>
      <c r="I167" s="210">
        <f ca="1">IF(SUM('Chemicals Calcs'!I$2:I167)-'Chem - ODS'!D$15*10^6&lt;0,0,IF(AND(SUM('Chemicals Calcs'!I$1:I166)-'Chem - ODS'!D$15*10^6&lt;0,SUM('Chemicals Calcs'!I$2:I167)-'Chem - ODS'!D$15*10^6&gt;0),SUM('Chemicals Calcs'!I$2:I167)-'Chem - ODS'!D$15*10^6,'Chemicals Calcs'!I167))</f>
        <v>0</v>
      </c>
      <c r="J167" s="210">
        <f ca="1">IF(SUM('Chemicals Calcs'!J$2:J167)-'Chem - ODS'!E$15*10^6&lt;0,0,IF(AND(SUM('Chemicals Calcs'!J$1:J166)-'Chem - ODS'!E$15*10^6&lt;0,SUM('Chemicals Calcs'!J$2:J167)-'Chem - ODS'!E$15*10^6&gt;0),SUM('Chemicals Calcs'!J$2:J167)-'Chem - ODS'!E$15*10^6,'Chemicals Calcs'!J167))</f>
        <v>0</v>
      </c>
      <c r="K167" s="210">
        <f ca="1">IF(SUM('Chemicals Calcs'!K$2:K167)-'Chem - ODS'!F$15*10^6&lt;0,0,IF(AND(SUM('Chemicals Calcs'!K$1:K166)-'Chem - ODS'!F$15*10^6&lt;0,SUM('Chemicals Calcs'!K$2:K167)-'Chem - ODS'!F$15*10^6&gt;0),SUM('Chemicals Calcs'!K$2:K167)-'Chem - ODS'!F$15*10^6,'Chemicals Calcs'!K167))</f>
        <v>0</v>
      </c>
      <c r="L167" s="210">
        <f ca="1">IF(SUM('Chemicals Calcs'!L$2:L167)-'Chem - ODS'!G$15*10^6&lt;0,0,IF(AND(SUM('Chemicals Calcs'!L$1:L166)-'Chem - ODS'!G$15*10^6&lt;0,SUM('Chemicals Calcs'!L$2:L167)-'Chem - ODS'!G$15*10^6&gt;0),SUM('Chemicals Calcs'!L$2:L167)-'Chem - ODS'!G$15*10^6,'Chemicals Calcs'!L167))</f>
        <v>0</v>
      </c>
      <c r="M167" s="210">
        <f ca="1">IF(SUM('Chemicals Calcs'!M$2:M167)-'Chem - ODS'!H$15*10^6&lt;0,0,IF(AND(SUM('Chemicals Calcs'!M$1:M166)-'Chem - ODS'!H$15*10^6&lt;0,SUM('Chemicals Calcs'!M$2:M167)-'Chem - ODS'!H$15*10^6&gt;0),SUM('Chemicals Calcs'!M$2:M167)-'Chem - ODS'!H$15*10^6,'Chemicals Calcs'!M167))</f>
        <v>0</v>
      </c>
      <c r="N167" s="210">
        <f ca="1">IF(SUM('Chemicals Calcs'!N$2:N167)-'Chem - ODS'!I$15*10^6&lt;0,0,IF(AND(SUM('Chemicals Calcs'!N$1:N166)-'Chem - ODS'!I$15*10^6&lt;0,SUM('Chemicals Calcs'!N$2:N167)-'Chem - ODS'!I$15*10^6&gt;0),SUM('Chemicals Calcs'!N$2:N167)-'Chem - ODS'!I$15*10^6,'Chemicals Calcs'!N167))</f>
        <v>0</v>
      </c>
      <c r="O167" s="210">
        <f ca="1">IF(SUM('Chemicals Calcs'!O$2:O167)-'Chem - ODS'!J$15*10^6&lt;0,0,IF(AND(SUM('Chemicals Calcs'!O$1:O166)-'Chem - ODS'!J$15*10^6&lt;0,SUM('Chemicals Calcs'!O$2:O167)-'Chem - ODS'!J$15*10^6&gt;0),SUM('Chemicals Calcs'!O$2:O167)-'Chem - ODS'!J$15*10^6,'Chemicals Calcs'!O167))</f>
        <v>0</v>
      </c>
      <c r="P167" s="210">
        <f ca="1">IF(SUM('Chemicals Calcs'!P$2:P167)-'Chem - ODS'!K$15*10^6&lt;0,0,IF(AND(SUM('Chemicals Calcs'!P$1:P166)-'Chem - ODS'!K$15*10^6&lt;0,SUM('Chemicals Calcs'!P$2:P167)-'Chem - ODS'!K$15*10^6&gt;0),SUM('Chemicals Calcs'!P$2:P167)-'Chem - ODS'!K$15*10^6,'Chemicals Calcs'!P167))</f>
        <v>0</v>
      </c>
      <c r="Q167" s="210">
        <f ca="1">IF(SUM('Chemicals Calcs'!Q$2:Q167)-'Chem - ODS'!L$15*10^6&lt;0,0,IF(AND(SUM('Chemicals Calcs'!Q$1:Q166)-'Chem - ODS'!L$15*10^6&lt;0,SUM('Chemicals Calcs'!Q$2:Q167)-'Chem - ODS'!L$15*10^6&gt;0),SUM('Chemicals Calcs'!Q$2:Q167)-'Chem - ODS'!L$15*10^6,'Chemicals Calcs'!Q167))</f>
        <v>0</v>
      </c>
      <c r="R167" s="210">
        <f ca="1">IF(SUM('Chemicals Calcs'!R$2:R167)-'Chem - ODS'!M$15*10^6&lt;0,0,IF(AND(SUM('Chemicals Calcs'!R$1:R166)-'Chem - ODS'!M$15*10^6&lt;0,SUM('Chemicals Calcs'!R$2:R167)-'Chem - ODS'!M$15*10^6&gt;0),SUM('Chemicals Calcs'!R$2:R167)-'Chem - ODS'!M$15*10^6,'Chemicals Calcs'!R167))</f>
        <v>0</v>
      </c>
      <c r="S167" s="210">
        <f ca="1">IF(SUM('Chemicals Calcs'!S$2:S167)-'Chem - ODS'!N$15*10^6&lt;0,0,IF(AND(SUM('Chemicals Calcs'!S$1:S166)-'Chem - ODS'!N$15*10^6&lt;0,SUM('Chemicals Calcs'!S$2:S167)-'Chem - ODS'!N$15*10^6&gt;0),SUM('Chemicals Calcs'!S$2:S167)-'Chem - ODS'!N$15*10^6,'Chemicals Calcs'!S167))</f>
        <v>0</v>
      </c>
      <c r="T167" s="210">
        <f ca="1">IF(SUM('Chemicals Calcs'!T$2:T167)-'Chem - ODS'!O$15*10^6&lt;0,0,IF(AND(SUM('Chemicals Calcs'!T$1:T166)-'Chem - ODS'!O$15*10^6&lt;0,SUM('Chemicals Calcs'!T$2:T167)-'Chem - ODS'!O$15*10^6&gt;0),SUM('Chemicals Calcs'!T$2:T167)-'Chem - ODS'!O$15*10^6,'Chemicals Calcs'!T167))</f>
        <v>0</v>
      </c>
      <c r="U167" s="210">
        <f ca="1">IF(SUM('Chemicals Calcs'!U$2:U167)-'Chem - ODS'!P$15*10^6&lt;0,0,IF(AND(SUM('Chemicals Calcs'!U$1:U166)-'Chem - ODS'!P$15*10^6&lt;0,SUM('Chemicals Calcs'!U$2:U167)-'Chem - ODS'!P$15*10^6&gt;0),SUM('Chemicals Calcs'!U$2:U167)-'Chem - ODS'!P$15*10^6,'Chemicals Calcs'!U167))</f>
        <v>0</v>
      </c>
      <c r="V167" s="210">
        <f ca="1">IF(SUM('Chemicals Calcs'!V$2:V167)-'Chem - ODS'!Q$15*10^6&lt;0,0,IF(AND(SUM('Chemicals Calcs'!V$1:V166)-'Chem - ODS'!Q$15*10^6&lt;0,SUM('Chemicals Calcs'!V$2:V167)-'Chem - ODS'!Q$15*10^6&gt;0),SUM('Chemicals Calcs'!V$2:V167)-'Chem - ODS'!Q$15*10^6,'Chemicals Calcs'!V167))</f>
        <v>0</v>
      </c>
      <c r="W167" s="210">
        <f ca="1">IF(SUM('Chemicals Calcs'!W$2:W167)-'Chem - ODS'!R$15*10^6&lt;0,0,IF(AND(SUM('Chemicals Calcs'!W$1:W166)-'Chem - ODS'!R$15*10^6&lt;0,SUM('Chemicals Calcs'!W$2:W167)-'Chem - ODS'!R$15*10^6&gt;0),SUM('Chemicals Calcs'!W$2:W167)-'Chem - ODS'!R$15*10^6,'Chemicals Calcs'!W167))</f>
        <v>0</v>
      </c>
      <c r="X167" s="210">
        <f ca="1">IF(SUM('Chemicals Calcs'!X$2:X167)-'Chem - ODS'!S$15*10^6&lt;0,0,IF(AND(SUM('Chemicals Calcs'!X$1:X166)-'Chem - ODS'!S$15*10^6&lt;0,SUM('Chemicals Calcs'!X$2:X167)-'Chem - ODS'!S$15*10^6&gt;0),SUM('Chemicals Calcs'!X$2:X167)-'Chem - ODS'!S$15*10^6,'Chemicals Calcs'!X167))</f>
        <v>0</v>
      </c>
      <c r="Y167" s="210">
        <f ca="1">IF(SUM('Chemicals Calcs'!Y$2:Y167)-'Chem - ODS'!T$15*10^6&lt;0,0,IF(AND(SUM('Chemicals Calcs'!Y$1:Y166)-'Chem - ODS'!T$15*10^6&lt;0,SUM('Chemicals Calcs'!Y$2:Y167)-'Chem - ODS'!T$15*10^6&gt;0),SUM('Chemicals Calcs'!Y$2:Y167)-'Chem - ODS'!T$15*10^6,'Chemicals Calcs'!Y167))</f>
        <v>0</v>
      </c>
      <c r="Z167" s="210">
        <f ca="1">IF(SUM('Chemicals Calcs'!Z$2:Z167)-'Chem - ODS'!U$15*10^6&lt;0,0,IF(AND(SUM('Chemicals Calcs'!Z$1:Z166)-'Chem - ODS'!U$15*10^6&lt;0,SUM('Chemicals Calcs'!Z$2:Z167)-'Chem - ODS'!U$15*10^6&gt;0),SUM('Chemicals Calcs'!Z$2:Z167)-'Chem - ODS'!U$15*10^6,'Chemicals Calcs'!Z167))</f>
        <v>0</v>
      </c>
      <c r="AA167" s="210">
        <f ca="1">IF(SUM('Chemicals Calcs'!AA$2:AA167)-'Chem - ODS'!V$15*10^6&lt;0,0,IF(AND(SUM('Chemicals Calcs'!AA$1:AA166)-'Chem - ODS'!V$15*10^6&lt;0,SUM('Chemicals Calcs'!AA$2:AA167)-'Chem - ODS'!V$15*10^6&gt;0),SUM('Chemicals Calcs'!AA$2:AA167)-'Chem - ODS'!V$15*10^6,'Chemicals Calcs'!AA167))</f>
        <v>0</v>
      </c>
      <c r="AB167" s="210">
        <f ca="1">IF(SUM('Chemicals Calcs'!AB$2:AB167)-'Chem - ODS'!W$15*10^6&lt;0,0,IF(AND(SUM('Chemicals Calcs'!AB$1:AB166)-'Chem - ODS'!W$15*10^6&lt;0,SUM('Chemicals Calcs'!AB$2:AB167)-'Chem - ODS'!W$15*10^6&gt;0),SUM('Chemicals Calcs'!AB$2:AB167)-'Chem - ODS'!W$15*10^6,'Chemicals Calcs'!AB167))</f>
        <v>0</v>
      </c>
      <c r="AC167" s="210">
        <f ca="1">IF(SUM('Chemicals Calcs'!AC$2:AC167)-'Chem - ODS'!X$15*10^6&lt;0,0,IF(AND(SUM('Chemicals Calcs'!AC$1:AC166)-'Chem - ODS'!X$15*10^6&lt;0,SUM('Chemicals Calcs'!AC$2:AC167)-'Chem - ODS'!X$15*10^6&gt;0),SUM('Chemicals Calcs'!AC$2:AC167)-'Chem - ODS'!X$15*10^6,'Chemicals Calcs'!AC167))</f>
        <v>0</v>
      </c>
      <c r="AD167" s="210">
        <f ca="1">IF(SUM('Chemicals Calcs'!AD$2:AD167)-'Chem - ODS'!Y$15*10^6&lt;0,0,IF(AND(SUM('Chemicals Calcs'!AD$1:AD166)-'Chem - ODS'!Y$15*10^6&lt;0,SUM('Chemicals Calcs'!AD$2:AD167)-'Chem - ODS'!Y$15*10^6&gt;0),SUM('Chemicals Calcs'!AD$2:AD167)-'Chem - ODS'!Y$15*10^6,'Chemicals Calcs'!AD167))</f>
        <v>0</v>
      </c>
      <c r="AE167" s="210">
        <f ca="1">IF(SUM('Chemicals Calcs'!AE$2:AE167)-'Chem - ODS'!Z$15*10^6&lt;0,0,IF(AND(SUM('Chemicals Calcs'!AE$1:AE166)-'Chem - ODS'!Z$15*10^6&lt;0,SUM('Chemicals Calcs'!AE$2:AE167)-'Chem - ODS'!Z$15*10^6&gt;0),SUM('Chemicals Calcs'!AE$2:AE167)-'Chem - ODS'!Z$15*10^6,'Chemicals Calcs'!AE167))</f>
        <v>0</v>
      </c>
      <c r="AF167" s="210">
        <f ca="1">IF(SUM('Chemicals Calcs'!AF$2:AF167)-'Chem - ODS'!AA$15*10^6&lt;0,0,IF(AND(SUM('Chemicals Calcs'!AF$1:AF166)-'Chem - ODS'!AA$15*10^6&lt;0,SUM('Chemicals Calcs'!AF$2:AF167)-'Chem - ODS'!AA$15*10^6&gt;0),SUM('Chemicals Calcs'!AF$2:AF167)-'Chem - ODS'!AA$15*10^6,'Chemicals Calcs'!AF167))</f>
        <v>0</v>
      </c>
      <c r="AG167" s="210">
        <f ca="1">IF(SUM('Chemicals Calcs'!AG$2:AG167)-'Chem - ODS'!AB$15*10^6&lt;0,0,IF(AND(SUM('Chemicals Calcs'!AG$1:AG166)-'Chem - ODS'!AB$15*10^6&lt;0,SUM('Chemicals Calcs'!AG$2:AG167)-'Chem - ODS'!AB$15*10^6&gt;0),SUM('Chemicals Calcs'!AG$2:AG167)-'Chem - ODS'!AB$15*10^6,'Chemicals Calcs'!AG167))</f>
        <v>0</v>
      </c>
      <c r="AH167" s="210">
        <f ca="1">IF(SUM('Chemicals Calcs'!AH$2:AH167)-'Chem - ODS'!AC$15*10^6&lt;0,0,IF(AND(SUM('Chemicals Calcs'!AH$1:AH166)-'Chem - ODS'!AC$15*10^6&lt;0,SUM('Chemicals Calcs'!AH$2:AH167)-'Chem - ODS'!AC$15*10^6&gt;0),SUM('Chemicals Calcs'!AH$2:AH167)-'Chem - ODS'!AC$15*10^6,'Chemicals Calcs'!AH167))</f>
        <v>0</v>
      </c>
      <c r="AI167" s="210">
        <f ca="1">IF(SUM('Chemicals Calcs'!AI$2:AI167)-'Chem - ODS'!AD$15*10^6&lt;0,0,IF(AND(SUM('Chemicals Calcs'!AI$1:AI166)-'Chem - ODS'!AD$15*10^6&lt;0,SUM('Chemicals Calcs'!AI$2:AI167)-'Chem - ODS'!AD$15*10^6&gt;0),SUM('Chemicals Calcs'!AI$2:AI167)-'Chem - ODS'!AD$15*10^6,'Chemicals Calcs'!AI167))</f>
        <v>0</v>
      </c>
      <c r="AJ167" s="210">
        <f ca="1">IF(SUM('Chemicals Calcs'!AJ$2:AJ167)-'Chem - ODS'!AE$15*10^6&lt;0,0,IF(AND(SUM('Chemicals Calcs'!AJ$1:AJ166)-'Chem - ODS'!AE$15*10^6&lt;0,SUM('Chemicals Calcs'!AJ$2:AJ167)-'Chem - ODS'!AE$15*10^6&gt;0),SUM('Chemicals Calcs'!AJ$2:AJ167)-'Chem - ODS'!AE$15*10^6,'Chemicals Calcs'!AJ167))</f>
        <v>0</v>
      </c>
      <c r="AK167" s="210">
        <f ca="1">IF(SUM('Chemicals Calcs'!AK$2:AK167)-'Chem - ODS'!AF$15*10^6&lt;0,0,IF(AND(SUM('Chemicals Calcs'!AK$1:AK166)-'Chem - ODS'!AF$15*10^6&lt;0,SUM('Chemicals Calcs'!AK$2:AK167)-'Chem - ODS'!AF$15*10^6&gt;0),SUM('Chemicals Calcs'!AK$2:AK167)-'Chem - ODS'!AF$15*10^6,'Chemicals Calcs'!AK167))</f>
        <v>0</v>
      </c>
      <c r="AL167" s="210">
        <f ca="1">IF(SUM('Chemicals Calcs'!AL$2:AL167)-'Chem - ODS'!AG$15*10^6&lt;0,0,IF(AND(SUM('Chemicals Calcs'!AL$1:AL166)-'Chem - ODS'!AG$15*10^6&lt;0,SUM('Chemicals Calcs'!AL$2:AL167)-'Chem - ODS'!AG$15*10^6&gt;0),SUM('Chemicals Calcs'!AL$2:AL167)-'Chem - ODS'!AG$15*10^6,'Chemicals Calcs'!AL167))</f>
        <v>0</v>
      </c>
      <c r="AM167" s="210">
        <f ca="1">IF(SUM('Chemicals Calcs'!AM$2:AM167)-'Chem - ODS'!AH$15*10^6&lt;0,0,IF(AND(SUM('Chemicals Calcs'!AM$1:AM166)-'Chem - ODS'!AH$15*10^6&lt;0,SUM('Chemicals Calcs'!AM$2:AM167)-'Chem - ODS'!AH$15*10^6&gt;0),SUM('Chemicals Calcs'!AM$2:AM167)-'Chem - ODS'!AH$15*10^6,'Chemicals Calcs'!AM167))</f>
        <v>0</v>
      </c>
      <c r="AN167" s="210">
        <f ca="1">IF(SUM('Chemicals Calcs'!AN$2:AN167)-'Chem - ODS'!AI$15*10^6&lt;0,0,IF(AND(SUM('Chemicals Calcs'!AN$1:AN166)-'Chem - ODS'!AI$15*10^6&lt;0,SUM('Chemicals Calcs'!AN$2:AN167)-'Chem - ODS'!AI$15*10^6&gt;0),SUM('Chemicals Calcs'!AN$2:AN167)-'Chem - ODS'!AI$15*10^6,'Chemicals Calcs'!AN167))</f>
        <v>0</v>
      </c>
      <c r="AO167" s="210">
        <f ca="1">IF(SUM('Chemicals Calcs'!AO$2:AO167)-'Chem - ODS'!AJ$15*10^6&lt;0,0,IF(AND(SUM('Chemicals Calcs'!AO$1:AO166)-'Chem - ODS'!AJ$15*10^6&lt;0,SUM('Chemicals Calcs'!AO$2:AO167)-'Chem - ODS'!AJ$15*10^6&gt;0),SUM('Chemicals Calcs'!AO$2:AO167)-'Chem - ODS'!AJ$15*10^6,'Chemicals Calcs'!AO167))</f>
        <v>0</v>
      </c>
      <c r="AP167" s="210">
        <f ca="1">IF(SUM('Chemicals Calcs'!AP$2:AP167)-'Chem - ODS'!AK$15*10^6&lt;0,0,IF(AND(SUM('Chemicals Calcs'!AP$1:AP166)-'Chem - ODS'!AK$15*10^6&lt;0,SUM('Chemicals Calcs'!AP$2:AP167)-'Chem - ODS'!AK$15*10^6&gt;0),SUM('Chemicals Calcs'!AP$2:AP167)-'Chem - ODS'!AK$15*10^6,'Chemicals Calcs'!AP167))</f>
        <v>0</v>
      </c>
    </row>
    <row r="168" spans="1:42">
      <c r="A168" s="74">
        <v>900</v>
      </c>
      <c r="B168">
        <f ca="1">IF('Chemicals 2010'!$A176="CP",INDIRECT("'Chemicals 2010'!"&amp;'Country Selector'!$B$3&amp;ROW($A176))*10^12,0)</f>
        <v>0</v>
      </c>
      <c r="C168" s="90">
        <f t="shared" ca="1" si="8"/>
        <v>0</v>
      </c>
      <c r="D168" s="90">
        <f t="shared" ca="1" si="7"/>
        <v>0</v>
      </c>
      <c r="E168" s="90">
        <f t="shared" ca="1" si="7"/>
        <v>0</v>
      </c>
      <c r="F168" s="90">
        <f t="shared" ca="1" si="7"/>
        <v>0</v>
      </c>
      <c r="G168" s="210">
        <f ca="1">IF(SUM('Chemicals Calcs'!G$2:G168)-'Chem - ODS'!B$15*10^6&lt;0,0,IF(AND(SUM('Chemicals Calcs'!G$1:G167)-'Chem - ODS'!B$15*10^6&lt;0,SUM('Chemicals Calcs'!G$2:G168)-'Chem - ODS'!B$15*10^6&gt;0),SUM('Chemicals Calcs'!G$2:G168)-'Chem - ODS'!B$15*10^6,'Chemicals Calcs'!G168))</f>
        <v>0</v>
      </c>
      <c r="H168" s="210">
        <f ca="1">IF(SUM('Chemicals Calcs'!H$2:H168)-'Chem - ODS'!C$15*10^6&lt;0,0,IF(AND(SUM('Chemicals Calcs'!H$1:H167)-'Chem - ODS'!C$15*10^6&lt;0,SUM('Chemicals Calcs'!H$2:H168)-'Chem - ODS'!C$15*10^6&gt;0),SUM('Chemicals Calcs'!H$2:H168)-'Chem - ODS'!C$15*10^6,'Chemicals Calcs'!H168))</f>
        <v>0</v>
      </c>
      <c r="I168" s="210">
        <f ca="1">IF(SUM('Chemicals Calcs'!I$2:I168)-'Chem - ODS'!D$15*10^6&lt;0,0,IF(AND(SUM('Chemicals Calcs'!I$1:I167)-'Chem - ODS'!D$15*10^6&lt;0,SUM('Chemicals Calcs'!I$2:I168)-'Chem - ODS'!D$15*10^6&gt;0),SUM('Chemicals Calcs'!I$2:I168)-'Chem - ODS'!D$15*10^6,'Chemicals Calcs'!I168))</f>
        <v>0</v>
      </c>
      <c r="J168" s="210">
        <f ca="1">IF(SUM('Chemicals Calcs'!J$2:J168)-'Chem - ODS'!E$15*10^6&lt;0,0,IF(AND(SUM('Chemicals Calcs'!J$1:J167)-'Chem - ODS'!E$15*10^6&lt;0,SUM('Chemicals Calcs'!J$2:J168)-'Chem - ODS'!E$15*10^6&gt;0),SUM('Chemicals Calcs'!J$2:J168)-'Chem - ODS'!E$15*10^6,'Chemicals Calcs'!J168))</f>
        <v>0</v>
      </c>
      <c r="K168" s="210">
        <f ca="1">IF(SUM('Chemicals Calcs'!K$2:K168)-'Chem - ODS'!F$15*10^6&lt;0,0,IF(AND(SUM('Chemicals Calcs'!K$1:K167)-'Chem - ODS'!F$15*10^6&lt;0,SUM('Chemicals Calcs'!K$2:K168)-'Chem - ODS'!F$15*10^6&gt;0),SUM('Chemicals Calcs'!K$2:K168)-'Chem - ODS'!F$15*10^6,'Chemicals Calcs'!K168))</f>
        <v>0</v>
      </c>
      <c r="L168" s="210">
        <f ca="1">IF(SUM('Chemicals Calcs'!L$2:L168)-'Chem - ODS'!G$15*10^6&lt;0,0,IF(AND(SUM('Chemicals Calcs'!L$1:L167)-'Chem - ODS'!G$15*10^6&lt;0,SUM('Chemicals Calcs'!L$2:L168)-'Chem - ODS'!G$15*10^6&gt;0),SUM('Chemicals Calcs'!L$2:L168)-'Chem - ODS'!G$15*10^6,'Chemicals Calcs'!L168))</f>
        <v>0</v>
      </c>
      <c r="M168" s="210">
        <f ca="1">IF(SUM('Chemicals Calcs'!M$2:M168)-'Chem - ODS'!H$15*10^6&lt;0,0,IF(AND(SUM('Chemicals Calcs'!M$1:M167)-'Chem - ODS'!H$15*10^6&lt;0,SUM('Chemicals Calcs'!M$2:M168)-'Chem - ODS'!H$15*10^6&gt;0),SUM('Chemicals Calcs'!M$2:M168)-'Chem - ODS'!H$15*10^6,'Chemicals Calcs'!M168))</f>
        <v>0</v>
      </c>
      <c r="N168" s="210">
        <f ca="1">IF(SUM('Chemicals Calcs'!N$2:N168)-'Chem - ODS'!I$15*10^6&lt;0,0,IF(AND(SUM('Chemicals Calcs'!N$1:N167)-'Chem - ODS'!I$15*10^6&lt;0,SUM('Chemicals Calcs'!N$2:N168)-'Chem - ODS'!I$15*10^6&gt;0),SUM('Chemicals Calcs'!N$2:N168)-'Chem - ODS'!I$15*10^6,'Chemicals Calcs'!N168))</f>
        <v>0</v>
      </c>
      <c r="O168" s="210">
        <f ca="1">IF(SUM('Chemicals Calcs'!O$2:O168)-'Chem - ODS'!J$15*10^6&lt;0,0,IF(AND(SUM('Chemicals Calcs'!O$1:O167)-'Chem - ODS'!J$15*10^6&lt;0,SUM('Chemicals Calcs'!O$2:O168)-'Chem - ODS'!J$15*10^6&gt;0),SUM('Chemicals Calcs'!O$2:O168)-'Chem - ODS'!J$15*10^6,'Chemicals Calcs'!O168))</f>
        <v>0</v>
      </c>
      <c r="P168" s="210">
        <f ca="1">IF(SUM('Chemicals Calcs'!P$2:P168)-'Chem - ODS'!K$15*10^6&lt;0,0,IF(AND(SUM('Chemicals Calcs'!P$1:P167)-'Chem - ODS'!K$15*10^6&lt;0,SUM('Chemicals Calcs'!P$2:P168)-'Chem - ODS'!K$15*10^6&gt;0),SUM('Chemicals Calcs'!P$2:P168)-'Chem - ODS'!K$15*10^6,'Chemicals Calcs'!P168))</f>
        <v>0</v>
      </c>
      <c r="Q168" s="210">
        <f ca="1">IF(SUM('Chemicals Calcs'!Q$2:Q168)-'Chem - ODS'!L$15*10^6&lt;0,0,IF(AND(SUM('Chemicals Calcs'!Q$1:Q167)-'Chem - ODS'!L$15*10^6&lt;0,SUM('Chemicals Calcs'!Q$2:Q168)-'Chem - ODS'!L$15*10^6&gt;0),SUM('Chemicals Calcs'!Q$2:Q168)-'Chem - ODS'!L$15*10^6,'Chemicals Calcs'!Q168))</f>
        <v>0</v>
      </c>
      <c r="R168" s="210">
        <f ca="1">IF(SUM('Chemicals Calcs'!R$2:R168)-'Chem - ODS'!M$15*10^6&lt;0,0,IF(AND(SUM('Chemicals Calcs'!R$1:R167)-'Chem - ODS'!M$15*10^6&lt;0,SUM('Chemicals Calcs'!R$2:R168)-'Chem - ODS'!M$15*10^6&gt;0),SUM('Chemicals Calcs'!R$2:R168)-'Chem - ODS'!M$15*10^6,'Chemicals Calcs'!R168))</f>
        <v>0</v>
      </c>
      <c r="S168" s="210">
        <f ca="1">IF(SUM('Chemicals Calcs'!S$2:S168)-'Chem - ODS'!N$15*10^6&lt;0,0,IF(AND(SUM('Chemicals Calcs'!S$1:S167)-'Chem - ODS'!N$15*10^6&lt;0,SUM('Chemicals Calcs'!S$2:S168)-'Chem - ODS'!N$15*10^6&gt;0),SUM('Chemicals Calcs'!S$2:S168)-'Chem - ODS'!N$15*10^6,'Chemicals Calcs'!S168))</f>
        <v>0</v>
      </c>
      <c r="T168" s="210">
        <f ca="1">IF(SUM('Chemicals Calcs'!T$2:T168)-'Chem - ODS'!O$15*10^6&lt;0,0,IF(AND(SUM('Chemicals Calcs'!T$1:T167)-'Chem - ODS'!O$15*10^6&lt;0,SUM('Chemicals Calcs'!T$2:T168)-'Chem - ODS'!O$15*10^6&gt;0),SUM('Chemicals Calcs'!T$2:T168)-'Chem - ODS'!O$15*10^6,'Chemicals Calcs'!T168))</f>
        <v>0</v>
      </c>
      <c r="U168" s="210">
        <f ca="1">IF(SUM('Chemicals Calcs'!U$2:U168)-'Chem - ODS'!P$15*10^6&lt;0,0,IF(AND(SUM('Chemicals Calcs'!U$1:U167)-'Chem - ODS'!P$15*10^6&lt;0,SUM('Chemicals Calcs'!U$2:U168)-'Chem - ODS'!P$15*10^6&gt;0),SUM('Chemicals Calcs'!U$2:U168)-'Chem - ODS'!P$15*10^6,'Chemicals Calcs'!U168))</f>
        <v>0</v>
      </c>
      <c r="V168" s="210">
        <f ca="1">IF(SUM('Chemicals Calcs'!V$2:V168)-'Chem - ODS'!Q$15*10^6&lt;0,0,IF(AND(SUM('Chemicals Calcs'!V$1:V167)-'Chem - ODS'!Q$15*10^6&lt;0,SUM('Chemicals Calcs'!V$2:V168)-'Chem - ODS'!Q$15*10^6&gt;0),SUM('Chemicals Calcs'!V$2:V168)-'Chem - ODS'!Q$15*10^6,'Chemicals Calcs'!V168))</f>
        <v>0</v>
      </c>
      <c r="W168" s="210">
        <f ca="1">IF(SUM('Chemicals Calcs'!W$2:W168)-'Chem - ODS'!R$15*10^6&lt;0,0,IF(AND(SUM('Chemicals Calcs'!W$1:W167)-'Chem - ODS'!R$15*10^6&lt;0,SUM('Chemicals Calcs'!W$2:W168)-'Chem - ODS'!R$15*10^6&gt;0),SUM('Chemicals Calcs'!W$2:W168)-'Chem - ODS'!R$15*10^6,'Chemicals Calcs'!W168))</f>
        <v>0</v>
      </c>
      <c r="X168" s="210">
        <f ca="1">IF(SUM('Chemicals Calcs'!X$2:X168)-'Chem - ODS'!S$15*10^6&lt;0,0,IF(AND(SUM('Chemicals Calcs'!X$1:X167)-'Chem - ODS'!S$15*10^6&lt;0,SUM('Chemicals Calcs'!X$2:X168)-'Chem - ODS'!S$15*10^6&gt;0),SUM('Chemicals Calcs'!X$2:X168)-'Chem - ODS'!S$15*10^6,'Chemicals Calcs'!X168))</f>
        <v>0</v>
      </c>
      <c r="Y168" s="210">
        <f ca="1">IF(SUM('Chemicals Calcs'!Y$2:Y168)-'Chem - ODS'!T$15*10^6&lt;0,0,IF(AND(SUM('Chemicals Calcs'!Y$1:Y167)-'Chem - ODS'!T$15*10^6&lt;0,SUM('Chemicals Calcs'!Y$2:Y168)-'Chem - ODS'!T$15*10^6&gt;0),SUM('Chemicals Calcs'!Y$2:Y168)-'Chem - ODS'!T$15*10^6,'Chemicals Calcs'!Y168))</f>
        <v>0</v>
      </c>
      <c r="Z168" s="210">
        <f ca="1">IF(SUM('Chemicals Calcs'!Z$2:Z168)-'Chem - ODS'!U$15*10^6&lt;0,0,IF(AND(SUM('Chemicals Calcs'!Z$1:Z167)-'Chem - ODS'!U$15*10^6&lt;0,SUM('Chemicals Calcs'!Z$2:Z168)-'Chem - ODS'!U$15*10^6&gt;0),SUM('Chemicals Calcs'!Z$2:Z168)-'Chem - ODS'!U$15*10^6,'Chemicals Calcs'!Z168))</f>
        <v>0</v>
      </c>
      <c r="AA168" s="210">
        <f ca="1">IF(SUM('Chemicals Calcs'!AA$2:AA168)-'Chem - ODS'!V$15*10^6&lt;0,0,IF(AND(SUM('Chemicals Calcs'!AA$1:AA167)-'Chem - ODS'!V$15*10^6&lt;0,SUM('Chemicals Calcs'!AA$2:AA168)-'Chem - ODS'!V$15*10^6&gt;0),SUM('Chemicals Calcs'!AA$2:AA168)-'Chem - ODS'!V$15*10^6,'Chemicals Calcs'!AA168))</f>
        <v>0</v>
      </c>
      <c r="AB168" s="210">
        <f ca="1">IF(SUM('Chemicals Calcs'!AB$2:AB168)-'Chem - ODS'!W$15*10^6&lt;0,0,IF(AND(SUM('Chemicals Calcs'!AB$1:AB167)-'Chem - ODS'!W$15*10^6&lt;0,SUM('Chemicals Calcs'!AB$2:AB168)-'Chem - ODS'!W$15*10^6&gt;0),SUM('Chemicals Calcs'!AB$2:AB168)-'Chem - ODS'!W$15*10^6,'Chemicals Calcs'!AB168))</f>
        <v>0</v>
      </c>
      <c r="AC168" s="210">
        <f ca="1">IF(SUM('Chemicals Calcs'!AC$2:AC168)-'Chem - ODS'!X$15*10^6&lt;0,0,IF(AND(SUM('Chemicals Calcs'!AC$1:AC167)-'Chem - ODS'!X$15*10^6&lt;0,SUM('Chemicals Calcs'!AC$2:AC168)-'Chem - ODS'!X$15*10^6&gt;0),SUM('Chemicals Calcs'!AC$2:AC168)-'Chem - ODS'!X$15*10^6,'Chemicals Calcs'!AC168))</f>
        <v>0</v>
      </c>
      <c r="AD168" s="210">
        <f ca="1">IF(SUM('Chemicals Calcs'!AD$2:AD168)-'Chem - ODS'!Y$15*10^6&lt;0,0,IF(AND(SUM('Chemicals Calcs'!AD$1:AD167)-'Chem - ODS'!Y$15*10^6&lt;0,SUM('Chemicals Calcs'!AD$2:AD168)-'Chem - ODS'!Y$15*10^6&gt;0),SUM('Chemicals Calcs'!AD$2:AD168)-'Chem - ODS'!Y$15*10^6,'Chemicals Calcs'!AD168))</f>
        <v>0</v>
      </c>
      <c r="AE168" s="210">
        <f ca="1">IF(SUM('Chemicals Calcs'!AE$2:AE168)-'Chem - ODS'!Z$15*10^6&lt;0,0,IF(AND(SUM('Chemicals Calcs'!AE$1:AE167)-'Chem - ODS'!Z$15*10^6&lt;0,SUM('Chemicals Calcs'!AE$2:AE168)-'Chem - ODS'!Z$15*10^6&gt;0),SUM('Chemicals Calcs'!AE$2:AE168)-'Chem - ODS'!Z$15*10^6,'Chemicals Calcs'!AE168))</f>
        <v>0</v>
      </c>
      <c r="AF168" s="210">
        <f ca="1">IF(SUM('Chemicals Calcs'!AF$2:AF168)-'Chem - ODS'!AA$15*10^6&lt;0,0,IF(AND(SUM('Chemicals Calcs'!AF$1:AF167)-'Chem - ODS'!AA$15*10^6&lt;0,SUM('Chemicals Calcs'!AF$2:AF168)-'Chem - ODS'!AA$15*10^6&gt;0),SUM('Chemicals Calcs'!AF$2:AF168)-'Chem - ODS'!AA$15*10^6,'Chemicals Calcs'!AF168))</f>
        <v>0</v>
      </c>
      <c r="AG168" s="210">
        <f ca="1">IF(SUM('Chemicals Calcs'!AG$2:AG168)-'Chem - ODS'!AB$15*10^6&lt;0,0,IF(AND(SUM('Chemicals Calcs'!AG$1:AG167)-'Chem - ODS'!AB$15*10^6&lt;0,SUM('Chemicals Calcs'!AG$2:AG168)-'Chem - ODS'!AB$15*10^6&gt;0),SUM('Chemicals Calcs'!AG$2:AG168)-'Chem - ODS'!AB$15*10^6,'Chemicals Calcs'!AG168))</f>
        <v>0</v>
      </c>
      <c r="AH168" s="210">
        <f ca="1">IF(SUM('Chemicals Calcs'!AH$2:AH168)-'Chem - ODS'!AC$15*10^6&lt;0,0,IF(AND(SUM('Chemicals Calcs'!AH$1:AH167)-'Chem - ODS'!AC$15*10^6&lt;0,SUM('Chemicals Calcs'!AH$2:AH168)-'Chem - ODS'!AC$15*10^6&gt;0),SUM('Chemicals Calcs'!AH$2:AH168)-'Chem - ODS'!AC$15*10^6,'Chemicals Calcs'!AH168))</f>
        <v>0</v>
      </c>
      <c r="AI168" s="210">
        <f ca="1">IF(SUM('Chemicals Calcs'!AI$2:AI168)-'Chem - ODS'!AD$15*10^6&lt;0,0,IF(AND(SUM('Chemicals Calcs'!AI$1:AI167)-'Chem - ODS'!AD$15*10^6&lt;0,SUM('Chemicals Calcs'!AI$2:AI168)-'Chem - ODS'!AD$15*10^6&gt;0),SUM('Chemicals Calcs'!AI$2:AI168)-'Chem - ODS'!AD$15*10^6,'Chemicals Calcs'!AI168))</f>
        <v>0</v>
      </c>
      <c r="AJ168" s="210">
        <f ca="1">IF(SUM('Chemicals Calcs'!AJ$2:AJ168)-'Chem - ODS'!AE$15*10^6&lt;0,0,IF(AND(SUM('Chemicals Calcs'!AJ$1:AJ167)-'Chem - ODS'!AE$15*10^6&lt;0,SUM('Chemicals Calcs'!AJ$2:AJ168)-'Chem - ODS'!AE$15*10^6&gt;0),SUM('Chemicals Calcs'!AJ$2:AJ168)-'Chem - ODS'!AE$15*10^6,'Chemicals Calcs'!AJ168))</f>
        <v>0</v>
      </c>
      <c r="AK168" s="210">
        <f ca="1">IF(SUM('Chemicals Calcs'!AK$2:AK168)-'Chem - ODS'!AF$15*10^6&lt;0,0,IF(AND(SUM('Chemicals Calcs'!AK$1:AK167)-'Chem - ODS'!AF$15*10^6&lt;0,SUM('Chemicals Calcs'!AK$2:AK168)-'Chem - ODS'!AF$15*10^6&gt;0),SUM('Chemicals Calcs'!AK$2:AK168)-'Chem - ODS'!AF$15*10^6,'Chemicals Calcs'!AK168))</f>
        <v>0</v>
      </c>
      <c r="AL168" s="210">
        <f ca="1">IF(SUM('Chemicals Calcs'!AL$2:AL168)-'Chem - ODS'!AG$15*10^6&lt;0,0,IF(AND(SUM('Chemicals Calcs'!AL$1:AL167)-'Chem - ODS'!AG$15*10^6&lt;0,SUM('Chemicals Calcs'!AL$2:AL168)-'Chem - ODS'!AG$15*10^6&gt;0),SUM('Chemicals Calcs'!AL$2:AL168)-'Chem - ODS'!AG$15*10^6,'Chemicals Calcs'!AL168))</f>
        <v>0</v>
      </c>
      <c r="AM168" s="210">
        <f ca="1">IF(SUM('Chemicals Calcs'!AM$2:AM168)-'Chem - ODS'!AH$15*10^6&lt;0,0,IF(AND(SUM('Chemicals Calcs'!AM$1:AM167)-'Chem - ODS'!AH$15*10^6&lt;0,SUM('Chemicals Calcs'!AM$2:AM168)-'Chem - ODS'!AH$15*10^6&gt;0),SUM('Chemicals Calcs'!AM$2:AM168)-'Chem - ODS'!AH$15*10^6,'Chemicals Calcs'!AM168))</f>
        <v>0</v>
      </c>
      <c r="AN168" s="210">
        <f ca="1">IF(SUM('Chemicals Calcs'!AN$2:AN168)-'Chem - ODS'!AI$15*10^6&lt;0,0,IF(AND(SUM('Chemicals Calcs'!AN$1:AN167)-'Chem - ODS'!AI$15*10^6&lt;0,SUM('Chemicals Calcs'!AN$2:AN168)-'Chem - ODS'!AI$15*10^6&gt;0),SUM('Chemicals Calcs'!AN$2:AN168)-'Chem - ODS'!AI$15*10^6,'Chemicals Calcs'!AN168))</f>
        <v>0</v>
      </c>
      <c r="AO168" s="210">
        <f ca="1">IF(SUM('Chemicals Calcs'!AO$2:AO168)-'Chem - ODS'!AJ$15*10^6&lt;0,0,IF(AND(SUM('Chemicals Calcs'!AO$1:AO167)-'Chem - ODS'!AJ$15*10^6&lt;0,SUM('Chemicals Calcs'!AO$2:AO168)-'Chem - ODS'!AJ$15*10^6&gt;0),SUM('Chemicals Calcs'!AO$2:AO168)-'Chem - ODS'!AJ$15*10^6,'Chemicals Calcs'!AO168))</f>
        <v>0</v>
      </c>
      <c r="AP168" s="210">
        <f ca="1">IF(SUM('Chemicals Calcs'!AP$2:AP168)-'Chem - ODS'!AK$15*10^6&lt;0,0,IF(AND(SUM('Chemicals Calcs'!AP$1:AP167)-'Chem - ODS'!AK$15*10^6&lt;0,SUM('Chemicals Calcs'!AP$2:AP168)-'Chem - ODS'!AK$15*10^6&gt;0),SUM('Chemicals Calcs'!AP$2:AP168)-'Chem - ODS'!AK$15*10^6,'Chemicals Calcs'!AP168))</f>
        <v>0</v>
      </c>
    </row>
    <row r="169" spans="1:42">
      <c r="A169" s="74">
        <v>950</v>
      </c>
      <c r="B169">
        <f ca="1">IF('Chemicals 2010'!$A177="CP",INDIRECT("'Chemicals 2010'!"&amp;'Country Selector'!$B$3&amp;ROW($A177))*10^12,0)</f>
        <v>0</v>
      </c>
      <c r="C169" s="90">
        <f t="shared" ca="1" si="8"/>
        <v>0</v>
      </c>
      <c r="D169" s="90">
        <f t="shared" ca="1" si="7"/>
        <v>0</v>
      </c>
      <c r="E169" s="90">
        <f t="shared" ca="1" si="7"/>
        <v>0</v>
      </c>
      <c r="F169" s="90">
        <f t="shared" ca="1" si="7"/>
        <v>0</v>
      </c>
      <c r="G169" s="210">
        <f ca="1">IF(SUM('Chemicals Calcs'!G$2:G169)-'Chem - ODS'!B$15*10^6&lt;0,0,IF(AND(SUM('Chemicals Calcs'!G$1:G168)-'Chem - ODS'!B$15*10^6&lt;0,SUM('Chemicals Calcs'!G$2:G169)-'Chem - ODS'!B$15*10^6&gt;0),SUM('Chemicals Calcs'!G$2:G169)-'Chem - ODS'!B$15*10^6,'Chemicals Calcs'!G169))</f>
        <v>0</v>
      </c>
      <c r="H169" s="210">
        <f ca="1">IF(SUM('Chemicals Calcs'!H$2:H169)-'Chem - ODS'!C$15*10^6&lt;0,0,IF(AND(SUM('Chemicals Calcs'!H$1:H168)-'Chem - ODS'!C$15*10^6&lt;0,SUM('Chemicals Calcs'!H$2:H169)-'Chem - ODS'!C$15*10^6&gt;0),SUM('Chemicals Calcs'!H$2:H169)-'Chem - ODS'!C$15*10^6,'Chemicals Calcs'!H169))</f>
        <v>0</v>
      </c>
      <c r="I169" s="210">
        <f ca="1">IF(SUM('Chemicals Calcs'!I$2:I169)-'Chem - ODS'!D$15*10^6&lt;0,0,IF(AND(SUM('Chemicals Calcs'!I$1:I168)-'Chem - ODS'!D$15*10^6&lt;0,SUM('Chemicals Calcs'!I$2:I169)-'Chem - ODS'!D$15*10^6&gt;0),SUM('Chemicals Calcs'!I$2:I169)-'Chem - ODS'!D$15*10^6,'Chemicals Calcs'!I169))</f>
        <v>0</v>
      </c>
      <c r="J169" s="210">
        <f ca="1">IF(SUM('Chemicals Calcs'!J$2:J169)-'Chem - ODS'!E$15*10^6&lt;0,0,IF(AND(SUM('Chemicals Calcs'!J$1:J168)-'Chem - ODS'!E$15*10^6&lt;0,SUM('Chemicals Calcs'!J$2:J169)-'Chem - ODS'!E$15*10^6&gt;0),SUM('Chemicals Calcs'!J$2:J169)-'Chem - ODS'!E$15*10^6,'Chemicals Calcs'!J169))</f>
        <v>0</v>
      </c>
      <c r="K169" s="210">
        <f ca="1">IF(SUM('Chemicals Calcs'!K$2:K169)-'Chem - ODS'!F$15*10^6&lt;0,0,IF(AND(SUM('Chemicals Calcs'!K$1:K168)-'Chem - ODS'!F$15*10^6&lt;0,SUM('Chemicals Calcs'!K$2:K169)-'Chem - ODS'!F$15*10^6&gt;0),SUM('Chemicals Calcs'!K$2:K169)-'Chem - ODS'!F$15*10^6,'Chemicals Calcs'!K169))</f>
        <v>0</v>
      </c>
      <c r="L169" s="210">
        <f ca="1">IF(SUM('Chemicals Calcs'!L$2:L169)-'Chem - ODS'!G$15*10^6&lt;0,0,IF(AND(SUM('Chemicals Calcs'!L$1:L168)-'Chem - ODS'!G$15*10^6&lt;0,SUM('Chemicals Calcs'!L$2:L169)-'Chem - ODS'!G$15*10^6&gt;0),SUM('Chemicals Calcs'!L$2:L169)-'Chem - ODS'!G$15*10^6,'Chemicals Calcs'!L169))</f>
        <v>0</v>
      </c>
      <c r="M169" s="210">
        <f ca="1">IF(SUM('Chemicals Calcs'!M$2:M169)-'Chem - ODS'!H$15*10^6&lt;0,0,IF(AND(SUM('Chemicals Calcs'!M$1:M168)-'Chem - ODS'!H$15*10^6&lt;0,SUM('Chemicals Calcs'!M$2:M169)-'Chem - ODS'!H$15*10^6&gt;0),SUM('Chemicals Calcs'!M$2:M169)-'Chem - ODS'!H$15*10^6,'Chemicals Calcs'!M169))</f>
        <v>0</v>
      </c>
      <c r="N169" s="210">
        <f ca="1">IF(SUM('Chemicals Calcs'!N$2:N169)-'Chem - ODS'!I$15*10^6&lt;0,0,IF(AND(SUM('Chemicals Calcs'!N$1:N168)-'Chem - ODS'!I$15*10^6&lt;0,SUM('Chemicals Calcs'!N$2:N169)-'Chem - ODS'!I$15*10^6&gt;0),SUM('Chemicals Calcs'!N$2:N169)-'Chem - ODS'!I$15*10^6,'Chemicals Calcs'!N169))</f>
        <v>0</v>
      </c>
      <c r="O169" s="210">
        <f ca="1">IF(SUM('Chemicals Calcs'!O$2:O169)-'Chem - ODS'!J$15*10^6&lt;0,0,IF(AND(SUM('Chemicals Calcs'!O$1:O168)-'Chem - ODS'!J$15*10^6&lt;0,SUM('Chemicals Calcs'!O$2:O169)-'Chem - ODS'!J$15*10^6&gt;0),SUM('Chemicals Calcs'!O$2:O169)-'Chem - ODS'!J$15*10^6,'Chemicals Calcs'!O169))</f>
        <v>0</v>
      </c>
      <c r="P169" s="210">
        <f ca="1">IF(SUM('Chemicals Calcs'!P$2:P169)-'Chem - ODS'!K$15*10^6&lt;0,0,IF(AND(SUM('Chemicals Calcs'!P$1:P168)-'Chem - ODS'!K$15*10^6&lt;0,SUM('Chemicals Calcs'!P$2:P169)-'Chem - ODS'!K$15*10^6&gt;0),SUM('Chemicals Calcs'!P$2:P169)-'Chem - ODS'!K$15*10^6,'Chemicals Calcs'!P169))</f>
        <v>0</v>
      </c>
      <c r="Q169" s="210">
        <f ca="1">IF(SUM('Chemicals Calcs'!Q$2:Q169)-'Chem - ODS'!L$15*10^6&lt;0,0,IF(AND(SUM('Chemicals Calcs'!Q$1:Q168)-'Chem - ODS'!L$15*10^6&lt;0,SUM('Chemicals Calcs'!Q$2:Q169)-'Chem - ODS'!L$15*10^6&gt;0),SUM('Chemicals Calcs'!Q$2:Q169)-'Chem - ODS'!L$15*10^6,'Chemicals Calcs'!Q169))</f>
        <v>0</v>
      </c>
      <c r="R169" s="210">
        <f ca="1">IF(SUM('Chemicals Calcs'!R$2:R169)-'Chem - ODS'!M$15*10^6&lt;0,0,IF(AND(SUM('Chemicals Calcs'!R$1:R168)-'Chem - ODS'!M$15*10^6&lt;0,SUM('Chemicals Calcs'!R$2:R169)-'Chem - ODS'!M$15*10^6&gt;0),SUM('Chemicals Calcs'!R$2:R169)-'Chem - ODS'!M$15*10^6,'Chemicals Calcs'!R169))</f>
        <v>0</v>
      </c>
      <c r="S169" s="210">
        <f ca="1">IF(SUM('Chemicals Calcs'!S$2:S169)-'Chem - ODS'!N$15*10^6&lt;0,0,IF(AND(SUM('Chemicals Calcs'!S$1:S168)-'Chem - ODS'!N$15*10^6&lt;0,SUM('Chemicals Calcs'!S$2:S169)-'Chem - ODS'!N$15*10^6&gt;0),SUM('Chemicals Calcs'!S$2:S169)-'Chem - ODS'!N$15*10^6,'Chemicals Calcs'!S169))</f>
        <v>0</v>
      </c>
      <c r="T169" s="210">
        <f ca="1">IF(SUM('Chemicals Calcs'!T$2:T169)-'Chem - ODS'!O$15*10^6&lt;0,0,IF(AND(SUM('Chemicals Calcs'!T$1:T168)-'Chem - ODS'!O$15*10^6&lt;0,SUM('Chemicals Calcs'!T$2:T169)-'Chem - ODS'!O$15*10^6&gt;0),SUM('Chemicals Calcs'!T$2:T169)-'Chem - ODS'!O$15*10^6,'Chemicals Calcs'!T169))</f>
        <v>0</v>
      </c>
      <c r="U169" s="210">
        <f ca="1">IF(SUM('Chemicals Calcs'!U$2:U169)-'Chem - ODS'!P$15*10^6&lt;0,0,IF(AND(SUM('Chemicals Calcs'!U$1:U168)-'Chem - ODS'!P$15*10^6&lt;0,SUM('Chemicals Calcs'!U$2:U169)-'Chem - ODS'!P$15*10^6&gt;0),SUM('Chemicals Calcs'!U$2:U169)-'Chem - ODS'!P$15*10^6,'Chemicals Calcs'!U169))</f>
        <v>0</v>
      </c>
      <c r="V169" s="210">
        <f ca="1">IF(SUM('Chemicals Calcs'!V$2:V169)-'Chem - ODS'!Q$15*10^6&lt;0,0,IF(AND(SUM('Chemicals Calcs'!V$1:V168)-'Chem - ODS'!Q$15*10^6&lt;0,SUM('Chemicals Calcs'!V$2:V169)-'Chem - ODS'!Q$15*10^6&gt;0),SUM('Chemicals Calcs'!V$2:V169)-'Chem - ODS'!Q$15*10^6,'Chemicals Calcs'!V169))</f>
        <v>0</v>
      </c>
      <c r="W169" s="210">
        <f ca="1">IF(SUM('Chemicals Calcs'!W$2:W169)-'Chem - ODS'!R$15*10^6&lt;0,0,IF(AND(SUM('Chemicals Calcs'!W$1:W168)-'Chem - ODS'!R$15*10^6&lt;0,SUM('Chemicals Calcs'!W$2:W169)-'Chem - ODS'!R$15*10^6&gt;0),SUM('Chemicals Calcs'!W$2:W169)-'Chem - ODS'!R$15*10^6,'Chemicals Calcs'!W169))</f>
        <v>0</v>
      </c>
      <c r="X169" s="210">
        <f ca="1">IF(SUM('Chemicals Calcs'!X$2:X169)-'Chem - ODS'!S$15*10^6&lt;0,0,IF(AND(SUM('Chemicals Calcs'!X$1:X168)-'Chem - ODS'!S$15*10^6&lt;0,SUM('Chemicals Calcs'!X$2:X169)-'Chem - ODS'!S$15*10^6&gt;0),SUM('Chemicals Calcs'!X$2:X169)-'Chem - ODS'!S$15*10^6,'Chemicals Calcs'!X169))</f>
        <v>0</v>
      </c>
      <c r="Y169" s="210">
        <f ca="1">IF(SUM('Chemicals Calcs'!Y$2:Y169)-'Chem - ODS'!T$15*10^6&lt;0,0,IF(AND(SUM('Chemicals Calcs'!Y$1:Y168)-'Chem - ODS'!T$15*10^6&lt;0,SUM('Chemicals Calcs'!Y$2:Y169)-'Chem - ODS'!T$15*10^6&gt;0),SUM('Chemicals Calcs'!Y$2:Y169)-'Chem - ODS'!T$15*10^6,'Chemicals Calcs'!Y169))</f>
        <v>0</v>
      </c>
      <c r="Z169" s="210">
        <f ca="1">IF(SUM('Chemicals Calcs'!Z$2:Z169)-'Chem - ODS'!U$15*10^6&lt;0,0,IF(AND(SUM('Chemicals Calcs'!Z$1:Z168)-'Chem - ODS'!U$15*10^6&lt;0,SUM('Chemicals Calcs'!Z$2:Z169)-'Chem - ODS'!U$15*10^6&gt;0),SUM('Chemicals Calcs'!Z$2:Z169)-'Chem - ODS'!U$15*10^6,'Chemicals Calcs'!Z169))</f>
        <v>0</v>
      </c>
      <c r="AA169" s="210">
        <f ca="1">IF(SUM('Chemicals Calcs'!AA$2:AA169)-'Chem - ODS'!V$15*10^6&lt;0,0,IF(AND(SUM('Chemicals Calcs'!AA$1:AA168)-'Chem - ODS'!V$15*10^6&lt;0,SUM('Chemicals Calcs'!AA$2:AA169)-'Chem - ODS'!V$15*10^6&gt;0),SUM('Chemicals Calcs'!AA$2:AA169)-'Chem - ODS'!V$15*10^6,'Chemicals Calcs'!AA169))</f>
        <v>0</v>
      </c>
      <c r="AB169" s="210">
        <f ca="1">IF(SUM('Chemicals Calcs'!AB$2:AB169)-'Chem - ODS'!W$15*10^6&lt;0,0,IF(AND(SUM('Chemicals Calcs'!AB$1:AB168)-'Chem - ODS'!W$15*10^6&lt;0,SUM('Chemicals Calcs'!AB$2:AB169)-'Chem - ODS'!W$15*10^6&gt;0),SUM('Chemicals Calcs'!AB$2:AB169)-'Chem - ODS'!W$15*10^6,'Chemicals Calcs'!AB169))</f>
        <v>0</v>
      </c>
      <c r="AC169" s="210">
        <f ca="1">IF(SUM('Chemicals Calcs'!AC$2:AC169)-'Chem - ODS'!X$15*10^6&lt;0,0,IF(AND(SUM('Chemicals Calcs'!AC$1:AC168)-'Chem - ODS'!X$15*10^6&lt;0,SUM('Chemicals Calcs'!AC$2:AC169)-'Chem - ODS'!X$15*10^6&gt;0),SUM('Chemicals Calcs'!AC$2:AC169)-'Chem - ODS'!X$15*10^6,'Chemicals Calcs'!AC169))</f>
        <v>0</v>
      </c>
      <c r="AD169" s="210">
        <f ca="1">IF(SUM('Chemicals Calcs'!AD$2:AD169)-'Chem - ODS'!Y$15*10^6&lt;0,0,IF(AND(SUM('Chemicals Calcs'!AD$1:AD168)-'Chem - ODS'!Y$15*10^6&lt;0,SUM('Chemicals Calcs'!AD$2:AD169)-'Chem - ODS'!Y$15*10^6&gt;0),SUM('Chemicals Calcs'!AD$2:AD169)-'Chem - ODS'!Y$15*10^6,'Chemicals Calcs'!AD169))</f>
        <v>0</v>
      </c>
      <c r="AE169" s="210">
        <f ca="1">IF(SUM('Chemicals Calcs'!AE$2:AE169)-'Chem - ODS'!Z$15*10^6&lt;0,0,IF(AND(SUM('Chemicals Calcs'!AE$1:AE168)-'Chem - ODS'!Z$15*10^6&lt;0,SUM('Chemicals Calcs'!AE$2:AE169)-'Chem - ODS'!Z$15*10^6&gt;0),SUM('Chemicals Calcs'!AE$2:AE169)-'Chem - ODS'!Z$15*10^6,'Chemicals Calcs'!AE169))</f>
        <v>0</v>
      </c>
      <c r="AF169" s="210">
        <f ca="1">IF(SUM('Chemicals Calcs'!AF$2:AF169)-'Chem - ODS'!AA$15*10^6&lt;0,0,IF(AND(SUM('Chemicals Calcs'!AF$1:AF168)-'Chem - ODS'!AA$15*10^6&lt;0,SUM('Chemicals Calcs'!AF$2:AF169)-'Chem - ODS'!AA$15*10^6&gt;0),SUM('Chemicals Calcs'!AF$2:AF169)-'Chem - ODS'!AA$15*10^6,'Chemicals Calcs'!AF169))</f>
        <v>0</v>
      </c>
      <c r="AG169" s="210">
        <f ca="1">IF(SUM('Chemicals Calcs'!AG$2:AG169)-'Chem - ODS'!AB$15*10^6&lt;0,0,IF(AND(SUM('Chemicals Calcs'!AG$1:AG168)-'Chem - ODS'!AB$15*10^6&lt;0,SUM('Chemicals Calcs'!AG$2:AG169)-'Chem - ODS'!AB$15*10^6&gt;0),SUM('Chemicals Calcs'!AG$2:AG169)-'Chem - ODS'!AB$15*10^6,'Chemicals Calcs'!AG169))</f>
        <v>0</v>
      </c>
      <c r="AH169" s="210">
        <f ca="1">IF(SUM('Chemicals Calcs'!AH$2:AH169)-'Chem - ODS'!AC$15*10^6&lt;0,0,IF(AND(SUM('Chemicals Calcs'!AH$1:AH168)-'Chem - ODS'!AC$15*10^6&lt;0,SUM('Chemicals Calcs'!AH$2:AH169)-'Chem - ODS'!AC$15*10^6&gt;0),SUM('Chemicals Calcs'!AH$2:AH169)-'Chem - ODS'!AC$15*10^6,'Chemicals Calcs'!AH169))</f>
        <v>0</v>
      </c>
      <c r="AI169" s="210">
        <f ca="1">IF(SUM('Chemicals Calcs'!AI$2:AI169)-'Chem - ODS'!AD$15*10^6&lt;0,0,IF(AND(SUM('Chemicals Calcs'!AI$1:AI168)-'Chem - ODS'!AD$15*10^6&lt;0,SUM('Chemicals Calcs'!AI$2:AI169)-'Chem - ODS'!AD$15*10^6&gt;0),SUM('Chemicals Calcs'!AI$2:AI169)-'Chem - ODS'!AD$15*10^6,'Chemicals Calcs'!AI169))</f>
        <v>0</v>
      </c>
      <c r="AJ169" s="210">
        <f ca="1">IF(SUM('Chemicals Calcs'!AJ$2:AJ169)-'Chem - ODS'!AE$15*10^6&lt;0,0,IF(AND(SUM('Chemicals Calcs'!AJ$1:AJ168)-'Chem - ODS'!AE$15*10^6&lt;0,SUM('Chemicals Calcs'!AJ$2:AJ169)-'Chem - ODS'!AE$15*10^6&gt;0),SUM('Chemicals Calcs'!AJ$2:AJ169)-'Chem - ODS'!AE$15*10^6,'Chemicals Calcs'!AJ169))</f>
        <v>0</v>
      </c>
      <c r="AK169" s="210">
        <f ca="1">IF(SUM('Chemicals Calcs'!AK$2:AK169)-'Chem - ODS'!AF$15*10^6&lt;0,0,IF(AND(SUM('Chemicals Calcs'!AK$1:AK168)-'Chem - ODS'!AF$15*10^6&lt;0,SUM('Chemicals Calcs'!AK$2:AK169)-'Chem - ODS'!AF$15*10^6&gt;0),SUM('Chemicals Calcs'!AK$2:AK169)-'Chem - ODS'!AF$15*10^6,'Chemicals Calcs'!AK169))</f>
        <v>0</v>
      </c>
      <c r="AL169" s="210">
        <f ca="1">IF(SUM('Chemicals Calcs'!AL$2:AL169)-'Chem - ODS'!AG$15*10^6&lt;0,0,IF(AND(SUM('Chemicals Calcs'!AL$1:AL168)-'Chem - ODS'!AG$15*10^6&lt;0,SUM('Chemicals Calcs'!AL$2:AL169)-'Chem - ODS'!AG$15*10^6&gt;0),SUM('Chemicals Calcs'!AL$2:AL169)-'Chem - ODS'!AG$15*10^6,'Chemicals Calcs'!AL169))</f>
        <v>0</v>
      </c>
      <c r="AM169" s="210">
        <f ca="1">IF(SUM('Chemicals Calcs'!AM$2:AM169)-'Chem - ODS'!AH$15*10^6&lt;0,0,IF(AND(SUM('Chemicals Calcs'!AM$1:AM168)-'Chem - ODS'!AH$15*10^6&lt;0,SUM('Chemicals Calcs'!AM$2:AM169)-'Chem - ODS'!AH$15*10^6&gt;0),SUM('Chemicals Calcs'!AM$2:AM169)-'Chem - ODS'!AH$15*10^6,'Chemicals Calcs'!AM169))</f>
        <v>0</v>
      </c>
      <c r="AN169" s="210">
        <f ca="1">IF(SUM('Chemicals Calcs'!AN$2:AN169)-'Chem - ODS'!AI$15*10^6&lt;0,0,IF(AND(SUM('Chemicals Calcs'!AN$1:AN168)-'Chem - ODS'!AI$15*10^6&lt;0,SUM('Chemicals Calcs'!AN$2:AN169)-'Chem - ODS'!AI$15*10^6&gt;0),SUM('Chemicals Calcs'!AN$2:AN169)-'Chem - ODS'!AI$15*10^6,'Chemicals Calcs'!AN169))</f>
        <v>0</v>
      </c>
      <c r="AO169" s="210">
        <f ca="1">IF(SUM('Chemicals Calcs'!AO$2:AO169)-'Chem - ODS'!AJ$15*10^6&lt;0,0,IF(AND(SUM('Chemicals Calcs'!AO$1:AO168)-'Chem - ODS'!AJ$15*10^6&lt;0,SUM('Chemicals Calcs'!AO$2:AO169)-'Chem - ODS'!AJ$15*10^6&gt;0),SUM('Chemicals Calcs'!AO$2:AO169)-'Chem - ODS'!AJ$15*10^6,'Chemicals Calcs'!AO169))</f>
        <v>0</v>
      </c>
      <c r="AP169" s="210">
        <f ca="1">IF(SUM('Chemicals Calcs'!AP$2:AP169)-'Chem - ODS'!AK$15*10^6&lt;0,0,IF(AND(SUM('Chemicals Calcs'!AP$1:AP168)-'Chem - ODS'!AK$15*10^6&lt;0,SUM('Chemicals Calcs'!AP$2:AP169)-'Chem - ODS'!AK$15*10^6&gt;0),SUM('Chemicals Calcs'!AP$2:AP169)-'Chem - ODS'!AK$15*10^6,'Chemicals Calcs'!AP169))</f>
        <v>0</v>
      </c>
    </row>
    <row r="170" spans="1:42">
      <c r="A170" s="74">
        <v>1000</v>
      </c>
      <c r="B170">
        <f ca="1">IF('Chemicals 2010'!$A178="CP",INDIRECT("'Chemicals 2010'!"&amp;'Country Selector'!$B$3&amp;ROW($A178))*10^12,0)</f>
        <v>0</v>
      </c>
      <c r="C170" s="90">
        <f t="shared" ca="1" si="8"/>
        <v>0</v>
      </c>
      <c r="D170" s="90">
        <f t="shared" ca="1" si="7"/>
        <v>0</v>
      </c>
      <c r="E170" s="90">
        <f t="shared" ca="1" si="7"/>
        <v>0</v>
      </c>
      <c r="F170" s="90">
        <f t="shared" ca="1" si="7"/>
        <v>0</v>
      </c>
      <c r="G170" s="210">
        <f ca="1">IF(SUM('Chemicals Calcs'!G$2:G170)-'Chem - ODS'!B$15*10^6&lt;0,0,IF(AND(SUM('Chemicals Calcs'!G$1:G169)-'Chem - ODS'!B$15*10^6&lt;0,SUM('Chemicals Calcs'!G$2:G170)-'Chem - ODS'!B$15*10^6&gt;0),SUM('Chemicals Calcs'!G$2:G170)-'Chem - ODS'!B$15*10^6,'Chemicals Calcs'!G170))</f>
        <v>0</v>
      </c>
      <c r="H170" s="210">
        <f ca="1">IF(SUM('Chemicals Calcs'!H$2:H170)-'Chem - ODS'!C$15*10^6&lt;0,0,IF(AND(SUM('Chemicals Calcs'!H$1:H169)-'Chem - ODS'!C$15*10^6&lt;0,SUM('Chemicals Calcs'!H$2:H170)-'Chem - ODS'!C$15*10^6&gt;0),SUM('Chemicals Calcs'!H$2:H170)-'Chem - ODS'!C$15*10^6,'Chemicals Calcs'!H170))</f>
        <v>0</v>
      </c>
      <c r="I170" s="210">
        <f ca="1">IF(SUM('Chemicals Calcs'!I$2:I170)-'Chem - ODS'!D$15*10^6&lt;0,0,IF(AND(SUM('Chemicals Calcs'!I$1:I169)-'Chem - ODS'!D$15*10^6&lt;0,SUM('Chemicals Calcs'!I$2:I170)-'Chem - ODS'!D$15*10^6&gt;0),SUM('Chemicals Calcs'!I$2:I170)-'Chem - ODS'!D$15*10^6,'Chemicals Calcs'!I170))</f>
        <v>0</v>
      </c>
      <c r="J170" s="210">
        <f ca="1">IF(SUM('Chemicals Calcs'!J$2:J170)-'Chem - ODS'!E$15*10^6&lt;0,0,IF(AND(SUM('Chemicals Calcs'!J$1:J169)-'Chem - ODS'!E$15*10^6&lt;0,SUM('Chemicals Calcs'!J$2:J170)-'Chem - ODS'!E$15*10^6&gt;0),SUM('Chemicals Calcs'!J$2:J170)-'Chem - ODS'!E$15*10^6,'Chemicals Calcs'!J170))</f>
        <v>0</v>
      </c>
      <c r="K170" s="210">
        <f ca="1">IF(SUM('Chemicals Calcs'!K$2:K170)-'Chem - ODS'!F$15*10^6&lt;0,0,IF(AND(SUM('Chemicals Calcs'!K$1:K169)-'Chem - ODS'!F$15*10^6&lt;0,SUM('Chemicals Calcs'!K$2:K170)-'Chem - ODS'!F$15*10^6&gt;0),SUM('Chemicals Calcs'!K$2:K170)-'Chem - ODS'!F$15*10^6,'Chemicals Calcs'!K170))</f>
        <v>0</v>
      </c>
      <c r="L170" s="210">
        <f ca="1">IF(SUM('Chemicals Calcs'!L$2:L170)-'Chem - ODS'!G$15*10^6&lt;0,0,IF(AND(SUM('Chemicals Calcs'!L$1:L169)-'Chem - ODS'!G$15*10^6&lt;0,SUM('Chemicals Calcs'!L$2:L170)-'Chem - ODS'!G$15*10^6&gt;0),SUM('Chemicals Calcs'!L$2:L170)-'Chem - ODS'!G$15*10^6,'Chemicals Calcs'!L170))</f>
        <v>0</v>
      </c>
      <c r="M170" s="210">
        <f ca="1">IF(SUM('Chemicals Calcs'!M$2:M170)-'Chem - ODS'!H$15*10^6&lt;0,0,IF(AND(SUM('Chemicals Calcs'!M$1:M169)-'Chem - ODS'!H$15*10^6&lt;0,SUM('Chemicals Calcs'!M$2:M170)-'Chem - ODS'!H$15*10^6&gt;0),SUM('Chemicals Calcs'!M$2:M170)-'Chem - ODS'!H$15*10^6,'Chemicals Calcs'!M170))</f>
        <v>0</v>
      </c>
      <c r="N170" s="210">
        <f ca="1">IF(SUM('Chemicals Calcs'!N$2:N170)-'Chem - ODS'!I$15*10^6&lt;0,0,IF(AND(SUM('Chemicals Calcs'!N$1:N169)-'Chem - ODS'!I$15*10^6&lt;0,SUM('Chemicals Calcs'!N$2:N170)-'Chem - ODS'!I$15*10^6&gt;0),SUM('Chemicals Calcs'!N$2:N170)-'Chem - ODS'!I$15*10^6,'Chemicals Calcs'!N170))</f>
        <v>0</v>
      </c>
      <c r="O170" s="210">
        <f ca="1">IF(SUM('Chemicals Calcs'!O$2:O170)-'Chem - ODS'!J$15*10^6&lt;0,0,IF(AND(SUM('Chemicals Calcs'!O$1:O169)-'Chem - ODS'!J$15*10^6&lt;0,SUM('Chemicals Calcs'!O$2:O170)-'Chem - ODS'!J$15*10^6&gt;0),SUM('Chemicals Calcs'!O$2:O170)-'Chem - ODS'!J$15*10^6,'Chemicals Calcs'!O170))</f>
        <v>0</v>
      </c>
      <c r="P170" s="210">
        <f ca="1">IF(SUM('Chemicals Calcs'!P$2:P170)-'Chem - ODS'!K$15*10^6&lt;0,0,IF(AND(SUM('Chemicals Calcs'!P$1:P169)-'Chem - ODS'!K$15*10^6&lt;0,SUM('Chemicals Calcs'!P$2:P170)-'Chem - ODS'!K$15*10^6&gt;0),SUM('Chemicals Calcs'!P$2:P170)-'Chem - ODS'!K$15*10^6,'Chemicals Calcs'!P170))</f>
        <v>0</v>
      </c>
      <c r="Q170" s="210">
        <f ca="1">IF(SUM('Chemicals Calcs'!Q$2:Q170)-'Chem - ODS'!L$15*10^6&lt;0,0,IF(AND(SUM('Chemicals Calcs'!Q$1:Q169)-'Chem - ODS'!L$15*10^6&lt;0,SUM('Chemicals Calcs'!Q$2:Q170)-'Chem - ODS'!L$15*10^6&gt;0),SUM('Chemicals Calcs'!Q$2:Q170)-'Chem - ODS'!L$15*10^6,'Chemicals Calcs'!Q170))</f>
        <v>0</v>
      </c>
      <c r="R170" s="210">
        <f ca="1">IF(SUM('Chemicals Calcs'!R$2:R170)-'Chem - ODS'!M$15*10^6&lt;0,0,IF(AND(SUM('Chemicals Calcs'!R$1:R169)-'Chem - ODS'!M$15*10^6&lt;0,SUM('Chemicals Calcs'!R$2:R170)-'Chem - ODS'!M$15*10^6&gt;0),SUM('Chemicals Calcs'!R$2:R170)-'Chem - ODS'!M$15*10^6,'Chemicals Calcs'!R170))</f>
        <v>0</v>
      </c>
      <c r="S170" s="210">
        <f ca="1">IF(SUM('Chemicals Calcs'!S$2:S170)-'Chem - ODS'!N$15*10^6&lt;0,0,IF(AND(SUM('Chemicals Calcs'!S$1:S169)-'Chem - ODS'!N$15*10^6&lt;0,SUM('Chemicals Calcs'!S$2:S170)-'Chem - ODS'!N$15*10^6&gt;0),SUM('Chemicals Calcs'!S$2:S170)-'Chem - ODS'!N$15*10^6,'Chemicals Calcs'!S170))</f>
        <v>0</v>
      </c>
      <c r="T170" s="210">
        <f ca="1">IF(SUM('Chemicals Calcs'!T$2:T170)-'Chem - ODS'!O$15*10^6&lt;0,0,IF(AND(SUM('Chemicals Calcs'!T$1:T169)-'Chem - ODS'!O$15*10^6&lt;0,SUM('Chemicals Calcs'!T$2:T170)-'Chem - ODS'!O$15*10^6&gt;0),SUM('Chemicals Calcs'!T$2:T170)-'Chem - ODS'!O$15*10^6,'Chemicals Calcs'!T170))</f>
        <v>0</v>
      </c>
      <c r="U170" s="210">
        <f ca="1">IF(SUM('Chemicals Calcs'!U$2:U170)-'Chem - ODS'!P$15*10^6&lt;0,0,IF(AND(SUM('Chemicals Calcs'!U$1:U169)-'Chem - ODS'!P$15*10^6&lt;0,SUM('Chemicals Calcs'!U$2:U170)-'Chem - ODS'!P$15*10^6&gt;0),SUM('Chemicals Calcs'!U$2:U170)-'Chem - ODS'!P$15*10^6,'Chemicals Calcs'!U170))</f>
        <v>0</v>
      </c>
      <c r="V170" s="210">
        <f ca="1">IF(SUM('Chemicals Calcs'!V$2:V170)-'Chem - ODS'!Q$15*10^6&lt;0,0,IF(AND(SUM('Chemicals Calcs'!V$1:V169)-'Chem - ODS'!Q$15*10^6&lt;0,SUM('Chemicals Calcs'!V$2:V170)-'Chem - ODS'!Q$15*10^6&gt;0),SUM('Chemicals Calcs'!V$2:V170)-'Chem - ODS'!Q$15*10^6,'Chemicals Calcs'!V170))</f>
        <v>0</v>
      </c>
      <c r="W170" s="210">
        <f ca="1">IF(SUM('Chemicals Calcs'!W$2:W170)-'Chem - ODS'!R$15*10^6&lt;0,0,IF(AND(SUM('Chemicals Calcs'!W$1:W169)-'Chem - ODS'!R$15*10^6&lt;0,SUM('Chemicals Calcs'!W$2:W170)-'Chem - ODS'!R$15*10^6&gt;0),SUM('Chemicals Calcs'!W$2:W170)-'Chem - ODS'!R$15*10^6,'Chemicals Calcs'!W170))</f>
        <v>0</v>
      </c>
      <c r="X170" s="210">
        <f ca="1">IF(SUM('Chemicals Calcs'!X$2:X170)-'Chem - ODS'!S$15*10^6&lt;0,0,IF(AND(SUM('Chemicals Calcs'!X$1:X169)-'Chem - ODS'!S$15*10^6&lt;0,SUM('Chemicals Calcs'!X$2:X170)-'Chem - ODS'!S$15*10^6&gt;0),SUM('Chemicals Calcs'!X$2:X170)-'Chem - ODS'!S$15*10^6,'Chemicals Calcs'!X170))</f>
        <v>0</v>
      </c>
      <c r="Y170" s="210">
        <f ca="1">IF(SUM('Chemicals Calcs'!Y$2:Y170)-'Chem - ODS'!T$15*10^6&lt;0,0,IF(AND(SUM('Chemicals Calcs'!Y$1:Y169)-'Chem - ODS'!T$15*10^6&lt;0,SUM('Chemicals Calcs'!Y$2:Y170)-'Chem - ODS'!T$15*10^6&gt;0),SUM('Chemicals Calcs'!Y$2:Y170)-'Chem - ODS'!T$15*10^6,'Chemicals Calcs'!Y170))</f>
        <v>0</v>
      </c>
      <c r="Z170" s="210">
        <f ca="1">IF(SUM('Chemicals Calcs'!Z$2:Z170)-'Chem - ODS'!U$15*10^6&lt;0,0,IF(AND(SUM('Chemicals Calcs'!Z$1:Z169)-'Chem - ODS'!U$15*10^6&lt;0,SUM('Chemicals Calcs'!Z$2:Z170)-'Chem - ODS'!U$15*10^6&gt;0),SUM('Chemicals Calcs'!Z$2:Z170)-'Chem - ODS'!U$15*10^6,'Chemicals Calcs'!Z170))</f>
        <v>0</v>
      </c>
      <c r="AA170" s="210">
        <f ca="1">IF(SUM('Chemicals Calcs'!AA$2:AA170)-'Chem - ODS'!V$15*10^6&lt;0,0,IF(AND(SUM('Chemicals Calcs'!AA$1:AA169)-'Chem - ODS'!V$15*10^6&lt;0,SUM('Chemicals Calcs'!AA$2:AA170)-'Chem - ODS'!V$15*10^6&gt;0),SUM('Chemicals Calcs'!AA$2:AA170)-'Chem - ODS'!V$15*10^6,'Chemicals Calcs'!AA170))</f>
        <v>0</v>
      </c>
      <c r="AB170" s="210">
        <f ca="1">IF(SUM('Chemicals Calcs'!AB$2:AB170)-'Chem - ODS'!W$15*10^6&lt;0,0,IF(AND(SUM('Chemicals Calcs'!AB$1:AB169)-'Chem - ODS'!W$15*10^6&lt;0,SUM('Chemicals Calcs'!AB$2:AB170)-'Chem - ODS'!W$15*10^6&gt;0),SUM('Chemicals Calcs'!AB$2:AB170)-'Chem - ODS'!W$15*10^6,'Chemicals Calcs'!AB170))</f>
        <v>0</v>
      </c>
      <c r="AC170" s="210">
        <f ca="1">IF(SUM('Chemicals Calcs'!AC$2:AC170)-'Chem - ODS'!X$15*10^6&lt;0,0,IF(AND(SUM('Chemicals Calcs'!AC$1:AC169)-'Chem - ODS'!X$15*10^6&lt;0,SUM('Chemicals Calcs'!AC$2:AC170)-'Chem - ODS'!X$15*10^6&gt;0),SUM('Chemicals Calcs'!AC$2:AC170)-'Chem - ODS'!X$15*10^6,'Chemicals Calcs'!AC170))</f>
        <v>0</v>
      </c>
      <c r="AD170" s="210">
        <f ca="1">IF(SUM('Chemicals Calcs'!AD$2:AD170)-'Chem - ODS'!Y$15*10^6&lt;0,0,IF(AND(SUM('Chemicals Calcs'!AD$1:AD169)-'Chem - ODS'!Y$15*10^6&lt;0,SUM('Chemicals Calcs'!AD$2:AD170)-'Chem - ODS'!Y$15*10^6&gt;0),SUM('Chemicals Calcs'!AD$2:AD170)-'Chem - ODS'!Y$15*10^6,'Chemicals Calcs'!AD170))</f>
        <v>0</v>
      </c>
      <c r="AE170" s="210">
        <f ca="1">IF(SUM('Chemicals Calcs'!AE$2:AE170)-'Chem - ODS'!Z$15*10^6&lt;0,0,IF(AND(SUM('Chemicals Calcs'!AE$1:AE169)-'Chem - ODS'!Z$15*10^6&lt;0,SUM('Chemicals Calcs'!AE$2:AE170)-'Chem - ODS'!Z$15*10^6&gt;0),SUM('Chemicals Calcs'!AE$2:AE170)-'Chem - ODS'!Z$15*10^6,'Chemicals Calcs'!AE170))</f>
        <v>0</v>
      </c>
      <c r="AF170" s="210">
        <f ca="1">IF(SUM('Chemicals Calcs'!AF$2:AF170)-'Chem - ODS'!AA$15*10^6&lt;0,0,IF(AND(SUM('Chemicals Calcs'!AF$1:AF169)-'Chem - ODS'!AA$15*10^6&lt;0,SUM('Chemicals Calcs'!AF$2:AF170)-'Chem - ODS'!AA$15*10^6&gt;0),SUM('Chemicals Calcs'!AF$2:AF170)-'Chem - ODS'!AA$15*10^6,'Chemicals Calcs'!AF170))</f>
        <v>0</v>
      </c>
      <c r="AG170" s="210">
        <f ca="1">IF(SUM('Chemicals Calcs'!AG$2:AG170)-'Chem - ODS'!AB$15*10^6&lt;0,0,IF(AND(SUM('Chemicals Calcs'!AG$1:AG169)-'Chem - ODS'!AB$15*10^6&lt;0,SUM('Chemicals Calcs'!AG$2:AG170)-'Chem - ODS'!AB$15*10^6&gt;0),SUM('Chemicals Calcs'!AG$2:AG170)-'Chem - ODS'!AB$15*10^6,'Chemicals Calcs'!AG170))</f>
        <v>0</v>
      </c>
      <c r="AH170" s="210">
        <f ca="1">IF(SUM('Chemicals Calcs'!AH$2:AH170)-'Chem - ODS'!AC$15*10^6&lt;0,0,IF(AND(SUM('Chemicals Calcs'!AH$1:AH169)-'Chem - ODS'!AC$15*10^6&lt;0,SUM('Chemicals Calcs'!AH$2:AH170)-'Chem - ODS'!AC$15*10^6&gt;0),SUM('Chemicals Calcs'!AH$2:AH170)-'Chem - ODS'!AC$15*10^6,'Chemicals Calcs'!AH170))</f>
        <v>0</v>
      </c>
      <c r="AI170" s="210">
        <f ca="1">IF(SUM('Chemicals Calcs'!AI$2:AI170)-'Chem - ODS'!AD$15*10^6&lt;0,0,IF(AND(SUM('Chemicals Calcs'!AI$1:AI169)-'Chem - ODS'!AD$15*10^6&lt;0,SUM('Chemicals Calcs'!AI$2:AI170)-'Chem - ODS'!AD$15*10^6&gt;0),SUM('Chemicals Calcs'!AI$2:AI170)-'Chem - ODS'!AD$15*10^6,'Chemicals Calcs'!AI170))</f>
        <v>0</v>
      </c>
      <c r="AJ170" s="210">
        <f ca="1">IF(SUM('Chemicals Calcs'!AJ$2:AJ170)-'Chem - ODS'!AE$15*10^6&lt;0,0,IF(AND(SUM('Chemicals Calcs'!AJ$1:AJ169)-'Chem - ODS'!AE$15*10^6&lt;0,SUM('Chemicals Calcs'!AJ$2:AJ170)-'Chem - ODS'!AE$15*10^6&gt;0),SUM('Chemicals Calcs'!AJ$2:AJ170)-'Chem - ODS'!AE$15*10^6,'Chemicals Calcs'!AJ170))</f>
        <v>0</v>
      </c>
      <c r="AK170" s="210">
        <f ca="1">IF(SUM('Chemicals Calcs'!AK$2:AK170)-'Chem - ODS'!AF$15*10^6&lt;0,0,IF(AND(SUM('Chemicals Calcs'!AK$1:AK169)-'Chem - ODS'!AF$15*10^6&lt;0,SUM('Chemicals Calcs'!AK$2:AK170)-'Chem - ODS'!AF$15*10^6&gt;0),SUM('Chemicals Calcs'!AK$2:AK170)-'Chem - ODS'!AF$15*10^6,'Chemicals Calcs'!AK170))</f>
        <v>0</v>
      </c>
      <c r="AL170" s="210">
        <f ca="1">IF(SUM('Chemicals Calcs'!AL$2:AL170)-'Chem - ODS'!AG$15*10^6&lt;0,0,IF(AND(SUM('Chemicals Calcs'!AL$1:AL169)-'Chem - ODS'!AG$15*10^6&lt;0,SUM('Chemicals Calcs'!AL$2:AL170)-'Chem - ODS'!AG$15*10^6&gt;0),SUM('Chemicals Calcs'!AL$2:AL170)-'Chem - ODS'!AG$15*10^6,'Chemicals Calcs'!AL170))</f>
        <v>0</v>
      </c>
      <c r="AM170" s="210">
        <f ca="1">IF(SUM('Chemicals Calcs'!AM$2:AM170)-'Chem - ODS'!AH$15*10^6&lt;0,0,IF(AND(SUM('Chemicals Calcs'!AM$1:AM169)-'Chem - ODS'!AH$15*10^6&lt;0,SUM('Chemicals Calcs'!AM$2:AM170)-'Chem - ODS'!AH$15*10^6&gt;0),SUM('Chemicals Calcs'!AM$2:AM170)-'Chem - ODS'!AH$15*10^6,'Chemicals Calcs'!AM170))</f>
        <v>0</v>
      </c>
      <c r="AN170" s="210">
        <f ca="1">IF(SUM('Chemicals Calcs'!AN$2:AN170)-'Chem - ODS'!AI$15*10^6&lt;0,0,IF(AND(SUM('Chemicals Calcs'!AN$1:AN169)-'Chem - ODS'!AI$15*10^6&lt;0,SUM('Chemicals Calcs'!AN$2:AN170)-'Chem - ODS'!AI$15*10^6&gt;0),SUM('Chemicals Calcs'!AN$2:AN170)-'Chem - ODS'!AI$15*10^6,'Chemicals Calcs'!AN170))</f>
        <v>0</v>
      </c>
      <c r="AO170" s="210">
        <f ca="1">IF(SUM('Chemicals Calcs'!AO$2:AO170)-'Chem - ODS'!AJ$15*10^6&lt;0,0,IF(AND(SUM('Chemicals Calcs'!AO$1:AO169)-'Chem - ODS'!AJ$15*10^6&lt;0,SUM('Chemicals Calcs'!AO$2:AO170)-'Chem - ODS'!AJ$15*10^6&gt;0),SUM('Chemicals Calcs'!AO$2:AO170)-'Chem - ODS'!AJ$15*10^6,'Chemicals Calcs'!AO170))</f>
        <v>0</v>
      </c>
      <c r="AP170" s="210">
        <f ca="1">IF(SUM('Chemicals Calcs'!AP$2:AP170)-'Chem - ODS'!AK$15*10^6&lt;0,0,IF(AND(SUM('Chemicals Calcs'!AP$1:AP169)-'Chem - ODS'!AK$15*10^6&lt;0,SUM('Chemicals Calcs'!AP$2:AP170)-'Chem - ODS'!AK$15*10^6&gt;0),SUM('Chemicals Calcs'!AP$2:AP170)-'Chem - ODS'!AK$15*10^6,'Chemicals Calcs'!AP170))</f>
        <v>0</v>
      </c>
    </row>
    <row r="171" spans="1:42">
      <c r="A171" s="74">
        <v>1500</v>
      </c>
      <c r="B171">
        <f ca="1">IF('Chemicals 2010'!$A179="CP",INDIRECT("'Chemicals 2010'!"&amp;'Country Selector'!$B$3&amp;ROW($A179))*10^12,0)</f>
        <v>0</v>
      </c>
      <c r="C171" s="90">
        <f t="shared" ca="1" si="8"/>
        <v>0</v>
      </c>
      <c r="D171" s="90">
        <f t="shared" ca="1" si="7"/>
        <v>0</v>
      </c>
      <c r="E171" s="90">
        <f t="shared" ca="1" si="7"/>
        <v>0</v>
      </c>
      <c r="F171" s="90">
        <f t="shared" ca="1" si="7"/>
        <v>0</v>
      </c>
      <c r="G171" s="210">
        <f ca="1">IF(SUM('Chemicals Calcs'!G$2:G171)-'Chem - ODS'!B$15*10^6&lt;0,0,IF(AND(SUM('Chemicals Calcs'!G$1:G170)-'Chem - ODS'!B$15*10^6&lt;0,SUM('Chemicals Calcs'!G$2:G171)-'Chem - ODS'!B$15*10^6&gt;0),SUM('Chemicals Calcs'!G$2:G171)-'Chem - ODS'!B$15*10^6,'Chemicals Calcs'!G171))</f>
        <v>0</v>
      </c>
      <c r="H171" s="210">
        <f ca="1">IF(SUM('Chemicals Calcs'!H$2:H171)-'Chem - ODS'!C$15*10^6&lt;0,0,IF(AND(SUM('Chemicals Calcs'!H$1:H170)-'Chem - ODS'!C$15*10^6&lt;0,SUM('Chemicals Calcs'!H$2:H171)-'Chem - ODS'!C$15*10^6&gt;0),SUM('Chemicals Calcs'!H$2:H171)-'Chem - ODS'!C$15*10^6,'Chemicals Calcs'!H171))</f>
        <v>0</v>
      </c>
      <c r="I171" s="210">
        <f ca="1">IF(SUM('Chemicals Calcs'!I$2:I171)-'Chem - ODS'!D$15*10^6&lt;0,0,IF(AND(SUM('Chemicals Calcs'!I$1:I170)-'Chem - ODS'!D$15*10^6&lt;0,SUM('Chemicals Calcs'!I$2:I171)-'Chem - ODS'!D$15*10^6&gt;0),SUM('Chemicals Calcs'!I$2:I171)-'Chem - ODS'!D$15*10^6,'Chemicals Calcs'!I171))</f>
        <v>0</v>
      </c>
      <c r="J171" s="210">
        <f ca="1">IF(SUM('Chemicals Calcs'!J$2:J171)-'Chem - ODS'!E$15*10^6&lt;0,0,IF(AND(SUM('Chemicals Calcs'!J$1:J170)-'Chem - ODS'!E$15*10^6&lt;0,SUM('Chemicals Calcs'!J$2:J171)-'Chem - ODS'!E$15*10^6&gt;0),SUM('Chemicals Calcs'!J$2:J171)-'Chem - ODS'!E$15*10^6,'Chemicals Calcs'!J171))</f>
        <v>0</v>
      </c>
      <c r="K171" s="210">
        <f ca="1">IF(SUM('Chemicals Calcs'!K$2:K171)-'Chem - ODS'!F$15*10^6&lt;0,0,IF(AND(SUM('Chemicals Calcs'!K$1:K170)-'Chem - ODS'!F$15*10^6&lt;0,SUM('Chemicals Calcs'!K$2:K171)-'Chem - ODS'!F$15*10^6&gt;0),SUM('Chemicals Calcs'!K$2:K171)-'Chem - ODS'!F$15*10^6,'Chemicals Calcs'!K171))</f>
        <v>0</v>
      </c>
      <c r="L171" s="210">
        <f ca="1">IF(SUM('Chemicals Calcs'!L$2:L171)-'Chem - ODS'!G$15*10^6&lt;0,0,IF(AND(SUM('Chemicals Calcs'!L$1:L170)-'Chem - ODS'!G$15*10^6&lt;0,SUM('Chemicals Calcs'!L$2:L171)-'Chem - ODS'!G$15*10^6&gt;0),SUM('Chemicals Calcs'!L$2:L171)-'Chem - ODS'!G$15*10^6,'Chemicals Calcs'!L171))</f>
        <v>0</v>
      </c>
      <c r="M171" s="210">
        <f ca="1">IF(SUM('Chemicals Calcs'!M$2:M171)-'Chem - ODS'!H$15*10^6&lt;0,0,IF(AND(SUM('Chemicals Calcs'!M$1:M170)-'Chem - ODS'!H$15*10^6&lt;0,SUM('Chemicals Calcs'!M$2:M171)-'Chem - ODS'!H$15*10^6&gt;0),SUM('Chemicals Calcs'!M$2:M171)-'Chem - ODS'!H$15*10^6,'Chemicals Calcs'!M171))</f>
        <v>0</v>
      </c>
      <c r="N171" s="210">
        <f ca="1">IF(SUM('Chemicals Calcs'!N$2:N171)-'Chem - ODS'!I$15*10^6&lt;0,0,IF(AND(SUM('Chemicals Calcs'!N$1:N170)-'Chem - ODS'!I$15*10^6&lt;0,SUM('Chemicals Calcs'!N$2:N171)-'Chem - ODS'!I$15*10^6&gt;0),SUM('Chemicals Calcs'!N$2:N171)-'Chem - ODS'!I$15*10^6,'Chemicals Calcs'!N171))</f>
        <v>0</v>
      </c>
      <c r="O171" s="210">
        <f ca="1">IF(SUM('Chemicals Calcs'!O$2:O171)-'Chem - ODS'!J$15*10^6&lt;0,0,IF(AND(SUM('Chemicals Calcs'!O$1:O170)-'Chem - ODS'!J$15*10^6&lt;0,SUM('Chemicals Calcs'!O$2:O171)-'Chem - ODS'!J$15*10^6&gt;0),SUM('Chemicals Calcs'!O$2:O171)-'Chem - ODS'!J$15*10^6,'Chemicals Calcs'!O171))</f>
        <v>0</v>
      </c>
      <c r="P171" s="210">
        <f ca="1">IF(SUM('Chemicals Calcs'!P$2:P171)-'Chem - ODS'!K$15*10^6&lt;0,0,IF(AND(SUM('Chemicals Calcs'!P$1:P170)-'Chem - ODS'!K$15*10^6&lt;0,SUM('Chemicals Calcs'!P$2:P171)-'Chem - ODS'!K$15*10^6&gt;0),SUM('Chemicals Calcs'!P$2:P171)-'Chem - ODS'!K$15*10^6,'Chemicals Calcs'!P171))</f>
        <v>0</v>
      </c>
      <c r="Q171" s="210">
        <f ca="1">IF(SUM('Chemicals Calcs'!Q$2:Q171)-'Chem - ODS'!L$15*10^6&lt;0,0,IF(AND(SUM('Chemicals Calcs'!Q$1:Q170)-'Chem - ODS'!L$15*10^6&lt;0,SUM('Chemicals Calcs'!Q$2:Q171)-'Chem - ODS'!L$15*10^6&gt;0),SUM('Chemicals Calcs'!Q$2:Q171)-'Chem - ODS'!L$15*10^6,'Chemicals Calcs'!Q171))</f>
        <v>0</v>
      </c>
      <c r="R171" s="210">
        <f ca="1">IF(SUM('Chemicals Calcs'!R$2:R171)-'Chem - ODS'!M$15*10^6&lt;0,0,IF(AND(SUM('Chemicals Calcs'!R$1:R170)-'Chem - ODS'!M$15*10^6&lt;0,SUM('Chemicals Calcs'!R$2:R171)-'Chem - ODS'!M$15*10^6&gt;0),SUM('Chemicals Calcs'!R$2:R171)-'Chem - ODS'!M$15*10^6,'Chemicals Calcs'!R171))</f>
        <v>0</v>
      </c>
      <c r="S171" s="210">
        <f ca="1">IF(SUM('Chemicals Calcs'!S$2:S171)-'Chem - ODS'!N$15*10^6&lt;0,0,IF(AND(SUM('Chemicals Calcs'!S$1:S170)-'Chem - ODS'!N$15*10^6&lt;0,SUM('Chemicals Calcs'!S$2:S171)-'Chem - ODS'!N$15*10^6&gt;0),SUM('Chemicals Calcs'!S$2:S171)-'Chem - ODS'!N$15*10^6,'Chemicals Calcs'!S171))</f>
        <v>0</v>
      </c>
      <c r="T171" s="210">
        <f ca="1">IF(SUM('Chemicals Calcs'!T$2:T171)-'Chem - ODS'!O$15*10^6&lt;0,0,IF(AND(SUM('Chemicals Calcs'!T$1:T170)-'Chem - ODS'!O$15*10^6&lt;0,SUM('Chemicals Calcs'!T$2:T171)-'Chem - ODS'!O$15*10^6&gt;0),SUM('Chemicals Calcs'!T$2:T171)-'Chem - ODS'!O$15*10^6,'Chemicals Calcs'!T171))</f>
        <v>0</v>
      </c>
      <c r="U171" s="210">
        <f ca="1">IF(SUM('Chemicals Calcs'!U$2:U171)-'Chem - ODS'!P$15*10^6&lt;0,0,IF(AND(SUM('Chemicals Calcs'!U$1:U170)-'Chem - ODS'!P$15*10^6&lt;0,SUM('Chemicals Calcs'!U$2:U171)-'Chem - ODS'!P$15*10^6&gt;0),SUM('Chemicals Calcs'!U$2:U171)-'Chem - ODS'!P$15*10^6,'Chemicals Calcs'!U171))</f>
        <v>0</v>
      </c>
      <c r="V171" s="210">
        <f ca="1">IF(SUM('Chemicals Calcs'!V$2:V171)-'Chem - ODS'!Q$15*10^6&lt;0,0,IF(AND(SUM('Chemicals Calcs'!V$1:V170)-'Chem - ODS'!Q$15*10^6&lt;0,SUM('Chemicals Calcs'!V$2:V171)-'Chem - ODS'!Q$15*10^6&gt;0),SUM('Chemicals Calcs'!V$2:V171)-'Chem - ODS'!Q$15*10^6,'Chemicals Calcs'!V171))</f>
        <v>0</v>
      </c>
      <c r="W171" s="210">
        <f ca="1">IF(SUM('Chemicals Calcs'!W$2:W171)-'Chem - ODS'!R$15*10^6&lt;0,0,IF(AND(SUM('Chemicals Calcs'!W$1:W170)-'Chem - ODS'!R$15*10^6&lt;0,SUM('Chemicals Calcs'!W$2:W171)-'Chem - ODS'!R$15*10^6&gt;0),SUM('Chemicals Calcs'!W$2:W171)-'Chem - ODS'!R$15*10^6,'Chemicals Calcs'!W171))</f>
        <v>0</v>
      </c>
      <c r="X171" s="210">
        <f ca="1">IF(SUM('Chemicals Calcs'!X$2:X171)-'Chem - ODS'!S$15*10^6&lt;0,0,IF(AND(SUM('Chemicals Calcs'!X$1:X170)-'Chem - ODS'!S$15*10^6&lt;0,SUM('Chemicals Calcs'!X$2:X171)-'Chem - ODS'!S$15*10^6&gt;0),SUM('Chemicals Calcs'!X$2:X171)-'Chem - ODS'!S$15*10^6,'Chemicals Calcs'!X171))</f>
        <v>0</v>
      </c>
      <c r="Y171" s="210">
        <f ca="1">IF(SUM('Chemicals Calcs'!Y$2:Y171)-'Chem - ODS'!T$15*10^6&lt;0,0,IF(AND(SUM('Chemicals Calcs'!Y$1:Y170)-'Chem - ODS'!T$15*10^6&lt;0,SUM('Chemicals Calcs'!Y$2:Y171)-'Chem - ODS'!T$15*10^6&gt;0),SUM('Chemicals Calcs'!Y$2:Y171)-'Chem - ODS'!T$15*10^6,'Chemicals Calcs'!Y171))</f>
        <v>0</v>
      </c>
      <c r="Z171" s="210">
        <f ca="1">IF(SUM('Chemicals Calcs'!Z$2:Z171)-'Chem - ODS'!U$15*10^6&lt;0,0,IF(AND(SUM('Chemicals Calcs'!Z$1:Z170)-'Chem - ODS'!U$15*10^6&lt;0,SUM('Chemicals Calcs'!Z$2:Z171)-'Chem - ODS'!U$15*10^6&gt;0),SUM('Chemicals Calcs'!Z$2:Z171)-'Chem - ODS'!U$15*10^6,'Chemicals Calcs'!Z171))</f>
        <v>0</v>
      </c>
      <c r="AA171" s="210">
        <f ca="1">IF(SUM('Chemicals Calcs'!AA$2:AA171)-'Chem - ODS'!V$15*10^6&lt;0,0,IF(AND(SUM('Chemicals Calcs'!AA$1:AA170)-'Chem - ODS'!V$15*10^6&lt;0,SUM('Chemicals Calcs'!AA$2:AA171)-'Chem - ODS'!V$15*10^6&gt;0),SUM('Chemicals Calcs'!AA$2:AA171)-'Chem - ODS'!V$15*10^6,'Chemicals Calcs'!AA171))</f>
        <v>0</v>
      </c>
      <c r="AB171" s="210">
        <f ca="1">IF(SUM('Chemicals Calcs'!AB$2:AB171)-'Chem - ODS'!W$15*10^6&lt;0,0,IF(AND(SUM('Chemicals Calcs'!AB$1:AB170)-'Chem - ODS'!W$15*10^6&lt;0,SUM('Chemicals Calcs'!AB$2:AB171)-'Chem - ODS'!W$15*10^6&gt;0),SUM('Chemicals Calcs'!AB$2:AB171)-'Chem - ODS'!W$15*10^6,'Chemicals Calcs'!AB171))</f>
        <v>0</v>
      </c>
      <c r="AC171" s="210">
        <f ca="1">IF(SUM('Chemicals Calcs'!AC$2:AC171)-'Chem - ODS'!X$15*10^6&lt;0,0,IF(AND(SUM('Chemicals Calcs'!AC$1:AC170)-'Chem - ODS'!X$15*10^6&lt;0,SUM('Chemicals Calcs'!AC$2:AC171)-'Chem - ODS'!X$15*10^6&gt;0),SUM('Chemicals Calcs'!AC$2:AC171)-'Chem - ODS'!X$15*10^6,'Chemicals Calcs'!AC171))</f>
        <v>0</v>
      </c>
      <c r="AD171" s="210">
        <f ca="1">IF(SUM('Chemicals Calcs'!AD$2:AD171)-'Chem - ODS'!Y$15*10^6&lt;0,0,IF(AND(SUM('Chemicals Calcs'!AD$1:AD170)-'Chem - ODS'!Y$15*10^6&lt;0,SUM('Chemicals Calcs'!AD$2:AD171)-'Chem - ODS'!Y$15*10^6&gt;0),SUM('Chemicals Calcs'!AD$2:AD171)-'Chem - ODS'!Y$15*10^6,'Chemicals Calcs'!AD171))</f>
        <v>0</v>
      </c>
      <c r="AE171" s="210">
        <f ca="1">IF(SUM('Chemicals Calcs'!AE$2:AE171)-'Chem - ODS'!Z$15*10^6&lt;0,0,IF(AND(SUM('Chemicals Calcs'!AE$1:AE170)-'Chem - ODS'!Z$15*10^6&lt;0,SUM('Chemicals Calcs'!AE$2:AE171)-'Chem - ODS'!Z$15*10^6&gt;0),SUM('Chemicals Calcs'!AE$2:AE171)-'Chem - ODS'!Z$15*10^6,'Chemicals Calcs'!AE171))</f>
        <v>0</v>
      </c>
      <c r="AF171" s="210">
        <f ca="1">IF(SUM('Chemicals Calcs'!AF$2:AF171)-'Chem - ODS'!AA$15*10^6&lt;0,0,IF(AND(SUM('Chemicals Calcs'!AF$1:AF170)-'Chem - ODS'!AA$15*10^6&lt;0,SUM('Chemicals Calcs'!AF$2:AF171)-'Chem - ODS'!AA$15*10^6&gt;0),SUM('Chemicals Calcs'!AF$2:AF171)-'Chem - ODS'!AA$15*10^6,'Chemicals Calcs'!AF171))</f>
        <v>0</v>
      </c>
      <c r="AG171" s="210">
        <f ca="1">IF(SUM('Chemicals Calcs'!AG$2:AG171)-'Chem - ODS'!AB$15*10^6&lt;0,0,IF(AND(SUM('Chemicals Calcs'!AG$1:AG170)-'Chem - ODS'!AB$15*10^6&lt;0,SUM('Chemicals Calcs'!AG$2:AG171)-'Chem - ODS'!AB$15*10^6&gt;0),SUM('Chemicals Calcs'!AG$2:AG171)-'Chem - ODS'!AB$15*10^6,'Chemicals Calcs'!AG171))</f>
        <v>0</v>
      </c>
      <c r="AH171" s="210">
        <f ca="1">IF(SUM('Chemicals Calcs'!AH$2:AH171)-'Chem - ODS'!AC$15*10^6&lt;0,0,IF(AND(SUM('Chemicals Calcs'!AH$1:AH170)-'Chem - ODS'!AC$15*10^6&lt;0,SUM('Chemicals Calcs'!AH$2:AH171)-'Chem - ODS'!AC$15*10^6&gt;0),SUM('Chemicals Calcs'!AH$2:AH171)-'Chem - ODS'!AC$15*10^6,'Chemicals Calcs'!AH171))</f>
        <v>0</v>
      </c>
      <c r="AI171" s="210">
        <f ca="1">IF(SUM('Chemicals Calcs'!AI$2:AI171)-'Chem - ODS'!AD$15*10^6&lt;0,0,IF(AND(SUM('Chemicals Calcs'!AI$1:AI170)-'Chem - ODS'!AD$15*10^6&lt;0,SUM('Chemicals Calcs'!AI$2:AI171)-'Chem - ODS'!AD$15*10^6&gt;0),SUM('Chemicals Calcs'!AI$2:AI171)-'Chem - ODS'!AD$15*10^6,'Chemicals Calcs'!AI171))</f>
        <v>0</v>
      </c>
      <c r="AJ171" s="210">
        <f ca="1">IF(SUM('Chemicals Calcs'!AJ$2:AJ171)-'Chem - ODS'!AE$15*10^6&lt;0,0,IF(AND(SUM('Chemicals Calcs'!AJ$1:AJ170)-'Chem - ODS'!AE$15*10^6&lt;0,SUM('Chemicals Calcs'!AJ$2:AJ171)-'Chem - ODS'!AE$15*10^6&gt;0),SUM('Chemicals Calcs'!AJ$2:AJ171)-'Chem - ODS'!AE$15*10^6,'Chemicals Calcs'!AJ171))</f>
        <v>0</v>
      </c>
      <c r="AK171" s="210">
        <f ca="1">IF(SUM('Chemicals Calcs'!AK$2:AK171)-'Chem - ODS'!AF$15*10^6&lt;0,0,IF(AND(SUM('Chemicals Calcs'!AK$1:AK170)-'Chem - ODS'!AF$15*10^6&lt;0,SUM('Chemicals Calcs'!AK$2:AK171)-'Chem - ODS'!AF$15*10^6&gt;0),SUM('Chemicals Calcs'!AK$2:AK171)-'Chem - ODS'!AF$15*10^6,'Chemicals Calcs'!AK171))</f>
        <v>0</v>
      </c>
      <c r="AL171" s="210">
        <f ca="1">IF(SUM('Chemicals Calcs'!AL$2:AL171)-'Chem - ODS'!AG$15*10^6&lt;0,0,IF(AND(SUM('Chemicals Calcs'!AL$1:AL170)-'Chem - ODS'!AG$15*10^6&lt;0,SUM('Chemicals Calcs'!AL$2:AL171)-'Chem - ODS'!AG$15*10^6&gt;0),SUM('Chemicals Calcs'!AL$2:AL171)-'Chem - ODS'!AG$15*10^6,'Chemicals Calcs'!AL171))</f>
        <v>0</v>
      </c>
      <c r="AM171" s="210">
        <f ca="1">IF(SUM('Chemicals Calcs'!AM$2:AM171)-'Chem - ODS'!AH$15*10^6&lt;0,0,IF(AND(SUM('Chemicals Calcs'!AM$1:AM170)-'Chem - ODS'!AH$15*10^6&lt;0,SUM('Chemicals Calcs'!AM$2:AM171)-'Chem - ODS'!AH$15*10^6&gt;0),SUM('Chemicals Calcs'!AM$2:AM171)-'Chem - ODS'!AH$15*10^6,'Chemicals Calcs'!AM171))</f>
        <v>0</v>
      </c>
      <c r="AN171" s="210">
        <f ca="1">IF(SUM('Chemicals Calcs'!AN$2:AN171)-'Chem - ODS'!AI$15*10^6&lt;0,0,IF(AND(SUM('Chemicals Calcs'!AN$1:AN170)-'Chem - ODS'!AI$15*10^6&lt;0,SUM('Chemicals Calcs'!AN$2:AN171)-'Chem - ODS'!AI$15*10^6&gt;0),SUM('Chemicals Calcs'!AN$2:AN171)-'Chem - ODS'!AI$15*10^6,'Chemicals Calcs'!AN171))</f>
        <v>0</v>
      </c>
      <c r="AO171" s="210">
        <f ca="1">IF(SUM('Chemicals Calcs'!AO$2:AO171)-'Chem - ODS'!AJ$15*10^6&lt;0,0,IF(AND(SUM('Chemicals Calcs'!AO$1:AO170)-'Chem - ODS'!AJ$15*10^6&lt;0,SUM('Chemicals Calcs'!AO$2:AO171)-'Chem - ODS'!AJ$15*10^6&gt;0),SUM('Chemicals Calcs'!AO$2:AO171)-'Chem - ODS'!AJ$15*10^6,'Chemicals Calcs'!AO171))</f>
        <v>0</v>
      </c>
      <c r="AP171" s="210">
        <f ca="1">IF(SUM('Chemicals Calcs'!AP$2:AP171)-'Chem - ODS'!AK$15*10^6&lt;0,0,IF(AND(SUM('Chemicals Calcs'!AP$1:AP170)-'Chem - ODS'!AK$15*10^6&lt;0,SUM('Chemicals Calcs'!AP$2:AP171)-'Chem - ODS'!AK$15*10^6&gt;0),SUM('Chemicals Calcs'!AP$2:AP171)-'Chem - ODS'!AK$15*10^6,'Chemicals Calcs'!AP171))</f>
        <v>0</v>
      </c>
    </row>
    <row r="172" spans="1:42">
      <c r="A172" s="74">
        <v>2000</v>
      </c>
      <c r="B172">
        <f ca="1">IF('Chemicals 2010'!$A180="CP",INDIRECT("'Chemicals 2010'!"&amp;'Country Selector'!$B$3&amp;ROW($A180))*10^12,0)</f>
        <v>0</v>
      </c>
      <c r="C172" s="90">
        <f t="shared" ca="1" si="8"/>
        <v>0</v>
      </c>
      <c r="D172" s="90">
        <f t="shared" ca="1" si="7"/>
        <v>0</v>
      </c>
      <c r="E172" s="90">
        <f t="shared" ca="1" si="7"/>
        <v>0</v>
      </c>
      <c r="F172" s="90">
        <f t="shared" ca="1" si="7"/>
        <v>0</v>
      </c>
      <c r="G172" s="210">
        <f ca="1">IF(SUM('Chemicals Calcs'!G$2:G172)-'Chem - ODS'!B$15*10^6&lt;0,0,IF(AND(SUM('Chemicals Calcs'!G$1:G171)-'Chem - ODS'!B$15*10^6&lt;0,SUM('Chemicals Calcs'!G$2:G172)-'Chem - ODS'!B$15*10^6&gt;0),SUM('Chemicals Calcs'!G$2:G172)-'Chem - ODS'!B$15*10^6,'Chemicals Calcs'!G172))</f>
        <v>0</v>
      </c>
      <c r="H172" s="210">
        <f ca="1">IF(SUM('Chemicals Calcs'!H$2:H172)-'Chem - ODS'!C$15*10^6&lt;0,0,IF(AND(SUM('Chemicals Calcs'!H$1:H171)-'Chem - ODS'!C$15*10^6&lt;0,SUM('Chemicals Calcs'!H$2:H172)-'Chem - ODS'!C$15*10^6&gt;0),SUM('Chemicals Calcs'!H$2:H172)-'Chem - ODS'!C$15*10^6,'Chemicals Calcs'!H172))</f>
        <v>0</v>
      </c>
      <c r="I172" s="210">
        <f ca="1">IF(SUM('Chemicals Calcs'!I$2:I172)-'Chem - ODS'!D$15*10^6&lt;0,0,IF(AND(SUM('Chemicals Calcs'!I$1:I171)-'Chem - ODS'!D$15*10^6&lt;0,SUM('Chemicals Calcs'!I$2:I172)-'Chem - ODS'!D$15*10^6&gt;0),SUM('Chemicals Calcs'!I$2:I172)-'Chem - ODS'!D$15*10^6,'Chemicals Calcs'!I172))</f>
        <v>0</v>
      </c>
      <c r="J172" s="210">
        <f ca="1">IF(SUM('Chemicals Calcs'!J$2:J172)-'Chem - ODS'!E$15*10^6&lt;0,0,IF(AND(SUM('Chemicals Calcs'!J$1:J171)-'Chem - ODS'!E$15*10^6&lt;0,SUM('Chemicals Calcs'!J$2:J172)-'Chem - ODS'!E$15*10^6&gt;0),SUM('Chemicals Calcs'!J$2:J172)-'Chem - ODS'!E$15*10^6,'Chemicals Calcs'!J172))</f>
        <v>0</v>
      </c>
      <c r="K172" s="210">
        <f ca="1">IF(SUM('Chemicals Calcs'!K$2:K172)-'Chem - ODS'!F$15*10^6&lt;0,0,IF(AND(SUM('Chemicals Calcs'!K$1:K171)-'Chem - ODS'!F$15*10^6&lt;0,SUM('Chemicals Calcs'!K$2:K172)-'Chem - ODS'!F$15*10^6&gt;0),SUM('Chemicals Calcs'!K$2:K172)-'Chem - ODS'!F$15*10^6,'Chemicals Calcs'!K172))</f>
        <v>0</v>
      </c>
      <c r="L172" s="210">
        <f ca="1">IF(SUM('Chemicals Calcs'!L$2:L172)-'Chem - ODS'!G$15*10^6&lt;0,0,IF(AND(SUM('Chemicals Calcs'!L$1:L171)-'Chem - ODS'!G$15*10^6&lt;0,SUM('Chemicals Calcs'!L$2:L172)-'Chem - ODS'!G$15*10^6&gt;0),SUM('Chemicals Calcs'!L$2:L172)-'Chem - ODS'!G$15*10^6,'Chemicals Calcs'!L172))</f>
        <v>0</v>
      </c>
      <c r="M172" s="210">
        <f ca="1">IF(SUM('Chemicals Calcs'!M$2:M172)-'Chem - ODS'!H$15*10^6&lt;0,0,IF(AND(SUM('Chemicals Calcs'!M$1:M171)-'Chem - ODS'!H$15*10^6&lt;0,SUM('Chemicals Calcs'!M$2:M172)-'Chem - ODS'!H$15*10^6&gt;0),SUM('Chemicals Calcs'!M$2:M172)-'Chem - ODS'!H$15*10^6,'Chemicals Calcs'!M172))</f>
        <v>0</v>
      </c>
      <c r="N172" s="210">
        <f ca="1">IF(SUM('Chemicals Calcs'!N$2:N172)-'Chem - ODS'!I$15*10^6&lt;0,0,IF(AND(SUM('Chemicals Calcs'!N$1:N171)-'Chem - ODS'!I$15*10^6&lt;0,SUM('Chemicals Calcs'!N$2:N172)-'Chem - ODS'!I$15*10^6&gt;0),SUM('Chemicals Calcs'!N$2:N172)-'Chem - ODS'!I$15*10^6,'Chemicals Calcs'!N172))</f>
        <v>0</v>
      </c>
      <c r="O172" s="210">
        <f ca="1">IF(SUM('Chemicals Calcs'!O$2:O172)-'Chem - ODS'!J$15*10^6&lt;0,0,IF(AND(SUM('Chemicals Calcs'!O$1:O171)-'Chem - ODS'!J$15*10^6&lt;0,SUM('Chemicals Calcs'!O$2:O172)-'Chem - ODS'!J$15*10^6&gt;0),SUM('Chemicals Calcs'!O$2:O172)-'Chem - ODS'!J$15*10^6,'Chemicals Calcs'!O172))</f>
        <v>0</v>
      </c>
      <c r="P172" s="210">
        <f ca="1">IF(SUM('Chemicals Calcs'!P$2:P172)-'Chem - ODS'!K$15*10^6&lt;0,0,IF(AND(SUM('Chemicals Calcs'!P$1:P171)-'Chem - ODS'!K$15*10^6&lt;0,SUM('Chemicals Calcs'!P$2:P172)-'Chem - ODS'!K$15*10^6&gt;0),SUM('Chemicals Calcs'!P$2:P172)-'Chem - ODS'!K$15*10^6,'Chemicals Calcs'!P172))</f>
        <v>0</v>
      </c>
      <c r="Q172" s="210">
        <f ca="1">IF(SUM('Chemicals Calcs'!Q$2:Q172)-'Chem - ODS'!L$15*10^6&lt;0,0,IF(AND(SUM('Chemicals Calcs'!Q$1:Q171)-'Chem - ODS'!L$15*10^6&lt;0,SUM('Chemicals Calcs'!Q$2:Q172)-'Chem - ODS'!L$15*10^6&gt;0),SUM('Chemicals Calcs'!Q$2:Q172)-'Chem - ODS'!L$15*10^6,'Chemicals Calcs'!Q172))</f>
        <v>0</v>
      </c>
      <c r="R172" s="210">
        <f ca="1">IF(SUM('Chemicals Calcs'!R$2:R172)-'Chem - ODS'!M$15*10^6&lt;0,0,IF(AND(SUM('Chemicals Calcs'!R$1:R171)-'Chem - ODS'!M$15*10^6&lt;0,SUM('Chemicals Calcs'!R$2:R172)-'Chem - ODS'!M$15*10^6&gt;0),SUM('Chemicals Calcs'!R$2:R172)-'Chem - ODS'!M$15*10^6,'Chemicals Calcs'!R172))</f>
        <v>0</v>
      </c>
      <c r="S172" s="210">
        <f ca="1">IF(SUM('Chemicals Calcs'!S$2:S172)-'Chem - ODS'!N$15*10^6&lt;0,0,IF(AND(SUM('Chemicals Calcs'!S$1:S171)-'Chem - ODS'!N$15*10^6&lt;0,SUM('Chemicals Calcs'!S$2:S172)-'Chem - ODS'!N$15*10^6&gt;0),SUM('Chemicals Calcs'!S$2:S172)-'Chem - ODS'!N$15*10^6,'Chemicals Calcs'!S172))</f>
        <v>0</v>
      </c>
      <c r="T172" s="210">
        <f ca="1">IF(SUM('Chemicals Calcs'!T$2:T172)-'Chem - ODS'!O$15*10^6&lt;0,0,IF(AND(SUM('Chemicals Calcs'!T$1:T171)-'Chem - ODS'!O$15*10^6&lt;0,SUM('Chemicals Calcs'!T$2:T172)-'Chem - ODS'!O$15*10^6&gt;0),SUM('Chemicals Calcs'!T$2:T172)-'Chem - ODS'!O$15*10^6,'Chemicals Calcs'!T172))</f>
        <v>0</v>
      </c>
      <c r="U172" s="210">
        <f ca="1">IF(SUM('Chemicals Calcs'!U$2:U172)-'Chem - ODS'!P$15*10^6&lt;0,0,IF(AND(SUM('Chemicals Calcs'!U$1:U171)-'Chem - ODS'!P$15*10^6&lt;0,SUM('Chemicals Calcs'!U$2:U172)-'Chem - ODS'!P$15*10^6&gt;0),SUM('Chemicals Calcs'!U$2:U172)-'Chem - ODS'!P$15*10^6,'Chemicals Calcs'!U172))</f>
        <v>0</v>
      </c>
      <c r="V172" s="210">
        <f ca="1">IF(SUM('Chemicals Calcs'!V$2:V172)-'Chem - ODS'!Q$15*10^6&lt;0,0,IF(AND(SUM('Chemicals Calcs'!V$1:V171)-'Chem - ODS'!Q$15*10^6&lt;0,SUM('Chemicals Calcs'!V$2:V172)-'Chem - ODS'!Q$15*10^6&gt;0),SUM('Chemicals Calcs'!V$2:V172)-'Chem - ODS'!Q$15*10^6,'Chemicals Calcs'!V172))</f>
        <v>0</v>
      </c>
      <c r="W172" s="210">
        <f ca="1">IF(SUM('Chemicals Calcs'!W$2:W172)-'Chem - ODS'!R$15*10^6&lt;0,0,IF(AND(SUM('Chemicals Calcs'!W$1:W171)-'Chem - ODS'!R$15*10^6&lt;0,SUM('Chemicals Calcs'!W$2:W172)-'Chem - ODS'!R$15*10^6&gt;0),SUM('Chemicals Calcs'!W$2:W172)-'Chem - ODS'!R$15*10^6,'Chemicals Calcs'!W172))</f>
        <v>0</v>
      </c>
      <c r="X172" s="210">
        <f ca="1">IF(SUM('Chemicals Calcs'!X$2:X172)-'Chem - ODS'!S$15*10^6&lt;0,0,IF(AND(SUM('Chemicals Calcs'!X$1:X171)-'Chem - ODS'!S$15*10^6&lt;0,SUM('Chemicals Calcs'!X$2:X172)-'Chem - ODS'!S$15*10^6&gt;0),SUM('Chemicals Calcs'!X$2:X172)-'Chem - ODS'!S$15*10^6,'Chemicals Calcs'!X172))</f>
        <v>0</v>
      </c>
      <c r="Y172" s="210">
        <f ca="1">IF(SUM('Chemicals Calcs'!Y$2:Y172)-'Chem - ODS'!T$15*10^6&lt;0,0,IF(AND(SUM('Chemicals Calcs'!Y$1:Y171)-'Chem - ODS'!T$15*10^6&lt;0,SUM('Chemicals Calcs'!Y$2:Y172)-'Chem - ODS'!T$15*10^6&gt;0),SUM('Chemicals Calcs'!Y$2:Y172)-'Chem - ODS'!T$15*10^6,'Chemicals Calcs'!Y172))</f>
        <v>0</v>
      </c>
      <c r="Z172" s="210">
        <f ca="1">IF(SUM('Chemicals Calcs'!Z$2:Z172)-'Chem - ODS'!U$15*10^6&lt;0,0,IF(AND(SUM('Chemicals Calcs'!Z$1:Z171)-'Chem - ODS'!U$15*10^6&lt;0,SUM('Chemicals Calcs'!Z$2:Z172)-'Chem - ODS'!U$15*10^6&gt;0),SUM('Chemicals Calcs'!Z$2:Z172)-'Chem - ODS'!U$15*10^6,'Chemicals Calcs'!Z172))</f>
        <v>0</v>
      </c>
      <c r="AA172" s="210">
        <f ca="1">IF(SUM('Chemicals Calcs'!AA$2:AA172)-'Chem - ODS'!V$15*10^6&lt;0,0,IF(AND(SUM('Chemicals Calcs'!AA$1:AA171)-'Chem - ODS'!V$15*10^6&lt;0,SUM('Chemicals Calcs'!AA$2:AA172)-'Chem - ODS'!V$15*10^6&gt;0),SUM('Chemicals Calcs'!AA$2:AA172)-'Chem - ODS'!V$15*10^6,'Chemicals Calcs'!AA172))</f>
        <v>0</v>
      </c>
      <c r="AB172" s="210">
        <f ca="1">IF(SUM('Chemicals Calcs'!AB$2:AB172)-'Chem - ODS'!W$15*10^6&lt;0,0,IF(AND(SUM('Chemicals Calcs'!AB$1:AB171)-'Chem - ODS'!W$15*10^6&lt;0,SUM('Chemicals Calcs'!AB$2:AB172)-'Chem - ODS'!W$15*10^6&gt;0),SUM('Chemicals Calcs'!AB$2:AB172)-'Chem - ODS'!W$15*10^6,'Chemicals Calcs'!AB172))</f>
        <v>0</v>
      </c>
      <c r="AC172" s="210">
        <f ca="1">IF(SUM('Chemicals Calcs'!AC$2:AC172)-'Chem - ODS'!X$15*10^6&lt;0,0,IF(AND(SUM('Chemicals Calcs'!AC$1:AC171)-'Chem - ODS'!X$15*10^6&lt;0,SUM('Chemicals Calcs'!AC$2:AC172)-'Chem - ODS'!X$15*10^6&gt;0),SUM('Chemicals Calcs'!AC$2:AC172)-'Chem - ODS'!X$15*10^6,'Chemicals Calcs'!AC172))</f>
        <v>0</v>
      </c>
      <c r="AD172" s="210">
        <f ca="1">IF(SUM('Chemicals Calcs'!AD$2:AD172)-'Chem - ODS'!Y$15*10^6&lt;0,0,IF(AND(SUM('Chemicals Calcs'!AD$1:AD171)-'Chem - ODS'!Y$15*10^6&lt;0,SUM('Chemicals Calcs'!AD$2:AD172)-'Chem - ODS'!Y$15*10^6&gt;0),SUM('Chemicals Calcs'!AD$2:AD172)-'Chem - ODS'!Y$15*10^6,'Chemicals Calcs'!AD172))</f>
        <v>0</v>
      </c>
      <c r="AE172" s="210">
        <f ca="1">IF(SUM('Chemicals Calcs'!AE$2:AE172)-'Chem - ODS'!Z$15*10^6&lt;0,0,IF(AND(SUM('Chemicals Calcs'!AE$1:AE171)-'Chem - ODS'!Z$15*10^6&lt;0,SUM('Chemicals Calcs'!AE$2:AE172)-'Chem - ODS'!Z$15*10^6&gt;0),SUM('Chemicals Calcs'!AE$2:AE172)-'Chem - ODS'!Z$15*10^6,'Chemicals Calcs'!AE172))</f>
        <v>0</v>
      </c>
      <c r="AF172" s="210">
        <f ca="1">IF(SUM('Chemicals Calcs'!AF$2:AF172)-'Chem - ODS'!AA$15*10^6&lt;0,0,IF(AND(SUM('Chemicals Calcs'!AF$1:AF171)-'Chem - ODS'!AA$15*10^6&lt;0,SUM('Chemicals Calcs'!AF$2:AF172)-'Chem - ODS'!AA$15*10^6&gt;0),SUM('Chemicals Calcs'!AF$2:AF172)-'Chem - ODS'!AA$15*10^6,'Chemicals Calcs'!AF172))</f>
        <v>0</v>
      </c>
      <c r="AG172" s="210">
        <f ca="1">IF(SUM('Chemicals Calcs'!AG$2:AG172)-'Chem - ODS'!AB$15*10^6&lt;0,0,IF(AND(SUM('Chemicals Calcs'!AG$1:AG171)-'Chem - ODS'!AB$15*10^6&lt;0,SUM('Chemicals Calcs'!AG$2:AG172)-'Chem - ODS'!AB$15*10^6&gt;0),SUM('Chemicals Calcs'!AG$2:AG172)-'Chem - ODS'!AB$15*10^6,'Chemicals Calcs'!AG172))</f>
        <v>0</v>
      </c>
      <c r="AH172" s="210">
        <f ca="1">IF(SUM('Chemicals Calcs'!AH$2:AH172)-'Chem - ODS'!AC$15*10^6&lt;0,0,IF(AND(SUM('Chemicals Calcs'!AH$1:AH171)-'Chem - ODS'!AC$15*10^6&lt;0,SUM('Chemicals Calcs'!AH$2:AH172)-'Chem - ODS'!AC$15*10^6&gt;0),SUM('Chemicals Calcs'!AH$2:AH172)-'Chem - ODS'!AC$15*10^6,'Chemicals Calcs'!AH172))</f>
        <v>0</v>
      </c>
      <c r="AI172" s="210">
        <f ca="1">IF(SUM('Chemicals Calcs'!AI$2:AI172)-'Chem - ODS'!AD$15*10^6&lt;0,0,IF(AND(SUM('Chemicals Calcs'!AI$1:AI171)-'Chem - ODS'!AD$15*10^6&lt;0,SUM('Chemicals Calcs'!AI$2:AI172)-'Chem - ODS'!AD$15*10^6&gt;0),SUM('Chemicals Calcs'!AI$2:AI172)-'Chem - ODS'!AD$15*10^6,'Chemicals Calcs'!AI172))</f>
        <v>0</v>
      </c>
      <c r="AJ172" s="210">
        <f ca="1">IF(SUM('Chemicals Calcs'!AJ$2:AJ172)-'Chem - ODS'!AE$15*10^6&lt;0,0,IF(AND(SUM('Chemicals Calcs'!AJ$1:AJ171)-'Chem - ODS'!AE$15*10^6&lt;0,SUM('Chemicals Calcs'!AJ$2:AJ172)-'Chem - ODS'!AE$15*10^6&gt;0),SUM('Chemicals Calcs'!AJ$2:AJ172)-'Chem - ODS'!AE$15*10^6,'Chemicals Calcs'!AJ172))</f>
        <v>0</v>
      </c>
      <c r="AK172" s="210">
        <f ca="1">IF(SUM('Chemicals Calcs'!AK$2:AK172)-'Chem - ODS'!AF$15*10^6&lt;0,0,IF(AND(SUM('Chemicals Calcs'!AK$1:AK171)-'Chem - ODS'!AF$15*10^6&lt;0,SUM('Chemicals Calcs'!AK$2:AK172)-'Chem - ODS'!AF$15*10^6&gt;0),SUM('Chemicals Calcs'!AK$2:AK172)-'Chem - ODS'!AF$15*10^6,'Chemicals Calcs'!AK172))</f>
        <v>0</v>
      </c>
      <c r="AL172" s="210">
        <f ca="1">IF(SUM('Chemicals Calcs'!AL$2:AL172)-'Chem - ODS'!AG$15*10^6&lt;0,0,IF(AND(SUM('Chemicals Calcs'!AL$1:AL171)-'Chem - ODS'!AG$15*10^6&lt;0,SUM('Chemicals Calcs'!AL$2:AL172)-'Chem - ODS'!AG$15*10^6&gt;0),SUM('Chemicals Calcs'!AL$2:AL172)-'Chem - ODS'!AG$15*10^6,'Chemicals Calcs'!AL172))</f>
        <v>0</v>
      </c>
      <c r="AM172" s="210">
        <f ca="1">IF(SUM('Chemicals Calcs'!AM$2:AM172)-'Chem - ODS'!AH$15*10^6&lt;0,0,IF(AND(SUM('Chemicals Calcs'!AM$1:AM171)-'Chem - ODS'!AH$15*10^6&lt;0,SUM('Chemicals Calcs'!AM$2:AM172)-'Chem - ODS'!AH$15*10^6&gt;0),SUM('Chemicals Calcs'!AM$2:AM172)-'Chem - ODS'!AH$15*10^6,'Chemicals Calcs'!AM172))</f>
        <v>0</v>
      </c>
      <c r="AN172" s="210">
        <f ca="1">IF(SUM('Chemicals Calcs'!AN$2:AN172)-'Chem - ODS'!AI$15*10^6&lt;0,0,IF(AND(SUM('Chemicals Calcs'!AN$1:AN171)-'Chem - ODS'!AI$15*10^6&lt;0,SUM('Chemicals Calcs'!AN$2:AN172)-'Chem - ODS'!AI$15*10^6&gt;0),SUM('Chemicals Calcs'!AN$2:AN172)-'Chem - ODS'!AI$15*10^6,'Chemicals Calcs'!AN172))</f>
        <v>0</v>
      </c>
      <c r="AO172" s="210">
        <f ca="1">IF(SUM('Chemicals Calcs'!AO$2:AO172)-'Chem - ODS'!AJ$15*10^6&lt;0,0,IF(AND(SUM('Chemicals Calcs'!AO$1:AO171)-'Chem - ODS'!AJ$15*10^6&lt;0,SUM('Chemicals Calcs'!AO$2:AO172)-'Chem - ODS'!AJ$15*10^6&gt;0),SUM('Chemicals Calcs'!AO$2:AO172)-'Chem - ODS'!AJ$15*10^6,'Chemicals Calcs'!AO172))</f>
        <v>0</v>
      </c>
      <c r="AP172" s="210">
        <f ca="1">IF(SUM('Chemicals Calcs'!AP$2:AP172)-'Chem - ODS'!AK$15*10^6&lt;0,0,IF(AND(SUM('Chemicals Calcs'!AP$1:AP171)-'Chem - ODS'!AK$15*10^6&lt;0,SUM('Chemicals Calcs'!AP$2:AP172)-'Chem - ODS'!AK$15*10^6&gt;0),SUM('Chemicals Calcs'!AP$2:AP172)-'Chem - ODS'!AK$15*10^6,'Chemicals Calcs'!AP172))</f>
        <v>0</v>
      </c>
    </row>
    <row r="173" spans="1:42">
      <c r="A173" s="74">
        <v>3000</v>
      </c>
      <c r="B173">
        <f ca="1">IF('Chemicals 2010'!$A181="CP",INDIRECT("'Chemicals 2010'!"&amp;'Country Selector'!$B$3&amp;ROW($A181))*10^12,0)</f>
        <v>0</v>
      </c>
      <c r="C173" s="90">
        <f t="shared" ca="1" si="8"/>
        <v>0</v>
      </c>
      <c r="D173" s="90">
        <f t="shared" ca="1" si="7"/>
        <v>0</v>
      </c>
      <c r="E173" s="90">
        <f t="shared" ca="1" si="7"/>
        <v>0</v>
      </c>
      <c r="F173" s="90">
        <f t="shared" ca="1" si="7"/>
        <v>0</v>
      </c>
      <c r="G173" s="210">
        <f ca="1">IF(SUM('Chemicals Calcs'!G$2:G173)-'Chem - ODS'!B$15*10^6&lt;0,0,IF(AND(SUM('Chemicals Calcs'!G$1:G172)-'Chem - ODS'!B$15*10^6&lt;0,SUM('Chemicals Calcs'!G$2:G173)-'Chem - ODS'!B$15*10^6&gt;0),SUM('Chemicals Calcs'!G$2:G173)-'Chem - ODS'!B$15*10^6,'Chemicals Calcs'!G173))</f>
        <v>0</v>
      </c>
      <c r="H173" s="210">
        <f ca="1">IF(SUM('Chemicals Calcs'!H$2:H173)-'Chem - ODS'!C$15*10^6&lt;0,0,IF(AND(SUM('Chemicals Calcs'!H$1:H172)-'Chem - ODS'!C$15*10^6&lt;0,SUM('Chemicals Calcs'!H$2:H173)-'Chem - ODS'!C$15*10^6&gt;0),SUM('Chemicals Calcs'!H$2:H173)-'Chem - ODS'!C$15*10^6,'Chemicals Calcs'!H173))</f>
        <v>0</v>
      </c>
      <c r="I173" s="210">
        <f ca="1">IF(SUM('Chemicals Calcs'!I$2:I173)-'Chem - ODS'!D$15*10^6&lt;0,0,IF(AND(SUM('Chemicals Calcs'!I$1:I172)-'Chem - ODS'!D$15*10^6&lt;0,SUM('Chemicals Calcs'!I$2:I173)-'Chem - ODS'!D$15*10^6&gt;0),SUM('Chemicals Calcs'!I$2:I173)-'Chem - ODS'!D$15*10^6,'Chemicals Calcs'!I173))</f>
        <v>0</v>
      </c>
      <c r="J173" s="210">
        <f ca="1">IF(SUM('Chemicals Calcs'!J$2:J173)-'Chem - ODS'!E$15*10^6&lt;0,0,IF(AND(SUM('Chemicals Calcs'!J$1:J172)-'Chem - ODS'!E$15*10^6&lt;0,SUM('Chemicals Calcs'!J$2:J173)-'Chem - ODS'!E$15*10^6&gt;0),SUM('Chemicals Calcs'!J$2:J173)-'Chem - ODS'!E$15*10^6,'Chemicals Calcs'!J173))</f>
        <v>0</v>
      </c>
      <c r="K173" s="210">
        <f ca="1">IF(SUM('Chemicals Calcs'!K$2:K173)-'Chem - ODS'!F$15*10^6&lt;0,0,IF(AND(SUM('Chemicals Calcs'!K$1:K172)-'Chem - ODS'!F$15*10^6&lt;0,SUM('Chemicals Calcs'!K$2:K173)-'Chem - ODS'!F$15*10^6&gt;0),SUM('Chemicals Calcs'!K$2:K173)-'Chem - ODS'!F$15*10^6,'Chemicals Calcs'!K173))</f>
        <v>0</v>
      </c>
      <c r="L173" s="210">
        <f ca="1">IF(SUM('Chemicals Calcs'!L$2:L173)-'Chem - ODS'!G$15*10^6&lt;0,0,IF(AND(SUM('Chemicals Calcs'!L$1:L172)-'Chem - ODS'!G$15*10^6&lt;0,SUM('Chemicals Calcs'!L$2:L173)-'Chem - ODS'!G$15*10^6&gt;0),SUM('Chemicals Calcs'!L$2:L173)-'Chem - ODS'!G$15*10^6,'Chemicals Calcs'!L173))</f>
        <v>0</v>
      </c>
      <c r="M173" s="210">
        <f ca="1">IF(SUM('Chemicals Calcs'!M$2:M173)-'Chem - ODS'!H$15*10^6&lt;0,0,IF(AND(SUM('Chemicals Calcs'!M$1:M172)-'Chem - ODS'!H$15*10^6&lt;0,SUM('Chemicals Calcs'!M$2:M173)-'Chem - ODS'!H$15*10^6&gt;0),SUM('Chemicals Calcs'!M$2:M173)-'Chem - ODS'!H$15*10^6,'Chemicals Calcs'!M173))</f>
        <v>0</v>
      </c>
      <c r="N173" s="210">
        <f ca="1">IF(SUM('Chemicals Calcs'!N$2:N173)-'Chem - ODS'!I$15*10^6&lt;0,0,IF(AND(SUM('Chemicals Calcs'!N$1:N172)-'Chem - ODS'!I$15*10^6&lt;0,SUM('Chemicals Calcs'!N$2:N173)-'Chem - ODS'!I$15*10^6&gt;0),SUM('Chemicals Calcs'!N$2:N173)-'Chem - ODS'!I$15*10^6,'Chemicals Calcs'!N173))</f>
        <v>0</v>
      </c>
      <c r="O173" s="210">
        <f ca="1">IF(SUM('Chemicals Calcs'!O$2:O173)-'Chem - ODS'!J$15*10^6&lt;0,0,IF(AND(SUM('Chemicals Calcs'!O$1:O172)-'Chem - ODS'!J$15*10^6&lt;0,SUM('Chemicals Calcs'!O$2:O173)-'Chem - ODS'!J$15*10^6&gt;0),SUM('Chemicals Calcs'!O$2:O173)-'Chem - ODS'!J$15*10^6,'Chemicals Calcs'!O173))</f>
        <v>0</v>
      </c>
      <c r="P173" s="210">
        <f ca="1">IF(SUM('Chemicals Calcs'!P$2:P173)-'Chem - ODS'!K$15*10^6&lt;0,0,IF(AND(SUM('Chemicals Calcs'!P$1:P172)-'Chem - ODS'!K$15*10^6&lt;0,SUM('Chemicals Calcs'!P$2:P173)-'Chem - ODS'!K$15*10^6&gt;0),SUM('Chemicals Calcs'!P$2:P173)-'Chem - ODS'!K$15*10^6,'Chemicals Calcs'!P173))</f>
        <v>0</v>
      </c>
      <c r="Q173" s="210">
        <f ca="1">IF(SUM('Chemicals Calcs'!Q$2:Q173)-'Chem - ODS'!L$15*10^6&lt;0,0,IF(AND(SUM('Chemicals Calcs'!Q$1:Q172)-'Chem - ODS'!L$15*10^6&lt;0,SUM('Chemicals Calcs'!Q$2:Q173)-'Chem - ODS'!L$15*10^6&gt;0),SUM('Chemicals Calcs'!Q$2:Q173)-'Chem - ODS'!L$15*10^6,'Chemicals Calcs'!Q173))</f>
        <v>0</v>
      </c>
      <c r="R173" s="210">
        <f ca="1">IF(SUM('Chemicals Calcs'!R$2:R173)-'Chem - ODS'!M$15*10^6&lt;0,0,IF(AND(SUM('Chemicals Calcs'!R$1:R172)-'Chem - ODS'!M$15*10^6&lt;0,SUM('Chemicals Calcs'!R$2:R173)-'Chem - ODS'!M$15*10^6&gt;0),SUM('Chemicals Calcs'!R$2:R173)-'Chem - ODS'!M$15*10^6,'Chemicals Calcs'!R173))</f>
        <v>0</v>
      </c>
      <c r="S173" s="210">
        <f ca="1">IF(SUM('Chemicals Calcs'!S$2:S173)-'Chem - ODS'!N$15*10^6&lt;0,0,IF(AND(SUM('Chemicals Calcs'!S$1:S172)-'Chem - ODS'!N$15*10^6&lt;0,SUM('Chemicals Calcs'!S$2:S173)-'Chem - ODS'!N$15*10^6&gt;0),SUM('Chemicals Calcs'!S$2:S173)-'Chem - ODS'!N$15*10^6,'Chemicals Calcs'!S173))</f>
        <v>0</v>
      </c>
      <c r="T173" s="210">
        <f ca="1">IF(SUM('Chemicals Calcs'!T$2:T173)-'Chem - ODS'!O$15*10^6&lt;0,0,IF(AND(SUM('Chemicals Calcs'!T$1:T172)-'Chem - ODS'!O$15*10^6&lt;0,SUM('Chemicals Calcs'!T$2:T173)-'Chem - ODS'!O$15*10^6&gt;0),SUM('Chemicals Calcs'!T$2:T173)-'Chem - ODS'!O$15*10^6,'Chemicals Calcs'!T173))</f>
        <v>0</v>
      </c>
      <c r="U173" s="210">
        <f ca="1">IF(SUM('Chemicals Calcs'!U$2:U173)-'Chem - ODS'!P$15*10^6&lt;0,0,IF(AND(SUM('Chemicals Calcs'!U$1:U172)-'Chem - ODS'!P$15*10^6&lt;0,SUM('Chemicals Calcs'!U$2:U173)-'Chem - ODS'!P$15*10^6&gt;0),SUM('Chemicals Calcs'!U$2:U173)-'Chem - ODS'!P$15*10^6,'Chemicals Calcs'!U173))</f>
        <v>0</v>
      </c>
      <c r="V173" s="210">
        <f ca="1">IF(SUM('Chemicals Calcs'!V$2:V173)-'Chem - ODS'!Q$15*10^6&lt;0,0,IF(AND(SUM('Chemicals Calcs'!V$1:V172)-'Chem - ODS'!Q$15*10^6&lt;0,SUM('Chemicals Calcs'!V$2:V173)-'Chem - ODS'!Q$15*10^6&gt;0),SUM('Chemicals Calcs'!V$2:V173)-'Chem - ODS'!Q$15*10^6,'Chemicals Calcs'!V173))</f>
        <v>0</v>
      </c>
      <c r="W173" s="210">
        <f ca="1">IF(SUM('Chemicals Calcs'!W$2:W173)-'Chem - ODS'!R$15*10^6&lt;0,0,IF(AND(SUM('Chemicals Calcs'!W$1:W172)-'Chem - ODS'!R$15*10^6&lt;0,SUM('Chemicals Calcs'!W$2:W173)-'Chem - ODS'!R$15*10^6&gt;0),SUM('Chemicals Calcs'!W$2:W173)-'Chem - ODS'!R$15*10^6,'Chemicals Calcs'!W173))</f>
        <v>0</v>
      </c>
      <c r="X173" s="210">
        <f ca="1">IF(SUM('Chemicals Calcs'!X$2:X173)-'Chem - ODS'!S$15*10^6&lt;0,0,IF(AND(SUM('Chemicals Calcs'!X$1:X172)-'Chem - ODS'!S$15*10^6&lt;0,SUM('Chemicals Calcs'!X$2:X173)-'Chem - ODS'!S$15*10^6&gt;0),SUM('Chemicals Calcs'!X$2:X173)-'Chem - ODS'!S$15*10^6,'Chemicals Calcs'!X173))</f>
        <v>0</v>
      </c>
      <c r="Y173" s="210">
        <f ca="1">IF(SUM('Chemicals Calcs'!Y$2:Y173)-'Chem - ODS'!T$15*10^6&lt;0,0,IF(AND(SUM('Chemicals Calcs'!Y$1:Y172)-'Chem - ODS'!T$15*10^6&lt;0,SUM('Chemicals Calcs'!Y$2:Y173)-'Chem - ODS'!T$15*10^6&gt;0),SUM('Chemicals Calcs'!Y$2:Y173)-'Chem - ODS'!T$15*10^6,'Chemicals Calcs'!Y173))</f>
        <v>0</v>
      </c>
      <c r="Z173" s="210">
        <f ca="1">IF(SUM('Chemicals Calcs'!Z$2:Z173)-'Chem - ODS'!U$15*10^6&lt;0,0,IF(AND(SUM('Chemicals Calcs'!Z$1:Z172)-'Chem - ODS'!U$15*10^6&lt;0,SUM('Chemicals Calcs'!Z$2:Z173)-'Chem - ODS'!U$15*10^6&gt;0),SUM('Chemicals Calcs'!Z$2:Z173)-'Chem - ODS'!U$15*10^6,'Chemicals Calcs'!Z173))</f>
        <v>0</v>
      </c>
      <c r="AA173" s="210">
        <f ca="1">IF(SUM('Chemicals Calcs'!AA$2:AA173)-'Chem - ODS'!V$15*10^6&lt;0,0,IF(AND(SUM('Chemicals Calcs'!AA$1:AA172)-'Chem - ODS'!V$15*10^6&lt;0,SUM('Chemicals Calcs'!AA$2:AA173)-'Chem - ODS'!V$15*10^6&gt;0),SUM('Chemicals Calcs'!AA$2:AA173)-'Chem - ODS'!V$15*10^6,'Chemicals Calcs'!AA173))</f>
        <v>0</v>
      </c>
      <c r="AB173" s="210">
        <f ca="1">IF(SUM('Chemicals Calcs'!AB$2:AB173)-'Chem - ODS'!W$15*10^6&lt;0,0,IF(AND(SUM('Chemicals Calcs'!AB$1:AB172)-'Chem - ODS'!W$15*10^6&lt;0,SUM('Chemicals Calcs'!AB$2:AB173)-'Chem - ODS'!W$15*10^6&gt;0),SUM('Chemicals Calcs'!AB$2:AB173)-'Chem - ODS'!W$15*10^6,'Chemicals Calcs'!AB173))</f>
        <v>0</v>
      </c>
      <c r="AC173" s="210">
        <f ca="1">IF(SUM('Chemicals Calcs'!AC$2:AC173)-'Chem - ODS'!X$15*10^6&lt;0,0,IF(AND(SUM('Chemicals Calcs'!AC$1:AC172)-'Chem - ODS'!X$15*10^6&lt;0,SUM('Chemicals Calcs'!AC$2:AC173)-'Chem - ODS'!X$15*10^6&gt;0),SUM('Chemicals Calcs'!AC$2:AC173)-'Chem - ODS'!X$15*10^6,'Chemicals Calcs'!AC173))</f>
        <v>0</v>
      </c>
      <c r="AD173" s="210">
        <f ca="1">IF(SUM('Chemicals Calcs'!AD$2:AD173)-'Chem - ODS'!Y$15*10^6&lt;0,0,IF(AND(SUM('Chemicals Calcs'!AD$1:AD172)-'Chem - ODS'!Y$15*10^6&lt;0,SUM('Chemicals Calcs'!AD$2:AD173)-'Chem - ODS'!Y$15*10^6&gt;0),SUM('Chemicals Calcs'!AD$2:AD173)-'Chem - ODS'!Y$15*10^6,'Chemicals Calcs'!AD173))</f>
        <v>0</v>
      </c>
      <c r="AE173" s="210">
        <f ca="1">IF(SUM('Chemicals Calcs'!AE$2:AE173)-'Chem - ODS'!Z$15*10^6&lt;0,0,IF(AND(SUM('Chemicals Calcs'!AE$1:AE172)-'Chem - ODS'!Z$15*10^6&lt;0,SUM('Chemicals Calcs'!AE$2:AE173)-'Chem - ODS'!Z$15*10^6&gt;0),SUM('Chemicals Calcs'!AE$2:AE173)-'Chem - ODS'!Z$15*10^6,'Chemicals Calcs'!AE173))</f>
        <v>0</v>
      </c>
      <c r="AF173" s="210">
        <f ca="1">IF(SUM('Chemicals Calcs'!AF$2:AF173)-'Chem - ODS'!AA$15*10^6&lt;0,0,IF(AND(SUM('Chemicals Calcs'!AF$1:AF172)-'Chem - ODS'!AA$15*10^6&lt;0,SUM('Chemicals Calcs'!AF$2:AF173)-'Chem - ODS'!AA$15*10^6&gt;0),SUM('Chemicals Calcs'!AF$2:AF173)-'Chem - ODS'!AA$15*10^6,'Chemicals Calcs'!AF173))</f>
        <v>0</v>
      </c>
      <c r="AG173" s="210">
        <f ca="1">IF(SUM('Chemicals Calcs'!AG$2:AG173)-'Chem - ODS'!AB$15*10^6&lt;0,0,IF(AND(SUM('Chemicals Calcs'!AG$1:AG172)-'Chem - ODS'!AB$15*10^6&lt;0,SUM('Chemicals Calcs'!AG$2:AG173)-'Chem - ODS'!AB$15*10^6&gt;0),SUM('Chemicals Calcs'!AG$2:AG173)-'Chem - ODS'!AB$15*10^6,'Chemicals Calcs'!AG173))</f>
        <v>0</v>
      </c>
      <c r="AH173" s="210">
        <f ca="1">IF(SUM('Chemicals Calcs'!AH$2:AH173)-'Chem - ODS'!AC$15*10^6&lt;0,0,IF(AND(SUM('Chemicals Calcs'!AH$1:AH172)-'Chem - ODS'!AC$15*10^6&lt;0,SUM('Chemicals Calcs'!AH$2:AH173)-'Chem - ODS'!AC$15*10^6&gt;0),SUM('Chemicals Calcs'!AH$2:AH173)-'Chem - ODS'!AC$15*10^6,'Chemicals Calcs'!AH173))</f>
        <v>0</v>
      </c>
      <c r="AI173" s="210">
        <f ca="1">IF(SUM('Chemicals Calcs'!AI$2:AI173)-'Chem - ODS'!AD$15*10^6&lt;0,0,IF(AND(SUM('Chemicals Calcs'!AI$1:AI172)-'Chem - ODS'!AD$15*10^6&lt;0,SUM('Chemicals Calcs'!AI$2:AI173)-'Chem - ODS'!AD$15*10^6&gt;0),SUM('Chemicals Calcs'!AI$2:AI173)-'Chem - ODS'!AD$15*10^6,'Chemicals Calcs'!AI173))</f>
        <v>0</v>
      </c>
      <c r="AJ173" s="210">
        <f ca="1">IF(SUM('Chemicals Calcs'!AJ$2:AJ173)-'Chem - ODS'!AE$15*10^6&lt;0,0,IF(AND(SUM('Chemicals Calcs'!AJ$1:AJ172)-'Chem - ODS'!AE$15*10^6&lt;0,SUM('Chemicals Calcs'!AJ$2:AJ173)-'Chem - ODS'!AE$15*10^6&gt;0),SUM('Chemicals Calcs'!AJ$2:AJ173)-'Chem - ODS'!AE$15*10^6,'Chemicals Calcs'!AJ173))</f>
        <v>0</v>
      </c>
      <c r="AK173" s="210">
        <f ca="1">IF(SUM('Chemicals Calcs'!AK$2:AK173)-'Chem - ODS'!AF$15*10^6&lt;0,0,IF(AND(SUM('Chemicals Calcs'!AK$1:AK172)-'Chem - ODS'!AF$15*10^6&lt;0,SUM('Chemicals Calcs'!AK$2:AK173)-'Chem - ODS'!AF$15*10^6&gt;0),SUM('Chemicals Calcs'!AK$2:AK173)-'Chem - ODS'!AF$15*10^6,'Chemicals Calcs'!AK173))</f>
        <v>0</v>
      </c>
      <c r="AL173" s="210">
        <f ca="1">IF(SUM('Chemicals Calcs'!AL$2:AL173)-'Chem - ODS'!AG$15*10^6&lt;0,0,IF(AND(SUM('Chemicals Calcs'!AL$1:AL172)-'Chem - ODS'!AG$15*10^6&lt;0,SUM('Chemicals Calcs'!AL$2:AL173)-'Chem - ODS'!AG$15*10^6&gt;0),SUM('Chemicals Calcs'!AL$2:AL173)-'Chem - ODS'!AG$15*10^6,'Chemicals Calcs'!AL173))</f>
        <v>0</v>
      </c>
      <c r="AM173" s="210">
        <f ca="1">IF(SUM('Chemicals Calcs'!AM$2:AM173)-'Chem - ODS'!AH$15*10^6&lt;0,0,IF(AND(SUM('Chemicals Calcs'!AM$1:AM172)-'Chem - ODS'!AH$15*10^6&lt;0,SUM('Chemicals Calcs'!AM$2:AM173)-'Chem - ODS'!AH$15*10^6&gt;0),SUM('Chemicals Calcs'!AM$2:AM173)-'Chem - ODS'!AH$15*10^6,'Chemicals Calcs'!AM173))</f>
        <v>0</v>
      </c>
      <c r="AN173" s="210">
        <f ca="1">IF(SUM('Chemicals Calcs'!AN$2:AN173)-'Chem - ODS'!AI$15*10^6&lt;0,0,IF(AND(SUM('Chemicals Calcs'!AN$1:AN172)-'Chem - ODS'!AI$15*10^6&lt;0,SUM('Chemicals Calcs'!AN$2:AN173)-'Chem - ODS'!AI$15*10^6&gt;0),SUM('Chemicals Calcs'!AN$2:AN173)-'Chem - ODS'!AI$15*10^6,'Chemicals Calcs'!AN173))</f>
        <v>0</v>
      </c>
      <c r="AO173" s="210">
        <f ca="1">IF(SUM('Chemicals Calcs'!AO$2:AO173)-'Chem - ODS'!AJ$15*10^6&lt;0,0,IF(AND(SUM('Chemicals Calcs'!AO$1:AO172)-'Chem - ODS'!AJ$15*10^6&lt;0,SUM('Chemicals Calcs'!AO$2:AO173)-'Chem - ODS'!AJ$15*10^6&gt;0),SUM('Chemicals Calcs'!AO$2:AO173)-'Chem - ODS'!AJ$15*10^6,'Chemicals Calcs'!AO173))</f>
        <v>0</v>
      </c>
      <c r="AP173" s="210">
        <f ca="1">IF(SUM('Chemicals Calcs'!AP$2:AP173)-'Chem - ODS'!AK$15*10^6&lt;0,0,IF(AND(SUM('Chemicals Calcs'!AP$1:AP172)-'Chem - ODS'!AK$15*10^6&lt;0,SUM('Chemicals Calcs'!AP$2:AP173)-'Chem - ODS'!AK$15*10^6&gt;0),SUM('Chemicals Calcs'!AP$2:AP173)-'Chem - ODS'!AK$15*10^6,'Chemicals Calcs'!AP173))</f>
        <v>0</v>
      </c>
    </row>
    <row r="174" spans="1:42">
      <c r="A174" s="74">
        <v>5000</v>
      </c>
      <c r="B174">
        <f ca="1">IF('Chemicals 2010'!$A182="CP",INDIRECT("'Chemicals 2010'!"&amp;'Country Selector'!$B$3&amp;ROW($A182))*10^12,0)</f>
        <v>0</v>
      </c>
      <c r="C174" s="90">
        <f t="shared" ca="1" si="8"/>
        <v>0</v>
      </c>
      <c r="D174" s="90">
        <f t="shared" ca="1" si="7"/>
        <v>0</v>
      </c>
      <c r="E174" s="90">
        <f t="shared" ca="1" si="7"/>
        <v>0</v>
      </c>
      <c r="F174" s="90">
        <f t="shared" ca="1" si="7"/>
        <v>0</v>
      </c>
      <c r="G174" s="210">
        <f ca="1">IF(SUM('Chemicals Calcs'!G$2:G174)-'Chem - ODS'!B$15*10^6&lt;0,0,IF(AND(SUM('Chemicals Calcs'!G$1:G173)-'Chem - ODS'!B$15*10^6&lt;0,SUM('Chemicals Calcs'!G$2:G174)-'Chem - ODS'!B$15*10^6&gt;0),SUM('Chemicals Calcs'!G$2:G174)-'Chem - ODS'!B$15*10^6,'Chemicals Calcs'!G174))</f>
        <v>0</v>
      </c>
      <c r="H174" s="210">
        <f ca="1">IF(SUM('Chemicals Calcs'!H$2:H174)-'Chem - ODS'!C$15*10^6&lt;0,0,IF(AND(SUM('Chemicals Calcs'!H$1:H173)-'Chem - ODS'!C$15*10^6&lt;0,SUM('Chemicals Calcs'!H$2:H174)-'Chem - ODS'!C$15*10^6&gt;0),SUM('Chemicals Calcs'!H$2:H174)-'Chem - ODS'!C$15*10^6,'Chemicals Calcs'!H174))</f>
        <v>0</v>
      </c>
      <c r="I174" s="210">
        <f ca="1">IF(SUM('Chemicals Calcs'!I$2:I174)-'Chem - ODS'!D$15*10^6&lt;0,0,IF(AND(SUM('Chemicals Calcs'!I$1:I173)-'Chem - ODS'!D$15*10^6&lt;0,SUM('Chemicals Calcs'!I$2:I174)-'Chem - ODS'!D$15*10^6&gt;0),SUM('Chemicals Calcs'!I$2:I174)-'Chem - ODS'!D$15*10^6,'Chemicals Calcs'!I174))</f>
        <v>0</v>
      </c>
      <c r="J174" s="210">
        <f ca="1">IF(SUM('Chemicals Calcs'!J$2:J174)-'Chem - ODS'!E$15*10^6&lt;0,0,IF(AND(SUM('Chemicals Calcs'!J$1:J173)-'Chem - ODS'!E$15*10^6&lt;0,SUM('Chemicals Calcs'!J$2:J174)-'Chem - ODS'!E$15*10^6&gt;0),SUM('Chemicals Calcs'!J$2:J174)-'Chem - ODS'!E$15*10^6,'Chemicals Calcs'!J174))</f>
        <v>0</v>
      </c>
      <c r="K174" s="210">
        <f ca="1">IF(SUM('Chemicals Calcs'!K$2:K174)-'Chem - ODS'!F$15*10^6&lt;0,0,IF(AND(SUM('Chemicals Calcs'!K$1:K173)-'Chem - ODS'!F$15*10^6&lt;0,SUM('Chemicals Calcs'!K$2:K174)-'Chem - ODS'!F$15*10^6&gt;0),SUM('Chemicals Calcs'!K$2:K174)-'Chem - ODS'!F$15*10^6,'Chemicals Calcs'!K174))</f>
        <v>0</v>
      </c>
      <c r="L174" s="210">
        <f ca="1">IF(SUM('Chemicals Calcs'!L$2:L174)-'Chem - ODS'!G$15*10^6&lt;0,0,IF(AND(SUM('Chemicals Calcs'!L$1:L173)-'Chem - ODS'!G$15*10^6&lt;0,SUM('Chemicals Calcs'!L$2:L174)-'Chem - ODS'!G$15*10^6&gt;0),SUM('Chemicals Calcs'!L$2:L174)-'Chem - ODS'!G$15*10^6,'Chemicals Calcs'!L174))</f>
        <v>0</v>
      </c>
      <c r="M174" s="210">
        <f ca="1">IF(SUM('Chemicals Calcs'!M$2:M174)-'Chem - ODS'!H$15*10^6&lt;0,0,IF(AND(SUM('Chemicals Calcs'!M$1:M173)-'Chem - ODS'!H$15*10^6&lt;0,SUM('Chemicals Calcs'!M$2:M174)-'Chem - ODS'!H$15*10^6&gt;0),SUM('Chemicals Calcs'!M$2:M174)-'Chem - ODS'!H$15*10^6,'Chemicals Calcs'!M174))</f>
        <v>0</v>
      </c>
      <c r="N174" s="210">
        <f ca="1">IF(SUM('Chemicals Calcs'!N$2:N174)-'Chem - ODS'!I$15*10^6&lt;0,0,IF(AND(SUM('Chemicals Calcs'!N$1:N173)-'Chem - ODS'!I$15*10^6&lt;0,SUM('Chemicals Calcs'!N$2:N174)-'Chem - ODS'!I$15*10^6&gt;0),SUM('Chemicals Calcs'!N$2:N174)-'Chem - ODS'!I$15*10^6,'Chemicals Calcs'!N174))</f>
        <v>0</v>
      </c>
      <c r="O174" s="210">
        <f ca="1">IF(SUM('Chemicals Calcs'!O$2:O174)-'Chem - ODS'!J$15*10^6&lt;0,0,IF(AND(SUM('Chemicals Calcs'!O$1:O173)-'Chem - ODS'!J$15*10^6&lt;0,SUM('Chemicals Calcs'!O$2:O174)-'Chem - ODS'!J$15*10^6&gt;0),SUM('Chemicals Calcs'!O$2:O174)-'Chem - ODS'!J$15*10^6,'Chemicals Calcs'!O174))</f>
        <v>0</v>
      </c>
      <c r="P174" s="210">
        <f ca="1">IF(SUM('Chemicals Calcs'!P$2:P174)-'Chem - ODS'!K$15*10^6&lt;0,0,IF(AND(SUM('Chemicals Calcs'!P$1:P173)-'Chem - ODS'!K$15*10^6&lt;0,SUM('Chemicals Calcs'!P$2:P174)-'Chem - ODS'!K$15*10^6&gt;0),SUM('Chemicals Calcs'!P$2:P174)-'Chem - ODS'!K$15*10^6,'Chemicals Calcs'!P174))</f>
        <v>0</v>
      </c>
      <c r="Q174" s="210">
        <f ca="1">IF(SUM('Chemicals Calcs'!Q$2:Q174)-'Chem - ODS'!L$15*10^6&lt;0,0,IF(AND(SUM('Chemicals Calcs'!Q$1:Q173)-'Chem - ODS'!L$15*10^6&lt;0,SUM('Chemicals Calcs'!Q$2:Q174)-'Chem - ODS'!L$15*10^6&gt;0),SUM('Chemicals Calcs'!Q$2:Q174)-'Chem - ODS'!L$15*10^6,'Chemicals Calcs'!Q174))</f>
        <v>0</v>
      </c>
      <c r="R174" s="210">
        <f ca="1">IF(SUM('Chemicals Calcs'!R$2:R174)-'Chem - ODS'!M$15*10^6&lt;0,0,IF(AND(SUM('Chemicals Calcs'!R$1:R173)-'Chem - ODS'!M$15*10^6&lt;0,SUM('Chemicals Calcs'!R$2:R174)-'Chem - ODS'!M$15*10^6&gt;0),SUM('Chemicals Calcs'!R$2:R174)-'Chem - ODS'!M$15*10^6,'Chemicals Calcs'!R174))</f>
        <v>0</v>
      </c>
      <c r="S174" s="210">
        <f ca="1">IF(SUM('Chemicals Calcs'!S$2:S174)-'Chem - ODS'!N$15*10^6&lt;0,0,IF(AND(SUM('Chemicals Calcs'!S$1:S173)-'Chem - ODS'!N$15*10^6&lt;0,SUM('Chemicals Calcs'!S$2:S174)-'Chem - ODS'!N$15*10^6&gt;0),SUM('Chemicals Calcs'!S$2:S174)-'Chem - ODS'!N$15*10^6,'Chemicals Calcs'!S174))</f>
        <v>0</v>
      </c>
      <c r="T174" s="210">
        <f ca="1">IF(SUM('Chemicals Calcs'!T$2:T174)-'Chem - ODS'!O$15*10^6&lt;0,0,IF(AND(SUM('Chemicals Calcs'!T$1:T173)-'Chem - ODS'!O$15*10^6&lt;0,SUM('Chemicals Calcs'!T$2:T174)-'Chem - ODS'!O$15*10^6&gt;0),SUM('Chemicals Calcs'!T$2:T174)-'Chem - ODS'!O$15*10^6,'Chemicals Calcs'!T174))</f>
        <v>0</v>
      </c>
      <c r="U174" s="210">
        <f ca="1">IF(SUM('Chemicals Calcs'!U$2:U174)-'Chem - ODS'!P$15*10^6&lt;0,0,IF(AND(SUM('Chemicals Calcs'!U$1:U173)-'Chem - ODS'!P$15*10^6&lt;0,SUM('Chemicals Calcs'!U$2:U174)-'Chem - ODS'!P$15*10^6&gt;0),SUM('Chemicals Calcs'!U$2:U174)-'Chem - ODS'!P$15*10^6,'Chemicals Calcs'!U174))</f>
        <v>0</v>
      </c>
      <c r="V174" s="210">
        <f ca="1">IF(SUM('Chemicals Calcs'!V$2:V174)-'Chem - ODS'!Q$15*10^6&lt;0,0,IF(AND(SUM('Chemicals Calcs'!V$1:V173)-'Chem - ODS'!Q$15*10^6&lt;0,SUM('Chemicals Calcs'!V$2:V174)-'Chem - ODS'!Q$15*10^6&gt;0),SUM('Chemicals Calcs'!V$2:V174)-'Chem - ODS'!Q$15*10^6,'Chemicals Calcs'!V174))</f>
        <v>0</v>
      </c>
      <c r="W174" s="210">
        <f ca="1">IF(SUM('Chemicals Calcs'!W$2:W174)-'Chem - ODS'!R$15*10^6&lt;0,0,IF(AND(SUM('Chemicals Calcs'!W$1:W173)-'Chem - ODS'!R$15*10^6&lt;0,SUM('Chemicals Calcs'!W$2:W174)-'Chem - ODS'!R$15*10^6&gt;0),SUM('Chemicals Calcs'!W$2:W174)-'Chem - ODS'!R$15*10^6,'Chemicals Calcs'!W174))</f>
        <v>0</v>
      </c>
      <c r="X174" s="210">
        <f ca="1">IF(SUM('Chemicals Calcs'!X$2:X174)-'Chem - ODS'!S$15*10^6&lt;0,0,IF(AND(SUM('Chemicals Calcs'!X$1:X173)-'Chem - ODS'!S$15*10^6&lt;0,SUM('Chemicals Calcs'!X$2:X174)-'Chem - ODS'!S$15*10^6&gt;0),SUM('Chemicals Calcs'!X$2:X174)-'Chem - ODS'!S$15*10^6,'Chemicals Calcs'!X174))</f>
        <v>0</v>
      </c>
      <c r="Y174" s="210">
        <f ca="1">IF(SUM('Chemicals Calcs'!Y$2:Y174)-'Chem - ODS'!T$15*10^6&lt;0,0,IF(AND(SUM('Chemicals Calcs'!Y$1:Y173)-'Chem - ODS'!T$15*10^6&lt;0,SUM('Chemicals Calcs'!Y$2:Y174)-'Chem - ODS'!T$15*10^6&gt;0),SUM('Chemicals Calcs'!Y$2:Y174)-'Chem - ODS'!T$15*10^6,'Chemicals Calcs'!Y174))</f>
        <v>0</v>
      </c>
      <c r="Z174" s="210">
        <f ca="1">IF(SUM('Chemicals Calcs'!Z$2:Z174)-'Chem - ODS'!U$15*10^6&lt;0,0,IF(AND(SUM('Chemicals Calcs'!Z$1:Z173)-'Chem - ODS'!U$15*10^6&lt;0,SUM('Chemicals Calcs'!Z$2:Z174)-'Chem - ODS'!U$15*10^6&gt;0),SUM('Chemicals Calcs'!Z$2:Z174)-'Chem - ODS'!U$15*10^6,'Chemicals Calcs'!Z174))</f>
        <v>0</v>
      </c>
      <c r="AA174" s="210">
        <f ca="1">IF(SUM('Chemicals Calcs'!AA$2:AA174)-'Chem - ODS'!V$15*10^6&lt;0,0,IF(AND(SUM('Chemicals Calcs'!AA$1:AA173)-'Chem - ODS'!V$15*10^6&lt;0,SUM('Chemicals Calcs'!AA$2:AA174)-'Chem - ODS'!V$15*10^6&gt;0),SUM('Chemicals Calcs'!AA$2:AA174)-'Chem - ODS'!V$15*10^6,'Chemicals Calcs'!AA174))</f>
        <v>0</v>
      </c>
      <c r="AB174" s="210">
        <f ca="1">IF(SUM('Chemicals Calcs'!AB$2:AB174)-'Chem - ODS'!W$15*10^6&lt;0,0,IF(AND(SUM('Chemicals Calcs'!AB$1:AB173)-'Chem - ODS'!W$15*10^6&lt;0,SUM('Chemicals Calcs'!AB$2:AB174)-'Chem - ODS'!W$15*10^6&gt;0),SUM('Chemicals Calcs'!AB$2:AB174)-'Chem - ODS'!W$15*10^6,'Chemicals Calcs'!AB174))</f>
        <v>0</v>
      </c>
      <c r="AC174" s="210">
        <f ca="1">IF(SUM('Chemicals Calcs'!AC$2:AC174)-'Chem - ODS'!X$15*10^6&lt;0,0,IF(AND(SUM('Chemicals Calcs'!AC$1:AC173)-'Chem - ODS'!X$15*10^6&lt;0,SUM('Chemicals Calcs'!AC$2:AC174)-'Chem - ODS'!X$15*10^6&gt;0),SUM('Chemicals Calcs'!AC$2:AC174)-'Chem - ODS'!X$15*10^6,'Chemicals Calcs'!AC174))</f>
        <v>0</v>
      </c>
      <c r="AD174" s="210">
        <f ca="1">IF(SUM('Chemicals Calcs'!AD$2:AD174)-'Chem - ODS'!Y$15*10^6&lt;0,0,IF(AND(SUM('Chemicals Calcs'!AD$1:AD173)-'Chem - ODS'!Y$15*10^6&lt;0,SUM('Chemicals Calcs'!AD$2:AD174)-'Chem - ODS'!Y$15*10^6&gt;0),SUM('Chemicals Calcs'!AD$2:AD174)-'Chem - ODS'!Y$15*10^6,'Chemicals Calcs'!AD174))</f>
        <v>0</v>
      </c>
      <c r="AE174" s="210">
        <f ca="1">IF(SUM('Chemicals Calcs'!AE$2:AE174)-'Chem - ODS'!Z$15*10^6&lt;0,0,IF(AND(SUM('Chemicals Calcs'!AE$1:AE173)-'Chem - ODS'!Z$15*10^6&lt;0,SUM('Chemicals Calcs'!AE$2:AE174)-'Chem - ODS'!Z$15*10^6&gt;0),SUM('Chemicals Calcs'!AE$2:AE174)-'Chem - ODS'!Z$15*10^6,'Chemicals Calcs'!AE174))</f>
        <v>0</v>
      </c>
      <c r="AF174" s="210">
        <f ca="1">IF(SUM('Chemicals Calcs'!AF$2:AF174)-'Chem - ODS'!AA$15*10^6&lt;0,0,IF(AND(SUM('Chemicals Calcs'!AF$1:AF173)-'Chem - ODS'!AA$15*10^6&lt;0,SUM('Chemicals Calcs'!AF$2:AF174)-'Chem - ODS'!AA$15*10^6&gt;0),SUM('Chemicals Calcs'!AF$2:AF174)-'Chem - ODS'!AA$15*10^6,'Chemicals Calcs'!AF174))</f>
        <v>0</v>
      </c>
      <c r="AG174" s="210">
        <f ca="1">IF(SUM('Chemicals Calcs'!AG$2:AG174)-'Chem - ODS'!AB$15*10^6&lt;0,0,IF(AND(SUM('Chemicals Calcs'!AG$1:AG173)-'Chem - ODS'!AB$15*10^6&lt;0,SUM('Chemicals Calcs'!AG$2:AG174)-'Chem - ODS'!AB$15*10^6&gt;0),SUM('Chemicals Calcs'!AG$2:AG174)-'Chem - ODS'!AB$15*10^6,'Chemicals Calcs'!AG174))</f>
        <v>0</v>
      </c>
      <c r="AH174" s="210">
        <f ca="1">IF(SUM('Chemicals Calcs'!AH$2:AH174)-'Chem - ODS'!AC$15*10^6&lt;0,0,IF(AND(SUM('Chemicals Calcs'!AH$1:AH173)-'Chem - ODS'!AC$15*10^6&lt;0,SUM('Chemicals Calcs'!AH$2:AH174)-'Chem - ODS'!AC$15*10^6&gt;0),SUM('Chemicals Calcs'!AH$2:AH174)-'Chem - ODS'!AC$15*10^6,'Chemicals Calcs'!AH174))</f>
        <v>0</v>
      </c>
      <c r="AI174" s="210">
        <f ca="1">IF(SUM('Chemicals Calcs'!AI$2:AI174)-'Chem - ODS'!AD$15*10^6&lt;0,0,IF(AND(SUM('Chemicals Calcs'!AI$1:AI173)-'Chem - ODS'!AD$15*10^6&lt;0,SUM('Chemicals Calcs'!AI$2:AI174)-'Chem - ODS'!AD$15*10^6&gt;0),SUM('Chemicals Calcs'!AI$2:AI174)-'Chem - ODS'!AD$15*10^6,'Chemicals Calcs'!AI174))</f>
        <v>0</v>
      </c>
      <c r="AJ174" s="210">
        <f ca="1">IF(SUM('Chemicals Calcs'!AJ$2:AJ174)-'Chem - ODS'!AE$15*10^6&lt;0,0,IF(AND(SUM('Chemicals Calcs'!AJ$1:AJ173)-'Chem - ODS'!AE$15*10^6&lt;0,SUM('Chemicals Calcs'!AJ$2:AJ174)-'Chem - ODS'!AE$15*10^6&gt;0),SUM('Chemicals Calcs'!AJ$2:AJ174)-'Chem - ODS'!AE$15*10^6,'Chemicals Calcs'!AJ174))</f>
        <v>0</v>
      </c>
      <c r="AK174" s="210">
        <f ca="1">IF(SUM('Chemicals Calcs'!AK$2:AK174)-'Chem - ODS'!AF$15*10^6&lt;0,0,IF(AND(SUM('Chemicals Calcs'!AK$1:AK173)-'Chem - ODS'!AF$15*10^6&lt;0,SUM('Chemicals Calcs'!AK$2:AK174)-'Chem - ODS'!AF$15*10^6&gt;0),SUM('Chemicals Calcs'!AK$2:AK174)-'Chem - ODS'!AF$15*10^6,'Chemicals Calcs'!AK174))</f>
        <v>0</v>
      </c>
      <c r="AL174" s="210">
        <f ca="1">IF(SUM('Chemicals Calcs'!AL$2:AL174)-'Chem - ODS'!AG$15*10^6&lt;0,0,IF(AND(SUM('Chemicals Calcs'!AL$1:AL173)-'Chem - ODS'!AG$15*10^6&lt;0,SUM('Chemicals Calcs'!AL$2:AL174)-'Chem - ODS'!AG$15*10^6&gt;0),SUM('Chemicals Calcs'!AL$2:AL174)-'Chem - ODS'!AG$15*10^6,'Chemicals Calcs'!AL174))</f>
        <v>0</v>
      </c>
      <c r="AM174" s="210">
        <f ca="1">IF(SUM('Chemicals Calcs'!AM$2:AM174)-'Chem - ODS'!AH$15*10^6&lt;0,0,IF(AND(SUM('Chemicals Calcs'!AM$1:AM173)-'Chem - ODS'!AH$15*10^6&lt;0,SUM('Chemicals Calcs'!AM$2:AM174)-'Chem - ODS'!AH$15*10^6&gt;0),SUM('Chemicals Calcs'!AM$2:AM174)-'Chem - ODS'!AH$15*10^6,'Chemicals Calcs'!AM174))</f>
        <v>0</v>
      </c>
      <c r="AN174" s="210">
        <f ca="1">IF(SUM('Chemicals Calcs'!AN$2:AN174)-'Chem - ODS'!AI$15*10^6&lt;0,0,IF(AND(SUM('Chemicals Calcs'!AN$1:AN173)-'Chem - ODS'!AI$15*10^6&lt;0,SUM('Chemicals Calcs'!AN$2:AN174)-'Chem - ODS'!AI$15*10^6&gt;0),SUM('Chemicals Calcs'!AN$2:AN174)-'Chem - ODS'!AI$15*10^6,'Chemicals Calcs'!AN174))</f>
        <v>0</v>
      </c>
      <c r="AO174" s="210">
        <f ca="1">IF(SUM('Chemicals Calcs'!AO$2:AO174)-'Chem - ODS'!AJ$15*10^6&lt;0,0,IF(AND(SUM('Chemicals Calcs'!AO$1:AO173)-'Chem - ODS'!AJ$15*10^6&lt;0,SUM('Chemicals Calcs'!AO$2:AO174)-'Chem - ODS'!AJ$15*10^6&gt;0),SUM('Chemicals Calcs'!AO$2:AO174)-'Chem - ODS'!AJ$15*10^6,'Chemicals Calcs'!AO174))</f>
        <v>0</v>
      </c>
      <c r="AP174" s="210">
        <f ca="1">IF(SUM('Chemicals Calcs'!AP$2:AP174)-'Chem - ODS'!AK$15*10^6&lt;0,0,IF(AND(SUM('Chemicals Calcs'!AP$1:AP173)-'Chem - ODS'!AK$15*10^6&lt;0,SUM('Chemicals Calcs'!AP$2:AP174)-'Chem - ODS'!AK$15*10^6&gt;0),SUM('Chemicals Calcs'!AP$2:AP174)-'Chem - ODS'!AK$15*10^6,'Chemicals Calcs'!AP174))</f>
        <v>0</v>
      </c>
    </row>
    <row r="175" spans="1:42">
      <c r="A175" s="74">
        <v>10000</v>
      </c>
      <c r="B175">
        <f ca="1">IF('Chemicals 2010'!$A183="CP",INDIRECT("'Chemicals 2010'!"&amp;'Country Selector'!$B$3&amp;ROW($A183))*10^12,0)</f>
        <v>0</v>
      </c>
      <c r="C175" s="90">
        <f t="shared" ca="1" si="8"/>
        <v>0</v>
      </c>
      <c r="D175" s="90">
        <f t="shared" ca="1" si="7"/>
        <v>0</v>
      </c>
      <c r="E175" s="90">
        <f t="shared" ca="1" si="7"/>
        <v>0</v>
      </c>
      <c r="F175" s="90">
        <f t="shared" ca="1" si="7"/>
        <v>0</v>
      </c>
      <c r="G175" s="210">
        <f ca="1">IF(SUM('Chemicals Calcs'!G$2:G175)-'Chem - ODS'!B$15*10^6&lt;0,0,IF(AND(SUM('Chemicals Calcs'!G$1:G174)-'Chem - ODS'!B$15*10^6&lt;0,SUM('Chemicals Calcs'!G$2:G175)-'Chem - ODS'!B$15*10^6&gt;0),SUM('Chemicals Calcs'!G$2:G175)-'Chem - ODS'!B$15*10^6,'Chemicals Calcs'!G175))</f>
        <v>0</v>
      </c>
      <c r="H175" s="210">
        <f ca="1">IF(SUM('Chemicals Calcs'!H$2:H175)-'Chem - ODS'!C$15*10^6&lt;0,0,IF(AND(SUM('Chemicals Calcs'!H$1:H174)-'Chem - ODS'!C$15*10^6&lt;0,SUM('Chemicals Calcs'!H$2:H175)-'Chem - ODS'!C$15*10^6&gt;0),SUM('Chemicals Calcs'!H$2:H175)-'Chem - ODS'!C$15*10^6,'Chemicals Calcs'!H175))</f>
        <v>0</v>
      </c>
      <c r="I175" s="210">
        <f ca="1">IF(SUM('Chemicals Calcs'!I$2:I175)-'Chem - ODS'!D$15*10^6&lt;0,0,IF(AND(SUM('Chemicals Calcs'!I$1:I174)-'Chem - ODS'!D$15*10^6&lt;0,SUM('Chemicals Calcs'!I$2:I175)-'Chem - ODS'!D$15*10^6&gt;0),SUM('Chemicals Calcs'!I$2:I175)-'Chem - ODS'!D$15*10^6,'Chemicals Calcs'!I175))</f>
        <v>0</v>
      </c>
      <c r="J175" s="210">
        <f ca="1">IF(SUM('Chemicals Calcs'!J$2:J175)-'Chem - ODS'!E$15*10^6&lt;0,0,IF(AND(SUM('Chemicals Calcs'!J$1:J174)-'Chem - ODS'!E$15*10^6&lt;0,SUM('Chemicals Calcs'!J$2:J175)-'Chem - ODS'!E$15*10^6&gt;0),SUM('Chemicals Calcs'!J$2:J175)-'Chem - ODS'!E$15*10^6,'Chemicals Calcs'!J175))</f>
        <v>0</v>
      </c>
      <c r="K175" s="210">
        <f ca="1">IF(SUM('Chemicals Calcs'!K$2:K175)-'Chem - ODS'!F$15*10^6&lt;0,0,IF(AND(SUM('Chemicals Calcs'!K$1:K174)-'Chem - ODS'!F$15*10^6&lt;0,SUM('Chemicals Calcs'!K$2:K175)-'Chem - ODS'!F$15*10^6&gt;0),SUM('Chemicals Calcs'!K$2:K175)-'Chem - ODS'!F$15*10^6,'Chemicals Calcs'!K175))</f>
        <v>0</v>
      </c>
      <c r="L175" s="210">
        <f ca="1">IF(SUM('Chemicals Calcs'!L$2:L175)-'Chem - ODS'!G$15*10^6&lt;0,0,IF(AND(SUM('Chemicals Calcs'!L$1:L174)-'Chem - ODS'!G$15*10^6&lt;0,SUM('Chemicals Calcs'!L$2:L175)-'Chem - ODS'!G$15*10^6&gt;0),SUM('Chemicals Calcs'!L$2:L175)-'Chem - ODS'!G$15*10^6,'Chemicals Calcs'!L175))</f>
        <v>0</v>
      </c>
      <c r="M175" s="210">
        <f ca="1">IF(SUM('Chemicals Calcs'!M$2:M175)-'Chem - ODS'!H$15*10^6&lt;0,0,IF(AND(SUM('Chemicals Calcs'!M$1:M174)-'Chem - ODS'!H$15*10^6&lt;0,SUM('Chemicals Calcs'!M$2:M175)-'Chem - ODS'!H$15*10^6&gt;0),SUM('Chemicals Calcs'!M$2:M175)-'Chem - ODS'!H$15*10^6,'Chemicals Calcs'!M175))</f>
        <v>0</v>
      </c>
      <c r="N175" s="210">
        <f ca="1">IF(SUM('Chemicals Calcs'!N$2:N175)-'Chem - ODS'!I$15*10^6&lt;0,0,IF(AND(SUM('Chemicals Calcs'!N$1:N174)-'Chem - ODS'!I$15*10^6&lt;0,SUM('Chemicals Calcs'!N$2:N175)-'Chem - ODS'!I$15*10^6&gt;0),SUM('Chemicals Calcs'!N$2:N175)-'Chem - ODS'!I$15*10^6,'Chemicals Calcs'!N175))</f>
        <v>0</v>
      </c>
      <c r="O175" s="210">
        <f ca="1">IF(SUM('Chemicals Calcs'!O$2:O175)-'Chem - ODS'!J$15*10^6&lt;0,0,IF(AND(SUM('Chemicals Calcs'!O$1:O174)-'Chem - ODS'!J$15*10^6&lt;0,SUM('Chemicals Calcs'!O$2:O175)-'Chem - ODS'!J$15*10^6&gt;0),SUM('Chemicals Calcs'!O$2:O175)-'Chem - ODS'!J$15*10^6,'Chemicals Calcs'!O175))</f>
        <v>0</v>
      </c>
      <c r="P175" s="210">
        <f ca="1">IF(SUM('Chemicals Calcs'!P$2:P175)-'Chem - ODS'!K$15*10^6&lt;0,0,IF(AND(SUM('Chemicals Calcs'!P$1:P174)-'Chem - ODS'!K$15*10^6&lt;0,SUM('Chemicals Calcs'!P$2:P175)-'Chem - ODS'!K$15*10^6&gt;0),SUM('Chemicals Calcs'!P$2:P175)-'Chem - ODS'!K$15*10^6,'Chemicals Calcs'!P175))</f>
        <v>0</v>
      </c>
      <c r="Q175" s="210">
        <f ca="1">IF(SUM('Chemicals Calcs'!Q$2:Q175)-'Chem - ODS'!L$15*10^6&lt;0,0,IF(AND(SUM('Chemicals Calcs'!Q$1:Q174)-'Chem - ODS'!L$15*10^6&lt;0,SUM('Chemicals Calcs'!Q$2:Q175)-'Chem - ODS'!L$15*10^6&gt;0),SUM('Chemicals Calcs'!Q$2:Q175)-'Chem - ODS'!L$15*10^6,'Chemicals Calcs'!Q175))</f>
        <v>0</v>
      </c>
      <c r="R175" s="210">
        <f ca="1">IF(SUM('Chemicals Calcs'!R$2:R175)-'Chem - ODS'!M$15*10^6&lt;0,0,IF(AND(SUM('Chemicals Calcs'!R$1:R174)-'Chem - ODS'!M$15*10^6&lt;0,SUM('Chemicals Calcs'!R$2:R175)-'Chem - ODS'!M$15*10^6&gt;0),SUM('Chemicals Calcs'!R$2:R175)-'Chem - ODS'!M$15*10^6,'Chemicals Calcs'!R175))</f>
        <v>0</v>
      </c>
      <c r="S175" s="210">
        <f ca="1">IF(SUM('Chemicals Calcs'!S$2:S175)-'Chem - ODS'!N$15*10^6&lt;0,0,IF(AND(SUM('Chemicals Calcs'!S$1:S174)-'Chem - ODS'!N$15*10^6&lt;0,SUM('Chemicals Calcs'!S$2:S175)-'Chem - ODS'!N$15*10^6&gt;0),SUM('Chemicals Calcs'!S$2:S175)-'Chem - ODS'!N$15*10^6,'Chemicals Calcs'!S175))</f>
        <v>0</v>
      </c>
      <c r="T175" s="210">
        <f ca="1">IF(SUM('Chemicals Calcs'!T$2:T175)-'Chem - ODS'!O$15*10^6&lt;0,0,IF(AND(SUM('Chemicals Calcs'!T$1:T174)-'Chem - ODS'!O$15*10^6&lt;0,SUM('Chemicals Calcs'!T$2:T175)-'Chem - ODS'!O$15*10^6&gt;0),SUM('Chemicals Calcs'!T$2:T175)-'Chem - ODS'!O$15*10^6,'Chemicals Calcs'!T175))</f>
        <v>0</v>
      </c>
      <c r="U175" s="210">
        <f ca="1">IF(SUM('Chemicals Calcs'!U$2:U175)-'Chem - ODS'!P$15*10^6&lt;0,0,IF(AND(SUM('Chemicals Calcs'!U$1:U174)-'Chem - ODS'!P$15*10^6&lt;0,SUM('Chemicals Calcs'!U$2:U175)-'Chem - ODS'!P$15*10^6&gt;0),SUM('Chemicals Calcs'!U$2:U175)-'Chem - ODS'!P$15*10^6,'Chemicals Calcs'!U175))</f>
        <v>0</v>
      </c>
      <c r="V175" s="210">
        <f ca="1">IF(SUM('Chemicals Calcs'!V$2:V175)-'Chem - ODS'!Q$15*10^6&lt;0,0,IF(AND(SUM('Chemicals Calcs'!V$1:V174)-'Chem - ODS'!Q$15*10^6&lt;0,SUM('Chemicals Calcs'!V$2:V175)-'Chem - ODS'!Q$15*10^6&gt;0),SUM('Chemicals Calcs'!V$2:V175)-'Chem - ODS'!Q$15*10^6,'Chemicals Calcs'!V175))</f>
        <v>0</v>
      </c>
      <c r="W175" s="210">
        <f ca="1">IF(SUM('Chemicals Calcs'!W$2:W175)-'Chem - ODS'!R$15*10^6&lt;0,0,IF(AND(SUM('Chemicals Calcs'!W$1:W174)-'Chem - ODS'!R$15*10^6&lt;0,SUM('Chemicals Calcs'!W$2:W175)-'Chem - ODS'!R$15*10^6&gt;0),SUM('Chemicals Calcs'!W$2:W175)-'Chem - ODS'!R$15*10^6,'Chemicals Calcs'!W175))</f>
        <v>0</v>
      </c>
      <c r="X175" s="210">
        <f ca="1">IF(SUM('Chemicals Calcs'!X$2:X175)-'Chem - ODS'!S$15*10^6&lt;0,0,IF(AND(SUM('Chemicals Calcs'!X$1:X174)-'Chem - ODS'!S$15*10^6&lt;0,SUM('Chemicals Calcs'!X$2:X175)-'Chem - ODS'!S$15*10^6&gt;0),SUM('Chemicals Calcs'!X$2:X175)-'Chem - ODS'!S$15*10^6,'Chemicals Calcs'!X175))</f>
        <v>0</v>
      </c>
      <c r="Y175" s="210">
        <f ca="1">IF(SUM('Chemicals Calcs'!Y$2:Y175)-'Chem - ODS'!T$15*10^6&lt;0,0,IF(AND(SUM('Chemicals Calcs'!Y$1:Y174)-'Chem - ODS'!T$15*10^6&lt;0,SUM('Chemicals Calcs'!Y$2:Y175)-'Chem - ODS'!T$15*10^6&gt;0),SUM('Chemicals Calcs'!Y$2:Y175)-'Chem - ODS'!T$15*10^6,'Chemicals Calcs'!Y175))</f>
        <v>0</v>
      </c>
      <c r="Z175" s="210">
        <f ca="1">IF(SUM('Chemicals Calcs'!Z$2:Z175)-'Chem - ODS'!U$15*10^6&lt;0,0,IF(AND(SUM('Chemicals Calcs'!Z$1:Z174)-'Chem - ODS'!U$15*10^6&lt;0,SUM('Chemicals Calcs'!Z$2:Z175)-'Chem - ODS'!U$15*10^6&gt;0),SUM('Chemicals Calcs'!Z$2:Z175)-'Chem - ODS'!U$15*10^6,'Chemicals Calcs'!Z175))</f>
        <v>0</v>
      </c>
      <c r="AA175" s="210">
        <f ca="1">IF(SUM('Chemicals Calcs'!AA$2:AA175)-'Chem - ODS'!V$15*10^6&lt;0,0,IF(AND(SUM('Chemicals Calcs'!AA$1:AA174)-'Chem - ODS'!V$15*10^6&lt;0,SUM('Chemicals Calcs'!AA$2:AA175)-'Chem - ODS'!V$15*10^6&gt;0),SUM('Chemicals Calcs'!AA$2:AA175)-'Chem - ODS'!V$15*10^6,'Chemicals Calcs'!AA175))</f>
        <v>0</v>
      </c>
      <c r="AB175" s="210">
        <f ca="1">IF(SUM('Chemicals Calcs'!AB$2:AB175)-'Chem - ODS'!W$15*10^6&lt;0,0,IF(AND(SUM('Chemicals Calcs'!AB$1:AB174)-'Chem - ODS'!W$15*10^6&lt;0,SUM('Chemicals Calcs'!AB$2:AB175)-'Chem - ODS'!W$15*10^6&gt;0),SUM('Chemicals Calcs'!AB$2:AB175)-'Chem - ODS'!W$15*10^6,'Chemicals Calcs'!AB175))</f>
        <v>0</v>
      </c>
      <c r="AC175" s="210">
        <f ca="1">IF(SUM('Chemicals Calcs'!AC$2:AC175)-'Chem - ODS'!X$15*10^6&lt;0,0,IF(AND(SUM('Chemicals Calcs'!AC$1:AC174)-'Chem - ODS'!X$15*10^6&lt;0,SUM('Chemicals Calcs'!AC$2:AC175)-'Chem - ODS'!X$15*10^6&gt;0),SUM('Chemicals Calcs'!AC$2:AC175)-'Chem - ODS'!X$15*10^6,'Chemicals Calcs'!AC175))</f>
        <v>0</v>
      </c>
      <c r="AD175" s="210">
        <f ca="1">IF(SUM('Chemicals Calcs'!AD$2:AD175)-'Chem - ODS'!Y$15*10^6&lt;0,0,IF(AND(SUM('Chemicals Calcs'!AD$1:AD174)-'Chem - ODS'!Y$15*10^6&lt;0,SUM('Chemicals Calcs'!AD$2:AD175)-'Chem - ODS'!Y$15*10^6&gt;0),SUM('Chemicals Calcs'!AD$2:AD175)-'Chem - ODS'!Y$15*10^6,'Chemicals Calcs'!AD175))</f>
        <v>0</v>
      </c>
      <c r="AE175" s="210">
        <f ca="1">IF(SUM('Chemicals Calcs'!AE$2:AE175)-'Chem - ODS'!Z$15*10^6&lt;0,0,IF(AND(SUM('Chemicals Calcs'!AE$1:AE174)-'Chem - ODS'!Z$15*10^6&lt;0,SUM('Chemicals Calcs'!AE$2:AE175)-'Chem - ODS'!Z$15*10^6&gt;0),SUM('Chemicals Calcs'!AE$2:AE175)-'Chem - ODS'!Z$15*10^6,'Chemicals Calcs'!AE175))</f>
        <v>0</v>
      </c>
      <c r="AF175" s="210">
        <f ca="1">IF(SUM('Chemicals Calcs'!AF$2:AF175)-'Chem - ODS'!AA$15*10^6&lt;0,0,IF(AND(SUM('Chemicals Calcs'!AF$1:AF174)-'Chem - ODS'!AA$15*10^6&lt;0,SUM('Chemicals Calcs'!AF$2:AF175)-'Chem - ODS'!AA$15*10^6&gt;0),SUM('Chemicals Calcs'!AF$2:AF175)-'Chem - ODS'!AA$15*10^6,'Chemicals Calcs'!AF175))</f>
        <v>0</v>
      </c>
      <c r="AG175" s="210">
        <f ca="1">IF(SUM('Chemicals Calcs'!AG$2:AG175)-'Chem - ODS'!AB$15*10^6&lt;0,0,IF(AND(SUM('Chemicals Calcs'!AG$1:AG174)-'Chem - ODS'!AB$15*10^6&lt;0,SUM('Chemicals Calcs'!AG$2:AG175)-'Chem - ODS'!AB$15*10^6&gt;0),SUM('Chemicals Calcs'!AG$2:AG175)-'Chem - ODS'!AB$15*10^6,'Chemicals Calcs'!AG175))</f>
        <v>0</v>
      </c>
      <c r="AH175" s="210">
        <f ca="1">IF(SUM('Chemicals Calcs'!AH$2:AH175)-'Chem - ODS'!AC$15*10^6&lt;0,0,IF(AND(SUM('Chemicals Calcs'!AH$1:AH174)-'Chem - ODS'!AC$15*10^6&lt;0,SUM('Chemicals Calcs'!AH$2:AH175)-'Chem - ODS'!AC$15*10^6&gt;0),SUM('Chemicals Calcs'!AH$2:AH175)-'Chem - ODS'!AC$15*10^6,'Chemicals Calcs'!AH175))</f>
        <v>0</v>
      </c>
      <c r="AI175" s="210">
        <f ca="1">IF(SUM('Chemicals Calcs'!AI$2:AI175)-'Chem - ODS'!AD$15*10^6&lt;0,0,IF(AND(SUM('Chemicals Calcs'!AI$1:AI174)-'Chem - ODS'!AD$15*10^6&lt;0,SUM('Chemicals Calcs'!AI$2:AI175)-'Chem - ODS'!AD$15*10^6&gt;0),SUM('Chemicals Calcs'!AI$2:AI175)-'Chem - ODS'!AD$15*10^6,'Chemicals Calcs'!AI175))</f>
        <v>0</v>
      </c>
      <c r="AJ175" s="210">
        <f ca="1">IF(SUM('Chemicals Calcs'!AJ$2:AJ175)-'Chem - ODS'!AE$15*10^6&lt;0,0,IF(AND(SUM('Chemicals Calcs'!AJ$1:AJ174)-'Chem - ODS'!AE$15*10^6&lt;0,SUM('Chemicals Calcs'!AJ$2:AJ175)-'Chem - ODS'!AE$15*10^6&gt;0),SUM('Chemicals Calcs'!AJ$2:AJ175)-'Chem - ODS'!AE$15*10^6,'Chemicals Calcs'!AJ175))</f>
        <v>0</v>
      </c>
      <c r="AK175" s="210">
        <f ca="1">IF(SUM('Chemicals Calcs'!AK$2:AK175)-'Chem - ODS'!AF$15*10^6&lt;0,0,IF(AND(SUM('Chemicals Calcs'!AK$1:AK174)-'Chem - ODS'!AF$15*10^6&lt;0,SUM('Chemicals Calcs'!AK$2:AK175)-'Chem - ODS'!AF$15*10^6&gt;0),SUM('Chemicals Calcs'!AK$2:AK175)-'Chem - ODS'!AF$15*10^6,'Chemicals Calcs'!AK175))</f>
        <v>0</v>
      </c>
      <c r="AL175" s="210">
        <f ca="1">IF(SUM('Chemicals Calcs'!AL$2:AL175)-'Chem - ODS'!AG$15*10^6&lt;0,0,IF(AND(SUM('Chemicals Calcs'!AL$1:AL174)-'Chem - ODS'!AG$15*10^6&lt;0,SUM('Chemicals Calcs'!AL$2:AL175)-'Chem - ODS'!AG$15*10^6&gt;0),SUM('Chemicals Calcs'!AL$2:AL175)-'Chem - ODS'!AG$15*10^6,'Chemicals Calcs'!AL175))</f>
        <v>0</v>
      </c>
      <c r="AM175" s="210">
        <f ca="1">IF(SUM('Chemicals Calcs'!AM$2:AM175)-'Chem - ODS'!AH$15*10^6&lt;0,0,IF(AND(SUM('Chemicals Calcs'!AM$1:AM174)-'Chem - ODS'!AH$15*10^6&lt;0,SUM('Chemicals Calcs'!AM$2:AM175)-'Chem - ODS'!AH$15*10^6&gt;0),SUM('Chemicals Calcs'!AM$2:AM175)-'Chem - ODS'!AH$15*10^6,'Chemicals Calcs'!AM175))</f>
        <v>0</v>
      </c>
      <c r="AN175" s="210">
        <f ca="1">IF(SUM('Chemicals Calcs'!AN$2:AN175)-'Chem - ODS'!AI$15*10^6&lt;0,0,IF(AND(SUM('Chemicals Calcs'!AN$1:AN174)-'Chem - ODS'!AI$15*10^6&lt;0,SUM('Chemicals Calcs'!AN$2:AN175)-'Chem - ODS'!AI$15*10^6&gt;0),SUM('Chemicals Calcs'!AN$2:AN175)-'Chem - ODS'!AI$15*10^6,'Chemicals Calcs'!AN175))</f>
        <v>0</v>
      </c>
      <c r="AO175" s="210">
        <f ca="1">IF(SUM('Chemicals Calcs'!AO$2:AO175)-'Chem - ODS'!AJ$15*10^6&lt;0,0,IF(AND(SUM('Chemicals Calcs'!AO$1:AO174)-'Chem - ODS'!AJ$15*10^6&lt;0,SUM('Chemicals Calcs'!AO$2:AO175)-'Chem - ODS'!AJ$15*10^6&gt;0),SUM('Chemicals Calcs'!AO$2:AO175)-'Chem - ODS'!AJ$15*10^6,'Chemicals Calcs'!AO175))</f>
        <v>0</v>
      </c>
      <c r="AP175" s="210">
        <f ca="1">IF(SUM('Chemicals Calcs'!AP$2:AP175)-'Chem - ODS'!AK$15*10^6&lt;0,0,IF(AND(SUM('Chemicals Calcs'!AP$1:AP174)-'Chem - ODS'!AK$15*10^6&lt;0,SUM('Chemicals Calcs'!AP$2:AP175)-'Chem - ODS'!AK$15*10^6&gt;0),SUM('Chemicals Calcs'!AP$2:AP175)-'Chem - ODS'!AK$15*10^6,'Chemicals Calcs'!AP175))</f>
        <v>0</v>
      </c>
    </row>
    <row r="176" spans="1:42">
      <c r="A176" s="74">
        <v>100000</v>
      </c>
      <c r="B176">
        <f ca="1">IF('Chemicals 2010'!$A184="CP",INDIRECT("'Chemicals 2010'!"&amp;'Country Selector'!$B$3&amp;ROW($A184))*10^12,0)</f>
        <v>0</v>
      </c>
      <c r="C176" s="90">
        <f t="shared" ca="1" si="8"/>
        <v>0</v>
      </c>
      <c r="D176" s="90">
        <f t="shared" ca="1" si="7"/>
        <v>0</v>
      </c>
      <c r="E176" s="90">
        <f t="shared" ca="1" si="7"/>
        <v>0</v>
      </c>
      <c r="F176" s="90">
        <f t="shared" ca="1" si="7"/>
        <v>0</v>
      </c>
      <c r="G176" s="210">
        <f ca="1">IF(SUM('Chemicals Calcs'!G$2:G176)-'Chem - ODS'!B$15*10^6&lt;0,0,IF(AND(SUM('Chemicals Calcs'!G$1:G175)-'Chem - ODS'!B$15*10^6&lt;0,SUM('Chemicals Calcs'!G$2:G176)-'Chem - ODS'!B$15*10^6&gt;0),SUM('Chemicals Calcs'!G$2:G176)-'Chem - ODS'!B$15*10^6,'Chemicals Calcs'!G176))</f>
        <v>0</v>
      </c>
      <c r="H176" s="210">
        <f ca="1">IF(SUM('Chemicals Calcs'!H$2:H176)-'Chem - ODS'!C$15*10^6&lt;0,0,IF(AND(SUM('Chemicals Calcs'!H$1:H175)-'Chem - ODS'!C$15*10^6&lt;0,SUM('Chemicals Calcs'!H$2:H176)-'Chem - ODS'!C$15*10^6&gt;0),SUM('Chemicals Calcs'!H$2:H176)-'Chem - ODS'!C$15*10^6,'Chemicals Calcs'!H176))</f>
        <v>0</v>
      </c>
      <c r="I176" s="210">
        <f ca="1">IF(SUM('Chemicals Calcs'!I$2:I176)-'Chem - ODS'!D$15*10^6&lt;0,0,IF(AND(SUM('Chemicals Calcs'!I$1:I175)-'Chem - ODS'!D$15*10^6&lt;0,SUM('Chemicals Calcs'!I$2:I176)-'Chem - ODS'!D$15*10^6&gt;0),SUM('Chemicals Calcs'!I$2:I176)-'Chem - ODS'!D$15*10^6,'Chemicals Calcs'!I176))</f>
        <v>0</v>
      </c>
      <c r="J176" s="210">
        <f ca="1">IF(SUM('Chemicals Calcs'!J$2:J176)-'Chem - ODS'!E$15*10^6&lt;0,0,IF(AND(SUM('Chemicals Calcs'!J$1:J175)-'Chem - ODS'!E$15*10^6&lt;0,SUM('Chemicals Calcs'!J$2:J176)-'Chem - ODS'!E$15*10^6&gt;0),SUM('Chemicals Calcs'!J$2:J176)-'Chem - ODS'!E$15*10^6,'Chemicals Calcs'!J176))</f>
        <v>0</v>
      </c>
      <c r="K176" s="210">
        <f ca="1">IF(SUM('Chemicals Calcs'!K$2:K176)-'Chem - ODS'!F$15*10^6&lt;0,0,IF(AND(SUM('Chemicals Calcs'!K$1:K175)-'Chem - ODS'!F$15*10^6&lt;0,SUM('Chemicals Calcs'!K$2:K176)-'Chem - ODS'!F$15*10^6&gt;0),SUM('Chemicals Calcs'!K$2:K176)-'Chem - ODS'!F$15*10^6,'Chemicals Calcs'!K176))</f>
        <v>0</v>
      </c>
      <c r="L176" s="210">
        <f ca="1">IF(SUM('Chemicals Calcs'!L$2:L176)-'Chem - ODS'!G$15*10^6&lt;0,0,IF(AND(SUM('Chemicals Calcs'!L$1:L175)-'Chem - ODS'!G$15*10^6&lt;0,SUM('Chemicals Calcs'!L$2:L176)-'Chem - ODS'!G$15*10^6&gt;0),SUM('Chemicals Calcs'!L$2:L176)-'Chem - ODS'!G$15*10^6,'Chemicals Calcs'!L176))</f>
        <v>0</v>
      </c>
      <c r="M176" s="210">
        <f ca="1">IF(SUM('Chemicals Calcs'!M$2:M176)-'Chem - ODS'!H$15*10^6&lt;0,0,IF(AND(SUM('Chemicals Calcs'!M$1:M175)-'Chem - ODS'!H$15*10^6&lt;0,SUM('Chemicals Calcs'!M$2:M176)-'Chem - ODS'!H$15*10^6&gt;0),SUM('Chemicals Calcs'!M$2:M176)-'Chem - ODS'!H$15*10^6,'Chemicals Calcs'!M176))</f>
        <v>0</v>
      </c>
      <c r="N176" s="210">
        <f ca="1">IF(SUM('Chemicals Calcs'!N$2:N176)-'Chem - ODS'!I$15*10^6&lt;0,0,IF(AND(SUM('Chemicals Calcs'!N$1:N175)-'Chem - ODS'!I$15*10^6&lt;0,SUM('Chemicals Calcs'!N$2:N176)-'Chem - ODS'!I$15*10^6&gt;0),SUM('Chemicals Calcs'!N$2:N176)-'Chem - ODS'!I$15*10^6,'Chemicals Calcs'!N176))</f>
        <v>0</v>
      </c>
      <c r="O176" s="210">
        <f ca="1">IF(SUM('Chemicals Calcs'!O$2:O176)-'Chem - ODS'!J$15*10^6&lt;0,0,IF(AND(SUM('Chemicals Calcs'!O$1:O175)-'Chem - ODS'!J$15*10^6&lt;0,SUM('Chemicals Calcs'!O$2:O176)-'Chem - ODS'!J$15*10^6&gt;0),SUM('Chemicals Calcs'!O$2:O176)-'Chem - ODS'!J$15*10^6,'Chemicals Calcs'!O176))</f>
        <v>0</v>
      </c>
      <c r="P176" s="210">
        <f ca="1">IF(SUM('Chemicals Calcs'!P$2:P176)-'Chem - ODS'!K$15*10^6&lt;0,0,IF(AND(SUM('Chemicals Calcs'!P$1:P175)-'Chem - ODS'!K$15*10^6&lt;0,SUM('Chemicals Calcs'!P$2:P176)-'Chem - ODS'!K$15*10^6&gt;0),SUM('Chemicals Calcs'!P$2:P176)-'Chem - ODS'!K$15*10^6,'Chemicals Calcs'!P176))</f>
        <v>0</v>
      </c>
      <c r="Q176" s="210">
        <f ca="1">IF(SUM('Chemicals Calcs'!Q$2:Q176)-'Chem - ODS'!L$15*10^6&lt;0,0,IF(AND(SUM('Chemicals Calcs'!Q$1:Q175)-'Chem - ODS'!L$15*10^6&lt;0,SUM('Chemicals Calcs'!Q$2:Q176)-'Chem - ODS'!L$15*10^6&gt;0),SUM('Chemicals Calcs'!Q$2:Q176)-'Chem - ODS'!L$15*10^6,'Chemicals Calcs'!Q176))</f>
        <v>0</v>
      </c>
      <c r="R176" s="210">
        <f ca="1">IF(SUM('Chemicals Calcs'!R$2:R176)-'Chem - ODS'!M$15*10^6&lt;0,0,IF(AND(SUM('Chemicals Calcs'!R$1:R175)-'Chem - ODS'!M$15*10^6&lt;0,SUM('Chemicals Calcs'!R$2:R176)-'Chem - ODS'!M$15*10^6&gt;0),SUM('Chemicals Calcs'!R$2:R176)-'Chem - ODS'!M$15*10^6,'Chemicals Calcs'!R176))</f>
        <v>0</v>
      </c>
      <c r="S176" s="210">
        <f ca="1">IF(SUM('Chemicals Calcs'!S$2:S176)-'Chem - ODS'!N$15*10^6&lt;0,0,IF(AND(SUM('Chemicals Calcs'!S$1:S175)-'Chem - ODS'!N$15*10^6&lt;0,SUM('Chemicals Calcs'!S$2:S176)-'Chem - ODS'!N$15*10^6&gt;0),SUM('Chemicals Calcs'!S$2:S176)-'Chem - ODS'!N$15*10^6,'Chemicals Calcs'!S176))</f>
        <v>0</v>
      </c>
      <c r="T176" s="210">
        <f ca="1">IF(SUM('Chemicals Calcs'!T$2:T176)-'Chem - ODS'!O$15*10^6&lt;0,0,IF(AND(SUM('Chemicals Calcs'!T$1:T175)-'Chem - ODS'!O$15*10^6&lt;0,SUM('Chemicals Calcs'!T$2:T176)-'Chem - ODS'!O$15*10^6&gt;0),SUM('Chemicals Calcs'!T$2:T176)-'Chem - ODS'!O$15*10^6,'Chemicals Calcs'!T176))</f>
        <v>0</v>
      </c>
      <c r="U176" s="210">
        <f ca="1">IF(SUM('Chemicals Calcs'!U$2:U176)-'Chem - ODS'!P$15*10^6&lt;0,0,IF(AND(SUM('Chemicals Calcs'!U$1:U175)-'Chem - ODS'!P$15*10^6&lt;0,SUM('Chemicals Calcs'!U$2:U176)-'Chem - ODS'!P$15*10^6&gt;0),SUM('Chemicals Calcs'!U$2:U176)-'Chem - ODS'!P$15*10^6,'Chemicals Calcs'!U176))</f>
        <v>0</v>
      </c>
      <c r="V176" s="210">
        <f ca="1">IF(SUM('Chemicals Calcs'!V$2:V176)-'Chem - ODS'!Q$15*10^6&lt;0,0,IF(AND(SUM('Chemicals Calcs'!V$1:V175)-'Chem - ODS'!Q$15*10^6&lt;0,SUM('Chemicals Calcs'!V$2:V176)-'Chem - ODS'!Q$15*10^6&gt;0),SUM('Chemicals Calcs'!V$2:V176)-'Chem - ODS'!Q$15*10^6,'Chemicals Calcs'!V176))</f>
        <v>0</v>
      </c>
      <c r="W176" s="210">
        <f ca="1">IF(SUM('Chemicals Calcs'!W$2:W176)-'Chem - ODS'!R$15*10^6&lt;0,0,IF(AND(SUM('Chemicals Calcs'!W$1:W175)-'Chem - ODS'!R$15*10^6&lt;0,SUM('Chemicals Calcs'!W$2:W176)-'Chem - ODS'!R$15*10^6&gt;0),SUM('Chemicals Calcs'!W$2:W176)-'Chem - ODS'!R$15*10^6,'Chemicals Calcs'!W176))</f>
        <v>0</v>
      </c>
      <c r="X176" s="210">
        <f ca="1">IF(SUM('Chemicals Calcs'!X$2:X176)-'Chem - ODS'!S$15*10^6&lt;0,0,IF(AND(SUM('Chemicals Calcs'!X$1:X175)-'Chem - ODS'!S$15*10^6&lt;0,SUM('Chemicals Calcs'!X$2:X176)-'Chem - ODS'!S$15*10^6&gt;0),SUM('Chemicals Calcs'!X$2:X176)-'Chem - ODS'!S$15*10^6,'Chemicals Calcs'!X176))</f>
        <v>0</v>
      </c>
      <c r="Y176" s="210">
        <f ca="1">IF(SUM('Chemicals Calcs'!Y$2:Y176)-'Chem - ODS'!T$15*10^6&lt;0,0,IF(AND(SUM('Chemicals Calcs'!Y$1:Y175)-'Chem - ODS'!T$15*10^6&lt;0,SUM('Chemicals Calcs'!Y$2:Y176)-'Chem - ODS'!T$15*10^6&gt;0),SUM('Chemicals Calcs'!Y$2:Y176)-'Chem - ODS'!T$15*10^6,'Chemicals Calcs'!Y176))</f>
        <v>0</v>
      </c>
      <c r="Z176" s="210">
        <f ca="1">IF(SUM('Chemicals Calcs'!Z$2:Z176)-'Chem - ODS'!U$15*10^6&lt;0,0,IF(AND(SUM('Chemicals Calcs'!Z$1:Z175)-'Chem - ODS'!U$15*10^6&lt;0,SUM('Chemicals Calcs'!Z$2:Z176)-'Chem - ODS'!U$15*10^6&gt;0),SUM('Chemicals Calcs'!Z$2:Z176)-'Chem - ODS'!U$15*10^6,'Chemicals Calcs'!Z176))</f>
        <v>0</v>
      </c>
      <c r="AA176" s="210">
        <f ca="1">IF(SUM('Chemicals Calcs'!AA$2:AA176)-'Chem - ODS'!V$15*10^6&lt;0,0,IF(AND(SUM('Chemicals Calcs'!AA$1:AA175)-'Chem - ODS'!V$15*10^6&lt;0,SUM('Chemicals Calcs'!AA$2:AA176)-'Chem - ODS'!V$15*10^6&gt;0),SUM('Chemicals Calcs'!AA$2:AA176)-'Chem - ODS'!V$15*10^6,'Chemicals Calcs'!AA176))</f>
        <v>0</v>
      </c>
      <c r="AB176" s="210">
        <f ca="1">IF(SUM('Chemicals Calcs'!AB$2:AB176)-'Chem - ODS'!W$15*10^6&lt;0,0,IF(AND(SUM('Chemicals Calcs'!AB$1:AB175)-'Chem - ODS'!W$15*10^6&lt;0,SUM('Chemicals Calcs'!AB$2:AB176)-'Chem - ODS'!W$15*10^6&gt;0),SUM('Chemicals Calcs'!AB$2:AB176)-'Chem - ODS'!W$15*10^6,'Chemicals Calcs'!AB176))</f>
        <v>0</v>
      </c>
      <c r="AC176" s="210">
        <f ca="1">IF(SUM('Chemicals Calcs'!AC$2:AC176)-'Chem - ODS'!X$15*10^6&lt;0,0,IF(AND(SUM('Chemicals Calcs'!AC$1:AC175)-'Chem - ODS'!X$15*10^6&lt;0,SUM('Chemicals Calcs'!AC$2:AC176)-'Chem - ODS'!X$15*10^6&gt;0),SUM('Chemicals Calcs'!AC$2:AC176)-'Chem - ODS'!X$15*10^6,'Chemicals Calcs'!AC176))</f>
        <v>0</v>
      </c>
      <c r="AD176" s="210">
        <f ca="1">IF(SUM('Chemicals Calcs'!AD$2:AD176)-'Chem - ODS'!Y$15*10^6&lt;0,0,IF(AND(SUM('Chemicals Calcs'!AD$1:AD175)-'Chem - ODS'!Y$15*10^6&lt;0,SUM('Chemicals Calcs'!AD$2:AD176)-'Chem - ODS'!Y$15*10^6&gt;0),SUM('Chemicals Calcs'!AD$2:AD176)-'Chem - ODS'!Y$15*10^6,'Chemicals Calcs'!AD176))</f>
        <v>0</v>
      </c>
      <c r="AE176" s="210">
        <f ca="1">IF(SUM('Chemicals Calcs'!AE$2:AE176)-'Chem - ODS'!Z$15*10^6&lt;0,0,IF(AND(SUM('Chemicals Calcs'!AE$1:AE175)-'Chem - ODS'!Z$15*10^6&lt;0,SUM('Chemicals Calcs'!AE$2:AE176)-'Chem - ODS'!Z$15*10^6&gt;0),SUM('Chemicals Calcs'!AE$2:AE176)-'Chem - ODS'!Z$15*10^6,'Chemicals Calcs'!AE176))</f>
        <v>0</v>
      </c>
      <c r="AF176" s="210">
        <f ca="1">IF(SUM('Chemicals Calcs'!AF$2:AF176)-'Chem - ODS'!AA$15*10^6&lt;0,0,IF(AND(SUM('Chemicals Calcs'!AF$1:AF175)-'Chem - ODS'!AA$15*10^6&lt;0,SUM('Chemicals Calcs'!AF$2:AF176)-'Chem - ODS'!AA$15*10^6&gt;0),SUM('Chemicals Calcs'!AF$2:AF176)-'Chem - ODS'!AA$15*10^6,'Chemicals Calcs'!AF176))</f>
        <v>0</v>
      </c>
      <c r="AG176" s="210">
        <f ca="1">IF(SUM('Chemicals Calcs'!AG$2:AG176)-'Chem - ODS'!AB$15*10^6&lt;0,0,IF(AND(SUM('Chemicals Calcs'!AG$1:AG175)-'Chem - ODS'!AB$15*10^6&lt;0,SUM('Chemicals Calcs'!AG$2:AG176)-'Chem - ODS'!AB$15*10^6&gt;0),SUM('Chemicals Calcs'!AG$2:AG176)-'Chem - ODS'!AB$15*10^6,'Chemicals Calcs'!AG176))</f>
        <v>0</v>
      </c>
      <c r="AH176" s="210">
        <f ca="1">IF(SUM('Chemicals Calcs'!AH$2:AH176)-'Chem - ODS'!AC$15*10^6&lt;0,0,IF(AND(SUM('Chemicals Calcs'!AH$1:AH175)-'Chem - ODS'!AC$15*10^6&lt;0,SUM('Chemicals Calcs'!AH$2:AH176)-'Chem - ODS'!AC$15*10^6&gt;0),SUM('Chemicals Calcs'!AH$2:AH176)-'Chem - ODS'!AC$15*10^6,'Chemicals Calcs'!AH176))</f>
        <v>0</v>
      </c>
      <c r="AI176" s="210">
        <f ca="1">IF(SUM('Chemicals Calcs'!AI$2:AI176)-'Chem - ODS'!AD$15*10^6&lt;0,0,IF(AND(SUM('Chemicals Calcs'!AI$1:AI175)-'Chem - ODS'!AD$15*10^6&lt;0,SUM('Chemicals Calcs'!AI$2:AI176)-'Chem - ODS'!AD$15*10^6&gt;0),SUM('Chemicals Calcs'!AI$2:AI176)-'Chem - ODS'!AD$15*10^6,'Chemicals Calcs'!AI176))</f>
        <v>0</v>
      </c>
      <c r="AJ176" s="210">
        <f ca="1">IF(SUM('Chemicals Calcs'!AJ$2:AJ176)-'Chem - ODS'!AE$15*10^6&lt;0,0,IF(AND(SUM('Chemicals Calcs'!AJ$1:AJ175)-'Chem - ODS'!AE$15*10^6&lt;0,SUM('Chemicals Calcs'!AJ$2:AJ176)-'Chem - ODS'!AE$15*10^6&gt;0),SUM('Chemicals Calcs'!AJ$2:AJ176)-'Chem - ODS'!AE$15*10^6,'Chemicals Calcs'!AJ176))</f>
        <v>0</v>
      </c>
      <c r="AK176" s="210">
        <f ca="1">IF(SUM('Chemicals Calcs'!AK$2:AK176)-'Chem - ODS'!AF$15*10^6&lt;0,0,IF(AND(SUM('Chemicals Calcs'!AK$1:AK175)-'Chem - ODS'!AF$15*10^6&lt;0,SUM('Chemicals Calcs'!AK$2:AK176)-'Chem - ODS'!AF$15*10^6&gt;0),SUM('Chemicals Calcs'!AK$2:AK176)-'Chem - ODS'!AF$15*10^6,'Chemicals Calcs'!AK176))</f>
        <v>0</v>
      </c>
      <c r="AL176" s="210">
        <f ca="1">IF(SUM('Chemicals Calcs'!AL$2:AL176)-'Chem - ODS'!AG$15*10^6&lt;0,0,IF(AND(SUM('Chemicals Calcs'!AL$1:AL175)-'Chem - ODS'!AG$15*10^6&lt;0,SUM('Chemicals Calcs'!AL$2:AL176)-'Chem - ODS'!AG$15*10^6&gt;0),SUM('Chemicals Calcs'!AL$2:AL176)-'Chem - ODS'!AG$15*10^6,'Chemicals Calcs'!AL176))</f>
        <v>0</v>
      </c>
      <c r="AM176" s="210">
        <f ca="1">IF(SUM('Chemicals Calcs'!AM$2:AM176)-'Chem - ODS'!AH$15*10^6&lt;0,0,IF(AND(SUM('Chemicals Calcs'!AM$1:AM175)-'Chem - ODS'!AH$15*10^6&lt;0,SUM('Chemicals Calcs'!AM$2:AM176)-'Chem - ODS'!AH$15*10^6&gt;0),SUM('Chemicals Calcs'!AM$2:AM176)-'Chem - ODS'!AH$15*10^6,'Chemicals Calcs'!AM176))</f>
        <v>0</v>
      </c>
      <c r="AN176" s="210">
        <f ca="1">IF(SUM('Chemicals Calcs'!AN$2:AN176)-'Chem - ODS'!AI$15*10^6&lt;0,0,IF(AND(SUM('Chemicals Calcs'!AN$1:AN175)-'Chem - ODS'!AI$15*10^6&lt;0,SUM('Chemicals Calcs'!AN$2:AN176)-'Chem - ODS'!AI$15*10^6&gt;0),SUM('Chemicals Calcs'!AN$2:AN176)-'Chem - ODS'!AI$15*10^6,'Chemicals Calcs'!AN176))</f>
        <v>0</v>
      </c>
      <c r="AO176" s="210">
        <f ca="1">IF(SUM('Chemicals Calcs'!AO$2:AO176)-'Chem - ODS'!AJ$15*10^6&lt;0,0,IF(AND(SUM('Chemicals Calcs'!AO$1:AO175)-'Chem - ODS'!AJ$15*10^6&lt;0,SUM('Chemicals Calcs'!AO$2:AO176)-'Chem - ODS'!AJ$15*10^6&gt;0),SUM('Chemicals Calcs'!AO$2:AO176)-'Chem - ODS'!AJ$15*10^6,'Chemicals Calcs'!AO176))</f>
        <v>0</v>
      </c>
      <c r="AP176" s="210">
        <f ca="1">IF(SUM('Chemicals Calcs'!AP$2:AP176)-'Chem - ODS'!AK$15*10^6&lt;0,0,IF(AND(SUM('Chemicals Calcs'!AP$1:AP175)-'Chem - ODS'!AK$15*10^6&lt;0,SUM('Chemicals Calcs'!AP$2:AP176)-'Chem - ODS'!AK$15*10^6&gt;0),SUM('Chemicals Calcs'!AP$2:AP176)-'Chem - ODS'!AK$15*10^6,'Chemicals Calcs'!AP176))</f>
        <v>0</v>
      </c>
    </row>
    <row r="177" spans="1:42">
      <c r="A177" s="74">
        <v>1000000</v>
      </c>
      <c r="B177">
        <f ca="1">IF('Chemicals 2010'!$A185="CP",INDIRECT("'Chemicals 2010'!"&amp;'Country Selector'!$B$3&amp;ROW($A185))*10^12,0)</f>
        <v>0</v>
      </c>
      <c r="C177" s="90">
        <f t="shared" ca="1" si="8"/>
        <v>0</v>
      </c>
      <c r="D177" s="90">
        <f t="shared" ca="1" si="7"/>
        <v>0</v>
      </c>
      <c r="E177" s="90">
        <f t="shared" ca="1" si="7"/>
        <v>0</v>
      </c>
      <c r="F177" s="90">
        <f t="shared" ca="1" si="7"/>
        <v>0</v>
      </c>
      <c r="G177" s="210">
        <f ca="1">IF(SUM('Chemicals Calcs'!G$2:G177)-'Chem - ODS'!B$15*10^6&lt;0,0,IF(AND(SUM('Chemicals Calcs'!G$1:G176)-'Chem - ODS'!B$15*10^6&lt;0,SUM('Chemicals Calcs'!G$2:G177)-'Chem - ODS'!B$15*10^6&gt;0),SUM('Chemicals Calcs'!G$2:G177)-'Chem - ODS'!B$15*10^6,'Chemicals Calcs'!G177))</f>
        <v>0</v>
      </c>
      <c r="H177" s="210">
        <f ca="1">IF(SUM('Chemicals Calcs'!H$2:H177)-'Chem - ODS'!C$15*10^6&lt;0,0,IF(AND(SUM('Chemicals Calcs'!H$1:H176)-'Chem - ODS'!C$15*10^6&lt;0,SUM('Chemicals Calcs'!H$2:H177)-'Chem - ODS'!C$15*10^6&gt;0),SUM('Chemicals Calcs'!H$2:H177)-'Chem - ODS'!C$15*10^6,'Chemicals Calcs'!H177))</f>
        <v>0</v>
      </c>
      <c r="I177" s="210">
        <f ca="1">IF(SUM('Chemicals Calcs'!I$2:I177)-'Chem - ODS'!D$15*10^6&lt;0,0,IF(AND(SUM('Chemicals Calcs'!I$1:I176)-'Chem - ODS'!D$15*10^6&lt;0,SUM('Chemicals Calcs'!I$2:I177)-'Chem - ODS'!D$15*10^6&gt;0),SUM('Chemicals Calcs'!I$2:I177)-'Chem - ODS'!D$15*10^6,'Chemicals Calcs'!I177))</f>
        <v>0</v>
      </c>
      <c r="J177" s="210">
        <f ca="1">IF(SUM('Chemicals Calcs'!J$2:J177)-'Chem - ODS'!E$15*10^6&lt;0,0,IF(AND(SUM('Chemicals Calcs'!J$1:J176)-'Chem - ODS'!E$15*10^6&lt;0,SUM('Chemicals Calcs'!J$2:J177)-'Chem - ODS'!E$15*10^6&gt;0),SUM('Chemicals Calcs'!J$2:J177)-'Chem - ODS'!E$15*10^6,'Chemicals Calcs'!J177))</f>
        <v>0</v>
      </c>
      <c r="K177" s="210">
        <f ca="1">IF(SUM('Chemicals Calcs'!K$2:K177)-'Chem - ODS'!F$15*10^6&lt;0,0,IF(AND(SUM('Chemicals Calcs'!K$1:K176)-'Chem - ODS'!F$15*10^6&lt;0,SUM('Chemicals Calcs'!K$2:K177)-'Chem - ODS'!F$15*10^6&gt;0),SUM('Chemicals Calcs'!K$2:K177)-'Chem - ODS'!F$15*10^6,'Chemicals Calcs'!K177))</f>
        <v>0</v>
      </c>
      <c r="L177" s="210">
        <f ca="1">IF(SUM('Chemicals Calcs'!L$2:L177)-'Chem - ODS'!G$15*10^6&lt;0,0,IF(AND(SUM('Chemicals Calcs'!L$1:L176)-'Chem - ODS'!G$15*10^6&lt;0,SUM('Chemicals Calcs'!L$2:L177)-'Chem - ODS'!G$15*10^6&gt;0),SUM('Chemicals Calcs'!L$2:L177)-'Chem - ODS'!G$15*10^6,'Chemicals Calcs'!L177))</f>
        <v>0</v>
      </c>
      <c r="M177" s="210">
        <f ca="1">IF(SUM('Chemicals Calcs'!M$2:M177)-'Chem - ODS'!H$15*10^6&lt;0,0,IF(AND(SUM('Chemicals Calcs'!M$1:M176)-'Chem - ODS'!H$15*10^6&lt;0,SUM('Chemicals Calcs'!M$2:M177)-'Chem - ODS'!H$15*10^6&gt;0),SUM('Chemicals Calcs'!M$2:M177)-'Chem - ODS'!H$15*10^6,'Chemicals Calcs'!M177))</f>
        <v>0</v>
      </c>
      <c r="N177" s="210">
        <f ca="1">IF(SUM('Chemicals Calcs'!N$2:N177)-'Chem - ODS'!I$15*10^6&lt;0,0,IF(AND(SUM('Chemicals Calcs'!N$1:N176)-'Chem - ODS'!I$15*10^6&lt;0,SUM('Chemicals Calcs'!N$2:N177)-'Chem - ODS'!I$15*10^6&gt;0),SUM('Chemicals Calcs'!N$2:N177)-'Chem - ODS'!I$15*10^6,'Chemicals Calcs'!N177))</f>
        <v>0</v>
      </c>
      <c r="O177" s="210">
        <f ca="1">IF(SUM('Chemicals Calcs'!O$2:O177)-'Chem - ODS'!J$15*10^6&lt;0,0,IF(AND(SUM('Chemicals Calcs'!O$1:O176)-'Chem - ODS'!J$15*10^6&lt;0,SUM('Chemicals Calcs'!O$2:O177)-'Chem - ODS'!J$15*10^6&gt;0),SUM('Chemicals Calcs'!O$2:O177)-'Chem - ODS'!J$15*10^6,'Chemicals Calcs'!O177))</f>
        <v>0</v>
      </c>
      <c r="P177" s="210">
        <f ca="1">IF(SUM('Chemicals Calcs'!P$2:P177)-'Chem - ODS'!K$15*10^6&lt;0,0,IF(AND(SUM('Chemicals Calcs'!P$1:P176)-'Chem - ODS'!K$15*10^6&lt;0,SUM('Chemicals Calcs'!P$2:P177)-'Chem - ODS'!K$15*10^6&gt;0),SUM('Chemicals Calcs'!P$2:P177)-'Chem - ODS'!K$15*10^6,'Chemicals Calcs'!P177))</f>
        <v>0</v>
      </c>
      <c r="Q177" s="210">
        <f ca="1">IF(SUM('Chemicals Calcs'!Q$2:Q177)-'Chem - ODS'!L$15*10^6&lt;0,0,IF(AND(SUM('Chemicals Calcs'!Q$1:Q176)-'Chem - ODS'!L$15*10^6&lt;0,SUM('Chemicals Calcs'!Q$2:Q177)-'Chem - ODS'!L$15*10^6&gt;0),SUM('Chemicals Calcs'!Q$2:Q177)-'Chem - ODS'!L$15*10^6,'Chemicals Calcs'!Q177))</f>
        <v>0</v>
      </c>
      <c r="R177" s="210">
        <f ca="1">IF(SUM('Chemicals Calcs'!R$2:R177)-'Chem - ODS'!M$15*10^6&lt;0,0,IF(AND(SUM('Chemicals Calcs'!R$1:R176)-'Chem - ODS'!M$15*10^6&lt;0,SUM('Chemicals Calcs'!R$2:R177)-'Chem - ODS'!M$15*10^6&gt;0),SUM('Chemicals Calcs'!R$2:R177)-'Chem - ODS'!M$15*10^6,'Chemicals Calcs'!R177))</f>
        <v>0</v>
      </c>
      <c r="S177" s="210">
        <f ca="1">IF(SUM('Chemicals Calcs'!S$2:S177)-'Chem - ODS'!N$15*10^6&lt;0,0,IF(AND(SUM('Chemicals Calcs'!S$1:S176)-'Chem - ODS'!N$15*10^6&lt;0,SUM('Chemicals Calcs'!S$2:S177)-'Chem - ODS'!N$15*10^6&gt;0),SUM('Chemicals Calcs'!S$2:S177)-'Chem - ODS'!N$15*10^6,'Chemicals Calcs'!S177))</f>
        <v>0</v>
      </c>
      <c r="T177" s="210">
        <f ca="1">IF(SUM('Chemicals Calcs'!T$2:T177)-'Chem - ODS'!O$15*10^6&lt;0,0,IF(AND(SUM('Chemicals Calcs'!T$1:T176)-'Chem - ODS'!O$15*10^6&lt;0,SUM('Chemicals Calcs'!T$2:T177)-'Chem - ODS'!O$15*10^6&gt;0),SUM('Chemicals Calcs'!T$2:T177)-'Chem - ODS'!O$15*10^6,'Chemicals Calcs'!T177))</f>
        <v>0</v>
      </c>
      <c r="U177" s="210">
        <f ca="1">IF(SUM('Chemicals Calcs'!U$2:U177)-'Chem - ODS'!P$15*10^6&lt;0,0,IF(AND(SUM('Chemicals Calcs'!U$1:U176)-'Chem - ODS'!P$15*10^6&lt;0,SUM('Chemicals Calcs'!U$2:U177)-'Chem - ODS'!P$15*10^6&gt;0),SUM('Chemicals Calcs'!U$2:U177)-'Chem - ODS'!P$15*10^6,'Chemicals Calcs'!U177))</f>
        <v>0</v>
      </c>
      <c r="V177" s="210">
        <f ca="1">IF(SUM('Chemicals Calcs'!V$2:V177)-'Chem - ODS'!Q$15*10^6&lt;0,0,IF(AND(SUM('Chemicals Calcs'!V$1:V176)-'Chem - ODS'!Q$15*10^6&lt;0,SUM('Chemicals Calcs'!V$2:V177)-'Chem - ODS'!Q$15*10^6&gt;0),SUM('Chemicals Calcs'!V$2:V177)-'Chem - ODS'!Q$15*10^6,'Chemicals Calcs'!V177))</f>
        <v>0</v>
      </c>
      <c r="W177" s="210">
        <f ca="1">IF(SUM('Chemicals Calcs'!W$2:W177)-'Chem - ODS'!R$15*10^6&lt;0,0,IF(AND(SUM('Chemicals Calcs'!W$1:W176)-'Chem - ODS'!R$15*10^6&lt;0,SUM('Chemicals Calcs'!W$2:W177)-'Chem - ODS'!R$15*10^6&gt;0),SUM('Chemicals Calcs'!W$2:W177)-'Chem - ODS'!R$15*10^6,'Chemicals Calcs'!W177))</f>
        <v>0</v>
      </c>
      <c r="X177" s="210">
        <f ca="1">IF(SUM('Chemicals Calcs'!X$2:X177)-'Chem - ODS'!S$15*10^6&lt;0,0,IF(AND(SUM('Chemicals Calcs'!X$1:X176)-'Chem - ODS'!S$15*10^6&lt;0,SUM('Chemicals Calcs'!X$2:X177)-'Chem - ODS'!S$15*10^6&gt;0),SUM('Chemicals Calcs'!X$2:X177)-'Chem - ODS'!S$15*10^6,'Chemicals Calcs'!X177))</f>
        <v>0</v>
      </c>
      <c r="Y177" s="210">
        <f ca="1">IF(SUM('Chemicals Calcs'!Y$2:Y177)-'Chem - ODS'!T$15*10^6&lt;0,0,IF(AND(SUM('Chemicals Calcs'!Y$1:Y176)-'Chem - ODS'!T$15*10^6&lt;0,SUM('Chemicals Calcs'!Y$2:Y177)-'Chem - ODS'!T$15*10^6&gt;0),SUM('Chemicals Calcs'!Y$2:Y177)-'Chem - ODS'!T$15*10^6,'Chemicals Calcs'!Y177))</f>
        <v>0</v>
      </c>
      <c r="Z177" s="210">
        <f ca="1">IF(SUM('Chemicals Calcs'!Z$2:Z177)-'Chem - ODS'!U$15*10^6&lt;0,0,IF(AND(SUM('Chemicals Calcs'!Z$1:Z176)-'Chem - ODS'!U$15*10^6&lt;0,SUM('Chemicals Calcs'!Z$2:Z177)-'Chem - ODS'!U$15*10^6&gt;0),SUM('Chemicals Calcs'!Z$2:Z177)-'Chem - ODS'!U$15*10^6,'Chemicals Calcs'!Z177))</f>
        <v>0</v>
      </c>
      <c r="AA177" s="210">
        <f ca="1">IF(SUM('Chemicals Calcs'!AA$2:AA177)-'Chem - ODS'!V$15*10^6&lt;0,0,IF(AND(SUM('Chemicals Calcs'!AA$1:AA176)-'Chem - ODS'!V$15*10^6&lt;0,SUM('Chemicals Calcs'!AA$2:AA177)-'Chem - ODS'!V$15*10^6&gt;0),SUM('Chemicals Calcs'!AA$2:AA177)-'Chem - ODS'!V$15*10^6,'Chemicals Calcs'!AA177))</f>
        <v>0</v>
      </c>
      <c r="AB177" s="210">
        <f ca="1">IF(SUM('Chemicals Calcs'!AB$2:AB177)-'Chem - ODS'!W$15*10^6&lt;0,0,IF(AND(SUM('Chemicals Calcs'!AB$1:AB176)-'Chem - ODS'!W$15*10^6&lt;0,SUM('Chemicals Calcs'!AB$2:AB177)-'Chem - ODS'!W$15*10^6&gt;0),SUM('Chemicals Calcs'!AB$2:AB177)-'Chem - ODS'!W$15*10^6,'Chemicals Calcs'!AB177))</f>
        <v>0</v>
      </c>
      <c r="AC177" s="210">
        <f ca="1">IF(SUM('Chemicals Calcs'!AC$2:AC177)-'Chem - ODS'!X$15*10^6&lt;0,0,IF(AND(SUM('Chemicals Calcs'!AC$1:AC176)-'Chem - ODS'!X$15*10^6&lt;0,SUM('Chemicals Calcs'!AC$2:AC177)-'Chem - ODS'!X$15*10^6&gt;0),SUM('Chemicals Calcs'!AC$2:AC177)-'Chem - ODS'!X$15*10^6,'Chemicals Calcs'!AC177))</f>
        <v>0</v>
      </c>
      <c r="AD177" s="210">
        <f ca="1">IF(SUM('Chemicals Calcs'!AD$2:AD177)-'Chem - ODS'!Y$15*10^6&lt;0,0,IF(AND(SUM('Chemicals Calcs'!AD$1:AD176)-'Chem - ODS'!Y$15*10^6&lt;0,SUM('Chemicals Calcs'!AD$2:AD177)-'Chem - ODS'!Y$15*10^6&gt;0),SUM('Chemicals Calcs'!AD$2:AD177)-'Chem - ODS'!Y$15*10^6,'Chemicals Calcs'!AD177))</f>
        <v>0</v>
      </c>
      <c r="AE177" s="210">
        <f ca="1">IF(SUM('Chemicals Calcs'!AE$2:AE177)-'Chem - ODS'!Z$15*10^6&lt;0,0,IF(AND(SUM('Chemicals Calcs'!AE$1:AE176)-'Chem - ODS'!Z$15*10^6&lt;0,SUM('Chemicals Calcs'!AE$2:AE177)-'Chem - ODS'!Z$15*10^6&gt;0),SUM('Chemicals Calcs'!AE$2:AE177)-'Chem - ODS'!Z$15*10^6,'Chemicals Calcs'!AE177))</f>
        <v>0</v>
      </c>
      <c r="AF177" s="210">
        <f ca="1">IF(SUM('Chemicals Calcs'!AF$2:AF177)-'Chem - ODS'!AA$15*10^6&lt;0,0,IF(AND(SUM('Chemicals Calcs'!AF$1:AF176)-'Chem - ODS'!AA$15*10^6&lt;0,SUM('Chemicals Calcs'!AF$2:AF177)-'Chem - ODS'!AA$15*10^6&gt;0),SUM('Chemicals Calcs'!AF$2:AF177)-'Chem - ODS'!AA$15*10^6,'Chemicals Calcs'!AF177))</f>
        <v>0</v>
      </c>
      <c r="AG177" s="210">
        <f ca="1">IF(SUM('Chemicals Calcs'!AG$2:AG177)-'Chem - ODS'!AB$15*10^6&lt;0,0,IF(AND(SUM('Chemicals Calcs'!AG$1:AG176)-'Chem - ODS'!AB$15*10^6&lt;0,SUM('Chemicals Calcs'!AG$2:AG177)-'Chem - ODS'!AB$15*10^6&gt;0),SUM('Chemicals Calcs'!AG$2:AG177)-'Chem - ODS'!AB$15*10^6,'Chemicals Calcs'!AG177))</f>
        <v>0</v>
      </c>
      <c r="AH177" s="210">
        <f ca="1">IF(SUM('Chemicals Calcs'!AH$2:AH177)-'Chem - ODS'!AC$15*10^6&lt;0,0,IF(AND(SUM('Chemicals Calcs'!AH$1:AH176)-'Chem - ODS'!AC$15*10^6&lt;0,SUM('Chemicals Calcs'!AH$2:AH177)-'Chem - ODS'!AC$15*10^6&gt;0),SUM('Chemicals Calcs'!AH$2:AH177)-'Chem - ODS'!AC$15*10^6,'Chemicals Calcs'!AH177))</f>
        <v>0</v>
      </c>
      <c r="AI177" s="210">
        <f ca="1">IF(SUM('Chemicals Calcs'!AI$2:AI177)-'Chem - ODS'!AD$15*10^6&lt;0,0,IF(AND(SUM('Chemicals Calcs'!AI$1:AI176)-'Chem - ODS'!AD$15*10^6&lt;0,SUM('Chemicals Calcs'!AI$2:AI177)-'Chem - ODS'!AD$15*10^6&gt;0),SUM('Chemicals Calcs'!AI$2:AI177)-'Chem - ODS'!AD$15*10^6,'Chemicals Calcs'!AI177))</f>
        <v>0</v>
      </c>
      <c r="AJ177" s="210">
        <f ca="1">IF(SUM('Chemicals Calcs'!AJ$2:AJ177)-'Chem - ODS'!AE$15*10^6&lt;0,0,IF(AND(SUM('Chemicals Calcs'!AJ$1:AJ176)-'Chem - ODS'!AE$15*10^6&lt;0,SUM('Chemicals Calcs'!AJ$2:AJ177)-'Chem - ODS'!AE$15*10^6&gt;0),SUM('Chemicals Calcs'!AJ$2:AJ177)-'Chem - ODS'!AE$15*10^6,'Chemicals Calcs'!AJ177))</f>
        <v>0</v>
      </c>
      <c r="AK177" s="210">
        <f ca="1">IF(SUM('Chemicals Calcs'!AK$2:AK177)-'Chem - ODS'!AF$15*10^6&lt;0,0,IF(AND(SUM('Chemicals Calcs'!AK$1:AK176)-'Chem - ODS'!AF$15*10^6&lt;0,SUM('Chemicals Calcs'!AK$2:AK177)-'Chem - ODS'!AF$15*10^6&gt;0),SUM('Chemicals Calcs'!AK$2:AK177)-'Chem - ODS'!AF$15*10^6,'Chemicals Calcs'!AK177))</f>
        <v>0</v>
      </c>
      <c r="AL177" s="210">
        <f ca="1">IF(SUM('Chemicals Calcs'!AL$2:AL177)-'Chem - ODS'!AG$15*10^6&lt;0,0,IF(AND(SUM('Chemicals Calcs'!AL$1:AL176)-'Chem - ODS'!AG$15*10^6&lt;0,SUM('Chemicals Calcs'!AL$2:AL177)-'Chem - ODS'!AG$15*10^6&gt;0),SUM('Chemicals Calcs'!AL$2:AL177)-'Chem - ODS'!AG$15*10^6,'Chemicals Calcs'!AL177))</f>
        <v>0</v>
      </c>
      <c r="AM177" s="210">
        <f ca="1">IF(SUM('Chemicals Calcs'!AM$2:AM177)-'Chem - ODS'!AH$15*10^6&lt;0,0,IF(AND(SUM('Chemicals Calcs'!AM$1:AM176)-'Chem - ODS'!AH$15*10^6&lt;0,SUM('Chemicals Calcs'!AM$2:AM177)-'Chem - ODS'!AH$15*10^6&gt;0),SUM('Chemicals Calcs'!AM$2:AM177)-'Chem - ODS'!AH$15*10^6,'Chemicals Calcs'!AM177))</f>
        <v>0</v>
      </c>
      <c r="AN177" s="210">
        <f ca="1">IF(SUM('Chemicals Calcs'!AN$2:AN177)-'Chem - ODS'!AI$15*10^6&lt;0,0,IF(AND(SUM('Chemicals Calcs'!AN$1:AN176)-'Chem - ODS'!AI$15*10^6&lt;0,SUM('Chemicals Calcs'!AN$2:AN177)-'Chem - ODS'!AI$15*10^6&gt;0),SUM('Chemicals Calcs'!AN$2:AN177)-'Chem - ODS'!AI$15*10^6,'Chemicals Calcs'!AN177))</f>
        <v>0</v>
      </c>
      <c r="AO177" s="210">
        <f ca="1">IF(SUM('Chemicals Calcs'!AO$2:AO177)-'Chem - ODS'!AJ$15*10^6&lt;0,0,IF(AND(SUM('Chemicals Calcs'!AO$1:AO176)-'Chem - ODS'!AJ$15*10^6&lt;0,SUM('Chemicals Calcs'!AO$2:AO177)-'Chem - ODS'!AJ$15*10^6&gt;0),SUM('Chemicals Calcs'!AO$2:AO177)-'Chem - ODS'!AJ$15*10^6,'Chemicals Calcs'!AO177))</f>
        <v>0</v>
      </c>
      <c r="AP177" s="210">
        <f ca="1">IF(SUM('Chemicals Calcs'!AP$2:AP177)-'Chem - ODS'!AK$15*10^6&lt;0,0,IF(AND(SUM('Chemicals Calcs'!AP$1:AP176)-'Chem - ODS'!AK$15*10^6&lt;0,SUM('Chemicals Calcs'!AP$2:AP177)-'Chem - ODS'!AK$15*10^6&gt;0),SUM('Chemicals Calcs'!AP$2:AP177)-'Chem - ODS'!AK$15*10^6,'Chemicals Calcs'!AP177))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2010'!$A10="WT",INDIRECT("'NGPS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IF('NGPS 2020'!$A10="WT",INDIRECT("'NGPS 2020'!"&amp;'Country Selector'!$B$3&amp;ROW($A10))*10^12,0)*'Process Emissions Multipliers'!$B$48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IF('NGPS 2030'!$A10="WT",INDIRECT("'NGPS 2030'!"&amp;'Country Selector'!$B$3&amp;ROW($A10))*10^12,0)*'Process Emissions Multipliers'!$D$48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Multipliers'!$E$48</f>
        <v>0</v>
      </c>
    </row>
    <row r="3" spans="1:42">
      <c r="A3" s="74">
        <v>-49</v>
      </c>
      <c r="B3">
        <f ca="1">IF('NGPS 2010'!$A11="WT",INDIRECT("'NGPS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2020'!$A11="WT",INDIRECT("'NGPS 2020'!"&amp;'Country Selector'!$B$3&amp;ROW($A11))*10^12,0)*'Process Emissions Multipliers'!$B$48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2030'!$A11="WT",INDIRECT("'NGPS 2030'!"&amp;'Country Selector'!$B$3&amp;ROW($A11))*10^12,0)*'Process Emissions Multipliers'!$D$48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Multipliers'!$E$48</f>
        <v>0</v>
      </c>
    </row>
    <row r="4" spans="1:42">
      <c r="A4" s="74">
        <v>-48</v>
      </c>
      <c r="B4">
        <f ca="1">IF('NGPS 2010'!$A12="WT",INDIRECT("'NGPS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2020'!$A12="WT",INDIRECT("'NGPS 2020'!"&amp;'Country Selector'!$B$3&amp;ROW($A12))*10^12,0)*'Process Emissions Multipliers'!$B$48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2030'!$A12="WT",INDIRECT("'NGPS 2030'!"&amp;'Country Selector'!$B$3&amp;ROW($A12))*10^12,0)*'Process Emissions Multipliers'!$D$48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Multipliers'!$E$48</f>
        <v>0</v>
      </c>
    </row>
    <row r="5" spans="1:42">
      <c r="A5" s="74">
        <v>-47</v>
      </c>
      <c r="B5">
        <f ca="1">IF('NGPS 2010'!$A13="WT",INDIRECT("'NGPS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2020'!$A13="WT",INDIRECT("'NGPS 2020'!"&amp;'Country Selector'!$B$3&amp;ROW($A13))*10^12,0)*'Process Emissions Multipliers'!$B$48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2030'!$A13="WT",INDIRECT("'NGPS 2030'!"&amp;'Country Selector'!$B$3&amp;ROW($A13))*10^12,0)*'Process Emissions Multipliers'!$D$48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Multipliers'!$E$48</f>
        <v>0</v>
      </c>
    </row>
    <row r="6" spans="1:42">
      <c r="A6" s="74">
        <v>-46</v>
      </c>
      <c r="B6">
        <f ca="1">IF('NGPS 2010'!$A14="WT",INDIRECT("'NGPS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2020'!$A14="WT",INDIRECT("'NGPS 2020'!"&amp;'Country Selector'!$B$3&amp;ROW($A14))*10^12,0)*'Process Emissions Multipliers'!$B$48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2030'!$A14="WT",INDIRECT("'NGPS 2030'!"&amp;'Country Selector'!$B$3&amp;ROW($A14))*10^12,0)*'Process Emissions Multipliers'!$D$48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Multipliers'!$E$48</f>
        <v>0</v>
      </c>
    </row>
    <row r="7" spans="1:42">
      <c r="A7" s="74">
        <v>-45</v>
      </c>
      <c r="B7">
        <f ca="1">IF('NGPS 2010'!$A15="WT",INDIRECT("'NGPS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2020'!$A15="WT",INDIRECT("'NGPS 2020'!"&amp;'Country Selector'!$B$3&amp;ROW($A15))*10^12,0)*'Process Emissions Multipliers'!$B$48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2030'!$A15="WT",INDIRECT("'NGPS 2030'!"&amp;'Country Selector'!$B$3&amp;ROW($A15))*10^12,0)*'Process Emissions Multipliers'!$D$48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Multipliers'!$E$48</f>
        <v>0</v>
      </c>
    </row>
    <row r="8" spans="1:42">
      <c r="A8" s="74">
        <v>-44</v>
      </c>
      <c r="B8">
        <f ca="1">IF('NGPS 2010'!$A16="WT",INDIRECT("'NGPS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2020'!$A16="WT",INDIRECT("'NGPS 2020'!"&amp;'Country Selector'!$B$3&amp;ROW($A16))*10^12,0)*'Process Emissions Multipliers'!$B$48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2030'!$A16="WT",INDIRECT("'NGPS 2030'!"&amp;'Country Selector'!$B$3&amp;ROW($A16))*10^12,0)*'Process Emissions Multipliers'!$D$48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Multipliers'!$E$48</f>
        <v>0</v>
      </c>
    </row>
    <row r="9" spans="1:42">
      <c r="A9" s="74">
        <v>-43</v>
      </c>
      <c r="B9">
        <f ca="1">IF('NGPS 2010'!$A17="WT",INDIRECT("'NGPS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2020'!$A17="WT",INDIRECT("'NGPS 2020'!"&amp;'Country Selector'!$B$3&amp;ROW($A17))*10^12,0)*'Process Emissions Multipliers'!$B$48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IF('NGPS 2030'!$A17="WT",INDIRECT("'NGPS 2030'!"&amp;'Country Selector'!$B$3&amp;ROW($A17))*10^12,0)*'Process Emissions Multipliers'!$D$48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Multipliers'!$E$48</f>
        <v>0</v>
      </c>
    </row>
    <row r="10" spans="1:42">
      <c r="A10" s="74">
        <v>-42</v>
      </c>
      <c r="B10">
        <f ca="1">IF('NGPS 2010'!$A18="WT",INDIRECT("'NGPS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2020'!$A18="WT",INDIRECT("'NGPS 2020'!"&amp;'Country Selector'!$B$3&amp;ROW($A18))*10^12,0)*'Process Emissions Multipliers'!$B$48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2030'!$A18="WT",INDIRECT("'NGPS 2030'!"&amp;'Country Selector'!$B$3&amp;ROW($A18))*10^12,0)*'Process Emissions Multipliers'!$D$48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Multipliers'!$E$48</f>
        <v>0</v>
      </c>
    </row>
    <row r="11" spans="1:42">
      <c r="A11" s="74">
        <v>-41</v>
      </c>
      <c r="B11">
        <f ca="1">IF('NGPS 2010'!$A19="WT",INDIRECT("'NGPS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2020'!$A19="WT",INDIRECT("'NGPS 2020'!"&amp;'Country Selector'!$B$3&amp;ROW($A19))*10^12,0)*'Process Emissions Multipliers'!$B$48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2030'!$A19="WT",INDIRECT("'NGPS 2030'!"&amp;'Country Selector'!$B$3&amp;ROW($A19))*10^12,0)*'Process Emissions Multipliers'!$D$48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Multipliers'!$E$48</f>
        <v>0</v>
      </c>
    </row>
    <row r="12" spans="1:42">
      <c r="A12" s="74">
        <v>-40</v>
      </c>
      <c r="B12">
        <f ca="1">IF('NGPS 2010'!$A20="WT",INDIRECT("'NGPS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2020'!$A20="WT",INDIRECT("'NGPS 2020'!"&amp;'Country Selector'!$B$3&amp;ROW($A20))*10^12,0)*'Process Emissions Multipliers'!$B$48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2030'!$A20="WT",INDIRECT("'NGPS 2030'!"&amp;'Country Selector'!$B$3&amp;ROW($A20))*10^12,0)*'Process Emissions Multipliers'!$D$48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Multipliers'!$E$48</f>
        <v>0</v>
      </c>
    </row>
    <row r="13" spans="1:42">
      <c r="A13" s="74">
        <v>-39</v>
      </c>
      <c r="B13">
        <f ca="1">IF('NGPS 2010'!$A21="WT",INDIRECT("'NGPS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2020'!$A21="WT",INDIRECT("'NGPS 2020'!"&amp;'Country Selector'!$B$3&amp;ROW($A21))*10^12,0)*'Process Emissions Multipliers'!$B$48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2030'!$A21="WT",INDIRECT("'NGPS 2030'!"&amp;'Country Selector'!$B$3&amp;ROW($A21))*10^12,0)*'Process Emissions Multipliers'!$D$48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Multipliers'!$E$48</f>
        <v>0</v>
      </c>
    </row>
    <row r="14" spans="1:42">
      <c r="A14" s="74">
        <v>-38</v>
      </c>
      <c r="B14">
        <f ca="1">IF('NGPS 2010'!$A22="WT",INDIRECT("'NGPS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2020'!$A22="WT",INDIRECT("'NGPS 2020'!"&amp;'Country Selector'!$B$3&amp;ROW($A22))*10^12,0)*'Process Emissions Multipliers'!$B$48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2030'!$A22="WT",INDIRECT("'NGPS 2030'!"&amp;'Country Selector'!$B$3&amp;ROW($A22))*10^12,0)*'Process Emissions Multipliers'!$D$48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Multipliers'!$E$48</f>
        <v>0</v>
      </c>
    </row>
    <row r="15" spans="1:42">
      <c r="A15" s="74">
        <v>-37</v>
      </c>
      <c r="B15">
        <f ca="1">IF('NGPS 2010'!$A23="WT",INDIRECT("'NGPS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2020'!$A23="WT",INDIRECT("'NGPS 2020'!"&amp;'Country Selector'!$B$3&amp;ROW($A23))*10^12,0)*'Process Emissions Multipliers'!$B$48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2030'!$A23="WT",INDIRECT("'NGPS 2030'!"&amp;'Country Selector'!$B$3&amp;ROW($A23))*10^12,0)*'Process Emissions Multipliers'!$D$48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Multipliers'!$E$48</f>
        <v>0</v>
      </c>
    </row>
    <row r="16" spans="1:42">
      <c r="A16" s="74">
        <v>-36</v>
      </c>
      <c r="B16">
        <f ca="1">IF('NGPS 2010'!$A24="WT",INDIRECT("'NGPS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2020'!$A24="WT",INDIRECT("'NGPS 2020'!"&amp;'Country Selector'!$B$3&amp;ROW($A24))*10^12,0)*'Process Emissions Multipliers'!$B$48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2030'!$A24="WT",INDIRECT("'NGPS 2030'!"&amp;'Country Selector'!$B$3&amp;ROW($A24))*10^12,0)*'Process Emissions Multipliers'!$D$48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Multipliers'!$E$48</f>
        <v>0</v>
      </c>
    </row>
    <row r="17" spans="1:42">
      <c r="A17" s="74">
        <v>-35</v>
      </c>
      <c r="B17">
        <f ca="1">IF('NGPS 2010'!$A25="WT",INDIRECT("'NGPS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2020'!$A25="WT",INDIRECT("'NGPS 2020'!"&amp;'Country Selector'!$B$3&amp;ROW($A25))*10^12,0)*'Process Emissions Multipliers'!$B$48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2030'!$A25="WT",INDIRECT("'NGPS 2030'!"&amp;'Country Selector'!$B$3&amp;ROW($A25))*10^12,0)*'Process Emissions Multipliers'!$D$48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Multipliers'!$E$48</f>
        <v>0</v>
      </c>
    </row>
    <row r="18" spans="1:42">
      <c r="A18" s="74">
        <v>-34</v>
      </c>
      <c r="B18">
        <f ca="1">IF('NGPS 2010'!$A26="WT",INDIRECT("'NGPS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2020'!$A26="WT",INDIRECT("'NGPS 2020'!"&amp;'Country Selector'!$B$3&amp;ROW($A26))*10^12,0)*'Process Emissions Multipliers'!$B$48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2030'!$A26="WT",INDIRECT("'NGPS 2030'!"&amp;'Country Selector'!$B$3&amp;ROW($A26))*10^12,0)*'Process Emissions Multipliers'!$D$48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Multipliers'!$E$48</f>
        <v>0</v>
      </c>
    </row>
    <row r="19" spans="1:42">
      <c r="A19" s="74">
        <v>-33</v>
      </c>
      <c r="B19">
        <f ca="1">IF('NGPS 2010'!$A27="WT",INDIRECT("'NGPS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2020'!$A27="WT",INDIRECT("'NGPS 2020'!"&amp;'Country Selector'!$B$3&amp;ROW($A27))*10^12,0)*'Process Emissions Multipliers'!$B$48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2030'!$A27="WT",INDIRECT("'NGPS 2030'!"&amp;'Country Selector'!$B$3&amp;ROW($A27))*10^12,0)*'Process Emissions Multipliers'!$D$48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Multipliers'!$E$48</f>
        <v>0</v>
      </c>
    </row>
    <row r="20" spans="1:42">
      <c r="A20" s="74">
        <v>-32</v>
      </c>
      <c r="B20">
        <f ca="1">IF('NGPS 2010'!$A28="WT",INDIRECT("'NGPS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2020'!$A28="WT",INDIRECT("'NGPS 2020'!"&amp;'Country Selector'!$B$3&amp;ROW($A28))*10^12,0)*'Process Emissions Multipliers'!$B$48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2030'!$A28="WT",INDIRECT("'NGPS 2030'!"&amp;'Country Selector'!$B$3&amp;ROW($A28))*10^12,0)*'Process Emissions Multipliers'!$D$48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Multipliers'!$E$48</f>
        <v>0</v>
      </c>
    </row>
    <row r="21" spans="1:42">
      <c r="A21" s="74">
        <v>-31</v>
      </c>
      <c r="B21">
        <f ca="1">IF('NGPS 2010'!$A29="WT",INDIRECT("'NGPS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2020'!$A29="WT",INDIRECT("'NGPS 2020'!"&amp;'Country Selector'!$B$3&amp;ROW($A29))*10^12,0)*'Process Emissions Multipliers'!$B$48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2030'!$A29="WT",INDIRECT("'NGPS 2030'!"&amp;'Country Selector'!$B$3&amp;ROW($A29))*10^12,0)*'Process Emissions Multipliers'!$D$48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Multipliers'!$E$48</f>
        <v>0</v>
      </c>
    </row>
    <row r="22" spans="1:42">
      <c r="A22" s="74">
        <v>-30</v>
      </c>
      <c r="B22">
        <f ca="1">IF('NGPS 2010'!$A30="WT",INDIRECT("'NGPS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2020'!$A30="WT",INDIRECT("'NGPS 2020'!"&amp;'Country Selector'!$B$3&amp;ROW($A30))*10^12,0)*'Process Emissions Multipliers'!$B$48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2030'!$A30="WT",INDIRECT("'NGPS 2030'!"&amp;'Country Selector'!$B$3&amp;ROW($A30))*10^12,0)*'Process Emissions Multipliers'!$D$48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Multipliers'!$E$48</f>
        <v>0</v>
      </c>
    </row>
    <row r="23" spans="1:42">
      <c r="A23" s="74">
        <v>-29</v>
      </c>
      <c r="B23">
        <f ca="1">IF('NGPS 2010'!$A31="WT",INDIRECT("'NGPS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2020'!$A31="WT",INDIRECT("'NGPS 2020'!"&amp;'Country Selector'!$B$3&amp;ROW($A31))*10^12,0)*'Process Emissions Multipliers'!$B$48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2030'!$A31="WT",INDIRECT("'NGPS 2030'!"&amp;'Country Selector'!$B$3&amp;ROW($A31))*10^12,0)*'Process Emissions Multipliers'!$D$48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Multipliers'!$E$48</f>
        <v>0</v>
      </c>
    </row>
    <row r="24" spans="1:42">
      <c r="A24" s="74">
        <v>-28</v>
      </c>
      <c r="B24">
        <f ca="1">IF('NGPS 2010'!$A32="WT",INDIRECT("'NGPS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2020'!$A32="WT",INDIRECT("'NGPS 2020'!"&amp;'Country Selector'!$B$3&amp;ROW($A32))*10^12,0)*'Process Emissions Multipliers'!$B$48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2030'!$A32="WT",INDIRECT("'NGPS 2030'!"&amp;'Country Selector'!$B$3&amp;ROW($A32))*10^12,0)*'Process Emissions Multipliers'!$D$48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Multipliers'!$E$48</f>
        <v>0</v>
      </c>
    </row>
    <row r="25" spans="1:42">
      <c r="A25" s="74">
        <v>-27</v>
      </c>
      <c r="B25">
        <f ca="1">IF('NGPS 2010'!$A33="WT",INDIRECT("'NGPS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2020'!$A33="WT",INDIRECT("'NGPS 2020'!"&amp;'Country Selector'!$B$3&amp;ROW($A33))*10^12,0)*'Process Emissions Multipliers'!$B$48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2030'!$A33="WT",INDIRECT("'NGPS 2030'!"&amp;'Country Selector'!$B$3&amp;ROW($A33))*10^12,0)*'Process Emissions Multipliers'!$D$48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Multipliers'!$E$48</f>
        <v>0</v>
      </c>
    </row>
    <row r="26" spans="1:42">
      <c r="A26" s="74">
        <v>-26</v>
      </c>
      <c r="B26">
        <f ca="1">IF('NGPS 2010'!$A34="WT",INDIRECT("'NGPS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2020'!$A34="WT",INDIRECT("'NGPS 2020'!"&amp;'Country Selector'!$B$3&amp;ROW($A34))*10^12,0)*'Process Emissions Multipliers'!$B$48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2030'!$A34="WT",INDIRECT("'NGPS 2030'!"&amp;'Country Selector'!$B$3&amp;ROW($A34))*10^12,0)*'Process Emissions Multipliers'!$D$48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Multipliers'!$E$48</f>
        <v>0</v>
      </c>
    </row>
    <row r="27" spans="1:42">
      <c r="A27" s="74">
        <v>-25</v>
      </c>
      <c r="B27">
        <f ca="1">IF('NGPS 2010'!$A35="WT",INDIRECT("'NGPS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2020'!$A35="WT",INDIRECT("'NGPS 2020'!"&amp;'Country Selector'!$B$3&amp;ROW($A35))*10^12,0)*'Process Emissions Multipliers'!$B$48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2030'!$A35="WT",INDIRECT("'NGPS 2030'!"&amp;'Country Selector'!$B$3&amp;ROW($A35))*10^12,0)*'Process Emissions Multipliers'!$D$48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Multipliers'!$E$48</f>
        <v>0</v>
      </c>
    </row>
    <row r="28" spans="1:42">
      <c r="A28" s="74">
        <v>-24</v>
      </c>
      <c r="B28">
        <f ca="1">IF('NGPS 2010'!$A36="WT",INDIRECT("'NGPS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2020'!$A36="WT",INDIRECT("'NGPS 2020'!"&amp;'Country Selector'!$B$3&amp;ROW($A36))*10^12,0)*'Process Emissions Multipliers'!$B$48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2030'!$A36="WT",INDIRECT("'NGPS 2030'!"&amp;'Country Selector'!$B$3&amp;ROW($A36))*10^12,0)*'Process Emissions Multipliers'!$D$48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Multipliers'!$E$48</f>
        <v>0</v>
      </c>
    </row>
    <row r="29" spans="1:42">
      <c r="A29" s="74">
        <v>-23</v>
      </c>
      <c r="B29">
        <f ca="1">IF('NGPS 2010'!$A37="WT",INDIRECT("'NGPS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2020'!$A37="WT",INDIRECT("'NGPS 2020'!"&amp;'Country Selector'!$B$3&amp;ROW($A37))*10^12,0)*'Process Emissions Multipliers'!$B$48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2030'!$A37="WT",INDIRECT("'NGPS 2030'!"&amp;'Country Selector'!$B$3&amp;ROW($A37))*10^12,0)*'Process Emissions Multipliers'!$D$48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Multipliers'!$E$48</f>
        <v>0</v>
      </c>
    </row>
    <row r="30" spans="1:42">
      <c r="A30" s="74">
        <v>-22</v>
      </c>
      <c r="B30">
        <f ca="1">IF('NGPS 2010'!$A38="WT",INDIRECT("'NGPS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2020'!$A38="WT",INDIRECT("'NGPS 2020'!"&amp;'Country Selector'!$B$3&amp;ROW($A38))*10^12,0)*'Process Emissions Multipliers'!$B$48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2030'!$A38="WT",INDIRECT("'NGPS 2030'!"&amp;'Country Selector'!$B$3&amp;ROW($A38))*10^12,0)*'Process Emissions Multipliers'!$D$48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Multipliers'!$E$48</f>
        <v>0</v>
      </c>
    </row>
    <row r="31" spans="1:42">
      <c r="A31" s="74">
        <v>-21</v>
      </c>
      <c r="B31">
        <f ca="1">IF('NGPS 2010'!$A39="WT",INDIRECT("'NGPS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2020'!$A39="WT",INDIRECT("'NGPS 2020'!"&amp;'Country Selector'!$B$3&amp;ROW($A39))*10^12,0)*'Process Emissions Multipliers'!$B$48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2030'!$A39="WT",INDIRECT("'NGPS 2030'!"&amp;'Country Selector'!$B$3&amp;ROW($A39))*10^12,0)*'Process Emissions Multipliers'!$D$48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Multipliers'!$E$48</f>
        <v>0</v>
      </c>
    </row>
    <row r="32" spans="1:42">
      <c r="A32" s="74">
        <v>-20</v>
      </c>
      <c r="B32">
        <f ca="1">IF('NGPS 2010'!$A40="WT",INDIRECT("'NGPS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2020'!$A40="WT",INDIRECT("'NGPS 2020'!"&amp;'Country Selector'!$B$3&amp;ROW($A40))*10^12,0)*'Process Emissions Multipliers'!$B$48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2030'!$A40="WT",INDIRECT("'NGPS 2030'!"&amp;'Country Selector'!$B$3&amp;ROW($A40))*10^12,0)*'Process Emissions Multipliers'!$D$48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Multipliers'!$E$48</f>
        <v>0</v>
      </c>
    </row>
    <row r="33" spans="1:42">
      <c r="A33" s="74">
        <v>-19</v>
      </c>
      <c r="B33">
        <f ca="1">IF('NGPS 2010'!$A41="WT",INDIRECT("'NGPS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2020'!$A41="WT",INDIRECT("'NGPS 2020'!"&amp;'Country Selector'!$B$3&amp;ROW($A41))*10^12,0)*'Process Emissions Multipliers'!$B$48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2030'!$A41="WT",INDIRECT("'NGPS 2030'!"&amp;'Country Selector'!$B$3&amp;ROW($A41))*10^12,0)*'Process Emissions Multipliers'!$D$48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Multipliers'!$E$48</f>
        <v>0</v>
      </c>
    </row>
    <row r="34" spans="1:42">
      <c r="A34" s="74">
        <v>-18</v>
      </c>
      <c r="B34">
        <f ca="1">IF('NGPS 2010'!$A42="WT",INDIRECT("'NGPS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2020'!$A42="WT",INDIRECT("'NGPS 2020'!"&amp;'Country Selector'!$B$3&amp;ROW($A42))*10^12,0)*'Process Emissions Multipliers'!$B$48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IF('NGPS 2030'!$A42="WT",INDIRECT("'NGPS 2030'!"&amp;'Country Selector'!$B$3&amp;ROW($A42))*10^12,0)*'Process Emissions Multipliers'!$D$48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Multipliers'!$E$48</f>
        <v>0</v>
      </c>
    </row>
    <row r="35" spans="1:42">
      <c r="A35" s="74">
        <v>-17</v>
      </c>
      <c r="B35">
        <f ca="1">IF('NGPS 2010'!$A43="WT",INDIRECT("'NGPS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2020'!$A43="WT",INDIRECT("'NGPS 2020'!"&amp;'Country Selector'!$B$3&amp;ROW($A43))*10^12,0)*'Process Emissions Multipliers'!$B$48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IF('NGPS 2030'!$A43="WT",INDIRECT("'NGPS 2030'!"&amp;'Country Selector'!$B$3&amp;ROW($A43))*10^12,0)*'Process Emissions Multipliers'!$D$48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Multipliers'!$E$48</f>
        <v>0</v>
      </c>
    </row>
    <row r="36" spans="1:42">
      <c r="A36" s="74">
        <v>-16</v>
      </c>
      <c r="B36">
        <f ca="1">IF('NGPS 2010'!$A44="WT",INDIRECT("'NGPS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2020'!$A44="WT",INDIRECT("'NGPS 2020'!"&amp;'Country Selector'!$B$3&amp;ROW($A44))*10^12,0)*'Process Emissions Multipliers'!$B$48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IF('NGPS 2030'!$A44="WT",INDIRECT("'NGPS 2030'!"&amp;'Country Selector'!$B$3&amp;ROW($A44))*10^12,0)*'Process Emissions Multipliers'!$D$48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Multipliers'!$E$48</f>
        <v>0</v>
      </c>
    </row>
    <row r="37" spans="1:42">
      <c r="A37" s="74">
        <v>-15</v>
      </c>
      <c r="B37">
        <f ca="1">IF('NGPS 2010'!$A45="WT",INDIRECT("'NGPS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2020'!$A45="WT",INDIRECT("'NGPS 2020'!"&amp;'Country Selector'!$B$3&amp;ROW($A45))*10^12,0)*'Process Emissions Multipliers'!$B$48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IF('NGPS 2030'!$A45="WT",INDIRECT("'NGPS 2030'!"&amp;'Country Selector'!$B$3&amp;ROW($A45))*10^12,0)*'Process Emissions Multipliers'!$D$48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Multipliers'!$E$48</f>
        <v>0</v>
      </c>
    </row>
    <row r="38" spans="1:42">
      <c r="A38" s="74">
        <v>-14</v>
      </c>
      <c r="B38">
        <f ca="1">IF('NGPS 2010'!$A46="WT",INDIRECT("'NGPS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IF('NGPS 2020'!$A46="WT",INDIRECT("'NGPS 2020'!"&amp;'Country Selector'!$B$3&amp;ROW($A46))*10^12,0)*'Process Emissions Multipliers'!$B$48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IF('NGPS 2030'!$A46="WT",INDIRECT("'NGPS 2030'!"&amp;'Country Selector'!$B$3&amp;ROW($A46))*10^12,0)*'Process Emissions Multipliers'!$D$48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Multipliers'!$E$48</f>
        <v>0</v>
      </c>
    </row>
    <row r="39" spans="1:42">
      <c r="A39" s="74">
        <v>-13</v>
      </c>
      <c r="B39">
        <f ca="1">IF('NGPS 2010'!$A47="WT",INDIRECT("'NGPS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IF('NGPS 2020'!$A47="WT",INDIRECT("'NGPS 2020'!"&amp;'Country Selector'!$B$3&amp;ROW($A47))*10^12,0)*'Process Emissions Multipliers'!$B$48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IF('NGPS 2030'!$A47="WT",INDIRECT("'NGPS 2030'!"&amp;'Country Selector'!$B$3&amp;ROW($A47))*10^12,0)*'Process Emissions Multipliers'!$D$48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Multipliers'!$E$48</f>
        <v>0</v>
      </c>
    </row>
    <row r="40" spans="1:42">
      <c r="A40" s="74">
        <v>-12</v>
      </c>
      <c r="B40">
        <f ca="1">IF('NGPS 2010'!$A48="WT",INDIRECT("'NGPS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IF('NGPS 2020'!$A48="WT",INDIRECT("'NGPS 2020'!"&amp;'Country Selector'!$B$3&amp;ROW($A48))*10^12,0)*'Process Emissions Multipliers'!$B$48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IF('NGPS 2030'!$A48="WT",INDIRECT("'NGPS 2030'!"&amp;'Country Selector'!$B$3&amp;ROW($A48))*10^12,0)*'Process Emissions Multipliers'!$D$48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Multipliers'!$E$48</f>
        <v>0</v>
      </c>
    </row>
    <row r="41" spans="1:42">
      <c r="A41" s="74">
        <v>-11</v>
      </c>
      <c r="B41">
        <f ca="1">IF('NGPS 2010'!$A49="WT",INDIRECT("'NGPS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IF('NGPS 2020'!$A49="WT",INDIRECT("'NGPS 2020'!"&amp;'Country Selector'!$B$3&amp;ROW($A49))*10^12,0)*'Process Emissions Multipliers'!$B$48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IF('NGPS 2030'!$A49="WT",INDIRECT("'NGPS 2030'!"&amp;'Country Selector'!$B$3&amp;ROW($A49))*10^12,0)*'Process Emissions Multipliers'!$D$48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Multipliers'!$E$48</f>
        <v>0</v>
      </c>
    </row>
    <row r="42" spans="1:42">
      <c r="A42" s="74">
        <v>-10</v>
      </c>
      <c r="B42">
        <f ca="1">IF('NGPS 2010'!$A50="WT",INDIRECT("'NGPS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2020'!$A50="WT",INDIRECT("'NGPS 2020'!"&amp;'Country Selector'!$B$3&amp;ROW($A50))*10^12,0)*'Process Emissions Multipliers'!$B$48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IF('NGPS 2030'!$A50="WT",INDIRECT("'NGPS 2030'!"&amp;'Country Selector'!$B$3&amp;ROW($A50))*10^12,0)*'Process Emissions Multipliers'!$D$48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Multipliers'!$E$48</f>
        <v>0</v>
      </c>
    </row>
    <row r="43" spans="1:42">
      <c r="A43" s="74">
        <v>-9</v>
      </c>
      <c r="B43">
        <f ca="1">IF('NGPS 2010'!$A51="WT",INDIRECT("'NGPS 2010'!"&amp;'Country Selector'!$B$3&amp;ROW($A51))*10^12,0)</f>
        <v>13053181631040.459</v>
      </c>
      <c r="C43" s="90">
        <f t="shared" ca="1" si="9"/>
        <v>11750566130586.092</v>
      </c>
      <c r="D43" s="90">
        <f t="shared" ca="1" si="9"/>
        <v>10447950630131.725</v>
      </c>
      <c r="E43" s="90">
        <f t="shared" ca="1" si="9"/>
        <v>9145335129677.3594</v>
      </c>
      <c r="F43" s="90">
        <f t="shared" ca="1" si="9"/>
        <v>7842719629222.9912</v>
      </c>
      <c r="G43" s="90">
        <f t="shared" ca="1" si="9"/>
        <v>6540104128768.624</v>
      </c>
      <c r="H43" s="90">
        <f t="shared" ca="1" si="9"/>
        <v>5237488628314.2568</v>
      </c>
      <c r="I43" s="90">
        <f t="shared" ca="1" si="9"/>
        <v>3934873127859.8896</v>
      </c>
      <c r="J43" s="90">
        <f t="shared" ca="1" si="9"/>
        <v>2632257627405.5225</v>
      </c>
      <c r="K43" s="90">
        <f t="shared" ca="1" si="9"/>
        <v>1329642126951.1555</v>
      </c>
      <c r="L43">
        <f ca="1">IF('NGPS 2020'!$A51="WT",INDIRECT("'NGPS 2020'!"&amp;'Country Selector'!$B$3&amp;ROW($A51))*10^12,0)*'Process Emissions Multipliers'!$B$48</f>
        <v>27026626496.788464</v>
      </c>
      <c r="M43" s="90">
        <f t="shared" ca="1" si="10"/>
        <v>156758332416.61618</v>
      </c>
      <c r="N43" s="90">
        <f t="shared" ca="1" si="10"/>
        <v>286490038336.44391</v>
      </c>
      <c r="O43" s="90">
        <f t="shared" ca="1" si="10"/>
        <v>416221744256.27167</v>
      </c>
      <c r="P43" s="90">
        <f t="shared" ca="1" si="10"/>
        <v>545953450176.0993</v>
      </c>
      <c r="Q43" s="90">
        <f t="shared" ca="1" si="10"/>
        <v>675685156095.92712</v>
      </c>
      <c r="R43" s="90">
        <f t="shared" ca="1" si="10"/>
        <v>805416862015.75476</v>
      </c>
      <c r="S43" s="90">
        <f t="shared" ca="1" si="10"/>
        <v>935148567935.5824</v>
      </c>
      <c r="T43" s="90">
        <f t="shared" ca="1" si="10"/>
        <v>1064880273855.4102</v>
      </c>
      <c r="U43" s="90">
        <f t="shared" ca="1" si="10"/>
        <v>1194611979775.238</v>
      </c>
      <c r="V43">
        <f ca="1">IF('NGPS 2030'!$A51="WT",INDIRECT("'NGPS 2030'!"&amp;'Country Selector'!$B$3&amp;ROW($A51))*10^12,0)*'Process Emissions Multipliers'!$D$48</f>
        <v>1324343685695.0657</v>
      </c>
      <c r="W43" s="90">
        <f t="shared" ca="1" si="8"/>
        <v>1330786464059.9009</v>
      </c>
      <c r="X43" s="90">
        <f t="shared" ca="1" si="7"/>
        <v>1337229242424.7361</v>
      </c>
      <c r="Y43" s="90">
        <f t="shared" ca="1" si="7"/>
        <v>1343672020789.5715</v>
      </c>
      <c r="Z43" s="90">
        <f t="shared" ca="1" si="7"/>
        <v>1350114799154.4067</v>
      </c>
      <c r="AA43" s="90">
        <f t="shared" ca="1" si="7"/>
        <v>1356557577519.2417</v>
      </c>
      <c r="AB43" s="90">
        <f t="shared" ca="1" si="7"/>
        <v>1363000355884.0771</v>
      </c>
      <c r="AC43" s="90">
        <f t="shared" ca="1" si="7"/>
        <v>1369443134248.9126</v>
      </c>
      <c r="AD43" s="90">
        <f t="shared" ca="1" si="7"/>
        <v>1375885912613.7476</v>
      </c>
      <c r="AE43" s="90">
        <f t="shared" ca="1" si="7"/>
        <v>1382328690978.5828</v>
      </c>
      <c r="AF43" s="90">
        <f t="shared" ca="1" si="7"/>
        <v>1388771469343.418</v>
      </c>
      <c r="AG43" s="90">
        <f t="shared" ca="1" si="7"/>
        <v>1395214247708.2534</v>
      </c>
      <c r="AH43" s="90">
        <f t="shared" ca="1" si="7"/>
        <v>1401657026073.0884</v>
      </c>
      <c r="AI43" s="90">
        <f t="shared" ca="1" si="7"/>
        <v>1408099804437.9238</v>
      </c>
      <c r="AJ43" s="90">
        <f t="shared" ca="1" si="7"/>
        <v>1414542582802.7593</v>
      </c>
      <c r="AK43" s="90">
        <f t="shared" ca="1" si="7"/>
        <v>1420985361167.5942</v>
      </c>
      <c r="AL43" s="90">
        <f t="shared" ca="1" si="7"/>
        <v>1427428139532.4297</v>
      </c>
      <c r="AM43" s="90">
        <f t="shared" ca="1" si="7"/>
        <v>1433870917897.2646</v>
      </c>
      <c r="AN43" s="90">
        <f t="shared" ca="1" si="6"/>
        <v>1440313696262.0999</v>
      </c>
      <c r="AO43" s="90">
        <f t="shared" ca="1" si="6"/>
        <v>1446756474626.9353</v>
      </c>
      <c r="AP43">
        <f ca="1">V43*'Process Emissions Multipliers'!$E$48</f>
        <v>1453199252991.7705</v>
      </c>
    </row>
    <row r="44" spans="1:42">
      <c r="A44" s="74">
        <v>-8</v>
      </c>
      <c r="B44">
        <f ca="1">IF('NGPS 2010'!$A52="WT",INDIRECT("'NGPS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IF('NGPS 2020'!$A52="WT",INDIRECT("'NGPS 2020'!"&amp;'Country Selector'!$B$3&amp;ROW($A52))*10^12,0)*'Process Emissions Multipliers'!$B$48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IF('NGPS 2030'!$A52="WT",INDIRECT("'NGPS 2030'!"&amp;'Country Selector'!$B$3&amp;ROW($A52))*10^12,0)*'Process Emissions Multipliers'!$D$48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Multipliers'!$E$48</f>
        <v>0</v>
      </c>
    </row>
    <row r="45" spans="1:42">
      <c r="A45" s="74">
        <v>-7</v>
      </c>
      <c r="B45">
        <f ca="1">IF('NGPS 2010'!$A53="WT",INDIRECT("'NGPS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IF('NGPS 2020'!$A53="WT",INDIRECT("'NGPS 2020'!"&amp;'Country Selector'!$B$3&amp;ROW($A53))*10^12,0)*'Process Emissions Multipliers'!$B$48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IF('NGPS 2030'!$A53="WT",INDIRECT("'NGPS 2030'!"&amp;'Country Selector'!$B$3&amp;ROW($A53))*10^12,0)*'Process Emissions Multipliers'!$D$48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Multipliers'!$E$48</f>
        <v>0</v>
      </c>
    </row>
    <row r="46" spans="1:42">
      <c r="A46" s="74">
        <v>-6</v>
      </c>
      <c r="B46">
        <f ca="1">IF('NGPS 2010'!$A54="WT",INDIRECT("'NGPS 2010'!"&amp;'Country Selector'!$B$3&amp;ROW($A54))*10^12,0)</f>
        <v>5073219970365.457</v>
      </c>
      <c r="C46" s="90">
        <f t="shared" ca="1" si="9"/>
        <v>4565897973328.9111</v>
      </c>
      <c r="D46" s="90">
        <f t="shared" ca="1" si="9"/>
        <v>4058575976292.3657</v>
      </c>
      <c r="E46" s="90">
        <f t="shared" ca="1" si="9"/>
        <v>3551253979255.8203</v>
      </c>
      <c r="F46" s="90">
        <f t="shared" ca="1" si="9"/>
        <v>3043931982219.2744</v>
      </c>
      <c r="G46" s="90">
        <f t="shared" ca="1" si="9"/>
        <v>2536609985182.7285</v>
      </c>
      <c r="H46" s="90">
        <f t="shared" ca="1" si="9"/>
        <v>2029287988146.1829</v>
      </c>
      <c r="I46" s="90">
        <f t="shared" ca="1" si="9"/>
        <v>1521965991109.6372</v>
      </c>
      <c r="J46" s="90">
        <f t="shared" ca="1" si="9"/>
        <v>1014643994073.0914</v>
      </c>
      <c r="K46" s="90">
        <f t="shared" ca="1" si="9"/>
        <v>507321997036.54572</v>
      </c>
      <c r="L46">
        <f ca="1">IF('NGPS 2020'!$A54="WT",INDIRECT("'NGPS 2020'!"&amp;'Country Selector'!$B$3&amp;ROW($A54))*10^12,0)*'Process Emissions Multipliers'!$B$48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2030'!$A54="WT",INDIRECT("'NGPS 2030'!"&amp;'Country Selector'!$B$3&amp;ROW($A54))*10^12,0)*'Process Emissions Multipliers'!$D$48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Multipliers'!$E$48</f>
        <v>0</v>
      </c>
    </row>
    <row r="47" spans="1:42">
      <c r="A47" s="74">
        <v>-5</v>
      </c>
      <c r="B47">
        <f ca="1">IF('NGPS 2010'!$A55="WT",INDIRECT("'NGPS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IF('NGPS 2020'!$A55="WT",INDIRECT("'NGPS 2020'!"&amp;'Country Selector'!$B$3&amp;ROW($A55))*10^12,0)*'Process Emissions Multipliers'!$B$48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IF('NGPS 2030'!$A55="WT",INDIRECT("'NGPS 2030'!"&amp;'Country Selector'!$B$3&amp;ROW($A55))*10^12,0)*'Process Emissions Multipliers'!$D$48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Multipliers'!$E$48</f>
        <v>0</v>
      </c>
    </row>
    <row r="48" spans="1:42">
      <c r="A48" s="74">
        <v>-4</v>
      </c>
      <c r="B48">
        <f ca="1">IF('NGPS 2010'!$A56="WT",INDIRECT("'NGPS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IF('NGPS 2020'!$A56="WT",INDIRECT("'NGPS 2020'!"&amp;'Country Selector'!$B$3&amp;ROW($A56))*10^12,0)*'Process Emissions Multipliers'!$B$48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IF('NGPS 2030'!$A56="WT",INDIRECT("'NGPS 2030'!"&amp;'Country Selector'!$B$3&amp;ROW($A56))*10^12,0)*'Process Emissions Multipliers'!$D$48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Multipliers'!$E$48</f>
        <v>0</v>
      </c>
    </row>
    <row r="49" spans="1:42">
      <c r="A49" s="74">
        <v>-3</v>
      </c>
      <c r="B49">
        <f ca="1">IF('NGPS 2010'!$A57="WT",INDIRECT("'NGPS 2010'!"&amp;'Country Selector'!$B$3&amp;ROW($A57))*10^12,0)</f>
        <v>799305616943.72668</v>
      </c>
      <c r="C49" s="90">
        <f t="shared" ca="1" si="9"/>
        <v>719375055249.354</v>
      </c>
      <c r="D49" s="90">
        <f t="shared" ca="1" si="9"/>
        <v>639444493554.98132</v>
      </c>
      <c r="E49" s="90">
        <f t="shared" ca="1" si="9"/>
        <v>559513931860.60864</v>
      </c>
      <c r="F49" s="90">
        <f t="shared" ca="1" si="9"/>
        <v>479583370166.23602</v>
      </c>
      <c r="G49" s="90">
        <f t="shared" ca="1" si="9"/>
        <v>399652808471.86334</v>
      </c>
      <c r="H49" s="90">
        <f t="shared" ca="1" si="9"/>
        <v>319722246777.49066</v>
      </c>
      <c r="I49" s="90">
        <f t="shared" ca="1" si="9"/>
        <v>239791685083.11801</v>
      </c>
      <c r="J49" s="90">
        <f t="shared" ca="1" si="9"/>
        <v>159861123388.74533</v>
      </c>
      <c r="K49" s="90">
        <f t="shared" ca="1" si="9"/>
        <v>79930561694.372665</v>
      </c>
      <c r="L49">
        <f ca="1">IF('NGPS 2020'!$A57="WT",INDIRECT("'NGPS 2020'!"&amp;'Country Selector'!$B$3&amp;ROW($A57))*10^12,0)*'Process Emissions Multipliers'!$B$48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2030'!$A57="WT",INDIRECT("'NGPS 2030'!"&amp;'Country Selector'!$B$3&amp;ROW($A57))*10^12,0)*'Process Emissions Multipliers'!$D$48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Multipliers'!$E$48</f>
        <v>0</v>
      </c>
    </row>
    <row r="50" spans="1:42">
      <c r="A50" s="74">
        <v>-2</v>
      </c>
      <c r="B50">
        <f ca="1">IF('NGPS 2010'!$A58="WT",INDIRECT("'NGPS 2010'!"&amp;'Country Selector'!$B$3&amp;ROW($A58))*10^12,0)</f>
        <v>2912170325925.5015</v>
      </c>
      <c r="C50" s="90">
        <f t="shared" ca="1" si="9"/>
        <v>2620953293332.9512</v>
      </c>
      <c r="D50" s="90">
        <f t="shared" ca="1" si="9"/>
        <v>2329736260740.4014</v>
      </c>
      <c r="E50" s="90">
        <f t="shared" ca="1" si="9"/>
        <v>2038519228147.8511</v>
      </c>
      <c r="F50" s="90">
        <f t="shared" ca="1" si="9"/>
        <v>1747302195555.3008</v>
      </c>
      <c r="G50" s="90">
        <f t="shared" ca="1" si="9"/>
        <v>1456085162962.7507</v>
      </c>
      <c r="H50" s="90">
        <f t="shared" ca="1" si="9"/>
        <v>1164868130370.2007</v>
      </c>
      <c r="I50" s="90">
        <f t="shared" ca="1" si="9"/>
        <v>873651097777.65039</v>
      </c>
      <c r="J50" s="90">
        <f t="shared" ca="1" si="9"/>
        <v>582434065185.10034</v>
      </c>
      <c r="K50" s="90">
        <f t="shared" ca="1" si="9"/>
        <v>291217032592.55017</v>
      </c>
      <c r="L50">
        <f ca="1">IF('NGPS 2020'!$A58="WT",INDIRECT("'NGPS 2020'!"&amp;'Country Selector'!$B$3&amp;ROW($A58))*10^12,0)*'Process Emissions Multipliers'!$B$48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2030'!$A58="WT",INDIRECT("'NGPS 2030'!"&amp;'Country Selector'!$B$3&amp;ROW($A58))*10^12,0)*'Process Emissions Multipliers'!$D$48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Multipliers'!$E$48</f>
        <v>0</v>
      </c>
    </row>
    <row r="51" spans="1:42">
      <c r="A51" s="74">
        <v>-1</v>
      </c>
      <c r="B51">
        <f ca="1">IF('NGPS 2010'!$A59="WT",INDIRECT("'NGPS 2010'!"&amp;'Country Selector'!$B$3&amp;ROW($A59))*10^12,0)</f>
        <v>1102248566825.9705</v>
      </c>
      <c r="C51" s="90">
        <f t="shared" ca="1" si="9"/>
        <v>992023710143.37341</v>
      </c>
      <c r="D51" s="90">
        <f t="shared" ca="1" si="9"/>
        <v>881798853460.77637</v>
      </c>
      <c r="E51" s="90">
        <f t="shared" ca="1" si="9"/>
        <v>771573996778.17932</v>
      </c>
      <c r="F51" s="90">
        <f t="shared" ca="1" si="9"/>
        <v>661349140095.58228</v>
      </c>
      <c r="G51" s="90">
        <f t="shared" ca="1" si="9"/>
        <v>551124283412.98523</v>
      </c>
      <c r="H51" s="90">
        <f t="shared" ca="1" si="9"/>
        <v>440899426730.38818</v>
      </c>
      <c r="I51" s="90">
        <f t="shared" ca="1" si="9"/>
        <v>330674570047.79114</v>
      </c>
      <c r="J51" s="90">
        <f t="shared" ca="1" si="9"/>
        <v>220449713365.19409</v>
      </c>
      <c r="K51" s="90">
        <f t="shared" ca="1" si="9"/>
        <v>110224856682.59705</v>
      </c>
      <c r="L51">
        <f ca="1">IF('NGPS 2020'!$A59="WT",INDIRECT("'NGPS 2020'!"&amp;'Country Selector'!$B$3&amp;ROW($A59))*10^12,0)*'Process Emissions Multipliers'!$B$48</f>
        <v>0</v>
      </c>
      <c r="M51" s="90">
        <f t="shared" ca="1" si="10"/>
        <v>281424771811.29651</v>
      </c>
      <c r="N51" s="90">
        <f t="shared" ca="1" si="10"/>
        <v>562849543622.59302</v>
      </c>
      <c r="O51" s="90">
        <f t="shared" ca="1" si="10"/>
        <v>844274315433.8894</v>
      </c>
      <c r="P51" s="90">
        <f t="shared" ca="1" si="10"/>
        <v>1125699087245.186</v>
      </c>
      <c r="Q51" s="90">
        <f t="shared" ca="1" si="10"/>
        <v>1407123859056.4824</v>
      </c>
      <c r="R51" s="90">
        <f t="shared" ca="1" si="10"/>
        <v>1688548630867.7788</v>
      </c>
      <c r="S51" s="90">
        <f t="shared" ca="1" si="10"/>
        <v>1969973402679.0754</v>
      </c>
      <c r="T51" s="90">
        <f t="shared" ca="1" si="10"/>
        <v>2251398174490.3721</v>
      </c>
      <c r="U51" s="90">
        <f t="shared" ca="1" si="10"/>
        <v>2532822946301.6685</v>
      </c>
      <c r="V51">
        <f ca="1">IF('NGPS 2030'!$A59="WT",INDIRECT("'NGPS 2030'!"&amp;'Country Selector'!$B$3&amp;ROW($A59))*10^12,0)*'Process Emissions Multipliers'!$D$48</f>
        <v>2814247718112.9648</v>
      </c>
      <c r="W51" s="90">
        <f t="shared" ca="1" si="8"/>
        <v>2827938706719.1655</v>
      </c>
      <c r="X51" s="90">
        <f t="shared" ca="1" si="8"/>
        <v>2841629695325.3667</v>
      </c>
      <c r="Y51" s="90">
        <f t="shared" ca="1" si="8"/>
        <v>2855320683931.5679</v>
      </c>
      <c r="Z51" s="90">
        <f t="shared" ca="1" si="8"/>
        <v>2869011672537.7686</v>
      </c>
      <c r="AA51" s="90">
        <f t="shared" ca="1" si="8"/>
        <v>2882702661143.9688</v>
      </c>
      <c r="AB51" s="90">
        <f t="shared" ca="1" si="8"/>
        <v>2896393649750.1699</v>
      </c>
      <c r="AC51" s="90">
        <f t="shared" ca="1" si="8"/>
        <v>2910084638356.3711</v>
      </c>
      <c r="AD51" s="90">
        <f t="shared" ca="1" si="8"/>
        <v>2923775626962.5713</v>
      </c>
      <c r="AE51" s="90">
        <f t="shared" ca="1" si="8"/>
        <v>2937466615568.7725</v>
      </c>
      <c r="AF51" s="90">
        <f t="shared" ca="1" si="8"/>
        <v>2951157604174.9731</v>
      </c>
      <c r="AG51" s="90">
        <f t="shared" ca="1" si="8"/>
        <v>2964848592781.1738</v>
      </c>
      <c r="AH51" s="90">
        <f t="shared" ca="1" si="8"/>
        <v>2978539581387.375</v>
      </c>
      <c r="AI51" s="90">
        <f t="shared" ca="1" si="8"/>
        <v>2992230569993.5757</v>
      </c>
      <c r="AJ51" s="90">
        <f t="shared" ca="1" si="8"/>
        <v>3005921558599.7764</v>
      </c>
      <c r="AK51" s="90">
        <f t="shared" ca="1" si="8"/>
        <v>3019612547205.9771</v>
      </c>
      <c r="AL51" s="90">
        <f t="shared" ca="1" si="8"/>
        <v>3033303535812.1777</v>
      </c>
      <c r="AM51" s="90">
        <f t="shared" ca="1" si="11"/>
        <v>3046994524418.3794</v>
      </c>
      <c r="AN51" s="90">
        <f t="shared" ca="1" si="11"/>
        <v>3060685513024.5796</v>
      </c>
      <c r="AO51" s="90">
        <f t="shared" ca="1" si="11"/>
        <v>3074376501630.7808</v>
      </c>
      <c r="AP51">
        <f ca="1">V51*'Process Emissions Multipliers'!$E$48</f>
        <v>3088067490236.9814</v>
      </c>
    </row>
    <row r="52" spans="1:42">
      <c r="A52" s="74">
        <v>0</v>
      </c>
      <c r="B52">
        <f ca="1">IF('NGPS 2010'!$A60="WT",INDIRECT("'NGPS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IF('NGPS 2020'!$A60="WT",INDIRECT("'NGPS 2020'!"&amp;'Country Selector'!$B$3&amp;ROW($A60))*10^12,0)*'Process Emissions Multipliers'!$B$48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2030'!$A60="WT",INDIRECT("'NGPS 2030'!"&amp;'Country Selector'!$B$3&amp;ROW($A60))*10^12,0)*'Process Emissions Multipliers'!$D$48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Multipliers'!$E$48</f>
        <v>0</v>
      </c>
    </row>
    <row r="53" spans="1:42">
      <c r="A53" s="74">
        <v>1</v>
      </c>
      <c r="B53">
        <f ca="1">IF('NGPS 2010'!$A61="WT",INDIRECT("'NGPS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IF('NGPS 2020'!$A61="WT",INDIRECT("'NGPS 2020'!"&amp;'Country Selector'!$B$3&amp;ROW($A61))*10^12,0)*'Process Emissions Multipliers'!$B$48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IF('NGPS 2030'!$A61="WT",INDIRECT("'NGPS 2030'!"&amp;'Country Selector'!$B$3&amp;ROW($A61))*10^12,0)*'Process Emissions Multipliers'!$D$48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Multipliers'!$E$48</f>
        <v>0</v>
      </c>
    </row>
    <row r="54" spans="1:42">
      <c r="A54" s="74">
        <v>2</v>
      </c>
      <c r="B54">
        <f ca="1">IF('NGPS 2010'!$A62="WT",INDIRECT("'NGPS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IF('NGPS 2020'!$A62="WT",INDIRECT("'NGPS 2020'!"&amp;'Country Selector'!$B$3&amp;ROW($A62))*10^12,0)*'Process Emissions Multipliers'!$B$48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IF('NGPS 2030'!$A62="WT",INDIRECT("'NGPS 2030'!"&amp;'Country Selector'!$B$3&amp;ROW($A62))*10^12,0)*'Process Emissions Multipliers'!$D$48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Multipliers'!$E$48</f>
        <v>0</v>
      </c>
    </row>
    <row r="55" spans="1:42">
      <c r="A55" s="74">
        <v>3</v>
      </c>
      <c r="B55">
        <f ca="1">IF('NGPS 2010'!$A63="WT",INDIRECT("'NGPS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2020'!$A63="WT",INDIRECT("'NGPS 2020'!"&amp;'Country Selector'!$B$3&amp;ROW($A63))*10^12,0)*'Process Emissions Multipliers'!$B$48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IF('NGPS 2030'!$A63="WT",INDIRECT("'NGPS 2030'!"&amp;'Country Selector'!$B$3&amp;ROW($A63))*10^12,0)*'Process Emissions Multipliers'!$D$48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Multipliers'!$E$48</f>
        <v>0</v>
      </c>
    </row>
    <row r="56" spans="1:42">
      <c r="A56" s="74">
        <v>4</v>
      </c>
      <c r="B56">
        <f ca="1">IF('NGPS 2010'!$A64="WT",INDIRECT("'NGPS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IF('NGPS 2020'!$A64="WT",INDIRECT("'NGPS 2020'!"&amp;'Country Selector'!$B$3&amp;ROW($A64))*10^12,0)*'Process Emissions Multipliers'!$B$48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IF('NGPS 2030'!$A64="WT",INDIRECT("'NGPS 2030'!"&amp;'Country Selector'!$B$3&amp;ROW($A64))*10^12,0)*'Process Emissions Multipliers'!$D$48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Multipliers'!$E$48</f>
        <v>0</v>
      </c>
    </row>
    <row r="57" spans="1:42">
      <c r="A57" s="74">
        <v>5</v>
      </c>
      <c r="B57">
        <f ca="1">IF('NGPS 2010'!$A65="WT",INDIRECT("'NGPS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IF('NGPS 2020'!$A65="WT",INDIRECT("'NGPS 2020'!"&amp;'Country Selector'!$B$3&amp;ROW($A65))*10^12,0)*'Process Emissions Multipliers'!$B$48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2030'!$A65="WT",INDIRECT("'NGPS 2030'!"&amp;'Country Selector'!$B$3&amp;ROW($A65))*10^12,0)*'Process Emissions Multipliers'!$D$48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Multipliers'!$E$48</f>
        <v>0</v>
      </c>
    </row>
    <row r="58" spans="1:42">
      <c r="A58" s="74">
        <v>6</v>
      </c>
      <c r="B58">
        <f ca="1">IF('NGPS 2010'!$A66="WT",INDIRECT("'NGPS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2020'!$A66="WT",INDIRECT("'NGPS 2020'!"&amp;'Country Selector'!$B$3&amp;ROW($A66))*10^12,0)*'Process Emissions Multipliers'!$B$48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2030'!$A66="WT",INDIRECT("'NGPS 2030'!"&amp;'Country Selector'!$B$3&amp;ROW($A66))*10^12,0)*'Process Emissions Multipliers'!$D$48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Multipliers'!$E$48</f>
        <v>0</v>
      </c>
    </row>
    <row r="59" spans="1:42">
      <c r="A59" s="74">
        <v>7</v>
      </c>
      <c r="B59">
        <f ca="1">IF('NGPS 2010'!$A67="WT",INDIRECT("'NGPS 2010'!"&amp;'Country Selector'!$B$3&amp;ROW($A67))*10^12,0)</f>
        <v>2331486997347.312</v>
      </c>
      <c r="C59" s="90">
        <f t="shared" ca="1" si="9"/>
        <v>2384627359489.6143</v>
      </c>
      <c r="D59" s="90">
        <f t="shared" ca="1" si="9"/>
        <v>2437767721631.9165</v>
      </c>
      <c r="E59" s="90">
        <f t="shared" ca="1" si="9"/>
        <v>2490908083774.2188</v>
      </c>
      <c r="F59" s="90">
        <f t="shared" ca="1" si="9"/>
        <v>2544048445916.5205</v>
      </c>
      <c r="G59" s="90">
        <f t="shared" ca="1" si="9"/>
        <v>2597188808058.8232</v>
      </c>
      <c r="H59" s="90">
        <f t="shared" ca="1" si="9"/>
        <v>2650329170201.125</v>
      </c>
      <c r="I59" s="90">
        <f t="shared" ca="1" si="9"/>
        <v>2703469532343.4272</v>
      </c>
      <c r="J59" s="90">
        <f t="shared" ca="1" si="9"/>
        <v>2756609894485.7295</v>
      </c>
      <c r="K59" s="90">
        <f t="shared" ca="1" si="9"/>
        <v>2809750256628.0322</v>
      </c>
      <c r="L59">
        <f ca="1">IF('NGPS 2020'!$A67="WT",INDIRECT("'NGPS 2020'!"&amp;'Country Selector'!$B$3&amp;ROW($A67))*10^12,0)*'Process Emissions Multipliers'!$B$48</f>
        <v>2862890618770.334</v>
      </c>
      <c r="M59" s="90">
        <f t="shared" ca="1" si="10"/>
        <v>2578373094077.2354</v>
      </c>
      <c r="N59" s="90">
        <f t="shared" ca="1" si="10"/>
        <v>2293855569384.1367</v>
      </c>
      <c r="O59" s="90">
        <f t="shared" ca="1" si="10"/>
        <v>2009338044691.0378</v>
      </c>
      <c r="P59" s="90">
        <f t="shared" ca="1" si="10"/>
        <v>1724820519997.9392</v>
      </c>
      <c r="Q59" s="90">
        <f t="shared" ca="1" si="10"/>
        <v>1440302995304.8406</v>
      </c>
      <c r="R59" s="90">
        <f t="shared" ca="1" si="10"/>
        <v>1155785470611.7417</v>
      </c>
      <c r="S59" s="90">
        <f t="shared" ca="1" si="10"/>
        <v>871267945918.64319</v>
      </c>
      <c r="T59" s="90">
        <f t="shared" ca="1" si="10"/>
        <v>586750421225.54443</v>
      </c>
      <c r="U59" s="90">
        <f t="shared" ca="1" si="10"/>
        <v>302232896532.4458</v>
      </c>
      <c r="V59">
        <f ca="1">IF('NGPS 2030'!$A67="WT",INDIRECT("'NGPS 2030'!"&amp;'Country Selector'!$B$3&amp;ROW($A67))*10^12,0)*'Process Emissions Multipliers'!$D$48</f>
        <v>17715371839.347111</v>
      </c>
      <c r="W59" s="90">
        <f t="shared" ca="1" si="8"/>
        <v>17801555067.797855</v>
      </c>
      <c r="X59" s="90">
        <f t="shared" ca="1" si="8"/>
        <v>17887738296.248596</v>
      </c>
      <c r="Y59" s="90">
        <f t="shared" ca="1" si="8"/>
        <v>17973921524.699341</v>
      </c>
      <c r="Z59" s="90">
        <f t="shared" ca="1" si="8"/>
        <v>18060104753.150082</v>
      </c>
      <c r="AA59" s="90">
        <f t="shared" ca="1" si="8"/>
        <v>18146287981.60083</v>
      </c>
      <c r="AB59" s="90">
        <f t="shared" ca="1" si="8"/>
        <v>18232471210.051571</v>
      </c>
      <c r="AC59" s="90">
        <f t="shared" ca="1" si="8"/>
        <v>18318654438.502316</v>
      </c>
      <c r="AD59" s="90">
        <f t="shared" ca="1" si="8"/>
        <v>18404837666.953056</v>
      </c>
      <c r="AE59" s="90">
        <f t="shared" ca="1" si="8"/>
        <v>18491020895.403801</v>
      </c>
      <c r="AF59" s="90">
        <f t="shared" ca="1" si="8"/>
        <v>18577204123.854546</v>
      </c>
      <c r="AG59" s="90">
        <f t="shared" ca="1" si="8"/>
        <v>18663387352.305286</v>
      </c>
      <c r="AH59" s="90">
        <f t="shared" ca="1" si="8"/>
        <v>18749570580.756027</v>
      </c>
      <c r="AI59" s="90">
        <f t="shared" ca="1" si="8"/>
        <v>18835753809.206772</v>
      </c>
      <c r="AJ59" s="90">
        <f t="shared" ca="1" si="8"/>
        <v>18921937037.657516</v>
      </c>
      <c r="AK59" s="90">
        <f t="shared" ca="1" si="8"/>
        <v>19008120266.108257</v>
      </c>
      <c r="AL59" s="90">
        <f t="shared" ca="1" si="8"/>
        <v>19094303494.559002</v>
      </c>
      <c r="AM59" s="90">
        <f t="shared" ca="1" si="11"/>
        <v>19180486723.009747</v>
      </c>
      <c r="AN59" s="90">
        <f t="shared" ca="1" si="11"/>
        <v>19266669951.460491</v>
      </c>
      <c r="AO59" s="90">
        <f t="shared" ca="1" si="11"/>
        <v>19352853179.911232</v>
      </c>
      <c r="AP59">
        <f ca="1">V59*'Process Emissions Multipliers'!$E$48</f>
        <v>19439036408.361977</v>
      </c>
    </row>
    <row r="60" spans="1:42">
      <c r="A60" s="74">
        <v>8</v>
      </c>
      <c r="B60">
        <f ca="1">IF('NGPS 2010'!$A68="WT",INDIRECT("'NGPS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2020'!$A68="WT",INDIRECT("'NGPS 2020'!"&amp;'Country Selector'!$B$3&amp;ROW($A68))*10^12,0)*'Process Emissions Multipliers'!$B$48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IF('NGPS 2030'!$A68="WT",INDIRECT("'NGPS 2030'!"&amp;'Country Selector'!$B$3&amp;ROW($A68))*10^12,0)*'Process Emissions Multipliers'!$D$48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Multipliers'!$E$48</f>
        <v>0</v>
      </c>
    </row>
    <row r="61" spans="1:42">
      <c r="A61" s="74">
        <v>9</v>
      </c>
      <c r="B61">
        <f ca="1">IF('NGPS 2010'!$A69="WT",INDIRECT("'NGPS 2010'!"&amp;'Country Selector'!$B$3&amp;ROW($A69))*10^12,0)</f>
        <v>1504340593117.9875</v>
      </c>
      <c r="C61" s="90">
        <f t="shared" ca="1" si="9"/>
        <v>1353906533806.189</v>
      </c>
      <c r="D61" s="90">
        <f t="shared" ca="1" si="9"/>
        <v>1203472474494.3901</v>
      </c>
      <c r="E61" s="90">
        <f t="shared" ca="1" si="9"/>
        <v>1053038415182.5912</v>
      </c>
      <c r="F61" s="90">
        <f t="shared" ca="1" si="9"/>
        <v>902604355870.7926</v>
      </c>
      <c r="G61" s="90">
        <f t="shared" ca="1" si="9"/>
        <v>752170296558.99377</v>
      </c>
      <c r="H61" s="90">
        <f t="shared" ca="1" si="9"/>
        <v>601736237247.19507</v>
      </c>
      <c r="I61" s="90">
        <f t="shared" ca="1" si="9"/>
        <v>451302177935.3963</v>
      </c>
      <c r="J61" s="90">
        <f t="shared" ca="1" si="9"/>
        <v>300868118623.59753</v>
      </c>
      <c r="K61" s="90">
        <f t="shared" ca="1" si="9"/>
        <v>150434059311.79877</v>
      </c>
      <c r="L61">
        <f ca="1">IF('NGPS 2020'!$A69="WT",INDIRECT("'NGPS 2020'!"&amp;'Country Selector'!$B$3&amp;ROW($A69))*10^12,0)*'Process Emissions Multipliers'!$B$48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2030'!$A69="WT",INDIRECT("'NGPS 2030'!"&amp;'Country Selector'!$B$3&amp;ROW($A69))*10^12,0)*'Process Emissions Multipliers'!$D$48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Multipliers'!$E$48</f>
        <v>0</v>
      </c>
    </row>
    <row r="62" spans="1:42">
      <c r="A62" s="74">
        <v>10</v>
      </c>
      <c r="B62">
        <f ca="1">IF('NGPS 2010'!$A70="WT",INDIRECT("'NGPS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IF('NGPS 2020'!$A70="WT",INDIRECT("'NGPS 2020'!"&amp;'Country Selector'!$B$3&amp;ROW($A70))*10^12,0)*'Process Emissions Multipliers'!$B$48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IF('NGPS 2030'!$A70="WT",INDIRECT("'NGPS 2030'!"&amp;'Country Selector'!$B$3&amp;ROW($A70))*10^12,0)*'Process Emissions Multipliers'!$D$48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Multipliers'!$E$48</f>
        <v>0</v>
      </c>
    </row>
    <row r="63" spans="1:42">
      <c r="A63" s="74">
        <v>11</v>
      </c>
      <c r="B63">
        <f ca="1">IF('NGPS 2010'!$A71="WT",INDIRECT("'NGPS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IF('NGPS 2020'!$A71="WT",INDIRECT("'NGPS 2020'!"&amp;'Country Selector'!$B$3&amp;ROW($A71))*10^12,0)*'Process Emissions Multipliers'!$B$48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IF('NGPS 2030'!$A71="WT",INDIRECT("'NGPS 2030'!"&amp;'Country Selector'!$B$3&amp;ROW($A71))*10^12,0)*'Process Emissions Multipliers'!$D$48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Multipliers'!$E$48</f>
        <v>0</v>
      </c>
    </row>
    <row r="64" spans="1:42">
      <c r="A64" s="74">
        <v>12</v>
      </c>
      <c r="B64">
        <f ca="1">IF('NGPS 2010'!$A72="WT",INDIRECT("'NGPS 2010'!"&amp;'Country Selector'!$B$3&amp;ROW($A72))*10^12,0)</f>
        <v>4104127949135.5879</v>
      </c>
      <c r="C64" s="90">
        <f t="shared" ref="C64:K127" ca="1" si="15">$B64*($L$1-C$1)/($L$1-$B$1)+$L64*(C$1-$B$1)/($L$1-$B$1)</f>
        <v>3863390698614.8369</v>
      </c>
      <c r="D64" s="90">
        <f t="shared" ca="1" si="12"/>
        <v>3622653448094.0864</v>
      </c>
      <c r="E64" s="90">
        <f t="shared" ca="1" si="12"/>
        <v>3381916197573.3359</v>
      </c>
      <c r="F64" s="90">
        <f t="shared" ca="1" si="12"/>
        <v>3141178947052.585</v>
      </c>
      <c r="G64" s="90">
        <f t="shared" ca="1" si="12"/>
        <v>2900441696531.8345</v>
      </c>
      <c r="H64" s="90">
        <f t="shared" ca="1" si="12"/>
        <v>2659704446011.084</v>
      </c>
      <c r="I64" s="90">
        <f t="shared" ca="1" si="12"/>
        <v>2418967195490.333</v>
      </c>
      <c r="J64" s="90">
        <f t="shared" ca="1" si="12"/>
        <v>2178229944969.5825</v>
      </c>
      <c r="K64" s="90">
        <f t="shared" ca="1" si="12"/>
        <v>1937492694448.832</v>
      </c>
      <c r="L64">
        <f ca="1">IF('NGPS 2020'!$A72="WT",INDIRECT("'NGPS 2020'!"&amp;'Country Selector'!$B$3&amp;ROW($A72))*10^12,0)*'Process Emissions Multipliers'!$B$48</f>
        <v>1696755443928.0813</v>
      </c>
      <c r="M64" s="90">
        <f t="shared" ref="M64:U127" ca="1" si="16">$L64*($V$1-M$1)/($V$1-$L$1)+$V64*(M$1-$L$1)/($V$1-$L$1)</f>
        <v>1711494144740.981</v>
      </c>
      <c r="N64" s="90">
        <f t="shared" ca="1" si="13"/>
        <v>1726232845553.8804</v>
      </c>
      <c r="O64" s="90">
        <f t="shared" ca="1" si="13"/>
        <v>1740971546366.7798</v>
      </c>
      <c r="P64" s="90">
        <f t="shared" ca="1" si="13"/>
        <v>1755710247179.6797</v>
      </c>
      <c r="Q64" s="90">
        <f t="shared" ca="1" si="13"/>
        <v>1770448947992.5791</v>
      </c>
      <c r="R64" s="90">
        <f t="shared" ca="1" si="13"/>
        <v>1785187648805.4785</v>
      </c>
      <c r="S64" s="90">
        <f t="shared" ca="1" si="13"/>
        <v>1799926349618.3779</v>
      </c>
      <c r="T64" s="90">
        <f t="shared" ca="1" si="13"/>
        <v>1814665050431.2776</v>
      </c>
      <c r="U64" s="90">
        <f t="shared" ca="1" si="13"/>
        <v>1829403751244.177</v>
      </c>
      <c r="V64">
        <f ca="1">IF('NGPS 2030'!$A72="WT",INDIRECT("'NGPS 2030'!"&amp;'Country Selector'!$B$3&amp;ROW($A72))*10^12,0)*'Process Emissions Multipliers'!$D$48</f>
        <v>1844142452057.0767</v>
      </c>
      <c r="W64" s="90">
        <f t="shared" ca="1" si="14"/>
        <v>1853113991107.0415</v>
      </c>
      <c r="X64" s="90">
        <f t="shared" ca="1" si="14"/>
        <v>1862085530157.0061</v>
      </c>
      <c r="Y64" s="90">
        <f t="shared" ca="1" si="14"/>
        <v>1871057069206.9709</v>
      </c>
      <c r="Z64" s="90">
        <f t="shared" ca="1" si="14"/>
        <v>1880028608256.9358</v>
      </c>
      <c r="AA64" s="90">
        <f t="shared" ca="1" si="14"/>
        <v>1889000147306.9004</v>
      </c>
      <c r="AB64" s="90">
        <f t="shared" ca="1" si="14"/>
        <v>1897971686356.8652</v>
      </c>
      <c r="AC64" s="90">
        <f t="shared" ca="1" si="14"/>
        <v>1906943225406.8301</v>
      </c>
      <c r="AD64" s="90">
        <f t="shared" ca="1" si="14"/>
        <v>1915914764456.7949</v>
      </c>
      <c r="AE64" s="90">
        <f t="shared" ca="1" si="14"/>
        <v>1924886303506.7598</v>
      </c>
      <c r="AF64" s="90">
        <f t="shared" ca="1" si="14"/>
        <v>1933857842556.7241</v>
      </c>
      <c r="AG64" s="90">
        <f t="shared" ca="1" si="14"/>
        <v>1942829381606.689</v>
      </c>
      <c r="AH64" s="90">
        <f t="shared" ca="1" si="14"/>
        <v>1951800920656.6538</v>
      </c>
      <c r="AI64" s="90">
        <f t="shared" ca="1" si="14"/>
        <v>1960772459706.6187</v>
      </c>
      <c r="AJ64" s="90">
        <f t="shared" ca="1" si="14"/>
        <v>1969743998756.5835</v>
      </c>
      <c r="AK64" s="90">
        <f t="shared" ca="1" si="14"/>
        <v>1978715537806.5483</v>
      </c>
      <c r="AL64" s="90">
        <f t="shared" ca="1" si="14"/>
        <v>1987687076856.5129</v>
      </c>
      <c r="AM64" s="90">
        <f t="shared" ca="1" si="11"/>
        <v>1996658615906.4778</v>
      </c>
      <c r="AN64" s="90">
        <f t="shared" ca="1" si="11"/>
        <v>2005630154956.4426</v>
      </c>
      <c r="AO64" s="90">
        <f t="shared" ca="1" si="11"/>
        <v>2014601694006.4072</v>
      </c>
      <c r="AP64">
        <f ca="1">V64*'Process Emissions Multipliers'!$E$48</f>
        <v>2023573233056.3721</v>
      </c>
    </row>
    <row r="65" spans="1:42">
      <c r="A65" s="74">
        <v>13</v>
      </c>
      <c r="B65">
        <f ca="1">IF('NGPS 2010'!$A73="WT",INDIRECT("'NGPS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IF('NGPS 2020'!$A73="WT",INDIRECT("'NGPS 2020'!"&amp;'Country Selector'!$B$3&amp;ROW($A73))*10^12,0)*'Process Emissions Multipliers'!$B$48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2030'!$A73="WT",INDIRECT("'NGPS 2030'!"&amp;'Country Selector'!$B$3&amp;ROW($A73))*10^12,0)*'Process Emissions Multipliers'!$D$48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Multipliers'!$E$48</f>
        <v>0</v>
      </c>
    </row>
    <row r="66" spans="1:42">
      <c r="A66" s="74">
        <v>14</v>
      </c>
      <c r="B66">
        <f ca="1">IF('NGPS 2010'!$A74="WT",INDIRECT("'NGPS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IF('NGPS 2020'!$A74="WT",INDIRECT("'NGPS 2020'!"&amp;'Country Selector'!$B$3&amp;ROW($A74))*10^12,0)*'Process Emissions Multipliers'!$B$48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IF('NGPS 2030'!$A74="WT",INDIRECT("'NGPS 2030'!"&amp;'Country Selector'!$B$3&amp;ROW($A74))*10^12,0)*'Process Emissions Multipliers'!$D$48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Multipliers'!$E$48</f>
        <v>0</v>
      </c>
    </row>
    <row r="67" spans="1:42">
      <c r="A67" s="74">
        <v>15</v>
      </c>
      <c r="B67">
        <f ca="1">IF('NGPS 2010'!$A75="WT",INDIRECT("'NGPS 2010'!"&amp;'Country Selector'!$B$3&amp;ROW($A75))*10^12,0)</f>
        <v>56814808031.248276</v>
      </c>
      <c r="C67" s="90">
        <f t="shared" ca="1" si="15"/>
        <v>55815443991.558029</v>
      </c>
      <c r="D67" s="90">
        <f t="shared" ca="1" si="12"/>
        <v>54816079951.867767</v>
      </c>
      <c r="E67" s="90">
        <f t="shared" ca="1" si="12"/>
        <v>53816715912.177521</v>
      </c>
      <c r="F67" s="90">
        <f t="shared" ca="1" si="12"/>
        <v>52817351872.487259</v>
      </c>
      <c r="G67" s="90">
        <f t="shared" ca="1" si="12"/>
        <v>51817987832.797012</v>
      </c>
      <c r="H67" s="90">
        <f t="shared" ca="1" si="12"/>
        <v>50818623793.10675</v>
      </c>
      <c r="I67" s="90">
        <f t="shared" ca="1" si="12"/>
        <v>49819259753.416496</v>
      </c>
      <c r="J67" s="90">
        <f t="shared" ca="1" si="12"/>
        <v>48819895713.72625</v>
      </c>
      <c r="K67" s="90">
        <f t="shared" ca="1" si="12"/>
        <v>47820531674.035995</v>
      </c>
      <c r="L67">
        <f ca="1">IF('NGPS 2020'!$A75="WT",INDIRECT("'NGPS 2020'!"&amp;'Country Selector'!$B$3&amp;ROW($A75))*10^12,0)*'Process Emissions Multipliers'!$B$48</f>
        <v>46821167634.345741</v>
      </c>
      <c r="M67" s="90">
        <f t="shared" ca="1" si="16"/>
        <v>47227875144.223648</v>
      </c>
      <c r="N67" s="90">
        <f t="shared" ca="1" si="13"/>
        <v>47634582654.101547</v>
      </c>
      <c r="O67" s="90">
        <f t="shared" ca="1" si="13"/>
        <v>48041290163.979446</v>
      </c>
      <c r="P67" s="90">
        <f t="shared" ca="1" si="13"/>
        <v>48447997673.857353</v>
      </c>
      <c r="Q67" s="90">
        <f t="shared" ca="1" si="13"/>
        <v>48854705183.73526</v>
      </c>
      <c r="R67" s="90">
        <f t="shared" ca="1" si="13"/>
        <v>49261412693.613159</v>
      </c>
      <c r="S67" s="90">
        <f t="shared" ca="1" si="13"/>
        <v>49668120203.491058</v>
      </c>
      <c r="T67" s="90">
        <f t="shared" ca="1" si="13"/>
        <v>50074827713.368965</v>
      </c>
      <c r="U67" s="90">
        <f t="shared" ca="1" si="13"/>
        <v>50481535223.246872</v>
      </c>
      <c r="V67">
        <f ca="1">IF('NGPS 2030'!$A75="WT",INDIRECT("'NGPS 2030'!"&amp;'Country Selector'!$B$3&amp;ROW($A75))*10^12,0)*'Process Emissions Multipliers'!$D$48</f>
        <v>50888242733.124771</v>
      </c>
      <c r="W67" s="90">
        <f t="shared" ca="1" si="14"/>
        <v>51135808129.363571</v>
      </c>
      <c r="X67" s="90">
        <f t="shared" ca="1" si="14"/>
        <v>51383373525.602386</v>
      </c>
      <c r="Y67" s="90">
        <f t="shared" ca="1" si="14"/>
        <v>51630938921.841187</v>
      </c>
      <c r="Z67" s="90">
        <f t="shared" ca="1" si="14"/>
        <v>51878504318.080002</v>
      </c>
      <c r="AA67" s="90">
        <f t="shared" ca="1" si="14"/>
        <v>52126069714.31881</v>
      </c>
      <c r="AB67" s="90">
        <f t="shared" ca="1" si="14"/>
        <v>52373635110.557617</v>
      </c>
      <c r="AC67" s="90">
        <f t="shared" ca="1" si="14"/>
        <v>52621200506.796425</v>
      </c>
      <c r="AD67" s="90">
        <f t="shared" ca="1" si="14"/>
        <v>52868765903.035233</v>
      </c>
      <c r="AE67" s="90">
        <f t="shared" ca="1" si="14"/>
        <v>53116331299.274033</v>
      </c>
      <c r="AF67" s="90">
        <f t="shared" ca="1" si="14"/>
        <v>53363896695.512833</v>
      </c>
      <c r="AG67" s="90">
        <f t="shared" ca="1" si="14"/>
        <v>53611462091.751648</v>
      </c>
      <c r="AH67" s="90">
        <f t="shared" ca="1" si="14"/>
        <v>53859027487.990456</v>
      </c>
      <c r="AI67" s="90">
        <f t="shared" ca="1" si="14"/>
        <v>54106592884.229263</v>
      </c>
      <c r="AJ67" s="90">
        <f t="shared" ca="1" si="14"/>
        <v>54354158280.468071</v>
      </c>
      <c r="AK67" s="90">
        <f t="shared" ca="1" si="14"/>
        <v>54601723676.706879</v>
      </c>
      <c r="AL67" s="90">
        <f t="shared" ca="1" si="14"/>
        <v>54849289072.945679</v>
      </c>
      <c r="AM67" s="90">
        <f t="shared" ca="1" si="11"/>
        <v>55096854469.184494</v>
      </c>
      <c r="AN67" s="90">
        <f t="shared" ca="1" si="11"/>
        <v>55344419865.423294</v>
      </c>
      <c r="AO67" s="90">
        <f t="shared" ca="1" si="11"/>
        <v>55591985261.662109</v>
      </c>
      <c r="AP67">
        <f ca="1">V67*'Process Emissions Multipliers'!$E$48</f>
        <v>55839550657.900909</v>
      </c>
    </row>
    <row r="68" spans="1:42">
      <c r="A68" s="74">
        <v>16</v>
      </c>
      <c r="B68">
        <f ca="1">IF('NGPS 2010'!$A76="WT",INDIRECT("'NGPS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IF('NGPS 2020'!$A76="WT",INDIRECT("'NGPS 2020'!"&amp;'Country Selector'!$B$3&amp;ROW($A76))*10^12,0)*'Process Emissions Multipliers'!$B$48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2030'!$A76="WT",INDIRECT("'NGPS 2030'!"&amp;'Country Selector'!$B$3&amp;ROW($A76))*10^12,0)*'Process Emissions Multipliers'!$D$48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Multipliers'!$E$48</f>
        <v>0</v>
      </c>
    </row>
    <row r="69" spans="1:42">
      <c r="A69" s="74">
        <v>17</v>
      </c>
      <c r="B69">
        <f ca="1">IF('NGPS 2010'!$A77="WT",INDIRECT("'NGPS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2020'!$A77="WT",INDIRECT("'NGPS 2020'!"&amp;'Country Selector'!$B$3&amp;ROW($A77))*10^12,0)*'Process Emissions Multipliers'!$B$48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2030'!$A77="WT",INDIRECT("'NGPS 2030'!"&amp;'Country Selector'!$B$3&amp;ROW($A77))*10^12,0)*'Process Emissions Multipliers'!$D$48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Multipliers'!$E$48</f>
        <v>0</v>
      </c>
    </row>
    <row r="70" spans="1:42">
      <c r="A70" s="74">
        <v>18</v>
      </c>
      <c r="B70">
        <f ca="1">IF('NGPS 2010'!$A78="WT",INDIRECT("'NGPS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IF('NGPS 2020'!$A78="WT",INDIRECT("'NGPS 2020'!"&amp;'Country Selector'!$B$3&amp;ROW($A78))*10^12,0)*'Process Emissions Multipliers'!$B$48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2030'!$A78="WT",INDIRECT("'NGPS 2030'!"&amp;'Country Selector'!$B$3&amp;ROW($A78))*10^12,0)*'Process Emissions Multipliers'!$D$48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Multipliers'!$E$48</f>
        <v>0</v>
      </c>
    </row>
    <row r="71" spans="1:42">
      <c r="A71" s="74">
        <v>19</v>
      </c>
      <c r="B71">
        <f ca="1">IF('NGPS 2010'!$A79="WT",INDIRECT("'NGPS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IF('NGPS 2020'!$A79="WT",INDIRECT("'NGPS 2020'!"&amp;'Country Selector'!$B$3&amp;ROW($A79))*10^12,0)*'Process Emissions Multipliers'!$B$48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IF('NGPS 2030'!$A79="WT",INDIRECT("'NGPS 2030'!"&amp;'Country Selector'!$B$3&amp;ROW($A79))*10^12,0)*'Process Emissions Multipliers'!$D$48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Multipliers'!$E$48</f>
        <v>0</v>
      </c>
    </row>
    <row r="72" spans="1:42">
      <c r="A72" s="74">
        <v>20</v>
      </c>
      <c r="B72">
        <f ca="1">IF('NGPS 2010'!$A80="WT",INDIRECT("'NGPS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IF('NGPS 2020'!$A80="WT",INDIRECT("'NGPS 2020'!"&amp;'Country Selector'!$B$3&amp;ROW($A80))*10^12,0)*'Process Emissions Multipliers'!$B$48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2030'!$A80="WT",INDIRECT("'NGPS 2030'!"&amp;'Country Selector'!$B$3&amp;ROW($A80))*10^12,0)*'Process Emissions Multipliers'!$D$48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Multipliers'!$E$48</f>
        <v>0</v>
      </c>
    </row>
    <row r="73" spans="1:42">
      <c r="A73" s="74">
        <v>21</v>
      </c>
      <c r="B73">
        <f ca="1">IF('NGPS 2010'!$A81="WT",INDIRECT("'NGPS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2020'!$A81="WT",INDIRECT("'NGPS 2020'!"&amp;'Country Selector'!$B$3&amp;ROW($A81))*10^12,0)*'Process Emissions Multipliers'!$B$48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2030'!$A81="WT",INDIRECT("'NGPS 2030'!"&amp;'Country Selector'!$B$3&amp;ROW($A81))*10^12,0)*'Process Emissions Multipliers'!$D$48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Multipliers'!$E$48</f>
        <v>0</v>
      </c>
    </row>
    <row r="74" spans="1:42">
      <c r="A74" s="74">
        <v>22</v>
      </c>
      <c r="B74">
        <f ca="1">IF('NGPS 2010'!$A82="WT",INDIRECT("'NGPS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IF('NGPS 2020'!$A82="WT",INDIRECT("'NGPS 2020'!"&amp;'Country Selector'!$B$3&amp;ROW($A82))*10^12,0)*'Process Emissions Multipliers'!$B$48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2030'!$A82="WT",INDIRECT("'NGPS 2030'!"&amp;'Country Selector'!$B$3&amp;ROW($A82))*10^12,0)*'Process Emissions Multipliers'!$D$48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Multipliers'!$E$48</f>
        <v>0</v>
      </c>
    </row>
    <row r="75" spans="1:42">
      <c r="A75" s="74">
        <v>23</v>
      </c>
      <c r="B75">
        <f ca="1">IF('NGPS 2010'!$A83="WT",INDIRECT("'NGPS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2020'!$A83="WT",INDIRECT("'NGPS 2020'!"&amp;'Country Selector'!$B$3&amp;ROW($A83))*10^12,0)*'Process Emissions Multipliers'!$B$48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IF('NGPS 2030'!$A83="WT",INDIRECT("'NGPS 2030'!"&amp;'Country Selector'!$B$3&amp;ROW($A83))*10^12,0)*'Process Emissions Multipliers'!$D$48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Multipliers'!$E$48</f>
        <v>0</v>
      </c>
    </row>
    <row r="76" spans="1:42">
      <c r="A76" s="74">
        <v>24</v>
      </c>
      <c r="B76">
        <f ca="1">IF('NGPS 2010'!$A84="WT",INDIRECT("'NGPS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2020'!$A84="WT",INDIRECT("'NGPS 2020'!"&amp;'Country Selector'!$B$3&amp;ROW($A84))*10^12,0)*'Process Emissions Multipliers'!$B$48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2030'!$A84="WT",INDIRECT("'NGPS 2030'!"&amp;'Country Selector'!$B$3&amp;ROW($A84))*10^12,0)*'Process Emissions Multipliers'!$D$48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Multipliers'!$E$48</f>
        <v>0</v>
      </c>
    </row>
    <row r="77" spans="1:42">
      <c r="A77" s="74">
        <v>25</v>
      </c>
      <c r="B77">
        <f ca="1">IF('NGPS 2010'!$A85="WT",INDIRECT("'NGPS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IF('NGPS 2020'!$A85="WT",INDIRECT("'NGPS 2020'!"&amp;'Country Selector'!$B$3&amp;ROW($A85))*10^12,0)*'Process Emissions Multipliers'!$B$48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2030'!$A85="WT",INDIRECT("'NGPS 2030'!"&amp;'Country Selector'!$B$3&amp;ROW($A85))*10^12,0)*'Process Emissions Multipliers'!$D$48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Multipliers'!$E$48</f>
        <v>0</v>
      </c>
    </row>
    <row r="78" spans="1:42">
      <c r="A78" s="74">
        <v>26</v>
      </c>
      <c r="B78">
        <f ca="1">IF('NGPS 2010'!$A86="WT",INDIRECT("'NGPS 2010'!"&amp;'Country Selector'!$B$3&amp;ROW($A86))*10^12,0)</f>
        <v>48508084010.492783</v>
      </c>
      <c r="C78" s="90">
        <f t="shared" ca="1" si="15"/>
        <v>69156080622.303619</v>
      </c>
      <c r="D78" s="90">
        <f t="shared" ca="1" si="12"/>
        <v>89804077234.114441</v>
      </c>
      <c r="E78" s="90">
        <f t="shared" ca="1" si="12"/>
        <v>110452073845.92529</v>
      </c>
      <c r="F78" s="90">
        <f t="shared" ca="1" si="12"/>
        <v>131100070457.73611</v>
      </c>
      <c r="G78" s="90">
        <f t="shared" ca="1" si="12"/>
        <v>151748067069.54697</v>
      </c>
      <c r="H78" s="90">
        <f t="shared" ca="1" si="12"/>
        <v>172396063681.35779</v>
      </c>
      <c r="I78" s="90">
        <f t="shared" ca="1" si="12"/>
        <v>193044060293.16861</v>
      </c>
      <c r="J78" s="90">
        <f t="shared" ca="1" si="12"/>
        <v>213692056904.97943</v>
      </c>
      <c r="K78" s="90">
        <f t="shared" ca="1" si="12"/>
        <v>234340053516.79031</v>
      </c>
      <c r="L78">
        <f ca="1">IF('NGPS 2020'!$A86="WT",INDIRECT("'NGPS 2020'!"&amp;'Country Selector'!$B$3&amp;ROW($A86))*10^12,0)*'Process Emissions Multipliers'!$B$48</f>
        <v>254988050128.6011</v>
      </c>
      <c r="M78" s="90">
        <f t="shared" ca="1" si="16"/>
        <v>229530454691.57364</v>
      </c>
      <c r="N78" s="90">
        <f t="shared" ca="1" si="13"/>
        <v>204072859254.54611</v>
      </c>
      <c r="O78" s="90">
        <f t="shared" ca="1" si="13"/>
        <v>178615263817.51862</v>
      </c>
      <c r="P78" s="90">
        <f t="shared" ca="1" si="13"/>
        <v>153157668380.49112</v>
      </c>
      <c r="Q78" s="90">
        <f t="shared" ca="1" si="13"/>
        <v>127700072943.46361</v>
      </c>
      <c r="R78" s="90">
        <f t="shared" ca="1" si="13"/>
        <v>102242477506.4361</v>
      </c>
      <c r="S78" s="90">
        <f t="shared" ca="1" si="13"/>
        <v>76784882069.4086</v>
      </c>
      <c r="T78" s="90">
        <f t="shared" ca="1" si="13"/>
        <v>51327286632.381088</v>
      </c>
      <c r="U78" s="90">
        <f t="shared" ca="1" si="13"/>
        <v>25869691195.353584</v>
      </c>
      <c r="V78">
        <f ca="1">IF('NGPS 2030'!$A86="WT",INDIRECT("'NGPS 2030'!"&amp;'Country Selector'!$B$3&amp;ROW($A86))*10^12,0)*'Process Emissions Multipliers'!$D$48</f>
        <v>412095758.32608008</v>
      </c>
      <c r="W78" s="90">
        <f t="shared" ca="1" si="14"/>
        <v>414100556.37409598</v>
      </c>
      <c r="X78" s="90">
        <f t="shared" ca="1" si="14"/>
        <v>416105354.42211187</v>
      </c>
      <c r="Y78" s="90">
        <f t="shared" ca="1" si="14"/>
        <v>418110152.47012782</v>
      </c>
      <c r="Z78" s="90">
        <f t="shared" ca="1" si="14"/>
        <v>420114950.51814365</v>
      </c>
      <c r="AA78" s="90">
        <f t="shared" ca="1" si="14"/>
        <v>422119748.56615961</v>
      </c>
      <c r="AB78" s="90">
        <f t="shared" ca="1" si="14"/>
        <v>424124546.61417544</v>
      </c>
      <c r="AC78" s="90">
        <f t="shared" ca="1" si="14"/>
        <v>426129344.66219139</v>
      </c>
      <c r="AD78" s="90">
        <f t="shared" ca="1" si="14"/>
        <v>428134142.71020722</v>
      </c>
      <c r="AE78" s="90">
        <f t="shared" ca="1" si="14"/>
        <v>430138940.75822312</v>
      </c>
      <c r="AF78" s="90">
        <f t="shared" ca="1" si="14"/>
        <v>432143738.80623907</v>
      </c>
      <c r="AG78" s="90">
        <f t="shared" ca="1" si="14"/>
        <v>434148536.85425496</v>
      </c>
      <c r="AH78" s="90">
        <f t="shared" ca="1" si="14"/>
        <v>436153334.90227079</v>
      </c>
      <c r="AI78" s="90">
        <f t="shared" ca="1" si="14"/>
        <v>438158132.95028669</v>
      </c>
      <c r="AJ78" s="90">
        <f t="shared" ca="1" si="14"/>
        <v>440162930.99830264</v>
      </c>
      <c r="AK78" s="90">
        <f t="shared" ca="1" si="14"/>
        <v>442167729.04631853</v>
      </c>
      <c r="AL78" s="90">
        <f t="shared" ref="AL78:AO93" ca="1" si="17">$V78*($AP$1-AL$1)/($AP$1-$V$1)+$AP78*(AL$1-$V$1)/($AP$1-$V$1)</f>
        <v>444172527.09433442</v>
      </c>
      <c r="AM78" s="90">
        <f t="shared" ca="1" si="17"/>
        <v>446177325.14235032</v>
      </c>
      <c r="AN78" s="90">
        <f t="shared" ca="1" si="17"/>
        <v>448182123.19036615</v>
      </c>
      <c r="AO78" s="90">
        <f t="shared" ca="1" si="17"/>
        <v>450186921.2383821</v>
      </c>
      <c r="AP78">
        <f ca="1">V78*'Process Emissions Multipliers'!$E$48</f>
        <v>452191719.28639799</v>
      </c>
    </row>
    <row r="79" spans="1:42">
      <c r="A79" s="74">
        <v>27</v>
      </c>
      <c r="B79">
        <f ca="1">IF('NGPS 2010'!$A87="WT",INDIRECT("'NGPS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IF('NGPS 2020'!$A87="WT",INDIRECT("'NGPS 2020'!"&amp;'Country Selector'!$B$3&amp;ROW($A87))*10^12,0)*'Process Emissions Multipliers'!$B$48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2030'!$A87="WT",INDIRECT("'NGPS 2030'!"&amp;'Country Selector'!$B$3&amp;ROW($A87))*10^12,0)*'Process Emissions Multipliers'!$D$48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Multipliers'!$E$48</f>
        <v>0</v>
      </c>
    </row>
    <row r="80" spans="1:42">
      <c r="A80" s="74">
        <v>28</v>
      </c>
      <c r="B80">
        <f ca="1">IF('NGPS 2010'!$A88="WT",INDIRECT("'NGPS 2010'!"&amp;'Country Selector'!$B$3&amp;ROW($A88))*10^12,0)</f>
        <v>617674647690.49243</v>
      </c>
      <c r="C80" s="90">
        <f t="shared" ca="1" si="15"/>
        <v>555907182921.44312</v>
      </c>
      <c r="D80" s="90">
        <f t="shared" ca="1" si="12"/>
        <v>494139718152.39392</v>
      </c>
      <c r="E80" s="90">
        <f t="shared" ca="1" si="12"/>
        <v>432372253383.34473</v>
      </c>
      <c r="F80" s="90">
        <f t="shared" ca="1" si="12"/>
        <v>370604788614.29547</v>
      </c>
      <c r="G80" s="90">
        <f t="shared" ca="1" si="12"/>
        <v>308837323845.24622</v>
      </c>
      <c r="H80" s="90">
        <f t="shared" ca="1" si="12"/>
        <v>247069859076.19696</v>
      </c>
      <c r="I80" s="90">
        <f t="shared" ca="1" si="12"/>
        <v>185302394307.14774</v>
      </c>
      <c r="J80" s="90">
        <f t="shared" ca="1" si="12"/>
        <v>123534929538.09848</v>
      </c>
      <c r="K80" s="90">
        <f t="shared" ca="1" si="12"/>
        <v>61767464769.04924</v>
      </c>
      <c r="L80">
        <f ca="1">IF('NGPS 2020'!$A88="WT",INDIRECT("'NGPS 2020'!"&amp;'Country Selector'!$B$3&amp;ROW($A88))*10^12,0)*'Process Emissions Multipliers'!$B$48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2030'!$A88="WT",INDIRECT("'NGPS 2030'!"&amp;'Country Selector'!$B$3&amp;ROW($A88))*10^12,0)*'Process Emissions Multipliers'!$D$48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Multipliers'!$E$48</f>
        <v>0</v>
      </c>
    </row>
    <row r="81" spans="1:42">
      <c r="A81" s="74">
        <v>29</v>
      </c>
      <c r="B81">
        <f ca="1">IF('NGPS 2010'!$A89="WT",INDIRECT("'NGPS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IF('NGPS 2020'!$A89="WT",INDIRECT("'NGPS 2020'!"&amp;'Country Selector'!$B$3&amp;ROW($A89))*10^12,0)*'Process Emissions Multipliers'!$B$48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IF('NGPS 2030'!$A89="WT",INDIRECT("'NGPS 2030'!"&amp;'Country Selector'!$B$3&amp;ROW($A89))*10^12,0)*'Process Emissions Multipliers'!$D$48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Multipliers'!$E$48</f>
        <v>0</v>
      </c>
    </row>
    <row r="82" spans="1:42">
      <c r="A82" s="74">
        <v>30</v>
      </c>
      <c r="B82">
        <f ca="1">IF('NGPS 2010'!$A90="WT",INDIRECT("'NGPS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IF('NGPS 2020'!$A90="WT",INDIRECT("'NGPS 2020'!"&amp;'Country Selector'!$B$3&amp;ROW($A90))*10^12,0)*'Process Emissions Multipliers'!$B$48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2030'!$A90="WT",INDIRECT("'NGPS 2030'!"&amp;'Country Selector'!$B$3&amp;ROW($A90))*10^12,0)*'Process Emissions Multipliers'!$D$48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Multipliers'!$E$48</f>
        <v>0</v>
      </c>
    </row>
    <row r="83" spans="1:42">
      <c r="A83" s="74">
        <v>31</v>
      </c>
      <c r="B83">
        <f ca="1">IF('NGPS 2010'!$A91="WT",INDIRECT("'NGPS 2010'!"&amp;'Country Selector'!$B$3&amp;ROW($A91))*10^12,0)</f>
        <v>229514214225.88681</v>
      </c>
      <c r="C83" s="90">
        <f t="shared" ca="1" si="15"/>
        <v>206562792803.29813</v>
      </c>
      <c r="D83" s="90">
        <f t="shared" ca="1" si="12"/>
        <v>183611371380.70944</v>
      </c>
      <c r="E83" s="90">
        <f t="shared" ca="1" si="12"/>
        <v>160659949958.12079</v>
      </c>
      <c r="F83" s="90">
        <f t="shared" ca="1" si="12"/>
        <v>137708528535.53207</v>
      </c>
      <c r="G83" s="90">
        <f t="shared" ca="1" si="12"/>
        <v>114757107112.94341</v>
      </c>
      <c r="H83" s="90">
        <f t="shared" ca="1" si="12"/>
        <v>91805685690.354721</v>
      </c>
      <c r="I83" s="90">
        <f t="shared" ca="1" si="12"/>
        <v>68854264267.766037</v>
      </c>
      <c r="J83" s="90">
        <f t="shared" ca="1" si="12"/>
        <v>45902842845.177361</v>
      </c>
      <c r="K83" s="90">
        <f t="shared" ca="1" si="12"/>
        <v>22951421422.58868</v>
      </c>
      <c r="L83">
        <f ca="1">IF('NGPS 2020'!$A91="WT",INDIRECT("'NGPS 2020'!"&amp;'Country Selector'!$B$3&amp;ROW($A91))*10^12,0)*'Process Emissions Multipliers'!$B$48</f>
        <v>0</v>
      </c>
      <c r="M83" s="90">
        <f t="shared" ca="1" si="16"/>
        <v>35228640798.86895</v>
      </c>
      <c r="N83" s="90">
        <f t="shared" ca="1" si="13"/>
        <v>70457281597.7379</v>
      </c>
      <c r="O83" s="90">
        <f t="shared" ca="1" si="13"/>
        <v>105685922396.60686</v>
      </c>
      <c r="P83" s="90">
        <f t="shared" ca="1" si="13"/>
        <v>140914563195.4758</v>
      </c>
      <c r="Q83" s="90">
        <f t="shared" ca="1" si="13"/>
        <v>176143203994.34476</v>
      </c>
      <c r="R83" s="90">
        <f t="shared" ca="1" si="13"/>
        <v>211371844793.21371</v>
      </c>
      <c r="S83" s="90">
        <f t="shared" ca="1" si="13"/>
        <v>246600485592.08267</v>
      </c>
      <c r="T83" s="90">
        <f t="shared" ca="1" si="13"/>
        <v>281829126390.9516</v>
      </c>
      <c r="U83" s="90">
        <f t="shared" ca="1" si="13"/>
        <v>317057767189.82056</v>
      </c>
      <c r="V83">
        <f ca="1">IF('NGPS 2030'!$A91="WT",INDIRECT("'NGPS 2030'!"&amp;'Country Selector'!$B$3&amp;ROW($A91))*10^12,0)*'Process Emissions Multipliers'!$D$48</f>
        <v>352286407988.68951</v>
      </c>
      <c r="W83" s="90">
        <f t="shared" ca="1" si="18"/>
        <v>354000240487.10461</v>
      </c>
      <c r="X83" s="90">
        <f t="shared" ca="1" si="18"/>
        <v>355714072985.51971</v>
      </c>
      <c r="Y83" s="90">
        <f t="shared" ca="1" si="18"/>
        <v>357427905483.93488</v>
      </c>
      <c r="Z83" s="90">
        <f t="shared" ca="1" si="18"/>
        <v>359141737982.34998</v>
      </c>
      <c r="AA83" s="90">
        <f t="shared" ca="1" si="18"/>
        <v>360855570480.76508</v>
      </c>
      <c r="AB83" s="90">
        <f t="shared" ca="1" si="18"/>
        <v>362569402979.18018</v>
      </c>
      <c r="AC83" s="90">
        <f t="shared" ca="1" si="18"/>
        <v>364283235477.59534</v>
      </c>
      <c r="AD83" s="90">
        <f t="shared" ca="1" si="18"/>
        <v>365997067976.01038</v>
      </c>
      <c r="AE83" s="90">
        <f t="shared" ca="1" si="18"/>
        <v>367710900474.42554</v>
      </c>
      <c r="AF83" s="90">
        <f t="shared" ca="1" si="18"/>
        <v>369424732972.84064</v>
      </c>
      <c r="AG83" s="90">
        <f t="shared" ca="1" si="18"/>
        <v>371138565471.25574</v>
      </c>
      <c r="AH83" s="90">
        <f t="shared" ca="1" si="18"/>
        <v>372852397969.6709</v>
      </c>
      <c r="AI83" s="90">
        <f t="shared" ca="1" si="18"/>
        <v>374566230468.08594</v>
      </c>
      <c r="AJ83" s="90">
        <f t="shared" ca="1" si="18"/>
        <v>376280062966.5011</v>
      </c>
      <c r="AK83" s="90">
        <f t="shared" ca="1" si="18"/>
        <v>377993895464.91614</v>
      </c>
      <c r="AL83" s="90">
        <f t="shared" ca="1" si="18"/>
        <v>379707727963.3313</v>
      </c>
      <c r="AM83" s="90">
        <f t="shared" ca="1" si="17"/>
        <v>381421560461.7464</v>
      </c>
      <c r="AN83" s="90">
        <f t="shared" ca="1" si="17"/>
        <v>383135392960.16156</v>
      </c>
      <c r="AO83" s="90">
        <f t="shared" ca="1" si="17"/>
        <v>384849225458.57666</v>
      </c>
      <c r="AP83">
        <f ca="1">V83*'Process Emissions Multipliers'!$E$48</f>
        <v>386563057956.99176</v>
      </c>
    </row>
    <row r="84" spans="1:42">
      <c r="A84" s="74">
        <v>32</v>
      </c>
      <c r="B84">
        <f ca="1">IF('NGPS 2010'!$A92="WT",INDIRECT("'NGPS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2020'!$A92="WT",INDIRECT("'NGPS 2020'!"&amp;'Country Selector'!$B$3&amp;ROW($A92))*10^12,0)*'Process Emissions Multipliers'!$B$48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2030'!$A92="WT",INDIRECT("'NGPS 2030'!"&amp;'Country Selector'!$B$3&amp;ROW($A92))*10^12,0)*'Process Emissions Multipliers'!$D$48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Multipliers'!$E$48</f>
        <v>0</v>
      </c>
    </row>
    <row r="85" spans="1:42">
      <c r="A85" s="74">
        <v>33</v>
      </c>
      <c r="B85">
        <f ca="1">IF('NGPS 2010'!$A93="WT",INDIRECT("'NGPS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2020'!$A93="WT",INDIRECT("'NGPS 2020'!"&amp;'Country Selector'!$B$3&amp;ROW($A93))*10^12,0)*'Process Emissions Multipliers'!$B$48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2030'!$A93="WT",INDIRECT("'NGPS 2030'!"&amp;'Country Selector'!$B$3&amp;ROW($A93))*10^12,0)*'Process Emissions Multipliers'!$D$48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Multipliers'!$E$48</f>
        <v>0</v>
      </c>
    </row>
    <row r="86" spans="1:42">
      <c r="A86" s="74">
        <v>34</v>
      </c>
      <c r="B86">
        <f ca="1">IF('NGPS 2010'!$A94="WT",INDIRECT("'NGPS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IF('NGPS 2020'!$A94="WT",INDIRECT("'NGPS 2020'!"&amp;'Country Selector'!$B$3&amp;ROW($A94))*10^12,0)*'Process Emissions Multipliers'!$B$48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IF('NGPS 2030'!$A94="WT",INDIRECT("'NGPS 2030'!"&amp;'Country Selector'!$B$3&amp;ROW($A94))*10^12,0)*'Process Emissions Multipliers'!$D$48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Multipliers'!$E$48</f>
        <v>0</v>
      </c>
    </row>
    <row r="87" spans="1:42">
      <c r="A87" s="74">
        <v>35</v>
      </c>
      <c r="B87">
        <f ca="1">IF('NGPS 2010'!$A95="WT",INDIRECT("'NGPS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2020'!$A95="WT",INDIRECT("'NGPS 2020'!"&amp;'Country Selector'!$B$3&amp;ROW($A95))*10^12,0)*'Process Emissions Multipliers'!$B$48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2030'!$A95="WT",INDIRECT("'NGPS 2030'!"&amp;'Country Selector'!$B$3&amp;ROW($A95))*10^12,0)*'Process Emissions Multipliers'!$D$48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Multipliers'!$E$48</f>
        <v>0</v>
      </c>
    </row>
    <row r="88" spans="1:42">
      <c r="A88" s="74">
        <v>36</v>
      </c>
      <c r="B88">
        <f ca="1">IF('NGPS 2010'!$A96="WT",INDIRECT("'NGPS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2020'!$A96="WT",INDIRECT("'NGPS 2020'!"&amp;'Country Selector'!$B$3&amp;ROW($A96))*10^12,0)*'Process Emissions Multipliers'!$B$48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2030'!$A96="WT",INDIRECT("'NGPS 2030'!"&amp;'Country Selector'!$B$3&amp;ROW($A96))*10^12,0)*'Process Emissions Multipliers'!$D$48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Multipliers'!$E$48</f>
        <v>0</v>
      </c>
    </row>
    <row r="89" spans="1:42">
      <c r="A89" s="74">
        <v>37</v>
      </c>
      <c r="B89">
        <f ca="1">IF('NGPS 2010'!$A97="WT",INDIRECT("'NGPS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2020'!$A97="WT",INDIRECT("'NGPS 2020'!"&amp;'Country Selector'!$B$3&amp;ROW($A97))*10^12,0)*'Process Emissions Multipliers'!$B$48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2030'!$A97="WT",INDIRECT("'NGPS 2030'!"&amp;'Country Selector'!$B$3&amp;ROW($A97))*10^12,0)*'Process Emissions Multipliers'!$D$48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Multipliers'!$E$48</f>
        <v>0</v>
      </c>
    </row>
    <row r="90" spans="1:42">
      <c r="A90" s="74">
        <v>38</v>
      </c>
      <c r="B90">
        <f ca="1">IF('NGPS 2010'!$A98="WT",INDIRECT("'NGPS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2020'!$A98="WT",INDIRECT("'NGPS 2020'!"&amp;'Country Selector'!$B$3&amp;ROW($A98))*10^12,0)*'Process Emissions Multipliers'!$B$48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2030'!$A98="WT",INDIRECT("'NGPS 2030'!"&amp;'Country Selector'!$B$3&amp;ROW($A98))*10^12,0)*'Process Emissions Multipliers'!$D$48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Multipliers'!$E$48</f>
        <v>0</v>
      </c>
    </row>
    <row r="91" spans="1:42">
      <c r="A91" s="74">
        <v>39</v>
      </c>
      <c r="B91">
        <f ca="1">IF('NGPS 2010'!$A99="WT",INDIRECT("'NGPS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IF('NGPS 2020'!$A99="WT",INDIRECT("'NGPS 2020'!"&amp;'Country Selector'!$B$3&amp;ROW($A99))*10^12,0)*'Process Emissions Multipliers'!$B$48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2030'!$A99="WT",INDIRECT("'NGPS 2030'!"&amp;'Country Selector'!$B$3&amp;ROW($A99))*10^12,0)*'Process Emissions Multipliers'!$D$48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Multipliers'!$E$48</f>
        <v>0</v>
      </c>
    </row>
    <row r="92" spans="1:42">
      <c r="A92" s="74">
        <v>40</v>
      </c>
      <c r="B92">
        <f ca="1">IF('NGPS 2010'!$A100="WT",INDIRECT("'NGPS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2020'!$A100="WT",INDIRECT("'NGPS 2020'!"&amp;'Country Selector'!$B$3&amp;ROW($A100))*10^12,0)*'Process Emissions Multipliers'!$B$48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2030'!$A100="WT",INDIRECT("'NGPS 2030'!"&amp;'Country Selector'!$B$3&amp;ROW($A100))*10^12,0)*'Process Emissions Multipliers'!$D$48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Multipliers'!$E$48</f>
        <v>0</v>
      </c>
    </row>
    <row r="93" spans="1:42">
      <c r="A93" s="74">
        <v>41</v>
      </c>
      <c r="B93">
        <f ca="1">IF('NGPS 2010'!$A101="WT",INDIRECT("'NGPS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IF('NGPS 2020'!$A101="WT",INDIRECT("'NGPS 2020'!"&amp;'Country Selector'!$B$3&amp;ROW($A101))*10^12,0)*'Process Emissions Multipliers'!$B$48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2030'!$A101="WT",INDIRECT("'NGPS 2030'!"&amp;'Country Selector'!$B$3&amp;ROW($A101))*10^12,0)*'Process Emissions Multipliers'!$D$48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Multipliers'!$E$48</f>
        <v>0</v>
      </c>
    </row>
    <row r="94" spans="1:42">
      <c r="A94" s="74">
        <v>42</v>
      </c>
      <c r="B94">
        <f ca="1">IF('NGPS 2010'!$A102="WT",INDIRECT("'NGPS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2020'!$A102="WT",INDIRECT("'NGPS 2020'!"&amp;'Country Selector'!$B$3&amp;ROW($A102))*10^12,0)*'Process Emissions Multipliers'!$B$48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2030'!$A102="WT",INDIRECT("'NGPS 2030'!"&amp;'Country Selector'!$B$3&amp;ROW($A102))*10^12,0)*'Process Emissions Multipliers'!$D$48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Multipliers'!$E$48</f>
        <v>0</v>
      </c>
    </row>
    <row r="95" spans="1:42">
      <c r="A95" s="74">
        <v>43</v>
      </c>
      <c r="B95">
        <f ca="1">IF('NGPS 2010'!$A103="WT",INDIRECT("'NGPS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2020'!$A103="WT",INDIRECT("'NGPS 2020'!"&amp;'Country Selector'!$B$3&amp;ROW($A103))*10^12,0)*'Process Emissions Multipliers'!$B$48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IF('NGPS 2030'!$A103="WT",INDIRECT("'NGPS 2030'!"&amp;'Country Selector'!$B$3&amp;ROW($A103))*10^12,0)*'Process Emissions Multipliers'!$D$48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Multipliers'!$E$48</f>
        <v>0</v>
      </c>
    </row>
    <row r="96" spans="1:42">
      <c r="A96" s="74">
        <v>44</v>
      </c>
      <c r="B96">
        <f ca="1">IF('NGPS 2010'!$A104="WT",INDIRECT("'NGPS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2020'!$A104="WT",INDIRECT("'NGPS 2020'!"&amp;'Country Selector'!$B$3&amp;ROW($A104))*10^12,0)*'Process Emissions Multipliers'!$B$48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2030'!$A104="WT",INDIRECT("'NGPS 2030'!"&amp;'Country Selector'!$B$3&amp;ROW($A104))*10^12,0)*'Process Emissions Multipliers'!$D$48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Multipliers'!$E$48</f>
        <v>0</v>
      </c>
    </row>
    <row r="97" spans="1:42">
      <c r="A97" s="74">
        <v>45</v>
      </c>
      <c r="B97">
        <f ca="1">IF('NGPS 2010'!$A105="WT",INDIRECT("'NGPS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IF('NGPS 2020'!$A105="WT",INDIRECT("'NGPS 2020'!"&amp;'Country Selector'!$B$3&amp;ROW($A105))*10^12,0)*'Process Emissions Multipliers'!$B$48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IF('NGPS 2030'!$A105="WT",INDIRECT("'NGPS 2030'!"&amp;'Country Selector'!$B$3&amp;ROW($A105))*10^12,0)*'Process Emissions Multipliers'!$D$48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Multipliers'!$E$48</f>
        <v>0</v>
      </c>
    </row>
    <row r="98" spans="1:42">
      <c r="A98" s="74">
        <v>46</v>
      </c>
      <c r="B98">
        <f ca="1">IF('NGPS 2010'!$A106="WT",INDIRECT("'NGPS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IF('NGPS 2020'!$A106="WT",INDIRECT("'NGPS 2020'!"&amp;'Country Selector'!$B$3&amp;ROW($A106))*10^12,0)*'Process Emissions Multipliers'!$B$48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IF('NGPS 2030'!$A106="WT",INDIRECT("'NGPS 2030'!"&amp;'Country Selector'!$B$3&amp;ROW($A106))*10^12,0)*'Process Emissions Multipliers'!$D$48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Multipliers'!$E$48</f>
        <v>0</v>
      </c>
    </row>
    <row r="99" spans="1:42">
      <c r="A99" s="74">
        <v>47</v>
      </c>
      <c r="B99">
        <f ca="1">IF('NGPS 2010'!$A107="WT",INDIRECT("'NGPS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IF('NGPS 2020'!$A107="WT",INDIRECT("'NGPS 2020'!"&amp;'Country Selector'!$B$3&amp;ROW($A107))*10^12,0)*'Process Emissions Multipliers'!$B$48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IF('NGPS 2030'!$A107="WT",INDIRECT("'NGPS 2030'!"&amp;'Country Selector'!$B$3&amp;ROW($A107))*10^12,0)*'Process Emissions Multipliers'!$D$48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Multipliers'!$E$48</f>
        <v>0</v>
      </c>
    </row>
    <row r="100" spans="1:42">
      <c r="A100" s="74">
        <v>48</v>
      </c>
      <c r="B100">
        <f ca="1">IF('NGPS 2010'!$A108="WT",INDIRECT("'NGPS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IF('NGPS 2020'!$A108="WT",INDIRECT("'NGPS 2020'!"&amp;'Country Selector'!$B$3&amp;ROW($A108))*10^12,0)*'Process Emissions Multipliers'!$B$48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IF('NGPS 2030'!$A108="WT",INDIRECT("'NGPS 2030'!"&amp;'Country Selector'!$B$3&amp;ROW($A108))*10^12,0)*'Process Emissions Multipliers'!$D$48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Multipliers'!$E$48</f>
        <v>0</v>
      </c>
    </row>
    <row r="101" spans="1:42">
      <c r="A101" s="74">
        <v>49</v>
      </c>
      <c r="B101">
        <f ca="1">IF('NGPS 2010'!$A109="WT",INDIRECT("'NGPS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IF('NGPS 2020'!$A109="WT",INDIRECT("'NGPS 2020'!"&amp;'Country Selector'!$B$3&amp;ROW($A109))*10^12,0)*'Process Emissions Multipliers'!$B$48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IF('NGPS 2030'!$A109="WT",INDIRECT("'NGPS 2030'!"&amp;'Country Selector'!$B$3&amp;ROW($A109))*10^12,0)*'Process Emissions Multipliers'!$D$48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Multipliers'!$E$48</f>
        <v>0</v>
      </c>
    </row>
    <row r="102" spans="1:42">
      <c r="A102" s="74">
        <v>50</v>
      </c>
      <c r="B102">
        <f ca="1">IF('NGPS 2010'!$A110="WT",INDIRECT("'NGPS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IF('NGPS 2020'!$A110="WT",INDIRECT("'NGPS 2020'!"&amp;'Country Selector'!$B$3&amp;ROW($A110))*10^12,0)*'Process Emissions Multipliers'!$B$48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IF('NGPS 2030'!$A110="WT",INDIRECT("'NGPS 2030'!"&amp;'Country Selector'!$B$3&amp;ROW($A110))*10^12,0)*'Process Emissions Multipliers'!$D$48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Multipliers'!$E$48</f>
        <v>0</v>
      </c>
    </row>
    <row r="103" spans="1:42">
      <c r="A103" s="74">
        <v>51</v>
      </c>
      <c r="B103">
        <f ca="1">IF('NGPS 2010'!$A111="WT",INDIRECT("'NGPS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2020'!$A111="WT",INDIRECT("'NGPS 2020'!"&amp;'Country Selector'!$B$3&amp;ROW($A111))*10^12,0)*'Process Emissions Multipliers'!$B$48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2030'!$A111="WT",INDIRECT("'NGPS 2030'!"&amp;'Country Selector'!$B$3&amp;ROW($A111))*10^12,0)*'Process Emissions Multipliers'!$D$48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Multipliers'!$E$48</f>
        <v>0</v>
      </c>
    </row>
    <row r="104" spans="1:42">
      <c r="A104" s="74">
        <v>52</v>
      </c>
      <c r="B104">
        <f ca="1">IF('NGPS 2010'!$A112="WT",INDIRECT("'NGPS 2010'!"&amp;'Country Selector'!$B$3&amp;ROW($A112))*10^12,0)</f>
        <v>1436437149818.7295</v>
      </c>
      <c r="C104" s="90">
        <f t="shared" ca="1" si="15"/>
        <v>1292793434836.8567</v>
      </c>
      <c r="D104" s="90">
        <f t="shared" ca="1" si="20"/>
        <v>1149149719854.9836</v>
      </c>
      <c r="E104" s="90">
        <f t="shared" ca="1" si="20"/>
        <v>1005506004873.1106</v>
      </c>
      <c r="F104" s="90">
        <f t="shared" ca="1" si="20"/>
        <v>861862289891.23767</v>
      </c>
      <c r="G104" s="90">
        <f t="shared" ca="1" si="20"/>
        <v>718218574909.36475</v>
      </c>
      <c r="H104" s="90">
        <f t="shared" ca="1" si="20"/>
        <v>574574859927.49182</v>
      </c>
      <c r="I104" s="90">
        <f t="shared" ca="1" si="20"/>
        <v>430931144945.61884</v>
      </c>
      <c r="J104" s="90">
        <f t="shared" ca="1" si="20"/>
        <v>287287429963.74591</v>
      </c>
      <c r="K104" s="90">
        <f t="shared" ca="1" si="20"/>
        <v>143643714981.87296</v>
      </c>
      <c r="L104">
        <f ca="1">IF('NGPS 2020'!$A112="WT",INDIRECT("'NGPS 2020'!"&amp;'Country Selector'!$B$3&amp;ROW($A112))*10^12,0)*'Process Emissions Multipliers'!$B$48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2030'!$A112="WT",INDIRECT("'NGPS 2030'!"&amp;'Country Selector'!$B$3&amp;ROW($A112))*10^12,0)*'Process Emissions Multipliers'!$D$48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Multipliers'!$E$48</f>
        <v>0</v>
      </c>
    </row>
    <row r="105" spans="1:42">
      <c r="A105" s="74">
        <v>53</v>
      </c>
      <c r="B105">
        <f ca="1">IF('NGPS 2010'!$A113="WT",INDIRECT("'NGPS 2010'!"&amp;'Country Selector'!$B$3&amp;ROW($A113))*10^12,0)</f>
        <v>739195822977.27966</v>
      </c>
      <c r="C105" s="90">
        <f t="shared" ca="1" si="15"/>
        <v>665276240679.55164</v>
      </c>
      <c r="D105" s="90">
        <f t="shared" ca="1" si="20"/>
        <v>591356658381.82373</v>
      </c>
      <c r="E105" s="90">
        <f t="shared" ca="1" si="20"/>
        <v>517437076084.09583</v>
      </c>
      <c r="F105" s="90">
        <f t="shared" ca="1" si="20"/>
        <v>443517493786.3678</v>
      </c>
      <c r="G105" s="90">
        <f t="shared" ca="1" si="20"/>
        <v>369597911488.63983</v>
      </c>
      <c r="H105" s="90">
        <f t="shared" ca="1" si="20"/>
        <v>295678329190.91187</v>
      </c>
      <c r="I105" s="90">
        <f t="shared" ca="1" si="20"/>
        <v>221758746893.1839</v>
      </c>
      <c r="J105" s="90">
        <f t="shared" ca="1" si="20"/>
        <v>147839164595.45593</v>
      </c>
      <c r="K105" s="90">
        <f t="shared" ca="1" si="20"/>
        <v>73919582297.727966</v>
      </c>
      <c r="L105">
        <f ca="1">IF('NGPS 2020'!$A113="WT",INDIRECT("'NGPS 2020'!"&amp;'Country Selector'!$B$3&amp;ROW($A113))*10^12,0)*'Process Emissions Multipliers'!$B$48</f>
        <v>0</v>
      </c>
      <c r="M105" s="90">
        <f t="shared" ca="1" si="16"/>
        <v>794670440.22858858</v>
      </c>
      <c r="N105" s="90">
        <f t="shared" ca="1" si="21"/>
        <v>1589340880.4571772</v>
      </c>
      <c r="O105" s="90">
        <f t="shared" ca="1" si="21"/>
        <v>2384011320.6857657</v>
      </c>
      <c r="P105" s="90">
        <f t="shared" ca="1" si="21"/>
        <v>3178681760.9143543</v>
      </c>
      <c r="Q105" s="90">
        <f t="shared" ca="1" si="21"/>
        <v>3973352201.1429429</v>
      </c>
      <c r="R105" s="90">
        <f t="shared" ca="1" si="21"/>
        <v>4768022641.3715315</v>
      </c>
      <c r="S105" s="90">
        <f t="shared" ca="1" si="21"/>
        <v>5562693081.6001196</v>
      </c>
      <c r="T105" s="90">
        <f t="shared" ca="1" si="21"/>
        <v>6357363521.8287086</v>
      </c>
      <c r="U105" s="90">
        <f t="shared" ca="1" si="21"/>
        <v>7152033962.0572968</v>
      </c>
      <c r="V105">
        <f ca="1">IF('NGPS 2030'!$A113="WT",INDIRECT("'NGPS 2030'!"&amp;'Country Selector'!$B$3&amp;ROW($A113))*10^12,0)*'Process Emissions Multipliers'!$D$48</f>
        <v>7946704402.2858858</v>
      </c>
      <c r="W105" s="90">
        <f t="shared" ca="1" si="22"/>
        <v>7985364197.1320524</v>
      </c>
      <c r="X105" s="90">
        <f t="shared" ca="1" si="22"/>
        <v>8024023991.97822</v>
      </c>
      <c r="Y105" s="90">
        <f t="shared" ca="1" si="22"/>
        <v>8062683786.8243876</v>
      </c>
      <c r="Z105" s="90">
        <f t="shared" ca="1" si="22"/>
        <v>8101343581.6705551</v>
      </c>
      <c r="AA105" s="90">
        <f t="shared" ca="1" si="22"/>
        <v>8140003376.5167236</v>
      </c>
      <c r="AB105" s="90">
        <f t="shared" ca="1" si="22"/>
        <v>8178663171.3628902</v>
      </c>
      <c r="AC105" s="90">
        <f t="shared" ca="1" si="22"/>
        <v>8217322966.2090588</v>
      </c>
      <c r="AD105" s="90">
        <f t="shared" ca="1" si="22"/>
        <v>8255982761.0552254</v>
      </c>
      <c r="AE105" s="90">
        <f t="shared" ca="1" si="22"/>
        <v>8294642555.901392</v>
      </c>
      <c r="AF105" s="90">
        <f t="shared" ca="1" si="22"/>
        <v>8333302350.7475605</v>
      </c>
      <c r="AG105" s="90">
        <f t="shared" ca="1" si="22"/>
        <v>8371962145.5937271</v>
      </c>
      <c r="AH105" s="90">
        <f t="shared" ca="1" si="22"/>
        <v>8410621940.4398947</v>
      </c>
      <c r="AI105" s="90">
        <f t="shared" ca="1" si="22"/>
        <v>8449281735.2860622</v>
      </c>
      <c r="AJ105" s="90">
        <f t="shared" ca="1" si="22"/>
        <v>8487941530.1322289</v>
      </c>
      <c r="AK105" s="90">
        <f t="shared" ca="1" si="22"/>
        <v>8526601324.9783974</v>
      </c>
      <c r="AL105" s="90">
        <f t="shared" ca="1" si="22"/>
        <v>8565261119.8245649</v>
      </c>
      <c r="AM105" s="90">
        <f t="shared" ca="1" si="19"/>
        <v>8603920914.6707306</v>
      </c>
      <c r="AN105" s="90">
        <f t="shared" ca="1" si="19"/>
        <v>8642580709.5168991</v>
      </c>
      <c r="AO105" s="90">
        <f t="shared" ca="1" si="19"/>
        <v>8681240504.3630676</v>
      </c>
      <c r="AP105">
        <f ca="1">V105*'Process Emissions Multipliers'!$E$48</f>
        <v>8719900299.2092342</v>
      </c>
    </row>
    <row r="106" spans="1:42">
      <c r="A106" s="74">
        <v>54</v>
      </c>
      <c r="B106">
        <f ca="1">IF('NGPS 2010'!$A114="WT",INDIRECT("'NGPS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IF('NGPS 2020'!$A114="WT",INDIRECT("'NGPS 2020'!"&amp;'Country Selector'!$B$3&amp;ROW($A114))*10^12,0)*'Process Emissions Multipliers'!$B$48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IF('NGPS 2030'!$A114="WT",INDIRECT("'NGPS 2030'!"&amp;'Country Selector'!$B$3&amp;ROW($A114))*10^12,0)*'Process Emissions Multipliers'!$D$48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Multipliers'!$E$48</f>
        <v>0</v>
      </c>
    </row>
    <row r="107" spans="1:42">
      <c r="A107" s="74">
        <v>55</v>
      </c>
      <c r="B107">
        <f ca="1">IF('NGPS 2010'!$A115="WT",INDIRECT("'NGPS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2020'!$A115="WT",INDIRECT("'NGPS 2020'!"&amp;'Country Selector'!$B$3&amp;ROW($A115))*10^12,0)*'Process Emissions Multipliers'!$B$48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2030'!$A115="WT",INDIRECT("'NGPS 2030'!"&amp;'Country Selector'!$B$3&amp;ROW($A115))*10^12,0)*'Process Emissions Multipliers'!$D$48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Multipliers'!$E$48</f>
        <v>0</v>
      </c>
    </row>
    <row r="108" spans="1:42">
      <c r="A108" s="74">
        <v>56</v>
      </c>
      <c r="B108">
        <f ca="1">IF('NGPS 2010'!$A116="WT",INDIRECT("'NGPS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IF('NGPS 2020'!$A116="WT",INDIRECT("'NGPS 2020'!"&amp;'Country Selector'!$B$3&amp;ROW($A116))*10^12,0)*'Process Emissions Multipliers'!$B$48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IF('NGPS 2030'!$A116="WT",INDIRECT("'NGPS 2030'!"&amp;'Country Selector'!$B$3&amp;ROW($A116))*10^12,0)*'Process Emissions Multipliers'!$D$48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Multipliers'!$E$48</f>
        <v>0</v>
      </c>
    </row>
    <row r="109" spans="1:42">
      <c r="A109" s="74">
        <v>57</v>
      </c>
      <c r="B109">
        <f ca="1">IF('NGPS 2010'!$A117="WT",INDIRECT("'NGPS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2020'!$A117="WT",INDIRECT("'NGPS 2020'!"&amp;'Country Selector'!$B$3&amp;ROW($A117))*10^12,0)*'Process Emissions Multipliers'!$B$48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2030'!$A117="WT",INDIRECT("'NGPS 2030'!"&amp;'Country Selector'!$B$3&amp;ROW($A117))*10^12,0)*'Process Emissions Multipliers'!$D$48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Multipliers'!$E$48</f>
        <v>0</v>
      </c>
    </row>
    <row r="110" spans="1:42">
      <c r="A110" s="74">
        <v>58</v>
      </c>
      <c r="B110">
        <f ca="1">IF('NGPS 2010'!$A118="WT",INDIRECT("'NGPS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IF('NGPS 2020'!$A118="WT",INDIRECT("'NGPS 2020'!"&amp;'Country Selector'!$B$3&amp;ROW($A118))*10^12,0)*'Process Emissions Multipliers'!$B$48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2030'!$A118="WT",INDIRECT("'NGPS 2030'!"&amp;'Country Selector'!$B$3&amp;ROW($A118))*10^12,0)*'Process Emissions Multipliers'!$D$48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Multipliers'!$E$48</f>
        <v>0</v>
      </c>
    </row>
    <row r="111" spans="1:42">
      <c r="A111" s="74">
        <v>59</v>
      </c>
      <c r="B111">
        <f ca="1">IF('NGPS 2010'!$A119="WT",INDIRECT("'NGPS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IF('NGPS 2020'!$A119="WT",INDIRECT("'NGPS 2020'!"&amp;'Country Selector'!$B$3&amp;ROW($A119))*10^12,0)*'Process Emissions Multipliers'!$B$48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IF('NGPS 2030'!$A119="WT",INDIRECT("'NGPS 2030'!"&amp;'Country Selector'!$B$3&amp;ROW($A119))*10^12,0)*'Process Emissions Multipliers'!$D$48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Multipliers'!$E$48</f>
        <v>0</v>
      </c>
    </row>
    <row r="112" spans="1:42">
      <c r="A112" s="74">
        <v>60</v>
      </c>
      <c r="B112">
        <f ca="1">IF('NGPS 2010'!$A120="WT",INDIRECT("'NGPS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2020'!$A120="WT",INDIRECT("'NGPS 2020'!"&amp;'Country Selector'!$B$3&amp;ROW($A120))*10^12,0)*'Process Emissions Multipliers'!$B$48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2030'!$A120="WT",INDIRECT("'NGPS 2030'!"&amp;'Country Selector'!$B$3&amp;ROW($A120))*10^12,0)*'Process Emissions Multipliers'!$D$48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Multipliers'!$E$48</f>
        <v>0</v>
      </c>
    </row>
    <row r="113" spans="1:42">
      <c r="A113" s="74">
        <v>61</v>
      </c>
      <c r="B113">
        <f ca="1">IF('NGPS 2010'!$A121="WT",INDIRECT("'NGPS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IF('NGPS 2020'!$A121="WT",INDIRECT("'NGPS 2020'!"&amp;'Country Selector'!$B$3&amp;ROW($A121))*10^12,0)*'Process Emissions Multipliers'!$B$48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IF('NGPS 2030'!$A121="WT",INDIRECT("'NGPS 2030'!"&amp;'Country Selector'!$B$3&amp;ROW($A121))*10^12,0)*'Process Emissions Multipliers'!$D$48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Multipliers'!$E$48</f>
        <v>0</v>
      </c>
    </row>
    <row r="114" spans="1:42">
      <c r="A114" s="74">
        <v>62</v>
      </c>
      <c r="B114">
        <f ca="1">IF('NGPS 2010'!$A122="WT",INDIRECT("'NGPS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2020'!$A122="WT",INDIRECT("'NGPS 2020'!"&amp;'Country Selector'!$B$3&amp;ROW($A122))*10^12,0)*'Process Emissions Multipliers'!$B$48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2030'!$A122="WT",INDIRECT("'NGPS 2030'!"&amp;'Country Selector'!$B$3&amp;ROW($A122))*10^12,0)*'Process Emissions Multipliers'!$D$48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Multipliers'!$E$48</f>
        <v>0</v>
      </c>
    </row>
    <row r="115" spans="1:42">
      <c r="A115" s="74">
        <v>63</v>
      </c>
      <c r="B115">
        <f ca="1">IF('NGPS 2010'!$A123="WT",INDIRECT("'NGPS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IF('NGPS 2020'!$A123="WT",INDIRECT("'NGPS 2020'!"&amp;'Country Selector'!$B$3&amp;ROW($A123))*10^12,0)*'Process Emissions Multipliers'!$B$48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2030'!$A123="WT",INDIRECT("'NGPS 2030'!"&amp;'Country Selector'!$B$3&amp;ROW($A123))*10^12,0)*'Process Emissions Multipliers'!$D$48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Multipliers'!$E$48</f>
        <v>0</v>
      </c>
    </row>
    <row r="116" spans="1:42">
      <c r="A116" s="74">
        <v>64</v>
      </c>
      <c r="B116">
        <f ca="1">IF('NGPS 2010'!$A124="WT",INDIRECT("'NGPS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IF('NGPS 2020'!$A124="WT",INDIRECT("'NGPS 2020'!"&amp;'Country Selector'!$B$3&amp;ROW($A124))*10^12,0)*'Process Emissions Multipliers'!$B$48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IF('NGPS 2030'!$A124="WT",INDIRECT("'NGPS 2030'!"&amp;'Country Selector'!$B$3&amp;ROW($A124))*10^12,0)*'Process Emissions Multipliers'!$D$48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Multipliers'!$E$48</f>
        <v>0</v>
      </c>
    </row>
    <row r="117" spans="1:42">
      <c r="A117" s="74">
        <v>65</v>
      </c>
      <c r="B117">
        <f ca="1">IF('NGPS 2010'!$A125="WT",INDIRECT("'NGPS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2020'!$A125="WT",INDIRECT("'NGPS 2020'!"&amp;'Country Selector'!$B$3&amp;ROW($A125))*10^12,0)*'Process Emissions Multipliers'!$B$48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2030'!$A125="WT",INDIRECT("'NGPS 2030'!"&amp;'Country Selector'!$B$3&amp;ROW($A125))*10^12,0)*'Process Emissions Multipliers'!$D$48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Multipliers'!$E$48</f>
        <v>0</v>
      </c>
    </row>
    <row r="118" spans="1:42">
      <c r="A118" s="74">
        <v>66</v>
      </c>
      <c r="B118">
        <f ca="1">IF('NGPS 2010'!$A126="WT",INDIRECT("'NGPS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2020'!$A126="WT",INDIRECT("'NGPS 2020'!"&amp;'Country Selector'!$B$3&amp;ROW($A126))*10^12,0)*'Process Emissions Multipliers'!$B$48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2030'!$A126="WT",INDIRECT("'NGPS 2030'!"&amp;'Country Selector'!$B$3&amp;ROW($A126))*10^12,0)*'Process Emissions Multipliers'!$D$48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Multipliers'!$E$48</f>
        <v>0</v>
      </c>
    </row>
    <row r="119" spans="1:42">
      <c r="A119" s="74">
        <v>67</v>
      </c>
      <c r="B119">
        <f ca="1">IF('NGPS 2010'!$A127="WT",INDIRECT("'NGPS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2020'!$A127="WT",INDIRECT("'NGPS 2020'!"&amp;'Country Selector'!$B$3&amp;ROW($A127))*10^12,0)*'Process Emissions Multipliers'!$B$48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2030'!$A127="WT",INDIRECT("'NGPS 2030'!"&amp;'Country Selector'!$B$3&amp;ROW($A127))*10^12,0)*'Process Emissions Multipliers'!$D$48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Multipliers'!$E$48</f>
        <v>0</v>
      </c>
    </row>
    <row r="120" spans="1:42">
      <c r="A120" s="74">
        <v>68</v>
      </c>
      <c r="B120">
        <f ca="1">IF('NGPS 2010'!$A128="WT",INDIRECT("'NGPS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2020'!$A128="WT",INDIRECT("'NGPS 2020'!"&amp;'Country Selector'!$B$3&amp;ROW($A128))*10^12,0)*'Process Emissions Multipliers'!$B$48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2030'!$A128="WT",INDIRECT("'NGPS 2030'!"&amp;'Country Selector'!$B$3&amp;ROW($A128))*10^12,0)*'Process Emissions Multipliers'!$D$48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Multipliers'!$E$48</f>
        <v>0</v>
      </c>
    </row>
    <row r="121" spans="1:42">
      <c r="A121" s="74">
        <v>69</v>
      </c>
      <c r="B121">
        <f ca="1">IF('NGPS 2010'!$A129="WT",INDIRECT("'NGPS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IF('NGPS 2020'!$A129="WT",INDIRECT("'NGPS 2020'!"&amp;'Country Selector'!$B$3&amp;ROW($A129))*10^12,0)*'Process Emissions Multipliers'!$B$48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2030'!$A129="WT",INDIRECT("'NGPS 2030'!"&amp;'Country Selector'!$B$3&amp;ROW($A129))*10^12,0)*'Process Emissions Multipliers'!$D$48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Multipliers'!$E$48</f>
        <v>0</v>
      </c>
    </row>
    <row r="122" spans="1:42">
      <c r="A122" s="74">
        <v>70</v>
      </c>
      <c r="B122">
        <f ca="1">IF('NGPS 2010'!$A130="WT",INDIRECT("'NGPS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2020'!$A130="WT",INDIRECT("'NGPS 2020'!"&amp;'Country Selector'!$B$3&amp;ROW($A130))*10^12,0)*'Process Emissions Multipliers'!$B$48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2030'!$A130="WT",INDIRECT("'NGPS 2030'!"&amp;'Country Selector'!$B$3&amp;ROW($A130))*10^12,0)*'Process Emissions Multipliers'!$D$48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Multipliers'!$E$48</f>
        <v>0</v>
      </c>
    </row>
    <row r="123" spans="1:42">
      <c r="A123" s="74">
        <v>71</v>
      </c>
      <c r="B123">
        <f ca="1">IF('NGPS 2010'!$A131="WT",INDIRECT("'NGPS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2020'!$A131="WT",INDIRECT("'NGPS 2020'!"&amp;'Country Selector'!$B$3&amp;ROW($A131))*10^12,0)*'Process Emissions Multipliers'!$B$48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2030'!$A131="WT",INDIRECT("'NGPS 2030'!"&amp;'Country Selector'!$B$3&amp;ROW($A131))*10^12,0)*'Process Emissions Multipliers'!$D$48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Multipliers'!$E$48</f>
        <v>0</v>
      </c>
    </row>
    <row r="124" spans="1:42">
      <c r="A124" s="74">
        <v>72</v>
      </c>
      <c r="B124">
        <f ca="1">IF('NGPS 2010'!$A132="WT",INDIRECT("'NGPS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2020'!$A132="WT",INDIRECT("'NGPS 2020'!"&amp;'Country Selector'!$B$3&amp;ROW($A132))*10^12,0)*'Process Emissions Multipliers'!$B$48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2030'!$A132="WT",INDIRECT("'NGPS 2030'!"&amp;'Country Selector'!$B$3&amp;ROW($A132))*10^12,0)*'Process Emissions Multipliers'!$D$48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Multipliers'!$E$48</f>
        <v>0</v>
      </c>
    </row>
    <row r="125" spans="1:42">
      <c r="A125" s="74">
        <v>73</v>
      </c>
      <c r="B125">
        <f ca="1">IF('NGPS 2010'!$A133="WT",INDIRECT("'NGPS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2020'!$A133="WT",INDIRECT("'NGPS 2020'!"&amp;'Country Selector'!$B$3&amp;ROW($A133))*10^12,0)*'Process Emissions Multipliers'!$B$48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2030'!$A133="WT",INDIRECT("'NGPS 2030'!"&amp;'Country Selector'!$B$3&amp;ROW($A133))*10^12,0)*'Process Emissions Multipliers'!$D$48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Multipliers'!$E$48</f>
        <v>0</v>
      </c>
    </row>
    <row r="126" spans="1:42">
      <c r="A126" s="74">
        <v>74</v>
      </c>
      <c r="B126">
        <f ca="1">IF('NGPS 2010'!$A134="WT",INDIRECT("'NGPS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2020'!$A134="WT",INDIRECT("'NGPS 2020'!"&amp;'Country Selector'!$B$3&amp;ROW($A134))*10^12,0)*'Process Emissions Multipliers'!$B$48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2030'!$A134="WT",INDIRECT("'NGPS 2030'!"&amp;'Country Selector'!$B$3&amp;ROW($A134))*10^12,0)*'Process Emissions Multipliers'!$D$48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Multipliers'!$E$48</f>
        <v>0</v>
      </c>
    </row>
    <row r="127" spans="1:42">
      <c r="A127" s="74">
        <v>75</v>
      </c>
      <c r="B127">
        <f ca="1">IF('NGPS 2010'!$A135="WT",INDIRECT("'NGPS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2020'!$A135="WT",INDIRECT("'NGPS 2020'!"&amp;'Country Selector'!$B$3&amp;ROW($A135))*10^12,0)*'Process Emissions Multipliers'!$B$48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2030'!$A135="WT",INDIRECT("'NGPS 2030'!"&amp;'Country Selector'!$B$3&amp;ROW($A135))*10^12,0)*'Process Emissions Multipliers'!$D$48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Multipliers'!$E$48</f>
        <v>0</v>
      </c>
    </row>
    <row r="128" spans="1:42">
      <c r="A128" s="74">
        <v>76</v>
      </c>
      <c r="B128">
        <f ca="1">IF('NGPS 2010'!$A136="WT",INDIRECT("'NGPS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2020'!$A136="WT",INDIRECT("'NGPS 2020'!"&amp;'Country Selector'!$B$3&amp;ROW($A136))*10^12,0)*'Process Emissions Multipliers'!$B$48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2030'!$A136="WT",INDIRECT("'NGPS 2030'!"&amp;'Country Selector'!$B$3&amp;ROW($A136))*10^12,0)*'Process Emissions Multipliers'!$D$48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Multipliers'!$E$48</f>
        <v>0</v>
      </c>
    </row>
    <row r="129" spans="1:42">
      <c r="A129" s="74">
        <v>77</v>
      </c>
      <c r="B129">
        <f ca="1">IF('NGPS 2010'!$A137="WT",INDIRECT("'NGPS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2020'!$A137="WT",INDIRECT("'NGPS 2020'!"&amp;'Country Selector'!$B$3&amp;ROW($A137))*10^12,0)*'Process Emissions Multipliers'!$B$48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2030'!$A137="WT",INDIRECT("'NGPS 2030'!"&amp;'Country Selector'!$B$3&amp;ROW($A137))*10^12,0)*'Process Emissions Multipliers'!$D$48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Multipliers'!$E$48</f>
        <v>0</v>
      </c>
    </row>
    <row r="130" spans="1:42">
      <c r="A130" s="74">
        <v>78</v>
      </c>
      <c r="B130">
        <f ca="1">IF('NGPS 2010'!$A138="WT",INDIRECT("'NGPS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2020'!$A138="WT",INDIRECT("'NGPS 2020'!"&amp;'Country Selector'!$B$3&amp;ROW($A138))*10^12,0)*'Process Emissions Multipliers'!$B$48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2030'!$A138="WT",INDIRECT("'NGPS 2030'!"&amp;'Country Selector'!$B$3&amp;ROW($A138))*10^12,0)*'Process Emissions Multipliers'!$D$48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Multipliers'!$E$48</f>
        <v>0</v>
      </c>
    </row>
    <row r="131" spans="1:42">
      <c r="A131" s="74">
        <v>79</v>
      </c>
      <c r="B131">
        <f ca="1">IF('NGPS 2010'!$A139="WT",INDIRECT("'NGPS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2020'!$A139="WT",INDIRECT("'NGPS 2020'!"&amp;'Country Selector'!$B$3&amp;ROW($A139))*10^12,0)*'Process Emissions Multipliers'!$B$48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IF('NGPS 2030'!$A139="WT",INDIRECT("'NGPS 2030'!"&amp;'Country Selector'!$B$3&amp;ROW($A139))*10^12,0)*'Process Emissions Multipliers'!$D$48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Multipliers'!$E$48</f>
        <v>0</v>
      </c>
    </row>
    <row r="132" spans="1:42">
      <c r="A132" s="74">
        <v>80</v>
      </c>
      <c r="B132">
        <f ca="1">IF('NGPS 2010'!$A140="WT",INDIRECT("'NGPS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2020'!$A140="WT",INDIRECT("'NGPS 2020'!"&amp;'Country Selector'!$B$3&amp;ROW($A140))*10^12,0)*'Process Emissions Multipliers'!$B$48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2030'!$A140="WT",INDIRECT("'NGPS 2030'!"&amp;'Country Selector'!$B$3&amp;ROW($A140))*10^12,0)*'Process Emissions Multipliers'!$D$48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Multipliers'!$E$48</f>
        <v>0</v>
      </c>
    </row>
    <row r="133" spans="1:42">
      <c r="A133" s="74">
        <v>81</v>
      </c>
      <c r="B133">
        <f ca="1">IF('NGPS 2010'!$A141="WT",INDIRECT("'NGPS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2020'!$A141="WT",INDIRECT("'NGPS 2020'!"&amp;'Country Selector'!$B$3&amp;ROW($A141))*10^12,0)*'Process Emissions Multipliers'!$B$48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2030'!$A141="WT",INDIRECT("'NGPS 2030'!"&amp;'Country Selector'!$B$3&amp;ROW($A141))*10^12,0)*'Process Emissions Multipliers'!$D$48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Multipliers'!$E$48</f>
        <v>0</v>
      </c>
    </row>
    <row r="134" spans="1:42">
      <c r="A134" s="74">
        <v>82</v>
      </c>
      <c r="B134">
        <f ca="1">IF('NGPS 2010'!$A142="WT",INDIRECT("'NGPS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IF('NGPS 2020'!$A142="WT",INDIRECT("'NGPS 2020'!"&amp;'Country Selector'!$B$3&amp;ROW($A142))*10^12,0)*'Process Emissions Multipliers'!$B$48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IF('NGPS 2030'!$A142="WT",INDIRECT("'NGPS 2030'!"&amp;'Country Selector'!$B$3&amp;ROW($A142))*10^12,0)*'Process Emissions Multipliers'!$D$48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Multipliers'!$E$48</f>
        <v>0</v>
      </c>
    </row>
    <row r="135" spans="1:42">
      <c r="A135" s="74">
        <v>83</v>
      </c>
      <c r="B135">
        <f ca="1">IF('NGPS 2010'!$A143="WT",INDIRECT("'NGPS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2020'!$A143="WT",INDIRECT("'NGPS 2020'!"&amp;'Country Selector'!$B$3&amp;ROW($A143))*10^12,0)*'Process Emissions Multipliers'!$B$48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2030'!$A143="WT",INDIRECT("'NGPS 2030'!"&amp;'Country Selector'!$B$3&amp;ROW($A143))*10^12,0)*'Process Emissions Multipliers'!$D$48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Multipliers'!$E$48</f>
        <v>0</v>
      </c>
    </row>
    <row r="136" spans="1:42">
      <c r="A136" s="74">
        <v>84</v>
      </c>
      <c r="B136">
        <f ca="1">IF('NGPS 2010'!$A144="WT",INDIRECT("'NGPS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2020'!$A144="WT",INDIRECT("'NGPS 2020'!"&amp;'Country Selector'!$B$3&amp;ROW($A144))*10^12,0)*'Process Emissions Multipliers'!$B$48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2030'!$A144="WT",INDIRECT("'NGPS 2030'!"&amp;'Country Selector'!$B$3&amp;ROW($A144))*10^12,0)*'Process Emissions Multipliers'!$D$48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Multipliers'!$E$48</f>
        <v>0</v>
      </c>
    </row>
    <row r="137" spans="1:42">
      <c r="A137" s="74">
        <v>85</v>
      </c>
      <c r="B137">
        <f ca="1">IF('NGPS 2010'!$A145="WT",INDIRECT("'NGPS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2020'!$A145="WT",INDIRECT("'NGPS 2020'!"&amp;'Country Selector'!$B$3&amp;ROW($A145))*10^12,0)*'Process Emissions Multipliers'!$B$48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2030'!$A145="WT",INDIRECT("'NGPS 2030'!"&amp;'Country Selector'!$B$3&amp;ROW($A145))*10^12,0)*'Process Emissions Multipliers'!$D$48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Multipliers'!$E$48</f>
        <v>0</v>
      </c>
    </row>
    <row r="138" spans="1:42">
      <c r="A138" s="74">
        <v>86</v>
      </c>
      <c r="B138">
        <f ca="1">IF('NGPS 2010'!$A146="WT",INDIRECT("'NGPS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IF('NGPS 2020'!$A146="WT",INDIRECT("'NGPS 2020'!"&amp;'Country Selector'!$B$3&amp;ROW($A146))*10^12,0)*'Process Emissions Multipliers'!$B$48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2030'!$A146="WT",INDIRECT("'NGPS 2030'!"&amp;'Country Selector'!$B$3&amp;ROW($A146))*10^12,0)*'Process Emissions Multipliers'!$D$48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Multipliers'!$E$48</f>
        <v>0</v>
      </c>
    </row>
    <row r="139" spans="1:42">
      <c r="A139" s="74">
        <v>87</v>
      </c>
      <c r="B139">
        <f ca="1">IF('NGPS 2010'!$A147="WT",INDIRECT("'NGPS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IF('NGPS 2020'!$A147="WT",INDIRECT("'NGPS 2020'!"&amp;'Country Selector'!$B$3&amp;ROW($A147))*10^12,0)*'Process Emissions Multipliers'!$B$48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2030'!$A147="WT",INDIRECT("'NGPS 2030'!"&amp;'Country Selector'!$B$3&amp;ROW($A147))*10^12,0)*'Process Emissions Multipliers'!$D$48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Multipliers'!$E$48</f>
        <v>0</v>
      </c>
    </row>
    <row r="140" spans="1:42">
      <c r="A140" s="74">
        <v>88</v>
      </c>
      <c r="B140">
        <f ca="1">IF('NGPS 2010'!$A148="WT",INDIRECT("'NGPS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2020'!$A148="WT",INDIRECT("'NGPS 2020'!"&amp;'Country Selector'!$B$3&amp;ROW($A148))*10^12,0)*'Process Emissions Multipliers'!$B$48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2030'!$A148="WT",INDIRECT("'NGPS 2030'!"&amp;'Country Selector'!$B$3&amp;ROW($A148))*10^12,0)*'Process Emissions Multipliers'!$D$48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Multipliers'!$E$48</f>
        <v>0</v>
      </c>
    </row>
    <row r="141" spans="1:42">
      <c r="A141" s="74">
        <v>89</v>
      </c>
      <c r="B141">
        <f ca="1">IF('NGPS 2010'!$A149="WT",INDIRECT("'NGPS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2020'!$A149="WT",INDIRECT("'NGPS 2020'!"&amp;'Country Selector'!$B$3&amp;ROW($A149))*10^12,0)*'Process Emissions Multipliers'!$B$48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2030'!$A149="WT",INDIRECT("'NGPS 2030'!"&amp;'Country Selector'!$B$3&amp;ROW($A149))*10^12,0)*'Process Emissions Multipliers'!$D$48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Multipliers'!$E$48</f>
        <v>0</v>
      </c>
    </row>
    <row r="142" spans="1:42">
      <c r="A142" s="74">
        <v>90</v>
      </c>
      <c r="B142">
        <f ca="1">IF('NGPS 2010'!$A150="WT",INDIRECT("'NGPS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2020'!$A150="WT",INDIRECT("'NGPS 2020'!"&amp;'Country Selector'!$B$3&amp;ROW($A150))*10^12,0)*'Process Emissions Multipliers'!$B$48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2030'!$A150="WT",INDIRECT("'NGPS 2030'!"&amp;'Country Selector'!$B$3&amp;ROW($A150))*10^12,0)*'Process Emissions Multipliers'!$D$48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Multipliers'!$E$48</f>
        <v>0</v>
      </c>
    </row>
    <row r="143" spans="1:42">
      <c r="A143" s="74">
        <v>91</v>
      </c>
      <c r="B143">
        <f ca="1">IF('NGPS 2010'!$A151="WT",INDIRECT("'NGPS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2020'!$A151="WT",INDIRECT("'NGPS 2020'!"&amp;'Country Selector'!$B$3&amp;ROW($A151))*10^12,0)*'Process Emissions Multipliers'!$B$48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2030'!$A151="WT",INDIRECT("'NGPS 2030'!"&amp;'Country Selector'!$B$3&amp;ROW($A151))*10^12,0)*'Process Emissions Multipliers'!$D$48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Multipliers'!$E$48</f>
        <v>0</v>
      </c>
    </row>
    <row r="144" spans="1:42">
      <c r="A144" s="74">
        <v>92</v>
      </c>
      <c r="B144">
        <f ca="1">IF('NGPS 2010'!$A152="WT",INDIRECT("'NGPS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2020'!$A152="WT",INDIRECT("'NGPS 2020'!"&amp;'Country Selector'!$B$3&amp;ROW($A152))*10^12,0)*'Process Emissions Multipliers'!$B$48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2030'!$A152="WT",INDIRECT("'NGPS 2030'!"&amp;'Country Selector'!$B$3&amp;ROW($A152))*10^12,0)*'Process Emissions Multipliers'!$D$48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Multipliers'!$E$48</f>
        <v>0</v>
      </c>
    </row>
    <row r="145" spans="1:42">
      <c r="A145" s="74">
        <v>93</v>
      </c>
      <c r="B145">
        <f ca="1">IF('NGPS 2010'!$A153="WT",INDIRECT("'NGPS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2020'!$A153="WT",INDIRECT("'NGPS 2020'!"&amp;'Country Selector'!$B$3&amp;ROW($A153))*10^12,0)*'Process Emissions Multipliers'!$B$48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2030'!$A153="WT",INDIRECT("'NGPS 2030'!"&amp;'Country Selector'!$B$3&amp;ROW($A153))*10^12,0)*'Process Emissions Multipliers'!$D$48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Multipliers'!$E$48</f>
        <v>0</v>
      </c>
    </row>
    <row r="146" spans="1:42">
      <c r="A146" s="74">
        <v>94</v>
      </c>
      <c r="B146">
        <f ca="1">IF('NGPS 2010'!$A154="WT",INDIRECT("'NGPS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2020'!$A154="WT",INDIRECT("'NGPS 2020'!"&amp;'Country Selector'!$B$3&amp;ROW($A154))*10^12,0)*'Process Emissions Multipliers'!$B$48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2030'!$A154="WT",INDIRECT("'NGPS 2030'!"&amp;'Country Selector'!$B$3&amp;ROW($A154))*10^12,0)*'Process Emissions Multipliers'!$D$48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Multipliers'!$E$48</f>
        <v>0</v>
      </c>
    </row>
    <row r="147" spans="1:42">
      <c r="A147" s="74">
        <v>95</v>
      </c>
      <c r="B147">
        <f ca="1">IF('NGPS 2010'!$A155="WT",INDIRECT("'NGPS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2020'!$A155="WT",INDIRECT("'NGPS 2020'!"&amp;'Country Selector'!$B$3&amp;ROW($A155))*10^12,0)*'Process Emissions Multipliers'!$B$48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2030'!$A155="WT",INDIRECT("'NGPS 2030'!"&amp;'Country Selector'!$B$3&amp;ROW($A155))*10^12,0)*'Process Emissions Multipliers'!$D$48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Multipliers'!$E$48</f>
        <v>0</v>
      </c>
    </row>
    <row r="148" spans="1:42">
      <c r="A148" s="74">
        <v>96</v>
      </c>
      <c r="B148">
        <f ca="1">IF('NGPS 2010'!$A156="WT",INDIRECT("'NGPS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2020'!$A156="WT",INDIRECT("'NGPS 2020'!"&amp;'Country Selector'!$B$3&amp;ROW($A156))*10^12,0)*'Process Emissions Multipliers'!$B$48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2030'!$A156="WT",INDIRECT("'NGPS 2030'!"&amp;'Country Selector'!$B$3&amp;ROW($A156))*10^12,0)*'Process Emissions Multipliers'!$D$48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Multipliers'!$E$48</f>
        <v>0</v>
      </c>
    </row>
    <row r="149" spans="1:42">
      <c r="A149" s="74">
        <v>97</v>
      </c>
      <c r="B149">
        <f ca="1">IF('NGPS 2010'!$A157="WT",INDIRECT("'NGPS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2020'!$A157="WT",INDIRECT("'NGPS 2020'!"&amp;'Country Selector'!$B$3&amp;ROW($A157))*10^12,0)*'Process Emissions Multipliers'!$B$48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2030'!$A157="WT",INDIRECT("'NGPS 2030'!"&amp;'Country Selector'!$B$3&amp;ROW($A157))*10^12,0)*'Process Emissions Multipliers'!$D$48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Multipliers'!$E$48</f>
        <v>0</v>
      </c>
    </row>
    <row r="150" spans="1:42">
      <c r="A150" s="74">
        <v>98</v>
      </c>
      <c r="B150">
        <f ca="1">IF('NGPS 2010'!$A158="WT",INDIRECT("'NGPS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2020'!$A158="WT",INDIRECT("'NGPS 2020'!"&amp;'Country Selector'!$B$3&amp;ROW($A158))*10^12,0)*'Process Emissions Multipliers'!$B$48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2030'!$A158="WT",INDIRECT("'NGPS 2030'!"&amp;'Country Selector'!$B$3&amp;ROW($A158))*10^12,0)*'Process Emissions Multipliers'!$D$48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Multipliers'!$E$48</f>
        <v>0</v>
      </c>
    </row>
    <row r="151" spans="1:42">
      <c r="A151" s="74">
        <v>99</v>
      </c>
      <c r="B151">
        <f ca="1">IF('NGPS 2010'!$A159="WT",INDIRECT("'NGPS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2020'!$A159="WT",INDIRECT("'NGPS 2020'!"&amp;'Country Selector'!$B$3&amp;ROW($A159))*10^12,0)*'Process Emissions Multipliers'!$B$48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2030'!$A159="WT",INDIRECT("'NGPS 2030'!"&amp;'Country Selector'!$B$3&amp;ROW($A159))*10^12,0)*'Process Emissions Multipliers'!$D$48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Multipliers'!$E$48</f>
        <v>0</v>
      </c>
    </row>
    <row r="152" spans="1:42">
      <c r="A152" s="74">
        <v>100</v>
      </c>
      <c r="B152">
        <f ca="1">IF('NGPS 2010'!$A160="WT",INDIRECT("'NGPS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IF('NGPS 2020'!$A160="WT",INDIRECT("'NGPS 2020'!"&amp;'Country Selector'!$B$3&amp;ROW($A160))*10^12,0)*'Process Emissions Multipliers'!$B$48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IF('NGPS 2030'!$A160="WT",INDIRECT("'NGPS 2030'!"&amp;'Country Selector'!$B$3&amp;ROW($A160))*10^12,0)*'Process Emissions Multipliers'!$D$48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Multipliers'!$E$48</f>
        <v>0</v>
      </c>
    </row>
    <row r="153" spans="1:42">
      <c r="A153" s="74">
        <v>150</v>
      </c>
      <c r="B153">
        <f ca="1">IF('NGPS 2010'!$A161="WT",INDIRECT("'NGPS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IF('NGPS 2020'!$A161="WT",INDIRECT("'NGPS 2020'!"&amp;'Country Selector'!$B$3&amp;ROW($A161))*10^12,0)*'Process Emissions Multipliers'!$B$48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IF('NGPS 2030'!$A161="WT",INDIRECT("'NGPS 2030'!"&amp;'Country Selector'!$B$3&amp;ROW($A161))*10^12,0)*'Process Emissions Multipliers'!$D$48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Multipliers'!$E$48</f>
        <v>0</v>
      </c>
    </row>
    <row r="154" spans="1:42">
      <c r="A154" s="74">
        <v>200</v>
      </c>
      <c r="B154">
        <f ca="1">IF('NGPS 2010'!$A162="WT",INDIRECT("'NGPS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IF('NGPS 2020'!$A162="WT",INDIRECT("'NGPS 2020'!"&amp;'Country Selector'!$B$3&amp;ROW($A162))*10^12,0)*'Process Emissions Multipliers'!$B$48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IF('NGPS 2030'!$A162="WT",INDIRECT("'NGPS 2030'!"&amp;'Country Selector'!$B$3&amp;ROW($A162))*10^12,0)*'Process Emissions Multipliers'!$D$48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Multipliers'!$E$48</f>
        <v>0</v>
      </c>
    </row>
    <row r="155" spans="1:42">
      <c r="A155" s="74">
        <v>250</v>
      </c>
      <c r="B155">
        <f ca="1">IF('NGPS 2010'!$A163="WT",INDIRECT("'NGPS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IF('NGPS 2020'!$A163="WT",INDIRECT("'NGPS 2020'!"&amp;'Country Selector'!$B$3&amp;ROW($A163))*10^12,0)*'Process Emissions Multipliers'!$B$48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IF('NGPS 2030'!$A163="WT",INDIRECT("'NGPS 2030'!"&amp;'Country Selector'!$B$3&amp;ROW($A163))*10^12,0)*'Process Emissions Multipliers'!$D$48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Multipliers'!$E$48</f>
        <v>0</v>
      </c>
    </row>
    <row r="156" spans="1:42">
      <c r="A156" s="74">
        <v>300</v>
      </c>
      <c r="B156">
        <f ca="1">IF('NGPS 2010'!$A164="WT",INDIRECT("'NGPS 2010'!"&amp;'Country Selector'!$B$3&amp;ROW($A164))*10^12,0)</f>
        <v>1047475657664.7195</v>
      </c>
      <c r="C156" s="90">
        <f t="shared" ca="1" si="27"/>
        <v>1059101614299.0133</v>
      </c>
      <c r="D156" s="90">
        <f t="shared" ca="1" si="27"/>
        <v>1070727570933.3073</v>
      </c>
      <c r="E156" s="90">
        <f t="shared" ca="1" si="27"/>
        <v>1082353527567.6011</v>
      </c>
      <c r="F156" s="90">
        <f t="shared" ref="D156:K177" ca="1" si="31">$B156*($L$1-F$1)/($L$1-$B$1)+$L156*(F$1-$B$1)/($L$1-$B$1)</f>
        <v>1093979484201.895</v>
      </c>
      <c r="G156" s="90">
        <f t="shared" ca="1" si="31"/>
        <v>1105605440836.189</v>
      </c>
      <c r="H156" s="90">
        <f t="shared" ca="1" si="31"/>
        <v>1117231397470.4829</v>
      </c>
      <c r="I156" s="90">
        <f t="shared" ca="1" si="31"/>
        <v>1128857354104.7766</v>
      </c>
      <c r="J156" s="90">
        <f t="shared" ca="1" si="31"/>
        <v>1140483310739.0706</v>
      </c>
      <c r="K156" s="90">
        <f t="shared" ca="1" si="31"/>
        <v>1152109267373.3643</v>
      </c>
      <c r="L156">
        <f ca="1">IF('NGPS 2020'!$A164="WT",INDIRECT("'NGPS 2020'!"&amp;'Country Selector'!$B$3&amp;ROW($A164))*10^12,0)*'Process Emissions Multipliers'!$B$48</f>
        <v>1163735224007.6582</v>
      </c>
      <c r="M156" s="90">
        <f t="shared" ca="1" si="28"/>
        <v>1173843896623.655</v>
      </c>
      <c r="N156" s="90">
        <f t="shared" ca="1" si="28"/>
        <v>1183952569239.6519</v>
      </c>
      <c r="O156" s="90">
        <f t="shared" ca="1" si="28"/>
        <v>1194061241855.6487</v>
      </c>
      <c r="P156" s="90">
        <f t="shared" ref="N156:U177" ca="1" si="32">$L156*($V$1-P$1)/($V$1-$L$1)+$V156*(P$1-$L$1)/($V$1-$L$1)</f>
        <v>1204169914471.6455</v>
      </c>
      <c r="Q156" s="90">
        <f t="shared" ca="1" si="32"/>
        <v>1214278587087.6426</v>
      </c>
      <c r="R156" s="90">
        <f t="shared" ca="1" si="32"/>
        <v>1224387259703.6392</v>
      </c>
      <c r="S156" s="90">
        <f t="shared" ca="1" si="32"/>
        <v>1234495932319.6362</v>
      </c>
      <c r="T156" s="90">
        <f t="shared" ca="1" si="32"/>
        <v>1244604604935.6331</v>
      </c>
      <c r="U156" s="90">
        <f t="shared" ca="1" si="32"/>
        <v>1254713277551.6299</v>
      </c>
      <c r="V156">
        <f ca="1">IF('NGPS 2030'!$A164="WT",INDIRECT("'NGPS 2030'!"&amp;'Country Selector'!$B$3&amp;ROW($A164))*10^12,0)*'Process Emissions Multipliers'!$D$48</f>
        <v>1264821950167.6267</v>
      </c>
      <c r="W156" s="90">
        <f t="shared" ca="1" si="30"/>
        <v>1270975162195.5391</v>
      </c>
      <c r="X156" s="90">
        <f t="shared" ca="1" si="30"/>
        <v>1277128374223.4514</v>
      </c>
      <c r="Y156" s="90">
        <f t="shared" ca="1" si="30"/>
        <v>1283281586251.3638</v>
      </c>
      <c r="Z156" s="90">
        <f t="shared" ca="1" si="30"/>
        <v>1289434798279.2764</v>
      </c>
      <c r="AA156" s="90">
        <f t="shared" ca="1" si="30"/>
        <v>1295588010307.1887</v>
      </c>
      <c r="AB156" s="90">
        <f t="shared" ca="1" si="30"/>
        <v>1301741222335.1011</v>
      </c>
      <c r="AC156" s="90">
        <f t="shared" ca="1" si="30"/>
        <v>1307894434363.0132</v>
      </c>
      <c r="AD156" s="90">
        <f t="shared" ca="1" si="30"/>
        <v>1314047646390.9258</v>
      </c>
      <c r="AE156" s="90">
        <f t="shared" ca="1" si="30"/>
        <v>1320200858418.8384</v>
      </c>
      <c r="AF156" s="90">
        <f t="shared" ca="1" si="30"/>
        <v>1326354070446.7505</v>
      </c>
      <c r="AG156" s="90">
        <f t="shared" ca="1" si="30"/>
        <v>1332507282474.6631</v>
      </c>
      <c r="AH156" s="90">
        <f t="shared" ca="1" si="30"/>
        <v>1338660494502.5752</v>
      </c>
      <c r="AI156" s="90">
        <f t="shared" ca="1" si="30"/>
        <v>1344813706530.4878</v>
      </c>
      <c r="AJ156" s="90">
        <f t="shared" ca="1" si="30"/>
        <v>1350966918558.3999</v>
      </c>
      <c r="AK156" s="90">
        <f t="shared" ca="1" si="30"/>
        <v>1357120130586.3125</v>
      </c>
      <c r="AL156" s="90">
        <f t="shared" ca="1" si="30"/>
        <v>1363273342614.2251</v>
      </c>
      <c r="AM156" s="90">
        <f t="shared" ca="1" si="29"/>
        <v>1369426554642.1375</v>
      </c>
      <c r="AN156" s="90">
        <f t="shared" ca="1" si="29"/>
        <v>1375579766670.0498</v>
      </c>
      <c r="AO156" s="90">
        <f t="shared" ca="1" si="29"/>
        <v>1381732978697.9622</v>
      </c>
      <c r="AP156">
        <f ca="1">V156*'Process Emissions Multipliers'!$E$48</f>
        <v>1387886190725.8745</v>
      </c>
    </row>
    <row r="157" spans="1:42">
      <c r="A157" s="74">
        <v>350</v>
      </c>
      <c r="B157">
        <f ca="1">IF('NGPS 2010'!$A165="WT",INDIRECT("'NGPS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2020'!$A165="WT",INDIRECT("'NGPS 2020'!"&amp;'Country Selector'!$B$3&amp;ROW($A165))*10^12,0)*'Process Emissions Multipliers'!$B$48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2030'!$A165="WT",INDIRECT("'NGPS 2030'!"&amp;'Country Selector'!$B$3&amp;ROW($A165))*10^12,0)*'Process Emissions Multipliers'!$D$48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Multipliers'!$E$48</f>
        <v>0</v>
      </c>
    </row>
    <row r="158" spans="1:42">
      <c r="A158" s="74">
        <v>400</v>
      </c>
      <c r="B158">
        <f ca="1">IF('NGPS 2010'!$A166="WT",INDIRECT("'NGPS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IF('NGPS 2020'!$A166="WT",INDIRECT("'NGPS 2020'!"&amp;'Country Selector'!$B$3&amp;ROW($A166))*10^12,0)*'Process Emissions Multipliers'!$B$48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IF('NGPS 2030'!$A166="WT",INDIRECT("'NGPS 2030'!"&amp;'Country Selector'!$B$3&amp;ROW($A166))*10^12,0)*'Process Emissions Multipliers'!$D$48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Multipliers'!$E$48</f>
        <v>0</v>
      </c>
    </row>
    <row r="159" spans="1:42">
      <c r="A159" s="74">
        <v>450</v>
      </c>
      <c r="B159">
        <f ca="1">IF('NGPS 2010'!$A167="WT",INDIRECT("'NGPS 2010'!"&amp;'Country Selector'!$B$3&amp;ROW($A167))*10^12,0)</f>
        <v>440259415547.27411</v>
      </c>
      <c r="C159" s="90">
        <f t="shared" ca="1" si="33"/>
        <v>445137106866.68561</v>
      </c>
      <c r="D159" s="90">
        <f t="shared" ca="1" si="31"/>
        <v>450014798186.09711</v>
      </c>
      <c r="E159" s="90">
        <f t="shared" ca="1" si="31"/>
        <v>454892489505.50867</v>
      </c>
      <c r="F159" s="90">
        <f t="shared" ca="1" si="31"/>
        <v>459770180824.92004</v>
      </c>
      <c r="G159" s="90">
        <f t="shared" ca="1" si="31"/>
        <v>464647872144.33154</v>
      </c>
      <c r="H159" s="90">
        <f t="shared" ca="1" si="31"/>
        <v>469525563463.74304</v>
      </c>
      <c r="I159" s="90">
        <f t="shared" ca="1" si="31"/>
        <v>474403254783.15454</v>
      </c>
      <c r="J159" s="90">
        <f t="shared" ca="1" si="31"/>
        <v>479280946102.5661</v>
      </c>
      <c r="K159" s="90">
        <f t="shared" ca="1" si="31"/>
        <v>484158637421.9776</v>
      </c>
      <c r="L159">
        <f ca="1">IF('NGPS 2020'!$A167="WT",INDIRECT("'NGPS 2020'!"&amp;'Country Selector'!$B$3&amp;ROW($A167))*10^12,0)*'Process Emissions Multipliers'!$B$48</f>
        <v>489036328741.3891</v>
      </c>
      <c r="M159" s="90">
        <f t="shared" ca="1" si="34"/>
        <v>493284295153.84705</v>
      </c>
      <c r="N159" s="90">
        <f t="shared" ca="1" si="32"/>
        <v>497532261566.30505</v>
      </c>
      <c r="O159" s="90">
        <f t="shared" ca="1" si="32"/>
        <v>501780227978.76294</v>
      </c>
      <c r="P159" s="90">
        <f t="shared" ca="1" si="32"/>
        <v>506028194391.22095</v>
      </c>
      <c r="Q159" s="90">
        <f t="shared" ca="1" si="32"/>
        <v>510276160803.67889</v>
      </c>
      <c r="R159" s="90">
        <f t="shared" ca="1" si="32"/>
        <v>514524127216.13684</v>
      </c>
      <c r="S159" s="90">
        <f t="shared" ca="1" si="32"/>
        <v>518772093628.59485</v>
      </c>
      <c r="T159" s="90">
        <f t="shared" ca="1" si="32"/>
        <v>523020060041.05286</v>
      </c>
      <c r="U159" s="90">
        <f t="shared" ca="1" si="32"/>
        <v>527268026453.5108</v>
      </c>
      <c r="V159">
        <f ca="1">IF('NGPS 2030'!$A167="WT",INDIRECT("'NGPS 2030'!"&amp;'Country Selector'!$B$3&amp;ROW($A167))*10^12,0)*'Process Emissions Multipliers'!$D$48</f>
        <v>531515992865.96875</v>
      </c>
      <c r="W159" s="90">
        <f t="shared" ref="W159:AL174" ca="1" si="36">$V159*($AP$1-W$1)/($AP$1-$V$1)+$AP159*(W$1-$V$1)/($AP$1-$V$1)</f>
        <v>534101756498.46832</v>
      </c>
      <c r="X159" s="90">
        <f t="shared" ca="1" si="36"/>
        <v>536687520130.96796</v>
      </c>
      <c r="Y159" s="90">
        <f t="shared" ca="1" si="36"/>
        <v>539273283763.46753</v>
      </c>
      <c r="Z159" s="90">
        <f t="shared" ca="1" si="36"/>
        <v>541859047395.96716</v>
      </c>
      <c r="AA159" s="90">
        <f t="shared" ca="1" si="36"/>
        <v>544444811028.4668</v>
      </c>
      <c r="AB159" s="90">
        <f t="shared" ca="1" si="36"/>
        <v>547030574660.96631</v>
      </c>
      <c r="AC159" s="90">
        <f t="shared" ca="1" si="36"/>
        <v>549616338293.46594</v>
      </c>
      <c r="AD159" s="90">
        <f t="shared" ca="1" si="36"/>
        <v>552202101925.96558</v>
      </c>
      <c r="AE159" s="90">
        <f t="shared" ca="1" si="36"/>
        <v>554787865558.46521</v>
      </c>
      <c r="AF159" s="90">
        <f t="shared" ca="1" si="36"/>
        <v>557373629190.96484</v>
      </c>
      <c r="AG159" s="90">
        <f t="shared" ca="1" si="36"/>
        <v>559959392823.46436</v>
      </c>
      <c r="AH159" s="90">
        <f t="shared" ca="1" si="36"/>
        <v>562545156455.96399</v>
      </c>
      <c r="AI159" s="90">
        <f t="shared" ca="1" si="36"/>
        <v>565130920088.46362</v>
      </c>
      <c r="AJ159" s="90">
        <f t="shared" ca="1" si="36"/>
        <v>567716683720.96313</v>
      </c>
      <c r="AK159" s="90">
        <f t="shared" ca="1" si="36"/>
        <v>570302447353.46277</v>
      </c>
      <c r="AL159" s="90">
        <f t="shared" ca="1" si="36"/>
        <v>572888210985.9624</v>
      </c>
      <c r="AM159" s="90">
        <f t="shared" ca="1" si="35"/>
        <v>575473974618.46204</v>
      </c>
      <c r="AN159" s="90">
        <f t="shared" ca="1" si="35"/>
        <v>578059738250.96167</v>
      </c>
      <c r="AO159" s="90">
        <f t="shared" ca="1" si="35"/>
        <v>580645501883.4613</v>
      </c>
      <c r="AP159">
        <f ca="1">V159*'Process Emissions Multipliers'!$E$48</f>
        <v>583231265515.96082</v>
      </c>
    </row>
    <row r="160" spans="1:42">
      <c r="A160" s="74">
        <v>500</v>
      </c>
      <c r="B160">
        <f ca="1">IF('NGPS 2010'!$A168="WT",INDIRECT("'NGPS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IF('NGPS 2020'!$A168="WT",INDIRECT("'NGPS 2020'!"&amp;'Country Selector'!$B$3&amp;ROW($A168))*10^12,0)*'Process Emissions Multipliers'!$B$48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IF('NGPS 2030'!$A168="WT",INDIRECT("'NGPS 2030'!"&amp;'Country Selector'!$B$3&amp;ROW($A168))*10^12,0)*'Process Emissions Multipliers'!$D$48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Multipliers'!$E$48</f>
        <v>0</v>
      </c>
    </row>
    <row r="161" spans="1:42">
      <c r="A161" s="74">
        <v>550</v>
      </c>
      <c r="B161">
        <f ca="1">IF('NGPS 2010'!$A169="WT",INDIRECT("'NGPS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IF('NGPS 2020'!$A169="WT",INDIRECT("'NGPS 2020'!"&amp;'Country Selector'!$B$3&amp;ROW($A169))*10^12,0)*'Process Emissions Multipliers'!$B$48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2030'!$A169="WT",INDIRECT("'NGPS 2030'!"&amp;'Country Selector'!$B$3&amp;ROW($A169))*10^12,0)*'Process Emissions Multipliers'!$D$48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Multipliers'!$E$48</f>
        <v>0</v>
      </c>
    </row>
    <row r="162" spans="1:42">
      <c r="A162" s="74">
        <v>600</v>
      </c>
      <c r="B162">
        <f ca="1">IF('NGPS 2010'!$A170="WT",INDIRECT("'NGPS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2020'!$A170="WT",INDIRECT("'NGPS 2020'!"&amp;'Country Selector'!$B$3&amp;ROW($A170))*10^12,0)*'Process Emissions Multipliers'!$B$48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2030'!$A170="WT",INDIRECT("'NGPS 2030'!"&amp;'Country Selector'!$B$3&amp;ROW($A170))*10^12,0)*'Process Emissions Multipliers'!$D$48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Multipliers'!$E$48</f>
        <v>0</v>
      </c>
    </row>
    <row r="163" spans="1:42">
      <c r="A163" s="74">
        <v>650</v>
      </c>
      <c r="B163">
        <f ca="1">IF('NGPS 2010'!$A171="WT",INDIRECT("'NGPS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IF('NGPS 2020'!$A171="WT",INDIRECT("'NGPS 2020'!"&amp;'Country Selector'!$B$3&amp;ROW($A171))*10^12,0)*'Process Emissions Multipliers'!$B$48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IF('NGPS 2030'!$A171="WT",INDIRECT("'NGPS 2030'!"&amp;'Country Selector'!$B$3&amp;ROW($A171))*10^12,0)*'Process Emissions Multipliers'!$D$48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Multipliers'!$E$48</f>
        <v>0</v>
      </c>
    </row>
    <row r="164" spans="1:42">
      <c r="A164" s="74">
        <v>700</v>
      </c>
      <c r="B164">
        <f ca="1">IF('NGPS 2010'!$A172="WT",INDIRECT("'NGPS 2010'!"&amp;'Country Selector'!$B$3&amp;ROW($A172))*10^12,0)</f>
        <v>5203288497.0714121</v>
      </c>
      <c r="C164" s="90">
        <f t="shared" ca="1" si="33"/>
        <v>4682959647.3642712</v>
      </c>
      <c r="D164" s="90">
        <f t="shared" ca="1" si="31"/>
        <v>4162630797.6571298</v>
      </c>
      <c r="E164" s="90">
        <f t="shared" ca="1" si="31"/>
        <v>3642301947.9499884</v>
      </c>
      <c r="F164" s="90">
        <f t="shared" ca="1" si="31"/>
        <v>3121973098.2428474</v>
      </c>
      <c r="G164" s="90">
        <f t="shared" ca="1" si="31"/>
        <v>2601644248.535706</v>
      </c>
      <c r="H164" s="90">
        <f t="shared" ca="1" si="31"/>
        <v>2081315398.8285649</v>
      </c>
      <c r="I164" s="90">
        <f t="shared" ca="1" si="31"/>
        <v>1560986549.1214237</v>
      </c>
      <c r="J164" s="90">
        <f t="shared" ca="1" si="31"/>
        <v>1040657699.4142824</v>
      </c>
      <c r="K164" s="90">
        <f t="shared" ca="1" si="31"/>
        <v>520328849.70714122</v>
      </c>
      <c r="L164">
        <f ca="1">IF('NGPS 2020'!$A172="WT",INDIRECT("'NGPS 2020'!"&amp;'Country Selector'!$B$3&amp;ROW($A172))*10^12,0)*'Process Emissions Multipliers'!$B$48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2030'!$A172="WT",INDIRECT("'NGPS 2030'!"&amp;'Country Selector'!$B$3&amp;ROW($A172))*10^12,0)*'Process Emissions Multipliers'!$D$48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Multipliers'!$E$48</f>
        <v>0</v>
      </c>
    </row>
    <row r="165" spans="1:42">
      <c r="A165" s="74">
        <v>750</v>
      </c>
      <c r="B165">
        <f ca="1">IF('NGPS 2010'!$A173="WT",INDIRECT("'NGPS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2020'!$A173="WT",INDIRECT("'NGPS 2020'!"&amp;'Country Selector'!$B$3&amp;ROW($A173))*10^12,0)*'Process Emissions Multipliers'!$B$48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2030'!$A173="WT",INDIRECT("'NGPS 2030'!"&amp;'Country Selector'!$B$3&amp;ROW($A173))*10^12,0)*'Process Emissions Multipliers'!$D$48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Multipliers'!$E$48</f>
        <v>0</v>
      </c>
    </row>
    <row r="166" spans="1:42">
      <c r="A166" s="74">
        <v>800</v>
      </c>
      <c r="B166">
        <f ca="1">IF('NGPS 2010'!$A174="WT",INDIRECT("'NGPS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IF('NGPS 2020'!$A174="WT",INDIRECT("'NGPS 2020'!"&amp;'Country Selector'!$B$3&amp;ROW($A174))*10^12,0)*'Process Emissions Multipliers'!$B$48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2030'!$A174="WT",INDIRECT("'NGPS 2030'!"&amp;'Country Selector'!$B$3&amp;ROW($A174))*10^12,0)*'Process Emissions Multipliers'!$D$48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Multipliers'!$E$48</f>
        <v>0</v>
      </c>
    </row>
    <row r="167" spans="1:42">
      <c r="A167" s="74">
        <v>850</v>
      </c>
      <c r="B167">
        <f ca="1">IF('NGPS 2010'!$A175="WT",INDIRECT("'NGPS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IF('NGPS 2020'!$A175="WT",INDIRECT("'NGPS 2020'!"&amp;'Country Selector'!$B$3&amp;ROW($A175))*10^12,0)*'Process Emissions Multipliers'!$B$48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2030'!$A175="WT",INDIRECT("'NGPS 2030'!"&amp;'Country Selector'!$B$3&amp;ROW($A175))*10^12,0)*'Process Emissions Multipliers'!$D$48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Multipliers'!$E$48</f>
        <v>0</v>
      </c>
    </row>
    <row r="168" spans="1:42">
      <c r="A168" s="74">
        <v>900</v>
      </c>
      <c r="B168">
        <f ca="1">IF('NGPS 2010'!$A176="WT",INDIRECT("'NGPS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IF('NGPS 2020'!$A176="WT",INDIRECT("'NGPS 2020'!"&amp;'Country Selector'!$B$3&amp;ROW($A176))*10^12,0)*'Process Emissions Multipliers'!$B$48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2030'!$A176="WT",INDIRECT("'NGPS 2030'!"&amp;'Country Selector'!$B$3&amp;ROW($A176))*10^12,0)*'Process Emissions Multipliers'!$D$48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Multipliers'!$E$48</f>
        <v>0</v>
      </c>
    </row>
    <row r="169" spans="1:42">
      <c r="A169" s="74">
        <v>950</v>
      </c>
      <c r="B169">
        <f ca="1">IF('NGPS 2010'!$A177="WT",INDIRECT("'NGPS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IF('NGPS 2020'!$A177="WT",INDIRECT("'NGPS 2020'!"&amp;'Country Selector'!$B$3&amp;ROW($A177))*10^12,0)*'Process Emissions Multipliers'!$B$48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2030'!$A177="WT",INDIRECT("'NGPS 2030'!"&amp;'Country Selector'!$B$3&amp;ROW($A177))*10^12,0)*'Process Emissions Multipliers'!$D$48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Multipliers'!$E$48</f>
        <v>0</v>
      </c>
    </row>
    <row r="170" spans="1:42">
      <c r="A170" s="74">
        <v>1000</v>
      </c>
      <c r="B170">
        <f ca="1">IF('NGPS 2010'!$A178="WT",INDIRECT("'NGPS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2020'!$A178="WT",INDIRECT("'NGPS 2020'!"&amp;'Country Selector'!$B$3&amp;ROW($A178))*10^12,0)*'Process Emissions Multipliers'!$B$48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2030'!$A178="WT",INDIRECT("'NGPS 2030'!"&amp;'Country Selector'!$B$3&amp;ROW($A178))*10^12,0)*'Process Emissions Multipliers'!$D$48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Multipliers'!$E$48</f>
        <v>0</v>
      </c>
    </row>
    <row r="171" spans="1:42">
      <c r="A171" s="74">
        <v>1500</v>
      </c>
      <c r="B171">
        <f ca="1">IF('NGPS 2010'!$A179="WT",INDIRECT("'NGPS 2010'!"&amp;'Country Selector'!$B$3&amp;ROW($A179))*10^12,0)</f>
        <v>3202362684235.9077</v>
      </c>
      <c r="C171" s="90">
        <f t="shared" ca="1" si="33"/>
        <v>3187123389040.2686</v>
      </c>
      <c r="D171" s="90">
        <f t="shared" ca="1" si="31"/>
        <v>3171884093844.6294</v>
      </c>
      <c r="E171" s="90">
        <f t="shared" ca="1" si="31"/>
        <v>3156644798648.9907</v>
      </c>
      <c r="F171" s="90">
        <f t="shared" ca="1" si="31"/>
        <v>3141405503453.3516</v>
      </c>
      <c r="G171" s="90">
        <f t="shared" ca="1" si="31"/>
        <v>3126166208257.7124</v>
      </c>
      <c r="H171" s="90">
        <f t="shared" ca="1" si="31"/>
        <v>3110926913062.0732</v>
      </c>
      <c r="I171" s="90">
        <f t="shared" ca="1" si="31"/>
        <v>3095687617866.4346</v>
      </c>
      <c r="J171" s="90">
        <f t="shared" ca="1" si="31"/>
        <v>3080448322670.7954</v>
      </c>
      <c r="K171" s="90">
        <f t="shared" ca="1" si="31"/>
        <v>3065209027475.1563</v>
      </c>
      <c r="L171">
        <f ca="1">IF('NGPS 2020'!$A179="WT",INDIRECT("'NGPS 2020'!"&amp;'Country Selector'!$B$3&amp;ROW($A179))*10^12,0)*'Process Emissions Multipliers'!$B$48</f>
        <v>3049969732279.5171</v>
      </c>
      <c r="M171" s="90">
        <f t="shared" ca="1" si="34"/>
        <v>3076462997135.8804</v>
      </c>
      <c r="N171" s="90">
        <f t="shared" ca="1" si="32"/>
        <v>3102956261992.2437</v>
      </c>
      <c r="O171" s="90">
        <f t="shared" ca="1" si="32"/>
        <v>3129449526848.6069</v>
      </c>
      <c r="P171" s="90">
        <f t="shared" ca="1" si="32"/>
        <v>3155942791704.9702</v>
      </c>
      <c r="Q171" s="90">
        <f t="shared" ca="1" si="32"/>
        <v>3182436056561.3335</v>
      </c>
      <c r="R171" s="90">
        <f t="shared" ca="1" si="32"/>
        <v>3208929321417.6968</v>
      </c>
      <c r="S171" s="90">
        <f t="shared" ca="1" si="32"/>
        <v>3235422586274.0601</v>
      </c>
      <c r="T171" s="90">
        <f t="shared" ca="1" si="32"/>
        <v>3261915851130.4233</v>
      </c>
      <c r="U171" s="90">
        <f t="shared" ca="1" si="32"/>
        <v>3288409115986.7866</v>
      </c>
      <c r="V171">
        <f ca="1">IF('NGPS 2030'!$A179="WT",INDIRECT("'NGPS 2030'!"&amp;'Country Selector'!$B$3&amp;ROW($A179))*10^12,0)*'Process Emissions Multipliers'!$D$48</f>
        <v>3314902380843.1499</v>
      </c>
      <c r="W171" s="90">
        <f t="shared" ca="1" si="36"/>
        <v>3331028996291.6377</v>
      </c>
      <c r="X171" s="90">
        <f t="shared" ca="1" si="36"/>
        <v>3347155611740.125</v>
      </c>
      <c r="Y171" s="90">
        <f t="shared" ca="1" si="36"/>
        <v>3363282227188.6128</v>
      </c>
      <c r="Z171" s="90">
        <f t="shared" ca="1" si="36"/>
        <v>3379408842637.1006</v>
      </c>
      <c r="AA171" s="90">
        <f t="shared" ca="1" si="36"/>
        <v>3395535458085.5879</v>
      </c>
      <c r="AB171" s="90">
        <f t="shared" ca="1" si="36"/>
        <v>3411662073534.0757</v>
      </c>
      <c r="AC171" s="90">
        <f t="shared" ca="1" si="36"/>
        <v>3427788688982.5635</v>
      </c>
      <c r="AD171" s="90">
        <f t="shared" ca="1" si="36"/>
        <v>3443915304431.0508</v>
      </c>
      <c r="AE171" s="90">
        <f t="shared" ca="1" si="36"/>
        <v>3460041919879.5386</v>
      </c>
      <c r="AF171" s="90">
        <f t="shared" ca="1" si="36"/>
        <v>3476168535328.0264</v>
      </c>
      <c r="AG171" s="90">
        <f t="shared" ca="1" si="36"/>
        <v>3492295150776.5137</v>
      </c>
      <c r="AH171" s="90">
        <f t="shared" ca="1" si="36"/>
        <v>3508421766225.0015</v>
      </c>
      <c r="AI171" s="90">
        <f t="shared" ca="1" si="36"/>
        <v>3524548381673.4893</v>
      </c>
      <c r="AJ171" s="90">
        <f t="shared" ca="1" si="36"/>
        <v>3540674997121.9766</v>
      </c>
      <c r="AK171" s="90">
        <f t="shared" ca="1" si="36"/>
        <v>3556801612570.4644</v>
      </c>
      <c r="AL171" s="90">
        <f t="shared" ca="1" si="36"/>
        <v>3572928228018.9517</v>
      </c>
      <c r="AM171" s="90">
        <f t="shared" ca="1" si="35"/>
        <v>3589054843467.4399</v>
      </c>
      <c r="AN171" s="90">
        <f t="shared" ca="1" si="35"/>
        <v>3605181458915.9272</v>
      </c>
      <c r="AO171" s="90">
        <f t="shared" ca="1" si="35"/>
        <v>3621308074364.4146</v>
      </c>
      <c r="AP171">
        <f ca="1">V171*'Process Emissions Multipliers'!$E$48</f>
        <v>3637434689812.9023</v>
      </c>
    </row>
    <row r="172" spans="1:42">
      <c r="A172" s="74">
        <v>2000</v>
      </c>
      <c r="B172">
        <f ca="1">IF('NGPS 2010'!$A180="WT",INDIRECT("'NGPS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IF('NGPS 2020'!$A180="WT",INDIRECT("'NGPS 2020'!"&amp;'Country Selector'!$B$3&amp;ROW($A180))*10^12,0)*'Process Emissions Multipliers'!$B$48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IF('NGPS 2030'!$A180="WT",INDIRECT("'NGPS 2030'!"&amp;'Country Selector'!$B$3&amp;ROW($A180))*10^12,0)*'Process Emissions Multipliers'!$D$48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Multipliers'!$E$48</f>
        <v>0</v>
      </c>
    </row>
    <row r="173" spans="1:42">
      <c r="A173" s="74">
        <v>3000</v>
      </c>
      <c r="B173">
        <f ca="1">IF('NGPS 2010'!$A181="WT",INDIRECT("'NGPS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IF('NGPS 2020'!$A181="WT",INDIRECT("'NGPS 2020'!"&amp;'Country Selector'!$B$3&amp;ROW($A181))*10^12,0)*'Process Emissions Multipliers'!$B$48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IF('NGPS 2030'!$A181="WT",INDIRECT("'NGPS 2030'!"&amp;'Country Selector'!$B$3&amp;ROW($A181))*10^12,0)*'Process Emissions Multipliers'!$D$48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Multipliers'!$E$48</f>
        <v>0</v>
      </c>
    </row>
    <row r="174" spans="1:42">
      <c r="A174" s="74">
        <v>5000</v>
      </c>
      <c r="B174">
        <f ca="1">IF('NGPS 2010'!$A182="WT",INDIRECT("'NGPS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IF('NGPS 2020'!$A182="WT",INDIRECT("'NGPS 2020'!"&amp;'Country Selector'!$B$3&amp;ROW($A182))*10^12,0)*'Process Emissions Multipliers'!$B$48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IF('NGPS 2030'!$A182="WT",INDIRECT("'NGPS 2030'!"&amp;'Country Selector'!$B$3&amp;ROW($A182))*10^12,0)*'Process Emissions Multipliers'!$D$48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Multipliers'!$E$48</f>
        <v>0</v>
      </c>
    </row>
    <row r="175" spans="1:42">
      <c r="A175" s="74">
        <v>10000</v>
      </c>
      <c r="B175">
        <f ca="1">IF('NGPS 2010'!$A183="WT",INDIRECT("'NGPS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IF('NGPS 2020'!$A183="WT",INDIRECT("'NGPS 2020'!"&amp;'Country Selector'!$B$3&amp;ROW($A183))*10^12,0)*'Process Emissions Multipliers'!$B$48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IF('NGPS 2030'!$A183="WT",INDIRECT("'NGPS 2030'!"&amp;'Country Selector'!$B$3&amp;ROW($A183))*10^12,0)*'Process Emissions Multipliers'!$D$48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Multipliers'!$E$48</f>
        <v>0</v>
      </c>
    </row>
    <row r="176" spans="1:42">
      <c r="A176" s="74">
        <v>100000</v>
      </c>
      <c r="B176">
        <f ca="1">IF('NGPS 2010'!$A184="WT",INDIRECT("'NGPS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IF('NGPS 2020'!$A184="WT",INDIRECT("'NGPS 2020'!"&amp;'Country Selector'!$B$3&amp;ROW($A184))*10^12,0)*'Process Emissions Multipliers'!$B$48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IF('NGPS 2030'!$A184="WT",INDIRECT("'NGPS 2030'!"&amp;'Country Selector'!$B$3&amp;ROW($A184))*10^12,0)*'Process Emissions Multipliers'!$D$48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Multipliers'!$E$48</f>
        <v>0</v>
      </c>
    </row>
    <row r="177" spans="1:42">
      <c r="A177" s="74">
        <v>1000000</v>
      </c>
      <c r="B177">
        <f ca="1">IF('NGPS 2010'!$A185="WT",INDIRECT("'NGPS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IF('NGPS 2020'!$A185="WT",INDIRECT("'NGPS 2020'!"&amp;'Country Selector'!$B$3&amp;ROW($A185))*10^12,0)*'Process Emissions Multipliers'!$B$48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IF('NGPS 2030'!$A185="WT",INDIRECT("'NGPS 2030'!"&amp;'Country Selector'!$B$3&amp;ROW($A185))*10^12,0)*'Process Emissions Multipliers'!$D$48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Multipliers'!$E$48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2" max="2" width="12" bestFit="1" customWidth="1"/>
    <col min="12" max="12" width="12" bestFit="1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2010'!$A10="MR",INDIRECT("'NGPS 2010'!"&amp;'Country Selector'!$B$3&amp;ROW($A10))*10^12,0)</f>
        <v>829406490627.27319</v>
      </c>
      <c r="C2" s="90">
        <f ca="1">$B2*($L$1-C$1)/($L$1-$B$1)+$L2*(C$1-$B$1)/($L$1-$B$1)</f>
        <v>838612092515.65698</v>
      </c>
      <c r="D2" s="90">
        <f t="shared" ref="D2:K17" ca="1" si="0">$B2*($L$1-D$1)/($L$1-$B$1)+$L2*(D$1-$B$1)/($L$1-$B$1)</f>
        <v>847817694404.04077</v>
      </c>
      <c r="E2" s="90">
        <f t="shared" ca="1" si="0"/>
        <v>857023296292.42432</v>
      </c>
      <c r="F2" s="90">
        <f t="shared" ca="1" si="0"/>
        <v>866228898180.80811</v>
      </c>
      <c r="G2" s="90">
        <f t="shared" ca="1" si="0"/>
        <v>875434500069.19189</v>
      </c>
      <c r="H2" s="90">
        <f t="shared" ca="1" si="0"/>
        <v>884640101957.57556</v>
      </c>
      <c r="I2" s="90">
        <f t="shared" ca="1" si="0"/>
        <v>893845703845.95923</v>
      </c>
      <c r="J2" s="90">
        <f t="shared" ca="1" si="0"/>
        <v>903051305734.34302</v>
      </c>
      <c r="K2" s="90">
        <f t="shared" ca="1" si="0"/>
        <v>912256907622.72668</v>
      </c>
      <c r="L2">
        <f ca="1">IF('NGPS 2020'!$A10="MR",INDIRECT("'NGPS 2020'!"&amp;'Country Selector'!$B$3&amp;ROW($A10))*10^12,0)*'Process Emissions Multipliers'!$B$48</f>
        <v>921462509511.11047</v>
      </c>
      <c r="M2" s="90">
        <f ca="1">$L2*($V$1-M$1)/($V$1-$L$1)+$V2*(M$1-$L$1)/($V$1-$L$1)</f>
        <v>929466703802.39038</v>
      </c>
      <c r="N2" s="90">
        <f t="shared" ref="N2:U17" ca="1" si="1">$L2*($V$1-N$1)/($V$1-$L$1)+$V2*(N$1-$L$1)/($V$1-$L$1)</f>
        <v>937470898093.67041</v>
      </c>
      <c r="O2" s="90">
        <f t="shared" ca="1" si="1"/>
        <v>945475092384.95032</v>
      </c>
      <c r="P2" s="90">
        <f t="shared" ca="1" si="1"/>
        <v>953479286676.23022</v>
      </c>
      <c r="Q2" s="90">
        <f t="shared" ca="1" si="1"/>
        <v>961483480967.51025</v>
      </c>
      <c r="R2" s="90">
        <f t="shared" ca="1" si="1"/>
        <v>969487675258.79016</v>
      </c>
      <c r="S2" s="90">
        <f t="shared" ca="1" si="1"/>
        <v>977491869550.06995</v>
      </c>
      <c r="T2" s="90">
        <f t="shared" ca="1" si="1"/>
        <v>985496063841.34985</v>
      </c>
      <c r="U2" s="90">
        <f t="shared" ca="1" si="1"/>
        <v>993500258132.62988</v>
      </c>
      <c r="V2">
        <f ca="1">IF('NGPS 2030'!$A10="MR",INDIRECT("'NGPS 2030'!"&amp;'Country Selector'!$B$3&amp;ROW($A10))*10^12,0)*'Process Emissions Multipliers'!$D$48</f>
        <v>1001504452423.9098</v>
      </c>
      <c r="W2" s="90">
        <f ca="1">$V2*($AP$1-W$1)/($AP$1-$V$1)+$AP2*(W$1-$V$1)/($AP$1-$V$1)</f>
        <v>1006376655378.52</v>
      </c>
      <c r="X2" s="90">
        <f t="shared" ref="X2:AO16" ca="1" si="2">$V2*($AP$1-X$1)/($AP$1-$V$1)+$AP2*(X$1-$V$1)/($AP$1-$V$1)</f>
        <v>1011248858333.1302</v>
      </c>
      <c r="Y2" s="90">
        <f t="shared" ca="1" si="2"/>
        <v>1016121061287.7406</v>
      </c>
      <c r="Z2" s="90">
        <f t="shared" ca="1" si="2"/>
        <v>1020993264242.3508</v>
      </c>
      <c r="AA2" s="90">
        <f t="shared" ca="1" si="2"/>
        <v>1025865467196.9612</v>
      </c>
      <c r="AB2" s="90">
        <f t="shared" ca="1" si="2"/>
        <v>1030737670151.5713</v>
      </c>
      <c r="AC2" s="90">
        <f t="shared" ca="1" si="2"/>
        <v>1035609873106.1816</v>
      </c>
      <c r="AD2" s="90">
        <f t="shared" ca="1" si="2"/>
        <v>1040482076060.792</v>
      </c>
      <c r="AE2" s="90">
        <f t="shared" ca="1" si="2"/>
        <v>1045354279015.4021</v>
      </c>
      <c r="AF2" s="90">
        <f t="shared" ca="1" si="2"/>
        <v>1050226481970.0125</v>
      </c>
      <c r="AG2" s="90">
        <f t="shared" ca="1" si="2"/>
        <v>1055098684924.6227</v>
      </c>
      <c r="AH2" s="90">
        <f t="shared" ca="1" si="2"/>
        <v>1059970887879.2329</v>
      </c>
      <c r="AI2" s="90">
        <f t="shared" ca="1" si="2"/>
        <v>1064843090833.8431</v>
      </c>
      <c r="AJ2" s="90">
        <f t="shared" ca="1" si="2"/>
        <v>1069715293788.4535</v>
      </c>
      <c r="AK2" s="90">
        <f t="shared" ca="1" si="2"/>
        <v>1074587496743.0636</v>
      </c>
      <c r="AL2" s="90">
        <f t="shared" ca="1" si="2"/>
        <v>1079459699697.674</v>
      </c>
      <c r="AM2" s="90">
        <f t="shared" ca="1" si="2"/>
        <v>1084331902652.2842</v>
      </c>
      <c r="AN2" s="90">
        <f t="shared" ca="1" si="2"/>
        <v>1089204105606.8945</v>
      </c>
      <c r="AO2" s="90">
        <f t="shared" ca="1" si="2"/>
        <v>1094076308561.5046</v>
      </c>
      <c r="AP2">
        <f ca="1">V2*'Process Emissions Multipliers'!$E$48</f>
        <v>1098948511516.115</v>
      </c>
    </row>
    <row r="3" spans="1:42">
      <c r="A3" s="74">
        <v>-49</v>
      </c>
      <c r="B3">
        <f ca="1">IF('NGPS 2010'!$A11="MR",INDIRECT("'NGPS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2020'!$A11="MR",INDIRECT("'NGPS 2020'!"&amp;'Country Selector'!$B$3&amp;ROW($A11))*10^12,0)*'Process Emissions Multipliers'!$B$48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2030'!$A11="MR",INDIRECT("'NGPS 2030'!"&amp;'Country Selector'!$B$3&amp;ROW($A11))*10^12,0)*'Process Emissions Multipliers'!$D$48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Multipliers'!$E$48</f>
        <v>0</v>
      </c>
    </row>
    <row r="4" spans="1:42">
      <c r="A4" s="74">
        <v>-48</v>
      </c>
      <c r="B4">
        <f ca="1">IF('NGPS 2010'!$A12="MR",INDIRECT("'NGPS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2020'!$A12="MR",INDIRECT("'NGPS 2020'!"&amp;'Country Selector'!$B$3&amp;ROW($A12))*10^12,0)*'Process Emissions Multipliers'!$B$48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2030'!$A12="MR",INDIRECT("'NGPS 2030'!"&amp;'Country Selector'!$B$3&amp;ROW($A12))*10^12,0)*'Process Emissions Multipliers'!$D$48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Multipliers'!$E$48</f>
        <v>0</v>
      </c>
    </row>
    <row r="5" spans="1:42">
      <c r="A5" s="74">
        <v>-47</v>
      </c>
      <c r="B5">
        <f ca="1">IF('NGPS 2010'!$A13="MR",INDIRECT("'NGPS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2020'!$A13="MR",INDIRECT("'NGPS 2020'!"&amp;'Country Selector'!$B$3&amp;ROW($A13))*10^12,0)*'Process Emissions Multipliers'!$B$48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2030'!$A13="MR",INDIRECT("'NGPS 2030'!"&amp;'Country Selector'!$B$3&amp;ROW($A13))*10^12,0)*'Process Emissions Multipliers'!$D$48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Multipliers'!$E$48</f>
        <v>0</v>
      </c>
    </row>
    <row r="6" spans="1:42">
      <c r="A6" s="74">
        <v>-46</v>
      </c>
      <c r="B6">
        <f ca="1">IF('NGPS 2010'!$A14="MR",INDIRECT("'NGPS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2020'!$A14="MR",INDIRECT("'NGPS 2020'!"&amp;'Country Selector'!$B$3&amp;ROW($A14))*10^12,0)*'Process Emissions Multipliers'!$B$48</f>
        <v>0</v>
      </c>
      <c r="M6" s="90">
        <f t="shared" ca="1" si="4"/>
        <v>3614441445282.7588</v>
      </c>
      <c r="N6" s="90">
        <f t="shared" ca="1" si="1"/>
        <v>7228882890565.5176</v>
      </c>
      <c r="O6" s="90">
        <f t="shared" ca="1" si="1"/>
        <v>10843324335848.275</v>
      </c>
      <c r="P6" s="90">
        <f t="shared" ca="1" si="1"/>
        <v>14457765781131.035</v>
      </c>
      <c r="Q6" s="90">
        <f t="shared" ca="1" si="1"/>
        <v>18072207226413.793</v>
      </c>
      <c r="R6" s="90">
        <f t="shared" ca="1" si="1"/>
        <v>21686648671696.551</v>
      </c>
      <c r="S6" s="90">
        <f t="shared" ca="1" si="1"/>
        <v>25301090116979.309</v>
      </c>
      <c r="T6" s="90">
        <f t="shared" ca="1" si="1"/>
        <v>28915531562262.07</v>
      </c>
      <c r="U6" s="90">
        <f t="shared" ca="1" si="1"/>
        <v>32529973007544.824</v>
      </c>
      <c r="V6">
        <f ca="1">IF('NGPS 2030'!$A14="MR",INDIRECT("'NGPS 2030'!"&amp;'Country Selector'!$B$3&amp;ROW($A14))*10^12,0)*'Process Emissions Multipliers'!$D$48</f>
        <v>36144414452827.586</v>
      </c>
      <c r="W6" s="90">
        <f t="shared" ca="1" si="5"/>
        <v>36320252835236.68</v>
      </c>
      <c r="X6" s="90">
        <f t="shared" ca="1" si="2"/>
        <v>36496091217645.766</v>
      </c>
      <c r="Y6" s="90">
        <f t="shared" ca="1" si="2"/>
        <v>36671929600054.867</v>
      </c>
      <c r="Z6" s="90">
        <f t="shared" ca="1" si="2"/>
        <v>36847767982463.961</v>
      </c>
      <c r="AA6" s="90">
        <f t="shared" ca="1" si="2"/>
        <v>37023606364873.047</v>
      </c>
      <c r="AB6" s="90">
        <f t="shared" ca="1" si="2"/>
        <v>37199444747282.141</v>
      </c>
      <c r="AC6" s="90">
        <f t="shared" ca="1" si="2"/>
        <v>37375283129691.234</v>
      </c>
      <c r="AD6" s="90">
        <f t="shared" ca="1" si="2"/>
        <v>37551121512100.328</v>
      </c>
      <c r="AE6" s="90">
        <f t="shared" ca="1" si="2"/>
        <v>37726959894509.422</v>
      </c>
      <c r="AF6" s="90">
        <f t="shared" ca="1" si="2"/>
        <v>37902798276918.516</v>
      </c>
      <c r="AG6" s="90">
        <f t="shared" ca="1" si="2"/>
        <v>38078636659327.602</v>
      </c>
      <c r="AH6" s="90">
        <f t="shared" ca="1" si="2"/>
        <v>38254475041736.703</v>
      </c>
      <c r="AI6" s="90">
        <f t="shared" ca="1" si="2"/>
        <v>38430313424145.789</v>
      </c>
      <c r="AJ6" s="90">
        <f t="shared" ca="1" si="2"/>
        <v>38606151806554.883</v>
      </c>
      <c r="AK6" s="90">
        <f t="shared" ca="1" si="2"/>
        <v>38781990188963.969</v>
      </c>
      <c r="AL6" s="90">
        <f t="shared" ca="1" si="2"/>
        <v>38957828571373.07</v>
      </c>
      <c r="AM6" s="90">
        <f t="shared" ca="1" si="2"/>
        <v>39133666953782.164</v>
      </c>
      <c r="AN6" s="90">
        <f t="shared" ca="1" si="2"/>
        <v>39309505336191.25</v>
      </c>
      <c r="AO6" s="90">
        <f t="shared" ca="1" si="2"/>
        <v>39485343718600.344</v>
      </c>
      <c r="AP6">
        <f ca="1">V6*'Process Emissions Multipliers'!$E$48</f>
        <v>39661182101009.438</v>
      </c>
    </row>
    <row r="7" spans="1:42">
      <c r="A7" s="74">
        <v>-45</v>
      </c>
      <c r="B7">
        <f ca="1">IF('NGPS 2010'!$A15="MR",INDIRECT("'NGPS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2020'!$A15="MR",INDIRECT("'NGPS 2020'!"&amp;'Country Selector'!$B$3&amp;ROW($A15))*10^12,0)*'Process Emissions Multipliers'!$B$48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2030'!$A15="MR",INDIRECT("'NGPS 2030'!"&amp;'Country Selector'!$B$3&amp;ROW($A15))*10^12,0)*'Process Emissions Multipliers'!$D$48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Multipliers'!$E$48</f>
        <v>0</v>
      </c>
    </row>
    <row r="8" spans="1:42">
      <c r="A8" s="74">
        <v>-44</v>
      </c>
      <c r="B8">
        <f ca="1">IF('NGPS 2010'!$A16="MR",INDIRECT("'NGPS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2020'!$A16="MR",INDIRECT("'NGPS 2020'!"&amp;'Country Selector'!$B$3&amp;ROW($A16))*10^12,0)*'Process Emissions Multipliers'!$B$48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2030'!$A16="MR",INDIRECT("'NGPS 2030'!"&amp;'Country Selector'!$B$3&amp;ROW($A16))*10^12,0)*'Process Emissions Multipliers'!$D$48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Multipliers'!$E$48</f>
        <v>0</v>
      </c>
    </row>
    <row r="9" spans="1:42">
      <c r="A9" s="74">
        <v>-43</v>
      </c>
      <c r="B9">
        <f ca="1">IF('NGPS 2010'!$A17="MR",INDIRECT("'NGPS 2010'!"&amp;'Country Selector'!$B$3&amp;ROW($A17))*10^12,0)</f>
        <v>0</v>
      </c>
      <c r="C9" s="90">
        <f t="shared" ca="1" si="3"/>
        <v>3325569124121.5522</v>
      </c>
      <c r="D9" s="90">
        <f t="shared" ca="1" si="0"/>
        <v>6651138248243.1045</v>
      </c>
      <c r="E9" s="90">
        <f t="shared" ca="1" si="0"/>
        <v>9976707372364.6563</v>
      </c>
      <c r="F9" s="90">
        <f t="shared" ca="1" si="0"/>
        <v>13302276496486.209</v>
      </c>
      <c r="G9" s="90">
        <f t="shared" ca="1" si="0"/>
        <v>16627845620607.762</v>
      </c>
      <c r="H9" s="90">
        <f t="shared" ca="1" si="0"/>
        <v>19953414744729.313</v>
      </c>
      <c r="I9" s="90">
        <f t="shared" ca="1" si="0"/>
        <v>23278983868850.867</v>
      </c>
      <c r="J9" s="90">
        <f t="shared" ca="1" si="0"/>
        <v>26604552992972.418</v>
      </c>
      <c r="K9" s="90">
        <f t="shared" ca="1" si="0"/>
        <v>29930122117093.969</v>
      </c>
      <c r="L9">
        <f ca="1">IF('NGPS 2020'!$A17="MR",INDIRECT("'NGPS 2020'!"&amp;'Country Selector'!$B$3&amp;ROW($A17))*10^12,0)*'Process Emissions Multipliers'!$B$48</f>
        <v>33255691241215.523</v>
      </c>
      <c r="M9" s="90">
        <f t="shared" ca="1" si="4"/>
        <v>29930122117093.969</v>
      </c>
      <c r="N9" s="90">
        <f t="shared" ca="1" si="1"/>
        <v>26604552992972.418</v>
      </c>
      <c r="O9" s="90">
        <f t="shared" ca="1" si="1"/>
        <v>23278983868850.867</v>
      </c>
      <c r="P9" s="90">
        <f t="shared" ca="1" si="1"/>
        <v>19953414744729.313</v>
      </c>
      <c r="Q9" s="90">
        <f t="shared" ca="1" si="1"/>
        <v>16627845620607.762</v>
      </c>
      <c r="R9" s="90">
        <f t="shared" ca="1" si="1"/>
        <v>13302276496486.209</v>
      </c>
      <c r="S9" s="90">
        <f t="shared" ca="1" si="1"/>
        <v>9976707372364.6563</v>
      </c>
      <c r="T9" s="90">
        <f t="shared" ca="1" si="1"/>
        <v>6651138248243.1045</v>
      </c>
      <c r="U9" s="90">
        <f t="shared" ca="1" si="1"/>
        <v>3325569124121.5522</v>
      </c>
      <c r="V9">
        <f ca="1">IF('NGPS 2030'!$A17="MR",INDIRECT("'NGPS 2030'!"&amp;'Country Selector'!$B$3&amp;ROW($A17))*10^12,0)*'Process Emissions Multipliers'!$D$48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Multipliers'!$E$48</f>
        <v>0</v>
      </c>
    </row>
    <row r="10" spans="1:42">
      <c r="A10" s="74">
        <v>-42</v>
      </c>
      <c r="B10">
        <f ca="1">IF('NGPS 2010'!$A18="MR",INDIRECT("'NGPS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2020'!$A18="MR",INDIRECT("'NGPS 2020'!"&amp;'Country Selector'!$B$3&amp;ROW($A18))*10^12,0)*'Process Emissions Multipliers'!$B$48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2030'!$A18="MR",INDIRECT("'NGPS 2030'!"&amp;'Country Selector'!$B$3&amp;ROW($A18))*10^12,0)*'Process Emissions Multipliers'!$D$48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Multipliers'!$E$48</f>
        <v>0</v>
      </c>
    </row>
    <row r="11" spans="1:42">
      <c r="A11" s="74">
        <v>-41</v>
      </c>
      <c r="B11">
        <f ca="1">IF('NGPS 2010'!$A19="MR",INDIRECT("'NGPS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2020'!$A19="MR",INDIRECT("'NGPS 2020'!"&amp;'Country Selector'!$B$3&amp;ROW($A19))*10^12,0)*'Process Emissions Multipliers'!$B$48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2030'!$A19="MR",INDIRECT("'NGPS 2030'!"&amp;'Country Selector'!$B$3&amp;ROW($A19))*10^12,0)*'Process Emissions Multipliers'!$D$48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Multipliers'!$E$48</f>
        <v>0</v>
      </c>
    </row>
    <row r="12" spans="1:42">
      <c r="A12" s="74">
        <v>-40</v>
      </c>
      <c r="B12">
        <f ca="1">IF('NGPS 2010'!$A20="MR",INDIRECT("'NGPS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2020'!$A20="MR",INDIRECT("'NGPS 2020'!"&amp;'Country Selector'!$B$3&amp;ROW($A20))*10^12,0)*'Process Emissions Multipliers'!$B$48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2030'!$A20="MR",INDIRECT("'NGPS 2030'!"&amp;'Country Selector'!$B$3&amp;ROW($A20))*10^12,0)*'Process Emissions Multipliers'!$D$48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Multipliers'!$E$48</f>
        <v>0</v>
      </c>
    </row>
    <row r="13" spans="1:42">
      <c r="A13" s="74">
        <v>-39</v>
      </c>
      <c r="B13">
        <f ca="1">IF('NGPS 2010'!$A21="MR",INDIRECT("'NGPS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2020'!$A21="MR",INDIRECT("'NGPS 2020'!"&amp;'Country Selector'!$B$3&amp;ROW($A21))*10^12,0)*'Process Emissions Multipliers'!$B$48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2030'!$A21="MR",INDIRECT("'NGPS 2030'!"&amp;'Country Selector'!$B$3&amp;ROW($A21))*10^12,0)*'Process Emissions Multipliers'!$D$48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Multipliers'!$E$48</f>
        <v>0</v>
      </c>
    </row>
    <row r="14" spans="1:42">
      <c r="A14" s="74">
        <v>-38</v>
      </c>
      <c r="B14">
        <f ca="1">IF('NGPS 2010'!$A22="MR",INDIRECT("'NGPS 2010'!"&amp;'Country Selector'!$B$3&amp;ROW($A22))*10^12,0)</f>
        <v>29933378603102.172</v>
      </c>
      <c r="C14" s="90">
        <f t="shared" ca="1" si="3"/>
        <v>26940040742791.957</v>
      </c>
      <c r="D14" s="90">
        <f t="shared" ca="1" si="0"/>
        <v>23946702882481.738</v>
      </c>
      <c r="E14" s="90">
        <f t="shared" ca="1" si="0"/>
        <v>20953365022171.52</v>
      </c>
      <c r="F14" s="90">
        <f t="shared" ca="1" si="0"/>
        <v>17960027161861.305</v>
      </c>
      <c r="G14" s="90">
        <f t="shared" ca="1" si="0"/>
        <v>14966689301551.088</v>
      </c>
      <c r="H14" s="90">
        <f t="shared" ca="1" si="0"/>
        <v>11973351441240.869</v>
      </c>
      <c r="I14" s="90">
        <f t="shared" ca="1" si="0"/>
        <v>8980013580930.6523</v>
      </c>
      <c r="J14" s="90">
        <f t="shared" ca="1" si="0"/>
        <v>5986675720620.4346</v>
      </c>
      <c r="K14" s="90">
        <f t="shared" ca="1" si="0"/>
        <v>2993337860310.2173</v>
      </c>
      <c r="L14">
        <f ca="1">IF('NGPS 2020'!$A22="MR",INDIRECT("'NGPS 2020'!"&amp;'Country Selector'!$B$3&amp;ROW($A22))*10^12,0)*'Process Emissions Multipliers'!$B$48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2030'!$A22="MR",INDIRECT("'NGPS 2030'!"&amp;'Country Selector'!$B$3&amp;ROW($A22))*10^12,0)*'Process Emissions Multipliers'!$D$48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Multipliers'!$E$48</f>
        <v>0</v>
      </c>
    </row>
    <row r="15" spans="1:42">
      <c r="A15" s="74">
        <v>-37</v>
      </c>
      <c r="B15">
        <f ca="1">IF('NGPS 2010'!$A23="MR",INDIRECT("'NGPS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2020'!$A23="MR",INDIRECT("'NGPS 2020'!"&amp;'Country Selector'!$B$3&amp;ROW($A23))*10^12,0)*'Process Emissions Multipliers'!$B$48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2030'!$A23="MR",INDIRECT("'NGPS 2030'!"&amp;'Country Selector'!$B$3&amp;ROW($A23))*10^12,0)*'Process Emissions Multipliers'!$D$48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Multipliers'!$E$48</f>
        <v>0</v>
      </c>
    </row>
    <row r="16" spans="1:42">
      <c r="A16" s="74">
        <v>-36</v>
      </c>
      <c r="B16">
        <f ca="1">IF('NGPS 2010'!$A24="MR",INDIRECT("'NGPS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2020'!$A24="MR",INDIRECT("'NGPS 2020'!"&amp;'Country Selector'!$B$3&amp;ROW($A24))*10^12,0)*'Process Emissions Multipliers'!$B$48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2030'!$A24="MR",INDIRECT("'NGPS 2030'!"&amp;'Country Selector'!$B$3&amp;ROW($A24))*10^12,0)*'Process Emissions Multipliers'!$D$48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Multipliers'!$E$48</f>
        <v>0</v>
      </c>
    </row>
    <row r="17" spans="1:42">
      <c r="A17" s="74">
        <v>-35</v>
      </c>
      <c r="B17">
        <f ca="1">IF('NGPS 2010'!$A25="MR",INDIRECT("'NGPS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2020'!$A25="MR",INDIRECT("'NGPS 2020'!"&amp;'Country Selector'!$B$3&amp;ROW($A25))*10^12,0)*'Process Emissions Multipliers'!$B$48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2030'!$A25="MR",INDIRECT("'NGPS 2030'!"&amp;'Country Selector'!$B$3&amp;ROW($A25))*10^12,0)*'Process Emissions Multipliers'!$D$48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Multipliers'!$E$48</f>
        <v>0</v>
      </c>
    </row>
    <row r="18" spans="1:42">
      <c r="A18" s="74">
        <v>-34</v>
      </c>
      <c r="B18">
        <f ca="1">IF('NGPS 2010'!$A26="MR",INDIRECT("'NGPS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2020'!$A26="MR",INDIRECT("'NGPS 2020'!"&amp;'Country Selector'!$B$3&amp;ROW($A26))*10^12,0)*'Process Emissions Multipliers'!$B$48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2030'!$A26="MR",INDIRECT("'NGPS 2030'!"&amp;'Country Selector'!$B$3&amp;ROW($A26))*10^12,0)*'Process Emissions Multipliers'!$D$48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Multipliers'!$E$48</f>
        <v>0</v>
      </c>
    </row>
    <row r="19" spans="1:42">
      <c r="A19" s="74">
        <v>-33</v>
      </c>
      <c r="B19">
        <f ca="1">IF('NGPS 2010'!$A27="MR",INDIRECT("'NGPS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2020'!$A27="MR",INDIRECT("'NGPS 2020'!"&amp;'Country Selector'!$B$3&amp;ROW($A27))*10^12,0)*'Process Emissions Multipliers'!$B$48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2030'!$A27="MR",INDIRECT("'NGPS 2030'!"&amp;'Country Selector'!$B$3&amp;ROW($A27))*10^12,0)*'Process Emissions Multipliers'!$D$48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Multipliers'!$E$48</f>
        <v>0</v>
      </c>
    </row>
    <row r="20" spans="1:42">
      <c r="A20" s="74">
        <v>-32</v>
      </c>
      <c r="B20">
        <f ca="1">IF('NGPS 2010'!$A28="MR",INDIRECT("'NGPS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2020'!$A28="MR",INDIRECT("'NGPS 2020'!"&amp;'Country Selector'!$B$3&amp;ROW($A28))*10^12,0)*'Process Emissions Multipliers'!$B$48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2030'!$A28="MR",INDIRECT("'NGPS 2030'!"&amp;'Country Selector'!$B$3&amp;ROW($A28))*10^12,0)*'Process Emissions Multipliers'!$D$48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Multipliers'!$E$48</f>
        <v>0</v>
      </c>
    </row>
    <row r="21" spans="1:42">
      <c r="A21" s="74">
        <v>-31</v>
      </c>
      <c r="B21">
        <f ca="1">IF('NGPS 2010'!$A29="MR",INDIRECT("'NGPS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2020'!$A29="MR",INDIRECT("'NGPS 2020'!"&amp;'Country Selector'!$B$3&amp;ROW($A29))*10^12,0)*'Process Emissions Multipliers'!$B$48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2030'!$A29="MR",INDIRECT("'NGPS 2030'!"&amp;'Country Selector'!$B$3&amp;ROW($A29))*10^12,0)*'Process Emissions Multipliers'!$D$48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Multipliers'!$E$48</f>
        <v>0</v>
      </c>
    </row>
    <row r="22" spans="1:42">
      <c r="A22" s="74">
        <v>-30</v>
      </c>
      <c r="B22">
        <f ca="1">IF('NGPS 2010'!$A30="MR",INDIRECT("'NGPS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2020'!$A30="MR",INDIRECT("'NGPS 2020'!"&amp;'Country Selector'!$B$3&amp;ROW($A30))*10^12,0)*'Process Emissions Multipliers'!$B$48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2030'!$A30="MR",INDIRECT("'NGPS 2030'!"&amp;'Country Selector'!$B$3&amp;ROW($A30))*10^12,0)*'Process Emissions Multipliers'!$D$48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Multipliers'!$E$48</f>
        <v>0</v>
      </c>
    </row>
    <row r="23" spans="1:42">
      <c r="A23" s="74">
        <v>-29</v>
      </c>
      <c r="B23">
        <f ca="1">IF('NGPS 2010'!$A31="MR",INDIRECT("'NGPS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2020'!$A31="MR",INDIRECT("'NGPS 2020'!"&amp;'Country Selector'!$B$3&amp;ROW($A31))*10^12,0)*'Process Emissions Multipliers'!$B$48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2030'!$A31="MR",INDIRECT("'NGPS 2030'!"&amp;'Country Selector'!$B$3&amp;ROW($A31))*10^12,0)*'Process Emissions Multipliers'!$D$48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Multipliers'!$E$48</f>
        <v>0</v>
      </c>
    </row>
    <row r="24" spans="1:42">
      <c r="A24" s="74">
        <v>-28</v>
      </c>
      <c r="B24">
        <f ca="1">IF('NGPS 2010'!$A32="MR",INDIRECT("'NGPS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2020'!$A32="MR",INDIRECT("'NGPS 2020'!"&amp;'Country Selector'!$B$3&amp;ROW($A32))*10^12,0)*'Process Emissions Multipliers'!$B$48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2030'!$A32="MR",INDIRECT("'NGPS 2030'!"&amp;'Country Selector'!$B$3&amp;ROW($A32))*10^12,0)*'Process Emissions Multipliers'!$D$48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Multipliers'!$E$48</f>
        <v>0</v>
      </c>
    </row>
    <row r="25" spans="1:42">
      <c r="A25" s="74">
        <v>-27</v>
      </c>
      <c r="B25">
        <f ca="1">IF('NGPS 2010'!$A33="MR",INDIRECT("'NGPS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2020'!$A33="MR",INDIRECT("'NGPS 2020'!"&amp;'Country Selector'!$B$3&amp;ROW($A33))*10^12,0)*'Process Emissions Multipliers'!$B$48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2030'!$A33="MR",INDIRECT("'NGPS 2030'!"&amp;'Country Selector'!$B$3&amp;ROW($A33))*10^12,0)*'Process Emissions Multipliers'!$D$48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Multipliers'!$E$48</f>
        <v>0</v>
      </c>
    </row>
    <row r="26" spans="1:42">
      <c r="A26" s="74">
        <v>-26</v>
      </c>
      <c r="B26">
        <f ca="1">IF('NGPS 2010'!$A34="MR",INDIRECT("'NGPS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2020'!$A34="MR",INDIRECT("'NGPS 2020'!"&amp;'Country Selector'!$B$3&amp;ROW($A34))*10^12,0)*'Process Emissions Multipliers'!$B$48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2030'!$A34="MR",INDIRECT("'NGPS 2030'!"&amp;'Country Selector'!$B$3&amp;ROW($A34))*10^12,0)*'Process Emissions Multipliers'!$D$48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Multipliers'!$E$48</f>
        <v>0</v>
      </c>
    </row>
    <row r="27" spans="1:42">
      <c r="A27" s="74">
        <v>-25</v>
      </c>
      <c r="B27">
        <f ca="1">IF('NGPS 2010'!$A35="MR",INDIRECT("'NGPS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2020'!$A35="MR",INDIRECT("'NGPS 2020'!"&amp;'Country Selector'!$B$3&amp;ROW($A35))*10^12,0)*'Process Emissions Multipliers'!$B$48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2030'!$A35="MR",INDIRECT("'NGPS 2030'!"&amp;'Country Selector'!$B$3&amp;ROW($A35))*10^12,0)*'Process Emissions Multipliers'!$D$48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Multipliers'!$E$48</f>
        <v>0</v>
      </c>
    </row>
    <row r="28" spans="1:42">
      <c r="A28" s="74">
        <v>-24</v>
      </c>
      <c r="B28">
        <f ca="1">IF('NGPS 2010'!$A36="MR",INDIRECT("'NGPS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2020'!$A36="MR",INDIRECT("'NGPS 2020'!"&amp;'Country Selector'!$B$3&amp;ROW($A36))*10^12,0)*'Process Emissions Multipliers'!$B$48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2030'!$A36="MR",INDIRECT("'NGPS 2030'!"&amp;'Country Selector'!$B$3&amp;ROW($A36))*10^12,0)*'Process Emissions Multipliers'!$D$48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Multipliers'!$E$48</f>
        <v>0</v>
      </c>
    </row>
    <row r="29" spans="1:42">
      <c r="A29" s="74">
        <v>-23</v>
      </c>
      <c r="B29">
        <f ca="1">IF('NGPS 2010'!$A37="MR",INDIRECT("'NGPS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2020'!$A37="MR",INDIRECT("'NGPS 2020'!"&amp;'Country Selector'!$B$3&amp;ROW($A37))*10^12,0)*'Process Emissions Multipliers'!$B$48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2030'!$A37="MR",INDIRECT("'NGPS 2030'!"&amp;'Country Selector'!$B$3&amp;ROW($A37))*10^12,0)*'Process Emissions Multipliers'!$D$48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Multipliers'!$E$48</f>
        <v>0</v>
      </c>
    </row>
    <row r="30" spans="1:42">
      <c r="A30" s="74">
        <v>-22</v>
      </c>
      <c r="B30">
        <f ca="1">IF('NGPS 2010'!$A38="MR",INDIRECT("'NGPS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2020'!$A38="MR",INDIRECT("'NGPS 2020'!"&amp;'Country Selector'!$B$3&amp;ROW($A38))*10^12,0)*'Process Emissions Multipliers'!$B$48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2030'!$A38="MR",INDIRECT("'NGPS 2030'!"&amp;'Country Selector'!$B$3&amp;ROW($A38))*10^12,0)*'Process Emissions Multipliers'!$D$48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Multipliers'!$E$48</f>
        <v>0</v>
      </c>
    </row>
    <row r="31" spans="1:42">
      <c r="A31" s="74">
        <v>-21</v>
      </c>
      <c r="B31">
        <f ca="1">IF('NGPS 2010'!$A39="MR",INDIRECT("'NGPS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2020'!$A39="MR",INDIRECT("'NGPS 2020'!"&amp;'Country Selector'!$B$3&amp;ROW($A39))*10^12,0)*'Process Emissions Multipliers'!$B$48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2030'!$A39="MR",INDIRECT("'NGPS 2030'!"&amp;'Country Selector'!$B$3&amp;ROW($A39))*10^12,0)*'Process Emissions Multipliers'!$D$48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Multipliers'!$E$48</f>
        <v>0</v>
      </c>
    </row>
    <row r="32" spans="1:42">
      <c r="A32" s="74">
        <v>-20</v>
      </c>
      <c r="B32">
        <f ca="1">IF('NGPS 2010'!$A40="MR",INDIRECT("'NGPS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2020'!$A40="MR",INDIRECT("'NGPS 2020'!"&amp;'Country Selector'!$B$3&amp;ROW($A40))*10^12,0)*'Process Emissions Multipliers'!$B$48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2030'!$A40="MR",INDIRECT("'NGPS 2030'!"&amp;'Country Selector'!$B$3&amp;ROW($A40))*10^12,0)*'Process Emissions Multipliers'!$D$48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Multipliers'!$E$48</f>
        <v>0</v>
      </c>
    </row>
    <row r="33" spans="1:42">
      <c r="A33" s="74">
        <v>-19</v>
      </c>
      <c r="B33">
        <f ca="1">IF('NGPS 2010'!$A41="MR",INDIRECT("'NGPS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2020'!$A41="MR",INDIRECT("'NGPS 2020'!"&amp;'Country Selector'!$B$3&amp;ROW($A41))*10^12,0)*'Process Emissions Multipliers'!$B$48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2030'!$A41="MR",INDIRECT("'NGPS 2030'!"&amp;'Country Selector'!$B$3&amp;ROW($A41))*10^12,0)*'Process Emissions Multipliers'!$D$48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Multipliers'!$E$48</f>
        <v>0</v>
      </c>
    </row>
    <row r="34" spans="1:42">
      <c r="A34" s="74">
        <v>-18</v>
      </c>
      <c r="B34">
        <f ca="1">IF('NGPS 2010'!$A42="MR",INDIRECT("'NGPS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2020'!$A42="MR",INDIRECT("'NGPS 2020'!"&amp;'Country Selector'!$B$3&amp;ROW($A42))*10^12,0)*'Process Emissions Multipliers'!$B$48</f>
        <v>0</v>
      </c>
      <c r="M34" s="90">
        <f t="shared" ca="1" si="4"/>
        <v>1841776017.1560607</v>
      </c>
      <c r="N34" s="90">
        <f t="shared" ca="1" si="4"/>
        <v>3683552034.3121214</v>
      </c>
      <c r="O34" s="90">
        <f t="shared" ca="1" si="4"/>
        <v>5525328051.4681826</v>
      </c>
      <c r="P34" s="90">
        <f t="shared" ca="1" si="4"/>
        <v>7367104068.6242428</v>
      </c>
      <c r="Q34" s="90">
        <f t="shared" ca="1" si="4"/>
        <v>9208880085.780304</v>
      </c>
      <c r="R34" s="90">
        <f t="shared" ca="1" si="4"/>
        <v>11050656102.936365</v>
      </c>
      <c r="S34" s="90">
        <f t="shared" ca="1" si="4"/>
        <v>12892432120.092426</v>
      </c>
      <c r="T34" s="90">
        <f t="shared" ca="1" si="4"/>
        <v>14734208137.248486</v>
      </c>
      <c r="U34" s="90">
        <f t="shared" ca="1" si="4"/>
        <v>16575984154.404547</v>
      </c>
      <c r="V34">
        <f ca="1">IF('NGPS 2030'!$A42="MR",INDIRECT("'NGPS 2030'!"&amp;'Country Selector'!$B$3&amp;ROW($A42))*10^12,0)*'Process Emissions Multipliers'!$D$48</f>
        <v>18417760171.560608</v>
      </c>
      <c r="W34" s="90">
        <f t="shared" ca="1" si="8"/>
        <v>18507360437.748142</v>
      </c>
      <c r="X34" s="90">
        <f t="shared" ca="1" si="7"/>
        <v>18596960703.935673</v>
      </c>
      <c r="Y34" s="90">
        <f t="shared" ca="1" si="7"/>
        <v>18686560970.123203</v>
      </c>
      <c r="Z34" s="90">
        <f t="shared" ca="1" si="7"/>
        <v>18776161236.310734</v>
      </c>
      <c r="AA34" s="90">
        <f t="shared" ca="1" si="7"/>
        <v>18865761502.498268</v>
      </c>
      <c r="AB34" s="90">
        <f t="shared" ca="1" si="7"/>
        <v>18955361768.685799</v>
      </c>
      <c r="AC34" s="90">
        <f t="shared" ca="1" si="7"/>
        <v>19044962034.873329</v>
      </c>
      <c r="AD34" s="90">
        <f t="shared" ca="1" si="7"/>
        <v>19134562301.060863</v>
      </c>
      <c r="AE34" s="90">
        <f t="shared" ca="1" si="7"/>
        <v>19224162567.248394</v>
      </c>
      <c r="AF34" s="90">
        <f t="shared" ca="1" si="7"/>
        <v>19313762833.435928</v>
      </c>
      <c r="AG34" s="90">
        <f t="shared" ca="1" si="7"/>
        <v>19403363099.623459</v>
      </c>
      <c r="AH34" s="90">
        <f t="shared" ca="1" si="7"/>
        <v>19492963365.810989</v>
      </c>
      <c r="AI34" s="90">
        <f t="shared" ca="1" si="7"/>
        <v>19582563631.99852</v>
      </c>
      <c r="AJ34" s="90">
        <f t="shared" ca="1" si="7"/>
        <v>19672163898.186054</v>
      </c>
      <c r="AK34" s="90">
        <f t="shared" ca="1" si="7"/>
        <v>19761764164.373589</v>
      </c>
      <c r="AL34" s="90">
        <f t="shared" ca="1" si="7"/>
        <v>19851364430.561119</v>
      </c>
      <c r="AM34" s="90">
        <f t="shared" ca="1" si="7"/>
        <v>19940964696.74865</v>
      </c>
      <c r="AN34" s="90">
        <f t="shared" ca="1" si="6"/>
        <v>20030564962.93618</v>
      </c>
      <c r="AO34" s="90">
        <f t="shared" ca="1" si="6"/>
        <v>20120165229.123711</v>
      </c>
      <c r="AP34">
        <f ca="1">V34*'Process Emissions Multipliers'!$E$48</f>
        <v>20209765495.311245</v>
      </c>
    </row>
    <row r="35" spans="1:42">
      <c r="A35" s="74">
        <v>-17</v>
      </c>
      <c r="B35">
        <f ca="1">IF('NGPS 2010'!$A43="MR",INDIRECT("'NGPS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2020'!$A43="MR",INDIRECT("'NGPS 2020'!"&amp;'Country Selector'!$B$3&amp;ROW($A43))*10^12,0)*'Process Emissions Multipliers'!$B$48</f>
        <v>0</v>
      </c>
      <c r="M35" s="90">
        <f t="shared" ref="M35:U63" ca="1" si="10">$L35*($V$1-M$1)/($V$1-$L$1)+$V35*(M$1-$L$1)/($V$1-$L$1)</f>
        <v>1574323791712.8682</v>
      </c>
      <c r="N35" s="90">
        <f t="shared" ca="1" si="10"/>
        <v>3148647583425.7363</v>
      </c>
      <c r="O35" s="90">
        <f t="shared" ca="1" si="10"/>
        <v>4722971375138.6045</v>
      </c>
      <c r="P35" s="90">
        <f t="shared" ca="1" si="10"/>
        <v>6297295166851.4727</v>
      </c>
      <c r="Q35" s="90">
        <f t="shared" ca="1" si="10"/>
        <v>7871618958564.3408</v>
      </c>
      <c r="R35" s="90">
        <f t="shared" ca="1" si="10"/>
        <v>9445942750277.209</v>
      </c>
      <c r="S35" s="90">
        <f t="shared" ca="1" si="10"/>
        <v>11020266541990.076</v>
      </c>
      <c r="T35" s="90">
        <f t="shared" ca="1" si="10"/>
        <v>12594590333702.945</v>
      </c>
      <c r="U35" s="90">
        <f t="shared" ca="1" si="10"/>
        <v>14168914125415.813</v>
      </c>
      <c r="V35">
        <f ca="1">IF('NGPS 2030'!$A43="MR",INDIRECT("'NGPS 2030'!"&amp;'Country Selector'!$B$3&amp;ROW($A43))*10^12,0)*'Process Emissions Multipliers'!$D$48</f>
        <v>15743237917128.682</v>
      </c>
      <c r="W35" s="90">
        <f t="shared" ca="1" si="8"/>
        <v>15819826942878.213</v>
      </c>
      <c r="X35" s="90">
        <f t="shared" ca="1" si="7"/>
        <v>15896415968627.746</v>
      </c>
      <c r="Y35" s="90">
        <f t="shared" ca="1" si="7"/>
        <v>15973004994377.279</v>
      </c>
      <c r="Z35" s="90">
        <f t="shared" ca="1" si="7"/>
        <v>16049594020126.813</v>
      </c>
      <c r="AA35" s="90">
        <f t="shared" ca="1" si="7"/>
        <v>16126183045876.346</v>
      </c>
      <c r="AB35" s="90">
        <f t="shared" ca="1" si="7"/>
        <v>16202772071625.879</v>
      </c>
      <c r="AC35" s="90">
        <f t="shared" ca="1" si="7"/>
        <v>16279361097375.412</v>
      </c>
      <c r="AD35" s="90">
        <f t="shared" ca="1" si="7"/>
        <v>16355950123124.945</v>
      </c>
      <c r="AE35" s="90">
        <f t="shared" ca="1" si="7"/>
        <v>16432539148874.477</v>
      </c>
      <c r="AF35" s="90">
        <f t="shared" ca="1" si="7"/>
        <v>16509128174624.01</v>
      </c>
      <c r="AG35" s="90">
        <f t="shared" ca="1" si="7"/>
        <v>16585717200373.543</v>
      </c>
      <c r="AH35" s="90">
        <f t="shared" ca="1" si="7"/>
        <v>16662306226123.076</v>
      </c>
      <c r="AI35" s="90">
        <f t="shared" ca="1" si="7"/>
        <v>16738895251872.609</v>
      </c>
      <c r="AJ35" s="90">
        <f t="shared" ca="1" si="7"/>
        <v>16815484277622.141</v>
      </c>
      <c r="AK35" s="90">
        <f t="shared" ca="1" si="7"/>
        <v>16892073303371.674</v>
      </c>
      <c r="AL35" s="90">
        <f t="shared" ca="1" si="7"/>
        <v>16968662329121.207</v>
      </c>
      <c r="AM35" s="90">
        <f t="shared" ca="1" si="7"/>
        <v>17045251354870.74</v>
      </c>
      <c r="AN35" s="90">
        <f t="shared" ca="1" si="6"/>
        <v>17121840380620.27</v>
      </c>
      <c r="AO35" s="90">
        <f t="shared" ca="1" si="6"/>
        <v>17198429406369.805</v>
      </c>
      <c r="AP35">
        <f ca="1">V35*'Process Emissions Multipliers'!$E$48</f>
        <v>17275018432119.338</v>
      </c>
    </row>
    <row r="36" spans="1:42">
      <c r="A36" s="74">
        <v>-16</v>
      </c>
      <c r="B36">
        <f ca="1">IF('NGPS 2010'!$A44="MR",INDIRECT("'NGPS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2020'!$A44="MR",INDIRECT("'NGPS 2020'!"&amp;'Country Selector'!$B$3&amp;ROW($A44))*10^12,0)*'Process Emissions Multipliers'!$B$48</f>
        <v>0</v>
      </c>
      <c r="M36" s="90">
        <f t="shared" ca="1" si="10"/>
        <v>46231505609.422462</v>
      </c>
      <c r="N36" s="90">
        <f t="shared" ca="1" si="10"/>
        <v>92463011218.844925</v>
      </c>
      <c r="O36" s="90">
        <f t="shared" ca="1" si="10"/>
        <v>138694516828.2674</v>
      </c>
      <c r="P36" s="90">
        <f t="shared" ca="1" si="10"/>
        <v>184926022437.68985</v>
      </c>
      <c r="Q36" s="90">
        <f t="shared" ca="1" si="10"/>
        <v>231157528047.1123</v>
      </c>
      <c r="R36" s="90">
        <f t="shared" ca="1" si="10"/>
        <v>277389033656.53479</v>
      </c>
      <c r="S36" s="90">
        <f t="shared" ca="1" si="10"/>
        <v>323620539265.95721</v>
      </c>
      <c r="T36" s="90">
        <f t="shared" ca="1" si="10"/>
        <v>369852044875.3797</v>
      </c>
      <c r="U36" s="90">
        <f t="shared" ca="1" si="10"/>
        <v>416083550484.80212</v>
      </c>
      <c r="V36">
        <f ca="1">IF('NGPS 2030'!$A44="MR",INDIRECT("'NGPS 2030'!"&amp;'Country Selector'!$B$3&amp;ROW($A44))*10^12,0)*'Process Emissions Multipliers'!$D$48</f>
        <v>462315056094.22461</v>
      </c>
      <c r="W36" s="90">
        <f t="shared" ca="1" si="8"/>
        <v>464564165198.84363</v>
      </c>
      <c r="X36" s="90">
        <f t="shared" ca="1" si="7"/>
        <v>466813274303.46259</v>
      </c>
      <c r="Y36" s="90">
        <f t="shared" ca="1" si="7"/>
        <v>469062383408.08167</v>
      </c>
      <c r="Z36" s="90">
        <f t="shared" ca="1" si="7"/>
        <v>471311492512.70068</v>
      </c>
      <c r="AA36" s="90">
        <f t="shared" ca="1" si="7"/>
        <v>473560601617.31964</v>
      </c>
      <c r="AB36" s="90">
        <f t="shared" ca="1" si="7"/>
        <v>475809710721.9386</v>
      </c>
      <c r="AC36" s="90">
        <f t="shared" ca="1" si="7"/>
        <v>478058819826.55762</v>
      </c>
      <c r="AD36" s="90">
        <f t="shared" ca="1" si="7"/>
        <v>480307928931.1767</v>
      </c>
      <c r="AE36" s="90">
        <f t="shared" ca="1" si="7"/>
        <v>482557038035.79565</v>
      </c>
      <c r="AF36" s="90">
        <f t="shared" ca="1" si="7"/>
        <v>484806147140.41467</v>
      </c>
      <c r="AG36" s="90">
        <f t="shared" ca="1" si="7"/>
        <v>487055256245.03369</v>
      </c>
      <c r="AH36" s="90">
        <f t="shared" ca="1" si="7"/>
        <v>489304365349.65271</v>
      </c>
      <c r="AI36" s="90">
        <f t="shared" ca="1" si="7"/>
        <v>491553474454.27173</v>
      </c>
      <c r="AJ36" s="90">
        <f t="shared" ca="1" si="7"/>
        <v>493802583558.89075</v>
      </c>
      <c r="AK36" s="90">
        <f t="shared" ca="1" si="7"/>
        <v>496051692663.5097</v>
      </c>
      <c r="AL36" s="90">
        <f t="shared" ca="1" si="7"/>
        <v>498300801768.12872</v>
      </c>
      <c r="AM36" s="90">
        <f t="shared" ca="1" si="7"/>
        <v>500549910872.74768</v>
      </c>
      <c r="AN36" s="90">
        <f t="shared" ca="1" si="6"/>
        <v>502799019977.3667</v>
      </c>
      <c r="AO36" s="90">
        <f t="shared" ca="1" si="6"/>
        <v>505048129081.98578</v>
      </c>
      <c r="AP36">
        <f ca="1">V36*'Process Emissions Multipliers'!$E$48</f>
        <v>507297238186.60474</v>
      </c>
    </row>
    <row r="37" spans="1:42">
      <c r="A37" s="74">
        <v>-15</v>
      </c>
      <c r="B37">
        <f ca="1">IF('NGPS 2010'!$A45="MR",INDIRECT("'NGPS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2020'!$A45="MR",INDIRECT("'NGPS 2020'!"&amp;'Country Selector'!$B$3&amp;ROW($A45))*10^12,0)*'Process Emissions Multipliers'!$B$48</f>
        <v>0</v>
      </c>
      <c r="M37" s="90">
        <f t="shared" ca="1" si="10"/>
        <v>377508820252.18762</v>
      </c>
      <c r="N37" s="90">
        <f t="shared" ca="1" si="10"/>
        <v>755017640504.37524</v>
      </c>
      <c r="O37" s="90">
        <f t="shared" ca="1" si="10"/>
        <v>1132526460756.563</v>
      </c>
      <c r="P37" s="90">
        <f t="shared" ca="1" si="10"/>
        <v>1510035281008.7505</v>
      </c>
      <c r="Q37" s="90">
        <f t="shared" ca="1" si="10"/>
        <v>1887544101260.9382</v>
      </c>
      <c r="R37" s="90">
        <f t="shared" ca="1" si="10"/>
        <v>2265052921513.126</v>
      </c>
      <c r="S37" s="90">
        <f t="shared" ca="1" si="10"/>
        <v>2642561741765.3135</v>
      </c>
      <c r="T37" s="90">
        <f t="shared" ca="1" si="10"/>
        <v>3020070562017.501</v>
      </c>
      <c r="U37" s="90">
        <f t="shared" ca="1" si="10"/>
        <v>3397579382269.6885</v>
      </c>
      <c r="V37">
        <f ca="1">IF('NGPS 2030'!$A45="MR",INDIRECT("'NGPS 2030'!"&amp;'Country Selector'!$B$3&amp;ROW($A45))*10^12,0)*'Process Emissions Multipliers'!$D$48</f>
        <v>3775088202521.8765</v>
      </c>
      <c r="W37" s="90">
        <f t="shared" ca="1" si="8"/>
        <v>3793453568596.6108</v>
      </c>
      <c r="X37" s="90">
        <f t="shared" ca="1" si="7"/>
        <v>3811818934671.3447</v>
      </c>
      <c r="Y37" s="90">
        <f t="shared" ca="1" si="7"/>
        <v>3830184300746.0791</v>
      </c>
      <c r="Z37" s="90">
        <f t="shared" ca="1" si="7"/>
        <v>3848549666820.8135</v>
      </c>
      <c r="AA37" s="90">
        <f t="shared" ca="1" si="7"/>
        <v>3866915032895.5479</v>
      </c>
      <c r="AB37" s="90">
        <f t="shared" ca="1" si="7"/>
        <v>3885280398970.2822</v>
      </c>
      <c r="AC37" s="90">
        <f t="shared" ca="1" si="7"/>
        <v>3903645765045.0166</v>
      </c>
      <c r="AD37" s="90">
        <f t="shared" ca="1" si="7"/>
        <v>3922011131119.751</v>
      </c>
      <c r="AE37" s="90">
        <f t="shared" ca="1" si="7"/>
        <v>3940376497194.4844</v>
      </c>
      <c r="AF37" s="90">
        <f t="shared" ca="1" si="7"/>
        <v>3958741863269.2188</v>
      </c>
      <c r="AG37" s="90">
        <f t="shared" ca="1" si="7"/>
        <v>3977107229343.9531</v>
      </c>
      <c r="AH37" s="90">
        <f t="shared" ca="1" si="7"/>
        <v>3995472595418.6875</v>
      </c>
      <c r="AI37" s="90">
        <f t="shared" ca="1" si="7"/>
        <v>4013837961493.4219</v>
      </c>
      <c r="AJ37" s="90">
        <f t="shared" ca="1" si="7"/>
        <v>4032203327568.1563</v>
      </c>
      <c r="AK37" s="90">
        <f t="shared" ca="1" si="7"/>
        <v>4050568693642.8906</v>
      </c>
      <c r="AL37" s="90">
        <f t="shared" ca="1" si="7"/>
        <v>4068934059717.625</v>
      </c>
      <c r="AM37" s="90">
        <f t="shared" ca="1" si="7"/>
        <v>4087299425792.3584</v>
      </c>
      <c r="AN37" s="90">
        <f t="shared" ca="1" si="6"/>
        <v>4105664791867.0928</v>
      </c>
      <c r="AO37" s="90">
        <f t="shared" ca="1" si="6"/>
        <v>4124030157941.8271</v>
      </c>
      <c r="AP37">
        <f ca="1">V37*'Process Emissions Multipliers'!$E$48</f>
        <v>4142395524016.562</v>
      </c>
    </row>
    <row r="38" spans="1:42">
      <c r="A38" s="74">
        <v>-14</v>
      </c>
      <c r="B38">
        <f ca="1">IF('NGPS 2010'!$A46="MR",INDIRECT("'NGPS 2010'!"&amp;'Country Selector'!$B$3&amp;ROW($A46))*10^12,0)</f>
        <v>0</v>
      </c>
      <c r="C38" s="90">
        <f t="shared" ca="1" si="9"/>
        <v>1450195728965.9246</v>
      </c>
      <c r="D38" s="90">
        <f t="shared" ca="1" si="9"/>
        <v>2900391457931.8491</v>
      </c>
      <c r="E38" s="90">
        <f t="shared" ca="1" si="9"/>
        <v>4350587186897.7734</v>
      </c>
      <c r="F38" s="90">
        <f t="shared" ca="1" si="9"/>
        <v>5800782915863.6982</v>
      </c>
      <c r="G38" s="90">
        <f t="shared" ca="1" si="9"/>
        <v>7250978644829.623</v>
      </c>
      <c r="H38" s="90">
        <f t="shared" ca="1" si="9"/>
        <v>8701174373795.5469</v>
      </c>
      <c r="I38" s="90">
        <f t="shared" ca="1" si="9"/>
        <v>10151370102761.473</v>
      </c>
      <c r="J38" s="90">
        <f t="shared" ca="1" si="9"/>
        <v>11601565831727.396</v>
      </c>
      <c r="K38" s="90">
        <f t="shared" ca="1" si="9"/>
        <v>13051761560693.322</v>
      </c>
      <c r="L38">
        <f ca="1">IF('NGPS 2020'!$A46="MR",INDIRECT("'NGPS 2020'!"&amp;'Country Selector'!$B$3&amp;ROW($A46))*10^12,0)*'Process Emissions Multipliers'!$B$48</f>
        <v>14501957289659.246</v>
      </c>
      <c r="M38" s="90">
        <f t="shared" ca="1" si="10"/>
        <v>13537945915190.725</v>
      </c>
      <c r="N38" s="90">
        <f t="shared" ca="1" si="10"/>
        <v>12573934540722.203</v>
      </c>
      <c r="O38" s="90">
        <f t="shared" ca="1" si="10"/>
        <v>11609923166253.682</v>
      </c>
      <c r="P38" s="90">
        <f t="shared" ca="1" si="10"/>
        <v>10645911791785.158</v>
      </c>
      <c r="Q38" s="90">
        <f t="shared" ca="1" si="10"/>
        <v>9681900417316.6367</v>
      </c>
      <c r="R38" s="90">
        <f t="shared" ca="1" si="10"/>
        <v>8717889042848.1152</v>
      </c>
      <c r="S38" s="90">
        <f t="shared" ca="1" si="10"/>
        <v>7753877668379.5938</v>
      </c>
      <c r="T38" s="90">
        <f t="shared" ca="1" si="10"/>
        <v>6789866293911.0723</v>
      </c>
      <c r="U38" s="90">
        <f t="shared" ca="1" si="10"/>
        <v>5825854919442.5508</v>
      </c>
      <c r="V38">
        <f ca="1">IF('NGPS 2030'!$A46="MR",INDIRECT("'NGPS 2030'!"&amp;'Country Selector'!$B$3&amp;ROW($A46))*10^12,0)*'Process Emissions Multipliers'!$D$48</f>
        <v>4861843544974.0283</v>
      </c>
      <c r="W38" s="90">
        <f t="shared" ca="1" si="8"/>
        <v>4885495849691.5391</v>
      </c>
      <c r="X38" s="90">
        <f t="shared" ca="1" si="7"/>
        <v>4909148154409.0527</v>
      </c>
      <c r="Y38" s="90">
        <f t="shared" ca="1" si="7"/>
        <v>4932800459126.5645</v>
      </c>
      <c r="Z38" s="90">
        <f t="shared" ca="1" si="7"/>
        <v>4956452763844.0762</v>
      </c>
      <c r="AA38" s="90">
        <f t="shared" ca="1" si="7"/>
        <v>4980105068561.5879</v>
      </c>
      <c r="AB38" s="90">
        <f t="shared" ca="1" si="7"/>
        <v>5003757373279.0996</v>
      </c>
      <c r="AC38" s="90">
        <f t="shared" ca="1" si="7"/>
        <v>5027409677996.6113</v>
      </c>
      <c r="AD38" s="90">
        <f t="shared" ca="1" si="7"/>
        <v>5051061982714.124</v>
      </c>
      <c r="AE38" s="90">
        <f t="shared" ca="1" si="7"/>
        <v>5074714287431.6367</v>
      </c>
      <c r="AF38" s="90">
        <f t="shared" ca="1" si="7"/>
        <v>5098366592149.1484</v>
      </c>
      <c r="AG38" s="90">
        <f t="shared" ca="1" si="7"/>
        <v>5122018896866.6602</v>
      </c>
      <c r="AH38" s="90">
        <f t="shared" ca="1" si="7"/>
        <v>5145671201584.1719</v>
      </c>
      <c r="AI38" s="90">
        <f t="shared" ca="1" si="7"/>
        <v>5169323506301.6836</v>
      </c>
      <c r="AJ38" s="90">
        <f t="shared" ca="1" si="7"/>
        <v>5192975811019.1953</v>
      </c>
      <c r="AK38" s="90">
        <f t="shared" ca="1" si="7"/>
        <v>5216628115736.708</v>
      </c>
      <c r="AL38" s="90">
        <f t="shared" ca="1" si="7"/>
        <v>5240280420454.2197</v>
      </c>
      <c r="AM38" s="90">
        <f t="shared" ca="1" si="7"/>
        <v>5263932725171.7314</v>
      </c>
      <c r="AN38" s="90">
        <f t="shared" ca="1" si="6"/>
        <v>5287585029889.2441</v>
      </c>
      <c r="AO38" s="90">
        <f t="shared" ca="1" si="6"/>
        <v>5311237334606.7549</v>
      </c>
      <c r="AP38">
        <f ca="1">V38*'Process Emissions Multipliers'!$E$48</f>
        <v>5334889639324.2676</v>
      </c>
    </row>
    <row r="39" spans="1:42">
      <c r="A39" s="74">
        <v>-13</v>
      </c>
      <c r="B39">
        <f ca="1">IF('NGPS 2010'!$A47="MR",INDIRECT("'NGPS 2010'!"&amp;'Country Selector'!$B$3&amp;ROW($A47))*10^12,0)</f>
        <v>0</v>
      </c>
      <c r="C39" s="90">
        <f t="shared" ca="1" si="9"/>
        <v>42536604879.019753</v>
      </c>
      <c r="D39" s="90">
        <f t="shared" ca="1" si="9"/>
        <v>85073209758.039505</v>
      </c>
      <c r="E39" s="90">
        <f t="shared" ca="1" si="9"/>
        <v>127609814637.05925</v>
      </c>
      <c r="F39" s="90">
        <f t="shared" ca="1" si="9"/>
        <v>170146419516.07901</v>
      </c>
      <c r="G39" s="90">
        <f t="shared" ca="1" si="9"/>
        <v>212683024395.09875</v>
      </c>
      <c r="H39" s="90">
        <f t="shared" ca="1" si="9"/>
        <v>255219629274.1185</v>
      </c>
      <c r="I39" s="90">
        <f t="shared" ca="1" si="9"/>
        <v>297756234153.13831</v>
      </c>
      <c r="J39" s="90">
        <f t="shared" ca="1" si="9"/>
        <v>340292839032.15802</v>
      </c>
      <c r="K39" s="90">
        <f t="shared" ca="1" si="9"/>
        <v>382829443911.17773</v>
      </c>
      <c r="L39">
        <f ca="1">IF('NGPS 2020'!$A47="MR",INDIRECT("'NGPS 2020'!"&amp;'Country Selector'!$B$3&amp;ROW($A47))*10^12,0)*'Process Emissions Multipliers'!$B$48</f>
        <v>425366048790.19751</v>
      </c>
      <c r="M39" s="90">
        <f t="shared" ca="1" si="10"/>
        <v>382829443911.17773</v>
      </c>
      <c r="N39" s="90">
        <f t="shared" ca="1" si="10"/>
        <v>340292839032.15802</v>
      </c>
      <c r="O39" s="90">
        <f t="shared" ca="1" si="10"/>
        <v>297756234153.13831</v>
      </c>
      <c r="P39" s="90">
        <f t="shared" ca="1" si="10"/>
        <v>255219629274.1185</v>
      </c>
      <c r="Q39" s="90">
        <f t="shared" ca="1" si="10"/>
        <v>212683024395.09875</v>
      </c>
      <c r="R39" s="90">
        <f t="shared" ca="1" si="10"/>
        <v>170146419516.07901</v>
      </c>
      <c r="S39" s="90">
        <f t="shared" ca="1" si="10"/>
        <v>127609814637.05925</v>
      </c>
      <c r="T39" s="90">
        <f t="shared" ca="1" si="10"/>
        <v>85073209758.039505</v>
      </c>
      <c r="U39" s="90">
        <f t="shared" ca="1" si="10"/>
        <v>42536604879.019753</v>
      </c>
      <c r="V39">
        <f ca="1">IF('NGPS 2030'!$A47="MR",INDIRECT("'NGPS 2030'!"&amp;'Country Selector'!$B$3&amp;ROW($A47))*10^12,0)*'Process Emissions Multipliers'!$D$48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Multipliers'!$E$48</f>
        <v>0</v>
      </c>
    </row>
    <row r="40" spans="1:42">
      <c r="A40" s="74">
        <v>-12</v>
      </c>
      <c r="B40">
        <f ca="1">IF('NGPS 2010'!$A48="MR",INDIRECT("'NGPS 2010'!"&amp;'Country Selector'!$B$3&amp;ROW($A48))*10^12,0)</f>
        <v>0</v>
      </c>
      <c r="C40" s="90">
        <f t="shared" ca="1" si="9"/>
        <v>347337671869.8009</v>
      </c>
      <c r="D40" s="90">
        <f t="shared" ca="1" si="9"/>
        <v>694675343739.60181</v>
      </c>
      <c r="E40" s="90">
        <f t="shared" ca="1" si="9"/>
        <v>1042013015609.4027</v>
      </c>
      <c r="F40" s="90">
        <f t="shared" ca="1" si="9"/>
        <v>1389350687479.2036</v>
      </c>
      <c r="G40" s="90">
        <f t="shared" ca="1" si="9"/>
        <v>1736688359349.0044</v>
      </c>
      <c r="H40" s="90">
        <f t="shared" ca="1" si="9"/>
        <v>2084026031218.8054</v>
      </c>
      <c r="I40" s="90">
        <f t="shared" ca="1" si="9"/>
        <v>2431363703088.6064</v>
      </c>
      <c r="J40" s="90">
        <f t="shared" ca="1" si="9"/>
        <v>2778701374958.4072</v>
      </c>
      <c r="K40" s="90">
        <f t="shared" ca="1" si="9"/>
        <v>3126039046828.208</v>
      </c>
      <c r="L40">
        <f ca="1">IF('NGPS 2020'!$A48="MR",INDIRECT("'NGPS 2020'!"&amp;'Country Selector'!$B$3&amp;ROW($A48))*10^12,0)*'Process Emissions Multipliers'!$B$48</f>
        <v>3473376718698.0088</v>
      </c>
      <c r="M40" s="90">
        <f t="shared" ca="1" si="10"/>
        <v>3128976473635.1758</v>
      </c>
      <c r="N40" s="90">
        <f t="shared" ca="1" si="10"/>
        <v>2784576228572.3423</v>
      </c>
      <c r="O40" s="90">
        <f t="shared" ca="1" si="10"/>
        <v>2440175983509.5093</v>
      </c>
      <c r="P40" s="90">
        <f t="shared" ca="1" si="10"/>
        <v>2095775738446.6755</v>
      </c>
      <c r="Q40" s="90">
        <f t="shared" ca="1" si="10"/>
        <v>1751375493383.842</v>
      </c>
      <c r="R40" s="90">
        <f t="shared" ca="1" si="10"/>
        <v>1406975248321.0088</v>
      </c>
      <c r="S40" s="90">
        <f t="shared" ca="1" si="10"/>
        <v>1062575003258.1754</v>
      </c>
      <c r="T40" s="90">
        <f t="shared" ca="1" si="10"/>
        <v>718174758195.34204</v>
      </c>
      <c r="U40" s="90">
        <f t="shared" ca="1" si="10"/>
        <v>373774513132.50867</v>
      </c>
      <c r="V40">
        <f ca="1">IF('NGPS 2030'!$A48="MR",INDIRECT("'NGPS 2030'!"&amp;'Country Selector'!$B$3&amp;ROW($A48))*10^12,0)*'Process Emissions Multipliers'!$D$48</f>
        <v>29374268069.675308</v>
      </c>
      <c r="W40" s="90">
        <f t="shared" ca="1" si="8"/>
        <v>29517170475.483089</v>
      </c>
      <c r="X40" s="90">
        <f t="shared" ca="1" si="7"/>
        <v>29660072881.290878</v>
      </c>
      <c r="Y40" s="90">
        <f t="shared" ca="1" si="7"/>
        <v>29802975287.098663</v>
      </c>
      <c r="Z40" s="90">
        <f t="shared" ca="1" si="7"/>
        <v>29945877692.906448</v>
      </c>
      <c r="AA40" s="90">
        <f t="shared" ca="1" si="7"/>
        <v>30088780098.714237</v>
      </c>
      <c r="AB40" s="90">
        <f t="shared" ca="1" si="7"/>
        <v>30231682504.522026</v>
      </c>
      <c r="AC40" s="90">
        <f t="shared" ca="1" si="7"/>
        <v>30374584910.329807</v>
      </c>
      <c r="AD40" s="90">
        <f t="shared" ca="1" si="7"/>
        <v>30517487316.137592</v>
      </c>
      <c r="AE40" s="90">
        <f t="shared" ca="1" si="7"/>
        <v>30660389721.945381</v>
      </c>
      <c r="AF40" s="90">
        <f t="shared" ca="1" si="7"/>
        <v>30803292127.753166</v>
      </c>
      <c r="AG40" s="90">
        <f t="shared" ca="1" si="7"/>
        <v>30946194533.560951</v>
      </c>
      <c r="AH40" s="90">
        <f t="shared" ca="1" si="7"/>
        <v>31089096939.368736</v>
      </c>
      <c r="AI40" s="90">
        <f t="shared" ca="1" si="7"/>
        <v>31231999345.176529</v>
      </c>
      <c r="AJ40" s="90">
        <f t="shared" ca="1" si="7"/>
        <v>31374901750.98431</v>
      </c>
      <c r="AK40" s="90">
        <f t="shared" ca="1" si="7"/>
        <v>31517804156.792095</v>
      </c>
      <c r="AL40" s="90">
        <f t="shared" ca="1" si="7"/>
        <v>31660706562.59988</v>
      </c>
      <c r="AM40" s="90">
        <f t="shared" ca="1" si="7"/>
        <v>31803608968.407669</v>
      </c>
      <c r="AN40" s="90">
        <f t="shared" ca="1" si="6"/>
        <v>31946511374.215454</v>
      </c>
      <c r="AO40" s="90">
        <f t="shared" ca="1" si="6"/>
        <v>32089413780.023235</v>
      </c>
      <c r="AP40">
        <f ca="1">V40*'Process Emissions Multipliers'!$E$48</f>
        <v>32232316185.831024</v>
      </c>
    </row>
    <row r="41" spans="1:42">
      <c r="A41" s="74">
        <v>-11</v>
      </c>
      <c r="B41">
        <f ca="1">IF('NGPS 2010'!$A49="MR",INDIRECT("'NGPS 2010'!"&amp;'Country Selector'!$B$3&amp;ROW($A49))*10^12,0)</f>
        <v>0</v>
      </c>
      <c r="C41" s="90">
        <f t="shared" ca="1" si="9"/>
        <v>447327672179.52393</v>
      </c>
      <c r="D41" s="90">
        <f t="shared" ca="1" si="9"/>
        <v>894655344359.04785</v>
      </c>
      <c r="E41" s="90">
        <f t="shared" ca="1" si="9"/>
        <v>1341983016538.5718</v>
      </c>
      <c r="F41" s="90">
        <f t="shared" ca="1" si="9"/>
        <v>1789310688718.0957</v>
      </c>
      <c r="G41" s="90">
        <f t="shared" ca="1" si="9"/>
        <v>2236638360897.6196</v>
      </c>
      <c r="H41" s="90">
        <f t="shared" ca="1" si="9"/>
        <v>2683966033077.1436</v>
      </c>
      <c r="I41" s="90">
        <f t="shared" ca="1" si="9"/>
        <v>3131293705256.6675</v>
      </c>
      <c r="J41" s="90">
        <f t="shared" ca="1" si="9"/>
        <v>3578621377436.1914</v>
      </c>
      <c r="K41" s="90">
        <f t="shared" ca="1" si="9"/>
        <v>4025949049615.7158</v>
      </c>
      <c r="L41">
        <f ca="1">IF('NGPS 2020'!$A49="MR",INDIRECT("'NGPS 2020'!"&amp;'Country Selector'!$B$3&amp;ROW($A49))*10^12,0)*'Process Emissions Multipliers'!$B$48</f>
        <v>4473276721795.2393</v>
      </c>
      <c r="M41" s="90">
        <f t="shared" ca="1" si="10"/>
        <v>4025949049615.7158</v>
      </c>
      <c r="N41" s="90">
        <f t="shared" ca="1" si="10"/>
        <v>3578621377436.1914</v>
      </c>
      <c r="O41" s="90">
        <f t="shared" ca="1" si="10"/>
        <v>3131293705256.6675</v>
      </c>
      <c r="P41" s="90">
        <f t="shared" ca="1" si="10"/>
        <v>2683966033077.1436</v>
      </c>
      <c r="Q41" s="90">
        <f t="shared" ca="1" si="10"/>
        <v>2236638360897.6196</v>
      </c>
      <c r="R41" s="90">
        <f t="shared" ca="1" si="10"/>
        <v>1789310688718.0957</v>
      </c>
      <c r="S41" s="90">
        <f t="shared" ca="1" si="10"/>
        <v>1341983016538.5718</v>
      </c>
      <c r="T41" s="90">
        <f t="shared" ca="1" si="10"/>
        <v>894655344359.04785</v>
      </c>
      <c r="U41" s="90">
        <f t="shared" ca="1" si="10"/>
        <v>447327672179.52393</v>
      </c>
      <c r="V41">
        <f ca="1">IF('NGPS 2030'!$A49="MR",INDIRECT("'NGPS 2030'!"&amp;'Country Selector'!$B$3&amp;ROW($A49))*10^12,0)*'Process Emissions Multipliers'!$D$48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Multipliers'!$E$48</f>
        <v>0</v>
      </c>
    </row>
    <row r="42" spans="1:42">
      <c r="A42" s="74">
        <v>-10</v>
      </c>
      <c r="B42">
        <f ca="1">IF('NGPS 2010'!$A50="MR",INDIRECT("'NGPS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2020'!$A50="MR",INDIRECT("'NGPS 2020'!"&amp;'Country Selector'!$B$3&amp;ROW($A50))*10^12,0)*'Process Emissions Multipliers'!$B$48</f>
        <v>0</v>
      </c>
      <c r="M42" s="90">
        <f t="shared" ca="1" si="10"/>
        <v>324756854817.13</v>
      </c>
      <c r="N42" s="90">
        <f t="shared" ca="1" si="10"/>
        <v>649513709634.26001</v>
      </c>
      <c r="O42" s="90">
        <f t="shared" ca="1" si="10"/>
        <v>974270564451.39001</v>
      </c>
      <c r="P42" s="90">
        <f t="shared" ca="1" si="10"/>
        <v>1299027419268.52</v>
      </c>
      <c r="Q42" s="90">
        <f t="shared" ca="1" si="10"/>
        <v>1623784274085.6501</v>
      </c>
      <c r="R42" s="90">
        <f t="shared" ca="1" si="10"/>
        <v>1948541128902.78</v>
      </c>
      <c r="S42" s="90">
        <f t="shared" ca="1" si="10"/>
        <v>2273297983719.9102</v>
      </c>
      <c r="T42" s="90">
        <f t="shared" ca="1" si="10"/>
        <v>2598054838537.04</v>
      </c>
      <c r="U42" s="90">
        <f t="shared" ca="1" si="10"/>
        <v>2922811693354.1704</v>
      </c>
      <c r="V42">
        <f ca="1">IF('NGPS 2030'!$A50="MR",INDIRECT("'NGPS 2030'!"&amp;'Country Selector'!$B$3&amp;ROW($A50))*10^12,0)*'Process Emissions Multipliers'!$D$48</f>
        <v>3247568548171.3003</v>
      </c>
      <c r="W42" s="90">
        <f t="shared" ca="1" si="8"/>
        <v>3263367592336.71</v>
      </c>
      <c r="X42" s="90">
        <f t="shared" ca="1" si="7"/>
        <v>3279166636502.1191</v>
      </c>
      <c r="Y42" s="90">
        <f t="shared" ca="1" si="7"/>
        <v>3294965680667.5283</v>
      </c>
      <c r="Z42" s="90">
        <f t="shared" ca="1" si="7"/>
        <v>3310764724832.938</v>
      </c>
      <c r="AA42" s="90">
        <f t="shared" ca="1" si="7"/>
        <v>3326563768998.3477</v>
      </c>
      <c r="AB42" s="90">
        <f t="shared" ca="1" si="7"/>
        <v>3342362813163.7568</v>
      </c>
      <c r="AC42" s="90">
        <f t="shared" ca="1" si="7"/>
        <v>3358161857329.1665</v>
      </c>
      <c r="AD42" s="90">
        <f t="shared" ca="1" si="7"/>
        <v>3373960901494.5757</v>
      </c>
      <c r="AE42" s="90">
        <f t="shared" ca="1" si="7"/>
        <v>3389759945659.9854</v>
      </c>
      <c r="AF42" s="90">
        <f t="shared" ca="1" si="7"/>
        <v>3405558989825.3945</v>
      </c>
      <c r="AG42" s="90">
        <f t="shared" ca="1" si="7"/>
        <v>3421358033990.8047</v>
      </c>
      <c r="AH42" s="90">
        <f t="shared" ca="1" si="7"/>
        <v>3437157078156.2139</v>
      </c>
      <c r="AI42" s="90">
        <f t="shared" ca="1" si="7"/>
        <v>3452956122321.623</v>
      </c>
      <c r="AJ42" s="90">
        <f t="shared" ca="1" si="7"/>
        <v>3468755166487.0327</v>
      </c>
      <c r="AK42" s="90">
        <f t="shared" ca="1" si="7"/>
        <v>3484554210652.4419</v>
      </c>
      <c r="AL42" s="90">
        <f t="shared" ca="1" si="7"/>
        <v>3500353254817.8516</v>
      </c>
      <c r="AM42" s="90">
        <f t="shared" ca="1" si="7"/>
        <v>3516152298983.2607</v>
      </c>
      <c r="AN42" s="90">
        <f t="shared" ca="1" si="6"/>
        <v>3531951343148.6699</v>
      </c>
      <c r="AO42" s="90">
        <f t="shared" ca="1" si="6"/>
        <v>3547750387314.0796</v>
      </c>
      <c r="AP42">
        <f ca="1">V42*'Process Emissions Multipliers'!$E$48</f>
        <v>3563549431479.4893</v>
      </c>
    </row>
    <row r="43" spans="1:42">
      <c r="A43" s="74">
        <v>-9</v>
      </c>
      <c r="B43">
        <f ca="1">IF('NGPS 2010'!$A51="MR",INDIRECT("'NGPS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IF('NGPS 2020'!$A51="MR",INDIRECT("'NGPS 2020'!"&amp;'Country Selector'!$B$3&amp;ROW($A51))*10^12,0)*'Process Emissions Multipliers'!$B$48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IF('NGPS 2030'!$A51="MR",INDIRECT("'NGPS 2030'!"&amp;'Country Selector'!$B$3&amp;ROW($A51))*10^12,0)*'Process Emissions Multipliers'!$D$48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Multipliers'!$E$48</f>
        <v>0</v>
      </c>
    </row>
    <row r="44" spans="1:42">
      <c r="A44" s="74">
        <v>-8</v>
      </c>
      <c r="B44">
        <f ca="1">IF('NGPS 2010'!$A52="MR",INDIRECT("'NGPS 2010'!"&amp;'Country Selector'!$B$3&amp;ROW($A52))*10^12,0)</f>
        <v>1459303062202.6504</v>
      </c>
      <c r="C44" s="90">
        <f t="shared" ca="1" si="9"/>
        <v>1313372755982.3853</v>
      </c>
      <c r="D44" s="90">
        <f t="shared" ca="1" si="9"/>
        <v>1167442449762.1204</v>
      </c>
      <c r="E44" s="90">
        <f t="shared" ca="1" si="9"/>
        <v>1021512143541.8552</v>
      </c>
      <c r="F44" s="90">
        <f t="shared" ca="1" si="9"/>
        <v>875581837321.59021</v>
      </c>
      <c r="G44" s="90">
        <f t="shared" ca="1" si="9"/>
        <v>729651531101.3252</v>
      </c>
      <c r="H44" s="90">
        <f t="shared" ca="1" si="9"/>
        <v>583721224881.06018</v>
      </c>
      <c r="I44" s="90">
        <f t="shared" ca="1" si="9"/>
        <v>437790918660.7951</v>
      </c>
      <c r="J44" s="90">
        <f t="shared" ca="1" si="9"/>
        <v>291860612440.53009</v>
      </c>
      <c r="K44" s="90">
        <f t="shared" ca="1" si="9"/>
        <v>145930306220.26505</v>
      </c>
      <c r="L44">
        <f ca="1">IF('NGPS 2020'!$A52="MR",INDIRECT("'NGPS 2020'!"&amp;'Country Selector'!$B$3&amp;ROW($A52))*10^12,0)*'Process Emissions Multipliers'!$B$48</f>
        <v>0</v>
      </c>
      <c r="M44" s="90">
        <f t="shared" ca="1" si="10"/>
        <v>20252337845.907269</v>
      </c>
      <c r="N44" s="90">
        <f t="shared" ca="1" si="10"/>
        <v>40504675691.814537</v>
      </c>
      <c r="O44" s="90">
        <f t="shared" ca="1" si="10"/>
        <v>60757013537.721802</v>
      </c>
      <c r="P44" s="90">
        <f t="shared" ca="1" si="10"/>
        <v>81009351383.629074</v>
      </c>
      <c r="Q44" s="90">
        <f t="shared" ca="1" si="10"/>
        <v>101261689229.53635</v>
      </c>
      <c r="R44" s="90">
        <f t="shared" ca="1" si="10"/>
        <v>121514027075.4436</v>
      </c>
      <c r="S44" s="90">
        <f t="shared" ca="1" si="10"/>
        <v>141766364921.35089</v>
      </c>
      <c r="T44" s="90">
        <f t="shared" ca="1" si="10"/>
        <v>162018702767.25815</v>
      </c>
      <c r="U44" s="90">
        <f t="shared" ca="1" si="10"/>
        <v>182271040613.16544</v>
      </c>
      <c r="V44">
        <f ca="1">IF('NGPS 2030'!$A52="MR",INDIRECT("'NGPS 2030'!"&amp;'Country Selector'!$B$3&amp;ROW($A52))*10^12,0)*'Process Emissions Multipliers'!$D$48</f>
        <v>202523378459.07269</v>
      </c>
      <c r="W44" s="90">
        <f t="shared" ca="1" si="8"/>
        <v>203508631196.11026</v>
      </c>
      <c r="X44" s="90">
        <f t="shared" ca="1" si="7"/>
        <v>204493883933.1478</v>
      </c>
      <c r="Y44" s="90">
        <f t="shared" ca="1" si="7"/>
        <v>205479136670.18533</v>
      </c>
      <c r="Z44" s="90">
        <f t="shared" ca="1" si="7"/>
        <v>206464389407.22287</v>
      </c>
      <c r="AA44" s="90">
        <f t="shared" ca="1" si="7"/>
        <v>207449642144.26041</v>
      </c>
      <c r="AB44" s="90">
        <f t="shared" ca="1" si="7"/>
        <v>208434894881.29797</v>
      </c>
      <c r="AC44" s="90">
        <f t="shared" ca="1" si="7"/>
        <v>209420147618.33551</v>
      </c>
      <c r="AD44" s="90">
        <f t="shared" ca="1" si="7"/>
        <v>210405400355.37305</v>
      </c>
      <c r="AE44" s="90">
        <f t="shared" ca="1" si="7"/>
        <v>211390653092.41061</v>
      </c>
      <c r="AF44" s="90">
        <f t="shared" ca="1" si="7"/>
        <v>212375905829.44818</v>
      </c>
      <c r="AG44" s="90">
        <f t="shared" ca="1" si="7"/>
        <v>213361158566.48572</v>
      </c>
      <c r="AH44" s="90">
        <f t="shared" ca="1" si="7"/>
        <v>214346411303.52325</v>
      </c>
      <c r="AI44" s="90">
        <f t="shared" ca="1" si="7"/>
        <v>215331664040.56079</v>
      </c>
      <c r="AJ44" s="90">
        <f t="shared" ca="1" si="7"/>
        <v>216316916777.59833</v>
      </c>
      <c r="AK44" s="90">
        <f t="shared" ca="1" si="7"/>
        <v>217302169514.63586</v>
      </c>
      <c r="AL44" s="90">
        <f t="shared" ca="1" si="7"/>
        <v>218287422251.67343</v>
      </c>
      <c r="AM44" s="90">
        <f t="shared" ca="1" si="7"/>
        <v>219272674988.71097</v>
      </c>
      <c r="AN44" s="90">
        <f t="shared" ca="1" si="6"/>
        <v>220257927725.7485</v>
      </c>
      <c r="AO44" s="90">
        <f t="shared" ca="1" si="6"/>
        <v>221243180462.78607</v>
      </c>
      <c r="AP44">
        <f ca="1">V44*'Process Emissions Multipliers'!$E$48</f>
        <v>222228433199.82361</v>
      </c>
    </row>
    <row r="45" spans="1:42">
      <c r="A45" s="74">
        <v>-7</v>
      </c>
      <c r="B45">
        <f ca="1">IF('NGPS 2010'!$A53="MR",INDIRECT("'NGPS 2010'!"&amp;'Country Selector'!$B$3&amp;ROW($A53))*10^12,0)</f>
        <v>7815664082084.3887</v>
      </c>
      <c r="C45" s="90">
        <f t="shared" ca="1" si="9"/>
        <v>7332899407304.5537</v>
      </c>
      <c r="D45" s="90">
        <f t="shared" ca="1" si="9"/>
        <v>6850134732524.7188</v>
      </c>
      <c r="E45" s="90">
        <f t="shared" ca="1" si="9"/>
        <v>6367370057744.8838</v>
      </c>
      <c r="F45" s="90">
        <f t="shared" ca="1" si="9"/>
        <v>5884605382965.0488</v>
      </c>
      <c r="G45" s="90">
        <f t="shared" ca="1" si="9"/>
        <v>5401840708185.2139</v>
      </c>
      <c r="H45" s="90">
        <f t="shared" ca="1" si="9"/>
        <v>4919076033405.3789</v>
      </c>
      <c r="I45" s="90">
        <f t="shared" ca="1" si="9"/>
        <v>4436311358625.5439</v>
      </c>
      <c r="J45" s="90">
        <f t="shared" ca="1" si="9"/>
        <v>3953546683845.709</v>
      </c>
      <c r="K45" s="90">
        <f t="shared" ca="1" si="9"/>
        <v>3470782009065.8745</v>
      </c>
      <c r="L45">
        <f ca="1">IF('NGPS 2020'!$A53="MR",INDIRECT("'NGPS 2020'!"&amp;'Country Selector'!$B$3&amp;ROW($A53))*10^12,0)*'Process Emissions Multipliers'!$B$48</f>
        <v>2988017334286.0396</v>
      </c>
      <c r="M45" s="90">
        <f t="shared" ca="1" si="10"/>
        <v>2695825634028.4043</v>
      </c>
      <c r="N45" s="90">
        <f t="shared" ca="1" si="10"/>
        <v>2403633933770.7686</v>
      </c>
      <c r="O45" s="90">
        <f t="shared" ca="1" si="10"/>
        <v>2111442233513.1333</v>
      </c>
      <c r="P45" s="90">
        <f t="shared" ca="1" si="10"/>
        <v>1819250533255.4978</v>
      </c>
      <c r="Q45" s="90">
        <f t="shared" ca="1" si="10"/>
        <v>1527058832997.8623</v>
      </c>
      <c r="R45" s="90">
        <f t="shared" ca="1" si="10"/>
        <v>1234867132740.2268</v>
      </c>
      <c r="S45" s="90">
        <f t="shared" ca="1" si="10"/>
        <v>942675432482.59143</v>
      </c>
      <c r="T45" s="90">
        <f t="shared" ca="1" si="10"/>
        <v>650483732224.95593</v>
      </c>
      <c r="U45" s="90">
        <f t="shared" ca="1" si="10"/>
        <v>358292031967.3205</v>
      </c>
      <c r="V45">
        <f ca="1">IF('NGPS 2030'!$A53="MR",INDIRECT("'NGPS 2030'!"&amp;'Country Selector'!$B$3&amp;ROW($A53))*10^12,0)*'Process Emissions Multipliers'!$D$48</f>
        <v>66100331709.685066</v>
      </c>
      <c r="W45" s="90">
        <f t="shared" ca="1" si="8"/>
        <v>66421902153.707748</v>
      </c>
      <c r="X45" s="90">
        <f t="shared" ca="1" si="7"/>
        <v>66743472597.730431</v>
      </c>
      <c r="Y45" s="90">
        <f t="shared" ca="1" si="7"/>
        <v>67065043041.753113</v>
      </c>
      <c r="Z45" s="90">
        <f t="shared" ca="1" si="7"/>
        <v>67386613485.77578</v>
      </c>
      <c r="AA45" s="90">
        <f t="shared" ca="1" si="7"/>
        <v>67708183929.798462</v>
      </c>
      <c r="AB45" s="90">
        <f t="shared" ca="1" si="7"/>
        <v>68029754373.821136</v>
      </c>
      <c r="AC45" s="90">
        <f t="shared" ca="1" si="7"/>
        <v>68351324817.843811</v>
      </c>
      <c r="AD45" s="90">
        <f t="shared" ca="1" si="7"/>
        <v>68672895261.866493</v>
      </c>
      <c r="AE45" s="90">
        <f t="shared" ca="1" si="7"/>
        <v>68994465705.889175</v>
      </c>
      <c r="AF45" s="90">
        <f t="shared" ca="1" si="7"/>
        <v>69316036149.91185</v>
      </c>
      <c r="AG45" s="90">
        <f t="shared" ca="1" si="7"/>
        <v>69637606593.93454</v>
      </c>
      <c r="AH45" s="90">
        <f t="shared" ca="1" si="7"/>
        <v>69959177037.957199</v>
      </c>
      <c r="AI45" s="90">
        <f t="shared" ca="1" si="7"/>
        <v>70280747481.979874</v>
      </c>
      <c r="AJ45" s="90">
        <f t="shared" ca="1" si="7"/>
        <v>70602317926.002563</v>
      </c>
      <c r="AK45" s="90">
        <f t="shared" ca="1" si="7"/>
        <v>70923888370.025238</v>
      </c>
      <c r="AL45" s="90">
        <f t="shared" ca="1" si="7"/>
        <v>71245458814.047913</v>
      </c>
      <c r="AM45" s="90">
        <f t="shared" ca="1" si="7"/>
        <v>71567029258.070602</v>
      </c>
      <c r="AN45" s="90">
        <f t="shared" ca="1" si="6"/>
        <v>71888599702.093277</v>
      </c>
      <c r="AO45" s="90">
        <f t="shared" ca="1" si="6"/>
        <v>72210170146.115936</v>
      </c>
      <c r="AP45">
        <f ca="1">V45*'Process Emissions Multipliers'!$E$48</f>
        <v>72531740590.138626</v>
      </c>
    </row>
    <row r="46" spans="1:42">
      <c r="A46" s="74">
        <v>-6</v>
      </c>
      <c r="B46">
        <f ca="1">IF('NGPS 2010'!$A54="MR",INDIRECT("'NGPS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IF('NGPS 2020'!$A54="MR",INDIRECT("'NGPS 2020'!"&amp;'Country Selector'!$B$3&amp;ROW($A54))*10^12,0)*'Process Emissions Multipliers'!$B$48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2030'!$A54="MR",INDIRECT("'NGPS 2030'!"&amp;'Country Selector'!$B$3&amp;ROW($A54))*10^12,0)*'Process Emissions Multipliers'!$D$48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Multipliers'!$E$48</f>
        <v>0</v>
      </c>
    </row>
    <row r="47" spans="1:42">
      <c r="A47" s="74">
        <v>-5</v>
      </c>
      <c r="B47">
        <f ca="1">IF('NGPS 2010'!$A55="MR",INDIRECT("'NGPS 2010'!"&amp;'Country Selector'!$B$3&amp;ROW($A55))*10^12,0)</f>
        <v>0</v>
      </c>
      <c r="C47" s="90">
        <f t="shared" ca="1" si="9"/>
        <v>140483724582.56317</v>
      </c>
      <c r="D47" s="90">
        <f t="shared" ca="1" si="9"/>
        <v>280967449165.12634</v>
      </c>
      <c r="E47" s="90">
        <f t="shared" ca="1" si="9"/>
        <v>421451173747.68945</v>
      </c>
      <c r="F47" s="90">
        <f t="shared" ca="1" si="9"/>
        <v>561934898330.25269</v>
      </c>
      <c r="G47" s="90">
        <f t="shared" ca="1" si="9"/>
        <v>702418622912.8158</v>
      </c>
      <c r="H47" s="90">
        <f t="shared" ca="1" si="9"/>
        <v>842902347495.37891</v>
      </c>
      <c r="I47" s="90">
        <f t="shared" ca="1" si="9"/>
        <v>983386072077.94214</v>
      </c>
      <c r="J47" s="90">
        <f t="shared" ca="1" si="9"/>
        <v>1123869796660.5054</v>
      </c>
      <c r="K47" s="90">
        <f t="shared" ca="1" si="9"/>
        <v>1264353521243.0684</v>
      </c>
      <c r="L47">
        <f ca="1">IF('NGPS 2020'!$A55="MR",INDIRECT("'NGPS 2020'!"&amp;'Country Selector'!$B$3&amp;ROW($A55))*10^12,0)*'Process Emissions Multipliers'!$B$48</f>
        <v>1404837245825.6316</v>
      </c>
      <c r="M47" s="90">
        <f t="shared" ca="1" si="10"/>
        <v>1264353521243.0684</v>
      </c>
      <c r="N47" s="90">
        <f t="shared" ca="1" si="10"/>
        <v>1123869796660.5054</v>
      </c>
      <c r="O47" s="90">
        <f t="shared" ca="1" si="10"/>
        <v>983386072077.94214</v>
      </c>
      <c r="P47" s="90">
        <f t="shared" ca="1" si="10"/>
        <v>842902347495.37891</v>
      </c>
      <c r="Q47" s="90">
        <f t="shared" ca="1" si="10"/>
        <v>702418622912.8158</v>
      </c>
      <c r="R47" s="90">
        <f t="shared" ca="1" si="10"/>
        <v>561934898330.25269</v>
      </c>
      <c r="S47" s="90">
        <f t="shared" ca="1" si="10"/>
        <v>421451173747.68945</v>
      </c>
      <c r="T47" s="90">
        <f t="shared" ca="1" si="10"/>
        <v>280967449165.12634</v>
      </c>
      <c r="U47" s="90">
        <f t="shared" ca="1" si="10"/>
        <v>140483724582.56317</v>
      </c>
      <c r="V47">
        <f ca="1">IF('NGPS 2030'!$A55="MR",INDIRECT("'NGPS 2030'!"&amp;'Country Selector'!$B$3&amp;ROW($A55))*10^12,0)*'Process Emissions Multipliers'!$D$48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Multipliers'!$E$48</f>
        <v>0</v>
      </c>
    </row>
    <row r="48" spans="1:42">
      <c r="A48" s="74">
        <v>-4</v>
      </c>
      <c r="B48">
        <f ca="1">IF('NGPS 2010'!$A56="MR",INDIRECT("'NGPS 2010'!"&amp;'Country Selector'!$B$3&amp;ROW($A56))*10^12,0)</f>
        <v>24326610366.486534</v>
      </c>
      <c r="C48" s="90">
        <f t="shared" ca="1" si="9"/>
        <v>27975697382.911243</v>
      </c>
      <c r="D48" s="90">
        <f t="shared" ca="1" si="9"/>
        <v>31624784399.335953</v>
      </c>
      <c r="E48" s="90">
        <f t="shared" ca="1" si="9"/>
        <v>35273871415.760658</v>
      </c>
      <c r="F48" s="90">
        <f t="shared" ca="1" si="9"/>
        <v>38922958432.185364</v>
      </c>
      <c r="G48" s="90">
        <f t="shared" ca="1" si="9"/>
        <v>42572045448.610077</v>
      </c>
      <c r="H48" s="90">
        <f t="shared" ca="1" si="9"/>
        <v>46221132465.034782</v>
      </c>
      <c r="I48" s="90">
        <f t="shared" ca="1" si="9"/>
        <v>49870219481.459488</v>
      </c>
      <c r="J48" s="90">
        <f t="shared" ca="1" si="9"/>
        <v>53519306497.884201</v>
      </c>
      <c r="K48" s="90">
        <f t="shared" ca="1" si="9"/>
        <v>57168393514.308907</v>
      </c>
      <c r="L48">
        <f ca="1">IF('NGPS 2020'!$A56="MR",INDIRECT("'NGPS 2020'!"&amp;'Country Selector'!$B$3&amp;ROW($A56))*10^12,0)*'Process Emissions Multipliers'!$B$48</f>
        <v>60817480530.733612</v>
      </c>
      <c r="M48" s="90">
        <f t="shared" ca="1" si="10"/>
        <v>54735732477.660255</v>
      </c>
      <c r="N48" s="90">
        <f t="shared" ca="1" si="10"/>
        <v>48653984424.586891</v>
      </c>
      <c r="O48" s="90">
        <f t="shared" ca="1" si="10"/>
        <v>42572236371.513527</v>
      </c>
      <c r="P48" s="90">
        <f t="shared" ca="1" si="10"/>
        <v>36490488318.44017</v>
      </c>
      <c r="Q48" s="90">
        <f t="shared" ca="1" si="10"/>
        <v>30408740265.36681</v>
      </c>
      <c r="R48" s="90">
        <f t="shared" ca="1" si="10"/>
        <v>24326992212.293446</v>
      </c>
      <c r="S48" s="90">
        <f t="shared" ca="1" si="10"/>
        <v>18245244159.220085</v>
      </c>
      <c r="T48" s="90">
        <f t="shared" ca="1" si="10"/>
        <v>12163496106.146723</v>
      </c>
      <c r="U48" s="90">
        <f t="shared" ca="1" si="10"/>
        <v>6081748053.0733614</v>
      </c>
      <c r="V48">
        <f ca="1">IF('NGPS 2030'!$A56="MR",INDIRECT("'NGPS 2030'!"&amp;'Country Selector'!$B$3&amp;ROW($A56))*10^12,0)*'Process Emissions Multipliers'!$D$48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Multipliers'!$E$48</f>
        <v>0</v>
      </c>
    </row>
    <row r="49" spans="1:42">
      <c r="A49" s="74">
        <v>-3</v>
      </c>
      <c r="B49">
        <f ca="1">IF('NGPS 2010'!$A57="MR",INDIRECT("'NGPS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IF('NGPS 2020'!$A57="MR",INDIRECT("'NGPS 2020'!"&amp;'Country Selector'!$B$3&amp;ROW($A57))*10^12,0)*'Process Emissions Multipliers'!$B$48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2030'!$A57="MR",INDIRECT("'NGPS 2030'!"&amp;'Country Selector'!$B$3&amp;ROW($A57))*10^12,0)*'Process Emissions Multipliers'!$D$48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Multipliers'!$E$48</f>
        <v>0</v>
      </c>
    </row>
    <row r="50" spans="1:42">
      <c r="A50" s="74">
        <v>-2</v>
      </c>
      <c r="B50">
        <f ca="1">IF('NGPS 2010'!$A58="MR",INDIRECT("'NGPS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IF('NGPS 2020'!$A58="MR",INDIRECT("'NGPS 2020'!"&amp;'Country Selector'!$B$3&amp;ROW($A58))*10^12,0)*'Process Emissions Multipliers'!$B$48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2030'!$A58="MR",INDIRECT("'NGPS 2030'!"&amp;'Country Selector'!$B$3&amp;ROW($A58))*10^12,0)*'Process Emissions Multipliers'!$D$48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Multipliers'!$E$48</f>
        <v>0</v>
      </c>
    </row>
    <row r="51" spans="1:42">
      <c r="A51" s="74">
        <v>-1</v>
      </c>
      <c r="B51">
        <f ca="1">IF('NGPS 2010'!$A59="MR",INDIRECT("'NGPS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IF('NGPS 2020'!$A59="MR",INDIRECT("'NGPS 2020'!"&amp;'Country Selector'!$B$3&amp;ROW($A59))*10^12,0)*'Process Emissions Multipliers'!$B$48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IF('NGPS 2030'!$A59="MR",INDIRECT("'NGPS 2030'!"&amp;'Country Selector'!$B$3&amp;ROW($A59))*10^12,0)*'Process Emissions Multipliers'!$D$48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Multipliers'!$E$48</f>
        <v>0</v>
      </c>
    </row>
    <row r="52" spans="1:42">
      <c r="A52" s="74">
        <v>0</v>
      </c>
      <c r="B52">
        <f ca="1">IF('NGPS 2010'!$A60="MR",INDIRECT("'NGPS 2010'!"&amp;'Country Selector'!$B$3&amp;ROW($A60))*10^12,0)</f>
        <v>675019354027.61853</v>
      </c>
      <c r="C52" s="90">
        <f t="shared" ca="1" si="9"/>
        <v>607517418624.85669</v>
      </c>
      <c r="D52" s="90">
        <f t="shared" ca="1" si="9"/>
        <v>540015483222.09485</v>
      </c>
      <c r="E52" s="90">
        <f t="shared" ca="1" si="9"/>
        <v>472513547819.33301</v>
      </c>
      <c r="F52" s="90">
        <f t="shared" ca="1" si="9"/>
        <v>405011612416.57111</v>
      </c>
      <c r="G52" s="90">
        <f t="shared" ca="1" si="9"/>
        <v>337509677013.80927</v>
      </c>
      <c r="H52" s="90">
        <f t="shared" ca="1" si="9"/>
        <v>270007741611.04742</v>
      </c>
      <c r="I52" s="90">
        <f t="shared" ca="1" si="9"/>
        <v>202505806208.28555</v>
      </c>
      <c r="J52" s="90">
        <f t="shared" ca="1" si="9"/>
        <v>135003870805.52371</v>
      </c>
      <c r="K52" s="90">
        <f t="shared" ca="1" si="9"/>
        <v>67501935402.761856</v>
      </c>
      <c r="L52">
        <f ca="1">IF('NGPS 2020'!$A60="MR",INDIRECT("'NGPS 2020'!"&amp;'Country Selector'!$B$3&amp;ROW($A60))*10^12,0)*'Process Emissions Multipliers'!$B$48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2030'!$A60="MR",INDIRECT("'NGPS 2030'!"&amp;'Country Selector'!$B$3&amp;ROW($A60))*10^12,0)*'Process Emissions Multipliers'!$D$48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Multipliers'!$E$48</f>
        <v>0</v>
      </c>
    </row>
    <row r="53" spans="1:42">
      <c r="A53" s="74">
        <v>1</v>
      </c>
      <c r="B53">
        <f ca="1">IF('NGPS 2010'!$A61="MR",INDIRECT("'NGPS 2010'!"&amp;'Country Selector'!$B$3&amp;ROW($A61))*10^12,0)</f>
        <v>2607990024164.9126</v>
      </c>
      <c r="C53" s="90">
        <f t="shared" ca="1" si="9"/>
        <v>2630706793673.6606</v>
      </c>
      <c r="D53" s="90">
        <f t="shared" ca="1" si="9"/>
        <v>2653423563182.4082</v>
      </c>
      <c r="E53" s="90">
        <f t="shared" ca="1" si="9"/>
        <v>2676140332691.1558</v>
      </c>
      <c r="F53" s="90">
        <f t="shared" ca="1" si="9"/>
        <v>2698857102199.9043</v>
      </c>
      <c r="G53" s="90">
        <f t="shared" ca="1" si="9"/>
        <v>2721573871708.6514</v>
      </c>
      <c r="H53" s="90">
        <f t="shared" ca="1" si="9"/>
        <v>2744290641217.3994</v>
      </c>
      <c r="I53" s="90">
        <f t="shared" ca="1" si="9"/>
        <v>2767007410726.1475</v>
      </c>
      <c r="J53" s="90">
        <f t="shared" ca="1" si="9"/>
        <v>2789724180234.895</v>
      </c>
      <c r="K53" s="90">
        <f t="shared" ca="1" si="9"/>
        <v>2812440949743.6426</v>
      </c>
      <c r="L53">
        <f ca="1">IF('NGPS 2020'!$A61="MR",INDIRECT("'NGPS 2020'!"&amp;'Country Selector'!$B$3&amp;ROW($A61))*10^12,0)*'Process Emissions Multipliers'!$B$48</f>
        <v>2835157719252.3906</v>
      </c>
      <c r="M53" s="90">
        <f t="shared" ca="1" si="10"/>
        <v>2974773849026.1792</v>
      </c>
      <c r="N53" s="90">
        <f t="shared" ca="1" si="10"/>
        <v>3114389978799.9678</v>
      </c>
      <c r="O53" s="90">
        <f t="shared" ca="1" si="10"/>
        <v>3254006108573.7568</v>
      </c>
      <c r="P53" s="90">
        <f t="shared" ca="1" si="10"/>
        <v>3393622238347.5449</v>
      </c>
      <c r="Q53" s="90">
        <f t="shared" ca="1" si="10"/>
        <v>3533238368121.334</v>
      </c>
      <c r="R53" s="90">
        <f t="shared" ca="1" si="10"/>
        <v>3672854497895.123</v>
      </c>
      <c r="S53" s="90">
        <f t="shared" ca="1" si="10"/>
        <v>3812470627668.9116</v>
      </c>
      <c r="T53" s="90">
        <f t="shared" ca="1" si="10"/>
        <v>3952086757442.6997</v>
      </c>
      <c r="U53" s="90">
        <f t="shared" ca="1" si="10"/>
        <v>4091702887216.4893</v>
      </c>
      <c r="V53">
        <f ca="1">IF('NGPS 2030'!$A61="MR",INDIRECT("'NGPS 2030'!"&amp;'Country Selector'!$B$3&amp;ROW($A61))*10^12,0)*'Process Emissions Multipliers'!$D$48</f>
        <v>4231319016990.2773</v>
      </c>
      <c r="W53" s="90">
        <f t="shared" ca="1" si="8"/>
        <v>4251903893040.0864</v>
      </c>
      <c r="X53" s="90">
        <f t="shared" ca="1" si="8"/>
        <v>4272488769089.897</v>
      </c>
      <c r="Y53" s="90">
        <f t="shared" ca="1" si="8"/>
        <v>4293073645139.7061</v>
      </c>
      <c r="Z53" s="90">
        <f t="shared" ca="1" si="8"/>
        <v>4313658521189.5156</v>
      </c>
      <c r="AA53" s="90">
        <f t="shared" ca="1" si="8"/>
        <v>4334243397239.3252</v>
      </c>
      <c r="AB53" s="90">
        <f t="shared" ca="1" si="8"/>
        <v>4354828273289.1348</v>
      </c>
      <c r="AC53" s="90">
        <f t="shared" ca="1" si="8"/>
        <v>4375413149338.9448</v>
      </c>
      <c r="AD53" s="90">
        <f t="shared" ca="1" si="8"/>
        <v>4395998025388.7539</v>
      </c>
      <c r="AE53" s="90">
        <f t="shared" ca="1" si="8"/>
        <v>4416582901438.5635</v>
      </c>
      <c r="AF53" s="90">
        <f t="shared" ca="1" si="8"/>
        <v>4437167777488.373</v>
      </c>
      <c r="AG53" s="90">
        <f t="shared" ca="1" si="8"/>
        <v>4457752653538.1826</v>
      </c>
      <c r="AH53" s="90">
        <f t="shared" ca="1" si="8"/>
        <v>4478337529587.9922</v>
      </c>
      <c r="AI53" s="90">
        <f t="shared" ca="1" si="8"/>
        <v>4498922405637.8018</v>
      </c>
      <c r="AJ53" s="90">
        <f t="shared" ca="1" si="8"/>
        <v>4519507281687.6113</v>
      </c>
      <c r="AK53" s="90">
        <f t="shared" ca="1" si="8"/>
        <v>4540092157737.4209</v>
      </c>
      <c r="AL53" s="90">
        <f t="shared" ca="1" si="8"/>
        <v>4560677033787.2305</v>
      </c>
      <c r="AM53" s="90">
        <f t="shared" ca="1" si="11"/>
        <v>4581261909837.04</v>
      </c>
      <c r="AN53" s="90">
        <f t="shared" ca="1" si="11"/>
        <v>4601846785886.8496</v>
      </c>
      <c r="AO53" s="90">
        <f t="shared" ca="1" si="11"/>
        <v>4622431661936.6592</v>
      </c>
      <c r="AP53">
        <f ca="1">V53*'Process Emissions Multipliers'!$E$48</f>
        <v>4643016537986.4688</v>
      </c>
    </row>
    <row r="54" spans="1:42">
      <c r="A54" s="74">
        <v>2</v>
      </c>
      <c r="B54">
        <f ca="1">IF('NGPS 2010'!$A62="MR",INDIRECT("'NGPS 2010'!"&amp;'Country Selector'!$B$3&amp;ROW($A62))*10^12,0)</f>
        <v>19410483710933.305</v>
      </c>
      <c r="C54" s="90">
        <f t="shared" ca="1" si="9"/>
        <v>17728368164196.574</v>
      </c>
      <c r="D54" s="90">
        <f t="shared" ca="1" si="9"/>
        <v>16046252617459.842</v>
      </c>
      <c r="E54" s="90">
        <f t="shared" ca="1" si="9"/>
        <v>14364137070723.107</v>
      </c>
      <c r="F54" s="90">
        <f t="shared" ca="1" si="9"/>
        <v>12682021523986.377</v>
      </c>
      <c r="G54" s="90">
        <f t="shared" ca="1" si="9"/>
        <v>10999905977249.645</v>
      </c>
      <c r="H54" s="90">
        <f t="shared" ca="1" si="9"/>
        <v>9317790430512.9141</v>
      </c>
      <c r="I54" s="90">
        <f t="shared" ca="1" si="9"/>
        <v>7635674883776.1816</v>
      </c>
      <c r="J54" s="90">
        <f t="shared" ca="1" si="9"/>
        <v>5953559337039.4492</v>
      </c>
      <c r="K54" s="90">
        <f t="shared" ca="1" si="9"/>
        <v>4271443790302.7178</v>
      </c>
      <c r="L54">
        <f ca="1">IF('NGPS 2020'!$A62="MR",INDIRECT("'NGPS 2020'!"&amp;'Country Selector'!$B$3&amp;ROW($A62))*10^12,0)*'Process Emissions Multipliers'!$B$48</f>
        <v>2589328243565.9858</v>
      </c>
      <c r="M54" s="90">
        <f t="shared" ca="1" si="10"/>
        <v>2330395419209.3872</v>
      </c>
      <c r="N54" s="90">
        <f t="shared" ca="1" si="10"/>
        <v>2071462594852.7886</v>
      </c>
      <c r="O54" s="90">
        <f t="shared" ca="1" si="10"/>
        <v>1812529770496.1902</v>
      </c>
      <c r="P54" s="90">
        <f t="shared" ca="1" si="10"/>
        <v>1553596946139.5913</v>
      </c>
      <c r="Q54" s="90">
        <f t="shared" ca="1" si="10"/>
        <v>1294664121782.9929</v>
      </c>
      <c r="R54" s="90">
        <f t="shared" ca="1" si="10"/>
        <v>1035731297426.3943</v>
      </c>
      <c r="S54" s="90">
        <f t="shared" ca="1" si="10"/>
        <v>776798473069.79565</v>
      </c>
      <c r="T54" s="90">
        <f t="shared" ca="1" si="10"/>
        <v>517865648713.19714</v>
      </c>
      <c r="U54" s="90">
        <f t="shared" ca="1" si="10"/>
        <v>258932824356.59857</v>
      </c>
      <c r="V54">
        <f ca="1">IF('NGPS 2030'!$A62="MR",INDIRECT("'NGPS 2030'!"&amp;'Country Selector'!$B$3&amp;ROW($A62))*10^12,0)*'Process Emissions Multipliers'!$D$48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Multipliers'!$E$48</f>
        <v>0</v>
      </c>
    </row>
    <row r="55" spans="1:42">
      <c r="A55" s="74">
        <v>3</v>
      </c>
      <c r="B55">
        <f ca="1">IF('NGPS 2010'!$A63="MR",INDIRECT("'NGPS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2020'!$A63="MR",INDIRECT("'NGPS 2020'!"&amp;'Country Selector'!$B$3&amp;ROW($A63))*10^12,0)*'Process Emissions Multipliers'!$B$48</f>
        <v>0</v>
      </c>
      <c r="M55" s="90">
        <f t="shared" ca="1" si="10"/>
        <v>310143582436.02966</v>
      </c>
      <c r="N55" s="90">
        <f t="shared" ca="1" si="10"/>
        <v>620287164872.05933</v>
      </c>
      <c r="O55" s="90">
        <f t="shared" ca="1" si="10"/>
        <v>930430747308.08911</v>
      </c>
      <c r="P55" s="90">
        <f t="shared" ca="1" si="10"/>
        <v>1240574329744.1187</v>
      </c>
      <c r="Q55" s="90">
        <f t="shared" ca="1" si="10"/>
        <v>1550717912180.1484</v>
      </c>
      <c r="R55" s="90">
        <f t="shared" ca="1" si="10"/>
        <v>1860861494616.1782</v>
      </c>
      <c r="S55" s="90">
        <f t="shared" ca="1" si="10"/>
        <v>2171005077052.2078</v>
      </c>
      <c r="T55" s="90">
        <f t="shared" ca="1" si="10"/>
        <v>2481148659488.2373</v>
      </c>
      <c r="U55" s="90">
        <f t="shared" ca="1" si="10"/>
        <v>2791292241924.2671</v>
      </c>
      <c r="V55">
        <f ca="1">IF('NGPS 2030'!$A63="MR",INDIRECT("'NGPS 2030'!"&amp;'Country Selector'!$B$3&amp;ROW($A63))*10^12,0)*'Process Emissions Multipliers'!$D$48</f>
        <v>3101435824360.2969</v>
      </c>
      <c r="W55" s="90">
        <f t="shared" ca="1" si="8"/>
        <v>3116523949780.4189</v>
      </c>
      <c r="X55" s="90">
        <f t="shared" ca="1" si="8"/>
        <v>3131612075200.5405</v>
      </c>
      <c r="Y55" s="90">
        <f t="shared" ca="1" si="8"/>
        <v>3146700200620.6621</v>
      </c>
      <c r="Z55" s="90">
        <f t="shared" ca="1" si="8"/>
        <v>3161788326040.7837</v>
      </c>
      <c r="AA55" s="90">
        <f t="shared" ca="1" si="8"/>
        <v>3176876451460.9058</v>
      </c>
      <c r="AB55" s="90">
        <f t="shared" ca="1" si="8"/>
        <v>3191964576881.0273</v>
      </c>
      <c r="AC55" s="90">
        <f t="shared" ca="1" si="8"/>
        <v>3207052702301.1494</v>
      </c>
      <c r="AD55" s="90">
        <f t="shared" ca="1" si="8"/>
        <v>3222140827721.2715</v>
      </c>
      <c r="AE55" s="90">
        <f t="shared" ca="1" si="8"/>
        <v>3237228953141.3931</v>
      </c>
      <c r="AF55" s="90">
        <f t="shared" ca="1" si="8"/>
        <v>3252317078561.5146</v>
      </c>
      <c r="AG55" s="90">
        <f t="shared" ca="1" si="8"/>
        <v>3267405203981.6362</v>
      </c>
      <c r="AH55" s="90">
        <f t="shared" ca="1" si="8"/>
        <v>3282493329401.7578</v>
      </c>
      <c r="AI55" s="90">
        <f t="shared" ca="1" si="8"/>
        <v>3297581454821.8804</v>
      </c>
      <c r="AJ55" s="90">
        <f t="shared" ca="1" si="8"/>
        <v>3312669580242.002</v>
      </c>
      <c r="AK55" s="90">
        <f t="shared" ca="1" si="8"/>
        <v>3327757705662.1235</v>
      </c>
      <c r="AL55" s="90">
        <f t="shared" ca="1" si="8"/>
        <v>3342845831082.2451</v>
      </c>
      <c r="AM55" s="90">
        <f t="shared" ca="1" si="11"/>
        <v>3357933956502.3672</v>
      </c>
      <c r="AN55" s="90">
        <f t="shared" ca="1" si="11"/>
        <v>3373022081922.4893</v>
      </c>
      <c r="AO55" s="90">
        <f t="shared" ca="1" si="11"/>
        <v>3388110207342.6104</v>
      </c>
      <c r="AP55">
        <f ca="1">V55*'Process Emissions Multipliers'!$E$48</f>
        <v>3403198332762.7324</v>
      </c>
    </row>
    <row r="56" spans="1:42">
      <c r="A56" s="74">
        <v>4</v>
      </c>
      <c r="B56">
        <f ca="1">IF('NGPS 2010'!$A64="MR",INDIRECT("'NGPS 2010'!"&amp;'Country Selector'!$B$3&amp;ROW($A64))*10^12,0)</f>
        <v>0</v>
      </c>
      <c r="C56" s="90">
        <f t="shared" ca="1" si="9"/>
        <v>105798706957.1366</v>
      </c>
      <c r="D56" s="90">
        <f t="shared" ca="1" si="9"/>
        <v>211597413914.27319</v>
      </c>
      <c r="E56" s="90">
        <f t="shared" ca="1" si="9"/>
        <v>317396120871.40979</v>
      </c>
      <c r="F56" s="90">
        <f t="shared" ca="1" si="9"/>
        <v>423194827828.54639</v>
      </c>
      <c r="G56" s="90">
        <f t="shared" ca="1" si="9"/>
        <v>528993534785.68298</v>
      </c>
      <c r="H56" s="90">
        <f t="shared" ca="1" si="9"/>
        <v>634792241742.81958</v>
      </c>
      <c r="I56" s="90">
        <f t="shared" ca="1" si="9"/>
        <v>740590948699.95618</v>
      </c>
      <c r="J56" s="90">
        <f t="shared" ca="1" si="9"/>
        <v>846389655657.09277</v>
      </c>
      <c r="K56" s="90">
        <f t="shared" ca="1" si="9"/>
        <v>952188362614.22925</v>
      </c>
      <c r="L56">
        <f ca="1">IF('NGPS 2020'!$A64="MR",INDIRECT("'NGPS 2020'!"&amp;'Country Selector'!$B$3&amp;ROW($A64))*10^12,0)*'Process Emissions Multipliers'!$B$48</f>
        <v>1057987069571.366</v>
      </c>
      <c r="M56" s="90">
        <f t="shared" ca="1" si="10"/>
        <v>953202062423.17712</v>
      </c>
      <c r="N56" s="90">
        <f t="shared" ca="1" si="10"/>
        <v>848417055274.9884</v>
      </c>
      <c r="O56" s="90">
        <f t="shared" ca="1" si="10"/>
        <v>743632048126.79968</v>
      </c>
      <c r="P56" s="90">
        <f t="shared" ca="1" si="10"/>
        <v>638847040978.61084</v>
      </c>
      <c r="Q56" s="90">
        <f t="shared" ca="1" si="10"/>
        <v>534062033830.42212</v>
      </c>
      <c r="R56" s="90">
        <f t="shared" ca="1" si="10"/>
        <v>429277026682.23334</v>
      </c>
      <c r="S56" s="90">
        <f t="shared" ca="1" si="10"/>
        <v>324492019534.04456</v>
      </c>
      <c r="T56" s="90">
        <f t="shared" ca="1" si="10"/>
        <v>219707012385.8558</v>
      </c>
      <c r="U56" s="90">
        <f t="shared" ca="1" si="10"/>
        <v>114922005237.66704</v>
      </c>
      <c r="V56">
        <f ca="1">IF('NGPS 2030'!$A64="MR",INDIRECT("'NGPS 2030'!"&amp;'Country Selector'!$B$3&amp;ROW($A64))*10^12,0)*'Process Emissions Multipliers'!$D$48</f>
        <v>10136998089.478268</v>
      </c>
      <c r="W56" s="90">
        <f t="shared" ca="1" si="8"/>
        <v>10186313408.96876</v>
      </c>
      <c r="X56" s="90">
        <f t="shared" ca="1" si="8"/>
        <v>10235628728.459251</v>
      </c>
      <c r="Y56" s="90">
        <f t="shared" ca="1" si="8"/>
        <v>10284944047.949741</v>
      </c>
      <c r="Z56" s="90">
        <f t="shared" ca="1" si="8"/>
        <v>10334259367.440231</v>
      </c>
      <c r="AA56" s="90">
        <f t="shared" ca="1" si="8"/>
        <v>10383574686.930723</v>
      </c>
      <c r="AB56" s="90">
        <f t="shared" ca="1" si="8"/>
        <v>10432890006.421215</v>
      </c>
      <c r="AC56" s="90">
        <f t="shared" ca="1" si="8"/>
        <v>10482205325.911707</v>
      </c>
      <c r="AD56" s="90">
        <f t="shared" ca="1" si="8"/>
        <v>10531520645.402197</v>
      </c>
      <c r="AE56" s="90">
        <f t="shared" ca="1" si="8"/>
        <v>10580835964.892689</v>
      </c>
      <c r="AF56" s="90">
        <f t="shared" ca="1" si="8"/>
        <v>10630151284.383179</v>
      </c>
      <c r="AG56" s="90">
        <f t="shared" ca="1" si="8"/>
        <v>10679466603.873671</v>
      </c>
      <c r="AH56" s="90">
        <f t="shared" ca="1" si="8"/>
        <v>10728781923.364162</v>
      </c>
      <c r="AI56" s="90">
        <f t="shared" ca="1" si="8"/>
        <v>10778097242.854652</v>
      </c>
      <c r="AJ56" s="90">
        <f t="shared" ca="1" si="8"/>
        <v>10827412562.345146</v>
      </c>
      <c r="AK56" s="90">
        <f t="shared" ca="1" si="8"/>
        <v>10876727881.835636</v>
      </c>
      <c r="AL56" s="90">
        <f t="shared" ca="1" si="8"/>
        <v>10926043201.326126</v>
      </c>
      <c r="AM56" s="90">
        <f t="shared" ca="1" si="11"/>
        <v>10975358520.816618</v>
      </c>
      <c r="AN56" s="90">
        <f t="shared" ca="1" si="11"/>
        <v>11024673840.307108</v>
      </c>
      <c r="AO56" s="90">
        <f t="shared" ca="1" si="11"/>
        <v>11073989159.797602</v>
      </c>
      <c r="AP56">
        <f ca="1">V56*'Process Emissions Multipliers'!$E$48</f>
        <v>11123304479.288092</v>
      </c>
    </row>
    <row r="57" spans="1:42">
      <c r="A57" s="74">
        <v>5</v>
      </c>
      <c r="B57">
        <f ca="1">IF('NGPS 2010'!$A65="MR",INDIRECT("'NGPS 2010'!"&amp;'Country Selector'!$B$3&amp;ROW($A65))*10^12,0)</f>
        <v>115948864419.52213</v>
      </c>
      <c r="C57" s="90">
        <f t="shared" ca="1" si="9"/>
        <v>104353977977.56992</v>
      </c>
      <c r="D57" s="90">
        <f t="shared" ca="1" si="9"/>
        <v>92759091535.617706</v>
      </c>
      <c r="E57" s="90">
        <f t="shared" ca="1" si="9"/>
        <v>81164205093.665497</v>
      </c>
      <c r="F57" s="90">
        <f t="shared" ca="1" si="9"/>
        <v>69569318651.713287</v>
      </c>
      <c r="G57" s="90">
        <f t="shared" ca="1" si="9"/>
        <v>57974432209.761063</v>
      </c>
      <c r="H57" s="90">
        <f t="shared" ca="1" si="9"/>
        <v>46379545767.808853</v>
      </c>
      <c r="I57" s="90">
        <f t="shared" ca="1" si="9"/>
        <v>34784659325.856644</v>
      </c>
      <c r="J57" s="90">
        <f t="shared" ca="1" si="9"/>
        <v>23189772883.904427</v>
      </c>
      <c r="K57" s="90">
        <f t="shared" ca="1" si="9"/>
        <v>11594886441.952213</v>
      </c>
      <c r="L57">
        <f ca="1">IF('NGPS 2020'!$A65="MR",INDIRECT("'NGPS 2020'!"&amp;'Country Selector'!$B$3&amp;ROW($A65))*10^12,0)*'Process Emissions Multipliers'!$B$48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2030'!$A65="MR",INDIRECT("'NGPS 2030'!"&amp;'Country Selector'!$B$3&amp;ROW($A65))*10^12,0)*'Process Emissions Multipliers'!$D$48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Multipliers'!$E$48</f>
        <v>0</v>
      </c>
    </row>
    <row r="58" spans="1:42">
      <c r="A58" s="74">
        <v>6</v>
      </c>
      <c r="B58">
        <f ca="1">IF('NGPS 2010'!$A66="MR",INDIRECT("'NGPS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2020'!$A66="MR",INDIRECT("'NGPS 2020'!"&amp;'Country Selector'!$B$3&amp;ROW($A66))*10^12,0)*'Process Emissions Multipliers'!$B$48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2030'!$A66="MR",INDIRECT("'NGPS 2030'!"&amp;'Country Selector'!$B$3&amp;ROW($A66))*10^12,0)*'Process Emissions Multipliers'!$D$48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Multipliers'!$E$48</f>
        <v>0</v>
      </c>
    </row>
    <row r="59" spans="1:42">
      <c r="A59" s="74">
        <v>7</v>
      </c>
      <c r="B59">
        <f ca="1">IF('NGPS 2010'!$A67="MR",INDIRECT("'NGPS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IF('NGPS 2020'!$A67="MR",INDIRECT("'NGPS 2020'!"&amp;'Country Selector'!$B$3&amp;ROW($A67))*10^12,0)*'Process Emissions Multipliers'!$B$48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IF('NGPS 2030'!$A67="MR",INDIRECT("'NGPS 2030'!"&amp;'Country Selector'!$B$3&amp;ROW($A67))*10^12,0)*'Process Emissions Multipliers'!$D$48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Multipliers'!$E$48</f>
        <v>0</v>
      </c>
    </row>
    <row r="60" spans="1:42">
      <c r="A60" s="74">
        <v>8</v>
      </c>
      <c r="B60">
        <f ca="1">IF('NGPS 2010'!$A68="MR",INDIRECT("'NGPS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2020'!$A68="MR",INDIRECT("'NGPS 2020'!"&amp;'Country Selector'!$B$3&amp;ROW($A68))*10^12,0)*'Process Emissions Multipliers'!$B$48</f>
        <v>0</v>
      </c>
      <c r="M60" s="90">
        <f t="shared" ca="1" si="10"/>
        <v>3143742461.7394104</v>
      </c>
      <c r="N60" s="90">
        <f t="shared" ca="1" si="10"/>
        <v>6287484923.4788208</v>
      </c>
      <c r="O60" s="90">
        <f t="shared" ca="1" si="10"/>
        <v>9431227385.2182312</v>
      </c>
      <c r="P60" s="90">
        <f t="shared" ca="1" si="10"/>
        <v>12574969846.957642</v>
      </c>
      <c r="Q60" s="90">
        <f t="shared" ca="1" si="10"/>
        <v>15718712308.697052</v>
      </c>
      <c r="R60" s="90">
        <f t="shared" ca="1" si="10"/>
        <v>18862454770.436462</v>
      </c>
      <c r="S60" s="90">
        <f t="shared" ca="1" si="10"/>
        <v>22006197232.175873</v>
      </c>
      <c r="T60" s="90">
        <f t="shared" ca="1" si="10"/>
        <v>25149939693.915283</v>
      </c>
      <c r="U60" s="90">
        <f t="shared" ca="1" si="10"/>
        <v>28293682155.654694</v>
      </c>
      <c r="V60">
        <f ca="1">IF('NGPS 2030'!$A68="MR",INDIRECT("'NGPS 2030'!"&amp;'Country Selector'!$B$3&amp;ROW($A68))*10^12,0)*'Process Emissions Multipliers'!$D$48</f>
        <v>31437424617.394104</v>
      </c>
      <c r="W60" s="90">
        <f t="shared" ca="1" si="8"/>
        <v>31590364040.414639</v>
      </c>
      <c r="X60" s="90">
        <f t="shared" ca="1" si="8"/>
        <v>31743303463.435165</v>
      </c>
      <c r="Y60" s="90">
        <f t="shared" ca="1" si="8"/>
        <v>31896242886.455696</v>
      </c>
      <c r="Z60" s="90">
        <f t="shared" ca="1" si="8"/>
        <v>32049182309.476227</v>
      </c>
      <c r="AA60" s="90">
        <f t="shared" ca="1" si="8"/>
        <v>32202121732.496758</v>
      </c>
      <c r="AB60" s="90">
        <f t="shared" ca="1" si="8"/>
        <v>32355061155.517284</v>
      </c>
      <c r="AC60" s="90">
        <f t="shared" ca="1" si="8"/>
        <v>32508000578.537815</v>
      </c>
      <c r="AD60" s="90">
        <f t="shared" ca="1" si="8"/>
        <v>32660940001.558346</v>
      </c>
      <c r="AE60" s="90">
        <f t="shared" ca="1" si="8"/>
        <v>32813879424.578876</v>
      </c>
      <c r="AF60" s="90">
        <f t="shared" ca="1" si="8"/>
        <v>32966818847.599407</v>
      </c>
      <c r="AG60" s="90">
        <f t="shared" ca="1" si="8"/>
        <v>33119758270.619938</v>
      </c>
      <c r="AH60" s="90">
        <f t="shared" ca="1" si="8"/>
        <v>33272697693.640465</v>
      </c>
      <c r="AI60" s="90">
        <f t="shared" ca="1" si="8"/>
        <v>33425637116.660999</v>
      </c>
      <c r="AJ60" s="90">
        <f t="shared" ca="1" si="8"/>
        <v>33578576539.681526</v>
      </c>
      <c r="AK60" s="90">
        <f t="shared" ca="1" si="8"/>
        <v>33731515962.702061</v>
      </c>
      <c r="AL60" s="90">
        <f t="shared" ca="1" si="8"/>
        <v>33884455385.722588</v>
      </c>
      <c r="AM60" s="90">
        <f t="shared" ca="1" si="11"/>
        <v>34037394808.743118</v>
      </c>
      <c r="AN60" s="90">
        <f t="shared" ca="1" si="11"/>
        <v>34190334231.763649</v>
      </c>
      <c r="AO60" s="90">
        <f t="shared" ca="1" si="11"/>
        <v>34343273654.784184</v>
      </c>
      <c r="AP60">
        <f ca="1">V60*'Process Emissions Multipliers'!$E$48</f>
        <v>34496213077.80471</v>
      </c>
    </row>
    <row r="61" spans="1:42">
      <c r="A61" s="74">
        <v>9</v>
      </c>
      <c r="B61">
        <f ca="1">IF('NGPS 2010'!$A69="MR",INDIRECT("'NGPS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IF('NGPS 2020'!$A69="MR",INDIRECT("'NGPS 2020'!"&amp;'Country Selector'!$B$3&amp;ROW($A69))*10^12,0)*'Process Emissions Multipliers'!$B$48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2030'!$A69="MR",INDIRECT("'NGPS 2030'!"&amp;'Country Selector'!$B$3&amp;ROW($A69))*10^12,0)*'Process Emissions Multipliers'!$D$48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Multipliers'!$E$48</f>
        <v>0</v>
      </c>
    </row>
    <row r="62" spans="1:42">
      <c r="A62" s="74">
        <v>10</v>
      </c>
      <c r="B62">
        <f ca="1">IF('NGPS 2010'!$A70="MR",INDIRECT("'NGPS 2010'!"&amp;'Country Selector'!$B$3&amp;ROW($A70))*10^12,0)</f>
        <v>102714925692.01257</v>
      </c>
      <c r="C62" s="90">
        <f t="shared" ca="1" si="9"/>
        <v>94073386035.401413</v>
      </c>
      <c r="D62" s="90">
        <f t="shared" ca="1" si="9"/>
        <v>85431846378.790283</v>
      </c>
      <c r="E62" s="90">
        <f t="shared" ca="1" si="9"/>
        <v>76790306722.179123</v>
      </c>
      <c r="F62" s="90">
        <f t="shared" ca="1" si="9"/>
        <v>68148767065.56797</v>
      </c>
      <c r="G62" s="90">
        <f t="shared" ca="1" si="9"/>
        <v>59507227408.956825</v>
      </c>
      <c r="H62" s="90">
        <f t="shared" ca="1" si="9"/>
        <v>50865687752.345673</v>
      </c>
      <c r="I62" s="90">
        <f t="shared" ca="1" si="9"/>
        <v>42224148095.734528</v>
      </c>
      <c r="J62" s="90">
        <f t="shared" ca="1" si="9"/>
        <v>33582608439.123375</v>
      </c>
      <c r="K62" s="90">
        <f t="shared" ca="1" si="9"/>
        <v>24941068782.512226</v>
      </c>
      <c r="L62">
        <f ca="1">IF('NGPS 2020'!$A70="MR",INDIRECT("'NGPS 2020'!"&amp;'Country Selector'!$B$3&amp;ROW($A70))*10^12,0)*'Process Emissions Multipliers'!$B$48</f>
        <v>16299529125.901075</v>
      </c>
      <c r="M62" s="90">
        <f t="shared" ca="1" si="10"/>
        <v>14669576213.310968</v>
      </c>
      <c r="N62" s="90">
        <f t="shared" ca="1" si="10"/>
        <v>13039623300.72086</v>
      </c>
      <c r="O62" s="90">
        <f t="shared" ca="1" si="10"/>
        <v>11409670388.130753</v>
      </c>
      <c r="P62" s="90">
        <f t="shared" ca="1" si="10"/>
        <v>9779717475.5406456</v>
      </c>
      <c r="Q62" s="90">
        <f t="shared" ca="1" si="10"/>
        <v>8149764562.9505367</v>
      </c>
      <c r="R62" s="90">
        <f t="shared" ca="1" si="10"/>
        <v>6519811650.3604298</v>
      </c>
      <c r="S62" s="90">
        <f t="shared" ca="1" si="10"/>
        <v>4889858737.7703228</v>
      </c>
      <c r="T62" s="90">
        <f t="shared" ca="1" si="10"/>
        <v>3259905825.1802149</v>
      </c>
      <c r="U62" s="90">
        <f t="shared" ca="1" si="10"/>
        <v>1629952912.5901074</v>
      </c>
      <c r="V62">
        <f ca="1">IF('NGPS 2030'!$A70="MR",INDIRECT("'NGPS 2030'!"&amp;'Country Selector'!$B$3&amp;ROW($A70))*10^12,0)*'Process Emissions Multipliers'!$D$48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Multipliers'!$E$48</f>
        <v>0</v>
      </c>
    </row>
    <row r="63" spans="1:42">
      <c r="A63" s="74">
        <v>11</v>
      </c>
      <c r="B63">
        <f ca="1">IF('NGPS 2010'!$A71="MR",INDIRECT("'NGPS 2010'!"&amp;'Country Selector'!$B$3&amp;ROW($A71))*10^12,0)</f>
        <v>9528028757.0886917</v>
      </c>
      <c r="C63" s="90">
        <f t="shared" ca="1" si="9"/>
        <v>11467715087.033941</v>
      </c>
      <c r="D63" s="90">
        <f t="shared" ca="1" si="9"/>
        <v>13407401416.979191</v>
      </c>
      <c r="E63" s="90">
        <f t="shared" ca="1" si="9"/>
        <v>15347087746.92444</v>
      </c>
      <c r="F63" s="90">
        <f t="shared" ref="D63:K95" ca="1" si="12">$B63*($L$1-F$1)/($L$1-$B$1)+$L63*(F$1-$B$1)/($L$1-$B$1)</f>
        <v>17286774076.86969</v>
      </c>
      <c r="G63" s="90">
        <f t="shared" ca="1" si="12"/>
        <v>19226460406.814941</v>
      </c>
      <c r="H63" s="90">
        <f t="shared" ca="1" si="12"/>
        <v>21166146736.760189</v>
      </c>
      <c r="I63" s="90">
        <f t="shared" ca="1" si="12"/>
        <v>23105833066.705441</v>
      </c>
      <c r="J63" s="90">
        <f t="shared" ca="1" si="12"/>
        <v>25045519396.650692</v>
      </c>
      <c r="K63" s="90">
        <f t="shared" ca="1" si="12"/>
        <v>26985205726.595943</v>
      </c>
      <c r="L63">
        <f ca="1">IF('NGPS 2020'!$A71="MR",INDIRECT("'NGPS 2020'!"&amp;'Country Selector'!$B$3&amp;ROW($A71))*10^12,0)*'Process Emissions Multipliers'!$B$48</f>
        <v>28924892056.541191</v>
      </c>
      <c r="M63" s="90">
        <f t="shared" ca="1" si="10"/>
        <v>26032402850.887074</v>
      </c>
      <c r="N63" s="90">
        <f t="shared" ca="1" si="10"/>
        <v>23139913645.232952</v>
      </c>
      <c r="O63" s="90">
        <f t="shared" ca="1" si="10"/>
        <v>20247424439.578835</v>
      </c>
      <c r="P63" s="90">
        <f t="shared" ref="N63:U95" ca="1" si="13">$L63*($V$1-P$1)/($V$1-$L$1)+$V63*(P$1-$L$1)/($V$1-$L$1)</f>
        <v>17354935233.924713</v>
      </c>
      <c r="Q63" s="90">
        <f t="shared" ca="1" si="13"/>
        <v>14462446028.270596</v>
      </c>
      <c r="R63" s="90">
        <f t="shared" ca="1" si="13"/>
        <v>11569956822.616476</v>
      </c>
      <c r="S63" s="90">
        <f t="shared" ca="1" si="13"/>
        <v>8677467616.9623566</v>
      </c>
      <c r="T63" s="90">
        <f t="shared" ca="1" si="13"/>
        <v>5784978411.308238</v>
      </c>
      <c r="U63" s="90">
        <f t="shared" ca="1" si="13"/>
        <v>2892489205.654119</v>
      </c>
      <c r="V63">
        <f ca="1">IF('NGPS 2030'!$A71="MR",INDIRECT("'NGPS 2030'!"&amp;'Country Selector'!$B$3&amp;ROW($A71))*10^12,0)*'Process Emissions Multipliers'!$D$48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Multipliers'!$E$48</f>
        <v>0</v>
      </c>
    </row>
    <row r="64" spans="1:42">
      <c r="A64" s="74">
        <v>12</v>
      </c>
      <c r="B64">
        <f ca="1">IF('NGPS 2010'!$A72="MR",INDIRECT("'NGPS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IF('NGPS 2020'!$A72="MR",INDIRECT("'NGPS 2020'!"&amp;'Country Selector'!$B$3&amp;ROW($A72))*10^12,0)*'Process Emissions Multipliers'!$B$48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IF('NGPS 2030'!$A72="MR",INDIRECT("'NGPS 2030'!"&amp;'Country Selector'!$B$3&amp;ROW($A72))*10^12,0)*'Process Emissions Multipliers'!$D$48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Multipliers'!$E$48</f>
        <v>0</v>
      </c>
    </row>
    <row r="65" spans="1:42">
      <c r="A65" s="74">
        <v>13</v>
      </c>
      <c r="B65">
        <f ca="1">IF('NGPS 2010'!$A73="MR",INDIRECT("'NGPS 2010'!"&amp;'Country Selector'!$B$3&amp;ROW($A73))*10^12,0)</f>
        <v>3373408589.9510546</v>
      </c>
      <c r="C65" s="90">
        <f t="shared" ca="1" si="15"/>
        <v>3036067730.9559488</v>
      </c>
      <c r="D65" s="90">
        <f t="shared" ca="1" si="12"/>
        <v>2698726871.9608436</v>
      </c>
      <c r="E65" s="90">
        <f t="shared" ca="1" si="12"/>
        <v>2361386012.9657383</v>
      </c>
      <c r="F65" s="90">
        <f t="shared" ca="1" si="12"/>
        <v>2024045153.970633</v>
      </c>
      <c r="G65" s="90">
        <f t="shared" ca="1" si="12"/>
        <v>1686704294.9755273</v>
      </c>
      <c r="H65" s="90">
        <f t="shared" ca="1" si="12"/>
        <v>1349363435.9804218</v>
      </c>
      <c r="I65" s="90">
        <f t="shared" ca="1" si="12"/>
        <v>1012022576.9853165</v>
      </c>
      <c r="J65" s="90">
        <f t="shared" ca="1" si="12"/>
        <v>674681717.99021089</v>
      </c>
      <c r="K65" s="90">
        <f t="shared" ca="1" si="12"/>
        <v>337340858.99510545</v>
      </c>
      <c r="L65">
        <f ca="1">IF('NGPS 2020'!$A73="MR",INDIRECT("'NGPS 2020'!"&amp;'Country Selector'!$B$3&amp;ROW($A73))*10^12,0)*'Process Emissions Multipliers'!$B$48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2030'!$A73="MR",INDIRECT("'NGPS 2030'!"&amp;'Country Selector'!$B$3&amp;ROW($A73))*10^12,0)*'Process Emissions Multipliers'!$D$48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Multipliers'!$E$48</f>
        <v>0</v>
      </c>
    </row>
    <row r="66" spans="1:42">
      <c r="A66" s="74">
        <v>14</v>
      </c>
      <c r="B66">
        <f ca="1">IF('NGPS 2010'!$A74="MR",INDIRECT("'NGPS 2010'!"&amp;'Country Selector'!$B$3&amp;ROW($A74))*10^12,0)</f>
        <v>1945827838498.2322</v>
      </c>
      <c r="C66" s="90">
        <f t="shared" ca="1" si="15"/>
        <v>1967424626836.6035</v>
      </c>
      <c r="D66" s="90">
        <f t="shared" ca="1" si="12"/>
        <v>1989021415174.9746</v>
      </c>
      <c r="E66" s="90">
        <f t="shared" ca="1" si="12"/>
        <v>2010618203513.3457</v>
      </c>
      <c r="F66" s="90">
        <f t="shared" ca="1" si="12"/>
        <v>2032214991851.7173</v>
      </c>
      <c r="G66" s="90">
        <f t="shared" ca="1" si="12"/>
        <v>2053811780190.0884</v>
      </c>
      <c r="H66" s="90">
        <f t="shared" ca="1" si="12"/>
        <v>2075408568528.4595</v>
      </c>
      <c r="I66" s="90">
        <f t="shared" ca="1" si="12"/>
        <v>2097005356866.8311</v>
      </c>
      <c r="J66" s="90">
        <f t="shared" ca="1" si="12"/>
        <v>2118602145205.2024</v>
      </c>
      <c r="K66" s="90">
        <f t="shared" ca="1" si="12"/>
        <v>2140198933543.5737</v>
      </c>
      <c r="L66">
        <f ca="1">IF('NGPS 2020'!$A74="MR",INDIRECT("'NGPS 2020'!"&amp;'Country Selector'!$B$3&amp;ROW($A74))*10^12,0)*'Process Emissions Multipliers'!$B$48</f>
        <v>2161795721881.9448</v>
      </c>
      <c r="M66" s="90">
        <f t="shared" ca="1" si="16"/>
        <v>2180573949750.5762</v>
      </c>
      <c r="N66" s="90">
        <f t="shared" ca="1" si="13"/>
        <v>2199352177619.2075</v>
      </c>
      <c r="O66" s="90">
        <f t="shared" ca="1" si="13"/>
        <v>2218130405487.8384</v>
      </c>
      <c r="P66" s="90">
        <f t="shared" ca="1" si="13"/>
        <v>2236908633356.4697</v>
      </c>
      <c r="Q66" s="90">
        <f t="shared" ca="1" si="13"/>
        <v>2255686861225.1011</v>
      </c>
      <c r="R66" s="90">
        <f t="shared" ca="1" si="13"/>
        <v>2274465089093.7324</v>
      </c>
      <c r="S66" s="90">
        <f t="shared" ca="1" si="13"/>
        <v>2293243316962.3633</v>
      </c>
      <c r="T66" s="90">
        <f t="shared" ca="1" si="13"/>
        <v>2312021544830.9951</v>
      </c>
      <c r="U66" s="90">
        <f t="shared" ca="1" si="13"/>
        <v>2330799772699.626</v>
      </c>
      <c r="V66">
        <f ca="1">IF('NGPS 2030'!$A74="MR",INDIRECT("'NGPS 2030'!"&amp;'Country Selector'!$B$3&amp;ROW($A74))*10^12,0)*'Process Emissions Multipliers'!$D$48</f>
        <v>2349578000568.2573</v>
      </c>
      <c r="W66" s="90">
        <f t="shared" ca="1" si="14"/>
        <v>2361008424915.0986</v>
      </c>
      <c r="X66" s="90">
        <f t="shared" ca="1" si="14"/>
        <v>2372438849261.9395</v>
      </c>
      <c r="Y66" s="90">
        <f t="shared" ca="1" si="14"/>
        <v>2383869273608.7803</v>
      </c>
      <c r="Z66" s="90">
        <f t="shared" ca="1" si="14"/>
        <v>2395299697955.6216</v>
      </c>
      <c r="AA66" s="90">
        <f t="shared" ca="1" si="14"/>
        <v>2406730122302.4619</v>
      </c>
      <c r="AB66" s="90">
        <f t="shared" ca="1" si="14"/>
        <v>2418160546649.3032</v>
      </c>
      <c r="AC66" s="90">
        <f t="shared" ca="1" si="14"/>
        <v>2429590970996.144</v>
      </c>
      <c r="AD66" s="90">
        <f t="shared" ca="1" si="14"/>
        <v>2441021395342.9854</v>
      </c>
      <c r="AE66" s="90">
        <f t="shared" ca="1" si="14"/>
        <v>2452451819689.8262</v>
      </c>
      <c r="AF66" s="90">
        <f t="shared" ca="1" si="14"/>
        <v>2463882244036.667</v>
      </c>
      <c r="AG66" s="90">
        <f t="shared" ca="1" si="14"/>
        <v>2475312668383.5083</v>
      </c>
      <c r="AH66" s="90">
        <f t="shared" ca="1" si="14"/>
        <v>2486743092730.3496</v>
      </c>
      <c r="AI66" s="90">
        <f t="shared" ca="1" si="14"/>
        <v>2498173517077.1904</v>
      </c>
      <c r="AJ66" s="90">
        <f t="shared" ca="1" si="14"/>
        <v>2509603941424.0313</v>
      </c>
      <c r="AK66" s="90">
        <f t="shared" ca="1" si="14"/>
        <v>2521034365770.8721</v>
      </c>
      <c r="AL66" s="90">
        <f t="shared" ca="1" si="14"/>
        <v>2532464790117.7134</v>
      </c>
      <c r="AM66" s="90">
        <f t="shared" ca="1" si="11"/>
        <v>2543895214464.5542</v>
      </c>
      <c r="AN66" s="90">
        <f t="shared" ca="1" si="11"/>
        <v>2555325638811.395</v>
      </c>
      <c r="AO66" s="90">
        <f t="shared" ca="1" si="11"/>
        <v>2566756063158.2363</v>
      </c>
      <c r="AP66">
        <f ca="1">V66*'Process Emissions Multipliers'!$E$48</f>
        <v>2578186487505.0771</v>
      </c>
    </row>
    <row r="67" spans="1:42">
      <c r="A67" s="74">
        <v>15</v>
      </c>
      <c r="B67">
        <f ca="1">IF('NGPS 2010'!$A75="MR",INDIRECT("'NGPS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IF('NGPS 2020'!$A75="MR",INDIRECT("'NGPS 2020'!"&amp;'Country Selector'!$B$3&amp;ROW($A75))*10^12,0)*'Process Emissions Multipliers'!$B$48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IF('NGPS 2030'!$A75="MR",INDIRECT("'NGPS 2030'!"&amp;'Country Selector'!$B$3&amp;ROW($A75))*10^12,0)*'Process Emissions Multipliers'!$D$48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Multipliers'!$E$48</f>
        <v>0</v>
      </c>
    </row>
    <row r="68" spans="1:42">
      <c r="A68" s="74">
        <v>16</v>
      </c>
      <c r="B68">
        <f ca="1">IF('NGPS 2010'!$A76="MR",INDIRECT("'NGPS 2010'!"&amp;'Country Selector'!$B$3&amp;ROW($A76))*10^12,0)</f>
        <v>26963581387.192902</v>
      </c>
      <c r="C68" s="90">
        <f t="shared" ca="1" si="15"/>
        <v>24267223248.47361</v>
      </c>
      <c r="D68" s="90">
        <f t="shared" ca="1" si="12"/>
        <v>21570865109.754322</v>
      </c>
      <c r="E68" s="90">
        <f t="shared" ca="1" si="12"/>
        <v>18874506971.03503</v>
      </c>
      <c r="F68" s="90">
        <f t="shared" ca="1" si="12"/>
        <v>16178148832.315741</v>
      </c>
      <c r="G68" s="90">
        <f t="shared" ca="1" si="12"/>
        <v>13481790693.596451</v>
      </c>
      <c r="H68" s="90">
        <f t="shared" ca="1" si="12"/>
        <v>10785432554.877161</v>
      </c>
      <c r="I68" s="90">
        <f t="shared" ca="1" si="12"/>
        <v>8089074416.1578703</v>
      </c>
      <c r="J68" s="90">
        <f t="shared" ca="1" si="12"/>
        <v>5392716277.4385805</v>
      </c>
      <c r="K68" s="90">
        <f t="shared" ca="1" si="12"/>
        <v>2696358138.7192903</v>
      </c>
      <c r="L68">
        <f ca="1">IF('NGPS 2020'!$A76="MR",INDIRECT("'NGPS 2020'!"&amp;'Country Selector'!$B$3&amp;ROW($A76))*10^12,0)*'Process Emissions Multipliers'!$B$48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2030'!$A76="MR",INDIRECT("'NGPS 2030'!"&amp;'Country Selector'!$B$3&amp;ROW($A76))*10^12,0)*'Process Emissions Multipliers'!$D$48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Multipliers'!$E$48</f>
        <v>0</v>
      </c>
    </row>
    <row r="69" spans="1:42">
      <c r="A69" s="74">
        <v>17</v>
      </c>
      <c r="B69">
        <f ca="1">IF('NGPS 2010'!$A77="MR",INDIRECT("'NGPS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2020'!$A77="MR",INDIRECT("'NGPS 2020'!"&amp;'Country Selector'!$B$3&amp;ROW($A77))*10^12,0)*'Process Emissions Multipliers'!$B$48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2030'!$A77="MR",INDIRECT("'NGPS 2030'!"&amp;'Country Selector'!$B$3&amp;ROW($A77))*10^12,0)*'Process Emissions Multipliers'!$D$48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Multipliers'!$E$48</f>
        <v>0</v>
      </c>
    </row>
    <row r="70" spans="1:42">
      <c r="A70" s="74">
        <v>18</v>
      </c>
      <c r="B70">
        <f ca="1">IF('NGPS 2010'!$A78="MR",INDIRECT("'NGPS 2010'!"&amp;'Country Selector'!$B$3&amp;ROW($A78))*10^12,0)</f>
        <v>696259600.27508426</v>
      </c>
      <c r="C70" s="90">
        <f t="shared" ca="1" si="15"/>
        <v>626633640.24757588</v>
      </c>
      <c r="D70" s="90">
        <f t="shared" ca="1" si="12"/>
        <v>557007680.22006738</v>
      </c>
      <c r="E70" s="90">
        <f t="shared" ca="1" si="12"/>
        <v>487381720.19255894</v>
      </c>
      <c r="F70" s="90">
        <f t="shared" ca="1" si="12"/>
        <v>417755760.16505057</v>
      </c>
      <c r="G70" s="90">
        <f t="shared" ca="1" si="12"/>
        <v>348129800.13754213</v>
      </c>
      <c r="H70" s="90">
        <f t="shared" ca="1" si="12"/>
        <v>278503840.11003369</v>
      </c>
      <c r="I70" s="90">
        <f t="shared" ca="1" si="12"/>
        <v>208877880.08252528</v>
      </c>
      <c r="J70" s="90">
        <f t="shared" ca="1" si="12"/>
        <v>139251920.05501685</v>
      </c>
      <c r="K70" s="90">
        <f t="shared" ca="1" si="12"/>
        <v>69625960.027508423</v>
      </c>
      <c r="L70">
        <f ca="1">IF('NGPS 2020'!$A78="MR",INDIRECT("'NGPS 2020'!"&amp;'Country Selector'!$B$3&amp;ROW($A78))*10^12,0)*'Process Emissions Multipliers'!$B$48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2030'!$A78="MR",INDIRECT("'NGPS 2030'!"&amp;'Country Selector'!$B$3&amp;ROW($A78))*10^12,0)*'Process Emissions Multipliers'!$D$48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Multipliers'!$E$48</f>
        <v>0</v>
      </c>
    </row>
    <row r="71" spans="1:42">
      <c r="A71" s="74">
        <v>19</v>
      </c>
      <c r="B71">
        <f ca="1">IF('NGPS 2010'!$A79="MR",INDIRECT("'NGPS 2010'!"&amp;'Country Selector'!$B$3&amp;ROW($A79))*10^12,0)</f>
        <v>213397665070.44543</v>
      </c>
      <c r="C71" s="90">
        <f t="shared" ca="1" si="15"/>
        <v>215766170707.60712</v>
      </c>
      <c r="D71" s="90">
        <f t="shared" ca="1" si="12"/>
        <v>218134676344.76886</v>
      </c>
      <c r="E71" s="90">
        <f t="shared" ca="1" si="12"/>
        <v>220503181981.93057</v>
      </c>
      <c r="F71" s="90">
        <f t="shared" ca="1" si="12"/>
        <v>222871687619.09225</v>
      </c>
      <c r="G71" s="90">
        <f t="shared" ca="1" si="12"/>
        <v>225240193256.25397</v>
      </c>
      <c r="H71" s="90">
        <f t="shared" ca="1" si="12"/>
        <v>227608698893.41565</v>
      </c>
      <c r="I71" s="90">
        <f t="shared" ca="1" si="12"/>
        <v>229977204530.57739</v>
      </c>
      <c r="J71" s="90">
        <f t="shared" ca="1" si="12"/>
        <v>232345710167.73907</v>
      </c>
      <c r="K71" s="90">
        <f t="shared" ca="1" si="12"/>
        <v>234714215804.90082</v>
      </c>
      <c r="L71">
        <f ca="1">IF('NGPS 2020'!$A79="MR",INDIRECT("'NGPS 2020'!"&amp;'Country Selector'!$B$3&amp;ROW($A79))*10^12,0)*'Process Emissions Multipliers'!$B$48</f>
        <v>237082721442.0625</v>
      </c>
      <c r="M71" s="90">
        <f t="shared" ca="1" si="16"/>
        <v>239142117397.88284</v>
      </c>
      <c r="N71" s="90">
        <f t="shared" ca="1" si="13"/>
        <v>241201513353.70319</v>
      </c>
      <c r="O71" s="90">
        <f t="shared" ca="1" si="13"/>
        <v>243260909309.52353</v>
      </c>
      <c r="P71" s="90">
        <f t="shared" ca="1" si="13"/>
        <v>245320305265.34384</v>
      </c>
      <c r="Q71" s="90">
        <f t="shared" ca="1" si="13"/>
        <v>247379701221.16422</v>
      </c>
      <c r="R71" s="90">
        <f t="shared" ca="1" si="13"/>
        <v>249439097176.98456</v>
      </c>
      <c r="S71" s="90">
        <f t="shared" ca="1" si="13"/>
        <v>251498493132.80487</v>
      </c>
      <c r="T71" s="90">
        <f t="shared" ca="1" si="13"/>
        <v>253557889088.62521</v>
      </c>
      <c r="U71" s="90">
        <f t="shared" ca="1" si="13"/>
        <v>255617285044.44556</v>
      </c>
      <c r="V71">
        <f ca="1">IF('NGPS 2030'!$A79="MR",INDIRECT("'NGPS 2030'!"&amp;'Country Selector'!$B$3&amp;ROW($A79))*10^12,0)*'Process Emissions Multipliers'!$D$48</f>
        <v>257676681000.2659</v>
      </c>
      <c r="W71" s="90">
        <f t="shared" ca="1" si="14"/>
        <v>258930248154.62564</v>
      </c>
      <c r="X71" s="90">
        <f t="shared" ca="1" si="14"/>
        <v>260183815308.98541</v>
      </c>
      <c r="Y71" s="90">
        <f t="shared" ca="1" si="14"/>
        <v>261437382463.34515</v>
      </c>
      <c r="Z71" s="90">
        <f t="shared" ca="1" si="14"/>
        <v>262690949617.7049</v>
      </c>
      <c r="AA71" s="90">
        <f t="shared" ca="1" si="14"/>
        <v>263944516772.06464</v>
      </c>
      <c r="AB71" s="90">
        <f t="shared" ca="1" si="14"/>
        <v>265198083926.42438</v>
      </c>
      <c r="AC71" s="90">
        <f t="shared" ca="1" si="14"/>
        <v>266451651080.78412</v>
      </c>
      <c r="AD71" s="90">
        <f t="shared" ca="1" si="14"/>
        <v>267705218235.14389</v>
      </c>
      <c r="AE71" s="90">
        <f t="shared" ca="1" si="14"/>
        <v>268958785389.50363</v>
      </c>
      <c r="AF71" s="90">
        <f t="shared" ca="1" si="14"/>
        <v>270212352543.8634</v>
      </c>
      <c r="AG71" s="90">
        <f t="shared" ca="1" si="14"/>
        <v>271465919698.22314</v>
      </c>
      <c r="AH71" s="90">
        <f t="shared" ca="1" si="14"/>
        <v>272719486852.58286</v>
      </c>
      <c r="AI71" s="90">
        <f t="shared" ca="1" si="14"/>
        <v>273973054006.94263</v>
      </c>
      <c r="AJ71" s="90">
        <f t="shared" ca="1" si="14"/>
        <v>275226621161.30237</v>
      </c>
      <c r="AK71" s="90">
        <f t="shared" ca="1" si="14"/>
        <v>276480188315.66211</v>
      </c>
      <c r="AL71" s="90">
        <f t="shared" ca="1" si="14"/>
        <v>277733755470.02185</v>
      </c>
      <c r="AM71" s="90">
        <f t="shared" ca="1" si="11"/>
        <v>278987322624.38159</v>
      </c>
      <c r="AN71" s="90">
        <f t="shared" ca="1" si="11"/>
        <v>280240889778.74139</v>
      </c>
      <c r="AO71" s="90">
        <f t="shared" ca="1" si="11"/>
        <v>281494456933.10114</v>
      </c>
      <c r="AP71">
        <f ca="1">V71*'Process Emissions Multipliers'!$E$48</f>
        <v>282748024087.46088</v>
      </c>
    </row>
    <row r="72" spans="1:42">
      <c r="A72" s="74">
        <v>20</v>
      </c>
      <c r="B72">
        <f ca="1">IF('NGPS 2010'!$A80="MR",INDIRECT("'NGPS 2010'!"&amp;'Country Selector'!$B$3&amp;ROW($A80))*10^12,0)</f>
        <v>793936162.4238472</v>
      </c>
      <c r="C72" s="90">
        <f t="shared" ca="1" si="15"/>
        <v>714542546.18146253</v>
      </c>
      <c r="D72" s="90">
        <f t="shared" ca="1" si="12"/>
        <v>635148929.93907773</v>
      </c>
      <c r="E72" s="90">
        <f t="shared" ca="1" si="12"/>
        <v>555755313.69669306</v>
      </c>
      <c r="F72" s="90">
        <f t="shared" ca="1" si="12"/>
        <v>476361697.45430833</v>
      </c>
      <c r="G72" s="90">
        <f t="shared" ca="1" si="12"/>
        <v>396968081.2119236</v>
      </c>
      <c r="H72" s="90">
        <f t="shared" ca="1" si="12"/>
        <v>317574464.96953887</v>
      </c>
      <c r="I72" s="90">
        <f t="shared" ca="1" si="12"/>
        <v>238180848.72715417</v>
      </c>
      <c r="J72" s="90">
        <f t="shared" ca="1" si="12"/>
        <v>158787232.48476943</v>
      </c>
      <c r="K72" s="90">
        <f t="shared" ca="1" si="12"/>
        <v>79393616.242384717</v>
      </c>
      <c r="L72">
        <f ca="1">IF('NGPS 2020'!$A80="MR",INDIRECT("'NGPS 2020'!"&amp;'Country Selector'!$B$3&amp;ROW($A80))*10^12,0)*'Process Emissions Multipliers'!$B$48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2030'!$A80="MR",INDIRECT("'NGPS 2030'!"&amp;'Country Selector'!$B$3&amp;ROW($A80))*10^12,0)*'Process Emissions Multipliers'!$D$48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Multipliers'!$E$48</f>
        <v>0</v>
      </c>
    </row>
    <row r="73" spans="1:42">
      <c r="A73" s="74">
        <v>21</v>
      </c>
      <c r="B73">
        <f ca="1">IF('NGPS 2010'!$A81="MR",INDIRECT("'NGPS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2020'!$A81="MR",INDIRECT("'NGPS 2020'!"&amp;'Country Selector'!$B$3&amp;ROW($A81))*10^12,0)*'Process Emissions Multipliers'!$B$48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2030'!$A81="MR",INDIRECT("'NGPS 2030'!"&amp;'Country Selector'!$B$3&amp;ROW($A81))*10^12,0)*'Process Emissions Multipliers'!$D$48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Multipliers'!$E$48</f>
        <v>0</v>
      </c>
    </row>
    <row r="74" spans="1:42">
      <c r="A74" s="74">
        <v>22</v>
      </c>
      <c r="B74">
        <f ca="1">IF('NGPS 2010'!$A82="MR",INDIRECT("'NGPS 2010'!"&amp;'Country Selector'!$B$3&amp;ROW($A82))*10^12,0)</f>
        <v>746699486.37051678</v>
      </c>
      <c r="C74" s="90">
        <f t="shared" ca="1" si="15"/>
        <v>672029537.73346508</v>
      </c>
      <c r="D74" s="90">
        <f t="shared" ca="1" si="12"/>
        <v>597359589.09641337</v>
      </c>
      <c r="E74" s="90">
        <f t="shared" ca="1" si="12"/>
        <v>522689640.45936173</v>
      </c>
      <c r="F74" s="90">
        <f t="shared" ca="1" si="12"/>
        <v>448019691.82231009</v>
      </c>
      <c r="G74" s="90">
        <f t="shared" ca="1" si="12"/>
        <v>373349743.18525839</v>
      </c>
      <c r="H74" s="90">
        <f t="shared" ca="1" si="12"/>
        <v>298679794.54820669</v>
      </c>
      <c r="I74" s="90">
        <f t="shared" ca="1" si="12"/>
        <v>224009845.91115505</v>
      </c>
      <c r="J74" s="90">
        <f t="shared" ca="1" si="12"/>
        <v>149339897.27410334</v>
      </c>
      <c r="K74" s="90">
        <f t="shared" ca="1" si="12"/>
        <v>74669948.637051672</v>
      </c>
      <c r="L74">
        <f ca="1">IF('NGPS 2020'!$A82="MR",INDIRECT("'NGPS 2020'!"&amp;'Country Selector'!$B$3&amp;ROW($A82))*10^12,0)*'Process Emissions Multipliers'!$B$48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2030'!$A82="MR",INDIRECT("'NGPS 2030'!"&amp;'Country Selector'!$B$3&amp;ROW($A82))*10^12,0)*'Process Emissions Multipliers'!$D$48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Multipliers'!$E$48</f>
        <v>0</v>
      </c>
    </row>
    <row r="75" spans="1:42">
      <c r="A75" s="74">
        <v>23</v>
      </c>
      <c r="B75">
        <f ca="1">IF('NGPS 2010'!$A83="MR",INDIRECT("'NGPS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2020'!$A83="MR",INDIRECT("'NGPS 2020'!"&amp;'Country Selector'!$B$3&amp;ROW($A83))*10^12,0)*'Process Emissions Multipliers'!$B$48</f>
        <v>0</v>
      </c>
      <c r="M75" s="90">
        <f t="shared" ca="1" si="16"/>
        <v>27713733861.420094</v>
      </c>
      <c r="N75" s="90">
        <f t="shared" ca="1" si="13"/>
        <v>55427467722.840187</v>
      </c>
      <c r="O75" s="90">
        <f t="shared" ca="1" si="13"/>
        <v>83141201584.260284</v>
      </c>
      <c r="P75" s="90">
        <f t="shared" ca="1" si="13"/>
        <v>110854935445.68037</v>
      </c>
      <c r="Q75" s="90">
        <f t="shared" ca="1" si="13"/>
        <v>138568669307.10046</v>
      </c>
      <c r="R75" s="90">
        <f t="shared" ca="1" si="13"/>
        <v>166282403168.52057</v>
      </c>
      <c r="S75" s="90">
        <f t="shared" ca="1" si="13"/>
        <v>193996137029.94064</v>
      </c>
      <c r="T75" s="90">
        <f t="shared" ca="1" si="13"/>
        <v>221709870891.36075</v>
      </c>
      <c r="U75" s="90">
        <f t="shared" ca="1" si="13"/>
        <v>249423604752.78085</v>
      </c>
      <c r="V75">
        <f ca="1">IF('NGPS 2030'!$A83="MR",INDIRECT("'NGPS 2030'!"&amp;'Country Selector'!$B$3&amp;ROW($A83))*10^12,0)*'Process Emissions Multipliers'!$D$48</f>
        <v>277137338614.20093</v>
      </c>
      <c r="W75" s="90">
        <f t="shared" ca="1" si="14"/>
        <v>278485579609.79602</v>
      </c>
      <c r="X75" s="90">
        <f t="shared" ca="1" si="14"/>
        <v>279833820605.39111</v>
      </c>
      <c r="Y75" s="90">
        <f t="shared" ca="1" si="14"/>
        <v>281182061600.98621</v>
      </c>
      <c r="Z75" s="90">
        <f t="shared" ca="1" si="14"/>
        <v>282530302596.5813</v>
      </c>
      <c r="AA75" s="90">
        <f t="shared" ca="1" si="14"/>
        <v>283878543592.17639</v>
      </c>
      <c r="AB75" s="90">
        <f t="shared" ca="1" si="14"/>
        <v>285226784587.77148</v>
      </c>
      <c r="AC75" s="90">
        <f t="shared" ca="1" si="14"/>
        <v>286575025583.36664</v>
      </c>
      <c r="AD75" s="90">
        <f t="shared" ca="1" si="14"/>
        <v>287923266578.96167</v>
      </c>
      <c r="AE75" s="90">
        <f t="shared" ca="1" si="14"/>
        <v>289271507574.55676</v>
      </c>
      <c r="AF75" s="90">
        <f t="shared" ca="1" si="14"/>
        <v>290619748570.15186</v>
      </c>
      <c r="AG75" s="90">
        <f t="shared" ca="1" si="14"/>
        <v>291967989565.74701</v>
      </c>
      <c r="AH75" s="90">
        <f t="shared" ca="1" si="14"/>
        <v>293316230561.3421</v>
      </c>
      <c r="AI75" s="90">
        <f t="shared" ca="1" si="14"/>
        <v>294664471556.93719</v>
      </c>
      <c r="AJ75" s="90">
        <f t="shared" ca="1" si="14"/>
        <v>296012712552.53229</v>
      </c>
      <c r="AK75" s="90">
        <f t="shared" ca="1" si="14"/>
        <v>297360953548.12738</v>
      </c>
      <c r="AL75" s="90">
        <f t="shared" ca="1" si="14"/>
        <v>298709194543.72247</v>
      </c>
      <c r="AM75" s="90">
        <f t="shared" ca="1" si="11"/>
        <v>300057435539.31757</v>
      </c>
      <c r="AN75" s="90">
        <f t="shared" ca="1" si="11"/>
        <v>301405676534.91266</v>
      </c>
      <c r="AO75" s="90">
        <f t="shared" ca="1" si="11"/>
        <v>302753917530.50775</v>
      </c>
      <c r="AP75">
        <f ca="1">V75*'Process Emissions Multipliers'!$E$48</f>
        <v>304102158526.10284</v>
      </c>
    </row>
    <row r="76" spans="1:42">
      <c r="A76" s="74">
        <v>24</v>
      </c>
      <c r="B76">
        <f ca="1">IF('NGPS 2010'!$A84="MR",INDIRECT("'NGPS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2020'!$A84="MR",INDIRECT("'NGPS 2020'!"&amp;'Country Selector'!$B$3&amp;ROW($A84))*10^12,0)*'Process Emissions Multipliers'!$B$48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2030'!$A84="MR",INDIRECT("'NGPS 2030'!"&amp;'Country Selector'!$B$3&amp;ROW($A84))*10^12,0)*'Process Emissions Multipliers'!$D$48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Multipliers'!$E$48</f>
        <v>0</v>
      </c>
    </row>
    <row r="77" spans="1:42">
      <c r="A77" s="74">
        <v>25</v>
      </c>
      <c r="B77">
        <f ca="1">IF('NGPS 2010'!$A85="MR",INDIRECT("'NGPS 2010'!"&amp;'Country Selector'!$B$3&amp;ROW($A85))*10^12,0)</f>
        <v>1953275766.9509237</v>
      </c>
      <c r="C77" s="90">
        <f t="shared" ca="1" si="15"/>
        <v>1757948190.2558312</v>
      </c>
      <c r="D77" s="90">
        <f t="shared" ca="1" si="12"/>
        <v>1562620613.560739</v>
      </c>
      <c r="E77" s="90">
        <f t="shared" ca="1" si="12"/>
        <v>1367293036.8656466</v>
      </c>
      <c r="F77" s="90">
        <f t="shared" ca="1" si="12"/>
        <v>1171965460.1705542</v>
      </c>
      <c r="G77" s="90">
        <f t="shared" ca="1" si="12"/>
        <v>976637883.47546172</v>
      </c>
      <c r="H77" s="90">
        <f t="shared" ca="1" si="12"/>
        <v>781310306.78036952</v>
      </c>
      <c r="I77" s="90">
        <f t="shared" ca="1" si="12"/>
        <v>585982730.08527708</v>
      </c>
      <c r="J77" s="90">
        <f t="shared" ca="1" si="12"/>
        <v>390655153.39018476</v>
      </c>
      <c r="K77" s="90">
        <f t="shared" ca="1" si="12"/>
        <v>195327576.69509238</v>
      </c>
      <c r="L77">
        <f ca="1">IF('NGPS 2020'!$A85="MR",INDIRECT("'NGPS 2020'!"&amp;'Country Selector'!$B$3&amp;ROW($A85))*10^12,0)*'Process Emissions Multipliers'!$B$48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2030'!$A85="MR",INDIRECT("'NGPS 2030'!"&amp;'Country Selector'!$B$3&amp;ROW($A85))*10^12,0)*'Process Emissions Multipliers'!$D$48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Multipliers'!$E$48</f>
        <v>0</v>
      </c>
    </row>
    <row r="78" spans="1:42">
      <c r="A78" s="74">
        <v>26</v>
      </c>
      <c r="B78">
        <f ca="1">IF('NGPS 2010'!$A86="MR",INDIRECT("'NGPS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IF('NGPS 2020'!$A86="MR",INDIRECT("'NGPS 2020'!"&amp;'Country Selector'!$B$3&amp;ROW($A86))*10^12,0)*'Process Emissions Multipliers'!$B$48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IF('NGPS 2030'!$A86="MR",INDIRECT("'NGPS 2030'!"&amp;'Country Selector'!$B$3&amp;ROW($A86))*10^12,0)*'Process Emissions Multipliers'!$D$48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Multipliers'!$E$48</f>
        <v>0</v>
      </c>
    </row>
    <row r="79" spans="1:42">
      <c r="A79" s="74">
        <v>27</v>
      </c>
      <c r="B79">
        <f ca="1">IF('NGPS 2010'!$A87="MR",INDIRECT("'NGPS 2010'!"&amp;'Country Selector'!$B$3&amp;ROW($A87))*10^12,0)</f>
        <v>1418288107.3168118</v>
      </c>
      <c r="C79" s="90">
        <f t="shared" ca="1" si="15"/>
        <v>1276459296.5851307</v>
      </c>
      <c r="D79" s="90">
        <f t="shared" ca="1" si="12"/>
        <v>1134630485.8534493</v>
      </c>
      <c r="E79" s="90">
        <f t="shared" ca="1" si="12"/>
        <v>992801675.12176824</v>
      </c>
      <c r="F79" s="90">
        <f t="shared" ca="1" si="12"/>
        <v>850972864.39008713</v>
      </c>
      <c r="G79" s="90">
        <f t="shared" ca="1" si="12"/>
        <v>709144053.6584059</v>
      </c>
      <c r="H79" s="90">
        <f t="shared" ca="1" si="12"/>
        <v>567315242.92672467</v>
      </c>
      <c r="I79" s="90">
        <f t="shared" ca="1" si="12"/>
        <v>425486432.19504356</v>
      </c>
      <c r="J79" s="90">
        <f t="shared" ca="1" si="12"/>
        <v>283657621.46336234</v>
      </c>
      <c r="K79" s="90">
        <f t="shared" ca="1" si="12"/>
        <v>141828810.73168117</v>
      </c>
      <c r="L79">
        <f ca="1">IF('NGPS 2020'!$A87="MR",INDIRECT("'NGPS 2020'!"&amp;'Country Selector'!$B$3&amp;ROW($A87))*10^12,0)*'Process Emissions Multipliers'!$B$48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2030'!$A87="MR",INDIRECT("'NGPS 2030'!"&amp;'Country Selector'!$B$3&amp;ROW($A87))*10^12,0)*'Process Emissions Multipliers'!$D$48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Multipliers'!$E$48</f>
        <v>0</v>
      </c>
    </row>
    <row r="80" spans="1:42">
      <c r="A80" s="74">
        <v>28</v>
      </c>
      <c r="B80">
        <f ca="1">IF('NGPS 2010'!$A88="MR",INDIRECT("'NGPS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IF('NGPS 2020'!$A88="MR",INDIRECT("'NGPS 2020'!"&amp;'Country Selector'!$B$3&amp;ROW($A88))*10^12,0)*'Process Emissions Multipliers'!$B$48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2030'!$A88="MR",INDIRECT("'NGPS 2030'!"&amp;'Country Selector'!$B$3&amp;ROW($A88))*10^12,0)*'Process Emissions Multipliers'!$D$48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Multipliers'!$E$48</f>
        <v>0</v>
      </c>
    </row>
    <row r="81" spans="1:42">
      <c r="A81" s="74">
        <v>29</v>
      </c>
      <c r="B81">
        <f ca="1">IF('NGPS 2010'!$A89="MR",INDIRECT("'NGPS 2010'!"&amp;'Country Selector'!$B$3&amp;ROW($A89))*10^12,0)</f>
        <v>0</v>
      </c>
      <c r="C81" s="90">
        <f t="shared" ca="1" si="15"/>
        <v>37916036.287953451</v>
      </c>
      <c r="D81" s="90">
        <f t="shared" ca="1" si="12"/>
        <v>75832072.575906903</v>
      </c>
      <c r="E81" s="90">
        <f t="shared" ca="1" si="12"/>
        <v>113748108.86386037</v>
      </c>
      <c r="F81" s="90">
        <f t="shared" ca="1" si="12"/>
        <v>151664145.15181381</v>
      </c>
      <c r="G81" s="90">
        <f t="shared" ca="1" si="12"/>
        <v>189580181.43976727</v>
      </c>
      <c r="H81" s="90">
        <f t="shared" ca="1" si="12"/>
        <v>227496217.72772074</v>
      </c>
      <c r="I81" s="90">
        <f t="shared" ca="1" si="12"/>
        <v>265412254.01567417</v>
      </c>
      <c r="J81" s="90">
        <f t="shared" ca="1" si="12"/>
        <v>303328290.30362761</v>
      </c>
      <c r="K81" s="90">
        <f t="shared" ca="1" si="12"/>
        <v>341244326.59158111</v>
      </c>
      <c r="L81">
        <f ca="1">IF('NGPS 2020'!$A89="MR",INDIRECT("'NGPS 2020'!"&amp;'Country Selector'!$B$3&amp;ROW($A89))*10^12,0)*'Process Emissions Multipliers'!$B$48</f>
        <v>379160362.87953454</v>
      </c>
      <c r="M81" s="90">
        <f t="shared" ca="1" si="16"/>
        <v>341244326.59158111</v>
      </c>
      <c r="N81" s="90">
        <f t="shared" ca="1" si="13"/>
        <v>303328290.30362761</v>
      </c>
      <c r="O81" s="90">
        <f t="shared" ca="1" si="13"/>
        <v>265412254.01567417</v>
      </c>
      <c r="P81" s="90">
        <f t="shared" ca="1" si="13"/>
        <v>227496217.72772074</v>
      </c>
      <c r="Q81" s="90">
        <f t="shared" ca="1" si="13"/>
        <v>189580181.43976727</v>
      </c>
      <c r="R81" s="90">
        <f t="shared" ca="1" si="13"/>
        <v>151664145.15181381</v>
      </c>
      <c r="S81" s="90">
        <f t="shared" ca="1" si="13"/>
        <v>113748108.86386037</v>
      </c>
      <c r="T81" s="90">
        <f t="shared" ca="1" si="13"/>
        <v>75832072.575906903</v>
      </c>
      <c r="U81" s="90">
        <f t="shared" ca="1" si="13"/>
        <v>37916036.287953451</v>
      </c>
      <c r="V81">
        <f ca="1">IF('NGPS 2030'!$A89="MR",INDIRECT("'NGPS 2030'!"&amp;'Country Selector'!$B$3&amp;ROW($A89))*10^12,0)*'Process Emissions Multipliers'!$D$48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Multipliers'!$E$48</f>
        <v>0</v>
      </c>
    </row>
    <row r="82" spans="1:42">
      <c r="A82" s="74">
        <v>30</v>
      </c>
      <c r="B82">
        <f ca="1">IF('NGPS 2010'!$A90="MR",INDIRECT("'NGPS 2010'!"&amp;'Country Selector'!$B$3&amp;ROW($A90))*10^12,0)</f>
        <v>696625576.08296537</v>
      </c>
      <c r="C82" s="90">
        <f t="shared" ca="1" si="15"/>
        <v>626963018.47466886</v>
      </c>
      <c r="D82" s="90">
        <f t="shared" ca="1" si="12"/>
        <v>557300460.86637235</v>
      </c>
      <c r="E82" s="90">
        <f t="shared" ca="1" si="12"/>
        <v>487637903.25807571</v>
      </c>
      <c r="F82" s="90">
        <f t="shared" ca="1" si="12"/>
        <v>417975345.6497792</v>
      </c>
      <c r="G82" s="90">
        <f t="shared" ca="1" si="12"/>
        <v>348312788.04148269</v>
      </c>
      <c r="H82" s="90">
        <f t="shared" ca="1" si="12"/>
        <v>278650230.43318617</v>
      </c>
      <c r="I82" s="90">
        <f t="shared" ca="1" si="12"/>
        <v>208987672.8248896</v>
      </c>
      <c r="J82" s="90">
        <f t="shared" ca="1" si="12"/>
        <v>139325115.21659309</v>
      </c>
      <c r="K82" s="90">
        <f t="shared" ca="1" si="12"/>
        <v>69662557.608296543</v>
      </c>
      <c r="L82">
        <f ca="1">IF('NGPS 2020'!$A90="MR",INDIRECT("'NGPS 2020'!"&amp;'Country Selector'!$B$3&amp;ROW($A90))*10^12,0)*'Process Emissions Multipliers'!$B$48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2030'!$A90="MR",INDIRECT("'NGPS 2030'!"&amp;'Country Selector'!$B$3&amp;ROW($A90))*10^12,0)*'Process Emissions Multipliers'!$D$48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Multipliers'!$E$48</f>
        <v>0</v>
      </c>
    </row>
    <row r="83" spans="1:42">
      <c r="A83" s="74">
        <v>31</v>
      </c>
      <c r="B83">
        <f ca="1">IF('NGPS 2010'!$A91="MR",INDIRECT("'NGPS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IF('NGPS 2020'!$A91="MR",INDIRECT("'NGPS 2020'!"&amp;'Country Selector'!$B$3&amp;ROW($A91))*10^12,0)*'Process Emissions Multipliers'!$B$48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IF('NGPS 2030'!$A91="MR",INDIRECT("'NGPS 2030'!"&amp;'Country Selector'!$B$3&amp;ROW($A91))*10^12,0)*'Process Emissions Multipliers'!$D$48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Multipliers'!$E$48</f>
        <v>0</v>
      </c>
    </row>
    <row r="84" spans="1:42">
      <c r="A84" s="74">
        <v>32</v>
      </c>
      <c r="B84">
        <f ca="1">IF('NGPS 2010'!$A92="MR",INDIRECT("'NGPS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2020'!$A92="MR",INDIRECT("'NGPS 2020'!"&amp;'Country Selector'!$B$3&amp;ROW($A92))*10^12,0)*'Process Emissions Multipliers'!$B$48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2030'!$A92="MR",INDIRECT("'NGPS 2030'!"&amp;'Country Selector'!$B$3&amp;ROW($A92))*10^12,0)*'Process Emissions Multipliers'!$D$48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Multipliers'!$E$48</f>
        <v>0</v>
      </c>
    </row>
    <row r="85" spans="1:42">
      <c r="A85" s="74">
        <v>33</v>
      </c>
      <c r="B85">
        <f ca="1">IF('NGPS 2010'!$A93="MR",INDIRECT("'NGPS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2020'!$A93="MR",INDIRECT("'NGPS 2020'!"&amp;'Country Selector'!$B$3&amp;ROW($A93))*10^12,0)*'Process Emissions Multipliers'!$B$48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2030'!$A93="MR",INDIRECT("'NGPS 2030'!"&amp;'Country Selector'!$B$3&amp;ROW($A93))*10^12,0)*'Process Emissions Multipliers'!$D$48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Multipliers'!$E$48</f>
        <v>0</v>
      </c>
    </row>
    <row r="86" spans="1:42">
      <c r="A86" s="74">
        <v>34</v>
      </c>
      <c r="B86">
        <f ca="1">IF('NGPS 2010'!$A94="MR",INDIRECT("'NGPS 2010'!"&amp;'Country Selector'!$B$3&amp;ROW($A94))*10^12,0)</f>
        <v>341281454.99323636</v>
      </c>
      <c r="C86" s="90">
        <f t="shared" ca="1" si="15"/>
        <v>32720261088.121269</v>
      </c>
      <c r="D86" s="90">
        <f t="shared" ca="1" si="12"/>
        <v>65099240721.249306</v>
      </c>
      <c r="E86" s="90">
        <f t="shared" ca="1" si="12"/>
        <v>97478220354.377335</v>
      </c>
      <c r="F86" s="90">
        <f t="shared" ca="1" si="12"/>
        <v>129857199987.50537</v>
      </c>
      <c r="G86" s="90">
        <f t="shared" ca="1" si="12"/>
        <v>162236179620.63339</v>
      </c>
      <c r="H86" s="90">
        <f t="shared" ca="1" si="12"/>
        <v>194615159253.76141</v>
      </c>
      <c r="I86" s="90">
        <f t="shared" ca="1" si="12"/>
        <v>226994138886.8895</v>
      </c>
      <c r="J86" s="90">
        <f t="shared" ca="1" si="12"/>
        <v>259373118520.01752</v>
      </c>
      <c r="K86" s="90">
        <f t="shared" ca="1" si="12"/>
        <v>291752098153.14551</v>
      </c>
      <c r="L86">
        <f ca="1">IF('NGPS 2020'!$A94="MR",INDIRECT("'NGPS 2020'!"&amp;'Country Selector'!$B$3&amp;ROW($A94))*10^12,0)*'Process Emissions Multipliers'!$B$48</f>
        <v>324131077786.27356</v>
      </c>
      <c r="M86" s="90">
        <f t="shared" ca="1" si="16"/>
        <v>291717970007.64618</v>
      </c>
      <c r="N86" s="90">
        <f t="shared" ca="1" si="13"/>
        <v>259304862229.01886</v>
      </c>
      <c r="O86" s="90">
        <f t="shared" ca="1" si="13"/>
        <v>226891754450.39151</v>
      </c>
      <c r="P86" s="90">
        <f t="shared" ca="1" si="13"/>
        <v>194478646671.76413</v>
      </c>
      <c r="Q86" s="90">
        <f t="shared" ca="1" si="13"/>
        <v>162065538893.13678</v>
      </c>
      <c r="R86" s="90">
        <f t="shared" ca="1" si="13"/>
        <v>129652431114.50943</v>
      </c>
      <c r="S86" s="90">
        <f t="shared" ca="1" si="13"/>
        <v>97239323335.882065</v>
      </c>
      <c r="T86" s="90">
        <f t="shared" ca="1" si="13"/>
        <v>64826215557.254715</v>
      </c>
      <c r="U86" s="90">
        <f t="shared" ca="1" si="13"/>
        <v>32413107778.627357</v>
      </c>
      <c r="V86">
        <f ca="1">IF('NGPS 2030'!$A94="MR",INDIRECT("'NGPS 2030'!"&amp;'Country Selector'!$B$3&amp;ROW($A94))*10^12,0)*'Process Emissions Multipliers'!$D$48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Multipliers'!$E$48</f>
        <v>0</v>
      </c>
    </row>
    <row r="87" spans="1:42">
      <c r="A87" s="74">
        <v>35</v>
      </c>
      <c r="B87">
        <f ca="1">IF('NGPS 2010'!$A95="MR",INDIRECT("'NGPS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2020'!$A95="MR",INDIRECT("'NGPS 2020'!"&amp;'Country Selector'!$B$3&amp;ROW($A95))*10^12,0)*'Process Emissions Multipliers'!$B$48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2030'!$A95="MR",INDIRECT("'NGPS 2030'!"&amp;'Country Selector'!$B$3&amp;ROW($A95))*10^12,0)*'Process Emissions Multipliers'!$D$48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Multipliers'!$E$48</f>
        <v>0</v>
      </c>
    </row>
    <row r="88" spans="1:42">
      <c r="A88" s="74">
        <v>36</v>
      </c>
      <c r="B88">
        <f ca="1">IF('NGPS 2010'!$A96="MR",INDIRECT("'NGPS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2020'!$A96="MR",INDIRECT("'NGPS 2020'!"&amp;'Country Selector'!$B$3&amp;ROW($A96))*10^12,0)*'Process Emissions Multipliers'!$B$48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2030'!$A96="MR",INDIRECT("'NGPS 2030'!"&amp;'Country Selector'!$B$3&amp;ROW($A96))*10^12,0)*'Process Emissions Multipliers'!$D$48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Multipliers'!$E$48</f>
        <v>0</v>
      </c>
    </row>
    <row r="89" spans="1:42">
      <c r="A89" s="74">
        <v>37</v>
      </c>
      <c r="B89">
        <f ca="1">IF('NGPS 2010'!$A97="MR",INDIRECT("'NGPS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2020'!$A97="MR",INDIRECT("'NGPS 2020'!"&amp;'Country Selector'!$B$3&amp;ROW($A97))*10^12,0)*'Process Emissions Multipliers'!$B$48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2030'!$A97="MR",INDIRECT("'NGPS 2030'!"&amp;'Country Selector'!$B$3&amp;ROW($A97))*10^12,0)*'Process Emissions Multipliers'!$D$48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Multipliers'!$E$48</f>
        <v>0</v>
      </c>
    </row>
    <row r="90" spans="1:42">
      <c r="A90" s="74">
        <v>38</v>
      </c>
      <c r="B90">
        <f ca="1">IF('NGPS 2010'!$A98="MR",INDIRECT("'NGPS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2020'!$A98="MR",INDIRECT("'NGPS 2020'!"&amp;'Country Selector'!$B$3&amp;ROW($A98))*10^12,0)*'Process Emissions Multipliers'!$B$48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2030'!$A98="MR",INDIRECT("'NGPS 2030'!"&amp;'Country Selector'!$B$3&amp;ROW($A98))*10^12,0)*'Process Emissions Multipliers'!$D$48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Multipliers'!$E$48</f>
        <v>0</v>
      </c>
    </row>
    <row r="91" spans="1:42">
      <c r="A91" s="74">
        <v>39</v>
      </c>
      <c r="B91">
        <f ca="1">IF('NGPS 2010'!$A99="MR",INDIRECT("'NGPS 2010'!"&amp;'Country Selector'!$B$3&amp;ROW($A99))*10^12,0)</f>
        <v>291749709787.52411</v>
      </c>
      <c r="C91" s="90">
        <f t="shared" ca="1" si="15"/>
        <v>262574738808.77167</v>
      </c>
      <c r="D91" s="90">
        <f t="shared" ca="1" si="12"/>
        <v>233399767830.01929</v>
      </c>
      <c r="E91" s="90">
        <f t="shared" ca="1" si="12"/>
        <v>204224796851.26688</v>
      </c>
      <c r="F91" s="90">
        <f t="shared" ca="1" si="12"/>
        <v>175049825872.51447</v>
      </c>
      <c r="G91" s="90">
        <f t="shared" ca="1" si="12"/>
        <v>145874854893.76205</v>
      </c>
      <c r="H91" s="90">
        <f t="shared" ca="1" si="12"/>
        <v>116699883915.00964</v>
      </c>
      <c r="I91" s="90">
        <f t="shared" ca="1" si="12"/>
        <v>87524912936.257233</v>
      </c>
      <c r="J91" s="90">
        <f t="shared" ca="1" si="12"/>
        <v>58349941957.504822</v>
      </c>
      <c r="K91" s="90">
        <f t="shared" ca="1" si="12"/>
        <v>29174970978.752411</v>
      </c>
      <c r="L91">
        <f ca="1">IF('NGPS 2020'!$A99="MR",INDIRECT("'NGPS 2020'!"&amp;'Country Selector'!$B$3&amp;ROW($A99))*10^12,0)*'Process Emissions Multipliers'!$B$48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2030'!$A99="MR",INDIRECT("'NGPS 2030'!"&amp;'Country Selector'!$B$3&amp;ROW($A99))*10^12,0)*'Process Emissions Multipliers'!$D$48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Multipliers'!$E$48</f>
        <v>0</v>
      </c>
    </row>
    <row r="92" spans="1:42">
      <c r="A92" s="74">
        <v>40</v>
      </c>
      <c r="B92">
        <f ca="1">IF('NGPS 2010'!$A100="MR",INDIRECT("'NGPS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2020'!$A100="MR",INDIRECT("'NGPS 2020'!"&amp;'Country Selector'!$B$3&amp;ROW($A100))*10^12,0)*'Process Emissions Multipliers'!$B$48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2030'!$A100="MR",INDIRECT("'NGPS 2030'!"&amp;'Country Selector'!$B$3&amp;ROW($A100))*10^12,0)*'Process Emissions Multipliers'!$D$48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Multipliers'!$E$48</f>
        <v>0</v>
      </c>
    </row>
    <row r="93" spans="1:42">
      <c r="A93" s="74">
        <v>41</v>
      </c>
      <c r="B93">
        <f ca="1">IF('NGPS 2010'!$A101="MR",INDIRECT("'NGPS 2010'!"&amp;'Country Selector'!$B$3&amp;ROW($A101))*10^12,0)</f>
        <v>188153719.0513427</v>
      </c>
      <c r="C93" s="90">
        <f t="shared" ca="1" si="15"/>
        <v>169338347.14620844</v>
      </c>
      <c r="D93" s="90">
        <f t="shared" ca="1" si="12"/>
        <v>150522975.24107414</v>
      </c>
      <c r="E93" s="90">
        <f t="shared" ca="1" si="12"/>
        <v>131707603.33593988</v>
      </c>
      <c r="F93" s="90">
        <f t="shared" ca="1" si="12"/>
        <v>112892231.43080561</v>
      </c>
      <c r="G93" s="90">
        <f t="shared" ca="1" si="12"/>
        <v>94076859.525671348</v>
      </c>
      <c r="H93" s="90">
        <f t="shared" ca="1" si="12"/>
        <v>75261487.620537072</v>
      </c>
      <c r="I93" s="90">
        <f t="shared" ca="1" si="12"/>
        <v>56446115.715402804</v>
      </c>
      <c r="J93" s="90">
        <f t="shared" ca="1" si="12"/>
        <v>37630743.810268536</v>
      </c>
      <c r="K93" s="90">
        <f t="shared" ca="1" si="12"/>
        <v>18815371.905134268</v>
      </c>
      <c r="L93">
        <f ca="1">IF('NGPS 2020'!$A101="MR",INDIRECT("'NGPS 2020'!"&amp;'Country Selector'!$B$3&amp;ROW($A101))*10^12,0)*'Process Emissions Multipliers'!$B$48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2030'!$A101="MR",INDIRECT("'NGPS 2030'!"&amp;'Country Selector'!$B$3&amp;ROW($A101))*10^12,0)*'Process Emissions Multipliers'!$D$48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Multipliers'!$E$48</f>
        <v>0</v>
      </c>
    </row>
    <row r="94" spans="1:42">
      <c r="A94" s="74">
        <v>42</v>
      </c>
      <c r="B94">
        <f ca="1">IF('NGPS 2010'!$A102="MR",INDIRECT("'NGPS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2020'!$A102="MR",INDIRECT("'NGPS 2020'!"&amp;'Country Selector'!$B$3&amp;ROW($A102))*10^12,0)*'Process Emissions Multipliers'!$B$48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2030'!$A102="MR",INDIRECT("'NGPS 2030'!"&amp;'Country Selector'!$B$3&amp;ROW($A102))*10^12,0)*'Process Emissions Multipliers'!$D$48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Multipliers'!$E$48</f>
        <v>0</v>
      </c>
    </row>
    <row r="95" spans="1:42">
      <c r="A95" s="74">
        <v>43</v>
      </c>
      <c r="B95">
        <f ca="1">IF('NGPS 2010'!$A103="MR",INDIRECT("'NGPS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2020'!$A103="MR",INDIRECT("'NGPS 2020'!"&amp;'Country Selector'!$B$3&amp;ROW($A103))*10^12,0)*'Process Emissions Multipliers'!$B$48</f>
        <v>0</v>
      </c>
      <c r="M95" s="90">
        <f t="shared" ca="1" si="16"/>
        <v>173449113001.58484</v>
      </c>
      <c r="N95" s="90">
        <f t="shared" ca="1" si="13"/>
        <v>346898226003.16968</v>
      </c>
      <c r="O95" s="90">
        <f t="shared" ref="N95:U126" ca="1" si="21">$L95*($V$1-O$1)/($V$1-$L$1)+$V95*(O$1-$L$1)/($V$1-$L$1)</f>
        <v>520347339004.75452</v>
      </c>
      <c r="P95" s="90">
        <f t="shared" ca="1" si="21"/>
        <v>693796452006.33936</v>
      </c>
      <c r="Q95" s="90">
        <f t="shared" ca="1" si="21"/>
        <v>867245565007.92419</v>
      </c>
      <c r="R95" s="90">
        <f t="shared" ca="1" si="21"/>
        <v>1040694678009.509</v>
      </c>
      <c r="S95" s="90">
        <f t="shared" ca="1" si="21"/>
        <v>1214143791011.094</v>
      </c>
      <c r="T95" s="90">
        <f t="shared" ca="1" si="21"/>
        <v>1387592904012.6787</v>
      </c>
      <c r="U95" s="90">
        <f t="shared" ca="1" si="21"/>
        <v>1561042017014.2634</v>
      </c>
      <c r="V95">
        <f ca="1">IF('NGPS 2030'!$A103="MR",INDIRECT("'NGPS 2030'!"&amp;'Country Selector'!$B$3&amp;ROW($A103))*10^12,0)*'Process Emissions Multipliers'!$D$48</f>
        <v>1734491130015.8484</v>
      </c>
      <c r="W95" s="90">
        <f t="shared" ref="W95:AL110" ca="1" si="22">$V95*($AP$1-W$1)/($AP$1-$V$1)+$AP95*(W$1-$V$1)/($AP$1-$V$1)</f>
        <v>1742929228107.1304</v>
      </c>
      <c r="X95" s="90">
        <f t="shared" ca="1" si="22"/>
        <v>1751367326198.4121</v>
      </c>
      <c r="Y95" s="90">
        <f t="shared" ca="1" si="22"/>
        <v>1759805424289.6941</v>
      </c>
      <c r="Z95" s="90">
        <f t="shared" ca="1" si="22"/>
        <v>1768243522380.9761</v>
      </c>
      <c r="AA95" s="90">
        <f t="shared" ca="1" si="22"/>
        <v>1776681620472.2578</v>
      </c>
      <c r="AB95" s="90">
        <f t="shared" ca="1" si="22"/>
        <v>1785119718563.5398</v>
      </c>
      <c r="AC95" s="90">
        <f t="shared" ca="1" si="22"/>
        <v>1793557816654.8213</v>
      </c>
      <c r="AD95" s="90">
        <f t="shared" ca="1" si="22"/>
        <v>1801995914746.1035</v>
      </c>
      <c r="AE95" s="90">
        <f t="shared" ca="1" si="22"/>
        <v>1810434012837.3853</v>
      </c>
      <c r="AF95" s="90">
        <f t="shared" ca="1" si="22"/>
        <v>1818872110928.667</v>
      </c>
      <c r="AG95" s="90">
        <f t="shared" ca="1" si="22"/>
        <v>1827310209019.9492</v>
      </c>
      <c r="AH95" s="90">
        <f t="shared" ca="1" si="22"/>
        <v>1835748307111.231</v>
      </c>
      <c r="AI95" s="90">
        <f t="shared" ca="1" si="22"/>
        <v>1844186405202.5132</v>
      </c>
      <c r="AJ95" s="90">
        <f t="shared" ca="1" si="22"/>
        <v>1852624503293.7949</v>
      </c>
      <c r="AK95" s="90">
        <f t="shared" ca="1" si="22"/>
        <v>1861062601385.0769</v>
      </c>
      <c r="AL95" s="90">
        <f t="shared" ca="1" si="22"/>
        <v>1869500699476.3586</v>
      </c>
      <c r="AM95" s="90">
        <f t="shared" ca="1" si="19"/>
        <v>1877938797567.6404</v>
      </c>
      <c r="AN95" s="90">
        <f t="shared" ca="1" si="19"/>
        <v>1886376895658.9224</v>
      </c>
      <c r="AO95" s="90">
        <f t="shared" ca="1" si="19"/>
        <v>1894814993750.2041</v>
      </c>
      <c r="AP95">
        <f ca="1">V95*'Process Emissions Multipliers'!$E$48</f>
        <v>1903253091841.4861</v>
      </c>
    </row>
    <row r="96" spans="1:42">
      <c r="A96" s="74">
        <v>44</v>
      </c>
      <c r="B96">
        <f ca="1">IF('NGPS 2010'!$A104="MR",INDIRECT("'NGPS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2020'!$A104="MR",INDIRECT("'NGPS 2020'!"&amp;'Country Selector'!$B$3&amp;ROW($A104))*10^12,0)*'Process Emissions Multipliers'!$B$48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2030'!$A104="MR",INDIRECT("'NGPS 2030'!"&amp;'Country Selector'!$B$3&amp;ROW($A104))*10^12,0)*'Process Emissions Multipliers'!$D$48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Multipliers'!$E$48</f>
        <v>0</v>
      </c>
    </row>
    <row r="97" spans="1:42">
      <c r="A97" s="74">
        <v>45</v>
      </c>
      <c r="B97">
        <f ca="1">IF('NGPS 2010'!$A105="MR",INDIRECT("'NGPS 2010'!"&amp;'Country Selector'!$B$3&amp;ROW($A105))*10^12,0)</f>
        <v>439684127.4143526</v>
      </c>
      <c r="C97" s="90">
        <f t="shared" ca="1" si="15"/>
        <v>395715714.67291731</v>
      </c>
      <c r="D97" s="90">
        <f t="shared" ca="1" si="20"/>
        <v>351747301.93148208</v>
      </c>
      <c r="E97" s="90">
        <f t="shared" ca="1" si="20"/>
        <v>307778889.19004685</v>
      </c>
      <c r="F97" s="90">
        <f t="shared" ca="1" si="20"/>
        <v>263810476.44861156</v>
      </c>
      <c r="G97" s="90">
        <f t="shared" ca="1" si="20"/>
        <v>219842063.7071763</v>
      </c>
      <c r="H97" s="90">
        <f t="shared" ca="1" si="20"/>
        <v>175873650.96574104</v>
      </c>
      <c r="I97" s="90">
        <f t="shared" ca="1" si="20"/>
        <v>131905238.22430578</v>
      </c>
      <c r="J97" s="90">
        <f t="shared" ca="1" si="20"/>
        <v>87936825.482870519</v>
      </c>
      <c r="K97" s="90">
        <f t="shared" ca="1" si="20"/>
        <v>43968412.74143526</v>
      </c>
      <c r="L97">
        <f ca="1">IF('NGPS 2020'!$A105="MR",INDIRECT("'NGPS 2020'!"&amp;'Country Selector'!$B$3&amp;ROW($A105))*10^12,0)*'Process Emissions Multipliers'!$B$48</f>
        <v>0</v>
      </c>
      <c r="M97" s="90">
        <f t="shared" ca="1" si="16"/>
        <v>89231003552.858093</v>
      </c>
      <c r="N97" s="90">
        <f t="shared" ca="1" si="21"/>
        <v>178462007105.71619</v>
      </c>
      <c r="O97" s="90">
        <f t="shared" ca="1" si="21"/>
        <v>267693010658.57428</v>
      </c>
      <c r="P97" s="90">
        <f t="shared" ca="1" si="21"/>
        <v>356924014211.43237</v>
      </c>
      <c r="Q97" s="90">
        <f t="shared" ca="1" si="21"/>
        <v>446155017764.29041</v>
      </c>
      <c r="R97" s="90">
        <f t="shared" ca="1" si="21"/>
        <v>535386021317.14856</v>
      </c>
      <c r="S97" s="90">
        <f t="shared" ca="1" si="21"/>
        <v>624617024870.00659</v>
      </c>
      <c r="T97" s="90">
        <f t="shared" ca="1" si="21"/>
        <v>713848028422.86475</v>
      </c>
      <c r="U97" s="90">
        <f t="shared" ca="1" si="21"/>
        <v>803079031975.7229</v>
      </c>
      <c r="V97">
        <f ca="1">IF('NGPS 2030'!$A105="MR",INDIRECT("'NGPS 2030'!"&amp;'Country Selector'!$B$3&amp;ROW($A105))*10^12,0)*'Process Emissions Multipliers'!$D$48</f>
        <v>892310035528.58093</v>
      </c>
      <c r="W97" s="90">
        <f t="shared" ca="1" si="22"/>
        <v>896651020315.02747</v>
      </c>
      <c r="X97" s="90">
        <f t="shared" ca="1" si="22"/>
        <v>900992005101.47424</v>
      </c>
      <c r="Y97" s="90">
        <f t="shared" ca="1" si="22"/>
        <v>905332989887.92065</v>
      </c>
      <c r="Z97" s="90">
        <f t="shared" ca="1" si="22"/>
        <v>909673974674.36743</v>
      </c>
      <c r="AA97" s="90">
        <f t="shared" ca="1" si="22"/>
        <v>914014959460.81409</v>
      </c>
      <c r="AB97" s="90">
        <f t="shared" ca="1" si="22"/>
        <v>918355944247.2605</v>
      </c>
      <c r="AC97" s="90">
        <f t="shared" ca="1" si="22"/>
        <v>922696929033.70728</v>
      </c>
      <c r="AD97" s="90">
        <f t="shared" ca="1" si="22"/>
        <v>927037913820.15381</v>
      </c>
      <c r="AE97" s="90">
        <f t="shared" ca="1" si="22"/>
        <v>931378898606.60059</v>
      </c>
      <c r="AF97" s="90">
        <f t="shared" ca="1" si="22"/>
        <v>935719883393.04712</v>
      </c>
      <c r="AG97" s="90">
        <f t="shared" ca="1" si="22"/>
        <v>940060868179.49365</v>
      </c>
      <c r="AH97" s="90">
        <f t="shared" ca="1" si="22"/>
        <v>944401852965.94031</v>
      </c>
      <c r="AI97" s="90">
        <f t="shared" ca="1" si="22"/>
        <v>948742837752.38684</v>
      </c>
      <c r="AJ97" s="90">
        <f t="shared" ca="1" si="22"/>
        <v>953083822538.8335</v>
      </c>
      <c r="AK97" s="90">
        <f t="shared" ca="1" si="22"/>
        <v>957424807325.28003</v>
      </c>
      <c r="AL97" s="90">
        <f t="shared" ca="1" si="22"/>
        <v>961765792111.72668</v>
      </c>
      <c r="AM97" s="90">
        <f t="shared" ca="1" si="19"/>
        <v>966106776898.17334</v>
      </c>
      <c r="AN97" s="90">
        <f t="shared" ca="1" si="19"/>
        <v>970447761684.62012</v>
      </c>
      <c r="AO97" s="90">
        <f t="shared" ca="1" si="19"/>
        <v>974788746471.06653</v>
      </c>
      <c r="AP97">
        <f ca="1">V97*'Process Emissions Multipliers'!$E$48</f>
        <v>979129731257.51318</v>
      </c>
    </row>
    <row r="98" spans="1:42">
      <c r="A98" s="74">
        <v>46</v>
      </c>
      <c r="B98">
        <f ca="1">IF('NGPS 2010'!$A106="MR",INDIRECT("'NGPS 2010'!"&amp;'Country Selector'!$B$3&amp;ROW($A106))*10^12,0)</f>
        <v>1780717002.4468632</v>
      </c>
      <c r="C98" s="90">
        <f t="shared" ca="1" si="15"/>
        <v>1800481221.7842066</v>
      </c>
      <c r="D98" s="90">
        <f t="shared" ca="1" si="20"/>
        <v>1820245441.1215501</v>
      </c>
      <c r="E98" s="90">
        <f t="shared" ca="1" si="20"/>
        <v>1840009660.4588938</v>
      </c>
      <c r="F98" s="90">
        <f t="shared" ca="1" si="20"/>
        <v>1859773879.7962372</v>
      </c>
      <c r="G98" s="90">
        <f t="shared" ca="1" si="20"/>
        <v>1879538099.1335807</v>
      </c>
      <c r="H98" s="90">
        <f t="shared" ca="1" si="20"/>
        <v>1899302318.4709241</v>
      </c>
      <c r="I98" s="90">
        <f t="shared" ca="1" si="20"/>
        <v>1919066537.8082676</v>
      </c>
      <c r="J98" s="90">
        <f t="shared" ca="1" si="20"/>
        <v>1938830757.1456113</v>
      </c>
      <c r="K98" s="90">
        <f t="shared" ca="1" si="20"/>
        <v>1958594976.4829547</v>
      </c>
      <c r="L98">
        <f ca="1">IF('NGPS 2020'!$A106="MR",INDIRECT("'NGPS 2020'!"&amp;'Country Selector'!$B$3&amp;ROW($A106))*10^12,0)*'Process Emissions Multipliers'!$B$48</f>
        <v>1978359195.8202982</v>
      </c>
      <c r="M98" s="90">
        <f t="shared" ca="1" si="16"/>
        <v>183721715207.05481</v>
      </c>
      <c r="N98" s="90">
        <f t="shared" ca="1" si="21"/>
        <v>365465071218.28931</v>
      </c>
      <c r="O98" s="90">
        <f t="shared" ca="1" si="21"/>
        <v>547208427229.5238</v>
      </c>
      <c r="P98" s="90">
        <f t="shared" ca="1" si="21"/>
        <v>728951783240.7583</v>
      </c>
      <c r="Q98" s="90">
        <f t="shared" ca="1" si="21"/>
        <v>910695139251.9928</v>
      </c>
      <c r="R98" s="90">
        <f t="shared" ca="1" si="21"/>
        <v>1092438495263.2273</v>
      </c>
      <c r="S98" s="90">
        <f t="shared" ca="1" si="21"/>
        <v>1274181851274.4617</v>
      </c>
      <c r="T98" s="90">
        <f t="shared" ca="1" si="21"/>
        <v>1455925207285.6963</v>
      </c>
      <c r="U98" s="90">
        <f t="shared" ca="1" si="21"/>
        <v>1637668563296.9309</v>
      </c>
      <c r="V98">
        <f ca="1">IF('NGPS 2030'!$A106="MR",INDIRECT("'NGPS 2030'!"&amp;'Country Selector'!$B$3&amp;ROW($A106))*10^12,0)*'Process Emissions Multipliers'!$D$48</f>
        <v>1819411919308.1653</v>
      </c>
      <c r="W98" s="90">
        <f t="shared" ca="1" si="22"/>
        <v>1828263147185.8367</v>
      </c>
      <c r="X98" s="90">
        <f t="shared" ca="1" si="22"/>
        <v>1837114375063.5078</v>
      </c>
      <c r="Y98" s="90">
        <f t="shared" ca="1" si="22"/>
        <v>1845965602941.1787</v>
      </c>
      <c r="Z98" s="90">
        <f t="shared" ca="1" si="22"/>
        <v>1854816830818.8501</v>
      </c>
      <c r="AA98" s="90">
        <f t="shared" ca="1" si="22"/>
        <v>1863668058696.5215</v>
      </c>
      <c r="AB98" s="90">
        <f t="shared" ca="1" si="22"/>
        <v>1872519286574.1924</v>
      </c>
      <c r="AC98" s="90">
        <f t="shared" ca="1" si="22"/>
        <v>1881370514451.8638</v>
      </c>
      <c r="AD98" s="90">
        <f t="shared" ca="1" si="22"/>
        <v>1890221742329.5352</v>
      </c>
      <c r="AE98" s="90">
        <f t="shared" ca="1" si="22"/>
        <v>1899072970207.2061</v>
      </c>
      <c r="AF98" s="90">
        <f t="shared" ca="1" si="22"/>
        <v>1907924198084.8774</v>
      </c>
      <c r="AG98" s="90">
        <f t="shared" ca="1" si="22"/>
        <v>1916775425962.5488</v>
      </c>
      <c r="AH98" s="90">
        <f t="shared" ca="1" si="22"/>
        <v>1925626653840.2197</v>
      </c>
      <c r="AI98" s="90">
        <f t="shared" ca="1" si="22"/>
        <v>1934477881717.8911</v>
      </c>
      <c r="AJ98" s="90">
        <f t="shared" ca="1" si="22"/>
        <v>1943329109595.5625</v>
      </c>
      <c r="AK98" s="90">
        <f t="shared" ca="1" si="22"/>
        <v>1952180337473.2334</v>
      </c>
      <c r="AL98" s="90">
        <f t="shared" ca="1" si="22"/>
        <v>1961031565350.9048</v>
      </c>
      <c r="AM98" s="90">
        <f t="shared" ca="1" si="19"/>
        <v>1969882793228.5759</v>
      </c>
      <c r="AN98" s="90">
        <f t="shared" ca="1" si="19"/>
        <v>1978734021106.2471</v>
      </c>
      <c r="AO98" s="90">
        <f t="shared" ca="1" si="19"/>
        <v>1987585248983.9185</v>
      </c>
      <c r="AP98">
        <f ca="1">V98*'Process Emissions Multipliers'!$E$48</f>
        <v>1996436476861.5896</v>
      </c>
    </row>
    <row r="99" spans="1:42">
      <c r="A99" s="74">
        <v>47</v>
      </c>
      <c r="B99">
        <f ca="1">IF('NGPS 2010'!$A107="MR",INDIRECT("'NGPS 2010'!"&amp;'Country Selector'!$B$3&amp;ROW($A107))*10^12,0)</f>
        <v>0</v>
      </c>
      <c r="C99" s="90">
        <f t="shared" ca="1" si="15"/>
        <v>159586764244.62399</v>
      </c>
      <c r="D99" s="90">
        <f t="shared" ca="1" si="20"/>
        <v>319173528489.24799</v>
      </c>
      <c r="E99" s="90">
        <f t="shared" ca="1" si="20"/>
        <v>478760292733.87195</v>
      </c>
      <c r="F99" s="90">
        <f t="shared" ca="1" si="20"/>
        <v>638347056978.49597</v>
      </c>
      <c r="G99" s="90">
        <f t="shared" ca="1" si="20"/>
        <v>797933821223.12</v>
      </c>
      <c r="H99" s="90">
        <f t="shared" ca="1" si="20"/>
        <v>957520585467.7439</v>
      </c>
      <c r="I99" s="90">
        <f t="shared" ca="1" si="20"/>
        <v>1117107349712.3679</v>
      </c>
      <c r="J99" s="90">
        <f t="shared" ca="1" si="20"/>
        <v>1276694113956.9919</v>
      </c>
      <c r="K99" s="90">
        <f t="shared" ca="1" si="20"/>
        <v>1436280878201.616</v>
      </c>
      <c r="L99">
        <f ca="1">IF('NGPS 2020'!$A107="MR",INDIRECT("'NGPS 2020'!"&amp;'Country Selector'!$B$3&amp;ROW($A107))*10^12,0)*'Process Emissions Multipliers'!$B$48</f>
        <v>1595867642446.24</v>
      </c>
      <c r="M99" s="90">
        <f t="shared" ca="1" si="16"/>
        <v>1436280878201.616</v>
      </c>
      <c r="N99" s="90">
        <f t="shared" ca="1" si="21"/>
        <v>1276694113956.9919</v>
      </c>
      <c r="O99" s="90">
        <f t="shared" ca="1" si="21"/>
        <v>1117107349712.3679</v>
      </c>
      <c r="P99" s="90">
        <f t="shared" ca="1" si="21"/>
        <v>957520585467.7439</v>
      </c>
      <c r="Q99" s="90">
        <f t="shared" ca="1" si="21"/>
        <v>797933821223.12</v>
      </c>
      <c r="R99" s="90">
        <f t="shared" ca="1" si="21"/>
        <v>638347056978.49597</v>
      </c>
      <c r="S99" s="90">
        <f t="shared" ca="1" si="21"/>
        <v>478760292733.87195</v>
      </c>
      <c r="T99" s="90">
        <f t="shared" ca="1" si="21"/>
        <v>319173528489.24799</v>
      </c>
      <c r="U99" s="90">
        <f t="shared" ca="1" si="21"/>
        <v>159586764244.62399</v>
      </c>
      <c r="V99">
        <f ca="1">IF('NGPS 2030'!$A107="MR",INDIRECT("'NGPS 2030'!"&amp;'Country Selector'!$B$3&amp;ROW($A107))*10^12,0)*'Process Emissions Multipliers'!$D$48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Multipliers'!$E$48</f>
        <v>0</v>
      </c>
    </row>
    <row r="100" spans="1:42">
      <c r="A100" s="74">
        <v>48</v>
      </c>
      <c r="B100">
        <f ca="1">IF('NGPS 2010'!$A108="MR",INDIRECT("'NGPS 2010'!"&amp;'Country Selector'!$B$3&amp;ROW($A108))*10^12,0)</f>
        <v>0</v>
      </c>
      <c r="C100" s="90">
        <f t="shared" ca="1" si="15"/>
        <v>82099509653.713348</v>
      </c>
      <c r="D100" s="90">
        <f t="shared" ca="1" si="20"/>
        <v>164199019307.4267</v>
      </c>
      <c r="E100" s="90">
        <f t="shared" ca="1" si="20"/>
        <v>246298528961.14005</v>
      </c>
      <c r="F100" s="90">
        <f t="shared" ca="1" si="20"/>
        <v>328398038614.85339</v>
      </c>
      <c r="G100" s="90">
        <f t="shared" ca="1" si="20"/>
        <v>410497548268.56677</v>
      </c>
      <c r="H100" s="90">
        <f t="shared" ca="1" si="20"/>
        <v>492597057922.28009</v>
      </c>
      <c r="I100" s="90">
        <f t="shared" ca="1" si="20"/>
        <v>574696567575.99341</v>
      </c>
      <c r="J100" s="90">
        <f t="shared" ca="1" si="20"/>
        <v>656796077229.70679</v>
      </c>
      <c r="K100" s="90">
        <f t="shared" ca="1" si="20"/>
        <v>738895586883.42017</v>
      </c>
      <c r="L100">
        <f ca="1">IF('NGPS 2020'!$A108="MR",INDIRECT("'NGPS 2020'!"&amp;'Country Selector'!$B$3&amp;ROW($A108))*10^12,0)*'Process Emissions Multipliers'!$B$48</f>
        <v>820995096537.13354</v>
      </c>
      <c r="M100" s="90">
        <f t="shared" ca="1" si="16"/>
        <v>738895586883.42017</v>
      </c>
      <c r="N100" s="90">
        <f t="shared" ca="1" si="21"/>
        <v>656796077229.70679</v>
      </c>
      <c r="O100" s="90">
        <f t="shared" ca="1" si="21"/>
        <v>574696567575.99341</v>
      </c>
      <c r="P100" s="90">
        <f t="shared" ca="1" si="21"/>
        <v>492597057922.28009</v>
      </c>
      <c r="Q100" s="90">
        <f t="shared" ca="1" si="21"/>
        <v>410497548268.56677</v>
      </c>
      <c r="R100" s="90">
        <f t="shared" ca="1" si="21"/>
        <v>328398038614.85339</v>
      </c>
      <c r="S100" s="90">
        <f t="shared" ca="1" si="21"/>
        <v>246298528961.14005</v>
      </c>
      <c r="T100" s="90">
        <f t="shared" ca="1" si="21"/>
        <v>164199019307.4267</v>
      </c>
      <c r="U100" s="90">
        <f t="shared" ca="1" si="21"/>
        <v>82099509653.713348</v>
      </c>
      <c r="V100">
        <f ca="1">IF('NGPS 2030'!$A108="MR",INDIRECT("'NGPS 2030'!"&amp;'Country Selector'!$B$3&amp;ROW($A108))*10^12,0)*'Process Emissions Multipliers'!$D$48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Multipliers'!$E$48</f>
        <v>0</v>
      </c>
    </row>
    <row r="101" spans="1:42">
      <c r="A101" s="74">
        <v>49</v>
      </c>
      <c r="B101">
        <f ca="1">IF('NGPS 2010'!$A109="MR",INDIRECT("'NGPS 2010'!"&amp;'Country Selector'!$B$3&amp;ROW($A109))*10^12,0)</f>
        <v>0</v>
      </c>
      <c r="C101" s="90">
        <f t="shared" ca="1" si="15"/>
        <v>167202305831.41046</v>
      </c>
      <c r="D101" s="90">
        <f t="shared" ca="1" si="20"/>
        <v>334404611662.82092</v>
      </c>
      <c r="E101" s="90">
        <f t="shared" ca="1" si="20"/>
        <v>501606917494.23145</v>
      </c>
      <c r="F101" s="90">
        <f t="shared" ca="1" si="20"/>
        <v>668809223325.64185</v>
      </c>
      <c r="G101" s="90">
        <f t="shared" ca="1" si="20"/>
        <v>836011529157.05237</v>
      </c>
      <c r="H101" s="90">
        <f t="shared" ca="1" si="20"/>
        <v>1003213834988.4629</v>
      </c>
      <c r="I101" s="90">
        <f t="shared" ca="1" si="20"/>
        <v>1170416140819.8733</v>
      </c>
      <c r="J101" s="90">
        <f t="shared" ca="1" si="20"/>
        <v>1337618446651.2837</v>
      </c>
      <c r="K101" s="90">
        <f t="shared" ca="1" si="20"/>
        <v>1504820752482.6943</v>
      </c>
      <c r="L101">
        <f ca="1">IF('NGPS 2020'!$A109="MR",INDIRECT("'NGPS 2020'!"&amp;'Country Selector'!$B$3&amp;ROW($A109))*10^12,0)*'Process Emissions Multipliers'!$B$48</f>
        <v>1672023058314.1047</v>
      </c>
      <c r="M101" s="90">
        <f t="shared" ca="1" si="16"/>
        <v>1504820752482.6943</v>
      </c>
      <c r="N101" s="90">
        <f t="shared" ca="1" si="21"/>
        <v>1337618446651.2837</v>
      </c>
      <c r="O101" s="90">
        <f t="shared" ca="1" si="21"/>
        <v>1170416140819.8733</v>
      </c>
      <c r="P101" s="90">
        <f t="shared" ca="1" si="21"/>
        <v>1003213834988.4629</v>
      </c>
      <c r="Q101" s="90">
        <f t="shared" ca="1" si="21"/>
        <v>836011529157.05237</v>
      </c>
      <c r="R101" s="90">
        <f t="shared" ca="1" si="21"/>
        <v>668809223325.64185</v>
      </c>
      <c r="S101" s="90">
        <f t="shared" ca="1" si="21"/>
        <v>501606917494.23145</v>
      </c>
      <c r="T101" s="90">
        <f t="shared" ca="1" si="21"/>
        <v>334404611662.82092</v>
      </c>
      <c r="U101" s="90">
        <f t="shared" ca="1" si="21"/>
        <v>167202305831.41046</v>
      </c>
      <c r="V101">
        <f ca="1">IF('NGPS 2030'!$A109="MR",INDIRECT("'NGPS 2030'!"&amp;'Country Selector'!$B$3&amp;ROW($A109))*10^12,0)*'Process Emissions Multipliers'!$D$48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Multipliers'!$E$48</f>
        <v>0</v>
      </c>
    </row>
    <row r="102" spans="1:42">
      <c r="A102" s="74">
        <v>50</v>
      </c>
      <c r="B102">
        <f ca="1">IF('NGPS 2010'!$A110="MR",INDIRECT("'NGPS 2010'!"&amp;'Country Selector'!$B$3&amp;ROW($A110))*10^12,0)</f>
        <v>160680435.03025821</v>
      </c>
      <c r="C102" s="90">
        <f t="shared" ca="1" si="15"/>
        <v>144612391.52723238</v>
      </c>
      <c r="D102" s="90">
        <f t="shared" ca="1" si="20"/>
        <v>128544348.02420656</v>
      </c>
      <c r="E102" s="90">
        <f t="shared" ca="1" si="20"/>
        <v>112476304.52118075</v>
      </c>
      <c r="F102" s="90">
        <f t="shared" ca="1" si="20"/>
        <v>96408261.018154934</v>
      </c>
      <c r="G102" s="90">
        <f t="shared" ca="1" si="20"/>
        <v>80340217.515129104</v>
      </c>
      <c r="H102" s="90">
        <f t="shared" ca="1" si="20"/>
        <v>64272174.012103282</v>
      </c>
      <c r="I102" s="90">
        <f t="shared" ca="1" si="20"/>
        <v>48204130.509077467</v>
      </c>
      <c r="J102" s="90">
        <f t="shared" ca="1" si="20"/>
        <v>32136087.006051641</v>
      </c>
      <c r="K102" s="90">
        <f t="shared" ca="1" si="20"/>
        <v>16068043.50302582</v>
      </c>
      <c r="L102">
        <f ca="1">IF('NGPS 2020'!$A110="MR",INDIRECT("'NGPS 2020'!"&amp;'Country Selector'!$B$3&amp;ROW($A110))*10^12,0)*'Process Emissions Multipliers'!$B$48</f>
        <v>0</v>
      </c>
      <c r="M102" s="90">
        <f t="shared" ca="1" si="16"/>
        <v>44836296575.816765</v>
      </c>
      <c r="N102" s="90">
        <f t="shared" ca="1" si="21"/>
        <v>89672593151.63353</v>
      </c>
      <c r="O102" s="90">
        <f t="shared" ca="1" si="21"/>
        <v>134508889727.45029</v>
      </c>
      <c r="P102" s="90">
        <f t="shared" ca="1" si="21"/>
        <v>179345186303.26706</v>
      </c>
      <c r="Q102" s="90">
        <f t="shared" ca="1" si="21"/>
        <v>224181482879.08383</v>
      </c>
      <c r="R102" s="90">
        <f t="shared" ca="1" si="21"/>
        <v>269017779454.90057</v>
      </c>
      <c r="S102" s="90">
        <f t="shared" ca="1" si="21"/>
        <v>313854076030.71741</v>
      </c>
      <c r="T102" s="90">
        <f t="shared" ca="1" si="21"/>
        <v>358690372606.53412</v>
      </c>
      <c r="U102" s="90">
        <f t="shared" ca="1" si="21"/>
        <v>403526669182.35089</v>
      </c>
      <c r="V102">
        <f ca="1">IF('NGPS 2030'!$A110="MR",INDIRECT("'NGPS 2030'!"&amp;'Country Selector'!$B$3&amp;ROW($A110))*10^12,0)*'Process Emissions Multipliers'!$D$48</f>
        <v>448362965758.16766</v>
      </c>
      <c r="W102" s="90">
        <f t="shared" ca="1" si="22"/>
        <v>450544199562.18884</v>
      </c>
      <c r="X102" s="90">
        <f t="shared" ca="1" si="22"/>
        <v>452725433366.21002</v>
      </c>
      <c r="Y102" s="90">
        <f t="shared" ca="1" si="22"/>
        <v>454906667170.2312</v>
      </c>
      <c r="Z102" s="90">
        <f t="shared" ca="1" si="22"/>
        <v>457087900974.25244</v>
      </c>
      <c r="AA102" s="90">
        <f t="shared" ca="1" si="22"/>
        <v>459269134778.27356</v>
      </c>
      <c r="AB102" s="90">
        <f t="shared" ca="1" si="22"/>
        <v>461450368582.29486</v>
      </c>
      <c r="AC102" s="90">
        <f t="shared" ca="1" si="22"/>
        <v>463631602386.31598</v>
      </c>
      <c r="AD102" s="90">
        <f t="shared" ca="1" si="22"/>
        <v>465812836190.33716</v>
      </c>
      <c r="AE102" s="90">
        <f t="shared" ca="1" si="22"/>
        <v>467994069994.3584</v>
      </c>
      <c r="AF102" s="90">
        <f t="shared" ca="1" si="22"/>
        <v>470175303798.37952</v>
      </c>
      <c r="AG102" s="90">
        <f t="shared" ca="1" si="22"/>
        <v>472356537602.40076</v>
      </c>
      <c r="AH102" s="90">
        <f t="shared" ca="1" si="22"/>
        <v>474537771406.422</v>
      </c>
      <c r="AI102" s="90">
        <f t="shared" ca="1" si="22"/>
        <v>476719005210.44312</v>
      </c>
      <c r="AJ102" s="90">
        <f t="shared" ca="1" si="22"/>
        <v>478900239014.46436</v>
      </c>
      <c r="AK102" s="90">
        <f t="shared" ca="1" si="22"/>
        <v>481081472818.48547</v>
      </c>
      <c r="AL102" s="90">
        <f t="shared" ca="1" si="22"/>
        <v>483262706622.50671</v>
      </c>
      <c r="AM102" s="90">
        <f t="shared" ca="1" si="19"/>
        <v>485443940426.52789</v>
      </c>
      <c r="AN102" s="90">
        <f t="shared" ca="1" si="19"/>
        <v>487625174230.54907</v>
      </c>
      <c r="AO102" s="90">
        <f t="shared" ca="1" si="19"/>
        <v>489806408034.57019</v>
      </c>
      <c r="AP102">
        <f ca="1">V102*'Process Emissions Multipliers'!$E$48</f>
        <v>491987641838.59143</v>
      </c>
    </row>
    <row r="103" spans="1:42">
      <c r="A103" s="74">
        <v>51</v>
      </c>
      <c r="B103">
        <f ca="1">IF('NGPS 2010'!$A111="MR",INDIRECT("'NGPS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2020'!$A111="MR",INDIRECT("'NGPS 2020'!"&amp;'Country Selector'!$B$3&amp;ROW($A111))*10^12,0)*'Process Emissions Multipliers'!$B$48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2030'!$A111="MR",INDIRECT("'NGPS 2030'!"&amp;'Country Selector'!$B$3&amp;ROW($A111))*10^12,0)*'Process Emissions Multipliers'!$D$48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Multipliers'!$E$48</f>
        <v>0</v>
      </c>
    </row>
    <row r="104" spans="1:42">
      <c r="A104" s="74">
        <v>52</v>
      </c>
      <c r="B104">
        <f ca="1">IF('NGPS 2010'!$A112="MR",INDIRECT("'NGPS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IF('NGPS 2020'!$A112="MR",INDIRECT("'NGPS 2020'!"&amp;'Country Selector'!$B$3&amp;ROW($A112))*10^12,0)*'Process Emissions Multipliers'!$B$48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2030'!$A112="MR",INDIRECT("'NGPS 2030'!"&amp;'Country Selector'!$B$3&amp;ROW($A112))*10^12,0)*'Process Emissions Multipliers'!$D$48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Multipliers'!$E$48</f>
        <v>0</v>
      </c>
    </row>
    <row r="105" spans="1:42">
      <c r="A105" s="74">
        <v>53</v>
      </c>
      <c r="B105">
        <f ca="1">IF('NGPS 2010'!$A113="MR",INDIRECT("'NGPS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IF('NGPS 2020'!$A113="MR",INDIRECT("'NGPS 2020'!"&amp;'Country Selector'!$B$3&amp;ROW($A113))*10^12,0)*'Process Emissions Multipliers'!$B$48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IF('NGPS 2030'!$A113="MR",INDIRECT("'NGPS 2030'!"&amp;'Country Selector'!$B$3&amp;ROW($A113))*10^12,0)*'Process Emissions Multipliers'!$D$48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Multipliers'!$E$48</f>
        <v>0</v>
      </c>
    </row>
    <row r="106" spans="1:42">
      <c r="A106" s="74">
        <v>54</v>
      </c>
      <c r="B106">
        <f ca="1">IF('NGPS 2010'!$A114="MR",INDIRECT("'NGPS 2010'!"&amp;'Country Selector'!$B$3&amp;ROW($A114))*10^12,0)</f>
        <v>1504984481441.312</v>
      </c>
      <c r="C106" s="90">
        <f t="shared" ca="1" si="15"/>
        <v>1395738936626.7087</v>
      </c>
      <c r="D106" s="90">
        <f t="shared" ca="1" si="20"/>
        <v>1286493391812.1052</v>
      </c>
      <c r="E106" s="90">
        <f t="shared" ca="1" si="20"/>
        <v>1177247846997.502</v>
      </c>
      <c r="F106" s="90">
        <f t="shared" ca="1" si="20"/>
        <v>1068002302182.8986</v>
      </c>
      <c r="G106" s="90">
        <f t="shared" ca="1" si="20"/>
        <v>958756757368.29529</v>
      </c>
      <c r="H106" s="90">
        <f t="shared" ca="1" si="20"/>
        <v>849511212553.69189</v>
      </c>
      <c r="I106" s="90">
        <f t="shared" ca="1" si="20"/>
        <v>740265667739.08862</v>
      </c>
      <c r="J106" s="90">
        <f t="shared" ca="1" si="20"/>
        <v>631020122924.48535</v>
      </c>
      <c r="K106" s="90">
        <f t="shared" ca="1" si="20"/>
        <v>521774578109.88196</v>
      </c>
      <c r="L106">
        <f ca="1">IF('NGPS 2020'!$A114="MR",INDIRECT("'NGPS 2020'!"&amp;'Country Selector'!$B$3&amp;ROW($A114))*10^12,0)*'Process Emissions Multipliers'!$B$48</f>
        <v>412529033295.27863</v>
      </c>
      <c r="M106" s="90">
        <f t="shared" ca="1" si="16"/>
        <v>371276129965.75079</v>
      </c>
      <c r="N106" s="90">
        <f t="shared" ca="1" si="21"/>
        <v>330023226636.2229</v>
      </c>
      <c r="O106" s="90">
        <f t="shared" ca="1" si="21"/>
        <v>288770323306.69501</v>
      </c>
      <c r="P106" s="90">
        <f t="shared" ca="1" si="21"/>
        <v>247517419977.16718</v>
      </c>
      <c r="Q106" s="90">
        <f t="shared" ca="1" si="21"/>
        <v>206264516647.63931</v>
      </c>
      <c r="R106" s="90">
        <f t="shared" ca="1" si="21"/>
        <v>165011613318.11145</v>
      </c>
      <c r="S106" s="90">
        <f t="shared" ca="1" si="21"/>
        <v>123758709988.58359</v>
      </c>
      <c r="T106" s="90">
        <f t="shared" ca="1" si="21"/>
        <v>82505806659.055725</v>
      </c>
      <c r="U106" s="90">
        <f t="shared" ca="1" si="21"/>
        <v>41252903329.527863</v>
      </c>
      <c r="V106">
        <f ca="1">IF('NGPS 2030'!$A114="MR",INDIRECT("'NGPS 2030'!"&amp;'Country Selector'!$B$3&amp;ROW($A114))*10^12,0)*'Process Emissions Multipliers'!$D$48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Multipliers'!$E$48</f>
        <v>0</v>
      </c>
    </row>
    <row r="107" spans="1:42">
      <c r="A107" s="74">
        <v>55</v>
      </c>
      <c r="B107">
        <f ca="1">IF('NGPS 2010'!$A115="MR",INDIRECT("'NGPS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2020'!$A115="MR",INDIRECT("'NGPS 2020'!"&amp;'Country Selector'!$B$3&amp;ROW($A115))*10^12,0)*'Process Emissions Multipliers'!$B$48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2030'!$A115="MR",INDIRECT("'NGPS 2030'!"&amp;'Country Selector'!$B$3&amp;ROW($A115))*10^12,0)*'Process Emissions Multipliers'!$D$48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Multipliers'!$E$48</f>
        <v>0</v>
      </c>
    </row>
    <row r="108" spans="1:42">
      <c r="A108" s="74">
        <v>56</v>
      </c>
      <c r="B108">
        <f ca="1">IF('NGPS 2010'!$A116="MR",INDIRECT("'NGPS 2010'!"&amp;'Country Selector'!$B$3&amp;ROW($A116))*10^12,0)</f>
        <v>0</v>
      </c>
      <c r="C108" s="90">
        <f t="shared" ca="1" si="15"/>
        <v>731159024.12321246</v>
      </c>
      <c r="D108" s="90">
        <f t="shared" ca="1" si="20"/>
        <v>1462318048.2464249</v>
      </c>
      <c r="E108" s="90">
        <f t="shared" ca="1" si="20"/>
        <v>2193477072.3696375</v>
      </c>
      <c r="F108" s="90">
        <f t="shared" ca="1" si="20"/>
        <v>2924636096.4928498</v>
      </c>
      <c r="G108" s="90">
        <f t="shared" ca="1" si="20"/>
        <v>3655795120.6160622</v>
      </c>
      <c r="H108" s="90">
        <f t="shared" ca="1" si="20"/>
        <v>4386954144.739275</v>
      </c>
      <c r="I108" s="90">
        <f t="shared" ca="1" si="20"/>
        <v>5118113168.8624868</v>
      </c>
      <c r="J108" s="90">
        <f t="shared" ca="1" si="20"/>
        <v>5849272192.9856997</v>
      </c>
      <c r="K108" s="90">
        <f t="shared" ca="1" si="20"/>
        <v>6580431217.1089115</v>
      </c>
      <c r="L108">
        <f ca="1">IF('NGPS 2020'!$A116="MR",INDIRECT("'NGPS 2020'!"&amp;'Country Selector'!$B$3&amp;ROW($A116))*10^12,0)*'Process Emissions Multipliers'!$B$48</f>
        <v>7311590241.2321243</v>
      </c>
      <c r="M108" s="90">
        <f t="shared" ca="1" si="16"/>
        <v>6580431217.1089115</v>
      </c>
      <c r="N108" s="90">
        <f t="shared" ca="1" si="21"/>
        <v>5849272192.9856997</v>
      </c>
      <c r="O108" s="90">
        <f t="shared" ca="1" si="21"/>
        <v>5118113168.8624868</v>
      </c>
      <c r="P108" s="90">
        <f t="shared" ca="1" si="21"/>
        <v>4386954144.739275</v>
      </c>
      <c r="Q108" s="90">
        <f t="shared" ca="1" si="21"/>
        <v>3655795120.6160622</v>
      </c>
      <c r="R108" s="90">
        <f t="shared" ca="1" si="21"/>
        <v>2924636096.4928498</v>
      </c>
      <c r="S108" s="90">
        <f t="shared" ca="1" si="21"/>
        <v>2193477072.3696375</v>
      </c>
      <c r="T108" s="90">
        <f t="shared" ca="1" si="21"/>
        <v>1462318048.2464249</v>
      </c>
      <c r="U108" s="90">
        <f t="shared" ca="1" si="21"/>
        <v>731159024.12321246</v>
      </c>
      <c r="V108">
        <f ca="1">IF('NGPS 2030'!$A116="MR",INDIRECT("'NGPS 2030'!"&amp;'Country Selector'!$B$3&amp;ROW($A116))*10^12,0)*'Process Emissions Multipliers'!$D$48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Multipliers'!$E$48</f>
        <v>0</v>
      </c>
    </row>
    <row r="109" spans="1:42">
      <c r="A109" s="74">
        <v>57</v>
      </c>
      <c r="B109">
        <f ca="1">IF('NGPS 2010'!$A117="MR",INDIRECT("'NGPS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2020'!$A117="MR",INDIRECT("'NGPS 2020'!"&amp;'Country Selector'!$B$3&amp;ROW($A117))*10^12,0)*'Process Emissions Multipliers'!$B$48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2030'!$A117="MR",INDIRECT("'NGPS 2030'!"&amp;'Country Selector'!$B$3&amp;ROW($A117))*10^12,0)*'Process Emissions Multipliers'!$D$48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Multipliers'!$E$48</f>
        <v>0</v>
      </c>
    </row>
    <row r="110" spans="1:42">
      <c r="A110" s="74">
        <v>58</v>
      </c>
      <c r="B110">
        <f ca="1">IF('NGPS 2010'!$A118="MR",INDIRECT("'NGPS 2010'!"&amp;'Country Selector'!$B$3&amp;ROW($A118))*10^12,0)</f>
        <v>371316525909.26477</v>
      </c>
      <c r="C110" s="90">
        <f t="shared" ca="1" si="15"/>
        <v>334184873318.33826</v>
      </c>
      <c r="D110" s="90">
        <f t="shared" ca="1" si="20"/>
        <v>297053220727.4118</v>
      </c>
      <c r="E110" s="90">
        <f t="shared" ca="1" si="20"/>
        <v>259921568136.48535</v>
      </c>
      <c r="F110" s="90">
        <f t="shared" ca="1" si="20"/>
        <v>222789915545.5589</v>
      </c>
      <c r="G110" s="90">
        <f t="shared" ca="1" si="20"/>
        <v>185658262954.63239</v>
      </c>
      <c r="H110" s="90">
        <f t="shared" ca="1" si="20"/>
        <v>148526610363.7059</v>
      </c>
      <c r="I110" s="90">
        <f t="shared" ca="1" si="20"/>
        <v>111394957772.77945</v>
      </c>
      <c r="J110" s="90">
        <f t="shared" ca="1" si="20"/>
        <v>74263305181.852951</v>
      </c>
      <c r="K110" s="90">
        <f t="shared" ca="1" si="20"/>
        <v>37131652590.926476</v>
      </c>
      <c r="L110">
        <f ca="1">IF('NGPS 2020'!$A118="MR",INDIRECT("'NGPS 2020'!"&amp;'Country Selector'!$B$3&amp;ROW($A118))*10^12,0)*'Process Emissions Multipliers'!$B$48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2030'!$A118="MR",INDIRECT("'NGPS 2030'!"&amp;'Country Selector'!$B$3&amp;ROW($A118))*10^12,0)*'Process Emissions Multipliers'!$D$48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Multipliers'!$E$48</f>
        <v>0</v>
      </c>
    </row>
    <row r="111" spans="1:42">
      <c r="A111" s="74">
        <v>59</v>
      </c>
      <c r="B111">
        <f ca="1">IF('NGPS 2010'!$A119="MR",INDIRECT("'NGPS 2010'!"&amp;'Country Selector'!$B$3&amp;ROW($A119))*10^12,0)</f>
        <v>11027254918.84371</v>
      </c>
      <c r="C111" s="90">
        <f t="shared" ca="1" si="15"/>
        <v>11149646677.110197</v>
      </c>
      <c r="D111" s="90">
        <f t="shared" ca="1" si="20"/>
        <v>11272038435.376682</v>
      </c>
      <c r="E111" s="90">
        <f t="shared" ca="1" si="20"/>
        <v>11394430193.643169</v>
      </c>
      <c r="F111" s="90">
        <f t="shared" ca="1" si="20"/>
        <v>11516821951.909657</v>
      </c>
      <c r="G111" s="90">
        <f t="shared" ca="1" si="20"/>
        <v>11639213710.176144</v>
      </c>
      <c r="H111" s="90">
        <f t="shared" ca="1" si="20"/>
        <v>11761605468.442631</v>
      </c>
      <c r="I111" s="90">
        <f t="shared" ca="1" si="20"/>
        <v>11883997226.709116</v>
      </c>
      <c r="J111" s="90">
        <f t="shared" ca="1" si="20"/>
        <v>12006388984.975601</v>
      </c>
      <c r="K111" s="90">
        <f t="shared" ca="1" si="20"/>
        <v>12128780743.242088</v>
      </c>
      <c r="L111">
        <f ca="1">IF('NGPS 2020'!$A119="MR",INDIRECT("'NGPS 2020'!"&amp;'Country Selector'!$B$3&amp;ROW($A119))*10^12,0)*'Process Emissions Multipliers'!$B$48</f>
        <v>12251172501.508575</v>
      </c>
      <c r="M111" s="90">
        <f t="shared" ca="1" si="16"/>
        <v>12357591117.552855</v>
      </c>
      <c r="N111" s="90">
        <f t="shared" ca="1" si="21"/>
        <v>12464009733.597134</v>
      </c>
      <c r="O111" s="90">
        <f t="shared" ca="1" si="21"/>
        <v>12570428349.641413</v>
      </c>
      <c r="P111" s="90">
        <f t="shared" ca="1" si="21"/>
        <v>12676846965.685692</v>
      </c>
      <c r="Q111" s="90">
        <f t="shared" ca="1" si="21"/>
        <v>12783265581.729969</v>
      </c>
      <c r="R111" s="90">
        <f t="shared" ca="1" si="21"/>
        <v>12889684197.77425</v>
      </c>
      <c r="S111" s="90">
        <f t="shared" ca="1" si="21"/>
        <v>12996102813.818527</v>
      </c>
      <c r="T111" s="90">
        <f t="shared" ca="1" si="21"/>
        <v>13102521429.862808</v>
      </c>
      <c r="U111" s="90">
        <f t="shared" ca="1" si="21"/>
        <v>13208940045.907087</v>
      </c>
      <c r="V111">
        <f ca="1">IF('NGPS 2030'!$A119="MR",INDIRECT("'NGPS 2030'!"&amp;'Country Selector'!$B$3&amp;ROW($A119))*10^12,0)*'Process Emissions Multipliers'!$D$48</f>
        <v>13315358661.951365</v>
      </c>
      <c r="W111" s="90">
        <f t="shared" ref="W111:AL126" ca="1" si="24">$V111*($AP$1-W$1)/($AP$1-$V$1)+$AP111*(W$1-$V$1)/($AP$1-$V$1)</f>
        <v>13380136336.835823</v>
      </c>
      <c r="X111" s="90">
        <f t="shared" ca="1" si="24"/>
        <v>13444914011.720285</v>
      </c>
      <c r="Y111" s="90">
        <f t="shared" ca="1" si="24"/>
        <v>13509691686.604742</v>
      </c>
      <c r="Z111" s="90">
        <f t="shared" ca="1" si="24"/>
        <v>13574469361.489204</v>
      </c>
      <c r="AA111" s="90">
        <f t="shared" ca="1" si="24"/>
        <v>13639247036.373663</v>
      </c>
      <c r="AB111" s="90">
        <f t="shared" ca="1" si="24"/>
        <v>13704024711.258121</v>
      </c>
      <c r="AC111" s="90">
        <f t="shared" ca="1" si="24"/>
        <v>13768802386.142582</v>
      </c>
      <c r="AD111" s="90">
        <f t="shared" ca="1" si="24"/>
        <v>13833580061.027042</v>
      </c>
      <c r="AE111" s="90">
        <f t="shared" ca="1" si="24"/>
        <v>13898357735.911501</v>
      </c>
      <c r="AF111" s="90">
        <f t="shared" ca="1" si="24"/>
        <v>13963135410.795961</v>
      </c>
      <c r="AG111" s="90">
        <f t="shared" ca="1" si="24"/>
        <v>14027913085.68042</v>
      </c>
      <c r="AH111" s="90">
        <f t="shared" ca="1" si="24"/>
        <v>14092690760.56488</v>
      </c>
      <c r="AI111" s="90">
        <f t="shared" ca="1" si="24"/>
        <v>14157468435.449339</v>
      </c>
      <c r="AJ111" s="90">
        <f t="shared" ca="1" si="24"/>
        <v>14222246110.333797</v>
      </c>
      <c r="AK111" s="90">
        <f t="shared" ca="1" si="24"/>
        <v>14287023785.218258</v>
      </c>
      <c r="AL111" s="90">
        <f t="shared" ca="1" si="24"/>
        <v>14351801460.102718</v>
      </c>
      <c r="AM111" s="90">
        <f t="shared" ca="1" si="23"/>
        <v>14416579134.987179</v>
      </c>
      <c r="AN111" s="90">
        <f t="shared" ca="1" si="23"/>
        <v>14481356809.871639</v>
      </c>
      <c r="AO111" s="90">
        <f t="shared" ca="1" si="23"/>
        <v>14546134484.756098</v>
      </c>
      <c r="AP111">
        <f ca="1">V111*'Process Emissions Multipliers'!$E$48</f>
        <v>14610912159.640556</v>
      </c>
    </row>
    <row r="112" spans="1:42">
      <c r="A112" s="74">
        <v>60</v>
      </c>
      <c r="B112">
        <f ca="1">IF('NGPS 2010'!$A120="MR",INDIRECT("'NGPS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2020'!$A120="MR",INDIRECT("'NGPS 2020'!"&amp;'Country Selector'!$B$3&amp;ROW($A120))*10^12,0)*'Process Emissions Multipliers'!$B$48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2030'!$A120="MR",INDIRECT("'NGPS 2030'!"&amp;'Country Selector'!$B$3&amp;ROW($A120))*10^12,0)*'Process Emissions Multipliers'!$D$48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Multipliers'!$E$48</f>
        <v>0</v>
      </c>
    </row>
    <row r="113" spans="1:42">
      <c r="A113" s="74">
        <v>61</v>
      </c>
      <c r="B113">
        <f ca="1">IF('NGPS 2010'!$A121="MR",INDIRECT("'NGPS 2010'!"&amp;'Country Selector'!$B$3&amp;ROW($A121))*10^12,0)</f>
        <v>6581147187.5321102</v>
      </c>
      <c r="C113" s="90">
        <f t="shared" ca="1" si="15"/>
        <v>5923032468.7788992</v>
      </c>
      <c r="D113" s="90">
        <f t="shared" ca="1" si="20"/>
        <v>5264917750.0256882</v>
      </c>
      <c r="E113" s="90">
        <f t="shared" ca="1" si="20"/>
        <v>4606803031.2724771</v>
      </c>
      <c r="F113" s="90">
        <f t="shared" ca="1" si="20"/>
        <v>3948688312.5192657</v>
      </c>
      <c r="G113" s="90">
        <f t="shared" ca="1" si="20"/>
        <v>3290573593.7660551</v>
      </c>
      <c r="H113" s="90">
        <f t="shared" ca="1" si="20"/>
        <v>2632458875.0128441</v>
      </c>
      <c r="I113" s="90">
        <f t="shared" ca="1" si="20"/>
        <v>1974344156.2596328</v>
      </c>
      <c r="J113" s="90">
        <f t="shared" ca="1" si="20"/>
        <v>1316229437.506422</v>
      </c>
      <c r="K113" s="90">
        <f t="shared" ca="1" si="20"/>
        <v>658114718.75321102</v>
      </c>
      <c r="L113">
        <f ca="1">IF('NGPS 2020'!$A121="MR",INDIRECT("'NGPS 2020'!"&amp;'Country Selector'!$B$3&amp;ROW($A121))*10^12,0)*'Process Emissions Multipliers'!$B$48</f>
        <v>0</v>
      </c>
      <c r="M113" s="90">
        <f t="shared" ca="1" si="16"/>
        <v>10385496774.388107</v>
      </c>
      <c r="N113" s="90">
        <f t="shared" ca="1" si="21"/>
        <v>20770993548.776215</v>
      </c>
      <c r="O113" s="90">
        <f t="shared" ca="1" si="21"/>
        <v>31156490323.164318</v>
      </c>
      <c r="P113" s="90">
        <f t="shared" ca="1" si="21"/>
        <v>41541987097.552429</v>
      </c>
      <c r="Q113" s="90">
        <f t="shared" ca="1" si="21"/>
        <v>51927483871.940536</v>
      </c>
      <c r="R113" s="90">
        <f t="shared" ca="1" si="21"/>
        <v>62312980646.328636</v>
      </c>
      <c r="S113" s="90">
        <f t="shared" ca="1" si="21"/>
        <v>72698477420.716751</v>
      </c>
      <c r="T113" s="90">
        <f t="shared" ca="1" si="21"/>
        <v>83083974195.104858</v>
      </c>
      <c r="U113" s="90">
        <f t="shared" ca="1" si="21"/>
        <v>93469470969.492966</v>
      </c>
      <c r="V113">
        <f ca="1">IF('NGPS 2030'!$A121="MR",INDIRECT("'NGPS 2030'!"&amp;'Country Selector'!$B$3&amp;ROW($A121))*10^12,0)*'Process Emissions Multipliers'!$D$48</f>
        <v>103854967743.88107</v>
      </c>
      <c r="W113" s="90">
        <f t="shared" ca="1" si="24"/>
        <v>104360210111.46919</v>
      </c>
      <c r="X113" s="90">
        <f t="shared" ca="1" si="24"/>
        <v>104865452479.0573</v>
      </c>
      <c r="Y113" s="90">
        <f t="shared" ca="1" si="24"/>
        <v>105370694846.64542</v>
      </c>
      <c r="Z113" s="90">
        <f t="shared" ca="1" si="24"/>
        <v>105875937214.23352</v>
      </c>
      <c r="AA113" s="90">
        <f t="shared" ca="1" si="24"/>
        <v>106381179581.82162</v>
      </c>
      <c r="AB113" s="90">
        <f t="shared" ca="1" si="24"/>
        <v>106886421949.40973</v>
      </c>
      <c r="AC113" s="90">
        <f t="shared" ca="1" si="24"/>
        <v>107391664316.99783</v>
      </c>
      <c r="AD113" s="90">
        <f t="shared" ca="1" si="24"/>
        <v>107896906684.58594</v>
      </c>
      <c r="AE113" s="90">
        <f t="shared" ca="1" si="24"/>
        <v>108402149052.17407</v>
      </c>
      <c r="AF113" s="90">
        <f t="shared" ca="1" si="24"/>
        <v>108907391419.76218</v>
      </c>
      <c r="AG113" s="90">
        <f t="shared" ca="1" si="24"/>
        <v>109412633787.35028</v>
      </c>
      <c r="AH113" s="90">
        <f t="shared" ca="1" si="24"/>
        <v>109917876154.93839</v>
      </c>
      <c r="AI113" s="90">
        <f t="shared" ca="1" si="24"/>
        <v>110423118522.52649</v>
      </c>
      <c r="AJ113" s="90">
        <f t="shared" ca="1" si="24"/>
        <v>110928360890.11461</v>
      </c>
      <c r="AK113" s="90">
        <f t="shared" ca="1" si="24"/>
        <v>111433603257.70273</v>
      </c>
      <c r="AL113" s="90">
        <f t="shared" ca="1" si="24"/>
        <v>111938845625.29083</v>
      </c>
      <c r="AM113" s="90">
        <f t="shared" ca="1" si="23"/>
        <v>112444087992.87894</v>
      </c>
      <c r="AN113" s="90">
        <f t="shared" ca="1" si="23"/>
        <v>112949330360.46706</v>
      </c>
      <c r="AO113" s="90">
        <f t="shared" ca="1" si="23"/>
        <v>113454572728.05518</v>
      </c>
      <c r="AP113">
        <f ca="1">V113*'Process Emissions Multipliers'!$E$48</f>
        <v>113959815095.64328</v>
      </c>
    </row>
    <row r="114" spans="1:42">
      <c r="A114" s="74">
        <v>62</v>
      </c>
      <c r="B114">
        <f ca="1">IF('NGPS 2010'!$A122="MR",INDIRECT("'NGPS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2020'!$A122="MR",INDIRECT("'NGPS 2020'!"&amp;'Country Selector'!$B$3&amp;ROW($A122))*10^12,0)*'Process Emissions Multipliers'!$B$48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2030'!$A122="MR",INDIRECT("'NGPS 2030'!"&amp;'Country Selector'!$B$3&amp;ROW($A122))*10^12,0)*'Process Emissions Multipliers'!$D$48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Multipliers'!$E$48</f>
        <v>0</v>
      </c>
    </row>
    <row r="115" spans="1:42">
      <c r="A115" s="74">
        <v>63</v>
      </c>
      <c r="B115">
        <f ca="1">IF('NGPS 2010'!$A123="MR",INDIRECT("'NGPS 2010'!"&amp;'Country Selector'!$B$3&amp;ROW($A123))*10^12,0)</f>
        <v>133035557.09853753</v>
      </c>
      <c r="C115" s="90">
        <f t="shared" ca="1" si="15"/>
        <v>119732001.38868377</v>
      </c>
      <c r="D115" s="90">
        <f t="shared" ca="1" si="20"/>
        <v>106428445.67883003</v>
      </c>
      <c r="E115" s="90">
        <f t="shared" ca="1" si="20"/>
        <v>93124889.968976274</v>
      </c>
      <c r="F115" s="90">
        <f t="shared" ca="1" si="20"/>
        <v>79821334.259122521</v>
      </c>
      <c r="G115" s="90">
        <f t="shared" ca="1" si="20"/>
        <v>66517778.549268767</v>
      </c>
      <c r="H115" s="90">
        <f t="shared" ca="1" si="20"/>
        <v>53214222.839415014</v>
      </c>
      <c r="I115" s="90">
        <f t="shared" ca="1" si="20"/>
        <v>39910667.12956126</v>
      </c>
      <c r="J115" s="90">
        <f t="shared" ca="1" si="20"/>
        <v>26607111.419707507</v>
      </c>
      <c r="K115" s="90">
        <f t="shared" ca="1" si="20"/>
        <v>13303555.709853753</v>
      </c>
      <c r="L115">
        <f ca="1">IF('NGPS 2020'!$A123="MR",INDIRECT("'NGPS 2020'!"&amp;'Country Selector'!$B$3&amp;ROW($A123))*10^12,0)*'Process Emissions Multipliers'!$B$48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2030'!$A123="MR",INDIRECT("'NGPS 2030'!"&amp;'Country Selector'!$B$3&amp;ROW($A123))*10^12,0)*'Process Emissions Multipliers'!$D$48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Multipliers'!$E$48</f>
        <v>0</v>
      </c>
    </row>
    <row r="116" spans="1:42">
      <c r="A116" s="74">
        <v>64</v>
      </c>
      <c r="B116">
        <f ca="1">IF('NGPS 2010'!$A124="MR",INDIRECT("'NGPS 2010'!"&amp;'Country Selector'!$B$3&amp;ROW($A124))*10^12,0)</f>
        <v>0</v>
      </c>
      <c r="C116" s="90">
        <f t="shared" ca="1" si="15"/>
        <v>9555470169.9883461</v>
      </c>
      <c r="D116" s="90">
        <f t="shared" ca="1" si="20"/>
        <v>19110940339.976692</v>
      </c>
      <c r="E116" s="90">
        <f t="shared" ca="1" si="20"/>
        <v>28666410509.965038</v>
      </c>
      <c r="F116" s="90">
        <f t="shared" ca="1" si="20"/>
        <v>38221880679.953384</v>
      </c>
      <c r="G116" s="90">
        <f t="shared" ca="1" si="20"/>
        <v>47777350849.941734</v>
      </c>
      <c r="H116" s="90">
        <f t="shared" ca="1" si="20"/>
        <v>57332821019.930077</v>
      </c>
      <c r="I116" s="90">
        <f t="shared" ca="1" si="20"/>
        <v>66888291189.918434</v>
      </c>
      <c r="J116" s="90">
        <f t="shared" ca="1" si="20"/>
        <v>76443761359.906769</v>
      </c>
      <c r="K116" s="90">
        <f t="shared" ca="1" si="20"/>
        <v>85999231529.895111</v>
      </c>
      <c r="L116">
        <f ca="1">IF('NGPS 2020'!$A124="MR",INDIRECT("'NGPS 2020'!"&amp;'Country Selector'!$B$3&amp;ROW($A124))*10^12,0)*'Process Emissions Multipliers'!$B$48</f>
        <v>95554701699.883469</v>
      </c>
      <c r="M116" s="90">
        <f t="shared" ca="1" si="16"/>
        <v>85999231529.895111</v>
      </c>
      <c r="N116" s="90">
        <f t="shared" ca="1" si="21"/>
        <v>76443761359.906769</v>
      </c>
      <c r="O116" s="90">
        <f t="shared" ca="1" si="21"/>
        <v>66888291189.918434</v>
      </c>
      <c r="P116" s="90">
        <f t="shared" ca="1" si="21"/>
        <v>57332821019.930077</v>
      </c>
      <c r="Q116" s="90">
        <f t="shared" ca="1" si="21"/>
        <v>47777350849.941734</v>
      </c>
      <c r="R116" s="90">
        <f t="shared" ca="1" si="21"/>
        <v>38221880679.953384</v>
      </c>
      <c r="S116" s="90">
        <f t="shared" ca="1" si="21"/>
        <v>28666410509.965038</v>
      </c>
      <c r="T116" s="90">
        <f t="shared" ca="1" si="21"/>
        <v>19110940339.976692</v>
      </c>
      <c r="U116" s="90">
        <f t="shared" ca="1" si="21"/>
        <v>9555470169.9883461</v>
      </c>
      <c r="V116">
        <f ca="1">IF('NGPS 2030'!$A124="MR",INDIRECT("'NGPS 2030'!"&amp;'Country Selector'!$B$3&amp;ROW($A124))*10^12,0)*'Process Emissions Multipliers'!$D$48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Multipliers'!$E$48</f>
        <v>0</v>
      </c>
    </row>
    <row r="117" spans="1:42">
      <c r="A117" s="74">
        <v>65</v>
      </c>
      <c r="B117">
        <f ca="1">IF('NGPS 2010'!$A125="MR",INDIRECT("'NGPS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2020'!$A125="MR",INDIRECT("'NGPS 2020'!"&amp;'Country Selector'!$B$3&amp;ROW($A125))*10^12,0)*'Process Emissions Multipliers'!$B$48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2030'!$A125="MR",INDIRECT("'NGPS 2030'!"&amp;'Country Selector'!$B$3&amp;ROW($A125))*10^12,0)*'Process Emissions Multipliers'!$D$48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Multipliers'!$E$48</f>
        <v>0</v>
      </c>
    </row>
    <row r="118" spans="1:42">
      <c r="A118" s="74">
        <v>66</v>
      </c>
      <c r="B118">
        <f ca="1">IF('NGPS 2010'!$A126="MR",INDIRECT("'NGPS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2020'!$A126="MR",INDIRECT("'NGPS 2020'!"&amp;'Country Selector'!$B$3&amp;ROW($A126))*10^12,0)*'Process Emissions Multipliers'!$B$48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2030'!$A126="MR",INDIRECT("'NGPS 2030'!"&amp;'Country Selector'!$B$3&amp;ROW($A126))*10^12,0)*'Process Emissions Multipliers'!$D$48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Multipliers'!$E$48</f>
        <v>0</v>
      </c>
    </row>
    <row r="119" spans="1:42">
      <c r="A119" s="74">
        <v>67</v>
      </c>
      <c r="B119">
        <f ca="1">IF('NGPS 2010'!$A127="MR",INDIRECT("'NGPS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2020'!$A127="MR",INDIRECT("'NGPS 2020'!"&amp;'Country Selector'!$B$3&amp;ROW($A127))*10^12,0)*'Process Emissions Multipliers'!$B$48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2030'!$A127="MR",INDIRECT("'NGPS 2030'!"&amp;'Country Selector'!$B$3&amp;ROW($A127))*10^12,0)*'Process Emissions Multipliers'!$D$48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Multipliers'!$E$48</f>
        <v>0</v>
      </c>
    </row>
    <row r="120" spans="1:42">
      <c r="A120" s="74">
        <v>68</v>
      </c>
      <c r="B120">
        <f ca="1">IF('NGPS 2010'!$A128="MR",INDIRECT("'NGPS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2020'!$A128="MR",INDIRECT("'NGPS 2020'!"&amp;'Country Selector'!$B$3&amp;ROW($A128))*10^12,0)*'Process Emissions Multipliers'!$B$48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2030'!$A128="MR",INDIRECT("'NGPS 2030'!"&amp;'Country Selector'!$B$3&amp;ROW($A128))*10^12,0)*'Process Emissions Multipliers'!$D$48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Multipliers'!$E$48</f>
        <v>0</v>
      </c>
    </row>
    <row r="121" spans="1:42">
      <c r="A121" s="74">
        <v>69</v>
      </c>
      <c r="B121">
        <f ca="1">IF('NGPS 2010'!$A129="MR",INDIRECT("'NGPS 2010'!"&amp;'Country Selector'!$B$3&amp;ROW($A129))*10^12,0)</f>
        <v>86008588501.215393</v>
      </c>
      <c r="C121" s="90">
        <f t="shared" ca="1" si="15"/>
        <v>77407729651.093842</v>
      </c>
      <c r="D121" s="90">
        <f t="shared" ca="1" si="20"/>
        <v>68806870800.972321</v>
      </c>
      <c r="E121" s="90">
        <f t="shared" ca="1" si="20"/>
        <v>60206011950.850784</v>
      </c>
      <c r="F121" s="90">
        <f t="shared" ca="1" si="20"/>
        <v>51605153100.729233</v>
      </c>
      <c r="G121" s="90">
        <f t="shared" ca="1" si="20"/>
        <v>43004294250.607697</v>
      </c>
      <c r="H121" s="90">
        <f t="shared" ca="1" si="20"/>
        <v>34403435400.48616</v>
      </c>
      <c r="I121" s="90">
        <f t="shared" ca="1" si="20"/>
        <v>25802576550.364616</v>
      </c>
      <c r="J121" s="90">
        <f t="shared" ca="1" si="20"/>
        <v>17201717700.24308</v>
      </c>
      <c r="K121" s="90">
        <f t="shared" ca="1" si="20"/>
        <v>8600858850.1215401</v>
      </c>
      <c r="L121">
        <f ca="1">IF('NGPS 2020'!$A129="MR",INDIRECT("'NGPS 2020'!"&amp;'Country Selector'!$B$3&amp;ROW($A129))*10^12,0)*'Process Emissions Multipliers'!$B$48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2030'!$A129="MR",INDIRECT("'NGPS 2030'!"&amp;'Country Selector'!$B$3&amp;ROW($A129))*10^12,0)*'Process Emissions Multipliers'!$D$48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Multipliers'!$E$48</f>
        <v>0</v>
      </c>
    </row>
    <row r="122" spans="1:42">
      <c r="A122" s="74">
        <v>70</v>
      </c>
      <c r="B122">
        <f ca="1">IF('NGPS 2010'!$A130="MR",INDIRECT("'NGPS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2020'!$A130="MR",INDIRECT("'NGPS 2020'!"&amp;'Country Selector'!$B$3&amp;ROW($A130))*10^12,0)*'Process Emissions Multipliers'!$B$48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2030'!$A130="MR",INDIRECT("'NGPS 2030'!"&amp;'Country Selector'!$B$3&amp;ROW($A130))*10^12,0)*'Process Emissions Multipliers'!$D$48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Multipliers'!$E$48</f>
        <v>0</v>
      </c>
    </row>
    <row r="123" spans="1:42">
      <c r="A123" s="74">
        <v>71</v>
      </c>
      <c r="B123">
        <f ca="1">IF('NGPS 2010'!$A131="MR",INDIRECT("'NGPS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2020'!$A131="MR",INDIRECT("'NGPS 2020'!"&amp;'Country Selector'!$B$3&amp;ROW($A131))*10^12,0)*'Process Emissions Multipliers'!$B$48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2030'!$A131="MR",INDIRECT("'NGPS 2030'!"&amp;'Country Selector'!$B$3&amp;ROW($A131))*10^12,0)*'Process Emissions Multipliers'!$D$48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Multipliers'!$E$48</f>
        <v>0</v>
      </c>
    </row>
    <row r="124" spans="1:42">
      <c r="A124" s="74">
        <v>72</v>
      </c>
      <c r="B124">
        <f ca="1">IF('NGPS 2010'!$A132="MR",INDIRECT("'NGPS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2020'!$A132="MR",INDIRECT("'NGPS 2020'!"&amp;'Country Selector'!$B$3&amp;ROW($A132))*10^12,0)*'Process Emissions Multipliers'!$B$48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2030'!$A132="MR",INDIRECT("'NGPS 2030'!"&amp;'Country Selector'!$B$3&amp;ROW($A132))*10^12,0)*'Process Emissions Multipliers'!$D$48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Multipliers'!$E$48</f>
        <v>0</v>
      </c>
    </row>
    <row r="125" spans="1:42">
      <c r="A125" s="74">
        <v>73</v>
      </c>
      <c r="B125">
        <f ca="1">IF('NGPS 2010'!$A133="MR",INDIRECT("'NGPS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2020'!$A133="MR",INDIRECT("'NGPS 2020'!"&amp;'Country Selector'!$B$3&amp;ROW($A133))*10^12,0)*'Process Emissions Multipliers'!$B$48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2030'!$A133="MR",INDIRECT("'NGPS 2030'!"&amp;'Country Selector'!$B$3&amp;ROW($A133))*10^12,0)*'Process Emissions Multipliers'!$D$48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Multipliers'!$E$48</f>
        <v>0</v>
      </c>
    </row>
    <row r="126" spans="1:42">
      <c r="A126" s="74">
        <v>74</v>
      </c>
      <c r="B126">
        <f ca="1">IF('NGPS 2010'!$A134="MR",INDIRECT("'NGPS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2020'!$A134="MR",INDIRECT("'NGPS 2020'!"&amp;'Country Selector'!$B$3&amp;ROW($A134))*10^12,0)*'Process Emissions Multipliers'!$B$48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2030'!$A134="MR",INDIRECT("'NGPS 2030'!"&amp;'Country Selector'!$B$3&amp;ROW($A134))*10^12,0)*'Process Emissions Multipliers'!$D$48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Multipliers'!$E$48</f>
        <v>0</v>
      </c>
    </row>
    <row r="127" spans="1:42">
      <c r="A127" s="74">
        <v>75</v>
      </c>
      <c r="B127">
        <f ca="1">IF('NGPS 2010'!$A135="MR",INDIRECT("'NGPS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2020'!$A135="MR",INDIRECT("'NGPS 2020'!"&amp;'Country Selector'!$B$3&amp;ROW($A135))*10^12,0)*'Process Emissions Multipliers'!$B$48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2030'!$A135="MR",INDIRECT("'NGPS 2030'!"&amp;'Country Selector'!$B$3&amp;ROW($A135))*10^12,0)*'Process Emissions Multipliers'!$D$48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Multipliers'!$E$48</f>
        <v>0</v>
      </c>
    </row>
    <row r="128" spans="1:42">
      <c r="A128" s="74">
        <v>76</v>
      </c>
      <c r="B128">
        <f ca="1">IF('NGPS 2010'!$A136="MR",INDIRECT("'NGPS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2020'!$A136="MR",INDIRECT("'NGPS 2020'!"&amp;'Country Selector'!$B$3&amp;ROW($A136))*10^12,0)*'Process Emissions Multipliers'!$B$48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2030'!$A136="MR",INDIRECT("'NGPS 2030'!"&amp;'Country Selector'!$B$3&amp;ROW($A136))*10^12,0)*'Process Emissions Multipliers'!$D$48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Multipliers'!$E$48</f>
        <v>0</v>
      </c>
    </row>
    <row r="129" spans="1:42">
      <c r="A129" s="74">
        <v>77</v>
      </c>
      <c r="B129">
        <f ca="1">IF('NGPS 2010'!$A137="MR",INDIRECT("'NGPS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2020'!$A137="MR",INDIRECT("'NGPS 2020'!"&amp;'Country Selector'!$B$3&amp;ROW($A137))*10^12,0)*'Process Emissions Multipliers'!$B$48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2030'!$A137="MR",INDIRECT("'NGPS 2030'!"&amp;'Country Selector'!$B$3&amp;ROW($A137))*10^12,0)*'Process Emissions Multipliers'!$D$48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Multipliers'!$E$48</f>
        <v>0</v>
      </c>
    </row>
    <row r="130" spans="1:42">
      <c r="A130" s="74">
        <v>78</v>
      </c>
      <c r="B130">
        <f ca="1">IF('NGPS 2010'!$A138="MR",INDIRECT("'NGPS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2020'!$A138="MR",INDIRECT("'NGPS 2020'!"&amp;'Country Selector'!$B$3&amp;ROW($A138))*10^12,0)*'Process Emissions Multipliers'!$B$48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2030'!$A138="MR",INDIRECT("'NGPS 2030'!"&amp;'Country Selector'!$B$3&amp;ROW($A138))*10^12,0)*'Process Emissions Multipliers'!$D$48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Multipliers'!$E$48</f>
        <v>0</v>
      </c>
    </row>
    <row r="131" spans="1:42">
      <c r="A131" s="74">
        <v>79</v>
      </c>
      <c r="B131">
        <f ca="1">IF('NGPS 2010'!$A139="MR",INDIRECT("'NGPS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2020'!$A139="MR",INDIRECT("'NGPS 2020'!"&amp;'Country Selector'!$B$3&amp;ROW($A139))*10^12,0)*'Process Emissions Multipliers'!$B$48</f>
        <v>0</v>
      </c>
      <c r="M131" s="90">
        <f t="shared" ca="1" si="28"/>
        <v>2127911857.8480268</v>
      </c>
      <c r="N131" s="90">
        <f t="shared" ca="1" si="28"/>
        <v>4255823715.6960535</v>
      </c>
      <c r="O131" s="90">
        <f t="shared" ca="1" si="28"/>
        <v>6383735573.5440798</v>
      </c>
      <c r="P131" s="90">
        <f t="shared" ca="1" si="28"/>
        <v>8511647431.392107</v>
      </c>
      <c r="Q131" s="90">
        <f t="shared" ca="1" si="28"/>
        <v>10639559289.240133</v>
      </c>
      <c r="R131" s="90">
        <f t="shared" ca="1" si="28"/>
        <v>12767471147.08816</v>
      </c>
      <c r="S131" s="90">
        <f t="shared" ca="1" si="28"/>
        <v>14895383004.936188</v>
      </c>
      <c r="T131" s="90">
        <f t="shared" ca="1" si="28"/>
        <v>17023294862.784214</v>
      </c>
      <c r="U131" s="90">
        <f t="shared" ca="1" si="28"/>
        <v>19151206720.63224</v>
      </c>
      <c r="V131">
        <f ca="1">IF('NGPS 2030'!$A139="MR",INDIRECT("'NGPS 2030'!"&amp;'Country Selector'!$B$3&amp;ROW($A139))*10^12,0)*'Process Emissions Multipliers'!$D$48</f>
        <v>21279118578.480267</v>
      </c>
      <c r="W131" s="90">
        <f t="shared" ca="1" si="26"/>
        <v>21382639021.308701</v>
      </c>
      <c r="X131" s="90">
        <f t="shared" ca="1" si="26"/>
        <v>21486159464.137138</v>
      </c>
      <c r="Y131" s="90">
        <f t="shared" ca="1" si="26"/>
        <v>21589679906.965576</v>
      </c>
      <c r="Z131" s="90">
        <f t="shared" ca="1" si="26"/>
        <v>21693200349.794014</v>
      </c>
      <c r="AA131" s="90">
        <f t="shared" ca="1" si="26"/>
        <v>21796720792.622444</v>
      </c>
      <c r="AB131" s="90">
        <f t="shared" ca="1" si="26"/>
        <v>21900241235.450886</v>
      </c>
      <c r="AC131" s="90">
        <f t="shared" ca="1" si="26"/>
        <v>22003761678.27932</v>
      </c>
      <c r="AD131" s="90">
        <f t="shared" ca="1" si="26"/>
        <v>22107282121.107758</v>
      </c>
      <c r="AE131" s="90">
        <f t="shared" ca="1" si="26"/>
        <v>22210802563.936192</v>
      </c>
      <c r="AF131" s="90">
        <f t="shared" ca="1" si="26"/>
        <v>22314323006.764626</v>
      </c>
      <c r="AG131" s="90">
        <f t="shared" ca="1" si="26"/>
        <v>22417843449.593063</v>
      </c>
      <c r="AH131" s="90">
        <f t="shared" ca="1" si="26"/>
        <v>22521363892.421501</v>
      </c>
      <c r="AI131" s="90">
        <f t="shared" ca="1" si="26"/>
        <v>22624884335.249935</v>
      </c>
      <c r="AJ131" s="90">
        <f t="shared" ca="1" si="26"/>
        <v>22728404778.078373</v>
      </c>
      <c r="AK131" s="90">
        <f t="shared" ca="1" si="26"/>
        <v>22831925220.906807</v>
      </c>
      <c r="AL131" s="90">
        <f t="shared" ca="1" si="26"/>
        <v>22935445663.735245</v>
      </c>
      <c r="AM131" s="90">
        <f t="shared" ca="1" si="25"/>
        <v>23038966106.563683</v>
      </c>
      <c r="AN131" s="90">
        <f t="shared" ca="1" si="25"/>
        <v>23142486549.392117</v>
      </c>
      <c r="AO131" s="90">
        <f t="shared" ca="1" si="25"/>
        <v>23246006992.220554</v>
      </c>
      <c r="AP131">
        <f ca="1">V131*'Process Emissions Multipliers'!$E$48</f>
        <v>23349527435.048988</v>
      </c>
    </row>
    <row r="132" spans="1:42">
      <c r="A132" s="74">
        <v>80</v>
      </c>
      <c r="B132">
        <f ca="1">IF('NGPS 2010'!$A140="MR",INDIRECT("'NGPS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2020'!$A140="MR",INDIRECT("'NGPS 2020'!"&amp;'Country Selector'!$B$3&amp;ROW($A140))*10^12,0)*'Process Emissions Multipliers'!$B$48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2030'!$A140="MR",INDIRECT("'NGPS 2030'!"&amp;'Country Selector'!$B$3&amp;ROW($A140))*10^12,0)*'Process Emissions Multipliers'!$D$48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Multipliers'!$E$48</f>
        <v>0</v>
      </c>
    </row>
    <row r="133" spans="1:42">
      <c r="A133" s="74">
        <v>81</v>
      </c>
      <c r="B133">
        <f ca="1">IF('NGPS 2010'!$A141="MR",INDIRECT("'NGPS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2020'!$A141="MR",INDIRECT("'NGPS 2020'!"&amp;'Country Selector'!$B$3&amp;ROW($A141))*10^12,0)*'Process Emissions Multipliers'!$B$48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2030'!$A141="MR",INDIRECT("'NGPS 2030'!"&amp;'Country Selector'!$B$3&amp;ROW($A141))*10^12,0)*'Process Emissions Multipliers'!$D$48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Multipliers'!$E$48</f>
        <v>0</v>
      </c>
    </row>
    <row r="134" spans="1:42">
      <c r="A134" s="74">
        <v>82</v>
      </c>
      <c r="B134">
        <f ca="1">IF('NGPS 2010'!$A142="MR",INDIRECT("'NGPS 2010'!"&amp;'Country Selector'!$B$3&amp;ROW($A142))*10^12,0)</f>
        <v>0</v>
      </c>
      <c r="C134" s="90">
        <f t="shared" ca="1" si="27"/>
        <v>1957845515.1206012</v>
      </c>
      <c r="D134" s="90">
        <f t="shared" ca="1" si="27"/>
        <v>3915691030.2412024</v>
      </c>
      <c r="E134" s="90">
        <f t="shared" ca="1" si="27"/>
        <v>5873536545.361804</v>
      </c>
      <c r="F134" s="90">
        <f t="shared" ca="1" si="27"/>
        <v>7831382060.4824047</v>
      </c>
      <c r="G134" s="90">
        <f t="shared" ca="1" si="27"/>
        <v>9789227575.6030064</v>
      </c>
      <c r="H134" s="90">
        <f t="shared" ca="1" si="27"/>
        <v>11747073090.723608</v>
      </c>
      <c r="I134" s="90">
        <f t="shared" ca="1" si="27"/>
        <v>13704918605.84421</v>
      </c>
      <c r="J134" s="90">
        <f t="shared" ca="1" si="27"/>
        <v>15662764120.964809</v>
      </c>
      <c r="K134" s="90">
        <f t="shared" ca="1" si="27"/>
        <v>17620609636.085411</v>
      </c>
      <c r="L134">
        <f ca="1">IF('NGPS 2020'!$A142="MR",INDIRECT("'NGPS 2020'!"&amp;'Country Selector'!$B$3&amp;ROW($A142))*10^12,0)*'Process Emissions Multipliers'!$B$48</f>
        <v>19578455151.206013</v>
      </c>
      <c r="M134" s="90">
        <f t="shared" ca="1" si="28"/>
        <v>17620609636.085411</v>
      </c>
      <c r="N134" s="90">
        <f t="shared" ca="1" si="28"/>
        <v>15662764120.964809</v>
      </c>
      <c r="O134" s="90">
        <f t="shared" ca="1" si="28"/>
        <v>13704918605.84421</v>
      </c>
      <c r="P134" s="90">
        <f t="shared" ca="1" si="28"/>
        <v>11747073090.723608</v>
      </c>
      <c r="Q134" s="90">
        <f t="shared" ca="1" si="28"/>
        <v>9789227575.6030064</v>
      </c>
      <c r="R134" s="90">
        <f t="shared" ca="1" si="28"/>
        <v>7831382060.4824047</v>
      </c>
      <c r="S134" s="90">
        <f t="shared" ca="1" si="28"/>
        <v>5873536545.361804</v>
      </c>
      <c r="T134" s="90">
        <f t="shared" ca="1" si="28"/>
        <v>3915691030.2412024</v>
      </c>
      <c r="U134" s="90">
        <f t="shared" ca="1" si="28"/>
        <v>1957845515.1206012</v>
      </c>
      <c r="V134">
        <f ca="1">IF('NGPS 2030'!$A142="MR",INDIRECT("'NGPS 2030'!"&amp;'Country Selector'!$B$3&amp;ROW($A142))*10^12,0)*'Process Emissions Multipliers'!$D$48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Multipliers'!$E$48</f>
        <v>0</v>
      </c>
    </row>
    <row r="135" spans="1:42">
      <c r="A135" s="74">
        <v>83</v>
      </c>
      <c r="B135">
        <f ca="1">IF('NGPS 2010'!$A143="MR",INDIRECT("'NGPS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2020'!$A143="MR",INDIRECT("'NGPS 2020'!"&amp;'Country Selector'!$B$3&amp;ROW($A143))*10^12,0)*'Process Emissions Multipliers'!$B$48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2030'!$A143="MR",INDIRECT("'NGPS 2030'!"&amp;'Country Selector'!$B$3&amp;ROW($A143))*10^12,0)*'Process Emissions Multipliers'!$D$48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Multipliers'!$E$48</f>
        <v>0</v>
      </c>
    </row>
    <row r="136" spans="1:42">
      <c r="A136" s="74">
        <v>84</v>
      </c>
      <c r="B136">
        <f ca="1">IF('NGPS 2010'!$A144="MR",INDIRECT("'NGPS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2020'!$A144="MR",INDIRECT("'NGPS 2020'!"&amp;'Country Selector'!$B$3&amp;ROW($A144))*10^12,0)*'Process Emissions Multipliers'!$B$48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2030'!$A144="MR",INDIRECT("'NGPS 2030'!"&amp;'Country Selector'!$B$3&amp;ROW($A144))*10^12,0)*'Process Emissions Multipliers'!$D$48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Multipliers'!$E$48</f>
        <v>0</v>
      </c>
    </row>
    <row r="137" spans="1:42">
      <c r="A137" s="74">
        <v>85</v>
      </c>
      <c r="B137">
        <f ca="1">IF('NGPS 2010'!$A145="MR",INDIRECT("'NGPS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2020'!$A145="MR",INDIRECT("'NGPS 2020'!"&amp;'Country Selector'!$B$3&amp;ROW($A145))*10^12,0)*'Process Emissions Multipliers'!$B$48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2030'!$A145="MR",INDIRECT("'NGPS 2030'!"&amp;'Country Selector'!$B$3&amp;ROW($A145))*10^12,0)*'Process Emissions Multipliers'!$D$48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Multipliers'!$E$48</f>
        <v>0</v>
      </c>
    </row>
    <row r="138" spans="1:42">
      <c r="A138" s="74">
        <v>86</v>
      </c>
      <c r="B138">
        <f ca="1">IF('NGPS 2010'!$A146="MR",INDIRECT("'NGPS 2010'!"&amp;'Country Selector'!$B$3&amp;ROW($A146))*10^12,0)</f>
        <v>250871625.41126418</v>
      </c>
      <c r="C138" s="90">
        <f t="shared" ca="1" si="27"/>
        <v>225784462.87013778</v>
      </c>
      <c r="D138" s="90">
        <f t="shared" ca="1" si="27"/>
        <v>200697300.32901135</v>
      </c>
      <c r="E138" s="90">
        <f t="shared" ca="1" si="27"/>
        <v>175610137.78788492</v>
      </c>
      <c r="F138" s="90">
        <f t="shared" ca="1" si="27"/>
        <v>150522975.24675852</v>
      </c>
      <c r="G138" s="90">
        <f t="shared" ca="1" si="27"/>
        <v>125435812.70563209</v>
      </c>
      <c r="H138" s="90">
        <f t="shared" ca="1" si="27"/>
        <v>100348650.16450568</v>
      </c>
      <c r="I138" s="90">
        <f t="shared" ca="1" si="27"/>
        <v>75261487.62337926</v>
      </c>
      <c r="J138" s="90">
        <f t="shared" ca="1" si="27"/>
        <v>50174325.082252838</v>
      </c>
      <c r="K138" s="90">
        <f t="shared" ca="1" si="27"/>
        <v>25087162.541126419</v>
      </c>
      <c r="L138">
        <f ca="1">IF('NGPS 2020'!$A146="MR",INDIRECT("'NGPS 2020'!"&amp;'Country Selector'!$B$3&amp;ROW($A146))*10^12,0)*'Process Emissions Multipliers'!$B$48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2030'!$A146="MR",INDIRECT("'NGPS 2030'!"&amp;'Country Selector'!$B$3&amp;ROW($A146))*10^12,0)*'Process Emissions Multipliers'!$D$48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Multipliers'!$E$48</f>
        <v>0</v>
      </c>
    </row>
    <row r="139" spans="1:42">
      <c r="A139" s="74">
        <v>87</v>
      </c>
      <c r="B139">
        <f ca="1">IF('NGPS 2010'!$A147="MR",INDIRECT("'NGPS 2010'!"&amp;'Country Selector'!$B$3&amp;ROW($A147))*10^12,0)</f>
        <v>64702208696.658661</v>
      </c>
      <c r="C139" s="90">
        <f t="shared" ca="1" si="27"/>
        <v>58231987826.992798</v>
      </c>
      <c r="D139" s="90">
        <f t="shared" ca="1" si="27"/>
        <v>51761766957.326927</v>
      </c>
      <c r="E139" s="90">
        <f t="shared" ca="1" si="27"/>
        <v>45291546087.661057</v>
      </c>
      <c r="F139" s="90">
        <f t="shared" ca="1" si="27"/>
        <v>38821325217.995193</v>
      </c>
      <c r="G139" s="90">
        <f t="shared" ca="1" si="27"/>
        <v>32351104348.329334</v>
      </c>
      <c r="H139" s="90">
        <f t="shared" ca="1" si="27"/>
        <v>25880883478.663464</v>
      </c>
      <c r="I139" s="90">
        <f t="shared" ca="1" si="27"/>
        <v>19410662608.997597</v>
      </c>
      <c r="J139" s="90">
        <f t="shared" ca="1" si="27"/>
        <v>12940441739.331732</v>
      </c>
      <c r="K139" s="90">
        <f t="shared" ca="1" si="27"/>
        <v>6470220869.6658659</v>
      </c>
      <c r="L139">
        <f ca="1">IF('NGPS 2020'!$A147="MR",INDIRECT("'NGPS 2020'!"&amp;'Country Selector'!$B$3&amp;ROW($A147))*10^12,0)*'Process Emissions Multipliers'!$B$48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2030'!$A147="MR",INDIRECT("'NGPS 2030'!"&amp;'Country Selector'!$B$3&amp;ROW($A147))*10^12,0)*'Process Emissions Multipliers'!$D$48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Multipliers'!$E$48</f>
        <v>0</v>
      </c>
    </row>
    <row r="140" spans="1:42">
      <c r="A140" s="74">
        <v>88</v>
      </c>
      <c r="B140">
        <f ca="1">IF('NGPS 2010'!$A148="MR",INDIRECT("'NGPS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2020'!$A148="MR",INDIRECT("'NGPS 2020'!"&amp;'Country Selector'!$B$3&amp;ROW($A148))*10^12,0)*'Process Emissions Multipliers'!$B$48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2030'!$A148="MR",INDIRECT("'NGPS 2030'!"&amp;'Country Selector'!$B$3&amp;ROW($A148))*10^12,0)*'Process Emissions Multipliers'!$D$48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Multipliers'!$E$48</f>
        <v>0</v>
      </c>
    </row>
    <row r="141" spans="1:42">
      <c r="A141" s="74">
        <v>89</v>
      </c>
      <c r="B141">
        <f ca="1">IF('NGPS 2010'!$A149="MR",INDIRECT("'NGPS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2020'!$A149="MR",INDIRECT("'NGPS 2020'!"&amp;'Country Selector'!$B$3&amp;ROW($A149))*10^12,0)*'Process Emissions Multipliers'!$B$48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2030'!$A149="MR",INDIRECT("'NGPS 2030'!"&amp;'Country Selector'!$B$3&amp;ROW($A149))*10^12,0)*'Process Emissions Multipliers'!$D$48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Multipliers'!$E$48</f>
        <v>0</v>
      </c>
    </row>
    <row r="142" spans="1:42">
      <c r="A142" s="74">
        <v>90</v>
      </c>
      <c r="B142">
        <f ca="1">IF('NGPS 2010'!$A150="MR",INDIRECT("'NGPS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2020'!$A150="MR",INDIRECT("'NGPS 2020'!"&amp;'Country Selector'!$B$3&amp;ROW($A150))*10^12,0)*'Process Emissions Multipliers'!$B$48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2030'!$A150="MR",INDIRECT("'NGPS 2030'!"&amp;'Country Selector'!$B$3&amp;ROW($A150))*10^12,0)*'Process Emissions Multipliers'!$D$48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Multipliers'!$E$48</f>
        <v>0</v>
      </c>
    </row>
    <row r="143" spans="1:42">
      <c r="A143" s="74">
        <v>91</v>
      </c>
      <c r="B143">
        <f ca="1">IF('NGPS 2010'!$A151="MR",INDIRECT("'NGPS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2020'!$A151="MR",INDIRECT("'NGPS 2020'!"&amp;'Country Selector'!$B$3&amp;ROW($A151))*10^12,0)*'Process Emissions Multipliers'!$B$48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2030'!$A151="MR",INDIRECT("'NGPS 2030'!"&amp;'Country Selector'!$B$3&amp;ROW($A151))*10^12,0)*'Process Emissions Multipliers'!$D$48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Multipliers'!$E$48</f>
        <v>0</v>
      </c>
    </row>
    <row r="144" spans="1:42">
      <c r="A144" s="74">
        <v>92</v>
      </c>
      <c r="B144">
        <f ca="1">IF('NGPS 2010'!$A152="MR",INDIRECT("'NGPS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2020'!$A152="MR",INDIRECT("'NGPS 2020'!"&amp;'Country Selector'!$B$3&amp;ROW($A152))*10^12,0)*'Process Emissions Multipliers'!$B$48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2030'!$A152="MR",INDIRECT("'NGPS 2030'!"&amp;'Country Selector'!$B$3&amp;ROW($A152))*10^12,0)*'Process Emissions Multipliers'!$D$48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Multipliers'!$E$48</f>
        <v>0</v>
      </c>
    </row>
    <row r="145" spans="1:42">
      <c r="A145" s="74">
        <v>93</v>
      </c>
      <c r="B145">
        <f ca="1">IF('NGPS 2010'!$A153="MR",INDIRECT("'NGPS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2020'!$A153="MR",INDIRECT("'NGPS 2020'!"&amp;'Country Selector'!$B$3&amp;ROW($A153))*10^12,0)*'Process Emissions Multipliers'!$B$48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2030'!$A153="MR",INDIRECT("'NGPS 2030'!"&amp;'Country Selector'!$B$3&amp;ROW($A153))*10^12,0)*'Process Emissions Multipliers'!$D$48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Multipliers'!$E$48</f>
        <v>0</v>
      </c>
    </row>
    <row r="146" spans="1:42">
      <c r="A146" s="74">
        <v>94</v>
      </c>
      <c r="B146">
        <f ca="1">IF('NGPS 2010'!$A154="MR",INDIRECT("'NGPS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2020'!$A154="MR",INDIRECT("'NGPS 2020'!"&amp;'Country Selector'!$B$3&amp;ROW($A154))*10^12,0)*'Process Emissions Multipliers'!$B$48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2030'!$A154="MR",INDIRECT("'NGPS 2030'!"&amp;'Country Selector'!$B$3&amp;ROW($A154))*10^12,0)*'Process Emissions Multipliers'!$D$48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Multipliers'!$E$48</f>
        <v>0</v>
      </c>
    </row>
    <row r="147" spans="1:42">
      <c r="A147" s="74">
        <v>95</v>
      </c>
      <c r="B147">
        <f ca="1">IF('NGPS 2010'!$A155="MR",INDIRECT("'NGPS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2020'!$A155="MR",INDIRECT("'NGPS 2020'!"&amp;'Country Selector'!$B$3&amp;ROW($A155))*10^12,0)*'Process Emissions Multipliers'!$B$48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2030'!$A155="MR",INDIRECT("'NGPS 2030'!"&amp;'Country Selector'!$B$3&amp;ROW($A155))*10^12,0)*'Process Emissions Multipliers'!$D$48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Multipliers'!$E$48</f>
        <v>0</v>
      </c>
    </row>
    <row r="148" spans="1:42">
      <c r="A148" s="74">
        <v>96</v>
      </c>
      <c r="B148">
        <f ca="1">IF('NGPS 2010'!$A156="MR",INDIRECT("'NGPS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2020'!$A156="MR",INDIRECT("'NGPS 2020'!"&amp;'Country Selector'!$B$3&amp;ROW($A156))*10^12,0)*'Process Emissions Multipliers'!$B$48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2030'!$A156="MR",INDIRECT("'NGPS 2030'!"&amp;'Country Selector'!$B$3&amp;ROW($A156))*10^12,0)*'Process Emissions Multipliers'!$D$48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Multipliers'!$E$48</f>
        <v>0</v>
      </c>
    </row>
    <row r="149" spans="1:42">
      <c r="A149" s="74">
        <v>97</v>
      </c>
      <c r="B149">
        <f ca="1">IF('NGPS 2010'!$A157="MR",INDIRECT("'NGPS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2020'!$A157="MR",INDIRECT("'NGPS 2020'!"&amp;'Country Selector'!$B$3&amp;ROW($A157))*10^12,0)*'Process Emissions Multipliers'!$B$48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2030'!$A157="MR",INDIRECT("'NGPS 2030'!"&amp;'Country Selector'!$B$3&amp;ROW($A157))*10^12,0)*'Process Emissions Multipliers'!$D$48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Multipliers'!$E$48</f>
        <v>0</v>
      </c>
    </row>
    <row r="150" spans="1:42">
      <c r="A150" s="74">
        <v>98</v>
      </c>
      <c r="B150">
        <f ca="1">IF('NGPS 2010'!$A158="MR",INDIRECT("'NGPS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2020'!$A158="MR",INDIRECT("'NGPS 2020'!"&amp;'Country Selector'!$B$3&amp;ROW($A158))*10^12,0)*'Process Emissions Multipliers'!$B$48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2030'!$A158="MR",INDIRECT("'NGPS 2030'!"&amp;'Country Selector'!$B$3&amp;ROW($A158))*10^12,0)*'Process Emissions Multipliers'!$D$48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Multipliers'!$E$48</f>
        <v>0</v>
      </c>
    </row>
    <row r="151" spans="1:42">
      <c r="A151" s="74">
        <v>99</v>
      </c>
      <c r="B151">
        <f ca="1">IF('NGPS 2010'!$A159="MR",INDIRECT("'NGPS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2020'!$A159="MR",INDIRECT("'NGPS 2020'!"&amp;'Country Selector'!$B$3&amp;ROW($A159))*10^12,0)*'Process Emissions Multipliers'!$B$48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2030'!$A159="MR",INDIRECT("'NGPS 2030'!"&amp;'Country Selector'!$B$3&amp;ROW($A159))*10^12,0)*'Process Emissions Multipliers'!$D$48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Multipliers'!$E$48</f>
        <v>0</v>
      </c>
    </row>
    <row r="152" spans="1:42">
      <c r="A152" s="74">
        <v>100</v>
      </c>
      <c r="B152">
        <f ca="1">IF('NGPS 2010'!$A160="MR",INDIRECT("'NGPS 2010'!"&amp;'Country Selector'!$B$3&amp;ROW($A160))*10^12,0)</f>
        <v>125435812.70563209</v>
      </c>
      <c r="C152" s="90">
        <f t="shared" ca="1" si="27"/>
        <v>112892231.43506889</v>
      </c>
      <c r="D152" s="90">
        <f t="shared" ca="1" si="27"/>
        <v>100348650.16450568</v>
      </c>
      <c r="E152" s="90">
        <f t="shared" ca="1" si="27"/>
        <v>87805068.89394246</v>
      </c>
      <c r="F152" s="90">
        <f t="shared" ca="1" si="27"/>
        <v>75261487.62337926</v>
      </c>
      <c r="G152" s="90">
        <f t="shared" ca="1" si="27"/>
        <v>62717906.352816045</v>
      </c>
      <c r="H152" s="90">
        <f t="shared" ca="1" si="27"/>
        <v>50174325.082252838</v>
      </c>
      <c r="I152" s="90">
        <f t="shared" ca="1" si="27"/>
        <v>37630743.81168963</v>
      </c>
      <c r="J152" s="90">
        <f t="shared" ca="1" si="27"/>
        <v>25087162.541126419</v>
      </c>
      <c r="K152" s="90">
        <f t="shared" ca="1" si="27"/>
        <v>12543581.270563209</v>
      </c>
      <c r="L152">
        <f ca="1">IF('NGPS 2020'!$A160="MR",INDIRECT("'NGPS 2020'!"&amp;'Country Selector'!$B$3&amp;ROW($A160))*10^12,0)*'Process Emissions Multipliers'!$B$48</f>
        <v>0</v>
      </c>
      <c r="M152" s="90">
        <f t="shared" ca="1" si="28"/>
        <v>328228019754.13586</v>
      </c>
      <c r="N152" s="90">
        <f t="shared" ca="1" si="28"/>
        <v>656456039508.27173</v>
      </c>
      <c r="O152" s="90">
        <f t="shared" ca="1" si="28"/>
        <v>984684059262.40759</v>
      </c>
      <c r="P152" s="90">
        <f t="shared" ca="1" si="28"/>
        <v>1312912079016.5435</v>
      </c>
      <c r="Q152" s="90">
        <f t="shared" ca="1" si="28"/>
        <v>1641140098770.6794</v>
      </c>
      <c r="R152" s="90">
        <f t="shared" ca="1" si="28"/>
        <v>1969368118524.8152</v>
      </c>
      <c r="S152" s="90">
        <f t="shared" ca="1" si="28"/>
        <v>2297596138278.9512</v>
      </c>
      <c r="T152" s="90">
        <f t="shared" ca="1" si="28"/>
        <v>2625824158033.0869</v>
      </c>
      <c r="U152" s="90">
        <f t="shared" ca="1" si="28"/>
        <v>2954052177787.2231</v>
      </c>
      <c r="V152">
        <f ca="1">IF('NGPS 2030'!$A160="MR",INDIRECT("'NGPS 2030'!"&amp;'Country Selector'!$B$3&amp;ROW($A160))*10^12,0)*'Process Emissions Multipliers'!$D$48</f>
        <v>3282280197541.3589</v>
      </c>
      <c r="W152" s="90">
        <f t="shared" ca="1" si="30"/>
        <v>3298248109853.2964</v>
      </c>
      <c r="X152" s="90">
        <f t="shared" ca="1" si="30"/>
        <v>3314216022165.2334</v>
      </c>
      <c r="Y152" s="90">
        <f t="shared" ca="1" si="30"/>
        <v>3330183934477.1709</v>
      </c>
      <c r="Z152" s="90">
        <f t="shared" ca="1" si="30"/>
        <v>3346151846789.1079</v>
      </c>
      <c r="AA152" s="90">
        <f t="shared" ca="1" si="30"/>
        <v>3362119759101.0449</v>
      </c>
      <c r="AB152" s="90">
        <f t="shared" ca="1" si="30"/>
        <v>3378087671412.9824</v>
      </c>
      <c r="AC152" s="90">
        <f t="shared" ca="1" si="30"/>
        <v>3394055583724.9199</v>
      </c>
      <c r="AD152" s="90">
        <f t="shared" ca="1" si="30"/>
        <v>3410023496036.8569</v>
      </c>
      <c r="AE152" s="90">
        <f t="shared" ca="1" si="30"/>
        <v>3425991408348.7944</v>
      </c>
      <c r="AF152" s="90">
        <f t="shared" ca="1" si="30"/>
        <v>3441959320660.7314</v>
      </c>
      <c r="AG152" s="90">
        <f t="shared" ca="1" si="30"/>
        <v>3457927232972.6689</v>
      </c>
      <c r="AH152" s="90">
        <f t="shared" ca="1" si="30"/>
        <v>3473895145284.606</v>
      </c>
      <c r="AI152" s="90">
        <f t="shared" ca="1" si="30"/>
        <v>3489863057596.5435</v>
      </c>
      <c r="AJ152" s="90">
        <f t="shared" ca="1" si="30"/>
        <v>3505830969908.481</v>
      </c>
      <c r="AK152" s="90">
        <f t="shared" ca="1" si="30"/>
        <v>3521798882220.4185</v>
      </c>
      <c r="AL152" s="90">
        <f t="shared" ca="1" si="30"/>
        <v>3537766794532.3555</v>
      </c>
      <c r="AM152" s="90">
        <f t="shared" ca="1" si="29"/>
        <v>3553734706844.2925</v>
      </c>
      <c r="AN152" s="90">
        <f t="shared" ca="1" si="29"/>
        <v>3569702619156.23</v>
      </c>
      <c r="AO152" s="90">
        <f t="shared" ca="1" si="29"/>
        <v>3585670531468.167</v>
      </c>
      <c r="AP152">
        <f ca="1">V152*'Process Emissions Multipliers'!$E$48</f>
        <v>3601638443780.1045</v>
      </c>
    </row>
    <row r="153" spans="1:42">
      <c r="A153" s="74">
        <v>150</v>
      </c>
      <c r="B153">
        <f ca="1">IF('NGPS 2010'!$A161="MR",INDIRECT("'NGPS 2010'!"&amp;'Country Selector'!$B$3&amp;ROW($A161))*10^12,0)</f>
        <v>4211155223244.1055</v>
      </c>
      <c r="C153" s="90">
        <f t="shared" ca="1" si="27"/>
        <v>4257829669679.9624</v>
      </c>
      <c r="D153" s="90">
        <f t="shared" ca="1" si="27"/>
        <v>4304504116115.8184</v>
      </c>
      <c r="E153" s="90">
        <f t="shared" ca="1" si="27"/>
        <v>4351178562551.6753</v>
      </c>
      <c r="F153" s="90">
        <f t="shared" ca="1" si="27"/>
        <v>4397853008987.5317</v>
      </c>
      <c r="G153" s="90">
        <f t="shared" ca="1" si="27"/>
        <v>4444527455423.3887</v>
      </c>
      <c r="H153" s="90">
        <f t="shared" ca="1" si="27"/>
        <v>4491201901859.2441</v>
      </c>
      <c r="I153" s="90">
        <f t="shared" ca="1" si="27"/>
        <v>4537876348295.1016</v>
      </c>
      <c r="J153" s="90">
        <f t="shared" ca="1" si="27"/>
        <v>4584550794730.958</v>
      </c>
      <c r="K153" s="90">
        <f t="shared" ca="1" si="27"/>
        <v>4631225241166.8145</v>
      </c>
      <c r="L153">
        <f ca="1">IF('NGPS 2020'!$A161="MR",INDIRECT("'NGPS 2020'!"&amp;'Country Selector'!$B$3&amp;ROW($A161))*10^12,0)*'Process Emissions Multipliers'!$B$48</f>
        <v>4677899687602.6709</v>
      </c>
      <c r="M153" s="90">
        <f t="shared" ca="1" si="28"/>
        <v>4390305787618.1523</v>
      </c>
      <c r="N153" s="90">
        <f t="shared" ca="1" si="28"/>
        <v>4102711887633.6333</v>
      </c>
      <c r="O153" s="90">
        <f t="shared" ca="1" si="28"/>
        <v>3815117987649.1147</v>
      </c>
      <c r="P153" s="90">
        <f t="shared" ca="1" si="28"/>
        <v>3527524087664.5957</v>
      </c>
      <c r="Q153" s="90">
        <f t="shared" ca="1" si="28"/>
        <v>3239930187680.0771</v>
      </c>
      <c r="R153" s="90">
        <f t="shared" ca="1" si="28"/>
        <v>2952336287695.5586</v>
      </c>
      <c r="S153" s="90">
        <f t="shared" ca="1" si="28"/>
        <v>2664742387711.0396</v>
      </c>
      <c r="T153" s="90">
        <f t="shared" ca="1" si="28"/>
        <v>2377148487726.521</v>
      </c>
      <c r="U153" s="90">
        <f t="shared" ca="1" si="28"/>
        <v>2089554587742.0022</v>
      </c>
      <c r="V153">
        <f ca="1">IF('NGPS 2030'!$A161="MR",INDIRECT("'NGPS 2030'!"&amp;'Country Selector'!$B$3&amp;ROW($A161))*10^12,0)*'Process Emissions Multipliers'!$D$48</f>
        <v>1801960687757.4834</v>
      </c>
      <c r="W153" s="90">
        <f t="shared" ca="1" si="30"/>
        <v>1810727017418.5596</v>
      </c>
      <c r="X153" s="90">
        <f t="shared" ca="1" si="30"/>
        <v>1819493347079.6357</v>
      </c>
      <c r="Y153" s="90">
        <f t="shared" ca="1" si="30"/>
        <v>1828259676740.7119</v>
      </c>
      <c r="Z153" s="90">
        <f t="shared" ca="1" si="30"/>
        <v>1837026006401.7881</v>
      </c>
      <c r="AA153" s="90">
        <f t="shared" ca="1" si="30"/>
        <v>1845792336062.8643</v>
      </c>
      <c r="AB153" s="90">
        <f t="shared" ca="1" si="30"/>
        <v>1854558665723.9402</v>
      </c>
      <c r="AC153" s="90">
        <f t="shared" ca="1" si="30"/>
        <v>1863324995385.0166</v>
      </c>
      <c r="AD153" s="90">
        <f t="shared" ca="1" si="30"/>
        <v>1872091325046.0925</v>
      </c>
      <c r="AE153" s="90">
        <f t="shared" ca="1" si="30"/>
        <v>1880857654707.1689</v>
      </c>
      <c r="AF153" s="90">
        <f t="shared" ca="1" si="30"/>
        <v>1889623984368.2451</v>
      </c>
      <c r="AG153" s="90">
        <f t="shared" ca="1" si="30"/>
        <v>1898390314029.321</v>
      </c>
      <c r="AH153" s="90">
        <f t="shared" ca="1" si="30"/>
        <v>1907156643690.3972</v>
      </c>
      <c r="AI153" s="90">
        <f t="shared" ca="1" si="30"/>
        <v>1915922973351.4731</v>
      </c>
      <c r="AJ153" s="90">
        <f t="shared" ca="1" si="30"/>
        <v>1924689303012.5493</v>
      </c>
      <c r="AK153" s="90">
        <f t="shared" ca="1" si="30"/>
        <v>1933455632673.6255</v>
      </c>
      <c r="AL153" s="90">
        <f t="shared" ca="1" si="30"/>
        <v>1942221962334.7017</v>
      </c>
      <c r="AM153" s="90">
        <f t="shared" ca="1" si="29"/>
        <v>1950988291995.7781</v>
      </c>
      <c r="AN153" s="90">
        <f t="shared" ca="1" si="29"/>
        <v>1959754621656.8542</v>
      </c>
      <c r="AO153" s="90">
        <f t="shared" ca="1" si="29"/>
        <v>1968520951317.9302</v>
      </c>
      <c r="AP153">
        <f ca="1">V153*'Process Emissions Multipliers'!$E$48</f>
        <v>1977287280979.0063</v>
      </c>
    </row>
    <row r="154" spans="1:42">
      <c r="A154" s="74">
        <v>200</v>
      </c>
      <c r="B154">
        <f ca="1">IF('NGPS 2010'!$A162="MR",INDIRECT("'NGPS 2010'!"&amp;'Country Selector'!$B$3&amp;ROW($A162))*10^12,0)</f>
        <v>994798747236.33093</v>
      </c>
      <c r="C154" s="90">
        <f t="shared" ca="1" si="27"/>
        <v>1005840041619.2517</v>
      </c>
      <c r="D154" s="90">
        <f t="shared" ca="1" si="27"/>
        <v>1016881336002.1724</v>
      </c>
      <c r="E154" s="90">
        <f t="shared" ca="1" si="27"/>
        <v>1027922630385.093</v>
      </c>
      <c r="F154" s="90">
        <f t="shared" ca="1" si="27"/>
        <v>1038963924768.0138</v>
      </c>
      <c r="G154" s="90">
        <f t="shared" ca="1" si="27"/>
        <v>1050005219150.9344</v>
      </c>
      <c r="H154" s="90">
        <f t="shared" ca="1" si="27"/>
        <v>1061046513533.8552</v>
      </c>
      <c r="I154" s="90">
        <f t="shared" ca="1" si="27"/>
        <v>1072087807916.776</v>
      </c>
      <c r="J154" s="90">
        <f t="shared" ca="1" si="27"/>
        <v>1083129102299.6965</v>
      </c>
      <c r="K154" s="90">
        <f t="shared" ca="1" si="27"/>
        <v>1094170396682.6174</v>
      </c>
      <c r="L154">
        <f ca="1">IF('NGPS 2020'!$A162="MR",INDIRECT("'NGPS 2020'!"&amp;'Country Selector'!$B$3&amp;ROW($A162))*10^12,0)*'Process Emissions Multipliers'!$B$48</f>
        <v>1105211691065.5381</v>
      </c>
      <c r="M154" s="90">
        <f t="shared" ca="1" si="28"/>
        <v>1134832251841.9597</v>
      </c>
      <c r="N154" s="90">
        <f t="shared" ca="1" si="28"/>
        <v>1164452812618.3811</v>
      </c>
      <c r="O154" s="90">
        <f t="shared" ca="1" si="28"/>
        <v>1194073373394.8027</v>
      </c>
      <c r="P154" s="90">
        <f t="shared" ca="1" si="28"/>
        <v>1223693934171.2241</v>
      </c>
      <c r="Q154" s="90">
        <f t="shared" ca="1" si="28"/>
        <v>1253314494947.6458</v>
      </c>
      <c r="R154" s="90">
        <f t="shared" ca="1" si="28"/>
        <v>1282935055724.0674</v>
      </c>
      <c r="S154" s="90">
        <f t="shared" ca="1" si="28"/>
        <v>1312555616500.4888</v>
      </c>
      <c r="T154" s="90">
        <f t="shared" ca="1" si="28"/>
        <v>1342176177276.9104</v>
      </c>
      <c r="U154" s="90">
        <f t="shared" ca="1" si="28"/>
        <v>1371796738053.3318</v>
      </c>
      <c r="V154">
        <f ca="1">IF('NGPS 2030'!$A162="MR",INDIRECT("'NGPS 2030'!"&amp;'Country Selector'!$B$3&amp;ROW($A162))*10^12,0)*'Process Emissions Multipliers'!$D$48</f>
        <v>1401417298829.7534</v>
      </c>
      <c r="W154" s="90">
        <f t="shared" ca="1" si="30"/>
        <v>1408235031379.4937</v>
      </c>
      <c r="X154" s="90">
        <f t="shared" ca="1" si="30"/>
        <v>1415052763929.2339</v>
      </c>
      <c r="Y154" s="90">
        <f t="shared" ca="1" si="30"/>
        <v>1421870496478.9741</v>
      </c>
      <c r="Z154" s="90">
        <f t="shared" ca="1" si="30"/>
        <v>1428688229028.7144</v>
      </c>
      <c r="AA154" s="90">
        <f t="shared" ca="1" si="30"/>
        <v>1435505961578.4546</v>
      </c>
      <c r="AB154" s="90">
        <f t="shared" ca="1" si="30"/>
        <v>1442323694128.1948</v>
      </c>
      <c r="AC154" s="90">
        <f t="shared" ca="1" si="30"/>
        <v>1449141426677.9348</v>
      </c>
      <c r="AD154" s="90">
        <f t="shared" ca="1" si="30"/>
        <v>1455959159227.6753</v>
      </c>
      <c r="AE154" s="90">
        <f t="shared" ca="1" si="30"/>
        <v>1462776891777.4155</v>
      </c>
      <c r="AF154" s="90">
        <f t="shared" ca="1" si="30"/>
        <v>1469594624327.1558</v>
      </c>
      <c r="AG154" s="90">
        <f t="shared" ca="1" si="30"/>
        <v>1476412356876.896</v>
      </c>
      <c r="AH154" s="90">
        <f t="shared" ca="1" si="30"/>
        <v>1483230089426.6362</v>
      </c>
      <c r="AI154" s="90">
        <f t="shared" ca="1" si="30"/>
        <v>1490047821976.3765</v>
      </c>
      <c r="AJ154" s="90">
        <f t="shared" ca="1" si="30"/>
        <v>1496865554526.1165</v>
      </c>
      <c r="AK154" s="90">
        <f t="shared" ca="1" si="30"/>
        <v>1503683287075.8569</v>
      </c>
      <c r="AL154" s="90">
        <f t="shared" ca="1" si="30"/>
        <v>1510501019625.5969</v>
      </c>
      <c r="AM154" s="90">
        <f t="shared" ca="1" si="29"/>
        <v>1517318752175.3374</v>
      </c>
      <c r="AN154" s="90">
        <f t="shared" ca="1" si="29"/>
        <v>1524136484725.0774</v>
      </c>
      <c r="AO154" s="90">
        <f t="shared" ca="1" si="29"/>
        <v>1530954217274.8174</v>
      </c>
      <c r="AP154">
        <f ca="1">V154*'Process Emissions Multipliers'!$E$48</f>
        <v>1537771949824.5579</v>
      </c>
    </row>
    <row r="155" spans="1:42">
      <c r="A155" s="74">
        <v>250</v>
      </c>
      <c r="B155">
        <f ca="1">IF('NGPS 2010'!$A163="MR",INDIRECT("'NGPS 2010'!"&amp;'Country Selector'!$B$3&amp;ROW($A163))*10^12,0)</f>
        <v>166603405944.68436</v>
      </c>
      <c r="C155" s="90">
        <f t="shared" ca="1" si="27"/>
        <v>168447885088.35956</v>
      </c>
      <c r="D155" s="90">
        <f t="shared" ca="1" si="27"/>
        <v>170292364232.03476</v>
      </c>
      <c r="E155" s="90">
        <f t="shared" ca="1" si="27"/>
        <v>172136843375.70999</v>
      </c>
      <c r="F155" s="90">
        <f t="shared" ca="1" si="27"/>
        <v>173981322519.38519</v>
      </c>
      <c r="G155" s="90">
        <f t="shared" ca="1" si="27"/>
        <v>175825801663.06039</v>
      </c>
      <c r="H155" s="90">
        <f t="shared" ca="1" si="27"/>
        <v>177670280806.7356</v>
      </c>
      <c r="I155" s="90">
        <f t="shared" ca="1" si="27"/>
        <v>179514759950.4108</v>
      </c>
      <c r="J155" s="90">
        <f t="shared" ca="1" si="27"/>
        <v>181359239094.086</v>
      </c>
      <c r="K155" s="90">
        <f t="shared" ca="1" si="27"/>
        <v>183203718237.76123</v>
      </c>
      <c r="L155">
        <f ca="1">IF('NGPS 2020'!$A163="MR",INDIRECT("'NGPS 2020'!"&amp;'Country Selector'!$B$3&amp;ROW($A163))*10^12,0)*'Process Emissions Multipliers'!$B$48</f>
        <v>185048197381.43643</v>
      </c>
      <c r="M155" s="90">
        <f t="shared" ca="1" si="28"/>
        <v>166635353388.69135</v>
      </c>
      <c r="N155" s="90">
        <f t="shared" ca="1" si="28"/>
        <v>148222509395.94626</v>
      </c>
      <c r="O155" s="90">
        <f t="shared" ca="1" si="28"/>
        <v>129809665403.20116</v>
      </c>
      <c r="P155" s="90">
        <f t="shared" ca="1" si="28"/>
        <v>111396821410.45609</v>
      </c>
      <c r="Q155" s="90">
        <f t="shared" ca="1" si="28"/>
        <v>92983977417.710983</v>
      </c>
      <c r="R155" s="90">
        <f t="shared" ca="1" si="28"/>
        <v>74571133424.965897</v>
      </c>
      <c r="S155" s="90">
        <f t="shared" ca="1" si="28"/>
        <v>56158289432.22081</v>
      </c>
      <c r="T155" s="90">
        <f t="shared" ca="1" si="28"/>
        <v>37745445439.475723</v>
      </c>
      <c r="U155" s="90">
        <f t="shared" ca="1" si="28"/>
        <v>19332601446.730633</v>
      </c>
      <c r="V155">
        <f ca="1">IF('NGPS 2030'!$A163="MR",INDIRECT("'NGPS 2030'!"&amp;'Country Selector'!$B$3&amp;ROW($A163))*10^12,0)*'Process Emissions Multipliers'!$D$48</f>
        <v>919757453.98554361</v>
      </c>
      <c r="W155" s="90">
        <f t="shared" ca="1" si="30"/>
        <v>924231967.27800822</v>
      </c>
      <c r="X155" s="90">
        <f t="shared" ca="1" si="30"/>
        <v>928706480.57047248</v>
      </c>
      <c r="Y155" s="90">
        <f t="shared" ca="1" si="30"/>
        <v>933180993.86293721</v>
      </c>
      <c r="Z155" s="90">
        <f t="shared" ca="1" si="30"/>
        <v>937655507.15540159</v>
      </c>
      <c r="AA155" s="90">
        <f t="shared" ca="1" si="30"/>
        <v>942130020.44786608</v>
      </c>
      <c r="AB155" s="90">
        <f t="shared" ca="1" si="30"/>
        <v>946604533.7403307</v>
      </c>
      <c r="AC155" s="90">
        <f t="shared" ca="1" si="30"/>
        <v>951079047.03279519</v>
      </c>
      <c r="AD155" s="90">
        <f t="shared" ca="1" si="30"/>
        <v>955553560.32525969</v>
      </c>
      <c r="AE155" s="90">
        <f t="shared" ca="1" si="30"/>
        <v>960028073.61772418</v>
      </c>
      <c r="AF155" s="90">
        <f t="shared" ca="1" si="30"/>
        <v>964502586.91018867</v>
      </c>
      <c r="AG155" s="90">
        <f t="shared" ca="1" si="30"/>
        <v>968977100.20265305</v>
      </c>
      <c r="AH155" s="90">
        <f t="shared" ca="1" si="30"/>
        <v>973451613.49511766</v>
      </c>
      <c r="AI155" s="90">
        <f t="shared" ca="1" si="30"/>
        <v>977926126.78758216</v>
      </c>
      <c r="AJ155" s="90">
        <f t="shared" ca="1" si="30"/>
        <v>982400640.08004665</v>
      </c>
      <c r="AK155" s="90">
        <f t="shared" ca="1" si="30"/>
        <v>986875153.37251127</v>
      </c>
      <c r="AL155" s="90">
        <f t="shared" ca="1" si="30"/>
        <v>991349666.66497564</v>
      </c>
      <c r="AM155" s="90">
        <f t="shared" ca="1" si="29"/>
        <v>995824179.95744014</v>
      </c>
      <c r="AN155" s="90">
        <f t="shared" ca="1" si="29"/>
        <v>1000298693.2499048</v>
      </c>
      <c r="AO155" s="90">
        <f t="shared" ca="1" si="29"/>
        <v>1004773206.5423691</v>
      </c>
      <c r="AP155">
        <f ca="1">V155*'Process Emissions Multipliers'!$E$48</f>
        <v>1009247719.8348337</v>
      </c>
    </row>
    <row r="156" spans="1:42">
      <c r="A156" s="74">
        <v>300</v>
      </c>
      <c r="B156">
        <f ca="1">IF('NGPS 2010'!$A164="MR",INDIRECT("'NGPS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IF('NGPS 2020'!$A164="MR",INDIRECT("'NGPS 2020'!"&amp;'Country Selector'!$B$3&amp;ROW($A164))*10^12,0)*'Process Emissions Multipliers'!$B$48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IF('NGPS 2030'!$A164="MR",INDIRECT("'NGPS 2030'!"&amp;'Country Selector'!$B$3&amp;ROW($A164))*10^12,0)*'Process Emissions Multipliers'!$D$48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Multipliers'!$E$48</f>
        <v>0</v>
      </c>
    </row>
    <row r="157" spans="1:42">
      <c r="A157" s="74">
        <v>350</v>
      </c>
      <c r="B157">
        <f ca="1">IF('NGPS 2010'!$A165="MR",INDIRECT("'NGPS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2020'!$A165="MR",INDIRECT("'NGPS 2020'!"&amp;'Country Selector'!$B$3&amp;ROW($A165))*10^12,0)*'Process Emissions Multipliers'!$B$48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2030'!$A165="MR",INDIRECT("'NGPS 2030'!"&amp;'Country Selector'!$B$3&amp;ROW($A165))*10^12,0)*'Process Emissions Multipliers'!$D$48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Multipliers'!$E$48</f>
        <v>0</v>
      </c>
    </row>
    <row r="158" spans="1:42">
      <c r="A158" s="74">
        <v>400</v>
      </c>
      <c r="B158">
        <f ca="1">IF('NGPS 2010'!$A166="MR",INDIRECT("'NGPS 2010'!"&amp;'Country Selector'!$B$3&amp;ROW($A166))*10^12,0)</f>
        <v>4579505558449.9668</v>
      </c>
      <c r="C158" s="90">
        <f t="shared" ca="1" si="33"/>
        <v>4132039680690.3701</v>
      </c>
      <c r="D158" s="90">
        <f t="shared" ca="1" si="31"/>
        <v>3684573802930.7734</v>
      </c>
      <c r="E158" s="90">
        <f t="shared" ca="1" si="31"/>
        <v>3237107925171.1763</v>
      </c>
      <c r="F158" s="90">
        <f t="shared" ca="1" si="31"/>
        <v>2789642047411.5801</v>
      </c>
      <c r="G158" s="90">
        <f t="shared" ca="1" si="31"/>
        <v>2342176169651.9834</v>
      </c>
      <c r="H158" s="90">
        <f t="shared" ca="1" si="31"/>
        <v>1894710291892.3867</v>
      </c>
      <c r="I158" s="90">
        <f t="shared" ca="1" si="31"/>
        <v>1447244414132.7898</v>
      </c>
      <c r="J158" s="90">
        <f t="shared" ca="1" si="31"/>
        <v>999778536373.19324</v>
      </c>
      <c r="K158" s="90">
        <f t="shared" ca="1" si="31"/>
        <v>552312658613.59656</v>
      </c>
      <c r="L158">
        <f ca="1">IF('NGPS 2020'!$A166="MR",INDIRECT("'NGPS 2020'!"&amp;'Country Selector'!$B$3&amp;ROW($A166))*10^12,0)*'Process Emissions Multipliers'!$B$48</f>
        <v>104846780853.9998</v>
      </c>
      <c r="M158" s="90">
        <f t="shared" ca="1" si="34"/>
        <v>105757522198.4473</v>
      </c>
      <c r="N158" s="90">
        <f t="shared" ca="1" si="32"/>
        <v>106668263542.89478</v>
      </c>
      <c r="O158" s="90">
        <f t="shared" ca="1" si="32"/>
        <v>107579004887.34227</v>
      </c>
      <c r="P158" s="90">
        <f t="shared" ca="1" si="32"/>
        <v>108489746231.78975</v>
      </c>
      <c r="Q158" s="90">
        <f t="shared" ca="1" si="32"/>
        <v>109400487576.23723</v>
      </c>
      <c r="R158" s="90">
        <f t="shared" ca="1" si="32"/>
        <v>110311228920.68472</v>
      </c>
      <c r="S158" s="90">
        <f t="shared" ca="1" si="32"/>
        <v>111221970265.13222</v>
      </c>
      <c r="T158" s="90">
        <f t="shared" ca="1" si="32"/>
        <v>112132711609.5797</v>
      </c>
      <c r="U158" s="90">
        <f t="shared" ca="1" si="32"/>
        <v>113043452954.02718</v>
      </c>
      <c r="V158">
        <f ca="1">IF('NGPS 2030'!$A166="MR",INDIRECT("'NGPS 2030'!"&amp;'Country Selector'!$B$3&amp;ROW($A166))*10^12,0)*'Process Emissions Multipliers'!$D$48</f>
        <v>113954194298.47467</v>
      </c>
      <c r="W158" s="90">
        <f t="shared" ca="1" si="30"/>
        <v>114508568231.41876</v>
      </c>
      <c r="X158" s="90">
        <f t="shared" ca="1" si="30"/>
        <v>115062942164.36284</v>
      </c>
      <c r="Y158" s="90">
        <f t="shared" ca="1" si="30"/>
        <v>115617316097.30693</v>
      </c>
      <c r="Z158" s="90">
        <f t="shared" ca="1" si="30"/>
        <v>116171690030.25104</v>
      </c>
      <c r="AA158" s="90">
        <f t="shared" ca="1" si="30"/>
        <v>116726063963.19513</v>
      </c>
      <c r="AB158" s="90">
        <f t="shared" ca="1" si="30"/>
        <v>117280437896.13922</v>
      </c>
      <c r="AC158" s="90">
        <f t="shared" ca="1" si="30"/>
        <v>117834811829.08328</v>
      </c>
      <c r="AD158" s="90">
        <f t="shared" ca="1" si="30"/>
        <v>118389185762.02737</v>
      </c>
      <c r="AE158" s="90">
        <f t="shared" ca="1" si="30"/>
        <v>118943559694.97148</v>
      </c>
      <c r="AF158" s="90">
        <f t="shared" ca="1" si="30"/>
        <v>119497933627.91556</v>
      </c>
      <c r="AG158" s="90">
        <f t="shared" ca="1" si="30"/>
        <v>120052307560.85965</v>
      </c>
      <c r="AH158" s="90">
        <f t="shared" ca="1" si="30"/>
        <v>120606681493.80374</v>
      </c>
      <c r="AI158" s="90">
        <f t="shared" ca="1" si="30"/>
        <v>121161055426.74785</v>
      </c>
      <c r="AJ158" s="90">
        <f t="shared" ca="1" si="30"/>
        <v>121715429359.69193</v>
      </c>
      <c r="AK158" s="90">
        <f t="shared" ca="1" si="30"/>
        <v>122269803292.63602</v>
      </c>
      <c r="AL158" s="90">
        <f t="shared" ref="AL158:AO173" ca="1" si="35">$V158*($AP$1-AL$1)/($AP$1-$V$1)+$AP158*(AL$1-$V$1)/($AP$1-$V$1)</f>
        <v>122824177225.58009</v>
      </c>
      <c r="AM158" s="90">
        <f t="shared" ca="1" si="35"/>
        <v>123378551158.52419</v>
      </c>
      <c r="AN158" s="90">
        <f t="shared" ca="1" si="35"/>
        <v>123932925091.46829</v>
      </c>
      <c r="AO158" s="90">
        <f t="shared" ca="1" si="35"/>
        <v>124487299024.41238</v>
      </c>
      <c r="AP158">
        <f ca="1">V158*'Process Emissions Multipliers'!$E$48</f>
        <v>125041672957.35646</v>
      </c>
    </row>
    <row r="159" spans="1:42">
      <c r="A159" s="74">
        <v>450</v>
      </c>
      <c r="B159">
        <f ca="1">IF('NGPS 2010'!$A167="MR",INDIRECT("'NGPS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IF('NGPS 2020'!$A167="MR",INDIRECT("'NGPS 2020'!"&amp;'Country Selector'!$B$3&amp;ROW($A167))*10^12,0)*'Process Emissions Multipliers'!$B$48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IF('NGPS 2030'!$A167="MR",INDIRECT("'NGPS 2030'!"&amp;'Country Selector'!$B$3&amp;ROW($A167))*10^12,0)*'Process Emissions Multipliers'!$D$48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Multipliers'!$E$48</f>
        <v>0</v>
      </c>
    </row>
    <row r="160" spans="1:42">
      <c r="A160" s="74">
        <v>500</v>
      </c>
      <c r="B160">
        <f ca="1">IF('NGPS 2010'!$A168="MR",INDIRECT("'NGPS 2010'!"&amp;'Country Selector'!$B$3&amp;ROW($A168))*10^12,0)</f>
        <v>3001417009175.7251</v>
      </c>
      <c r="C160" s="90">
        <f t="shared" ca="1" si="33"/>
        <v>2702530758111.1641</v>
      </c>
      <c r="D160" s="90">
        <f t="shared" ca="1" si="31"/>
        <v>2403644507046.6025</v>
      </c>
      <c r="E160" s="90">
        <f t="shared" ca="1" si="31"/>
        <v>2104758255982.0408</v>
      </c>
      <c r="F160" s="90">
        <f t="shared" ca="1" si="31"/>
        <v>1805872004917.4797</v>
      </c>
      <c r="G160" s="90">
        <f t="shared" ca="1" si="31"/>
        <v>1506985753852.9182</v>
      </c>
      <c r="H160" s="90">
        <f t="shared" ca="1" si="31"/>
        <v>1208099502788.3569</v>
      </c>
      <c r="I160" s="90">
        <f t="shared" ca="1" si="31"/>
        <v>909213251723.79553</v>
      </c>
      <c r="J160" s="90">
        <f t="shared" ca="1" si="31"/>
        <v>610327000659.23425</v>
      </c>
      <c r="K160" s="90">
        <f t="shared" ca="1" si="31"/>
        <v>311440749594.67285</v>
      </c>
      <c r="L160">
        <f ca="1">IF('NGPS 2020'!$A168="MR",INDIRECT("'NGPS 2020'!"&amp;'Country Selector'!$B$3&amp;ROW($A168))*10^12,0)*'Process Emissions Multipliers'!$B$48</f>
        <v>12554498530.1115</v>
      </c>
      <c r="M160" s="90">
        <f t="shared" ca="1" si="34"/>
        <v>12663551958.141075</v>
      </c>
      <c r="N160" s="90">
        <f t="shared" ca="1" si="32"/>
        <v>12772605386.17065</v>
      </c>
      <c r="O160" s="90">
        <f t="shared" ca="1" si="32"/>
        <v>12881658814.200226</v>
      </c>
      <c r="P160" s="90">
        <f t="shared" ca="1" si="32"/>
        <v>12990712242.229801</v>
      </c>
      <c r="Q160" s="90">
        <f t="shared" ca="1" si="32"/>
        <v>13099765670.259377</v>
      </c>
      <c r="R160" s="90">
        <f t="shared" ca="1" si="32"/>
        <v>13208819098.288952</v>
      </c>
      <c r="S160" s="90">
        <f t="shared" ca="1" si="32"/>
        <v>13317872526.318527</v>
      </c>
      <c r="T160" s="90">
        <f t="shared" ca="1" si="32"/>
        <v>13426925954.348103</v>
      </c>
      <c r="U160" s="90">
        <f t="shared" ca="1" si="32"/>
        <v>13535979382.377678</v>
      </c>
      <c r="V160">
        <f ca="1">IF('NGPS 2030'!$A168="MR",INDIRECT("'NGPS 2030'!"&amp;'Country Selector'!$B$3&amp;ROW($A168))*10^12,0)*'Process Emissions Multipliers'!$D$48</f>
        <v>13645032810.407251</v>
      </c>
      <c r="W160" s="90">
        <f t="shared" ca="1" si="36"/>
        <v>13711414311.771242</v>
      </c>
      <c r="X160" s="90">
        <f t="shared" ca="1" si="36"/>
        <v>13777795813.135233</v>
      </c>
      <c r="Y160" s="90">
        <f t="shared" ca="1" si="36"/>
        <v>13844177314.499224</v>
      </c>
      <c r="Z160" s="90">
        <f t="shared" ca="1" si="36"/>
        <v>13910558815.863213</v>
      </c>
      <c r="AA160" s="90">
        <f t="shared" ca="1" si="36"/>
        <v>13976940317.227203</v>
      </c>
      <c r="AB160" s="90">
        <f t="shared" ca="1" si="36"/>
        <v>14043321818.591194</v>
      </c>
      <c r="AC160" s="90">
        <f t="shared" ca="1" si="36"/>
        <v>14109703319.955183</v>
      </c>
      <c r="AD160" s="90">
        <f t="shared" ca="1" si="36"/>
        <v>14176084821.319176</v>
      </c>
      <c r="AE160" s="90">
        <f t="shared" ca="1" si="36"/>
        <v>14242466322.683165</v>
      </c>
      <c r="AF160" s="90">
        <f t="shared" ca="1" si="36"/>
        <v>14308847824.047153</v>
      </c>
      <c r="AG160" s="90">
        <f t="shared" ca="1" si="36"/>
        <v>14375229325.411144</v>
      </c>
      <c r="AH160" s="90">
        <f t="shared" ca="1" si="36"/>
        <v>14441610826.775135</v>
      </c>
      <c r="AI160" s="90">
        <f t="shared" ca="1" si="36"/>
        <v>14507992328.139126</v>
      </c>
      <c r="AJ160" s="90">
        <f t="shared" ca="1" si="36"/>
        <v>14574373829.503115</v>
      </c>
      <c r="AK160" s="90">
        <f t="shared" ca="1" si="36"/>
        <v>14640755330.867105</v>
      </c>
      <c r="AL160" s="90">
        <f t="shared" ca="1" si="36"/>
        <v>14707136832.231098</v>
      </c>
      <c r="AM160" s="90">
        <f t="shared" ca="1" si="35"/>
        <v>14773518333.595089</v>
      </c>
      <c r="AN160" s="90">
        <f t="shared" ca="1" si="35"/>
        <v>14839899834.959078</v>
      </c>
      <c r="AO160" s="90">
        <f t="shared" ca="1" si="35"/>
        <v>14906281336.323067</v>
      </c>
      <c r="AP160">
        <f ca="1">V160*'Process Emissions Multipliers'!$E$48</f>
        <v>14972662837.687057</v>
      </c>
    </row>
    <row r="161" spans="1:42">
      <c r="A161" s="74">
        <v>550</v>
      </c>
      <c r="B161">
        <f ca="1">IF('NGPS 2010'!$A169="MR",INDIRECT("'NGPS 2010'!"&amp;'Country Selector'!$B$3&amp;ROW($A169))*10^12,0)</f>
        <v>498348132089.4043</v>
      </c>
      <c r="C161" s="90">
        <f t="shared" ca="1" si="33"/>
        <v>448513318880.46387</v>
      </c>
      <c r="D161" s="90">
        <f t="shared" ca="1" si="31"/>
        <v>398678505671.52344</v>
      </c>
      <c r="E161" s="90">
        <f t="shared" ca="1" si="31"/>
        <v>348843692462.58301</v>
      </c>
      <c r="F161" s="90">
        <f t="shared" ca="1" si="31"/>
        <v>299008879253.64258</v>
      </c>
      <c r="G161" s="90">
        <f t="shared" ca="1" si="31"/>
        <v>249174066044.70215</v>
      </c>
      <c r="H161" s="90">
        <f t="shared" ca="1" si="31"/>
        <v>199339252835.76172</v>
      </c>
      <c r="I161" s="90">
        <f t="shared" ca="1" si="31"/>
        <v>149504439626.82129</v>
      </c>
      <c r="J161" s="90">
        <f t="shared" ca="1" si="31"/>
        <v>99669626417.880859</v>
      </c>
      <c r="K161" s="90">
        <f t="shared" ca="1" si="31"/>
        <v>49834813208.94043</v>
      </c>
      <c r="L161">
        <f ca="1">IF('NGPS 2020'!$A169="MR",INDIRECT("'NGPS 2020'!"&amp;'Country Selector'!$B$3&amp;ROW($A169))*10^12,0)*'Process Emissions Multipliers'!$B$48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2030'!$A169="MR",INDIRECT("'NGPS 2030'!"&amp;'Country Selector'!$B$3&amp;ROW($A169))*10^12,0)*'Process Emissions Multipliers'!$D$48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Multipliers'!$E$48</f>
        <v>0</v>
      </c>
    </row>
    <row r="162" spans="1:42">
      <c r="A162" s="74">
        <v>600</v>
      </c>
      <c r="B162">
        <f ca="1">IF('NGPS 2010'!$A170="MR",INDIRECT("'NGPS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2020'!$A170="MR",INDIRECT("'NGPS 2020'!"&amp;'Country Selector'!$B$3&amp;ROW($A170))*10^12,0)*'Process Emissions Multipliers'!$B$48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2030'!$A170="MR",INDIRECT("'NGPS 2030'!"&amp;'Country Selector'!$B$3&amp;ROW($A170))*10^12,0)*'Process Emissions Multipliers'!$D$48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Multipliers'!$E$48</f>
        <v>0</v>
      </c>
    </row>
    <row r="163" spans="1:42">
      <c r="A163" s="74">
        <v>650</v>
      </c>
      <c r="B163">
        <f ca="1">IF('NGPS 2010'!$A171="MR",INDIRECT("'NGPS 2010'!"&amp;'Country Selector'!$B$3&amp;ROW($A171))*10^12,0)</f>
        <v>0</v>
      </c>
      <c r="C163" s="90">
        <f t="shared" ca="1" si="33"/>
        <v>578080269.49387717</v>
      </c>
      <c r="D163" s="90">
        <f t="shared" ca="1" si="31"/>
        <v>1156160538.9877543</v>
      </c>
      <c r="E163" s="90">
        <f t="shared" ca="1" si="31"/>
        <v>1734240808.4816315</v>
      </c>
      <c r="F163" s="90">
        <f t="shared" ca="1" si="31"/>
        <v>2312321077.9755087</v>
      </c>
      <c r="G163" s="90">
        <f t="shared" ca="1" si="31"/>
        <v>2890401347.4693856</v>
      </c>
      <c r="H163" s="90">
        <f t="shared" ca="1" si="31"/>
        <v>3468481616.963263</v>
      </c>
      <c r="I163" s="90">
        <f t="shared" ca="1" si="31"/>
        <v>4046561886.4571395</v>
      </c>
      <c r="J163" s="90">
        <f t="shared" ca="1" si="31"/>
        <v>4624642155.9510174</v>
      </c>
      <c r="K163" s="90">
        <f t="shared" ca="1" si="31"/>
        <v>5202722425.4448948</v>
      </c>
      <c r="L163">
        <f ca="1">IF('NGPS 2020'!$A171="MR",INDIRECT("'NGPS 2020'!"&amp;'Country Selector'!$B$3&amp;ROW($A171))*10^12,0)*'Process Emissions Multipliers'!$B$48</f>
        <v>5780802694.9387712</v>
      </c>
      <c r="M163" s="90">
        <f t="shared" ca="1" si="34"/>
        <v>5831017074.2028427</v>
      </c>
      <c r="N163" s="90">
        <f t="shared" ca="1" si="32"/>
        <v>5881231453.4669132</v>
      </c>
      <c r="O163" s="90">
        <f t="shared" ca="1" si="32"/>
        <v>5931445832.7309837</v>
      </c>
      <c r="P163" s="90">
        <f t="shared" ca="1" si="32"/>
        <v>5981660211.9950562</v>
      </c>
      <c r="Q163" s="90">
        <f t="shared" ca="1" si="32"/>
        <v>6031874591.2591267</v>
      </c>
      <c r="R163" s="90">
        <f t="shared" ca="1" si="32"/>
        <v>6082088970.5231972</v>
      </c>
      <c r="S163" s="90">
        <f t="shared" ca="1" si="32"/>
        <v>6132303349.7872686</v>
      </c>
      <c r="T163" s="90">
        <f t="shared" ca="1" si="32"/>
        <v>6182517729.0513401</v>
      </c>
      <c r="U163" s="90">
        <f t="shared" ca="1" si="32"/>
        <v>6232732108.3154116</v>
      </c>
      <c r="V163">
        <f ca="1">IF('NGPS 2030'!$A171="MR",INDIRECT("'NGPS 2030'!"&amp;'Country Selector'!$B$3&amp;ROW($A171))*10^12,0)*'Process Emissions Multipliers'!$D$48</f>
        <v>6282946487.5794821</v>
      </c>
      <c r="W163" s="90">
        <f t="shared" ca="1" si="36"/>
        <v>6313512293.2195415</v>
      </c>
      <c r="X163" s="90">
        <f t="shared" ca="1" si="36"/>
        <v>6344078098.8596001</v>
      </c>
      <c r="Y163" s="90">
        <f t="shared" ca="1" si="36"/>
        <v>6374643904.4996595</v>
      </c>
      <c r="Z163" s="90">
        <f t="shared" ca="1" si="36"/>
        <v>6405209710.1397171</v>
      </c>
      <c r="AA163" s="90">
        <f t="shared" ca="1" si="36"/>
        <v>6435775515.7797766</v>
      </c>
      <c r="AB163" s="90">
        <f t="shared" ca="1" si="36"/>
        <v>6466341321.419836</v>
      </c>
      <c r="AC163" s="90">
        <f t="shared" ca="1" si="36"/>
        <v>6496907127.0598946</v>
      </c>
      <c r="AD163" s="90">
        <f t="shared" ca="1" si="36"/>
        <v>6527472932.6999531</v>
      </c>
      <c r="AE163" s="90">
        <f t="shared" ca="1" si="36"/>
        <v>6558038738.3400126</v>
      </c>
      <c r="AF163" s="90">
        <f t="shared" ca="1" si="36"/>
        <v>6588604543.980072</v>
      </c>
      <c r="AG163" s="90">
        <f t="shared" ca="1" si="36"/>
        <v>6619170349.6201305</v>
      </c>
      <c r="AH163" s="90">
        <f t="shared" ca="1" si="36"/>
        <v>6649736155.2601891</v>
      </c>
      <c r="AI163" s="90">
        <f t="shared" ca="1" si="36"/>
        <v>6680301960.9002485</v>
      </c>
      <c r="AJ163" s="90">
        <f t="shared" ca="1" si="36"/>
        <v>6710867766.540307</v>
      </c>
      <c r="AK163" s="90">
        <f t="shared" ca="1" si="36"/>
        <v>6741433572.1803665</v>
      </c>
      <c r="AL163" s="90">
        <f t="shared" ca="1" si="36"/>
        <v>6771999377.820425</v>
      </c>
      <c r="AM163" s="90">
        <f t="shared" ca="1" si="35"/>
        <v>6802565183.4604836</v>
      </c>
      <c r="AN163" s="90">
        <f t="shared" ca="1" si="35"/>
        <v>6833130989.100543</v>
      </c>
      <c r="AO163" s="90">
        <f t="shared" ca="1" si="35"/>
        <v>6863696794.7406015</v>
      </c>
      <c r="AP163">
        <f ca="1">V163*'Process Emissions Multipliers'!$E$48</f>
        <v>6894262600.380661</v>
      </c>
    </row>
    <row r="164" spans="1:42">
      <c r="A164" s="74">
        <v>700</v>
      </c>
      <c r="B164">
        <f ca="1">IF('NGPS 2010'!$A172="MR",INDIRECT("'NGPS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IF('NGPS 2020'!$A172="MR",INDIRECT("'NGPS 2020'!"&amp;'Country Selector'!$B$3&amp;ROW($A172))*10^12,0)*'Process Emissions Multipliers'!$B$48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2030'!$A172="MR",INDIRECT("'NGPS 2030'!"&amp;'Country Selector'!$B$3&amp;ROW($A172))*10^12,0)*'Process Emissions Multipliers'!$D$48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Multipliers'!$E$48</f>
        <v>0</v>
      </c>
    </row>
    <row r="165" spans="1:42">
      <c r="A165" s="74">
        <v>750</v>
      </c>
      <c r="B165">
        <f ca="1">IF('NGPS 2010'!$A173="MR",INDIRECT("'NGPS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2020'!$A173="MR",INDIRECT("'NGPS 2020'!"&amp;'Country Selector'!$B$3&amp;ROW($A173))*10^12,0)*'Process Emissions Multipliers'!$B$48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2030'!$A173="MR",INDIRECT("'NGPS 2030'!"&amp;'Country Selector'!$B$3&amp;ROW($A173))*10^12,0)*'Process Emissions Multipliers'!$D$48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Multipliers'!$E$48</f>
        <v>0</v>
      </c>
    </row>
    <row r="166" spans="1:42">
      <c r="A166" s="74">
        <v>800</v>
      </c>
      <c r="B166">
        <f ca="1">IF('NGPS 2010'!$A174="MR",INDIRECT("'NGPS 2010'!"&amp;'Country Selector'!$B$3&amp;ROW($A174))*10^12,0)</f>
        <v>4113851982439.4565</v>
      </c>
      <c r="C166" s="90">
        <f t="shared" ca="1" si="33"/>
        <v>3702466784195.5107</v>
      </c>
      <c r="D166" s="90">
        <f t="shared" ca="1" si="31"/>
        <v>3291081585951.5654</v>
      </c>
      <c r="E166" s="90">
        <f t="shared" ca="1" si="31"/>
        <v>2879696387707.6196</v>
      </c>
      <c r="F166" s="90">
        <f t="shared" ca="1" si="31"/>
        <v>2468311189463.6738</v>
      </c>
      <c r="G166" s="90">
        <f t="shared" ca="1" si="31"/>
        <v>2056925991219.728</v>
      </c>
      <c r="H166" s="90">
        <f t="shared" ca="1" si="31"/>
        <v>1645540792975.7827</v>
      </c>
      <c r="I166" s="90">
        <f t="shared" ca="1" si="31"/>
        <v>1234155594731.8369</v>
      </c>
      <c r="J166" s="90">
        <f t="shared" ca="1" si="31"/>
        <v>822770396487.89136</v>
      </c>
      <c r="K166" s="90">
        <f t="shared" ca="1" si="31"/>
        <v>411385198243.94568</v>
      </c>
      <c r="L166">
        <f ca="1">IF('NGPS 2020'!$A174="MR",INDIRECT("'NGPS 2020'!"&amp;'Country Selector'!$B$3&amp;ROW($A174))*10^12,0)*'Process Emissions Multipliers'!$B$48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2030'!$A174="MR",INDIRECT("'NGPS 2030'!"&amp;'Country Selector'!$B$3&amp;ROW($A174))*10^12,0)*'Process Emissions Multipliers'!$D$48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Multipliers'!$E$48</f>
        <v>0</v>
      </c>
    </row>
    <row r="167" spans="1:42">
      <c r="A167" s="74">
        <v>850</v>
      </c>
      <c r="B167">
        <f ca="1">IF('NGPS 2010'!$A175="MR",INDIRECT("'NGPS 2010'!"&amp;'Country Selector'!$B$3&amp;ROW($A175))*10^12,0)</f>
        <v>11791654.515036497</v>
      </c>
      <c r="C167" s="90">
        <f t="shared" ca="1" si="33"/>
        <v>10612489.063532848</v>
      </c>
      <c r="D167" s="90">
        <f t="shared" ca="1" si="31"/>
        <v>9433323.6120291986</v>
      </c>
      <c r="E167" s="90">
        <f t="shared" ca="1" si="31"/>
        <v>8254158.1605255483</v>
      </c>
      <c r="F167" s="90">
        <f t="shared" ca="1" si="31"/>
        <v>7074992.7090218989</v>
      </c>
      <c r="G167" s="90">
        <f t="shared" ca="1" si="31"/>
        <v>5895827.2575182486</v>
      </c>
      <c r="H167" s="90">
        <f t="shared" ca="1" si="31"/>
        <v>4716661.8060145993</v>
      </c>
      <c r="I167" s="90">
        <f t="shared" ca="1" si="31"/>
        <v>3537496.3545109495</v>
      </c>
      <c r="J167" s="90">
        <f t="shared" ca="1" si="31"/>
        <v>2358330.9030072996</v>
      </c>
      <c r="K167" s="90">
        <f t="shared" ca="1" si="31"/>
        <v>1179165.4515036498</v>
      </c>
      <c r="L167">
        <f ca="1">IF('NGPS 2020'!$A175="MR",INDIRECT("'NGPS 2020'!"&amp;'Country Selector'!$B$3&amp;ROW($A175))*10^12,0)*'Process Emissions Multipliers'!$B$48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2030'!$A175="MR",INDIRECT("'NGPS 2030'!"&amp;'Country Selector'!$B$3&amp;ROW($A175))*10^12,0)*'Process Emissions Multipliers'!$D$48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Multipliers'!$E$48</f>
        <v>0</v>
      </c>
    </row>
    <row r="168" spans="1:42">
      <c r="A168" s="74">
        <v>900</v>
      </c>
      <c r="B168">
        <f ca="1">IF('NGPS 2010'!$A176="MR",INDIRECT("'NGPS 2010'!"&amp;'Country Selector'!$B$3&amp;ROW($A176))*10^12,0)</f>
        <v>15303169.149660788</v>
      </c>
      <c r="C168" s="90">
        <f t="shared" ca="1" si="33"/>
        <v>13772852.23469471</v>
      </c>
      <c r="D168" s="90">
        <f t="shared" ca="1" si="31"/>
        <v>12242535.319728632</v>
      </c>
      <c r="E168" s="90">
        <f t="shared" ca="1" si="31"/>
        <v>10712218.404762551</v>
      </c>
      <c r="F168" s="90">
        <f t="shared" ca="1" si="31"/>
        <v>9181901.4897964727</v>
      </c>
      <c r="G168" s="90">
        <f t="shared" ca="1" si="31"/>
        <v>7651584.5748303952</v>
      </c>
      <c r="H168" s="90">
        <f t="shared" ca="1" si="31"/>
        <v>6121267.6598643158</v>
      </c>
      <c r="I168" s="90">
        <f t="shared" ca="1" si="31"/>
        <v>4590950.7448982364</v>
      </c>
      <c r="J168" s="90">
        <f t="shared" ca="1" si="31"/>
        <v>3060633.8299321579</v>
      </c>
      <c r="K168" s="90">
        <f t="shared" ca="1" si="31"/>
        <v>1530316.9149660789</v>
      </c>
      <c r="L168">
        <f ca="1">IF('NGPS 2020'!$A176="MR",INDIRECT("'NGPS 2020'!"&amp;'Country Selector'!$B$3&amp;ROW($A176))*10^12,0)*'Process Emissions Multipliers'!$B$48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2030'!$A176="MR",INDIRECT("'NGPS 2030'!"&amp;'Country Selector'!$B$3&amp;ROW($A176))*10^12,0)*'Process Emissions Multipliers'!$D$48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Multipliers'!$E$48</f>
        <v>0</v>
      </c>
    </row>
    <row r="169" spans="1:42">
      <c r="A169" s="74">
        <v>950</v>
      </c>
      <c r="B169">
        <f ca="1">IF('NGPS 2010'!$A177="MR",INDIRECT("'NGPS 2010'!"&amp;'Country Selector'!$B$3&amp;ROW($A177))*10^12,0)</f>
        <v>2742547584067.4521</v>
      </c>
      <c r="C169" s="90">
        <f t="shared" ca="1" si="33"/>
        <v>2468292825660.707</v>
      </c>
      <c r="D169" s="90">
        <f t="shared" ca="1" si="31"/>
        <v>2194038067253.9617</v>
      </c>
      <c r="E169" s="90">
        <f t="shared" ca="1" si="31"/>
        <v>1919783308847.2163</v>
      </c>
      <c r="F169" s="90">
        <f t="shared" ca="1" si="31"/>
        <v>1645528550440.4712</v>
      </c>
      <c r="G169" s="90">
        <f t="shared" ca="1" si="31"/>
        <v>1371273792033.7261</v>
      </c>
      <c r="H169" s="90">
        <f t="shared" ca="1" si="31"/>
        <v>1097019033626.9808</v>
      </c>
      <c r="I169" s="90">
        <f t="shared" ca="1" si="31"/>
        <v>822764275220.2356</v>
      </c>
      <c r="J169" s="90">
        <f t="shared" ca="1" si="31"/>
        <v>548509516813.49042</v>
      </c>
      <c r="K169" s="90">
        <f t="shared" ca="1" si="31"/>
        <v>274254758406.74521</v>
      </c>
      <c r="L169">
        <f ca="1">IF('NGPS 2020'!$A177="MR",INDIRECT("'NGPS 2020'!"&amp;'Country Selector'!$B$3&amp;ROW($A177))*10^12,0)*'Process Emissions Multipliers'!$B$48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2030'!$A177="MR",INDIRECT("'NGPS 2030'!"&amp;'Country Selector'!$B$3&amp;ROW($A177))*10^12,0)*'Process Emissions Multipliers'!$D$48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Multipliers'!$E$48</f>
        <v>0</v>
      </c>
    </row>
    <row r="170" spans="1:42">
      <c r="A170" s="74">
        <v>1000</v>
      </c>
      <c r="B170">
        <f ca="1">IF('NGPS 2010'!$A178="MR",INDIRECT("'NGPS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2020'!$A178="MR",INDIRECT("'NGPS 2020'!"&amp;'Country Selector'!$B$3&amp;ROW($A178))*10^12,0)*'Process Emissions Multipliers'!$B$48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2030'!$A178="MR",INDIRECT("'NGPS 2030'!"&amp;'Country Selector'!$B$3&amp;ROW($A178))*10^12,0)*'Process Emissions Multipliers'!$D$48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Multipliers'!$E$48</f>
        <v>0</v>
      </c>
    </row>
    <row r="171" spans="1:42">
      <c r="A171" s="74">
        <v>1500</v>
      </c>
      <c r="B171">
        <f ca="1">IF('NGPS 2010'!$A179="MR",INDIRECT("'NGPS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IF('NGPS 2020'!$A179="MR",INDIRECT("'NGPS 2020'!"&amp;'Country Selector'!$B$3&amp;ROW($A179))*10^12,0)*'Process Emissions Multipliers'!$B$48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IF('NGPS 2030'!$A179="MR",INDIRECT("'NGPS 2030'!"&amp;'Country Selector'!$B$3&amp;ROW($A179))*10^12,0)*'Process Emissions Multipliers'!$D$48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Multipliers'!$E$48</f>
        <v>0</v>
      </c>
    </row>
    <row r="172" spans="1:42">
      <c r="A172" s="74">
        <v>2000</v>
      </c>
      <c r="B172">
        <f ca="1">IF('NGPS 2010'!$A180="MR",INDIRECT("'NGPS 2010'!"&amp;'Country Selector'!$B$3&amp;ROW($A180))*10^12,0)</f>
        <v>11285902923.148684</v>
      </c>
      <c r="C172" s="90">
        <f t="shared" ca="1" si="33"/>
        <v>11408545339.018688</v>
      </c>
      <c r="D172" s="90">
        <f t="shared" ca="1" si="31"/>
        <v>11531187754.888695</v>
      </c>
      <c r="E172" s="90">
        <f t="shared" ca="1" si="31"/>
        <v>11653830170.758698</v>
      </c>
      <c r="F172" s="90">
        <f t="shared" ca="1" si="31"/>
        <v>11776472586.628704</v>
      </c>
      <c r="G172" s="90">
        <f t="shared" ca="1" si="31"/>
        <v>11899115002.498707</v>
      </c>
      <c r="H172" s="90">
        <f t="shared" ca="1" si="31"/>
        <v>12021757418.368713</v>
      </c>
      <c r="I172" s="90">
        <f t="shared" ca="1" si="31"/>
        <v>12144399834.238718</v>
      </c>
      <c r="J172" s="90">
        <f t="shared" ca="1" si="31"/>
        <v>12267042250.108723</v>
      </c>
      <c r="K172" s="90">
        <f t="shared" ca="1" si="31"/>
        <v>12389684665.978727</v>
      </c>
      <c r="L172">
        <f ca="1">IF('NGPS 2020'!$A180="MR",INDIRECT("'NGPS 2020'!"&amp;'Country Selector'!$B$3&amp;ROW($A180))*10^12,0)*'Process Emissions Multipliers'!$B$48</f>
        <v>12512327081.848732</v>
      </c>
      <c r="M172" s="90">
        <f t="shared" ca="1" si="34"/>
        <v>12621014191.705294</v>
      </c>
      <c r="N172" s="90">
        <f t="shared" ca="1" si="32"/>
        <v>12729701301.561857</v>
      </c>
      <c r="O172" s="90">
        <f t="shared" ca="1" si="32"/>
        <v>12838388411.418421</v>
      </c>
      <c r="P172" s="90">
        <f t="shared" ca="1" si="32"/>
        <v>12947075521.274982</v>
      </c>
      <c r="Q172" s="90">
        <f t="shared" ca="1" si="32"/>
        <v>13055762631.131546</v>
      </c>
      <c r="R172" s="90">
        <f t="shared" ca="1" si="32"/>
        <v>13164449740.98811</v>
      </c>
      <c r="S172" s="90">
        <f t="shared" ca="1" si="32"/>
        <v>13273136850.844669</v>
      </c>
      <c r="T172" s="90">
        <f t="shared" ca="1" si="32"/>
        <v>13381823960.701233</v>
      </c>
      <c r="U172" s="90">
        <f t="shared" ca="1" si="32"/>
        <v>13490511070.557798</v>
      </c>
      <c r="V172">
        <f ca="1">IF('NGPS 2030'!$A180="MR",INDIRECT("'NGPS 2030'!"&amp;'Country Selector'!$B$3&amp;ROW($A180))*10^12,0)*'Process Emissions Multipliers'!$D$48</f>
        <v>13599198180.41436</v>
      </c>
      <c r="W172" s="90">
        <f t="shared" ca="1" si="36"/>
        <v>13665356701.621714</v>
      </c>
      <c r="X172" s="90">
        <f t="shared" ca="1" si="36"/>
        <v>13731515222.829065</v>
      </c>
      <c r="Y172" s="90">
        <f t="shared" ca="1" si="36"/>
        <v>13797673744.036419</v>
      </c>
      <c r="Z172" s="90">
        <f t="shared" ca="1" si="36"/>
        <v>13863832265.243771</v>
      </c>
      <c r="AA172" s="90">
        <f t="shared" ca="1" si="36"/>
        <v>13929990786.451122</v>
      </c>
      <c r="AB172" s="90">
        <f t="shared" ca="1" si="36"/>
        <v>13996149307.658474</v>
      </c>
      <c r="AC172" s="90">
        <f t="shared" ca="1" si="36"/>
        <v>14062307828.865829</v>
      </c>
      <c r="AD172" s="90">
        <f t="shared" ca="1" si="36"/>
        <v>14128466350.073181</v>
      </c>
      <c r="AE172" s="90">
        <f t="shared" ca="1" si="36"/>
        <v>14194624871.280533</v>
      </c>
      <c r="AF172" s="90">
        <f t="shared" ca="1" si="36"/>
        <v>14260783392.487886</v>
      </c>
      <c r="AG172" s="90">
        <f t="shared" ca="1" si="36"/>
        <v>14326941913.69524</v>
      </c>
      <c r="AH172" s="90">
        <f t="shared" ca="1" si="36"/>
        <v>14393100434.902592</v>
      </c>
      <c r="AI172" s="90">
        <f t="shared" ca="1" si="36"/>
        <v>14459258956.109943</v>
      </c>
      <c r="AJ172" s="90">
        <f t="shared" ca="1" si="36"/>
        <v>14525417477.317297</v>
      </c>
      <c r="AK172" s="90">
        <f t="shared" ca="1" si="36"/>
        <v>14591575998.524651</v>
      </c>
      <c r="AL172" s="90">
        <f t="shared" ca="1" si="36"/>
        <v>14657734519.732002</v>
      </c>
      <c r="AM172" s="90">
        <f t="shared" ca="1" si="35"/>
        <v>14723893040.939356</v>
      </c>
      <c r="AN172" s="90">
        <f t="shared" ca="1" si="35"/>
        <v>14790051562.146708</v>
      </c>
      <c r="AO172" s="90">
        <f t="shared" ca="1" si="35"/>
        <v>14856210083.354061</v>
      </c>
      <c r="AP172">
        <f ca="1">V172*'Process Emissions Multipliers'!$E$48</f>
        <v>14922368604.561413</v>
      </c>
    </row>
    <row r="173" spans="1:42">
      <c r="A173" s="74">
        <v>3000</v>
      </c>
      <c r="B173">
        <f ca="1">IF('NGPS 2010'!$A181="MR",INDIRECT("'NGPS 2010'!"&amp;'Country Selector'!$B$3&amp;ROW($A181))*10^12,0)</f>
        <v>2303738612199.041</v>
      </c>
      <c r="C173" s="90">
        <f t="shared" ca="1" si="33"/>
        <v>2329307860521.1318</v>
      </c>
      <c r="D173" s="90">
        <f t="shared" ca="1" si="31"/>
        <v>2354877108843.2231</v>
      </c>
      <c r="E173" s="90">
        <f t="shared" ca="1" si="31"/>
        <v>2380446357165.3145</v>
      </c>
      <c r="F173" s="90">
        <f t="shared" ca="1" si="31"/>
        <v>2406015605487.4053</v>
      </c>
      <c r="G173" s="90">
        <f t="shared" ca="1" si="31"/>
        <v>2431584853809.4961</v>
      </c>
      <c r="H173" s="90">
        <f t="shared" ca="1" si="31"/>
        <v>2457154102131.5879</v>
      </c>
      <c r="I173" s="90">
        <f t="shared" ca="1" si="31"/>
        <v>2482723350453.6782</v>
      </c>
      <c r="J173" s="90">
        <f t="shared" ca="1" si="31"/>
        <v>2508292598775.7695</v>
      </c>
      <c r="K173" s="90">
        <f t="shared" ca="1" si="31"/>
        <v>2533861847097.8608</v>
      </c>
      <c r="L173">
        <f ca="1">IF('NGPS 2020'!$A181="MR",INDIRECT("'NGPS 2020'!"&amp;'Country Selector'!$B$3&amp;ROW($A181))*10^12,0)*'Process Emissions Multipliers'!$B$48</f>
        <v>2559431095419.9517</v>
      </c>
      <c r="M173" s="90">
        <f t="shared" ca="1" si="34"/>
        <v>2581663344210.7949</v>
      </c>
      <c r="N173" s="90">
        <f t="shared" ca="1" si="32"/>
        <v>2603895593001.6387</v>
      </c>
      <c r="O173" s="90">
        <f t="shared" ca="1" si="32"/>
        <v>2626127841792.4819</v>
      </c>
      <c r="P173" s="90">
        <f t="shared" ca="1" si="32"/>
        <v>2648360090583.3257</v>
      </c>
      <c r="Q173" s="90">
        <f t="shared" ca="1" si="32"/>
        <v>2670592339374.1689</v>
      </c>
      <c r="R173" s="90">
        <f t="shared" ca="1" si="32"/>
        <v>2692824588165.0127</v>
      </c>
      <c r="S173" s="90">
        <f t="shared" ca="1" si="32"/>
        <v>2715056836955.856</v>
      </c>
      <c r="T173" s="90">
        <f t="shared" ca="1" si="32"/>
        <v>2737289085746.6992</v>
      </c>
      <c r="U173" s="90">
        <f t="shared" ca="1" si="32"/>
        <v>2759521334537.543</v>
      </c>
      <c r="V173">
        <f ca="1">IF('NGPS 2030'!$A181="MR",INDIRECT("'NGPS 2030'!"&amp;'Country Selector'!$B$3&amp;ROW($A181))*10^12,0)*'Process Emissions Multipliers'!$D$48</f>
        <v>2781753583328.3862</v>
      </c>
      <c r="W173" s="90">
        <f t="shared" ca="1" si="36"/>
        <v>2795286491739.2153</v>
      </c>
      <c r="X173" s="90">
        <f t="shared" ca="1" si="36"/>
        <v>2808819400150.0444</v>
      </c>
      <c r="Y173" s="90">
        <f t="shared" ca="1" si="36"/>
        <v>2822352308560.873</v>
      </c>
      <c r="Z173" s="90">
        <f t="shared" ca="1" si="36"/>
        <v>2835885216971.7021</v>
      </c>
      <c r="AA173" s="90">
        <f t="shared" ca="1" si="36"/>
        <v>2849418125382.5313</v>
      </c>
      <c r="AB173" s="90">
        <f t="shared" ca="1" si="36"/>
        <v>2862951033793.3604</v>
      </c>
      <c r="AC173" s="90">
        <f t="shared" ca="1" si="36"/>
        <v>2876483942204.1895</v>
      </c>
      <c r="AD173" s="90">
        <f t="shared" ca="1" si="36"/>
        <v>2890016850615.0186</v>
      </c>
      <c r="AE173" s="90">
        <f t="shared" ca="1" si="36"/>
        <v>2903549759025.8477</v>
      </c>
      <c r="AF173" s="90">
        <f t="shared" ca="1" si="36"/>
        <v>2917082667436.6763</v>
      </c>
      <c r="AG173" s="90">
        <f t="shared" ca="1" si="36"/>
        <v>2930615575847.5054</v>
      </c>
      <c r="AH173" s="90">
        <f t="shared" ca="1" si="36"/>
        <v>2944148484258.334</v>
      </c>
      <c r="AI173" s="90">
        <f t="shared" ca="1" si="36"/>
        <v>2957681392669.1631</v>
      </c>
      <c r="AJ173" s="90">
        <f t="shared" ca="1" si="36"/>
        <v>2971214301079.9922</v>
      </c>
      <c r="AK173" s="90">
        <f t="shared" ca="1" si="36"/>
        <v>2984747209490.8213</v>
      </c>
      <c r="AL173" s="90">
        <f t="shared" ca="1" si="36"/>
        <v>2998280117901.6504</v>
      </c>
      <c r="AM173" s="90">
        <f t="shared" ca="1" si="35"/>
        <v>3011813026312.4795</v>
      </c>
      <c r="AN173" s="90">
        <f t="shared" ca="1" si="35"/>
        <v>3025345934723.3086</v>
      </c>
      <c r="AO173" s="90">
        <f t="shared" ca="1" si="35"/>
        <v>3038878843134.1372</v>
      </c>
      <c r="AP173">
        <f ca="1">V173*'Process Emissions Multipliers'!$E$48</f>
        <v>3052411751544.9663</v>
      </c>
    </row>
    <row r="174" spans="1:42">
      <c r="A174" s="74">
        <v>5000</v>
      </c>
      <c r="B174">
        <f ca="1">IF('NGPS 2010'!$A182="MR",INDIRECT("'NGPS 2010'!"&amp;'Country Selector'!$B$3&amp;ROW($A182))*10^12,0)</f>
        <v>8938080347708.877</v>
      </c>
      <c r="C174" s="90">
        <f t="shared" ca="1" si="33"/>
        <v>9037284308923.5605</v>
      </c>
      <c r="D174" s="90">
        <f t="shared" ca="1" si="31"/>
        <v>9136488270138.2422</v>
      </c>
      <c r="E174" s="90">
        <f t="shared" ca="1" si="31"/>
        <v>9235692231352.9258</v>
      </c>
      <c r="F174" s="90">
        <f t="shared" ca="1" si="31"/>
        <v>9334896192567.6094</v>
      </c>
      <c r="G174" s="90">
        <f t="shared" ca="1" si="31"/>
        <v>9434100153782.293</v>
      </c>
      <c r="H174" s="90">
        <f t="shared" ca="1" si="31"/>
        <v>9533304114996.9746</v>
      </c>
      <c r="I174" s="90">
        <f t="shared" ca="1" si="31"/>
        <v>9632508076211.6582</v>
      </c>
      <c r="J174" s="90">
        <f t="shared" ca="1" si="31"/>
        <v>9731712037426.3398</v>
      </c>
      <c r="K174" s="90">
        <f t="shared" ca="1" si="31"/>
        <v>9830915998641.0234</v>
      </c>
      <c r="L174">
        <f ca="1">IF('NGPS 2020'!$A182="MR",INDIRECT("'NGPS 2020'!"&amp;'Country Selector'!$B$3&amp;ROW($A182))*10^12,0)*'Process Emissions Multipliers'!$B$48</f>
        <v>9930119959855.707</v>
      </c>
      <c r="M174" s="90">
        <f t="shared" ca="1" si="34"/>
        <v>10016376979185.305</v>
      </c>
      <c r="N174" s="90">
        <f t="shared" ca="1" si="32"/>
        <v>10102633998514.902</v>
      </c>
      <c r="O174" s="90">
        <f t="shared" ca="1" si="32"/>
        <v>10188891017844.5</v>
      </c>
      <c r="P174" s="90">
        <f t="shared" ca="1" si="32"/>
        <v>10275148037174.098</v>
      </c>
      <c r="Q174" s="90">
        <f t="shared" ca="1" si="32"/>
        <v>10361405056503.695</v>
      </c>
      <c r="R174" s="90">
        <f t="shared" ca="1" si="32"/>
        <v>10447662075833.293</v>
      </c>
      <c r="S174" s="90">
        <f t="shared" ca="1" si="32"/>
        <v>10533919095162.891</v>
      </c>
      <c r="T174" s="90">
        <f t="shared" ca="1" si="32"/>
        <v>10620176114492.488</v>
      </c>
      <c r="U174" s="90">
        <f t="shared" ca="1" si="32"/>
        <v>10706433133822.086</v>
      </c>
      <c r="V174">
        <f ca="1">IF('NGPS 2030'!$A182="MR",INDIRECT("'NGPS 2030'!"&amp;'Country Selector'!$B$3&amp;ROW($A182))*10^12,0)*'Process Emissions Multipliers'!$D$48</f>
        <v>10792690153151.684</v>
      </c>
      <c r="W174" s="90">
        <f t="shared" ca="1" si="36"/>
        <v>10845195338450.771</v>
      </c>
      <c r="X174" s="90">
        <f t="shared" ca="1" si="36"/>
        <v>10897700523749.859</v>
      </c>
      <c r="Y174" s="90">
        <f t="shared" ca="1" si="36"/>
        <v>10950205709048.947</v>
      </c>
      <c r="Z174" s="90">
        <f t="shared" ca="1" si="36"/>
        <v>11002710894348.033</v>
      </c>
      <c r="AA174" s="90">
        <f t="shared" ca="1" si="36"/>
        <v>11055216079647.121</v>
      </c>
      <c r="AB174" s="90">
        <f t="shared" ca="1" si="36"/>
        <v>11107721264946.207</v>
      </c>
      <c r="AC174" s="90">
        <f t="shared" ca="1" si="36"/>
        <v>11160226450245.297</v>
      </c>
      <c r="AD174" s="90">
        <f t="shared" ca="1" si="36"/>
        <v>11212731635544.383</v>
      </c>
      <c r="AE174" s="90">
        <f t="shared" ca="1" si="36"/>
        <v>11265236820843.473</v>
      </c>
      <c r="AF174" s="90">
        <f t="shared" ca="1" si="36"/>
        <v>11317742006142.559</v>
      </c>
      <c r="AG174" s="90">
        <f t="shared" ca="1" si="36"/>
        <v>11370247191441.648</v>
      </c>
      <c r="AH174" s="90">
        <f t="shared" ca="1" si="36"/>
        <v>11422752376740.734</v>
      </c>
      <c r="AI174" s="90">
        <f t="shared" ca="1" si="36"/>
        <v>11475257562039.82</v>
      </c>
      <c r="AJ174" s="90">
        <f t="shared" ca="1" si="36"/>
        <v>11527762747338.91</v>
      </c>
      <c r="AK174" s="90">
        <f t="shared" ca="1" si="36"/>
        <v>11580267932637.996</v>
      </c>
      <c r="AL174" s="90">
        <f t="shared" ref="AL174:AO177" ca="1" si="37">$V174*($AP$1-AL$1)/($AP$1-$V$1)+$AP174*(AL$1-$V$1)/($AP$1-$V$1)</f>
        <v>11632773117937.084</v>
      </c>
      <c r="AM174" s="90">
        <f t="shared" ca="1" si="37"/>
        <v>11685278303236.172</v>
      </c>
      <c r="AN174" s="90">
        <f t="shared" ca="1" si="37"/>
        <v>11737783488535.26</v>
      </c>
      <c r="AO174" s="90">
        <f t="shared" ca="1" si="37"/>
        <v>11790288673834.348</v>
      </c>
      <c r="AP174">
        <f ca="1">V174*'Process Emissions Multipliers'!$E$48</f>
        <v>11842793859133.436</v>
      </c>
    </row>
    <row r="175" spans="1:42">
      <c r="A175" s="74">
        <v>10000</v>
      </c>
      <c r="B175">
        <f ca="1">IF('NGPS 2010'!$A183="MR",INDIRECT("'NGPS 2010'!"&amp;'Country Selector'!$B$3&amp;ROW($A183))*10^12,0)</f>
        <v>1462806602.6318719</v>
      </c>
      <c r="C175" s="90">
        <f t="shared" ca="1" si="33"/>
        <v>1479042327.0649559</v>
      </c>
      <c r="D175" s="90">
        <f t="shared" ca="1" si="31"/>
        <v>1495278051.4980397</v>
      </c>
      <c r="E175" s="90">
        <f t="shared" ca="1" si="31"/>
        <v>1511513775.9311235</v>
      </c>
      <c r="F175" s="90">
        <f t="shared" ca="1" si="31"/>
        <v>1527749500.3642075</v>
      </c>
      <c r="G175" s="90">
        <f t="shared" ca="1" si="31"/>
        <v>1543985224.7972913</v>
      </c>
      <c r="H175" s="90">
        <f t="shared" ca="1" si="31"/>
        <v>1560220949.2303753</v>
      </c>
      <c r="I175" s="90">
        <f t="shared" ca="1" si="31"/>
        <v>1576456673.6634591</v>
      </c>
      <c r="J175" s="90">
        <f t="shared" ca="1" si="31"/>
        <v>1592692398.0965431</v>
      </c>
      <c r="K175" s="90">
        <f t="shared" ca="1" si="31"/>
        <v>1608928122.5296271</v>
      </c>
      <c r="L175">
        <f ca="1">IF('NGPS 2020'!$A183="MR",INDIRECT("'NGPS 2020'!"&amp;'Country Selector'!$B$3&amp;ROW($A183))*10^12,0)*'Process Emissions Multipliers'!$B$48</f>
        <v>1625163846.9627109</v>
      </c>
      <c r="M175" s="90">
        <f t="shared" ca="1" si="34"/>
        <v>1639280674.3445864</v>
      </c>
      <c r="N175" s="90">
        <f t="shared" ca="1" si="32"/>
        <v>1653397501.7264619</v>
      </c>
      <c r="O175" s="90">
        <f t="shared" ca="1" si="32"/>
        <v>1667514329.1083372</v>
      </c>
      <c r="P175" s="90">
        <f t="shared" ca="1" si="32"/>
        <v>1681631156.4902124</v>
      </c>
      <c r="Q175" s="90">
        <f t="shared" ca="1" si="32"/>
        <v>1695747983.872088</v>
      </c>
      <c r="R175" s="90">
        <f t="shared" ca="1" si="32"/>
        <v>1709864811.2539635</v>
      </c>
      <c r="S175" s="90">
        <f t="shared" ca="1" si="32"/>
        <v>1723981638.635839</v>
      </c>
      <c r="T175" s="90">
        <f t="shared" ca="1" si="32"/>
        <v>1738098466.0177143</v>
      </c>
      <c r="U175" s="90">
        <f t="shared" ca="1" si="32"/>
        <v>1752215293.39959</v>
      </c>
      <c r="V175">
        <f ca="1">IF('NGPS 2030'!$A183="MR",INDIRECT("'NGPS 2030'!"&amp;'Country Selector'!$B$3&amp;ROW($A183))*10^12,0)*'Process Emissions Multipliers'!$D$48</f>
        <v>1766332120.7814653</v>
      </c>
      <c r="W175" s="90">
        <f t="shared" ref="W175:AL177" ca="1" si="38">$V175*($AP$1-W$1)/($AP$1-$V$1)+$AP175*(W$1-$V$1)/($AP$1-$V$1)</f>
        <v>1774925121.5982523</v>
      </c>
      <c r="X175" s="90">
        <f t="shared" ca="1" si="38"/>
        <v>1783518122.4150393</v>
      </c>
      <c r="Y175" s="90">
        <f t="shared" ca="1" si="38"/>
        <v>1792111123.2318261</v>
      </c>
      <c r="Z175" s="90">
        <f t="shared" ca="1" si="38"/>
        <v>1800704124.0486131</v>
      </c>
      <c r="AA175" s="90">
        <f t="shared" ca="1" si="38"/>
        <v>1809297124.8654003</v>
      </c>
      <c r="AB175" s="90">
        <f t="shared" ca="1" si="38"/>
        <v>1817890125.6821871</v>
      </c>
      <c r="AC175" s="90">
        <f t="shared" ca="1" si="38"/>
        <v>1826483126.4989743</v>
      </c>
      <c r="AD175" s="90">
        <f t="shared" ca="1" si="38"/>
        <v>1835076127.3157611</v>
      </c>
      <c r="AE175" s="90">
        <f t="shared" ca="1" si="38"/>
        <v>1843669128.1325483</v>
      </c>
      <c r="AF175" s="90">
        <f t="shared" ca="1" si="38"/>
        <v>1852262128.9493351</v>
      </c>
      <c r="AG175" s="90">
        <f t="shared" ca="1" si="38"/>
        <v>1860855129.7661221</v>
      </c>
      <c r="AH175" s="90">
        <f t="shared" ca="1" si="38"/>
        <v>1869448130.5829091</v>
      </c>
      <c r="AI175" s="90">
        <f t="shared" ca="1" si="38"/>
        <v>1878041131.3996959</v>
      </c>
      <c r="AJ175" s="90">
        <f t="shared" ca="1" si="38"/>
        <v>1886634132.2164831</v>
      </c>
      <c r="AK175" s="90">
        <f t="shared" ca="1" si="38"/>
        <v>1895227133.0332699</v>
      </c>
      <c r="AL175" s="90">
        <f t="shared" ca="1" si="38"/>
        <v>1903820133.8500571</v>
      </c>
      <c r="AM175" s="90">
        <f t="shared" ca="1" si="37"/>
        <v>1912413134.6668439</v>
      </c>
      <c r="AN175" s="90">
        <f t="shared" ca="1" si="37"/>
        <v>1921006135.4836309</v>
      </c>
      <c r="AO175" s="90">
        <f t="shared" ca="1" si="37"/>
        <v>1929599136.3004177</v>
      </c>
      <c r="AP175">
        <f ca="1">V175*'Process Emissions Multipliers'!$E$48</f>
        <v>1938192137.1172049</v>
      </c>
    </row>
    <row r="176" spans="1:42">
      <c r="A176" s="74">
        <v>100000</v>
      </c>
      <c r="B176">
        <f ca="1">IF('NGPS 2010'!$A184="MR",INDIRECT("'NGPS 2010'!"&amp;'Country Selector'!$B$3&amp;ROW($A184))*10^12,0)</f>
        <v>117448799625.46407</v>
      </c>
      <c r="C176" s="90">
        <f t="shared" ca="1" si="33"/>
        <v>118752062501.45515</v>
      </c>
      <c r="D176" s="90">
        <f t="shared" ca="1" si="31"/>
        <v>120055325377.44623</v>
      </c>
      <c r="E176" s="90">
        <f t="shared" ca="1" si="31"/>
        <v>121358588253.43733</v>
      </c>
      <c r="F176" s="90">
        <f t="shared" ca="1" si="31"/>
        <v>122661851129.42842</v>
      </c>
      <c r="G176" s="90">
        <f t="shared" ca="1" si="31"/>
        <v>123965114005.41951</v>
      </c>
      <c r="H176" s="90">
        <f t="shared" ca="1" si="31"/>
        <v>125268376881.4106</v>
      </c>
      <c r="I176" s="90">
        <f t="shared" ca="1" si="31"/>
        <v>126571639757.40169</v>
      </c>
      <c r="J176" s="90">
        <f t="shared" ca="1" si="31"/>
        <v>127874902633.39276</v>
      </c>
      <c r="K176" s="90">
        <f t="shared" ca="1" si="31"/>
        <v>129178165509.38385</v>
      </c>
      <c r="L176">
        <f ca="1">IF('NGPS 2020'!$A184="MR",INDIRECT("'NGPS 2020'!"&amp;'Country Selector'!$B$3&amp;ROW($A184))*10^12,0)*'Process Emissions Multipliers'!$B$48</f>
        <v>130481428385.37495</v>
      </c>
      <c r="M176" s="90">
        <f t="shared" ca="1" si="34"/>
        <v>131614842597.47876</v>
      </c>
      <c r="N176" s="90">
        <f t="shared" ca="1" si="32"/>
        <v>132748256809.5826</v>
      </c>
      <c r="O176" s="90">
        <f t="shared" ca="1" si="32"/>
        <v>133881671021.68642</v>
      </c>
      <c r="P176" s="90">
        <f t="shared" ca="1" si="32"/>
        <v>135015085233.79025</v>
      </c>
      <c r="Q176" s="90">
        <f t="shared" ca="1" si="32"/>
        <v>136148499445.89407</v>
      </c>
      <c r="R176" s="90">
        <f t="shared" ca="1" si="32"/>
        <v>137281913657.99788</v>
      </c>
      <c r="S176" s="90">
        <f t="shared" ca="1" si="32"/>
        <v>138415327870.10172</v>
      </c>
      <c r="T176" s="90">
        <f t="shared" ca="1" si="32"/>
        <v>139548742082.20554</v>
      </c>
      <c r="U176" s="90">
        <f t="shared" ca="1" si="32"/>
        <v>140682156294.30936</v>
      </c>
      <c r="V176">
        <f ca="1">IF('NGPS 2030'!$A184="MR",INDIRECT("'NGPS 2030'!"&amp;'Country Selector'!$B$3&amp;ROW($A184))*10^12,0)*'Process Emissions Multipliers'!$D$48</f>
        <v>141815570506.41318</v>
      </c>
      <c r="W176" s="90">
        <f t="shared" ca="1" si="38"/>
        <v>142505486801.80139</v>
      </c>
      <c r="X176" s="90">
        <f t="shared" ca="1" si="38"/>
        <v>143195403097.18954</v>
      </c>
      <c r="Y176" s="90">
        <f t="shared" ca="1" si="38"/>
        <v>143885319392.57776</v>
      </c>
      <c r="Z176" s="90">
        <f t="shared" ca="1" si="38"/>
        <v>144575235687.96594</v>
      </c>
      <c r="AA176" s="90">
        <f t="shared" ca="1" si="38"/>
        <v>145265151983.35416</v>
      </c>
      <c r="AB176" s="90">
        <f t="shared" ca="1" si="38"/>
        <v>145955068278.74234</v>
      </c>
      <c r="AC176" s="90">
        <f t="shared" ca="1" si="38"/>
        <v>146644984574.13055</v>
      </c>
      <c r="AD176" s="90">
        <f t="shared" ca="1" si="38"/>
        <v>147334900869.51874</v>
      </c>
      <c r="AE176" s="90">
        <f t="shared" ca="1" si="38"/>
        <v>148024817164.90692</v>
      </c>
      <c r="AF176" s="90">
        <f t="shared" ca="1" si="38"/>
        <v>148714733460.2951</v>
      </c>
      <c r="AG176" s="90">
        <f t="shared" ca="1" si="38"/>
        <v>149404649755.68332</v>
      </c>
      <c r="AH176" s="90">
        <f t="shared" ca="1" si="38"/>
        <v>150094566051.0715</v>
      </c>
      <c r="AI176" s="90">
        <f t="shared" ca="1" si="38"/>
        <v>150784482346.45972</v>
      </c>
      <c r="AJ176" s="90">
        <f t="shared" ca="1" si="38"/>
        <v>151474398641.8479</v>
      </c>
      <c r="AK176" s="90">
        <f t="shared" ca="1" si="38"/>
        <v>152164314937.23608</v>
      </c>
      <c r="AL176" s="90">
        <f t="shared" ca="1" si="38"/>
        <v>152854231232.62427</v>
      </c>
      <c r="AM176" s="90">
        <f t="shared" ca="1" si="37"/>
        <v>153544147528.01248</v>
      </c>
      <c r="AN176" s="90">
        <f t="shared" ca="1" si="37"/>
        <v>154234063823.40067</v>
      </c>
      <c r="AO176" s="90">
        <f t="shared" ca="1" si="37"/>
        <v>154923980118.78885</v>
      </c>
      <c r="AP176">
        <f ca="1">V176*'Process Emissions Multipliers'!$E$48</f>
        <v>155613896414.17706</v>
      </c>
    </row>
    <row r="177" spans="1:42">
      <c r="A177" s="74">
        <v>1000000</v>
      </c>
      <c r="B177">
        <f ca="1">IF('NGPS 2010'!$A185="MR",INDIRECT("'NGPS 2010'!"&amp;'Country Selector'!$B$3&amp;ROW($A185))*10^12,0)</f>
        <v>2667094273663.4233</v>
      </c>
      <c r="C177" s="90">
        <f t="shared" ca="1" si="33"/>
        <v>2696696414904.8848</v>
      </c>
      <c r="D177" s="90">
        <f t="shared" ca="1" si="31"/>
        <v>2726298556146.3457</v>
      </c>
      <c r="E177" s="90">
        <f t="shared" ca="1" si="31"/>
        <v>2755900697387.8076</v>
      </c>
      <c r="F177" s="90">
        <f t="shared" ca="1" si="31"/>
        <v>2785502838629.2686</v>
      </c>
      <c r="G177" s="90">
        <f t="shared" ca="1" si="31"/>
        <v>2815104979870.7295</v>
      </c>
      <c r="H177" s="90">
        <f t="shared" ca="1" si="31"/>
        <v>2844707121112.1914</v>
      </c>
      <c r="I177" s="90">
        <f t="shared" ca="1" si="31"/>
        <v>2874309262353.6523</v>
      </c>
      <c r="J177" s="90">
        <f t="shared" ca="1" si="31"/>
        <v>2903911403595.1133</v>
      </c>
      <c r="K177" s="90">
        <f t="shared" ca="1" si="31"/>
        <v>2933513544836.5747</v>
      </c>
      <c r="L177">
        <f ca="1">IF('NGPS 2020'!$A185="MR",INDIRECT("'NGPS 2020'!"&amp;'Country Selector'!$B$3&amp;ROW($A185))*10^12,0)*'Process Emissions Multipliers'!$B$48</f>
        <v>2963115686078.0361</v>
      </c>
      <c r="M177" s="90">
        <f t="shared" ca="1" si="34"/>
        <v>2988854501726.0986</v>
      </c>
      <c r="N177" s="90">
        <f t="shared" ca="1" si="32"/>
        <v>3014593317374.1611</v>
      </c>
      <c r="O177" s="90">
        <f t="shared" ca="1" si="32"/>
        <v>3040332133022.2241</v>
      </c>
      <c r="P177" s="90">
        <f t="shared" ca="1" si="32"/>
        <v>3066070948670.2866</v>
      </c>
      <c r="Q177" s="90">
        <f t="shared" ca="1" si="32"/>
        <v>3091809764318.3491</v>
      </c>
      <c r="R177" s="90">
        <f t="shared" ca="1" si="32"/>
        <v>3117548579966.4116</v>
      </c>
      <c r="S177" s="90">
        <f t="shared" ca="1" si="32"/>
        <v>3143287395614.4746</v>
      </c>
      <c r="T177" s="90">
        <f t="shared" ca="1" si="32"/>
        <v>3169026211262.5371</v>
      </c>
      <c r="U177" s="90">
        <f t="shared" ca="1" si="32"/>
        <v>3194765026910.5996</v>
      </c>
      <c r="V177">
        <f ca="1">IF('NGPS 2030'!$A185="MR",INDIRECT("'NGPS 2030'!"&amp;'Country Selector'!$B$3&amp;ROW($A185))*10^12,0)*'Process Emissions Multipliers'!$D$48</f>
        <v>3220503842558.6621</v>
      </c>
      <c r="W177" s="90">
        <f t="shared" ca="1" si="38"/>
        <v>3236171220071.6343</v>
      </c>
      <c r="X177" s="90">
        <f t="shared" ca="1" si="38"/>
        <v>3251838597584.6064</v>
      </c>
      <c r="Y177" s="90">
        <f t="shared" ca="1" si="38"/>
        <v>3267505975097.5791</v>
      </c>
      <c r="Z177" s="90">
        <f t="shared" ca="1" si="38"/>
        <v>3283173352610.5513</v>
      </c>
      <c r="AA177" s="90">
        <f t="shared" ca="1" si="38"/>
        <v>3298840730123.5234</v>
      </c>
      <c r="AB177" s="90">
        <f t="shared" ca="1" si="38"/>
        <v>3314508107636.4961</v>
      </c>
      <c r="AC177" s="90">
        <f t="shared" ca="1" si="38"/>
        <v>3330175485149.4678</v>
      </c>
      <c r="AD177" s="90">
        <f t="shared" ca="1" si="38"/>
        <v>3345842862662.4404</v>
      </c>
      <c r="AE177" s="90">
        <f t="shared" ca="1" si="38"/>
        <v>3361510240175.4131</v>
      </c>
      <c r="AF177" s="90">
        <f t="shared" ca="1" si="38"/>
        <v>3377177617688.3848</v>
      </c>
      <c r="AG177" s="90">
        <f t="shared" ca="1" si="38"/>
        <v>3392844995201.3574</v>
      </c>
      <c r="AH177" s="90">
        <f t="shared" ca="1" si="38"/>
        <v>3408512372714.3296</v>
      </c>
      <c r="AI177" s="90">
        <f t="shared" ca="1" si="38"/>
        <v>3424179750227.3022</v>
      </c>
      <c r="AJ177" s="90">
        <f t="shared" ca="1" si="38"/>
        <v>3439847127740.2739</v>
      </c>
      <c r="AK177" s="90">
        <f t="shared" ca="1" si="38"/>
        <v>3455514505253.2466</v>
      </c>
      <c r="AL177" s="90">
        <f t="shared" ca="1" si="38"/>
        <v>3471181882766.2188</v>
      </c>
      <c r="AM177" s="90">
        <f t="shared" ca="1" si="37"/>
        <v>3486849260279.1909</v>
      </c>
      <c r="AN177" s="90">
        <f t="shared" ca="1" si="37"/>
        <v>3502516637792.1636</v>
      </c>
      <c r="AO177" s="90">
        <f t="shared" ca="1" si="37"/>
        <v>3518184015305.1353</v>
      </c>
      <c r="AP177">
        <f ca="1">V177*'Process Emissions Multipliers'!$E$48</f>
        <v>3533851392818.1079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12" bestFit="1" customWidth="1"/>
    <col min="22" max="22" width="10.5703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2010'!$A10="MR",INDIRECT("'Waste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2020'!$A10="MR",INDIRECT("'Waste 2020'!"&amp;'Country Selector'!$B$3&amp;ROW($A10))*10^12,0)*'Process Emissions Multipliers'!$B$45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2030'!$A10="MR",INDIRECT("'Waste 2030'!"&amp;'Country Selector'!$B$3&amp;ROW($A10))*10^12,0)*'Process Emissions Multipliers'!$D$45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Multipliers'!$E$45</f>
        <v>0</v>
      </c>
    </row>
    <row r="3" spans="1:42">
      <c r="A3" s="74">
        <v>-49</v>
      </c>
      <c r="B3">
        <f ca="1">IF('Waste 2010'!$A11="MR",INDIRECT("'Waste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2020'!$A11="MR",INDIRECT("'Waste 2020'!"&amp;'Country Selector'!$B$3&amp;ROW($A11))*10^12,0)*'Process Emissions Multipliers'!$B$45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2030'!$A11="MR",INDIRECT("'Waste 2030'!"&amp;'Country Selector'!$B$3&amp;ROW($A11))*10^12,0)*'Process Emissions Multipliers'!$D$45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Multipliers'!$E$45</f>
        <v>0</v>
      </c>
    </row>
    <row r="4" spans="1:42">
      <c r="A4" s="74">
        <v>-48</v>
      </c>
      <c r="B4">
        <f ca="1">IF('Waste 2010'!$A12="MR",INDIRECT("'Waste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2020'!$A12="MR",INDIRECT("'Waste 2020'!"&amp;'Country Selector'!$B$3&amp;ROW($A12))*10^12,0)*'Process Emissions Multipliers'!$B$45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2030'!$A12="MR",INDIRECT("'Waste 2030'!"&amp;'Country Selector'!$B$3&amp;ROW($A12))*10^12,0)*'Process Emissions Multipliers'!$D$45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Multipliers'!$E$45</f>
        <v>0</v>
      </c>
    </row>
    <row r="5" spans="1:42">
      <c r="A5" s="74">
        <v>-47</v>
      </c>
      <c r="B5">
        <f ca="1">IF('Waste 2010'!$A13="MR",INDIRECT("'Waste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2020'!$A13="MR",INDIRECT("'Waste 2020'!"&amp;'Country Selector'!$B$3&amp;ROW($A13))*10^12,0)*'Process Emissions Multipliers'!$B$45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2030'!$A13="MR",INDIRECT("'Waste 2030'!"&amp;'Country Selector'!$B$3&amp;ROW($A13))*10^12,0)*'Process Emissions Multipliers'!$D$45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Multipliers'!$E$45</f>
        <v>0</v>
      </c>
    </row>
    <row r="6" spans="1:42">
      <c r="A6" s="74">
        <v>-46</v>
      </c>
      <c r="B6">
        <f ca="1">IF('Waste 2010'!$A14="MR",INDIRECT("'Waste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2020'!$A14="MR",INDIRECT("'Waste 2020'!"&amp;'Country Selector'!$B$3&amp;ROW($A14))*10^12,0)*'Process Emissions Multipliers'!$B$45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2030'!$A14="MR",INDIRECT("'Waste 2030'!"&amp;'Country Selector'!$B$3&amp;ROW($A14))*10^12,0)*'Process Emissions Multipliers'!$D$45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Multipliers'!$E$45</f>
        <v>0</v>
      </c>
    </row>
    <row r="7" spans="1:42">
      <c r="A7" s="74">
        <v>-45</v>
      </c>
      <c r="B7">
        <f ca="1">IF('Waste 2010'!$A15="MR",INDIRECT("'Waste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2020'!$A15="MR",INDIRECT("'Waste 2020'!"&amp;'Country Selector'!$B$3&amp;ROW($A15))*10^12,0)*'Process Emissions Multipliers'!$B$45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2030'!$A15="MR",INDIRECT("'Waste 2030'!"&amp;'Country Selector'!$B$3&amp;ROW($A15))*10^12,0)*'Process Emissions Multipliers'!$D$45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Multipliers'!$E$45</f>
        <v>0</v>
      </c>
    </row>
    <row r="8" spans="1:42">
      <c r="A8" s="74">
        <v>-44</v>
      </c>
      <c r="B8">
        <f ca="1">IF('Waste 2010'!$A16="MR",INDIRECT("'Waste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2020'!$A16="MR",INDIRECT("'Waste 2020'!"&amp;'Country Selector'!$B$3&amp;ROW($A16))*10^12,0)*'Process Emissions Multipliers'!$B$45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2030'!$A16="MR",INDIRECT("'Waste 2030'!"&amp;'Country Selector'!$B$3&amp;ROW($A16))*10^12,0)*'Process Emissions Multipliers'!$D$45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Multipliers'!$E$45</f>
        <v>0</v>
      </c>
    </row>
    <row r="9" spans="1:42">
      <c r="A9" s="74">
        <v>-43</v>
      </c>
      <c r="B9">
        <f ca="1">IF('Waste 2010'!$A17="MR",INDIRECT("'Waste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2020'!$A17="MR",INDIRECT("'Waste 2020'!"&amp;'Country Selector'!$B$3&amp;ROW($A17))*10^12,0)*'Process Emissions Multipliers'!$B$45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2030'!$A17="MR",INDIRECT("'Waste 2030'!"&amp;'Country Selector'!$B$3&amp;ROW($A17))*10^12,0)*'Process Emissions Multipliers'!$D$45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Multipliers'!$E$45</f>
        <v>0</v>
      </c>
    </row>
    <row r="10" spans="1:42">
      <c r="A10" s="74">
        <v>-42</v>
      </c>
      <c r="B10">
        <f ca="1">IF('Waste 2010'!$A18="MR",INDIRECT("'Waste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2020'!$A18="MR",INDIRECT("'Waste 2020'!"&amp;'Country Selector'!$B$3&amp;ROW($A18))*10^12,0)*'Process Emissions Multipliers'!$B$45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2030'!$A18="MR",INDIRECT("'Waste 2030'!"&amp;'Country Selector'!$B$3&amp;ROW($A18))*10^12,0)*'Process Emissions Multipliers'!$D$45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Multipliers'!$E$45</f>
        <v>0</v>
      </c>
    </row>
    <row r="11" spans="1:42">
      <c r="A11" s="74">
        <v>-41</v>
      </c>
      <c r="B11">
        <f ca="1">IF('Waste 2010'!$A19="MR",INDIRECT("'Waste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2020'!$A19="MR",INDIRECT("'Waste 2020'!"&amp;'Country Selector'!$B$3&amp;ROW($A19))*10^12,0)*'Process Emissions Multipliers'!$B$45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2030'!$A19="MR",INDIRECT("'Waste 2030'!"&amp;'Country Selector'!$B$3&amp;ROW($A19))*10^12,0)*'Process Emissions Multipliers'!$D$45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Multipliers'!$E$45</f>
        <v>0</v>
      </c>
    </row>
    <row r="12" spans="1:42">
      <c r="A12" s="74">
        <v>-40</v>
      </c>
      <c r="B12">
        <f ca="1">IF('Waste 2010'!$A20="MR",INDIRECT("'Waste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2020'!$A20="MR",INDIRECT("'Waste 2020'!"&amp;'Country Selector'!$B$3&amp;ROW($A20))*10^12,0)*'Process Emissions Multipliers'!$B$45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2030'!$A20="MR",INDIRECT("'Waste 2030'!"&amp;'Country Selector'!$B$3&amp;ROW($A20))*10^12,0)*'Process Emissions Multipliers'!$D$45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Multipliers'!$E$45</f>
        <v>0</v>
      </c>
    </row>
    <row r="13" spans="1:42">
      <c r="A13" s="74">
        <v>-39</v>
      </c>
      <c r="B13">
        <f ca="1">IF('Waste 2010'!$A21="MR",INDIRECT("'Waste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2020'!$A21="MR",INDIRECT("'Waste 2020'!"&amp;'Country Selector'!$B$3&amp;ROW($A21))*10^12,0)*'Process Emissions Multipliers'!$B$45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2030'!$A21="MR",INDIRECT("'Waste 2030'!"&amp;'Country Selector'!$B$3&amp;ROW($A21))*10^12,0)*'Process Emissions Multipliers'!$D$45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Multipliers'!$E$45</f>
        <v>0</v>
      </c>
    </row>
    <row r="14" spans="1:42">
      <c r="A14" s="74">
        <v>-38</v>
      </c>
      <c r="B14">
        <f ca="1">IF('Waste 2010'!$A22="MR",INDIRECT("'Waste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2020'!$A22="MR",INDIRECT("'Waste 2020'!"&amp;'Country Selector'!$B$3&amp;ROW($A22))*10^12,0)*'Process Emissions Multipliers'!$B$45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2030'!$A22="MR",INDIRECT("'Waste 2030'!"&amp;'Country Selector'!$B$3&amp;ROW($A22))*10^12,0)*'Process Emissions Multipliers'!$D$45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Multipliers'!$E$45</f>
        <v>0</v>
      </c>
    </row>
    <row r="15" spans="1:42">
      <c r="A15" s="74">
        <v>-37</v>
      </c>
      <c r="B15">
        <f ca="1">IF('Waste 2010'!$A23="MR",INDIRECT("'Waste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2020'!$A23="MR",INDIRECT("'Waste 2020'!"&amp;'Country Selector'!$B$3&amp;ROW($A23))*10^12,0)*'Process Emissions Multipliers'!$B$45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2030'!$A23="MR",INDIRECT("'Waste 2030'!"&amp;'Country Selector'!$B$3&amp;ROW($A23))*10^12,0)*'Process Emissions Multipliers'!$D$45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Multipliers'!$E$45</f>
        <v>0</v>
      </c>
    </row>
    <row r="16" spans="1:42">
      <c r="A16" s="74">
        <v>-36</v>
      </c>
      <c r="B16">
        <f ca="1">IF('Waste 2010'!$A24="MR",INDIRECT("'Waste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2020'!$A24="MR",INDIRECT("'Waste 2020'!"&amp;'Country Selector'!$B$3&amp;ROW($A24))*10^12,0)*'Process Emissions Multipliers'!$B$45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2030'!$A24="MR",INDIRECT("'Waste 2030'!"&amp;'Country Selector'!$B$3&amp;ROW($A24))*10^12,0)*'Process Emissions Multipliers'!$D$45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Multipliers'!$E$45</f>
        <v>0</v>
      </c>
    </row>
    <row r="17" spans="1:42">
      <c r="A17" s="74">
        <v>-35</v>
      </c>
      <c r="B17">
        <f ca="1">IF('Waste 2010'!$A25="MR",INDIRECT("'Waste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2020'!$A25="MR",INDIRECT("'Waste 2020'!"&amp;'Country Selector'!$B$3&amp;ROW($A25))*10^12,0)*'Process Emissions Multipliers'!$B$45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2030'!$A25="MR",INDIRECT("'Waste 2030'!"&amp;'Country Selector'!$B$3&amp;ROW($A25))*10^12,0)*'Process Emissions Multipliers'!$D$45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Multipliers'!$E$45</f>
        <v>0</v>
      </c>
    </row>
    <row r="18" spans="1:42">
      <c r="A18" s="74">
        <v>-34</v>
      </c>
      <c r="B18">
        <f ca="1">IF('Waste 2010'!$A26="MR",INDIRECT("'Waste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2020'!$A26="MR",INDIRECT("'Waste 2020'!"&amp;'Country Selector'!$B$3&amp;ROW($A26))*10^12,0)*'Process Emissions Multipliers'!$B$45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2030'!$A26="MR",INDIRECT("'Waste 2030'!"&amp;'Country Selector'!$B$3&amp;ROW($A26))*10^12,0)*'Process Emissions Multipliers'!$D$45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Multipliers'!$E$45</f>
        <v>0</v>
      </c>
    </row>
    <row r="19" spans="1:42">
      <c r="A19" s="74">
        <v>-33</v>
      </c>
      <c r="B19">
        <f ca="1">IF('Waste 2010'!$A27="MR",INDIRECT("'Waste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2020'!$A27="MR",INDIRECT("'Waste 2020'!"&amp;'Country Selector'!$B$3&amp;ROW($A27))*10^12,0)*'Process Emissions Multipliers'!$B$45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2030'!$A27="MR",INDIRECT("'Waste 2030'!"&amp;'Country Selector'!$B$3&amp;ROW($A27))*10^12,0)*'Process Emissions Multipliers'!$D$45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Multipliers'!$E$45</f>
        <v>0</v>
      </c>
    </row>
    <row r="20" spans="1:42">
      <c r="A20" s="74">
        <v>-32</v>
      </c>
      <c r="B20">
        <f ca="1">IF('Waste 2010'!$A28="MR",INDIRECT("'Waste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2020'!$A28="MR",INDIRECT("'Waste 2020'!"&amp;'Country Selector'!$B$3&amp;ROW($A28))*10^12,0)*'Process Emissions Multipliers'!$B$45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2030'!$A28="MR",INDIRECT("'Waste 2030'!"&amp;'Country Selector'!$B$3&amp;ROW($A28))*10^12,0)*'Process Emissions Multipliers'!$D$45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Multipliers'!$E$45</f>
        <v>0</v>
      </c>
    </row>
    <row r="21" spans="1:42">
      <c r="A21" s="74">
        <v>-31</v>
      </c>
      <c r="B21">
        <f ca="1">IF('Waste 2010'!$A29="MR",INDIRECT("'Waste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2020'!$A29="MR",INDIRECT("'Waste 2020'!"&amp;'Country Selector'!$B$3&amp;ROW($A29))*10^12,0)*'Process Emissions Multipliers'!$B$45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2030'!$A29="MR",INDIRECT("'Waste 2030'!"&amp;'Country Selector'!$B$3&amp;ROW($A29))*10^12,0)*'Process Emissions Multipliers'!$D$45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Multipliers'!$E$45</f>
        <v>0</v>
      </c>
    </row>
    <row r="22" spans="1:42">
      <c r="A22" s="74">
        <v>-30</v>
      </c>
      <c r="B22">
        <f ca="1">IF('Waste 2010'!$A30="MR",INDIRECT("'Waste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2020'!$A30="MR",INDIRECT("'Waste 2020'!"&amp;'Country Selector'!$B$3&amp;ROW($A30))*10^12,0)*'Process Emissions Multipliers'!$B$45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2030'!$A30="MR",INDIRECT("'Waste 2030'!"&amp;'Country Selector'!$B$3&amp;ROW($A30))*10^12,0)*'Process Emissions Multipliers'!$D$45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Multipliers'!$E$45</f>
        <v>0</v>
      </c>
    </row>
    <row r="23" spans="1:42">
      <c r="A23" s="74">
        <v>-29</v>
      </c>
      <c r="B23">
        <f ca="1">IF('Waste 2010'!$A31="MR",INDIRECT("'Waste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2020'!$A31="MR",INDIRECT("'Waste 2020'!"&amp;'Country Selector'!$B$3&amp;ROW($A31))*10^12,0)*'Process Emissions Multipliers'!$B$45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2030'!$A31="MR",INDIRECT("'Waste 2030'!"&amp;'Country Selector'!$B$3&amp;ROW($A31))*10^12,0)*'Process Emissions Multipliers'!$D$45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Multipliers'!$E$45</f>
        <v>0</v>
      </c>
    </row>
    <row r="24" spans="1:42">
      <c r="A24" s="74">
        <v>-28</v>
      </c>
      <c r="B24">
        <f ca="1">IF('Waste 2010'!$A32="MR",INDIRECT("'Waste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2020'!$A32="MR",INDIRECT("'Waste 2020'!"&amp;'Country Selector'!$B$3&amp;ROW($A32))*10^12,0)*'Process Emissions Multipliers'!$B$45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2030'!$A32="MR",INDIRECT("'Waste 2030'!"&amp;'Country Selector'!$B$3&amp;ROW($A32))*10^12,0)*'Process Emissions Multipliers'!$D$45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Multipliers'!$E$45</f>
        <v>0</v>
      </c>
    </row>
    <row r="25" spans="1:42">
      <c r="A25" s="74">
        <v>-27</v>
      </c>
      <c r="B25">
        <f ca="1">IF('Waste 2010'!$A33="MR",INDIRECT("'Waste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2020'!$A33="MR",INDIRECT("'Waste 2020'!"&amp;'Country Selector'!$B$3&amp;ROW($A33))*10^12,0)*'Process Emissions Multipliers'!$B$45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2030'!$A33="MR",INDIRECT("'Waste 2030'!"&amp;'Country Selector'!$B$3&amp;ROW($A33))*10^12,0)*'Process Emissions Multipliers'!$D$45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Multipliers'!$E$45</f>
        <v>0</v>
      </c>
    </row>
    <row r="26" spans="1:42">
      <c r="A26" s="74">
        <v>-26</v>
      </c>
      <c r="B26">
        <f ca="1">IF('Waste 2010'!$A34="MR",INDIRECT("'Waste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2020'!$A34="MR",INDIRECT("'Waste 2020'!"&amp;'Country Selector'!$B$3&amp;ROW($A34))*10^12,0)*'Process Emissions Multipliers'!$B$45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2030'!$A34="MR",INDIRECT("'Waste 2030'!"&amp;'Country Selector'!$B$3&amp;ROW($A34))*10^12,0)*'Process Emissions Multipliers'!$D$45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Multipliers'!$E$45</f>
        <v>0</v>
      </c>
    </row>
    <row r="27" spans="1:42">
      <c r="A27" s="74">
        <v>-25</v>
      </c>
      <c r="B27">
        <f ca="1">IF('Waste 2010'!$A35="MR",INDIRECT("'Waste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2020'!$A35="MR",INDIRECT("'Waste 2020'!"&amp;'Country Selector'!$B$3&amp;ROW($A35))*10^12,0)*'Process Emissions Multipliers'!$B$45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2030'!$A35="MR",INDIRECT("'Waste 2030'!"&amp;'Country Selector'!$B$3&amp;ROW($A35))*10^12,0)*'Process Emissions Multipliers'!$D$45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Multipliers'!$E$45</f>
        <v>0</v>
      </c>
    </row>
    <row r="28" spans="1:42">
      <c r="A28" s="74">
        <v>-24</v>
      </c>
      <c r="B28">
        <f ca="1">IF('Waste 2010'!$A36="MR",INDIRECT("'Waste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2020'!$A36="MR",INDIRECT("'Waste 2020'!"&amp;'Country Selector'!$B$3&amp;ROW($A36))*10^12,0)*'Process Emissions Multipliers'!$B$45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2030'!$A36="MR",INDIRECT("'Waste 2030'!"&amp;'Country Selector'!$B$3&amp;ROW($A36))*10^12,0)*'Process Emissions Multipliers'!$D$45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Multipliers'!$E$45</f>
        <v>0</v>
      </c>
    </row>
    <row r="29" spans="1:42">
      <c r="A29" s="74">
        <v>-23</v>
      </c>
      <c r="B29">
        <f ca="1">IF('Waste 2010'!$A37="MR",INDIRECT("'Waste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2020'!$A37="MR",INDIRECT("'Waste 2020'!"&amp;'Country Selector'!$B$3&amp;ROW($A37))*10^12,0)*'Process Emissions Multipliers'!$B$45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2030'!$A37="MR",INDIRECT("'Waste 2030'!"&amp;'Country Selector'!$B$3&amp;ROW($A37))*10^12,0)*'Process Emissions Multipliers'!$D$45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Multipliers'!$E$45</f>
        <v>0</v>
      </c>
    </row>
    <row r="30" spans="1:42">
      <c r="A30" s="74">
        <v>-22</v>
      </c>
      <c r="B30">
        <f ca="1">IF('Waste 2010'!$A38="MR",INDIRECT("'Waste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2020'!$A38="MR",INDIRECT("'Waste 2020'!"&amp;'Country Selector'!$B$3&amp;ROW($A38))*10^12,0)*'Process Emissions Multipliers'!$B$45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2030'!$A38="MR",INDIRECT("'Waste 2030'!"&amp;'Country Selector'!$B$3&amp;ROW($A38))*10^12,0)*'Process Emissions Multipliers'!$D$45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Multipliers'!$E$45</f>
        <v>0</v>
      </c>
    </row>
    <row r="31" spans="1:42">
      <c r="A31" s="74">
        <v>-21</v>
      </c>
      <c r="B31">
        <f ca="1">IF('Waste 2010'!$A39="MR",INDIRECT("'Waste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2020'!$A39="MR",INDIRECT("'Waste 2020'!"&amp;'Country Selector'!$B$3&amp;ROW($A39))*10^12,0)*'Process Emissions Multipliers'!$B$45</f>
        <v>0</v>
      </c>
      <c r="M31" s="90">
        <f t="shared" ca="1" si="4"/>
        <v>5643732139.4900637</v>
      </c>
      <c r="N31" s="90">
        <f t="shared" ca="1" si="4"/>
        <v>11287464278.980127</v>
      </c>
      <c r="O31" s="90">
        <f t="shared" ca="1" si="4"/>
        <v>16931196418.47019</v>
      </c>
      <c r="P31" s="90">
        <f t="shared" ca="1" si="4"/>
        <v>22574928557.960255</v>
      </c>
      <c r="Q31" s="90">
        <f t="shared" ca="1" si="4"/>
        <v>28218660697.450317</v>
      </c>
      <c r="R31" s="90">
        <f t="shared" ca="1" si="4"/>
        <v>33862392836.94038</v>
      </c>
      <c r="S31" s="90">
        <f t="shared" ca="1" si="4"/>
        <v>39506124976.430443</v>
      </c>
      <c r="T31" s="90">
        <f t="shared" ca="1" si="4"/>
        <v>45149857115.920509</v>
      </c>
      <c r="U31" s="90">
        <f t="shared" ca="1" si="4"/>
        <v>50793589255.410568</v>
      </c>
      <c r="V31">
        <f ca="1">IF('Waste 2030'!$A39="MR",INDIRECT("'Waste 2030'!"&amp;'Country Selector'!$B$3&amp;ROW($A39))*10^12,0)*'Process Emissions Multipliers'!$D$45</f>
        <v>56437321394.900635</v>
      </c>
      <c r="W31" s="90">
        <f t="shared" ca="1" si="5"/>
        <v>56300446209.852249</v>
      </c>
      <c r="X31" s="90">
        <f t="shared" ca="1" si="5"/>
        <v>56163571024.803871</v>
      </c>
      <c r="Y31" s="90">
        <f t="shared" ca="1" si="5"/>
        <v>56026695839.755493</v>
      </c>
      <c r="Z31" s="90">
        <f t="shared" ca="1" si="5"/>
        <v>55889820654.707115</v>
      </c>
      <c r="AA31" s="90">
        <f t="shared" ca="1" si="5"/>
        <v>55752945469.658737</v>
      </c>
      <c r="AB31" s="90">
        <f t="shared" ca="1" si="5"/>
        <v>55616070284.610352</v>
      </c>
      <c r="AC31" s="90">
        <f t="shared" ca="1" si="5"/>
        <v>55479195099.561966</v>
      </c>
      <c r="AD31" s="90">
        <f t="shared" ca="1" si="5"/>
        <v>55342319914.513596</v>
      </c>
      <c r="AE31" s="90">
        <f t="shared" ca="1" si="5"/>
        <v>55205444729.46521</v>
      </c>
      <c r="AF31" s="90">
        <f t="shared" ca="1" si="5"/>
        <v>55068569544.416832</v>
      </c>
      <c r="AG31" s="90">
        <f t="shared" ca="1" si="5"/>
        <v>54931694359.368454</v>
      </c>
      <c r="AH31" s="90">
        <f t="shared" ca="1" si="5"/>
        <v>54794819174.320068</v>
      </c>
      <c r="AI31" s="90">
        <f t="shared" ca="1" si="5"/>
        <v>54657943989.271698</v>
      </c>
      <c r="AJ31" s="90">
        <f t="shared" ca="1" si="5"/>
        <v>54521068804.223312</v>
      </c>
      <c r="AK31" s="90">
        <f t="shared" ca="1" si="5"/>
        <v>54384193619.174934</v>
      </c>
      <c r="AL31" s="90">
        <f t="shared" ca="1" si="5"/>
        <v>54247318434.126549</v>
      </c>
      <c r="AM31" s="90">
        <f t="shared" ca="1" si="6"/>
        <v>54110443249.078163</v>
      </c>
      <c r="AN31" s="90">
        <f t="shared" ca="1" si="6"/>
        <v>53973568064.029793</v>
      </c>
      <c r="AO31" s="90">
        <f t="shared" ca="1" si="6"/>
        <v>53836692878.981407</v>
      </c>
      <c r="AP31">
        <f ca="1">V31*'Process Emissions Multipliers'!$E$45</f>
        <v>53699817693.933029</v>
      </c>
    </row>
    <row r="32" spans="1:42">
      <c r="A32" s="74">
        <v>-20</v>
      </c>
      <c r="B32">
        <f ca="1">IF('Waste 2010'!$A40="MR",INDIRECT("'Waste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2020'!$A40="MR",INDIRECT("'Waste 2020'!"&amp;'Country Selector'!$B$3&amp;ROW($A40))*10^12,0)*'Process Emissions Multipliers'!$B$45</f>
        <v>0</v>
      </c>
      <c r="M32" s="90">
        <f t="shared" ca="1" si="4"/>
        <v>13250731199.765308</v>
      </c>
      <c r="N32" s="90">
        <f t="shared" ca="1" si="4"/>
        <v>26501462399.530617</v>
      </c>
      <c r="O32" s="90">
        <f t="shared" ca="1" si="4"/>
        <v>39752193599.295921</v>
      </c>
      <c r="P32" s="90">
        <f t="shared" ca="1" si="4"/>
        <v>53002924799.061234</v>
      </c>
      <c r="Q32" s="90">
        <f t="shared" ca="1" si="4"/>
        <v>66253655998.826538</v>
      </c>
      <c r="R32" s="90">
        <f t="shared" ca="1" si="4"/>
        <v>79504387198.591843</v>
      </c>
      <c r="S32" s="90">
        <f t="shared" ca="1" si="4"/>
        <v>92755118398.357147</v>
      </c>
      <c r="T32" s="90">
        <f t="shared" ca="1" si="4"/>
        <v>106005849598.12247</v>
      </c>
      <c r="U32" s="90">
        <f t="shared" ca="1" si="4"/>
        <v>119256580797.88777</v>
      </c>
      <c r="V32">
        <f ca="1">IF('Waste 2030'!$A40="MR",INDIRECT("'Waste 2030'!"&amp;'Country Selector'!$B$3&amp;ROW($A40))*10^12,0)*'Process Emissions Multipliers'!$D$45</f>
        <v>132507311997.65308</v>
      </c>
      <c r="W32" s="90">
        <f t="shared" ca="1" si="5"/>
        <v>132185947297.81136</v>
      </c>
      <c r="X32" s="90">
        <f t="shared" ref="X32:AM47" ca="1" si="7">$V32*($AP$1-X$1)/($AP$1-$V$1)+$AP32*(X$1-$V$1)/($AP$1-$V$1)</f>
        <v>131864582597.96967</v>
      </c>
      <c r="Y32" s="90">
        <f t="shared" ca="1" si="7"/>
        <v>131543217898.12796</v>
      </c>
      <c r="Z32" s="90">
        <f t="shared" ca="1" si="7"/>
        <v>131221853198.28625</v>
      </c>
      <c r="AA32" s="90">
        <f t="shared" ca="1" si="7"/>
        <v>130900488498.44453</v>
      </c>
      <c r="AB32" s="90">
        <f t="shared" ca="1" si="7"/>
        <v>130579123798.60283</v>
      </c>
      <c r="AC32" s="90">
        <f t="shared" ca="1" si="7"/>
        <v>130257759098.76112</v>
      </c>
      <c r="AD32" s="90">
        <f t="shared" ca="1" si="7"/>
        <v>129936394398.9194</v>
      </c>
      <c r="AE32" s="90">
        <f t="shared" ca="1" si="7"/>
        <v>129615029699.07771</v>
      </c>
      <c r="AF32" s="90">
        <f t="shared" ca="1" si="7"/>
        <v>129293664999.23599</v>
      </c>
      <c r="AG32" s="90">
        <f t="shared" ca="1" si="7"/>
        <v>128972300299.39429</v>
      </c>
      <c r="AH32" s="90">
        <f t="shared" ca="1" si="7"/>
        <v>128650935599.5526</v>
      </c>
      <c r="AI32" s="90">
        <f t="shared" ca="1" si="7"/>
        <v>128329570899.71088</v>
      </c>
      <c r="AJ32" s="90">
        <f t="shared" ca="1" si="7"/>
        <v>128008206199.86917</v>
      </c>
      <c r="AK32" s="90">
        <f t="shared" ca="1" si="7"/>
        <v>127686841500.02747</v>
      </c>
      <c r="AL32" s="90">
        <f t="shared" ca="1" si="7"/>
        <v>127365476800.18576</v>
      </c>
      <c r="AM32" s="90">
        <f t="shared" ca="1" si="7"/>
        <v>127044112100.34404</v>
      </c>
      <c r="AN32" s="90">
        <f t="shared" ca="1" si="6"/>
        <v>126722747400.50233</v>
      </c>
      <c r="AO32" s="90">
        <f t="shared" ca="1" si="6"/>
        <v>126401382700.66064</v>
      </c>
      <c r="AP32">
        <f ca="1">V32*'Process Emissions Multipliers'!$E$45</f>
        <v>126080018000.81892</v>
      </c>
    </row>
    <row r="33" spans="1:42">
      <c r="A33" s="74">
        <v>-19</v>
      </c>
      <c r="B33">
        <f ca="1">IF('Waste 2010'!$A41="MR",INDIRECT("'Waste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2020'!$A41="MR",INDIRECT("'Waste 2020'!"&amp;'Country Selector'!$B$3&amp;ROW($A41))*10^12,0)*'Process Emissions Multipliers'!$B$45</f>
        <v>0</v>
      </c>
      <c r="M33" s="90">
        <f t="shared" ca="1" si="4"/>
        <v>17401209991.674713</v>
      </c>
      <c r="N33" s="90">
        <f t="shared" ca="1" si="4"/>
        <v>34802419983.349426</v>
      </c>
      <c r="O33" s="90">
        <f t="shared" ca="1" si="4"/>
        <v>52203629975.024139</v>
      </c>
      <c r="P33" s="90">
        <f t="shared" ca="1" si="4"/>
        <v>69604839966.698853</v>
      </c>
      <c r="Q33" s="90">
        <f t="shared" ca="1" si="4"/>
        <v>87006049958.373566</v>
      </c>
      <c r="R33" s="90">
        <f t="shared" ca="1" si="4"/>
        <v>104407259950.04828</v>
      </c>
      <c r="S33" s="90">
        <f t="shared" ca="1" si="4"/>
        <v>121808469941.72299</v>
      </c>
      <c r="T33" s="90">
        <f t="shared" ca="1" si="4"/>
        <v>139209679933.39771</v>
      </c>
      <c r="U33" s="90">
        <f t="shared" ca="1" si="4"/>
        <v>156610889925.07242</v>
      </c>
      <c r="V33">
        <f ca="1">IF('Waste 2030'!$A41="MR",INDIRECT("'Waste 2030'!"&amp;'Country Selector'!$B$3&amp;ROW($A41))*10^12,0)*'Process Emissions Multipliers'!$D$45</f>
        <v>174012099916.74713</v>
      </c>
      <c r="W33" s="90">
        <f t="shared" ref="W33:AL62" ca="1" si="8">$V33*($AP$1-W$1)/($AP$1-$V$1)+$AP33*(W$1-$V$1)/($AP$1-$V$1)</f>
        <v>173590075309.83667</v>
      </c>
      <c r="X33" s="90">
        <f t="shared" ca="1" si="7"/>
        <v>173168050702.92621</v>
      </c>
      <c r="Y33" s="90">
        <f t="shared" ca="1" si="7"/>
        <v>172746026096.01575</v>
      </c>
      <c r="Z33" s="90">
        <f t="shared" ca="1" si="7"/>
        <v>172324001489.10532</v>
      </c>
      <c r="AA33" s="90">
        <f t="shared" ca="1" si="7"/>
        <v>171901976882.19485</v>
      </c>
      <c r="AB33" s="90">
        <f t="shared" ca="1" si="7"/>
        <v>171479952275.28439</v>
      </c>
      <c r="AC33" s="90">
        <f t="shared" ca="1" si="7"/>
        <v>171057927668.37396</v>
      </c>
      <c r="AD33" s="90">
        <f t="shared" ca="1" si="7"/>
        <v>170635903061.4635</v>
      </c>
      <c r="AE33" s="90">
        <f t="shared" ca="1" si="7"/>
        <v>170213878454.55304</v>
      </c>
      <c r="AF33" s="90">
        <f t="shared" ca="1" si="7"/>
        <v>169791853847.64258</v>
      </c>
      <c r="AG33" s="90">
        <f t="shared" ca="1" si="7"/>
        <v>169369829240.73212</v>
      </c>
      <c r="AH33" s="90">
        <f t="shared" ca="1" si="7"/>
        <v>168947804633.82166</v>
      </c>
      <c r="AI33" s="90">
        <f t="shared" ca="1" si="7"/>
        <v>168525780026.91119</v>
      </c>
      <c r="AJ33" s="90">
        <f t="shared" ca="1" si="7"/>
        <v>168103755420.00073</v>
      </c>
      <c r="AK33" s="90">
        <f t="shared" ca="1" si="7"/>
        <v>167681730813.0903</v>
      </c>
      <c r="AL33" s="90">
        <f t="shared" ca="1" si="7"/>
        <v>167259706206.17984</v>
      </c>
      <c r="AM33" s="90">
        <f t="shared" ca="1" si="7"/>
        <v>166837681599.26941</v>
      </c>
      <c r="AN33" s="90">
        <f t="shared" ca="1" si="6"/>
        <v>166415656992.35895</v>
      </c>
      <c r="AO33" s="90">
        <f t="shared" ca="1" si="6"/>
        <v>165993632385.44849</v>
      </c>
      <c r="AP33">
        <f ca="1">V33*'Process Emissions Multipliers'!$E$45</f>
        <v>165571607778.53802</v>
      </c>
    </row>
    <row r="34" spans="1:42">
      <c r="A34" s="74">
        <v>-18</v>
      </c>
      <c r="B34">
        <f ca="1">IF('Waste 2010'!$A42="MR",INDIRECT("'Waste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2020'!$A42="MR",INDIRECT("'Waste 2020'!"&amp;'Country Selector'!$B$3&amp;ROW($A42))*10^12,0)*'Process Emissions Multipliers'!$B$45</f>
        <v>0</v>
      </c>
      <c r="M34" s="90">
        <f t="shared" ca="1" si="4"/>
        <v>9053467436.9280357</v>
      </c>
      <c r="N34" s="90">
        <f t="shared" ca="1" si="4"/>
        <v>18106934873.856071</v>
      </c>
      <c r="O34" s="90">
        <f t="shared" ca="1" si="4"/>
        <v>27160402310.784111</v>
      </c>
      <c r="P34" s="90">
        <f t="shared" ca="1" si="4"/>
        <v>36213869747.712143</v>
      </c>
      <c r="Q34" s="90">
        <f t="shared" ca="1" si="4"/>
        <v>45267337184.640182</v>
      </c>
      <c r="R34" s="90">
        <f t="shared" ca="1" si="4"/>
        <v>54320804621.568222</v>
      </c>
      <c r="S34" s="90">
        <f t="shared" ca="1" si="4"/>
        <v>63374272058.496254</v>
      </c>
      <c r="T34" s="90">
        <f t="shared" ca="1" si="4"/>
        <v>72427739495.424286</v>
      </c>
      <c r="U34" s="90">
        <f t="shared" ca="1" si="4"/>
        <v>81481206932.352325</v>
      </c>
      <c r="V34">
        <f ca="1">IF('Waste 2030'!$A42="MR",INDIRECT("'Waste 2030'!"&amp;'Country Selector'!$B$3&amp;ROW($A42))*10^12,0)*'Process Emissions Multipliers'!$D$45</f>
        <v>90534674369.280365</v>
      </c>
      <c r="W34" s="90">
        <f t="shared" ca="1" si="8"/>
        <v>90315104233.751038</v>
      </c>
      <c r="X34" s="90">
        <f t="shared" ca="1" si="7"/>
        <v>90095534098.221725</v>
      </c>
      <c r="Y34" s="90">
        <f t="shared" ca="1" si="7"/>
        <v>89875963962.692398</v>
      </c>
      <c r="Z34" s="90">
        <f t="shared" ca="1" si="7"/>
        <v>89656393827.163086</v>
      </c>
      <c r="AA34" s="90">
        <f t="shared" ca="1" si="7"/>
        <v>89436823691.633774</v>
      </c>
      <c r="AB34" s="90">
        <f t="shared" ca="1" si="7"/>
        <v>89217253556.104446</v>
      </c>
      <c r="AC34" s="90">
        <f t="shared" ca="1" si="7"/>
        <v>88997683420.575134</v>
      </c>
      <c r="AD34" s="90">
        <f t="shared" ca="1" si="7"/>
        <v>88778113285.045807</v>
      </c>
      <c r="AE34" s="90">
        <f t="shared" ca="1" si="7"/>
        <v>88558543149.516479</v>
      </c>
      <c r="AF34" s="90">
        <f t="shared" ca="1" si="7"/>
        <v>88338973013.987167</v>
      </c>
      <c r="AG34" s="90">
        <f t="shared" ca="1" si="7"/>
        <v>88119402878.457855</v>
      </c>
      <c r="AH34" s="90">
        <f t="shared" ca="1" si="7"/>
        <v>87899832742.928528</v>
      </c>
      <c r="AI34" s="90">
        <f t="shared" ca="1" si="7"/>
        <v>87680262607.3992</v>
      </c>
      <c r="AJ34" s="90">
        <f t="shared" ca="1" si="7"/>
        <v>87460692471.869888</v>
      </c>
      <c r="AK34" s="90">
        <f t="shared" ca="1" si="7"/>
        <v>87241122336.340576</v>
      </c>
      <c r="AL34" s="90">
        <f t="shared" ca="1" si="7"/>
        <v>87021552200.811249</v>
      </c>
      <c r="AM34" s="90">
        <f t="shared" ca="1" si="7"/>
        <v>86801982065.281921</v>
      </c>
      <c r="AN34" s="90">
        <f t="shared" ca="1" si="6"/>
        <v>86582411929.752609</v>
      </c>
      <c r="AO34" s="90">
        <f t="shared" ca="1" si="6"/>
        <v>86362841794.223297</v>
      </c>
      <c r="AP34">
        <f ca="1">V34*'Process Emissions Multipliers'!$E$45</f>
        <v>86143271658.69397</v>
      </c>
    </row>
    <row r="35" spans="1:42">
      <c r="A35" s="74">
        <v>-17</v>
      </c>
      <c r="B35">
        <f ca="1">IF('Waste 2010'!$A43="MR",INDIRECT("'Waste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2020'!$A43="MR",INDIRECT("'Waste 2020'!"&amp;'Country Selector'!$B$3&amp;ROW($A43))*10^12,0)*'Process Emissions Multipliers'!$B$45</f>
        <v>0</v>
      </c>
      <c r="M35" s="90">
        <f t="shared" ref="M35:U63" ca="1" si="10">$L35*($V$1-M$1)/($V$1-$L$1)+$V35*(M$1-$L$1)/($V$1-$L$1)</f>
        <v>8060328018.1803331</v>
      </c>
      <c r="N35" s="90">
        <f t="shared" ca="1" si="10"/>
        <v>16120656036.360666</v>
      </c>
      <c r="O35" s="90">
        <f t="shared" ca="1" si="10"/>
        <v>24180984054.540997</v>
      </c>
      <c r="P35" s="90">
        <f t="shared" ca="1" si="10"/>
        <v>32241312072.721333</v>
      </c>
      <c r="Q35" s="90">
        <f t="shared" ca="1" si="10"/>
        <v>40301640090.901665</v>
      </c>
      <c r="R35" s="90">
        <f t="shared" ca="1" si="10"/>
        <v>48361968109.081993</v>
      </c>
      <c r="S35" s="90">
        <f t="shared" ca="1" si="10"/>
        <v>56422296127.262329</v>
      </c>
      <c r="T35" s="90">
        <f t="shared" ca="1" si="10"/>
        <v>64482624145.442665</v>
      </c>
      <c r="U35" s="90">
        <f t="shared" ca="1" si="10"/>
        <v>72542952163.623001</v>
      </c>
      <c r="V35">
        <f ca="1">IF('Waste 2030'!$A43="MR",INDIRECT("'Waste 2030'!"&amp;'Country Selector'!$B$3&amp;ROW($A43))*10^12,0)*'Process Emissions Multipliers'!$D$45</f>
        <v>80603280181.803329</v>
      </c>
      <c r="W35" s="90">
        <f t="shared" ca="1" si="8"/>
        <v>80407796260.566284</v>
      </c>
      <c r="X35" s="90">
        <f t="shared" ca="1" si="7"/>
        <v>80212312339.329239</v>
      </c>
      <c r="Y35" s="90">
        <f t="shared" ca="1" si="7"/>
        <v>80016828418.092178</v>
      </c>
      <c r="Z35" s="90">
        <f t="shared" ca="1" si="7"/>
        <v>79821344496.855133</v>
      </c>
      <c r="AA35" s="90">
        <f t="shared" ca="1" si="7"/>
        <v>79625860575.618088</v>
      </c>
      <c r="AB35" s="90">
        <f t="shared" ca="1" si="7"/>
        <v>79430376654.381042</v>
      </c>
      <c r="AC35" s="90">
        <f t="shared" ca="1" si="7"/>
        <v>79234892733.143982</v>
      </c>
      <c r="AD35" s="90">
        <f t="shared" ca="1" si="7"/>
        <v>79039408811.906937</v>
      </c>
      <c r="AE35" s="90">
        <f t="shared" ca="1" si="7"/>
        <v>78843924890.669891</v>
      </c>
      <c r="AF35" s="90">
        <f t="shared" ca="1" si="7"/>
        <v>78648440969.432831</v>
      </c>
      <c r="AG35" s="90">
        <f t="shared" ca="1" si="7"/>
        <v>78452957048.195801</v>
      </c>
      <c r="AH35" s="90">
        <f t="shared" ca="1" si="7"/>
        <v>78257473126.95874</v>
      </c>
      <c r="AI35" s="90">
        <f t="shared" ca="1" si="7"/>
        <v>78061989205.721695</v>
      </c>
      <c r="AJ35" s="90">
        <f t="shared" ca="1" si="7"/>
        <v>77866505284.484634</v>
      </c>
      <c r="AK35" s="90">
        <f t="shared" ca="1" si="7"/>
        <v>77671021363.247604</v>
      </c>
      <c r="AL35" s="90">
        <f t="shared" ca="1" si="7"/>
        <v>77475537442.010544</v>
      </c>
      <c r="AM35" s="90">
        <f t="shared" ca="1" si="7"/>
        <v>77280053520.773483</v>
      </c>
      <c r="AN35" s="90">
        <f t="shared" ca="1" si="6"/>
        <v>77084569599.536438</v>
      </c>
      <c r="AO35" s="90">
        <f t="shared" ca="1" si="6"/>
        <v>76889085678.299393</v>
      </c>
      <c r="AP35">
        <f ca="1">V35*'Process Emissions Multipliers'!$E$45</f>
        <v>76693601757.062347</v>
      </c>
    </row>
    <row r="36" spans="1:42">
      <c r="A36" s="74">
        <v>-16</v>
      </c>
      <c r="B36">
        <f ca="1">IF('Waste 2010'!$A44="MR",INDIRECT("'Waste 2010'!"&amp;'Country Selector'!$B$3&amp;ROW($A44))*10^12,0)</f>
        <v>0</v>
      </c>
      <c r="C36" s="90">
        <f t="shared" ca="1" si="9"/>
        <v>3074768937.7280073</v>
      </c>
      <c r="D36" s="90">
        <f t="shared" ca="1" si="9"/>
        <v>6149537875.4560146</v>
      </c>
      <c r="E36" s="90">
        <f t="shared" ca="1" si="9"/>
        <v>9224306813.1840229</v>
      </c>
      <c r="F36" s="90">
        <f t="shared" ca="1" si="9"/>
        <v>12299075750.912029</v>
      </c>
      <c r="G36" s="90">
        <f t="shared" ca="1" si="9"/>
        <v>15373844688.640039</v>
      </c>
      <c r="H36" s="90">
        <f t="shared" ca="1" si="9"/>
        <v>18448613626.368046</v>
      </c>
      <c r="I36" s="90">
        <f t="shared" ca="1" si="9"/>
        <v>21523382564.09605</v>
      </c>
      <c r="J36" s="90">
        <f t="shared" ca="1" si="9"/>
        <v>24598151501.824059</v>
      </c>
      <c r="K36" s="90">
        <f t="shared" ca="1" si="9"/>
        <v>27672920439.552071</v>
      </c>
      <c r="L36">
        <f ca="1">IF('Waste 2020'!$A44="MR",INDIRECT("'Waste 2020'!"&amp;'Country Selector'!$B$3&amp;ROW($A44))*10^12,0)*'Process Emissions Multipliers'!$B$45</f>
        <v>30747689377.280075</v>
      </c>
      <c r="M36" s="90">
        <f t="shared" ca="1" si="10"/>
        <v>36527244321.288834</v>
      </c>
      <c r="N36" s="90">
        <f t="shared" ca="1" si="10"/>
        <v>42306799265.297577</v>
      </c>
      <c r="O36" s="90">
        <f t="shared" ca="1" si="10"/>
        <v>48086354209.30632</v>
      </c>
      <c r="P36" s="90">
        <f t="shared" ca="1" si="10"/>
        <v>53865909153.315079</v>
      </c>
      <c r="Q36" s="90">
        <f t="shared" ca="1" si="10"/>
        <v>59645464097.32383</v>
      </c>
      <c r="R36" s="90">
        <f t="shared" ca="1" si="10"/>
        <v>65425019041.332581</v>
      </c>
      <c r="S36" s="90">
        <f t="shared" ca="1" si="10"/>
        <v>71204573985.341339</v>
      </c>
      <c r="T36" s="90">
        <f t="shared" ca="1" si="10"/>
        <v>76984128929.350082</v>
      </c>
      <c r="U36" s="90">
        <f t="shared" ca="1" si="10"/>
        <v>82763683873.358841</v>
      </c>
      <c r="V36">
        <f ca="1">IF('Waste 2030'!$A44="MR",INDIRECT("'Waste 2030'!"&amp;'Country Selector'!$B$3&amp;ROW($A44))*10^12,0)*'Process Emissions Multipliers'!$D$45</f>
        <v>88543238817.367584</v>
      </c>
      <c r="W36" s="90">
        <f t="shared" ca="1" si="8"/>
        <v>88328498431.070557</v>
      </c>
      <c r="X36" s="90">
        <f t="shared" ca="1" si="7"/>
        <v>88113758044.773544</v>
      </c>
      <c r="Y36" s="90">
        <f t="shared" ca="1" si="7"/>
        <v>87899017658.476532</v>
      </c>
      <c r="Z36" s="90">
        <f t="shared" ca="1" si="7"/>
        <v>87684277272.179504</v>
      </c>
      <c r="AA36" s="90">
        <f t="shared" ca="1" si="7"/>
        <v>87469536885.882477</v>
      </c>
      <c r="AB36" s="90">
        <f t="shared" ca="1" si="7"/>
        <v>87254796499.585449</v>
      </c>
      <c r="AC36" s="90">
        <f t="shared" ca="1" si="7"/>
        <v>87040056113.288422</v>
      </c>
      <c r="AD36" s="90">
        <f t="shared" ca="1" si="7"/>
        <v>86825315726.991409</v>
      </c>
      <c r="AE36" s="90">
        <f t="shared" ca="1" si="7"/>
        <v>86610575340.694397</v>
      </c>
      <c r="AF36" s="90">
        <f t="shared" ca="1" si="7"/>
        <v>86395834954.397369</v>
      </c>
      <c r="AG36" s="90">
        <f t="shared" ca="1" si="7"/>
        <v>86181094568.100342</v>
      </c>
      <c r="AH36" s="90">
        <f t="shared" ca="1" si="7"/>
        <v>85966354181.803329</v>
      </c>
      <c r="AI36" s="90">
        <f t="shared" ca="1" si="7"/>
        <v>85751613795.506302</v>
      </c>
      <c r="AJ36" s="90">
        <f t="shared" ca="1" si="7"/>
        <v>85536873409.20929</v>
      </c>
      <c r="AK36" s="90">
        <f t="shared" ca="1" si="7"/>
        <v>85322133022.912262</v>
      </c>
      <c r="AL36" s="90">
        <f t="shared" ca="1" si="7"/>
        <v>85107392636.615234</v>
      </c>
      <c r="AM36" s="90">
        <f t="shared" ca="1" si="7"/>
        <v>84892652250.318222</v>
      </c>
      <c r="AN36" s="90">
        <f t="shared" ca="1" si="6"/>
        <v>84677911864.021194</v>
      </c>
      <c r="AO36" s="90">
        <f t="shared" ca="1" si="6"/>
        <v>84463171477.724182</v>
      </c>
      <c r="AP36">
        <f ca="1">V36*'Process Emissions Multipliers'!$E$45</f>
        <v>84248431091.427155</v>
      </c>
    </row>
    <row r="37" spans="1:42">
      <c r="A37" s="74">
        <v>-15</v>
      </c>
      <c r="B37">
        <f ca="1">IF('Waste 2010'!$A45="MR",INDIRECT("'Waste 2010'!"&amp;'Country Selector'!$B$3&amp;ROW($A45))*10^12,0)</f>
        <v>0</v>
      </c>
      <c r="C37" s="90">
        <f t="shared" ca="1" si="9"/>
        <v>5677876332.8529387</v>
      </c>
      <c r="D37" s="90">
        <f t="shared" ca="1" si="9"/>
        <v>11355752665.705877</v>
      </c>
      <c r="E37" s="90">
        <f t="shared" ca="1" si="9"/>
        <v>17033628998.558817</v>
      </c>
      <c r="F37" s="90">
        <f t="shared" ca="1" si="9"/>
        <v>22711505331.411755</v>
      </c>
      <c r="G37" s="90">
        <f t="shared" ca="1" si="9"/>
        <v>28389381664.264698</v>
      </c>
      <c r="H37" s="90">
        <f t="shared" ca="1" si="9"/>
        <v>34067257997.117634</v>
      </c>
      <c r="I37" s="90">
        <f t="shared" ca="1" si="9"/>
        <v>39745134329.970566</v>
      </c>
      <c r="J37" s="90">
        <f t="shared" ca="1" si="9"/>
        <v>45423010662.823509</v>
      </c>
      <c r="K37" s="90">
        <f t="shared" ca="1" si="9"/>
        <v>51100886995.676453</v>
      </c>
      <c r="L37">
        <f ca="1">IF('Waste 2020'!$A45="MR",INDIRECT("'Waste 2020'!"&amp;'Country Selector'!$B$3&amp;ROW($A45))*10^12,0)*'Process Emissions Multipliers'!$B$45</f>
        <v>56778763328.529388</v>
      </c>
      <c r="M37" s="90">
        <f t="shared" ca="1" si="10"/>
        <v>59177718017.963203</v>
      </c>
      <c r="N37" s="90">
        <f t="shared" ca="1" si="10"/>
        <v>61576672707.397003</v>
      </c>
      <c r="O37" s="90">
        <f t="shared" ca="1" si="10"/>
        <v>63975627396.830811</v>
      </c>
      <c r="P37" s="90">
        <f t="shared" ca="1" si="10"/>
        <v>66374582086.264633</v>
      </c>
      <c r="Q37" s="90">
        <f t="shared" ca="1" si="10"/>
        <v>68773536775.698441</v>
      </c>
      <c r="R37" s="90">
        <f t="shared" ca="1" si="10"/>
        <v>71172491465.132248</v>
      </c>
      <c r="S37" s="90">
        <f t="shared" ca="1" si="10"/>
        <v>73571446154.566071</v>
      </c>
      <c r="T37" s="90">
        <f t="shared" ca="1" si="10"/>
        <v>75970400843.999863</v>
      </c>
      <c r="U37" s="90">
        <f t="shared" ca="1" si="10"/>
        <v>78369355533.43367</v>
      </c>
      <c r="V37">
        <f ca="1">IF('Waste 2030'!$A45="MR",INDIRECT("'Waste 2030'!"&amp;'Country Selector'!$B$3&amp;ROW($A45))*10^12,0)*'Process Emissions Multipliers'!$D$45</f>
        <v>80768310222.867493</v>
      </c>
      <c r="W37" s="90">
        <f t="shared" ca="1" si="8"/>
        <v>80572426060.852692</v>
      </c>
      <c r="X37" s="90">
        <f t="shared" ca="1" si="7"/>
        <v>80376541898.837891</v>
      </c>
      <c r="Y37" s="90">
        <f t="shared" ca="1" si="7"/>
        <v>80180657736.82309</v>
      </c>
      <c r="Z37" s="90">
        <f t="shared" ca="1" si="7"/>
        <v>79984773574.808289</v>
      </c>
      <c r="AA37" s="90">
        <f t="shared" ca="1" si="7"/>
        <v>79788889412.793503</v>
      </c>
      <c r="AB37" s="90">
        <f t="shared" ca="1" si="7"/>
        <v>79593005250.778702</v>
      </c>
      <c r="AC37" s="90">
        <f t="shared" ca="1" si="7"/>
        <v>79397121088.763901</v>
      </c>
      <c r="AD37" s="90">
        <f t="shared" ca="1" si="7"/>
        <v>79201236926.7491</v>
      </c>
      <c r="AE37" s="90">
        <f t="shared" ca="1" si="7"/>
        <v>79005352764.734314</v>
      </c>
      <c r="AF37" s="90">
        <f t="shared" ca="1" si="7"/>
        <v>78809468602.719513</v>
      </c>
      <c r="AG37" s="90">
        <f t="shared" ca="1" si="7"/>
        <v>78613584440.704712</v>
      </c>
      <c r="AH37" s="90">
        <f t="shared" ca="1" si="7"/>
        <v>78417700278.689911</v>
      </c>
      <c r="AI37" s="90">
        <f t="shared" ca="1" si="7"/>
        <v>78221816116.67511</v>
      </c>
      <c r="AJ37" s="90">
        <f t="shared" ca="1" si="7"/>
        <v>78025931954.660309</v>
      </c>
      <c r="AK37" s="90">
        <f t="shared" ca="1" si="7"/>
        <v>77830047792.645508</v>
      </c>
      <c r="AL37" s="90">
        <f t="shared" ca="1" si="7"/>
        <v>77634163630.630707</v>
      </c>
      <c r="AM37" s="90">
        <f t="shared" ca="1" si="7"/>
        <v>77438279468.615921</v>
      </c>
      <c r="AN37" s="90">
        <f t="shared" ca="1" si="6"/>
        <v>77242395306.601105</v>
      </c>
      <c r="AO37" s="90">
        <f t="shared" ca="1" si="6"/>
        <v>77046511144.586319</v>
      </c>
      <c r="AP37">
        <f ca="1">V37*'Process Emissions Multipliers'!$E$45</f>
        <v>76850626982.571518</v>
      </c>
    </row>
    <row r="38" spans="1:42">
      <c r="A38" s="74">
        <v>-14</v>
      </c>
      <c r="B38">
        <f ca="1">IF('Waste 2010'!$A46="MR",INDIRECT("'Waste 2010'!"&amp;'Country Selector'!$B$3&amp;ROW($A46))*10^12,0)</f>
        <v>0</v>
      </c>
      <c r="C38" s="90">
        <f t="shared" ca="1" si="9"/>
        <v>12688274137.225769</v>
      </c>
      <c r="D38" s="90">
        <f t="shared" ca="1" si="9"/>
        <v>25376548274.451538</v>
      </c>
      <c r="E38" s="90">
        <f t="shared" ca="1" si="9"/>
        <v>38064822411.677307</v>
      </c>
      <c r="F38" s="90">
        <f t="shared" ca="1" si="9"/>
        <v>50753096548.903076</v>
      </c>
      <c r="G38" s="90">
        <f t="shared" ca="1" si="9"/>
        <v>63441370686.128845</v>
      </c>
      <c r="H38" s="90">
        <f t="shared" ca="1" si="9"/>
        <v>76129644823.354614</v>
      </c>
      <c r="I38" s="90">
        <f t="shared" ca="1" si="9"/>
        <v>88817918960.580383</v>
      </c>
      <c r="J38" s="90">
        <f t="shared" ca="1" si="9"/>
        <v>101506193097.80615</v>
      </c>
      <c r="K38" s="90">
        <f t="shared" ca="1" si="9"/>
        <v>114194467235.03194</v>
      </c>
      <c r="L38">
        <f ca="1">IF('Waste 2020'!$A46="MR",INDIRECT("'Waste 2020'!"&amp;'Country Selector'!$B$3&amp;ROW($A46))*10^12,0)*'Process Emissions Multipliers'!$B$45</f>
        <v>126882741372.25769</v>
      </c>
      <c r="M38" s="90">
        <f t="shared" ca="1" si="10"/>
        <v>121985382036.89804</v>
      </c>
      <c r="N38" s="90">
        <f t="shared" ca="1" si="10"/>
        <v>117088022701.53836</v>
      </c>
      <c r="O38" s="90">
        <f t="shared" ca="1" si="10"/>
        <v>112190663366.1787</v>
      </c>
      <c r="P38" s="90">
        <f t="shared" ca="1" si="10"/>
        <v>107293304030.81903</v>
      </c>
      <c r="Q38" s="90">
        <f t="shared" ca="1" si="10"/>
        <v>102395944695.45937</v>
      </c>
      <c r="R38" s="90">
        <f t="shared" ca="1" si="10"/>
        <v>97498585360.099701</v>
      </c>
      <c r="S38" s="90">
        <f t="shared" ca="1" si="10"/>
        <v>92601226024.740036</v>
      </c>
      <c r="T38" s="90">
        <f t="shared" ca="1" si="10"/>
        <v>87703866689.380371</v>
      </c>
      <c r="U38" s="90">
        <f t="shared" ca="1" si="10"/>
        <v>82806507354.020706</v>
      </c>
      <c r="V38">
        <f ca="1">IF('Waste 2030'!$A46="MR",INDIRECT("'Waste 2030'!"&amp;'Country Selector'!$B$3&amp;ROW($A46))*10^12,0)*'Process Emissions Multipliers'!$D$45</f>
        <v>77909148018.661041</v>
      </c>
      <c r="W38" s="90">
        <f t="shared" ca="1" si="8"/>
        <v>77720198068.726334</v>
      </c>
      <c r="X38" s="90">
        <f t="shared" ca="1" si="7"/>
        <v>77531248118.791611</v>
      </c>
      <c r="Y38" s="90">
        <f t="shared" ca="1" si="7"/>
        <v>77342298168.856903</v>
      </c>
      <c r="Z38" s="90">
        <f t="shared" ca="1" si="7"/>
        <v>77153348218.92218</v>
      </c>
      <c r="AA38" s="90">
        <f t="shared" ca="1" si="7"/>
        <v>76964398268.987457</v>
      </c>
      <c r="AB38" s="90">
        <f t="shared" ca="1" si="7"/>
        <v>76775448319.052765</v>
      </c>
      <c r="AC38" s="90">
        <f t="shared" ca="1" si="7"/>
        <v>76586498369.118042</v>
      </c>
      <c r="AD38" s="90">
        <f t="shared" ca="1" si="7"/>
        <v>76397548419.183319</v>
      </c>
      <c r="AE38" s="90">
        <f t="shared" ca="1" si="7"/>
        <v>76208598469.248611</v>
      </c>
      <c r="AF38" s="90">
        <f t="shared" ca="1" si="7"/>
        <v>76019648519.313904</v>
      </c>
      <c r="AG38" s="90">
        <f t="shared" ca="1" si="7"/>
        <v>75830698569.379181</v>
      </c>
      <c r="AH38" s="90">
        <f t="shared" ca="1" si="7"/>
        <v>75641748619.444473</v>
      </c>
      <c r="AI38" s="90">
        <f t="shared" ca="1" si="7"/>
        <v>75452798669.50975</v>
      </c>
      <c r="AJ38" s="90">
        <f t="shared" ca="1" si="7"/>
        <v>75263848719.575043</v>
      </c>
      <c r="AK38" s="90">
        <f t="shared" ca="1" si="7"/>
        <v>75074898769.64032</v>
      </c>
      <c r="AL38" s="90">
        <f t="shared" ca="1" si="7"/>
        <v>74885948819.705612</v>
      </c>
      <c r="AM38" s="90">
        <f t="shared" ca="1" si="7"/>
        <v>74696998869.770905</v>
      </c>
      <c r="AN38" s="90">
        <f t="shared" ca="1" si="6"/>
        <v>74508048919.836182</v>
      </c>
      <c r="AO38" s="90">
        <f t="shared" ca="1" si="6"/>
        <v>74319098969.901459</v>
      </c>
      <c r="AP38">
        <f ca="1">V38*'Process Emissions Multipliers'!$E$45</f>
        <v>74130149019.966751</v>
      </c>
    </row>
    <row r="39" spans="1:42">
      <c r="A39" s="74">
        <v>-13</v>
      </c>
      <c r="B39">
        <f ca="1">IF('Waste 2010'!$A47="MR",INDIRECT("'Waste 2010'!"&amp;'Country Selector'!$B$3&amp;ROW($A47))*10^12,0)</f>
        <v>0</v>
      </c>
      <c r="C39" s="90">
        <f t="shared" ca="1" si="9"/>
        <v>20885162178.033588</v>
      </c>
      <c r="D39" s="90">
        <f t="shared" ca="1" si="9"/>
        <v>41770324356.067177</v>
      </c>
      <c r="E39" s="90">
        <f t="shared" ca="1" si="9"/>
        <v>62655486534.100754</v>
      </c>
      <c r="F39" s="90">
        <f t="shared" ca="1" si="9"/>
        <v>83540648712.134354</v>
      </c>
      <c r="G39" s="90">
        <f t="shared" ca="1" si="9"/>
        <v>104425810890.16794</v>
      </c>
      <c r="H39" s="90">
        <f t="shared" ca="1" si="9"/>
        <v>125310973068.20151</v>
      </c>
      <c r="I39" s="90">
        <f t="shared" ca="1" si="9"/>
        <v>146196135246.23511</v>
      </c>
      <c r="J39" s="90">
        <f t="shared" ca="1" si="9"/>
        <v>167081297424.26871</v>
      </c>
      <c r="K39" s="90">
        <f t="shared" ca="1" si="9"/>
        <v>187966459602.30231</v>
      </c>
      <c r="L39">
        <f ca="1">IF('Waste 2020'!$A47="MR",INDIRECT("'Waste 2020'!"&amp;'Country Selector'!$B$3&amp;ROW($A47))*10^12,0)*'Process Emissions Multipliers'!$B$45</f>
        <v>208851621780.33588</v>
      </c>
      <c r="M39" s="90">
        <f t="shared" ca="1" si="10"/>
        <v>194460890820.0033</v>
      </c>
      <c r="N39" s="90">
        <f t="shared" ca="1" si="10"/>
        <v>180070159859.67068</v>
      </c>
      <c r="O39" s="90">
        <f t="shared" ca="1" si="10"/>
        <v>165679428899.33807</v>
      </c>
      <c r="P39" s="90">
        <f t="shared" ca="1" si="10"/>
        <v>151288697939.00543</v>
      </c>
      <c r="Q39" s="90">
        <f t="shared" ca="1" si="10"/>
        <v>136897966978.67285</v>
      </c>
      <c r="R39" s="90">
        <f t="shared" ca="1" si="10"/>
        <v>122507236018.34027</v>
      </c>
      <c r="S39" s="90">
        <f t="shared" ca="1" si="10"/>
        <v>108116505058.00764</v>
      </c>
      <c r="T39" s="90">
        <f t="shared" ca="1" si="10"/>
        <v>93725774097.675049</v>
      </c>
      <c r="U39" s="90">
        <f t="shared" ca="1" si="10"/>
        <v>79335043137.342453</v>
      </c>
      <c r="V39">
        <f ca="1">IF('Waste 2030'!$A47="MR",INDIRECT("'Waste 2030'!"&amp;'Country Selector'!$B$3&amp;ROW($A47))*10^12,0)*'Process Emissions Multipliers'!$D$45</f>
        <v>64944312177.009842</v>
      </c>
      <c r="W39" s="90">
        <f t="shared" ca="1" si="8"/>
        <v>64786805326.447807</v>
      </c>
      <c r="X39" s="90">
        <f t="shared" ca="1" si="7"/>
        <v>64629298475.88578</v>
      </c>
      <c r="Y39" s="90">
        <f t="shared" ca="1" si="7"/>
        <v>64471791625.323738</v>
      </c>
      <c r="Z39" s="90">
        <f t="shared" ca="1" si="7"/>
        <v>64314284774.761711</v>
      </c>
      <c r="AA39" s="90">
        <f t="shared" ca="1" si="7"/>
        <v>64156777924.199677</v>
      </c>
      <c r="AB39" s="90">
        <f t="shared" ca="1" si="7"/>
        <v>63999271073.63765</v>
      </c>
      <c r="AC39" s="90">
        <f t="shared" ca="1" si="7"/>
        <v>63841764223.075615</v>
      </c>
      <c r="AD39" s="90">
        <f t="shared" ca="1" si="7"/>
        <v>63684257372.513588</v>
      </c>
      <c r="AE39" s="90">
        <f t="shared" ca="1" si="7"/>
        <v>63526750521.951553</v>
      </c>
      <c r="AF39" s="90">
        <f t="shared" ca="1" si="7"/>
        <v>63369243671.389511</v>
      </c>
      <c r="AG39" s="90">
        <f t="shared" ca="1" si="7"/>
        <v>63211736820.827484</v>
      </c>
      <c r="AH39" s="90">
        <f t="shared" ca="1" si="7"/>
        <v>63054229970.265457</v>
      </c>
      <c r="AI39" s="90">
        <f t="shared" ca="1" si="7"/>
        <v>62896723119.703423</v>
      </c>
      <c r="AJ39" s="90">
        <f t="shared" ca="1" si="7"/>
        <v>62739216269.141388</v>
      </c>
      <c r="AK39" s="90">
        <f t="shared" ca="1" si="7"/>
        <v>62581709418.579361</v>
      </c>
      <c r="AL39" s="90">
        <f t="shared" ca="1" si="7"/>
        <v>62424202568.017326</v>
      </c>
      <c r="AM39" s="90">
        <f t="shared" ca="1" si="7"/>
        <v>62266695717.455292</v>
      </c>
      <c r="AN39" s="90">
        <f t="shared" ca="1" si="6"/>
        <v>62109188866.893257</v>
      </c>
      <c r="AO39" s="90">
        <f t="shared" ca="1" si="6"/>
        <v>61951682016.33123</v>
      </c>
      <c r="AP39">
        <f ca="1">V39*'Process Emissions Multipliers'!$E$45</f>
        <v>61794175165.769196</v>
      </c>
    </row>
    <row r="40" spans="1:42">
      <c r="A40" s="74">
        <v>-12</v>
      </c>
      <c r="B40">
        <f ca="1">IF('Waste 2010'!$A48="MR",INDIRECT("'Waste 2010'!"&amp;'Country Selector'!$B$3&amp;ROW($A48))*10^12,0)</f>
        <v>0</v>
      </c>
      <c r="C40" s="90">
        <f t="shared" ca="1" si="9"/>
        <v>8270323113.1148882</v>
      </c>
      <c r="D40" s="90">
        <f t="shared" ca="1" si="9"/>
        <v>16540646226.229776</v>
      </c>
      <c r="E40" s="90">
        <f t="shared" ca="1" si="9"/>
        <v>24810969339.344666</v>
      </c>
      <c r="F40" s="90">
        <f t="shared" ca="1" si="9"/>
        <v>33081292452.459553</v>
      </c>
      <c r="G40" s="90">
        <f t="shared" ca="1" si="9"/>
        <v>41351615565.57444</v>
      </c>
      <c r="H40" s="90">
        <f t="shared" ca="1" si="9"/>
        <v>49621938678.689331</v>
      </c>
      <c r="I40" s="90">
        <f t="shared" ca="1" si="9"/>
        <v>57892261791.804214</v>
      </c>
      <c r="J40" s="90">
        <f t="shared" ca="1" si="9"/>
        <v>66162584904.919106</v>
      </c>
      <c r="K40" s="90">
        <f t="shared" ca="1" si="9"/>
        <v>74432908018.033997</v>
      </c>
      <c r="L40">
        <f ca="1">IF('Waste 2020'!$A48="MR",INDIRECT("'Waste 2020'!"&amp;'Country Selector'!$B$3&amp;ROW($A48))*10^12,0)*'Process Emissions Multipliers'!$B$45</f>
        <v>82703231131.14888</v>
      </c>
      <c r="M40" s="90">
        <f t="shared" ca="1" si="10"/>
        <v>84417828798.93457</v>
      </c>
      <c r="N40" s="90">
        <f t="shared" ca="1" si="10"/>
        <v>86132426466.720245</v>
      </c>
      <c r="O40" s="90">
        <f t="shared" ca="1" si="10"/>
        <v>87847024134.50592</v>
      </c>
      <c r="P40" s="90">
        <f t="shared" ca="1" si="10"/>
        <v>89561621802.291595</v>
      </c>
      <c r="Q40" s="90">
        <f t="shared" ca="1" si="10"/>
        <v>91276219470.077271</v>
      </c>
      <c r="R40" s="90">
        <f t="shared" ca="1" si="10"/>
        <v>92990817137.862946</v>
      </c>
      <c r="S40" s="90">
        <f t="shared" ca="1" si="10"/>
        <v>94705414805.648636</v>
      </c>
      <c r="T40" s="90">
        <f t="shared" ca="1" si="10"/>
        <v>96420012473.434311</v>
      </c>
      <c r="U40" s="90">
        <f t="shared" ca="1" si="10"/>
        <v>98134610141.219971</v>
      </c>
      <c r="V40">
        <f ca="1">IF('Waste 2030'!$A48="MR",INDIRECT("'Waste 2030'!"&amp;'Country Selector'!$B$3&amp;ROW($A48))*10^12,0)*'Process Emissions Multipliers'!$D$45</f>
        <v>99849207809.005661</v>
      </c>
      <c r="W40" s="90">
        <f t="shared" ca="1" si="8"/>
        <v>99607047506.957275</v>
      </c>
      <c r="X40" s="90">
        <f t="shared" ca="1" si="7"/>
        <v>99364887204.908844</v>
      </c>
      <c r="Y40" s="90">
        <f t="shared" ca="1" si="7"/>
        <v>99122726902.860458</v>
      </c>
      <c r="Z40" s="90">
        <f t="shared" ca="1" si="7"/>
        <v>98880566600.812057</v>
      </c>
      <c r="AA40" s="90">
        <f t="shared" ca="1" si="7"/>
        <v>98638406298.763657</v>
      </c>
      <c r="AB40" s="90">
        <f t="shared" ca="1" si="7"/>
        <v>98396245996.715271</v>
      </c>
      <c r="AC40" s="90">
        <f t="shared" ca="1" si="7"/>
        <v>98154085694.666855</v>
      </c>
      <c r="AD40" s="90">
        <f t="shared" ca="1" si="7"/>
        <v>97911925392.618454</v>
      </c>
      <c r="AE40" s="90">
        <f t="shared" ca="1" si="7"/>
        <v>97669765090.570038</v>
      </c>
      <c r="AF40" s="90">
        <f t="shared" ca="1" si="7"/>
        <v>97427604788.521652</v>
      </c>
      <c r="AG40" s="90">
        <f t="shared" ca="1" si="7"/>
        <v>97185444486.473236</v>
      </c>
      <c r="AH40" s="90">
        <f t="shared" ca="1" si="7"/>
        <v>96943284184.42485</v>
      </c>
      <c r="AI40" s="90">
        <f t="shared" ca="1" si="7"/>
        <v>96701123882.37645</v>
      </c>
      <c r="AJ40" s="90">
        <f t="shared" ca="1" si="7"/>
        <v>96458963580.328064</v>
      </c>
      <c r="AK40" s="90">
        <f t="shared" ca="1" si="7"/>
        <v>96216803278.279648</v>
      </c>
      <c r="AL40" s="90">
        <f t="shared" ca="1" si="7"/>
        <v>95974642976.231247</v>
      </c>
      <c r="AM40" s="90">
        <f t="shared" ca="1" si="7"/>
        <v>95732482674.182846</v>
      </c>
      <c r="AN40" s="90">
        <f t="shared" ca="1" si="6"/>
        <v>95490322372.13443</v>
      </c>
      <c r="AO40" s="90">
        <f t="shared" ca="1" si="6"/>
        <v>95248162070.08606</v>
      </c>
      <c r="AP40">
        <f ca="1">V40*'Process Emissions Multipliers'!$E$45</f>
        <v>95006001768.037643</v>
      </c>
    </row>
    <row r="41" spans="1:42">
      <c r="A41" s="74">
        <v>-11</v>
      </c>
      <c r="B41">
        <f ca="1">IF('Waste 2010'!$A49="MR",INDIRECT("'Waste 2010'!"&amp;'Country Selector'!$B$3&amp;ROW($A49))*10^12,0)</f>
        <v>0</v>
      </c>
      <c r="C41" s="90">
        <f t="shared" ca="1" si="9"/>
        <v>7557821838.1108551</v>
      </c>
      <c r="D41" s="90">
        <f t="shared" ca="1" si="9"/>
        <v>15115643676.22171</v>
      </c>
      <c r="E41" s="90">
        <f t="shared" ca="1" si="9"/>
        <v>22673465514.332565</v>
      </c>
      <c r="F41" s="90">
        <f t="shared" ca="1" si="9"/>
        <v>30231287352.44342</v>
      </c>
      <c r="G41" s="90">
        <f t="shared" ca="1" si="9"/>
        <v>37789109190.554276</v>
      </c>
      <c r="H41" s="90">
        <f t="shared" ca="1" si="9"/>
        <v>45346931028.665131</v>
      </c>
      <c r="I41" s="90">
        <f t="shared" ca="1" si="9"/>
        <v>52904752866.775986</v>
      </c>
      <c r="J41" s="90">
        <f t="shared" ca="1" si="9"/>
        <v>60462574704.886841</v>
      </c>
      <c r="K41" s="90">
        <f t="shared" ca="1" si="9"/>
        <v>68020396542.997696</v>
      </c>
      <c r="L41">
        <f ca="1">IF('Waste 2020'!$A49="MR",INDIRECT("'Waste 2020'!"&amp;'Country Selector'!$B$3&amp;ROW($A49))*10^12,0)*'Process Emissions Multipliers'!$B$45</f>
        <v>75578218381.108551</v>
      </c>
      <c r="M41" s="90">
        <f t="shared" ca="1" si="10"/>
        <v>74408117519.376602</v>
      </c>
      <c r="N41" s="90">
        <f t="shared" ca="1" si="10"/>
        <v>73238016657.644653</v>
      </c>
      <c r="O41" s="90">
        <f t="shared" ca="1" si="10"/>
        <v>72067915795.912689</v>
      </c>
      <c r="P41" s="90">
        <f t="shared" ca="1" si="10"/>
        <v>70897814934.18074</v>
      </c>
      <c r="Q41" s="90">
        <f t="shared" ca="1" si="10"/>
        <v>69727714072.448792</v>
      </c>
      <c r="R41" s="90">
        <f t="shared" ca="1" si="10"/>
        <v>68557613210.716843</v>
      </c>
      <c r="S41" s="90">
        <f t="shared" ca="1" si="10"/>
        <v>67387512348.984886</v>
      </c>
      <c r="T41" s="90">
        <f t="shared" ca="1" si="10"/>
        <v>66217411487.252937</v>
      </c>
      <c r="U41" s="90">
        <f t="shared" ca="1" si="10"/>
        <v>65047310625.520988</v>
      </c>
      <c r="V41">
        <f ca="1">IF('Waste 2030'!$A49="MR",INDIRECT("'Waste 2030'!"&amp;'Country Selector'!$B$3&amp;ROW($A49))*10^12,0)*'Process Emissions Multipliers'!$D$45</f>
        <v>63877209763.789032</v>
      </c>
      <c r="W41" s="90">
        <f t="shared" ca="1" si="8"/>
        <v>63722290914.157333</v>
      </c>
      <c r="X41" s="90">
        <f t="shared" ca="1" si="7"/>
        <v>63567372064.525627</v>
      </c>
      <c r="Y41" s="90">
        <f t="shared" ca="1" si="7"/>
        <v>63412453214.893921</v>
      </c>
      <c r="Z41" s="90">
        <f t="shared" ca="1" si="7"/>
        <v>63257534365.262215</v>
      </c>
      <c r="AA41" s="90">
        <f t="shared" ca="1" si="7"/>
        <v>63102615515.630508</v>
      </c>
      <c r="AB41" s="90">
        <f t="shared" ca="1" si="7"/>
        <v>62947696665.998795</v>
      </c>
      <c r="AC41" s="90">
        <f t="shared" ca="1" si="7"/>
        <v>62792777816.367104</v>
      </c>
      <c r="AD41" s="90">
        <f t="shared" ca="1" si="7"/>
        <v>62637858966.735397</v>
      </c>
      <c r="AE41" s="90">
        <f t="shared" ca="1" si="7"/>
        <v>62482940117.103683</v>
      </c>
      <c r="AF41" s="90">
        <f t="shared" ca="1" si="7"/>
        <v>62328021267.471985</v>
      </c>
      <c r="AG41" s="90">
        <f t="shared" ca="1" si="7"/>
        <v>62173102417.840279</v>
      </c>
      <c r="AH41" s="90">
        <f t="shared" ca="1" si="7"/>
        <v>62018183568.208572</v>
      </c>
      <c r="AI41" s="90">
        <f t="shared" ca="1" si="7"/>
        <v>61863264718.576859</v>
      </c>
      <c r="AJ41" s="90">
        <f t="shared" ca="1" si="7"/>
        <v>61708345868.945168</v>
      </c>
      <c r="AK41" s="90">
        <f t="shared" ca="1" si="7"/>
        <v>61553427019.313454</v>
      </c>
      <c r="AL41" s="90">
        <f t="shared" ca="1" si="7"/>
        <v>61398508169.681747</v>
      </c>
      <c r="AM41" s="90">
        <f t="shared" ca="1" si="7"/>
        <v>61243589320.050049</v>
      </c>
      <c r="AN41" s="90">
        <f t="shared" ca="1" si="6"/>
        <v>61088670470.418343</v>
      </c>
      <c r="AO41" s="90">
        <f t="shared" ca="1" si="6"/>
        <v>60933751620.786636</v>
      </c>
      <c r="AP41">
        <f ca="1">V41*'Process Emissions Multipliers'!$E$45</f>
        <v>60778832771.15493</v>
      </c>
    </row>
    <row r="42" spans="1:42">
      <c r="A42" s="74">
        <v>-10</v>
      </c>
      <c r="B42">
        <f ca="1">IF('Waste 2010'!$A50="MR",INDIRECT("'Waste 2010'!"&amp;'Country Selector'!$B$3&amp;ROW($A50))*10^12,0)</f>
        <v>0</v>
      </c>
      <c r="C42" s="90">
        <f t="shared" ca="1" si="9"/>
        <v>10213375027.755905</v>
      </c>
      <c r="D42" s="90">
        <f t="shared" ca="1" si="9"/>
        <v>20426750055.51181</v>
      </c>
      <c r="E42" s="90">
        <f t="shared" ca="1" si="9"/>
        <v>30640125083.267712</v>
      </c>
      <c r="F42" s="90">
        <f t="shared" ca="1" si="9"/>
        <v>40853500111.023621</v>
      </c>
      <c r="G42" s="90">
        <f t="shared" ca="1" si="9"/>
        <v>51066875138.779526</v>
      </c>
      <c r="H42" s="90">
        <f t="shared" ca="1" si="9"/>
        <v>61280250166.535423</v>
      </c>
      <c r="I42" s="90">
        <f t="shared" ca="1" si="9"/>
        <v>71493625194.291336</v>
      </c>
      <c r="J42" s="90">
        <f t="shared" ca="1" si="9"/>
        <v>81707000222.047241</v>
      </c>
      <c r="K42" s="90">
        <f t="shared" ca="1" si="9"/>
        <v>91920375249.803146</v>
      </c>
      <c r="L42">
        <f ca="1">IF('Waste 2020'!$A50="MR",INDIRECT("'Waste 2020'!"&amp;'Country Selector'!$B$3&amp;ROW($A50))*10^12,0)*'Process Emissions Multipliers'!$B$45</f>
        <v>102133750277.55905</v>
      </c>
      <c r="M42" s="90">
        <f t="shared" ca="1" si="10"/>
        <v>96964141481.196518</v>
      </c>
      <c r="N42" s="90">
        <f t="shared" ca="1" si="10"/>
        <v>91794532684.833984</v>
      </c>
      <c r="O42" s="90">
        <f t="shared" ca="1" si="10"/>
        <v>86624923888.471451</v>
      </c>
      <c r="P42" s="90">
        <f t="shared" ca="1" si="10"/>
        <v>81455315092.108902</v>
      </c>
      <c r="Q42" s="90">
        <f t="shared" ca="1" si="10"/>
        <v>76285706295.746384</v>
      </c>
      <c r="R42" s="90">
        <f t="shared" ca="1" si="10"/>
        <v>71116097499.38385</v>
      </c>
      <c r="S42" s="90">
        <f t="shared" ca="1" si="10"/>
        <v>65946488703.021301</v>
      </c>
      <c r="T42" s="90">
        <f t="shared" ca="1" si="10"/>
        <v>60776879906.658775</v>
      </c>
      <c r="U42" s="90">
        <f t="shared" ca="1" si="10"/>
        <v>55607271110.296242</v>
      </c>
      <c r="V42">
        <f ca="1">IF('Waste 2030'!$A50="MR",INDIRECT("'Waste 2030'!"&amp;'Country Selector'!$B$3&amp;ROW($A50))*10^12,0)*'Process Emissions Multipliers'!$D$45</f>
        <v>50437662313.933708</v>
      </c>
      <c r="W42" s="90">
        <f t="shared" ca="1" si="8"/>
        <v>50315337862.808159</v>
      </c>
      <c r="X42" s="90">
        <f t="shared" ca="1" si="7"/>
        <v>50193013411.68261</v>
      </c>
      <c r="Y42" s="90">
        <f t="shared" ca="1" si="7"/>
        <v>50070688960.55706</v>
      </c>
      <c r="Z42" s="90">
        <f t="shared" ca="1" si="7"/>
        <v>49948364509.431511</v>
      </c>
      <c r="AA42" s="90">
        <f t="shared" ca="1" si="7"/>
        <v>49826040058.305962</v>
      </c>
      <c r="AB42" s="90">
        <f t="shared" ca="1" si="7"/>
        <v>49703715607.18042</v>
      </c>
      <c r="AC42" s="90">
        <f t="shared" ca="1" si="7"/>
        <v>49581391156.054871</v>
      </c>
      <c r="AD42" s="90">
        <f t="shared" ca="1" si="7"/>
        <v>49459066704.929321</v>
      </c>
      <c r="AE42" s="90">
        <f t="shared" ca="1" si="7"/>
        <v>49336742253.803772</v>
      </c>
      <c r="AF42" s="90">
        <f t="shared" ca="1" si="7"/>
        <v>49214417802.678223</v>
      </c>
      <c r="AG42" s="90">
        <f t="shared" ca="1" si="7"/>
        <v>49092093351.552673</v>
      </c>
      <c r="AH42" s="90">
        <f t="shared" ca="1" si="7"/>
        <v>48969768900.427124</v>
      </c>
      <c r="AI42" s="90">
        <f t="shared" ca="1" si="7"/>
        <v>48847444449.301575</v>
      </c>
      <c r="AJ42" s="90">
        <f t="shared" ca="1" si="7"/>
        <v>48725119998.176025</v>
      </c>
      <c r="AK42" s="90">
        <f t="shared" ca="1" si="7"/>
        <v>48602795547.050484</v>
      </c>
      <c r="AL42" s="90">
        <f t="shared" ca="1" si="7"/>
        <v>48480471095.924934</v>
      </c>
      <c r="AM42" s="90">
        <f t="shared" ca="1" si="7"/>
        <v>48358146644.799385</v>
      </c>
      <c r="AN42" s="90">
        <f t="shared" ca="1" si="6"/>
        <v>48235822193.673836</v>
      </c>
      <c r="AO42" s="90">
        <f t="shared" ca="1" si="6"/>
        <v>48113497742.548286</v>
      </c>
      <c r="AP42">
        <f ca="1">V42*'Process Emissions Multipliers'!$E$45</f>
        <v>47991173291.422737</v>
      </c>
    </row>
    <row r="43" spans="1:42">
      <c r="A43" s="74">
        <v>-9</v>
      </c>
      <c r="B43">
        <f ca="1">IF('Waste 2010'!$A51="MR",INDIRECT("'Waste 2010'!"&amp;'Country Selector'!$B$3&amp;ROW($A51))*10^12,0)</f>
        <v>0</v>
      </c>
      <c r="C43" s="90">
        <f t="shared" ca="1" si="9"/>
        <v>8673461836.9853077</v>
      </c>
      <c r="D43" s="90">
        <f t="shared" ca="1" si="9"/>
        <v>17346923673.970615</v>
      </c>
      <c r="E43" s="90">
        <f t="shared" ca="1" si="9"/>
        <v>26020385510.955921</v>
      </c>
      <c r="F43" s="90">
        <f t="shared" ca="1" si="9"/>
        <v>34693847347.941231</v>
      </c>
      <c r="G43" s="90">
        <f t="shared" ca="1" si="9"/>
        <v>43367309184.926537</v>
      </c>
      <c r="H43" s="90">
        <f t="shared" ca="1" si="9"/>
        <v>52040771021.911842</v>
      </c>
      <c r="I43" s="90">
        <f t="shared" ca="1" si="9"/>
        <v>60714232858.897156</v>
      </c>
      <c r="J43" s="90">
        <f t="shared" ca="1" si="9"/>
        <v>69387694695.882462</v>
      </c>
      <c r="K43" s="90">
        <f t="shared" ca="1" si="9"/>
        <v>78061156532.867767</v>
      </c>
      <c r="L43">
        <f ca="1">IF('Waste 2020'!$A51="MR",INDIRECT("'Waste 2020'!"&amp;'Country Selector'!$B$3&amp;ROW($A51))*10^12,0)*'Process Emissions Multipliers'!$B$45</f>
        <v>86734618369.853073</v>
      </c>
      <c r="M43" s="90">
        <f t="shared" ca="1" si="10"/>
        <v>82287958498.25592</v>
      </c>
      <c r="N43" s="90">
        <f t="shared" ca="1" si="10"/>
        <v>77841298626.658768</v>
      </c>
      <c r="O43" s="90">
        <f t="shared" ca="1" si="10"/>
        <v>73394638755.061615</v>
      </c>
      <c r="P43" s="90">
        <f t="shared" ca="1" si="10"/>
        <v>68947978883.464462</v>
      </c>
      <c r="Q43" s="90">
        <f t="shared" ca="1" si="10"/>
        <v>64501319011.86731</v>
      </c>
      <c r="R43" s="90">
        <f t="shared" ca="1" si="10"/>
        <v>60054659140.270157</v>
      </c>
      <c r="S43" s="90">
        <f t="shared" ca="1" si="10"/>
        <v>55607999268.673004</v>
      </c>
      <c r="T43" s="90">
        <f t="shared" ca="1" si="10"/>
        <v>51161339397.075851</v>
      </c>
      <c r="U43" s="90">
        <f t="shared" ca="1" si="10"/>
        <v>46714679525.478691</v>
      </c>
      <c r="V43">
        <f ca="1">IF('Waste 2030'!$A51="MR",INDIRECT("'Waste 2030'!"&amp;'Country Selector'!$B$3&amp;ROW($A51))*10^12,0)*'Process Emissions Multipliers'!$D$45</f>
        <v>42268019653.881538</v>
      </c>
      <c r="W43" s="90">
        <f t="shared" ca="1" si="8"/>
        <v>42165508711.321526</v>
      </c>
      <c r="X43" s="90">
        <f t="shared" ca="1" si="7"/>
        <v>42062997768.761513</v>
      </c>
      <c r="Y43" s="90">
        <f t="shared" ca="1" si="7"/>
        <v>41960486826.2015</v>
      </c>
      <c r="Z43" s="90">
        <f t="shared" ca="1" si="7"/>
        <v>41857975883.641487</v>
      </c>
      <c r="AA43" s="90">
        <f t="shared" ca="1" si="7"/>
        <v>41755464941.081474</v>
      </c>
      <c r="AB43" s="90">
        <f t="shared" ca="1" si="7"/>
        <v>41652953998.521469</v>
      </c>
      <c r="AC43" s="90">
        <f t="shared" ca="1" si="7"/>
        <v>41550443055.961456</v>
      </c>
      <c r="AD43" s="90">
        <f t="shared" ca="1" si="7"/>
        <v>41447932113.401443</v>
      </c>
      <c r="AE43" s="90">
        <f t="shared" ca="1" si="7"/>
        <v>41345421170.841431</v>
      </c>
      <c r="AF43" s="90">
        <f t="shared" ca="1" si="7"/>
        <v>41242910228.281418</v>
      </c>
      <c r="AG43" s="90">
        <f t="shared" ca="1" si="7"/>
        <v>41140399285.721405</v>
      </c>
      <c r="AH43" s="90">
        <f t="shared" ca="1" si="7"/>
        <v>41037888343.161392</v>
      </c>
      <c r="AI43" s="90">
        <f t="shared" ca="1" si="7"/>
        <v>40935377400.601379</v>
      </c>
      <c r="AJ43" s="90">
        <f t="shared" ca="1" si="7"/>
        <v>40832866458.041367</v>
      </c>
      <c r="AK43" s="90">
        <f t="shared" ca="1" si="7"/>
        <v>40730355515.481354</v>
      </c>
      <c r="AL43" s="90">
        <f t="shared" ca="1" si="7"/>
        <v>40627844572.921341</v>
      </c>
      <c r="AM43" s="90">
        <f t="shared" ca="1" si="7"/>
        <v>40525333630.361328</v>
      </c>
      <c r="AN43" s="90">
        <f t="shared" ca="1" si="6"/>
        <v>40422822687.801315</v>
      </c>
      <c r="AO43" s="90">
        <f t="shared" ca="1" si="6"/>
        <v>40320311745.241302</v>
      </c>
      <c r="AP43">
        <f ca="1">V43*'Process Emissions Multipliers'!$E$45</f>
        <v>40217800802.68129</v>
      </c>
    </row>
    <row r="44" spans="1:42">
      <c r="A44" s="74">
        <v>-8</v>
      </c>
      <c r="B44">
        <f ca="1">IF('Waste 2010'!$A52="MR",INDIRECT("'Waste 2010'!"&amp;'Country Selector'!$B$3&amp;ROW($A52))*10^12,0)</f>
        <v>0</v>
      </c>
      <c r="C44" s="90">
        <f t="shared" ca="1" si="9"/>
        <v>7475366625.3194838</v>
      </c>
      <c r="D44" s="90">
        <f t="shared" ca="1" si="9"/>
        <v>14950733250.638968</v>
      </c>
      <c r="E44" s="90">
        <f t="shared" ca="1" si="9"/>
        <v>22426099875.958454</v>
      </c>
      <c r="F44" s="90">
        <f t="shared" ca="1" si="9"/>
        <v>29901466501.277935</v>
      </c>
      <c r="G44" s="90">
        <f t="shared" ca="1" si="9"/>
        <v>37376833126.59742</v>
      </c>
      <c r="H44" s="90">
        <f t="shared" ca="1" si="9"/>
        <v>44852199751.916908</v>
      </c>
      <c r="I44" s="90">
        <f t="shared" ca="1" si="9"/>
        <v>52327566377.236389</v>
      </c>
      <c r="J44" s="90">
        <f t="shared" ca="1" si="9"/>
        <v>59802933002.55587</v>
      </c>
      <c r="K44" s="90">
        <f t="shared" ca="1" si="9"/>
        <v>67278299627.875351</v>
      </c>
      <c r="L44">
        <f ca="1">IF('Waste 2020'!$A52="MR",INDIRECT("'Waste 2020'!"&amp;'Country Selector'!$B$3&amp;ROW($A52))*10^12,0)*'Process Emissions Multipliers'!$B$45</f>
        <v>74753666253.194839</v>
      </c>
      <c r="M44" s="90">
        <f t="shared" ca="1" si="10"/>
        <v>69203759016.032242</v>
      </c>
      <c r="N44" s="90">
        <f t="shared" ca="1" si="10"/>
        <v>63653851778.869652</v>
      </c>
      <c r="O44" s="90">
        <f t="shared" ca="1" si="10"/>
        <v>58103944541.707062</v>
      </c>
      <c r="P44" s="90">
        <f t="shared" ca="1" si="10"/>
        <v>52554037304.544464</v>
      </c>
      <c r="Q44" s="90">
        <f t="shared" ca="1" si="10"/>
        <v>47004130067.381866</v>
      </c>
      <c r="R44" s="90">
        <f t="shared" ca="1" si="10"/>
        <v>41454222830.219276</v>
      </c>
      <c r="S44" s="90">
        <f t="shared" ca="1" si="10"/>
        <v>35904315593.056686</v>
      </c>
      <c r="T44" s="90">
        <f t="shared" ca="1" si="10"/>
        <v>30354408355.894085</v>
      </c>
      <c r="U44" s="90">
        <f t="shared" ca="1" si="10"/>
        <v>24804501118.731495</v>
      </c>
      <c r="V44">
        <f ca="1">IF('Waste 2030'!$A52="MR",INDIRECT("'Waste 2030'!"&amp;'Country Selector'!$B$3&amp;ROW($A52))*10^12,0)*'Process Emissions Multipliers'!$D$45</f>
        <v>19254593881.568897</v>
      </c>
      <c r="W44" s="90">
        <f t="shared" ca="1" si="8"/>
        <v>19207896482.836411</v>
      </c>
      <c r="X44" s="90">
        <f t="shared" ca="1" si="7"/>
        <v>19161199084.103928</v>
      </c>
      <c r="Y44" s="90">
        <f t="shared" ca="1" si="7"/>
        <v>19114501685.371437</v>
      </c>
      <c r="Z44" s="90">
        <f t="shared" ca="1" si="7"/>
        <v>19067804286.63895</v>
      </c>
      <c r="AA44" s="90">
        <f t="shared" ca="1" si="7"/>
        <v>19021106887.906464</v>
      </c>
      <c r="AB44" s="90">
        <f t="shared" ca="1" si="7"/>
        <v>18974409489.173981</v>
      </c>
      <c r="AC44" s="90">
        <f t="shared" ca="1" si="7"/>
        <v>18927712090.44149</v>
      </c>
      <c r="AD44" s="90">
        <f t="shared" ca="1" si="7"/>
        <v>18881014691.709007</v>
      </c>
      <c r="AE44" s="90">
        <f t="shared" ca="1" si="7"/>
        <v>18834317292.976521</v>
      </c>
      <c r="AF44" s="90">
        <f t="shared" ca="1" si="7"/>
        <v>18787619894.244034</v>
      </c>
      <c r="AG44" s="90">
        <f t="shared" ca="1" si="7"/>
        <v>18740922495.511551</v>
      </c>
      <c r="AH44" s="90">
        <f t="shared" ca="1" si="7"/>
        <v>18694225096.77906</v>
      </c>
      <c r="AI44" s="90">
        <f t="shared" ca="1" si="7"/>
        <v>18647527698.046577</v>
      </c>
      <c r="AJ44" s="90">
        <f t="shared" ca="1" si="7"/>
        <v>18600830299.314087</v>
      </c>
      <c r="AK44" s="90">
        <f t="shared" ca="1" si="7"/>
        <v>18554132900.581604</v>
      </c>
      <c r="AL44" s="90">
        <f t="shared" ca="1" si="7"/>
        <v>18507435501.849113</v>
      </c>
      <c r="AM44" s="90">
        <f t="shared" ca="1" si="7"/>
        <v>18460738103.116631</v>
      </c>
      <c r="AN44" s="90">
        <f t="shared" ca="1" si="6"/>
        <v>18414040704.384144</v>
      </c>
      <c r="AO44" s="90">
        <f t="shared" ca="1" si="6"/>
        <v>18367343305.651657</v>
      </c>
      <c r="AP44">
        <f ca="1">V44*'Process Emissions Multipliers'!$E$45</f>
        <v>18320645906.91917</v>
      </c>
    </row>
    <row r="45" spans="1:42">
      <c r="A45" s="74">
        <v>-7</v>
      </c>
      <c r="B45">
        <f ca="1">IF('Waste 2010'!$A53="MR",INDIRECT("'Waste 2010'!"&amp;'Country Selector'!$B$3&amp;ROW($A53))*10^12,0)</f>
        <v>35500047547.714973</v>
      </c>
      <c r="C45" s="90">
        <f t="shared" ca="1" si="9"/>
        <v>40223192347.44725</v>
      </c>
      <c r="D45" s="90">
        <f t="shared" ca="1" si="9"/>
        <v>44946337147.179527</v>
      </c>
      <c r="E45" s="90">
        <f t="shared" ca="1" si="9"/>
        <v>49669481946.911804</v>
      </c>
      <c r="F45" s="90">
        <f t="shared" ca="1" si="9"/>
        <v>54392626746.644089</v>
      </c>
      <c r="G45" s="90">
        <f t="shared" ca="1" si="9"/>
        <v>59115771546.376358</v>
      </c>
      <c r="H45" s="90">
        <f t="shared" ca="1" si="9"/>
        <v>63838916346.108643</v>
      </c>
      <c r="I45" s="90">
        <f t="shared" ca="1" si="9"/>
        <v>68562061145.840919</v>
      </c>
      <c r="J45" s="90">
        <f t="shared" ca="1" si="9"/>
        <v>73285205945.573196</v>
      </c>
      <c r="K45" s="90">
        <f t="shared" ca="1" si="9"/>
        <v>78008350745.305466</v>
      </c>
      <c r="L45">
        <f ca="1">IF('Waste 2020'!$A53="MR",INDIRECT("'Waste 2020'!"&amp;'Country Selector'!$B$3&amp;ROW($A53))*10^12,0)*'Process Emissions Multipliers'!$B$45</f>
        <v>82731495545.03775</v>
      </c>
      <c r="M45" s="90">
        <f t="shared" ca="1" si="10"/>
        <v>81090252743.412582</v>
      </c>
      <c r="N45" s="90">
        <f t="shared" ca="1" si="10"/>
        <v>79449009941.787415</v>
      </c>
      <c r="O45" s="90">
        <f t="shared" ca="1" si="10"/>
        <v>77807767140.162262</v>
      </c>
      <c r="P45" s="90">
        <f t="shared" ca="1" si="10"/>
        <v>76166524338.537094</v>
      </c>
      <c r="Q45" s="90">
        <f t="shared" ca="1" si="10"/>
        <v>74525281536.911926</v>
      </c>
      <c r="R45" s="90">
        <f t="shared" ca="1" si="10"/>
        <v>72884038735.286774</v>
      </c>
      <c r="S45" s="90">
        <f t="shared" ca="1" si="10"/>
        <v>71242795933.661606</v>
      </c>
      <c r="T45" s="90">
        <f t="shared" ca="1" si="10"/>
        <v>69601553132.036438</v>
      </c>
      <c r="U45" s="90">
        <f t="shared" ca="1" si="10"/>
        <v>67960310330.41127</v>
      </c>
      <c r="V45">
        <f ca="1">IF('Waste 2030'!$A53="MR",INDIRECT("'Waste 2030'!"&amp;'Country Selector'!$B$3&amp;ROW($A53))*10^12,0)*'Process Emissions Multipliers'!$D$45</f>
        <v>66319067528.78611</v>
      </c>
      <c r="W45" s="90">
        <f t="shared" ca="1" si="8"/>
        <v>66158226538.890038</v>
      </c>
      <c r="X45" s="90">
        <f t="shared" ca="1" si="7"/>
        <v>65997385548.993958</v>
      </c>
      <c r="Y45" s="90">
        <f t="shared" ca="1" si="7"/>
        <v>65836544559.097885</v>
      </c>
      <c r="Z45" s="90">
        <f t="shared" ca="1" si="7"/>
        <v>65675703569.201813</v>
      </c>
      <c r="AA45" s="90">
        <f t="shared" ca="1" si="7"/>
        <v>65514862579.305748</v>
      </c>
      <c r="AB45" s="90">
        <f t="shared" ca="1" si="7"/>
        <v>65354021589.409668</v>
      </c>
      <c r="AC45" s="90">
        <f t="shared" ca="1" si="7"/>
        <v>65193180599.513611</v>
      </c>
      <c r="AD45" s="90">
        <f t="shared" ca="1" si="7"/>
        <v>65032339609.617531</v>
      </c>
      <c r="AE45" s="90">
        <f t="shared" ca="1" si="7"/>
        <v>64871498619.721451</v>
      </c>
      <c r="AF45" s="90">
        <f t="shared" ca="1" si="7"/>
        <v>64710657629.825378</v>
      </c>
      <c r="AG45" s="90">
        <f t="shared" ca="1" si="7"/>
        <v>64549816639.929306</v>
      </c>
      <c r="AH45" s="90">
        <f t="shared" ca="1" si="7"/>
        <v>64388975650.033234</v>
      </c>
      <c r="AI45" s="90">
        <f t="shared" ca="1" si="7"/>
        <v>64228134660.137161</v>
      </c>
      <c r="AJ45" s="90">
        <f t="shared" ca="1" si="7"/>
        <v>64067293670.241096</v>
      </c>
      <c r="AK45" s="90">
        <f t="shared" ca="1" si="7"/>
        <v>63906452680.345016</v>
      </c>
      <c r="AL45" s="90">
        <f t="shared" ca="1" si="7"/>
        <v>63745611690.448944</v>
      </c>
      <c r="AM45" s="90">
        <f t="shared" ca="1" si="7"/>
        <v>63584770700.552872</v>
      </c>
      <c r="AN45" s="90">
        <f t="shared" ca="1" si="6"/>
        <v>63423929710.656792</v>
      </c>
      <c r="AO45" s="90">
        <f t="shared" ca="1" si="6"/>
        <v>63263088720.760735</v>
      </c>
      <c r="AP45">
        <f ca="1">V45*'Process Emissions Multipliers'!$E$45</f>
        <v>63102247730.864655</v>
      </c>
    </row>
    <row r="46" spans="1:42">
      <c r="A46" s="74">
        <v>-6</v>
      </c>
      <c r="B46">
        <f ca="1">IF('Waste 2010'!$A54="MR",INDIRECT("'Waste 2010'!"&amp;'Country Selector'!$B$3&amp;ROW($A54))*10^12,0)</f>
        <v>65554480310.076271</v>
      </c>
      <c r="C46" s="90">
        <f t="shared" ca="1" si="9"/>
        <v>68300353637.382126</v>
      </c>
      <c r="D46" s="90">
        <f t="shared" ca="1" si="9"/>
        <v>71046226964.687988</v>
      </c>
      <c r="E46" s="90">
        <f t="shared" ca="1" si="9"/>
        <v>73792100291.993866</v>
      </c>
      <c r="F46" s="90">
        <f t="shared" ca="1" si="9"/>
        <v>76537973619.299713</v>
      </c>
      <c r="G46" s="90">
        <f t="shared" ca="1" si="9"/>
        <v>79283846946.605576</v>
      </c>
      <c r="H46" s="90">
        <f t="shared" ca="1" si="9"/>
        <v>82029720273.911438</v>
      </c>
      <c r="I46" s="90">
        <f t="shared" ca="1" si="9"/>
        <v>84775593601.2173</v>
      </c>
      <c r="J46" s="90">
        <f t="shared" ca="1" si="9"/>
        <v>87521466928.523163</v>
      </c>
      <c r="K46" s="90">
        <f t="shared" ca="1" si="9"/>
        <v>90267340255.829025</v>
      </c>
      <c r="L46">
        <f ca="1">IF('Waste 2020'!$A54="MR",INDIRECT("'Waste 2020'!"&amp;'Country Selector'!$B$3&amp;ROW($A54))*10^12,0)*'Process Emissions Multipliers'!$B$45</f>
        <v>93013213583.134888</v>
      </c>
      <c r="M46" s="90">
        <f t="shared" ca="1" si="10"/>
        <v>85897808196.465561</v>
      </c>
      <c r="N46" s="90">
        <f t="shared" ca="1" si="10"/>
        <v>78782402809.796249</v>
      </c>
      <c r="O46" s="90">
        <f t="shared" ca="1" si="10"/>
        <v>71666997423.126938</v>
      </c>
      <c r="P46" s="90">
        <f t="shared" ca="1" si="10"/>
        <v>64551592036.457619</v>
      </c>
      <c r="Q46" s="90">
        <f t="shared" ca="1" si="10"/>
        <v>57436186649.7883</v>
      </c>
      <c r="R46" s="90">
        <f t="shared" ca="1" si="10"/>
        <v>50320781263.118973</v>
      </c>
      <c r="S46" s="90">
        <f t="shared" ca="1" si="10"/>
        <v>43205375876.449661</v>
      </c>
      <c r="T46" s="90">
        <f t="shared" ca="1" si="10"/>
        <v>36089970489.780342</v>
      </c>
      <c r="U46" s="90">
        <f t="shared" ca="1" si="10"/>
        <v>28974565103.111027</v>
      </c>
      <c r="V46">
        <f ca="1">IF('Waste 2030'!$A54="MR",INDIRECT("'Waste 2030'!"&amp;'Country Selector'!$B$3&amp;ROW($A54))*10^12,0)*'Process Emissions Multipliers'!$D$45</f>
        <v>21859159716.441708</v>
      </c>
      <c r="W46" s="90">
        <f t="shared" ca="1" si="8"/>
        <v>21806145568.051235</v>
      </c>
      <c r="X46" s="90">
        <f t="shared" ca="1" si="7"/>
        <v>21753131419.660763</v>
      </c>
      <c r="Y46" s="90">
        <f t="shared" ca="1" si="7"/>
        <v>21700117271.27029</v>
      </c>
      <c r="Z46" s="90">
        <f t="shared" ca="1" si="7"/>
        <v>21647103122.879818</v>
      </c>
      <c r="AA46" s="90">
        <f t="shared" ca="1" si="7"/>
        <v>21594088974.489342</v>
      </c>
      <c r="AB46" s="90">
        <f t="shared" ca="1" si="7"/>
        <v>21541074826.098873</v>
      </c>
      <c r="AC46" s="90">
        <f t="shared" ca="1" si="7"/>
        <v>21488060677.708397</v>
      </c>
      <c r="AD46" s="90">
        <f t="shared" ca="1" si="7"/>
        <v>21435046529.317924</v>
      </c>
      <c r="AE46" s="90">
        <f t="shared" ca="1" si="7"/>
        <v>21382032380.927456</v>
      </c>
      <c r="AF46" s="90">
        <f t="shared" ca="1" si="7"/>
        <v>21329018232.53698</v>
      </c>
      <c r="AG46" s="90">
        <f t="shared" ca="1" si="7"/>
        <v>21276004084.146507</v>
      </c>
      <c r="AH46" s="90">
        <f t="shared" ca="1" si="7"/>
        <v>21222989935.756035</v>
      </c>
      <c r="AI46" s="90">
        <f t="shared" ca="1" si="7"/>
        <v>21169975787.365562</v>
      </c>
      <c r="AJ46" s="90">
        <f t="shared" ca="1" si="7"/>
        <v>21116961638.97509</v>
      </c>
      <c r="AK46" s="90">
        <f t="shared" ca="1" si="7"/>
        <v>21063947490.584618</v>
      </c>
      <c r="AL46" s="90">
        <f t="shared" ca="1" si="7"/>
        <v>21010933342.194145</v>
      </c>
      <c r="AM46" s="90">
        <f t="shared" ca="1" si="7"/>
        <v>20957919193.803673</v>
      </c>
      <c r="AN46" s="90">
        <f t="shared" ca="1" si="6"/>
        <v>20904905045.4132</v>
      </c>
      <c r="AO46" s="90">
        <f t="shared" ca="1" si="6"/>
        <v>20851890897.022732</v>
      </c>
      <c r="AP46">
        <f ca="1">V46*'Process Emissions Multipliers'!$E$45</f>
        <v>20798876748.632256</v>
      </c>
    </row>
    <row r="47" spans="1:42">
      <c r="A47" s="74">
        <v>-5</v>
      </c>
      <c r="B47">
        <f ca="1">IF('Waste 2010'!$A55="MR",INDIRECT("'Waste 2010'!"&amp;'Country Selector'!$B$3&amp;ROW($A55))*10^12,0)</f>
        <v>146493718485.00253</v>
      </c>
      <c r="C47" s="90">
        <f t="shared" ca="1" si="9"/>
        <v>139916073427.10614</v>
      </c>
      <c r="D47" s="90">
        <f t="shared" ca="1" si="9"/>
        <v>133338428369.20973</v>
      </c>
      <c r="E47" s="90">
        <f t="shared" ca="1" si="9"/>
        <v>126760783311.31332</v>
      </c>
      <c r="F47" s="90">
        <f t="shared" ca="1" si="9"/>
        <v>120183138253.41692</v>
      </c>
      <c r="G47" s="90">
        <f t="shared" ca="1" si="9"/>
        <v>113605493195.52052</v>
      </c>
      <c r="H47" s="90">
        <f t="shared" ca="1" si="9"/>
        <v>107027848137.62411</v>
      </c>
      <c r="I47" s="90">
        <f t="shared" ca="1" si="9"/>
        <v>100450203079.72771</v>
      </c>
      <c r="J47" s="90">
        <f t="shared" ca="1" si="9"/>
        <v>93872558021.831314</v>
      </c>
      <c r="K47" s="90">
        <f t="shared" ca="1" si="9"/>
        <v>87294912963.934921</v>
      </c>
      <c r="L47">
        <f ca="1">IF('Waste 2020'!$A55="MR",INDIRECT("'Waste 2020'!"&amp;'Country Selector'!$B$3&amp;ROW($A55))*10^12,0)*'Process Emissions Multipliers'!$B$45</f>
        <v>80717267906.038513</v>
      </c>
      <c r="M47" s="90">
        <f t="shared" ca="1" si="10"/>
        <v>76520622786.194336</v>
      </c>
      <c r="N47" s="90">
        <f t="shared" ca="1" si="10"/>
        <v>72323977666.350143</v>
      </c>
      <c r="O47" s="90">
        <f t="shared" ca="1" si="10"/>
        <v>68127332546.505959</v>
      </c>
      <c r="P47" s="90">
        <f t="shared" ca="1" si="10"/>
        <v>63930687426.661781</v>
      </c>
      <c r="Q47" s="90">
        <f t="shared" ca="1" si="10"/>
        <v>59734042306.817596</v>
      </c>
      <c r="R47" s="90">
        <f t="shared" ca="1" si="10"/>
        <v>55537397186.973419</v>
      </c>
      <c r="S47" s="90">
        <f t="shared" ca="1" si="10"/>
        <v>51340752067.129234</v>
      </c>
      <c r="T47" s="90">
        <f t="shared" ca="1" si="10"/>
        <v>47144106947.285049</v>
      </c>
      <c r="U47" s="90">
        <f t="shared" ca="1" si="10"/>
        <v>42947461827.440872</v>
      </c>
      <c r="V47">
        <f ca="1">IF('Waste 2030'!$A55="MR",INDIRECT("'Waste 2030'!"&amp;'Country Selector'!$B$3&amp;ROW($A55))*10^12,0)*'Process Emissions Multipliers'!$D$45</f>
        <v>38750816707.596687</v>
      </c>
      <c r="W47" s="90">
        <f t="shared" ca="1" si="8"/>
        <v>38656835897.088066</v>
      </c>
      <c r="X47" s="90">
        <f t="shared" ca="1" si="7"/>
        <v>38562855086.579453</v>
      </c>
      <c r="Y47" s="90">
        <f t="shared" ca="1" si="7"/>
        <v>38468874276.070831</v>
      </c>
      <c r="Z47" s="90">
        <f t="shared" ca="1" si="7"/>
        <v>38374893465.56221</v>
      </c>
      <c r="AA47" s="90">
        <f t="shared" ca="1" si="7"/>
        <v>38280912655.053596</v>
      </c>
      <c r="AB47" s="90">
        <f t="shared" ca="1" si="7"/>
        <v>38186931844.544975</v>
      </c>
      <c r="AC47" s="90">
        <f t="shared" ca="1" si="7"/>
        <v>38092951034.036362</v>
      </c>
      <c r="AD47" s="90">
        <f t="shared" ca="1" si="7"/>
        <v>37998970223.52774</v>
      </c>
      <c r="AE47" s="90">
        <f t="shared" ca="1" si="7"/>
        <v>37904989413.019119</v>
      </c>
      <c r="AF47" s="90">
        <f t="shared" ca="1" si="7"/>
        <v>37811008602.510498</v>
      </c>
      <c r="AG47" s="90">
        <f t="shared" ca="1" si="7"/>
        <v>37717027792.001884</v>
      </c>
      <c r="AH47" s="90">
        <f t="shared" ca="1" si="7"/>
        <v>37623046981.493263</v>
      </c>
      <c r="AI47" s="90">
        <f t="shared" ca="1" si="7"/>
        <v>37529066170.98465</v>
      </c>
      <c r="AJ47" s="90">
        <f t="shared" ca="1" si="7"/>
        <v>37435085360.476028</v>
      </c>
      <c r="AK47" s="90">
        <f t="shared" ca="1" si="7"/>
        <v>37341104549.967407</v>
      </c>
      <c r="AL47" s="90">
        <f t="shared" ca="1" si="7"/>
        <v>37247123739.458794</v>
      </c>
      <c r="AM47" s="90">
        <f t="shared" ref="AM47:AO77" ca="1" si="11">$V47*($AP$1-AM$1)/($AP$1-$V$1)+$AP47*(AM$1-$V$1)/($AP$1-$V$1)</f>
        <v>37153142928.950172</v>
      </c>
      <c r="AN47" s="90">
        <f t="shared" ca="1" si="11"/>
        <v>37059162118.441551</v>
      </c>
      <c r="AO47" s="90">
        <f t="shared" ca="1" si="11"/>
        <v>36965181307.932938</v>
      </c>
      <c r="AP47">
        <f ca="1">V47*'Process Emissions Multipliers'!$E$45</f>
        <v>36871200497.424316</v>
      </c>
    </row>
    <row r="48" spans="1:42">
      <c r="A48" s="74">
        <v>-4</v>
      </c>
      <c r="B48">
        <f ca="1">IF('Waste 2010'!$A56="MR",INDIRECT("'Waste 2010'!"&amp;'Country Selector'!$B$3&amp;ROW($A56))*10^12,0)</f>
        <v>241131696520.18796</v>
      </c>
      <c r="C48" s="90">
        <f t="shared" ca="1" si="9"/>
        <v>220574151501.19003</v>
      </c>
      <c r="D48" s="90">
        <f t="shared" ca="1" si="9"/>
        <v>200016606482.19211</v>
      </c>
      <c r="E48" s="90">
        <f t="shared" ca="1" si="9"/>
        <v>179459061463.19415</v>
      </c>
      <c r="F48" s="90">
        <f t="shared" ca="1" si="9"/>
        <v>158901516444.19623</v>
      </c>
      <c r="G48" s="90">
        <f t="shared" ca="1" si="9"/>
        <v>138343971425.1983</v>
      </c>
      <c r="H48" s="90">
        <f t="shared" ca="1" si="9"/>
        <v>117786426406.20038</v>
      </c>
      <c r="I48" s="90">
        <f t="shared" ca="1" si="9"/>
        <v>97228881387.202454</v>
      </c>
      <c r="J48" s="90">
        <f t="shared" ca="1" si="9"/>
        <v>76671336368.204529</v>
      </c>
      <c r="K48" s="90">
        <f t="shared" ca="1" si="9"/>
        <v>56113791349.206604</v>
      </c>
      <c r="L48">
        <f ca="1">IF('Waste 2020'!$A56="MR",INDIRECT("'Waste 2020'!"&amp;'Country Selector'!$B$3&amp;ROW($A56))*10^12,0)*'Process Emissions Multipliers'!$B$45</f>
        <v>35556246330.208672</v>
      </c>
      <c r="M48" s="90">
        <f t="shared" ca="1" si="10"/>
        <v>37852170454.491005</v>
      </c>
      <c r="N48" s="90">
        <f t="shared" ca="1" si="10"/>
        <v>40148094578.773331</v>
      </c>
      <c r="O48" s="90">
        <f t="shared" ca="1" si="10"/>
        <v>42444018703.055664</v>
      </c>
      <c r="P48" s="90">
        <f t="shared" ca="1" si="10"/>
        <v>44739942827.337997</v>
      </c>
      <c r="Q48" s="90">
        <f t="shared" ca="1" si="10"/>
        <v>47035866951.620331</v>
      </c>
      <c r="R48" s="90">
        <f t="shared" ca="1" si="10"/>
        <v>49331791075.902664</v>
      </c>
      <c r="S48" s="90">
        <f t="shared" ca="1" si="10"/>
        <v>51627715200.18499</v>
      </c>
      <c r="T48" s="90">
        <f t="shared" ca="1" si="10"/>
        <v>53923639324.467316</v>
      </c>
      <c r="U48" s="90">
        <f t="shared" ca="1" si="10"/>
        <v>56219563448.749649</v>
      </c>
      <c r="V48">
        <f ca="1">IF('Waste 2030'!$A56="MR",INDIRECT("'Waste 2030'!"&amp;'Country Selector'!$B$3&amp;ROW($A56))*10^12,0)*'Process Emissions Multipliers'!$D$45</f>
        <v>58515487573.031982</v>
      </c>
      <c r="W48" s="90">
        <f t="shared" ca="1" si="8"/>
        <v>58373572294.422066</v>
      </c>
      <c r="X48" s="90">
        <f t="shared" ca="1" si="8"/>
        <v>58231657015.812141</v>
      </c>
      <c r="Y48" s="90">
        <f t="shared" ca="1" si="8"/>
        <v>58089741737.202225</v>
      </c>
      <c r="Z48" s="90">
        <f t="shared" ca="1" si="8"/>
        <v>57947826458.5923</v>
      </c>
      <c r="AA48" s="90">
        <f t="shared" ca="1" si="8"/>
        <v>57805911179.982376</v>
      </c>
      <c r="AB48" s="90">
        <f t="shared" ca="1" si="8"/>
        <v>57663995901.372467</v>
      </c>
      <c r="AC48" s="90">
        <f t="shared" ca="1" si="8"/>
        <v>57522080622.762543</v>
      </c>
      <c r="AD48" s="90">
        <f t="shared" ca="1" si="8"/>
        <v>57380165344.152618</v>
      </c>
      <c r="AE48" s="90">
        <f t="shared" ca="1" si="8"/>
        <v>57238250065.542694</v>
      </c>
      <c r="AF48" s="90">
        <f t="shared" ca="1" si="8"/>
        <v>57096334786.932777</v>
      </c>
      <c r="AG48" s="90">
        <f t="shared" ca="1" si="8"/>
        <v>56954419508.322861</v>
      </c>
      <c r="AH48" s="90">
        <f t="shared" ca="1" si="8"/>
        <v>56812504229.712936</v>
      </c>
      <c r="AI48" s="90">
        <f t="shared" ca="1" si="8"/>
        <v>56670588951.10302</v>
      </c>
      <c r="AJ48" s="90">
        <f t="shared" ca="1" si="8"/>
        <v>56528673672.493103</v>
      </c>
      <c r="AK48" s="90">
        <f t="shared" ca="1" si="8"/>
        <v>56386758393.883171</v>
      </c>
      <c r="AL48" s="90">
        <f t="shared" ca="1" si="8"/>
        <v>56244843115.273254</v>
      </c>
      <c r="AM48" s="90">
        <f t="shared" ca="1" si="11"/>
        <v>56102927836.663338</v>
      </c>
      <c r="AN48" s="90">
        <f t="shared" ca="1" si="11"/>
        <v>55961012558.053413</v>
      </c>
      <c r="AO48" s="90">
        <f t="shared" ca="1" si="11"/>
        <v>55819097279.443489</v>
      </c>
      <c r="AP48">
        <f ca="1">V48*'Process Emissions Multipliers'!$E$45</f>
        <v>55677182000.833572</v>
      </c>
    </row>
    <row r="49" spans="1:42">
      <c r="A49" s="74">
        <v>-3</v>
      </c>
      <c r="B49">
        <f ca="1">IF('Waste 2010'!$A57="MR",INDIRECT("'Waste 2010'!"&amp;'Country Selector'!$B$3&amp;ROW($A57))*10^12,0)</f>
        <v>95485829893.77002</v>
      </c>
      <c r="C49" s="90">
        <f t="shared" ca="1" si="9"/>
        <v>89801244826.100372</v>
      </c>
      <c r="D49" s="90">
        <f t="shared" ca="1" si="9"/>
        <v>84116659758.430725</v>
      </c>
      <c r="E49" s="90">
        <f t="shared" ca="1" si="9"/>
        <v>78432074690.761063</v>
      </c>
      <c r="F49" s="90">
        <f t="shared" ca="1" si="9"/>
        <v>72747489623.0914</v>
      </c>
      <c r="G49" s="90">
        <f t="shared" ca="1" si="9"/>
        <v>67062904555.421753</v>
      </c>
      <c r="H49" s="90">
        <f t="shared" ca="1" si="9"/>
        <v>61378319487.752106</v>
      </c>
      <c r="I49" s="90">
        <f t="shared" ca="1" si="9"/>
        <v>55693734420.082443</v>
      </c>
      <c r="J49" s="90">
        <f t="shared" ca="1" si="9"/>
        <v>50009149352.412796</v>
      </c>
      <c r="K49" s="90">
        <f t="shared" ca="1" si="9"/>
        <v>44324564284.743134</v>
      </c>
      <c r="L49">
        <f ca="1">IF('Waste 2020'!$A57="MR",INDIRECT("'Waste 2020'!"&amp;'Country Selector'!$B$3&amp;ROW($A57))*10^12,0)*'Process Emissions Multipliers'!$B$45</f>
        <v>38639979217.073486</v>
      </c>
      <c r="M49" s="90">
        <f t="shared" ca="1" si="10"/>
        <v>37823887351.098694</v>
      </c>
      <c r="N49" s="90">
        <f t="shared" ca="1" si="10"/>
        <v>37007795485.123917</v>
      </c>
      <c r="O49" s="90">
        <f t="shared" ca="1" si="10"/>
        <v>36191703619.149124</v>
      </c>
      <c r="P49" s="90">
        <f t="shared" ca="1" si="10"/>
        <v>35375611753.174339</v>
      </c>
      <c r="Q49" s="90">
        <f t="shared" ca="1" si="10"/>
        <v>34559519887.199554</v>
      </c>
      <c r="R49" s="90">
        <f t="shared" ca="1" si="10"/>
        <v>33743428021.224766</v>
      </c>
      <c r="S49" s="90">
        <f t="shared" ca="1" si="10"/>
        <v>32927336155.249977</v>
      </c>
      <c r="T49" s="90">
        <f t="shared" ca="1" si="10"/>
        <v>32111244289.275192</v>
      </c>
      <c r="U49" s="90">
        <f t="shared" ca="1" si="10"/>
        <v>31295152423.300404</v>
      </c>
      <c r="V49">
        <f ca="1">IF('Waste 2030'!$A57="MR",INDIRECT("'Waste 2030'!"&amp;'Country Selector'!$B$3&amp;ROW($A57))*10^12,0)*'Process Emissions Multipliers'!$D$45</f>
        <v>30479060557.325619</v>
      </c>
      <c r="W49" s="90">
        <f t="shared" ca="1" si="8"/>
        <v>30405140907.158424</v>
      </c>
      <c r="X49" s="90">
        <f t="shared" ca="1" si="8"/>
        <v>30331221256.991222</v>
      </c>
      <c r="Y49" s="90">
        <f t="shared" ca="1" si="8"/>
        <v>30257301606.824028</v>
      </c>
      <c r="Z49" s="90">
        <f t="shared" ca="1" si="8"/>
        <v>30183381956.65683</v>
      </c>
      <c r="AA49" s="90">
        <f t="shared" ca="1" si="8"/>
        <v>30109462306.489632</v>
      </c>
      <c r="AB49" s="90">
        <f t="shared" ca="1" si="8"/>
        <v>30035542656.322433</v>
      </c>
      <c r="AC49" s="90">
        <f t="shared" ca="1" si="8"/>
        <v>29961623006.155235</v>
      </c>
      <c r="AD49" s="90">
        <f t="shared" ca="1" si="8"/>
        <v>29887703355.988041</v>
      </c>
      <c r="AE49" s="90">
        <f t="shared" ca="1" si="8"/>
        <v>29813783705.820843</v>
      </c>
      <c r="AF49" s="90">
        <f t="shared" ca="1" si="8"/>
        <v>29739864055.653648</v>
      </c>
      <c r="AG49" s="90">
        <f t="shared" ca="1" si="8"/>
        <v>29665944405.48645</v>
      </c>
      <c r="AH49" s="90">
        <f t="shared" ca="1" si="8"/>
        <v>29592024755.319252</v>
      </c>
      <c r="AI49" s="90">
        <f t="shared" ca="1" si="8"/>
        <v>29518105105.152054</v>
      </c>
      <c r="AJ49" s="90">
        <f t="shared" ca="1" si="8"/>
        <v>29444185454.984856</v>
      </c>
      <c r="AK49" s="90">
        <f t="shared" ca="1" si="8"/>
        <v>29370265804.817657</v>
      </c>
      <c r="AL49" s="90">
        <f t="shared" ca="1" si="8"/>
        <v>29296346154.650467</v>
      </c>
      <c r="AM49" s="90">
        <f t="shared" ca="1" si="11"/>
        <v>29222426504.483265</v>
      </c>
      <c r="AN49" s="90">
        <f t="shared" ca="1" si="11"/>
        <v>29148506854.316071</v>
      </c>
      <c r="AO49" s="90">
        <f t="shared" ca="1" si="11"/>
        <v>29074587204.148872</v>
      </c>
      <c r="AP49">
        <f ca="1">V49*'Process Emissions Multipliers'!$E$45</f>
        <v>29000667553.981674</v>
      </c>
    </row>
    <row r="50" spans="1:42">
      <c r="A50" s="74">
        <v>-2</v>
      </c>
      <c r="B50">
        <f ca="1">IF('Waste 2010'!$A58="MR",INDIRECT("'Waste 2010'!"&amp;'Country Selector'!$B$3&amp;ROW($A58))*10^12,0)</f>
        <v>87259576262.126221</v>
      </c>
      <c r="C50" s="90">
        <f t="shared" ca="1" si="9"/>
        <v>80965416470.120209</v>
      </c>
      <c r="D50" s="90">
        <f t="shared" ca="1" si="9"/>
        <v>74671256678.114197</v>
      </c>
      <c r="E50" s="90">
        <f t="shared" ca="1" si="9"/>
        <v>68377096886.108185</v>
      </c>
      <c r="F50" s="90">
        <f t="shared" ca="1" si="9"/>
        <v>62082937094.102173</v>
      </c>
      <c r="G50" s="90">
        <f t="shared" ca="1" si="9"/>
        <v>55788777302.096161</v>
      </c>
      <c r="H50" s="90">
        <f t="shared" ca="1" si="9"/>
        <v>49494617510.090149</v>
      </c>
      <c r="I50" s="90">
        <f t="shared" ca="1" si="9"/>
        <v>43200457718.084137</v>
      </c>
      <c r="J50" s="90">
        <f t="shared" ca="1" si="9"/>
        <v>36906297926.078125</v>
      </c>
      <c r="K50" s="90">
        <f t="shared" ca="1" si="9"/>
        <v>30612138134.072113</v>
      </c>
      <c r="L50">
        <f ca="1">IF('Waste 2020'!$A58="MR",INDIRECT("'Waste 2020'!"&amp;'Country Selector'!$B$3&amp;ROW($A58))*10^12,0)*'Process Emissions Multipliers'!$B$45</f>
        <v>24317978342.066101</v>
      </c>
      <c r="M50" s="90">
        <f t="shared" ca="1" si="10"/>
        <v>23702788779.156609</v>
      </c>
      <c r="N50" s="90">
        <f t="shared" ca="1" si="10"/>
        <v>23087599216.24712</v>
      </c>
      <c r="O50" s="90">
        <f t="shared" ca="1" si="10"/>
        <v>22472409653.337624</v>
      </c>
      <c r="P50" s="90">
        <f t="shared" ca="1" si="10"/>
        <v>21857220090.428135</v>
      </c>
      <c r="Q50" s="90">
        <f t="shared" ca="1" si="10"/>
        <v>21242030527.518646</v>
      </c>
      <c r="R50" s="90">
        <f t="shared" ca="1" si="10"/>
        <v>20626840964.609154</v>
      </c>
      <c r="S50" s="90">
        <f t="shared" ca="1" si="10"/>
        <v>20011651401.699661</v>
      </c>
      <c r="T50" s="90">
        <f t="shared" ca="1" si="10"/>
        <v>19396461838.790169</v>
      </c>
      <c r="U50" s="90">
        <f t="shared" ca="1" si="10"/>
        <v>18781272275.88068</v>
      </c>
      <c r="V50">
        <f ca="1">IF('Waste 2030'!$A58="MR",INDIRECT("'Waste 2030'!"&amp;'Country Selector'!$B$3&amp;ROW($A58))*10^12,0)*'Process Emissions Multipliers'!$D$45</f>
        <v>18166082712.971188</v>
      </c>
      <c r="W50" s="90">
        <f t="shared" ca="1" si="8"/>
        <v>18122025236.969734</v>
      </c>
      <c r="X50" s="90">
        <f t="shared" ca="1" si="8"/>
        <v>18077967760.968281</v>
      </c>
      <c r="Y50" s="90">
        <f t="shared" ca="1" si="8"/>
        <v>18033910284.966827</v>
      </c>
      <c r="Z50" s="90">
        <f t="shared" ca="1" si="8"/>
        <v>17989852808.965374</v>
      </c>
      <c r="AA50" s="90">
        <f t="shared" ca="1" si="8"/>
        <v>17945795332.963921</v>
      </c>
      <c r="AB50" s="90">
        <f t="shared" ca="1" si="8"/>
        <v>17901737856.962471</v>
      </c>
      <c r="AC50" s="90">
        <f t="shared" ca="1" si="8"/>
        <v>17857680380.961014</v>
      </c>
      <c r="AD50" s="90">
        <f t="shared" ca="1" si="8"/>
        <v>17813622904.959564</v>
      </c>
      <c r="AE50" s="90">
        <f t="shared" ca="1" si="8"/>
        <v>17769565428.958115</v>
      </c>
      <c r="AF50" s="90">
        <f t="shared" ca="1" si="8"/>
        <v>17725507952.956657</v>
      </c>
      <c r="AG50" s="90">
        <f t="shared" ca="1" si="8"/>
        <v>17681450476.955208</v>
      </c>
      <c r="AH50" s="90">
        <f t="shared" ca="1" si="8"/>
        <v>17637393000.953751</v>
      </c>
      <c r="AI50" s="90">
        <f t="shared" ca="1" si="8"/>
        <v>17593335524.952301</v>
      </c>
      <c r="AJ50" s="90">
        <f t="shared" ca="1" si="8"/>
        <v>17549278048.950844</v>
      </c>
      <c r="AK50" s="90">
        <f t="shared" ca="1" si="8"/>
        <v>17505220572.949394</v>
      </c>
      <c r="AL50" s="90">
        <f t="shared" ca="1" si="8"/>
        <v>17461163096.947941</v>
      </c>
      <c r="AM50" s="90">
        <f t="shared" ca="1" si="11"/>
        <v>17417105620.946491</v>
      </c>
      <c r="AN50" s="90">
        <f t="shared" ca="1" si="11"/>
        <v>17373048144.945038</v>
      </c>
      <c r="AO50" s="90">
        <f t="shared" ca="1" si="11"/>
        <v>17328990668.943584</v>
      </c>
      <c r="AP50">
        <f ca="1">V50*'Process Emissions Multipliers'!$E$45</f>
        <v>17284933192.942131</v>
      </c>
    </row>
    <row r="51" spans="1:42">
      <c r="A51" s="74">
        <v>-1</v>
      </c>
      <c r="B51">
        <f ca="1">IF('Waste 2010'!$A59="MR",INDIRECT("'Waste 2010'!"&amp;'Country Selector'!$B$3&amp;ROW($A59))*10^12,0)</f>
        <v>108760906152.52521</v>
      </c>
      <c r="C51" s="90">
        <f t="shared" ca="1" si="9"/>
        <v>102363053041.59818</v>
      </c>
      <c r="D51" s="90">
        <f t="shared" ca="1" si="9"/>
        <v>95965199930.671173</v>
      </c>
      <c r="E51" s="90">
        <f t="shared" ca="1" si="9"/>
        <v>89567346819.744156</v>
      </c>
      <c r="F51" s="90">
        <f t="shared" ca="1" si="9"/>
        <v>83169493708.817123</v>
      </c>
      <c r="G51" s="90">
        <f t="shared" ca="1" si="9"/>
        <v>76771640597.890106</v>
      </c>
      <c r="H51" s="90">
        <f t="shared" ca="1" si="9"/>
        <v>70373787486.963074</v>
      </c>
      <c r="I51" s="90">
        <f t="shared" ca="1" si="9"/>
        <v>63975934376.036057</v>
      </c>
      <c r="J51" s="90">
        <f t="shared" ca="1" si="9"/>
        <v>57578081265.109039</v>
      </c>
      <c r="K51" s="90">
        <f t="shared" ca="1" si="9"/>
        <v>51180228154.182022</v>
      </c>
      <c r="L51">
        <f ca="1">IF('Waste 2020'!$A59="MR",INDIRECT("'Waste 2020'!"&amp;'Country Selector'!$B$3&amp;ROW($A59))*10^12,0)*'Process Emissions Multipliers'!$B$45</f>
        <v>44782375043.254997</v>
      </c>
      <c r="M51" s="90">
        <f t="shared" ca="1" si="10"/>
        <v>44061319814.902512</v>
      </c>
      <c r="N51" s="90">
        <f t="shared" ca="1" si="10"/>
        <v>43340264586.550034</v>
      </c>
      <c r="O51" s="90">
        <f t="shared" ca="1" si="10"/>
        <v>42619209358.197548</v>
      </c>
      <c r="P51" s="90">
        <f t="shared" ca="1" si="10"/>
        <v>41898154129.845062</v>
      </c>
      <c r="Q51" s="90">
        <f t="shared" ca="1" si="10"/>
        <v>41177098901.492584</v>
      </c>
      <c r="R51" s="90">
        <f t="shared" ca="1" si="10"/>
        <v>40456043673.140106</v>
      </c>
      <c r="S51" s="90">
        <f t="shared" ca="1" si="10"/>
        <v>39734988444.787613</v>
      </c>
      <c r="T51" s="90">
        <f t="shared" ca="1" si="10"/>
        <v>39013933216.435135</v>
      </c>
      <c r="U51" s="90">
        <f t="shared" ca="1" si="10"/>
        <v>38292877988.082649</v>
      </c>
      <c r="V51">
        <f ca="1">IF('Waste 2030'!$A59="MR",INDIRECT("'Waste 2030'!"&amp;'Country Selector'!$B$3&amp;ROW($A59))*10^12,0)*'Process Emissions Multipliers'!$D$45</f>
        <v>37571822759.730171</v>
      </c>
      <c r="W51" s="90">
        <f t="shared" ca="1" si="8"/>
        <v>37480701316.229004</v>
      </c>
      <c r="X51" s="90">
        <f t="shared" ca="1" si="8"/>
        <v>37389579872.727821</v>
      </c>
      <c r="Y51" s="90">
        <f t="shared" ca="1" si="8"/>
        <v>37298458429.226654</v>
      </c>
      <c r="Z51" s="90">
        <f t="shared" ca="1" si="8"/>
        <v>37207336985.725479</v>
      </c>
      <c r="AA51" s="90">
        <f t="shared" ca="1" si="8"/>
        <v>37116215542.224304</v>
      </c>
      <c r="AB51" s="90">
        <f t="shared" ca="1" si="8"/>
        <v>37025094098.723129</v>
      </c>
      <c r="AC51" s="90">
        <f t="shared" ca="1" si="8"/>
        <v>36933972655.221954</v>
      </c>
      <c r="AD51" s="90">
        <f t="shared" ca="1" si="8"/>
        <v>36842851211.720787</v>
      </c>
      <c r="AE51" s="90">
        <f t="shared" ca="1" si="8"/>
        <v>36751729768.219612</v>
      </c>
      <c r="AF51" s="90">
        <f t="shared" ca="1" si="8"/>
        <v>36660608324.718437</v>
      </c>
      <c r="AG51" s="90">
        <f t="shared" ca="1" si="8"/>
        <v>36569486881.217262</v>
      </c>
      <c r="AH51" s="90">
        <f t="shared" ca="1" si="8"/>
        <v>36478365437.716095</v>
      </c>
      <c r="AI51" s="90">
        <f t="shared" ca="1" si="8"/>
        <v>36387243994.21492</v>
      </c>
      <c r="AJ51" s="90">
        <f t="shared" ca="1" si="8"/>
        <v>36296122550.713745</v>
      </c>
      <c r="AK51" s="90">
        <f t="shared" ca="1" si="8"/>
        <v>36205001107.21257</v>
      </c>
      <c r="AL51" s="90">
        <f t="shared" ca="1" si="8"/>
        <v>36113879663.711395</v>
      </c>
      <c r="AM51" s="90">
        <f t="shared" ca="1" si="11"/>
        <v>36022758220.21022</v>
      </c>
      <c r="AN51" s="90">
        <f t="shared" ca="1" si="11"/>
        <v>35931636776.709053</v>
      </c>
      <c r="AO51" s="90">
        <f t="shared" ca="1" si="11"/>
        <v>35840515333.207878</v>
      </c>
      <c r="AP51">
        <f ca="1">V51*'Process Emissions Multipliers'!$E$45</f>
        <v>35749393889.706703</v>
      </c>
    </row>
    <row r="52" spans="1:42">
      <c r="A52" s="74">
        <v>0</v>
      </c>
      <c r="B52">
        <f ca="1">IF('Waste 2010'!$A60="MR",INDIRECT("'Waste 2010'!"&amp;'Country Selector'!$B$3&amp;ROW($A60))*10^12,0)</f>
        <v>109298928684.91109</v>
      </c>
      <c r="C52" s="90">
        <f t="shared" ca="1" si="9"/>
        <v>100178975051.49643</v>
      </c>
      <c r="D52" s="90">
        <f t="shared" ca="1" si="9"/>
        <v>91059021418.081772</v>
      </c>
      <c r="E52" s="90">
        <f t="shared" ca="1" si="9"/>
        <v>81939067784.667114</v>
      </c>
      <c r="F52" s="90">
        <f t="shared" ca="1" si="9"/>
        <v>72819114151.252472</v>
      </c>
      <c r="G52" s="90">
        <f t="shared" ca="1" si="9"/>
        <v>63699160517.837807</v>
      </c>
      <c r="H52" s="90">
        <f t="shared" ca="1" si="9"/>
        <v>54579206884.423149</v>
      </c>
      <c r="I52" s="90">
        <f t="shared" ca="1" si="9"/>
        <v>45459253251.008499</v>
      </c>
      <c r="J52" s="90">
        <f t="shared" ca="1" si="9"/>
        <v>36339299617.593842</v>
      </c>
      <c r="K52" s="90">
        <f t="shared" ca="1" si="9"/>
        <v>27219345984.179184</v>
      </c>
      <c r="L52">
        <f ca="1">IF('Waste 2020'!$A60="MR",INDIRECT("'Waste 2020'!"&amp;'Country Selector'!$B$3&amp;ROW($A60))*10^12,0)*'Process Emissions Multipliers'!$B$45</f>
        <v>18099392350.764526</v>
      </c>
      <c r="M52" s="90">
        <f t="shared" ca="1" si="10"/>
        <v>17933080015.150375</v>
      </c>
      <c r="N52" s="90">
        <f t="shared" ca="1" si="10"/>
        <v>17766767679.536221</v>
      </c>
      <c r="O52" s="90">
        <f t="shared" ca="1" si="10"/>
        <v>17600455343.922066</v>
      </c>
      <c r="P52" s="90">
        <f t="shared" ca="1" si="10"/>
        <v>17434143008.307915</v>
      </c>
      <c r="Q52" s="90">
        <f t="shared" ca="1" si="10"/>
        <v>17267830672.69376</v>
      </c>
      <c r="R52" s="90">
        <f t="shared" ca="1" si="10"/>
        <v>17101518337.079607</v>
      </c>
      <c r="S52" s="90">
        <f t="shared" ca="1" si="10"/>
        <v>16935206001.465454</v>
      </c>
      <c r="T52" s="90">
        <f t="shared" ca="1" si="10"/>
        <v>16768893665.851299</v>
      </c>
      <c r="U52" s="90">
        <f t="shared" ca="1" si="10"/>
        <v>16602581330.237146</v>
      </c>
      <c r="V52">
        <f ca="1">IF('Waste 2030'!$A60="MR",INDIRECT("'Waste 2030'!"&amp;'Country Selector'!$B$3&amp;ROW($A60))*10^12,0)*'Process Emissions Multipliers'!$D$45</f>
        <v>16436268994.622993</v>
      </c>
      <c r="W52" s="90">
        <f t="shared" ca="1" si="8"/>
        <v>16396406766.853493</v>
      </c>
      <c r="X52" s="90">
        <f t="shared" ca="1" si="8"/>
        <v>16356544539.083994</v>
      </c>
      <c r="Y52" s="90">
        <f t="shared" ca="1" si="8"/>
        <v>16316682311.314495</v>
      </c>
      <c r="Z52" s="90">
        <f t="shared" ca="1" si="8"/>
        <v>16276820083.544994</v>
      </c>
      <c r="AA52" s="90">
        <f t="shared" ca="1" si="8"/>
        <v>16236957855.775497</v>
      </c>
      <c r="AB52" s="90">
        <f t="shared" ca="1" si="8"/>
        <v>16197095628.005997</v>
      </c>
      <c r="AC52" s="90">
        <f t="shared" ca="1" si="8"/>
        <v>16157233400.236496</v>
      </c>
      <c r="AD52" s="90">
        <f t="shared" ca="1" si="8"/>
        <v>16117371172.466997</v>
      </c>
      <c r="AE52" s="90">
        <f t="shared" ca="1" si="8"/>
        <v>16077508944.697498</v>
      </c>
      <c r="AF52" s="90">
        <f t="shared" ca="1" si="8"/>
        <v>16037646716.927998</v>
      </c>
      <c r="AG52" s="90">
        <f t="shared" ca="1" si="8"/>
        <v>15997784489.158499</v>
      </c>
      <c r="AH52" s="90">
        <f t="shared" ca="1" si="8"/>
        <v>15957922261.389</v>
      </c>
      <c r="AI52" s="90">
        <f t="shared" ca="1" si="8"/>
        <v>15918060033.619501</v>
      </c>
      <c r="AJ52" s="90">
        <f t="shared" ca="1" si="8"/>
        <v>15878197805.85</v>
      </c>
      <c r="AK52" s="90">
        <f t="shared" ca="1" si="8"/>
        <v>15838335578.080502</v>
      </c>
      <c r="AL52" s="90">
        <f t="shared" ca="1" si="8"/>
        <v>15798473350.311001</v>
      </c>
      <c r="AM52" s="90">
        <f t="shared" ca="1" si="11"/>
        <v>15758611122.541502</v>
      </c>
      <c r="AN52" s="90">
        <f t="shared" ca="1" si="11"/>
        <v>15718748894.772003</v>
      </c>
      <c r="AO52" s="90">
        <f t="shared" ca="1" si="11"/>
        <v>15678886667.002502</v>
      </c>
      <c r="AP52">
        <f ca="1">V52*'Process Emissions Multipliers'!$E$45</f>
        <v>15639024439.233004</v>
      </c>
    </row>
    <row r="53" spans="1:42">
      <c r="A53" s="74">
        <v>1</v>
      </c>
      <c r="B53">
        <f ca="1">IF('Waste 2010'!$A61="MR",INDIRECT("'Waste 2010'!"&amp;'Country Selector'!$B$3&amp;ROW($A61))*10^12,0)</f>
        <v>168179134378.03433</v>
      </c>
      <c r="C53" s="90">
        <f t="shared" ca="1" si="9"/>
        <v>154671435155.65884</v>
      </c>
      <c r="D53" s="90">
        <f t="shared" ca="1" si="9"/>
        <v>141163735933.28333</v>
      </c>
      <c r="E53" s="90">
        <f t="shared" ca="1" si="9"/>
        <v>127656036710.90784</v>
      </c>
      <c r="F53" s="90">
        <f t="shared" ca="1" si="9"/>
        <v>114148337488.53236</v>
      </c>
      <c r="G53" s="90">
        <f t="shared" ca="1" si="9"/>
        <v>100640638266.15686</v>
      </c>
      <c r="H53" s="90">
        <f t="shared" ca="1" si="9"/>
        <v>87132939043.781372</v>
      </c>
      <c r="I53" s="90">
        <f t="shared" ca="1" si="9"/>
        <v>73625239821.405869</v>
      </c>
      <c r="J53" s="90">
        <f t="shared" ca="1" si="9"/>
        <v>60117540599.03038</v>
      </c>
      <c r="K53" s="90">
        <f t="shared" ca="1" si="9"/>
        <v>46609841376.654884</v>
      </c>
      <c r="L53">
        <f ca="1">IF('Waste 2020'!$A61="MR",INDIRECT("'Waste 2020'!"&amp;'Country Selector'!$B$3&amp;ROW($A61))*10^12,0)*'Process Emissions Multipliers'!$B$45</f>
        <v>33102142154.279388</v>
      </c>
      <c r="M53" s="90">
        <f t="shared" ca="1" si="10"/>
        <v>58957152143.309044</v>
      </c>
      <c r="N53" s="90">
        <f t="shared" ca="1" si="10"/>
        <v>84812162132.338699</v>
      </c>
      <c r="O53" s="90">
        <f t="shared" ca="1" si="10"/>
        <v>110667172121.36835</v>
      </c>
      <c r="P53" s="90">
        <f t="shared" ca="1" si="10"/>
        <v>136522182110.39801</v>
      </c>
      <c r="Q53" s="90">
        <f t="shared" ca="1" si="10"/>
        <v>162377192099.42767</v>
      </c>
      <c r="R53" s="90">
        <f t="shared" ca="1" si="10"/>
        <v>188232202088.45731</v>
      </c>
      <c r="S53" s="90">
        <f t="shared" ca="1" si="10"/>
        <v>214087212077.48697</v>
      </c>
      <c r="T53" s="90">
        <f t="shared" ca="1" si="10"/>
        <v>239942222066.5166</v>
      </c>
      <c r="U53" s="90">
        <f t="shared" ca="1" si="10"/>
        <v>265797232055.5463</v>
      </c>
      <c r="V53">
        <f ca="1">IF('Waste 2030'!$A61="MR",INDIRECT("'Waste 2030'!"&amp;'Country Selector'!$B$3&amp;ROW($A61))*10^12,0)*'Process Emissions Multipliers'!$D$45</f>
        <v>291652242044.57593</v>
      </c>
      <c r="W53" s="90">
        <f t="shared" ca="1" si="8"/>
        <v>290944909492.05627</v>
      </c>
      <c r="X53" s="90">
        <f t="shared" ca="1" si="8"/>
        <v>290237576939.53668</v>
      </c>
      <c r="Y53" s="90">
        <f t="shared" ca="1" si="8"/>
        <v>289530244387.01703</v>
      </c>
      <c r="Z53" s="90">
        <f t="shared" ca="1" si="8"/>
        <v>288822911834.49738</v>
      </c>
      <c r="AA53" s="90">
        <f t="shared" ca="1" si="8"/>
        <v>288115579281.97772</v>
      </c>
      <c r="AB53" s="90">
        <f t="shared" ca="1" si="8"/>
        <v>287408246729.45813</v>
      </c>
      <c r="AC53" s="90">
        <f t="shared" ca="1" si="8"/>
        <v>286700914176.93848</v>
      </c>
      <c r="AD53" s="90">
        <f t="shared" ca="1" si="8"/>
        <v>285993581624.41882</v>
      </c>
      <c r="AE53" s="90">
        <f t="shared" ca="1" si="8"/>
        <v>285286249071.89917</v>
      </c>
      <c r="AF53" s="90">
        <f t="shared" ca="1" si="8"/>
        <v>284578916519.37952</v>
      </c>
      <c r="AG53" s="90">
        <f t="shared" ca="1" si="8"/>
        <v>283871583966.85986</v>
      </c>
      <c r="AH53" s="90">
        <f t="shared" ca="1" si="8"/>
        <v>283164251414.34027</v>
      </c>
      <c r="AI53" s="90">
        <f t="shared" ca="1" si="8"/>
        <v>282456918861.82062</v>
      </c>
      <c r="AJ53" s="90">
        <f t="shared" ca="1" si="8"/>
        <v>281749586309.30103</v>
      </c>
      <c r="AK53" s="90">
        <f t="shared" ca="1" si="8"/>
        <v>281042253756.78137</v>
      </c>
      <c r="AL53" s="90">
        <f t="shared" ca="1" si="8"/>
        <v>280334921204.26172</v>
      </c>
      <c r="AM53" s="90">
        <f t="shared" ca="1" si="11"/>
        <v>279627588651.74213</v>
      </c>
      <c r="AN53" s="90">
        <f t="shared" ca="1" si="11"/>
        <v>278920256099.22241</v>
      </c>
      <c r="AO53" s="90">
        <f t="shared" ca="1" si="11"/>
        <v>278212923546.70282</v>
      </c>
      <c r="AP53">
        <f ca="1">V53*'Process Emissions Multipliers'!$E$45</f>
        <v>277505590994.18317</v>
      </c>
    </row>
    <row r="54" spans="1:42">
      <c r="A54" s="74">
        <v>2</v>
      </c>
      <c r="B54">
        <f ca="1">IF('Waste 2010'!$A62="MR",INDIRECT("'Waste 2010'!"&amp;'Country Selector'!$B$3&amp;ROW($A62))*10^12,0)</f>
        <v>935491424433.86255</v>
      </c>
      <c r="C54" s="90">
        <f t="shared" ca="1" si="9"/>
        <v>859026000107.93811</v>
      </c>
      <c r="D54" s="90">
        <f t="shared" ca="1" si="9"/>
        <v>782560575782.01379</v>
      </c>
      <c r="E54" s="90">
        <f t="shared" ca="1" si="9"/>
        <v>706095151456.08936</v>
      </c>
      <c r="F54" s="90">
        <f t="shared" ca="1" si="9"/>
        <v>629629727130.16504</v>
      </c>
      <c r="G54" s="90">
        <f t="shared" ca="1" si="9"/>
        <v>553164302804.24048</v>
      </c>
      <c r="H54" s="90">
        <f t="shared" ca="1" si="9"/>
        <v>476698878478.3161</v>
      </c>
      <c r="I54" s="90">
        <f t="shared" ca="1" si="9"/>
        <v>400233454152.39172</v>
      </c>
      <c r="J54" s="90">
        <f t="shared" ca="1" si="9"/>
        <v>323768029826.46729</v>
      </c>
      <c r="K54" s="90">
        <f t="shared" ca="1" si="9"/>
        <v>247302605500.54285</v>
      </c>
      <c r="L54">
        <f ca="1">IF('Waste 2020'!$A62="MR",INDIRECT("'Waste 2020'!"&amp;'Country Selector'!$B$3&amp;ROW($A62))*10^12,0)*'Process Emissions Multipliers'!$B$45</f>
        <v>170837181174.61844</v>
      </c>
      <c r="M54" s="90">
        <f t="shared" ca="1" si="10"/>
        <v>232291457696.2381</v>
      </c>
      <c r="N54" s="90">
        <f t="shared" ca="1" si="10"/>
        <v>293745734217.85779</v>
      </c>
      <c r="O54" s="90">
        <f t="shared" ca="1" si="10"/>
        <v>355200010739.47742</v>
      </c>
      <c r="P54" s="90">
        <f t="shared" ca="1" si="10"/>
        <v>416654287261.09711</v>
      </c>
      <c r="Q54" s="90">
        <f t="shared" ca="1" si="10"/>
        <v>478108563782.71674</v>
      </c>
      <c r="R54" s="90">
        <f t="shared" ca="1" si="10"/>
        <v>539562840304.33643</v>
      </c>
      <c r="S54" s="90">
        <f t="shared" ca="1" si="10"/>
        <v>601017116825.95605</v>
      </c>
      <c r="T54" s="90">
        <f t="shared" ca="1" si="10"/>
        <v>662471393347.57581</v>
      </c>
      <c r="U54" s="90">
        <f t="shared" ca="1" si="10"/>
        <v>723925669869.19543</v>
      </c>
      <c r="V54">
        <f ca="1">IF('Waste 2030'!$A62="MR",INDIRECT("'Waste 2030'!"&amp;'Country Selector'!$B$3&amp;ROW($A62))*10^12,0)*'Process Emissions Multipliers'!$D$45</f>
        <v>785379946390.81506</v>
      </c>
      <c r="W54" s="90">
        <f t="shared" ca="1" si="8"/>
        <v>783475195725.14575</v>
      </c>
      <c r="X54" s="90">
        <f t="shared" ca="1" si="8"/>
        <v>781570445059.47656</v>
      </c>
      <c r="Y54" s="90">
        <f t="shared" ca="1" si="8"/>
        <v>779665694393.80713</v>
      </c>
      <c r="Z54" s="90">
        <f t="shared" ca="1" si="8"/>
        <v>777760943728.13794</v>
      </c>
      <c r="AA54" s="90">
        <f t="shared" ca="1" si="8"/>
        <v>775856193062.46851</v>
      </c>
      <c r="AB54" s="90">
        <f t="shared" ca="1" si="8"/>
        <v>773951442396.79919</v>
      </c>
      <c r="AC54" s="90">
        <f t="shared" ca="1" si="8"/>
        <v>772046691731.12988</v>
      </c>
      <c r="AD54" s="90">
        <f t="shared" ca="1" si="8"/>
        <v>770141941065.46069</v>
      </c>
      <c r="AE54" s="90">
        <f t="shared" ca="1" si="8"/>
        <v>768237190399.79126</v>
      </c>
      <c r="AF54" s="90">
        <f t="shared" ca="1" si="8"/>
        <v>766332439734.12195</v>
      </c>
      <c r="AG54" s="90">
        <f t="shared" ca="1" si="8"/>
        <v>764427689068.45264</v>
      </c>
      <c r="AH54" s="90">
        <f t="shared" ca="1" si="8"/>
        <v>762522938402.78345</v>
      </c>
      <c r="AI54" s="90">
        <f t="shared" ca="1" si="8"/>
        <v>760618187737.11401</v>
      </c>
      <c r="AJ54" s="90">
        <f t="shared" ca="1" si="8"/>
        <v>758713437071.4447</v>
      </c>
      <c r="AK54" s="90">
        <f t="shared" ca="1" si="8"/>
        <v>756808686405.77527</v>
      </c>
      <c r="AL54" s="90">
        <f t="shared" ca="1" si="8"/>
        <v>754903935740.1062</v>
      </c>
      <c r="AM54" s="90">
        <f t="shared" ca="1" si="11"/>
        <v>752999185074.43689</v>
      </c>
      <c r="AN54" s="90">
        <f t="shared" ca="1" si="11"/>
        <v>751094434408.76746</v>
      </c>
      <c r="AO54" s="90">
        <f t="shared" ca="1" si="11"/>
        <v>749189683743.09814</v>
      </c>
      <c r="AP54">
        <f ca="1">V54*'Process Emissions Multipliers'!$E$45</f>
        <v>747284933077.42883</v>
      </c>
    </row>
    <row r="55" spans="1:42">
      <c r="A55" s="74">
        <v>3</v>
      </c>
      <c r="B55">
        <f ca="1">IF('Waste 2010'!$A63="MR",INDIRECT("'Waste 2010'!"&amp;'Country Selector'!$B$3&amp;ROW($A63))*10^12,0)</f>
        <v>1215493218710.1348</v>
      </c>
      <c r="C55" s="90">
        <f t="shared" ca="1" si="9"/>
        <v>1177949510676.3696</v>
      </c>
      <c r="D55" s="90">
        <f t="shared" ca="1" si="9"/>
        <v>1140405802642.6042</v>
      </c>
      <c r="E55" s="90">
        <f t="shared" ca="1" si="9"/>
        <v>1102862094608.8389</v>
      </c>
      <c r="F55" s="90">
        <f t="shared" ca="1" si="9"/>
        <v>1065318386575.0737</v>
      </c>
      <c r="G55" s="90">
        <f t="shared" ca="1" si="9"/>
        <v>1027774678541.3085</v>
      </c>
      <c r="H55" s="90">
        <f t="shared" ca="1" si="9"/>
        <v>990230970507.54321</v>
      </c>
      <c r="I55" s="90">
        <f t="shared" ca="1" si="9"/>
        <v>952687262473.77795</v>
      </c>
      <c r="J55" s="90">
        <f t="shared" ca="1" si="9"/>
        <v>915143554440.0127</v>
      </c>
      <c r="K55" s="90">
        <f t="shared" ca="1" si="9"/>
        <v>877599846406.24744</v>
      </c>
      <c r="L55">
        <f ca="1">IF('Waste 2020'!$A63="MR",INDIRECT("'Waste 2020'!"&amp;'Country Selector'!$B$3&amp;ROW($A63))*10^12,0)*'Process Emissions Multipliers'!$B$45</f>
        <v>840056138372.48218</v>
      </c>
      <c r="M55" s="90">
        <f t="shared" ca="1" si="10"/>
        <v>839679792386.6123</v>
      </c>
      <c r="N55" s="90">
        <f t="shared" ca="1" si="10"/>
        <v>839303446400.74243</v>
      </c>
      <c r="O55" s="90">
        <f t="shared" ca="1" si="10"/>
        <v>838927100414.87256</v>
      </c>
      <c r="P55" s="90">
        <f t="shared" ca="1" si="10"/>
        <v>838550754429.00269</v>
      </c>
      <c r="Q55" s="90">
        <f t="shared" ca="1" si="10"/>
        <v>838174408443.13281</v>
      </c>
      <c r="R55" s="90">
        <f t="shared" ca="1" si="10"/>
        <v>837798062457.26294</v>
      </c>
      <c r="S55" s="90">
        <f t="shared" ca="1" si="10"/>
        <v>837421716471.39319</v>
      </c>
      <c r="T55" s="90">
        <f t="shared" ca="1" si="10"/>
        <v>837045370485.52332</v>
      </c>
      <c r="U55" s="90">
        <f t="shared" ca="1" si="10"/>
        <v>836669024499.65332</v>
      </c>
      <c r="V55">
        <f ca="1">IF('Waste 2030'!$A63="MR",INDIRECT("'Waste 2030'!"&amp;'Country Selector'!$B$3&amp;ROW($A63))*10^12,0)*'Process Emissions Multipliers'!$D$45</f>
        <v>836292678513.78357</v>
      </c>
      <c r="W55" s="90">
        <f t="shared" ca="1" si="8"/>
        <v>834264451229.12512</v>
      </c>
      <c r="X55" s="90">
        <f t="shared" ca="1" si="8"/>
        <v>832236223944.46643</v>
      </c>
      <c r="Y55" s="90">
        <f t="shared" ca="1" si="8"/>
        <v>830207996659.80798</v>
      </c>
      <c r="Z55" s="90">
        <f t="shared" ca="1" si="8"/>
        <v>828179769375.14941</v>
      </c>
      <c r="AA55" s="90">
        <f t="shared" ca="1" si="8"/>
        <v>826151542090.49097</v>
      </c>
      <c r="AB55" s="90">
        <f t="shared" ca="1" si="8"/>
        <v>824123314805.83252</v>
      </c>
      <c r="AC55" s="90">
        <f t="shared" ca="1" si="8"/>
        <v>822095087521.17383</v>
      </c>
      <c r="AD55" s="90">
        <f t="shared" ca="1" si="8"/>
        <v>820066860236.51538</v>
      </c>
      <c r="AE55" s="90">
        <f t="shared" ca="1" si="8"/>
        <v>818038632951.85693</v>
      </c>
      <c r="AF55" s="90">
        <f t="shared" ca="1" si="8"/>
        <v>816010405667.19836</v>
      </c>
      <c r="AG55" s="90">
        <f t="shared" ca="1" si="8"/>
        <v>813982178382.53979</v>
      </c>
      <c r="AH55" s="90">
        <f t="shared" ca="1" si="8"/>
        <v>811953951097.88135</v>
      </c>
      <c r="AI55" s="90">
        <f t="shared" ca="1" si="8"/>
        <v>809925723813.2229</v>
      </c>
      <c r="AJ55" s="90">
        <f t="shared" ca="1" si="8"/>
        <v>807897496528.56421</v>
      </c>
      <c r="AK55" s="90">
        <f t="shared" ca="1" si="8"/>
        <v>805869269243.90576</v>
      </c>
      <c r="AL55" s="90">
        <f t="shared" ca="1" si="8"/>
        <v>803841041959.24719</v>
      </c>
      <c r="AM55" s="90">
        <f t="shared" ca="1" si="11"/>
        <v>801812814674.58875</v>
      </c>
      <c r="AN55" s="90">
        <f t="shared" ca="1" si="11"/>
        <v>799784587389.93018</v>
      </c>
      <c r="AO55" s="90">
        <f t="shared" ca="1" si="11"/>
        <v>797756360105.27173</v>
      </c>
      <c r="AP55">
        <f ca="1">V55*'Process Emissions Multipliers'!$E$45</f>
        <v>795728132820.61316</v>
      </c>
    </row>
    <row r="56" spans="1:42">
      <c r="A56" s="74">
        <v>4</v>
      </c>
      <c r="B56">
        <f ca="1">IF('Waste 2010'!$A64="MR",INDIRECT("'Waste 2010'!"&amp;'Country Selector'!$B$3&amp;ROW($A64))*10^12,0)</f>
        <v>1463946971428.4434</v>
      </c>
      <c r="C56" s="90">
        <f t="shared" ca="1" si="9"/>
        <v>1449011288149.647</v>
      </c>
      <c r="D56" s="90">
        <f t="shared" ca="1" si="9"/>
        <v>1434075604870.8506</v>
      </c>
      <c r="E56" s="90">
        <f t="shared" ca="1" si="9"/>
        <v>1419139921592.0542</v>
      </c>
      <c r="F56" s="90">
        <f t="shared" ca="1" si="9"/>
        <v>1404204238313.2578</v>
      </c>
      <c r="G56" s="90">
        <f t="shared" ca="1" si="9"/>
        <v>1389268555034.4614</v>
      </c>
      <c r="H56" s="90">
        <f t="shared" ca="1" si="9"/>
        <v>1374332871755.6648</v>
      </c>
      <c r="I56" s="90">
        <f t="shared" ca="1" si="9"/>
        <v>1359397188476.8687</v>
      </c>
      <c r="J56" s="90">
        <f t="shared" ca="1" si="9"/>
        <v>1344461505198.072</v>
      </c>
      <c r="K56" s="90">
        <f t="shared" ca="1" si="9"/>
        <v>1329525821919.2754</v>
      </c>
      <c r="L56">
        <f ca="1">IF('Waste 2020'!$A64="MR",INDIRECT("'Waste 2020'!"&amp;'Country Selector'!$B$3&amp;ROW($A64))*10^12,0)*'Process Emissions Multipliers'!$B$45</f>
        <v>1314590138640.4792</v>
      </c>
      <c r="M56" s="90">
        <f t="shared" ca="1" si="10"/>
        <v>1302551449174.0981</v>
      </c>
      <c r="N56" s="90">
        <f t="shared" ca="1" si="10"/>
        <v>1290512759707.7173</v>
      </c>
      <c r="O56" s="90">
        <f t="shared" ca="1" si="10"/>
        <v>1278474070241.3362</v>
      </c>
      <c r="P56" s="90">
        <f t="shared" ca="1" si="10"/>
        <v>1266435380774.9551</v>
      </c>
      <c r="Q56" s="90">
        <f t="shared" ca="1" si="10"/>
        <v>1254396691308.5742</v>
      </c>
      <c r="R56" s="90">
        <f t="shared" ca="1" si="10"/>
        <v>1242358001842.1931</v>
      </c>
      <c r="S56" s="90">
        <f t="shared" ca="1" si="10"/>
        <v>1230319312375.812</v>
      </c>
      <c r="T56" s="90">
        <f t="shared" ca="1" si="10"/>
        <v>1218280622909.4312</v>
      </c>
      <c r="U56" s="90">
        <f t="shared" ca="1" si="10"/>
        <v>1206241933443.0498</v>
      </c>
      <c r="V56">
        <f ca="1">IF('Waste 2030'!$A64="MR",INDIRECT("'Waste 2030'!"&amp;'Country Selector'!$B$3&amp;ROW($A64))*10^12,0)*'Process Emissions Multipliers'!$D$45</f>
        <v>1194203243976.6689</v>
      </c>
      <c r="W56" s="90">
        <f t="shared" ca="1" si="8"/>
        <v>1191306990469.8635</v>
      </c>
      <c r="X56" s="90">
        <f t="shared" ca="1" si="8"/>
        <v>1188410736963.0581</v>
      </c>
      <c r="Y56" s="90">
        <f t="shared" ca="1" si="8"/>
        <v>1185514483456.2529</v>
      </c>
      <c r="Z56" s="90">
        <f t="shared" ca="1" si="8"/>
        <v>1182618229949.4475</v>
      </c>
      <c r="AA56" s="90">
        <f t="shared" ca="1" si="8"/>
        <v>1179721976442.6421</v>
      </c>
      <c r="AB56" s="90">
        <f t="shared" ca="1" si="8"/>
        <v>1176825722935.8367</v>
      </c>
      <c r="AC56" s="90">
        <f t="shared" ca="1" si="8"/>
        <v>1173929469429.0313</v>
      </c>
      <c r="AD56" s="90">
        <f t="shared" ca="1" si="8"/>
        <v>1171033215922.2261</v>
      </c>
      <c r="AE56" s="90">
        <f t="shared" ca="1" si="8"/>
        <v>1168136962415.4207</v>
      </c>
      <c r="AF56" s="90">
        <f t="shared" ca="1" si="8"/>
        <v>1165240708908.6152</v>
      </c>
      <c r="AG56" s="90">
        <f t="shared" ca="1" si="8"/>
        <v>1162344455401.8098</v>
      </c>
      <c r="AH56" s="90">
        <f t="shared" ca="1" si="8"/>
        <v>1159448201895.0044</v>
      </c>
      <c r="AI56" s="90">
        <f t="shared" ca="1" si="8"/>
        <v>1156551948388.1992</v>
      </c>
      <c r="AJ56" s="90">
        <f t="shared" ca="1" si="8"/>
        <v>1153655694881.3938</v>
      </c>
      <c r="AK56" s="90">
        <f t="shared" ca="1" si="8"/>
        <v>1150759441374.5884</v>
      </c>
      <c r="AL56" s="90">
        <f t="shared" ca="1" si="8"/>
        <v>1147863187867.783</v>
      </c>
      <c r="AM56" s="90">
        <f t="shared" ca="1" si="11"/>
        <v>1144966934360.9775</v>
      </c>
      <c r="AN56" s="90">
        <f t="shared" ca="1" si="11"/>
        <v>1142070680854.1724</v>
      </c>
      <c r="AO56" s="90">
        <f t="shared" ca="1" si="11"/>
        <v>1139174427347.3669</v>
      </c>
      <c r="AP56">
        <f ca="1">V56*'Process Emissions Multipliers'!$E$45</f>
        <v>1136278173840.5615</v>
      </c>
    </row>
    <row r="57" spans="1:42">
      <c r="A57" s="74">
        <v>5</v>
      </c>
      <c r="B57">
        <f ca="1">IF('Waste 2010'!$A65="MR",INDIRECT("'Waste 2010'!"&amp;'Country Selector'!$B$3&amp;ROW($A65))*10^12,0)</f>
        <v>1969398859287.7866</v>
      </c>
      <c r="C57" s="90">
        <f t="shared" ca="1" si="9"/>
        <v>1961222459609.2393</v>
      </c>
      <c r="D57" s="90">
        <f t="shared" ca="1" si="9"/>
        <v>1953046059930.6924</v>
      </c>
      <c r="E57" s="90">
        <f t="shared" ca="1" si="9"/>
        <v>1944869660252.1453</v>
      </c>
      <c r="F57" s="90">
        <f t="shared" ca="1" si="9"/>
        <v>1936693260573.5979</v>
      </c>
      <c r="G57" s="90">
        <f t="shared" ca="1" si="9"/>
        <v>1928516860895.0508</v>
      </c>
      <c r="H57" s="90">
        <f t="shared" ca="1" si="9"/>
        <v>1920340461216.5039</v>
      </c>
      <c r="I57" s="90">
        <f t="shared" ca="1" si="9"/>
        <v>1912164061537.9565</v>
      </c>
      <c r="J57" s="90">
        <f t="shared" ca="1" si="9"/>
        <v>1903987661859.4094</v>
      </c>
      <c r="K57" s="90">
        <f t="shared" ca="1" si="9"/>
        <v>1895811262180.8621</v>
      </c>
      <c r="L57">
        <f ca="1">IF('Waste 2020'!$A65="MR",INDIRECT("'Waste 2020'!"&amp;'Country Selector'!$B$3&amp;ROW($A65))*10^12,0)*'Process Emissions Multipliers'!$B$45</f>
        <v>1887634862502.3152</v>
      </c>
      <c r="M57" s="90">
        <f t="shared" ca="1" si="10"/>
        <v>1846079390515.1777</v>
      </c>
      <c r="N57" s="90">
        <f t="shared" ca="1" si="10"/>
        <v>1804523918528.0405</v>
      </c>
      <c r="O57" s="90">
        <f t="shared" ca="1" si="10"/>
        <v>1762968446540.9033</v>
      </c>
      <c r="P57" s="90">
        <f t="shared" ca="1" si="10"/>
        <v>1721412974553.7661</v>
      </c>
      <c r="Q57" s="90">
        <f t="shared" ca="1" si="10"/>
        <v>1679857502566.6287</v>
      </c>
      <c r="R57" s="90">
        <f t="shared" ca="1" si="10"/>
        <v>1638302030579.4912</v>
      </c>
      <c r="S57" s="90">
        <f t="shared" ca="1" si="10"/>
        <v>1596746558592.354</v>
      </c>
      <c r="T57" s="90">
        <f t="shared" ca="1" si="10"/>
        <v>1555191086605.2168</v>
      </c>
      <c r="U57" s="90">
        <f t="shared" ca="1" si="10"/>
        <v>1513635614618.0793</v>
      </c>
      <c r="V57">
        <f ca="1">IF('Waste 2030'!$A65="MR",INDIRECT("'Waste 2030'!"&amp;'Country Selector'!$B$3&amp;ROW($A65))*10^12,0)*'Process Emissions Multipliers'!$D$45</f>
        <v>1472080142630.9421</v>
      </c>
      <c r="W57" s="90">
        <f t="shared" ca="1" si="8"/>
        <v>1468509965362.6272</v>
      </c>
      <c r="X57" s="90">
        <f t="shared" ca="1" si="8"/>
        <v>1464939788094.3123</v>
      </c>
      <c r="Y57" s="90">
        <f t="shared" ca="1" si="8"/>
        <v>1461369610825.9973</v>
      </c>
      <c r="Z57" s="90">
        <f t="shared" ca="1" si="8"/>
        <v>1457799433557.6826</v>
      </c>
      <c r="AA57" s="90">
        <f t="shared" ca="1" si="8"/>
        <v>1454229256289.3677</v>
      </c>
      <c r="AB57" s="90">
        <f t="shared" ca="1" si="8"/>
        <v>1450659079021.0527</v>
      </c>
      <c r="AC57" s="90">
        <f t="shared" ca="1" si="8"/>
        <v>1447088901752.7378</v>
      </c>
      <c r="AD57" s="90">
        <f t="shared" ca="1" si="8"/>
        <v>1443518724484.4229</v>
      </c>
      <c r="AE57" s="90">
        <f t="shared" ca="1" si="8"/>
        <v>1439948547216.1082</v>
      </c>
      <c r="AF57" s="90">
        <f t="shared" ca="1" si="8"/>
        <v>1436378369947.7932</v>
      </c>
      <c r="AG57" s="90">
        <f t="shared" ca="1" si="8"/>
        <v>1432808192679.4785</v>
      </c>
      <c r="AH57" s="90">
        <f t="shared" ca="1" si="8"/>
        <v>1429238015411.1633</v>
      </c>
      <c r="AI57" s="90">
        <f t="shared" ca="1" si="8"/>
        <v>1425667838142.8486</v>
      </c>
      <c r="AJ57" s="90">
        <f t="shared" ca="1" si="8"/>
        <v>1422097660874.5337</v>
      </c>
      <c r="AK57" s="90">
        <f t="shared" ca="1" si="8"/>
        <v>1418527483606.2188</v>
      </c>
      <c r="AL57" s="90">
        <f t="shared" ca="1" si="8"/>
        <v>1414957306337.9038</v>
      </c>
      <c r="AM57" s="90">
        <f t="shared" ca="1" si="11"/>
        <v>1411387129069.5891</v>
      </c>
      <c r="AN57" s="90">
        <f t="shared" ca="1" si="11"/>
        <v>1407816951801.2742</v>
      </c>
      <c r="AO57" s="90">
        <f t="shared" ca="1" si="11"/>
        <v>1404246774532.9592</v>
      </c>
      <c r="AP57">
        <f ca="1">V57*'Process Emissions Multipliers'!$E$45</f>
        <v>1400676597264.6443</v>
      </c>
    </row>
    <row r="58" spans="1:42">
      <c r="A58" s="74">
        <v>6</v>
      </c>
      <c r="B58">
        <f ca="1">IF('Waste 2010'!$A66="MR",INDIRECT("'Waste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IF('Waste 2020'!$A66="MR",INDIRECT("'Waste 2020'!"&amp;'Country Selector'!$B$3&amp;ROW($A66))*10^12,0)*'Process Emissions Multipliers'!$B$45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IF('Waste 2030'!$A66="MR",INDIRECT("'Waste 2030'!"&amp;'Country Selector'!$B$3&amp;ROW($A66))*10^12,0)*'Process Emissions Multipliers'!$D$45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Multipliers'!$E$45</f>
        <v>0</v>
      </c>
    </row>
    <row r="59" spans="1:42">
      <c r="A59" s="74">
        <v>7</v>
      </c>
      <c r="B59">
        <f ca="1">IF('Waste 2010'!$A67="MR",INDIRECT("'Waste 2010'!"&amp;'Country Selector'!$B$3&amp;ROW($A67))*10^12,0)</f>
        <v>848636807121.59082</v>
      </c>
      <c r="C59" s="90">
        <f t="shared" ca="1" si="9"/>
        <v>843547548479.06213</v>
      </c>
      <c r="D59" s="90">
        <f t="shared" ca="1" si="9"/>
        <v>838458289836.53345</v>
      </c>
      <c r="E59" s="90">
        <f t="shared" ca="1" si="9"/>
        <v>833369031194.00476</v>
      </c>
      <c r="F59" s="90">
        <f t="shared" ca="1" si="9"/>
        <v>828279772551.47607</v>
      </c>
      <c r="G59" s="90">
        <f t="shared" ca="1" si="9"/>
        <v>823190513908.94751</v>
      </c>
      <c r="H59" s="90">
        <f t="shared" ca="1" si="9"/>
        <v>818101255266.4187</v>
      </c>
      <c r="I59" s="90">
        <f t="shared" ca="1" si="9"/>
        <v>813011996623.89014</v>
      </c>
      <c r="J59" s="90">
        <f t="shared" ca="1" si="9"/>
        <v>807922737981.36133</v>
      </c>
      <c r="K59" s="90">
        <f t="shared" ca="1" si="9"/>
        <v>802833479338.83264</v>
      </c>
      <c r="L59">
        <f ca="1">IF('Waste 2020'!$A67="MR",INDIRECT("'Waste 2020'!"&amp;'Country Selector'!$B$3&amp;ROW($A67))*10^12,0)*'Process Emissions Multipliers'!$B$45</f>
        <v>797744220696.30408</v>
      </c>
      <c r="M59" s="90">
        <f t="shared" ca="1" si="10"/>
        <v>781254054278.84583</v>
      </c>
      <c r="N59" s="90">
        <f t="shared" ca="1" si="10"/>
        <v>764763887861.3877</v>
      </c>
      <c r="O59" s="90">
        <f t="shared" ca="1" si="10"/>
        <v>748273721443.92957</v>
      </c>
      <c r="P59" s="90">
        <f t="shared" ca="1" si="10"/>
        <v>731783555026.47144</v>
      </c>
      <c r="Q59" s="90">
        <f t="shared" ca="1" si="10"/>
        <v>715293388609.01331</v>
      </c>
      <c r="R59" s="90">
        <f t="shared" ca="1" si="10"/>
        <v>698803222191.55518</v>
      </c>
      <c r="S59" s="90">
        <f t="shared" ca="1" si="10"/>
        <v>682313055774.09692</v>
      </c>
      <c r="T59" s="90">
        <f t="shared" ca="1" si="10"/>
        <v>665822889356.63892</v>
      </c>
      <c r="U59" s="90">
        <f t="shared" ca="1" si="10"/>
        <v>649332722939.18066</v>
      </c>
      <c r="V59">
        <f ca="1">IF('Waste 2030'!$A67="MR",INDIRECT("'Waste 2030'!"&amp;'Country Selector'!$B$3&amp;ROW($A67))*10^12,0)*'Process Emissions Multipliers'!$D$45</f>
        <v>632842556521.72253</v>
      </c>
      <c r="W59" s="90">
        <f t="shared" ca="1" si="8"/>
        <v>631307748705.02441</v>
      </c>
      <c r="X59" s="90">
        <f t="shared" ca="1" si="8"/>
        <v>629772940888.32617</v>
      </c>
      <c r="Y59" s="90">
        <f t="shared" ca="1" si="8"/>
        <v>628238133071.62805</v>
      </c>
      <c r="Z59" s="90">
        <f t="shared" ca="1" si="8"/>
        <v>626703325254.92981</v>
      </c>
      <c r="AA59" s="90">
        <f t="shared" ca="1" si="8"/>
        <v>625168517438.23169</v>
      </c>
      <c r="AB59" s="90">
        <f t="shared" ca="1" si="8"/>
        <v>623633709621.53345</v>
      </c>
      <c r="AC59" s="90">
        <f t="shared" ca="1" si="8"/>
        <v>622098901804.83533</v>
      </c>
      <c r="AD59" s="90">
        <f t="shared" ca="1" si="8"/>
        <v>620564093988.13708</v>
      </c>
      <c r="AE59" s="90">
        <f t="shared" ca="1" si="8"/>
        <v>619029286171.43896</v>
      </c>
      <c r="AF59" s="90">
        <f t="shared" ca="1" si="8"/>
        <v>617494478354.74072</v>
      </c>
      <c r="AG59" s="90">
        <f t="shared" ca="1" si="8"/>
        <v>615959670538.0426</v>
      </c>
      <c r="AH59" s="90">
        <f t="shared" ca="1" si="8"/>
        <v>614424862721.34448</v>
      </c>
      <c r="AI59" s="90">
        <f t="shared" ca="1" si="8"/>
        <v>612890054904.64624</v>
      </c>
      <c r="AJ59" s="90">
        <f t="shared" ca="1" si="8"/>
        <v>611355247087.94812</v>
      </c>
      <c r="AK59" s="90">
        <f t="shared" ca="1" si="8"/>
        <v>609820439271.24988</v>
      </c>
      <c r="AL59" s="90">
        <f t="shared" ca="1" si="8"/>
        <v>608285631454.55176</v>
      </c>
      <c r="AM59" s="90">
        <f t="shared" ca="1" si="11"/>
        <v>606750823637.85364</v>
      </c>
      <c r="AN59" s="90">
        <f t="shared" ca="1" si="11"/>
        <v>605216015821.1554</v>
      </c>
      <c r="AO59" s="90">
        <f t="shared" ca="1" si="11"/>
        <v>603681208004.45728</v>
      </c>
      <c r="AP59">
        <f ca="1">V59*'Process Emissions Multipliers'!$E$45</f>
        <v>602146400187.75903</v>
      </c>
    </row>
    <row r="60" spans="1:42">
      <c r="A60" s="74">
        <v>8</v>
      </c>
      <c r="B60">
        <f ca="1">IF('Waste 2010'!$A68="MR",INDIRECT("'Waste 2010'!"&amp;'Country Selector'!$B$3&amp;ROW($A68))*10^12,0)</f>
        <v>644878651029.02295</v>
      </c>
      <c r="C60" s="90">
        <f t="shared" ca="1" si="9"/>
        <v>635182926605.29089</v>
      </c>
      <c r="D60" s="90">
        <f t="shared" ca="1" si="9"/>
        <v>625487202181.55872</v>
      </c>
      <c r="E60" s="90">
        <f t="shared" ca="1" si="9"/>
        <v>615791477757.82654</v>
      </c>
      <c r="F60" s="90">
        <f t="shared" ca="1" si="9"/>
        <v>606095753334.09448</v>
      </c>
      <c r="G60" s="90">
        <f t="shared" ca="1" si="9"/>
        <v>596400028910.3623</v>
      </c>
      <c r="H60" s="90">
        <f t="shared" ca="1" si="9"/>
        <v>586704304486.63025</v>
      </c>
      <c r="I60" s="90">
        <f t="shared" ca="1" si="9"/>
        <v>577008580062.89807</v>
      </c>
      <c r="J60" s="90">
        <f t="shared" ca="1" si="9"/>
        <v>567312855639.16602</v>
      </c>
      <c r="K60" s="90">
        <f t="shared" ca="1" si="9"/>
        <v>557617131215.43384</v>
      </c>
      <c r="L60">
        <f ca="1">IF('Waste 2020'!$A68="MR",INDIRECT("'Waste 2020'!"&amp;'Country Selector'!$B$3&amp;ROW($A68))*10^12,0)*'Process Emissions Multipliers'!$B$45</f>
        <v>547921406791.70172</v>
      </c>
      <c r="M60" s="90">
        <f t="shared" ca="1" si="10"/>
        <v>542221358584.80524</v>
      </c>
      <c r="N60" s="90">
        <f t="shared" ca="1" si="10"/>
        <v>536521310377.90869</v>
      </c>
      <c r="O60" s="90">
        <f t="shared" ca="1" si="10"/>
        <v>530821262171.01221</v>
      </c>
      <c r="P60" s="90">
        <f t="shared" ca="1" si="10"/>
        <v>525121213964.11572</v>
      </c>
      <c r="Q60" s="90">
        <f t="shared" ca="1" si="10"/>
        <v>519421165757.21924</v>
      </c>
      <c r="R60" s="90">
        <f t="shared" ca="1" si="10"/>
        <v>513721117550.32263</v>
      </c>
      <c r="S60" s="90">
        <f t="shared" ca="1" si="10"/>
        <v>508021069343.42615</v>
      </c>
      <c r="T60" s="90">
        <f t="shared" ca="1" si="10"/>
        <v>502321021136.52966</v>
      </c>
      <c r="U60" s="90">
        <f t="shared" ca="1" si="10"/>
        <v>496620972929.63318</v>
      </c>
      <c r="V60">
        <f ca="1">IF('Waste 2030'!$A68="MR",INDIRECT("'Waste 2030'!"&amp;'Country Selector'!$B$3&amp;ROW($A68))*10^12,0)*'Process Emissions Multipliers'!$D$45</f>
        <v>490920924722.73669</v>
      </c>
      <c r="W60" s="90">
        <f t="shared" ca="1" si="8"/>
        <v>489730313780.28302</v>
      </c>
      <c r="X60" s="90">
        <f t="shared" ca="1" si="8"/>
        <v>488539702837.82922</v>
      </c>
      <c r="Y60" s="90">
        <f t="shared" ca="1" si="8"/>
        <v>487349091895.37549</v>
      </c>
      <c r="Z60" s="90">
        <f t="shared" ca="1" si="8"/>
        <v>486158480952.92175</v>
      </c>
      <c r="AA60" s="90">
        <f t="shared" ca="1" si="8"/>
        <v>484967870010.46814</v>
      </c>
      <c r="AB60" s="90">
        <f t="shared" ca="1" si="8"/>
        <v>483777259068.01428</v>
      </c>
      <c r="AC60" s="90">
        <f t="shared" ca="1" si="8"/>
        <v>482586648125.56067</v>
      </c>
      <c r="AD60" s="90">
        <f t="shared" ca="1" si="8"/>
        <v>481396037183.10681</v>
      </c>
      <c r="AE60" s="90">
        <f t="shared" ca="1" si="8"/>
        <v>480205426240.6532</v>
      </c>
      <c r="AF60" s="90">
        <f t="shared" ca="1" si="8"/>
        <v>479014815298.19946</v>
      </c>
      <c r="AG60" s="90">
        <f t="shared" ca="1" si="8"/>
        <v>477824204355.74573</v>
      </c>
      <c r="AH60" s="90">
        <f t="shared" ca="1" si="8"/>
        <v>476633593413.29199</v>
      </c>
      <c r="AI60" s="90">
        <f t="shared" ca="1" si="8"/>
        <v>475442982470.83826</v>
      </c>
      <c r="AJ60" s="90">
        <f t="shared" ca="1" si="8"/>
        <v>474252371528.38452</v>
      </c>
      <c r="AK60" s="90">
        <f t="shared" ca="1" si="8"/>
        <v>473061760585.93079</v>
      </c>
      <c r="AL60" s="90">
        <f t="shared" ca="1" si="8"/>
        <v>471871149643.47705</v>
      </c>
      <c r="AM60" s="90">
        <f t="shared" ca="1" si="11"/>
        <v>470680538701.02332</v>
      </c>
      <c r="AN60" s="90">
        <f t="shared" ca="1" si="11"/>
        <v>469489927758.56964</v>
      </c>
      <c r="AO60" s="90">
        <f t="shared" ca="1" si="11"/>
        <v>468299316816.11597</v>
      </c>
      <c r="AP60">
        <f ca="1">V60*'Process Emissions Multipliers'!$E$45</f>
        <v>467108705873.66217</v>
      </c>
    </row>
    <row r="61" spans="1:42">
      <c r="A61" s="74">
        <v>9</v>
      </c>
      <c r="B61">
        <f ca="1">IF('Waste 2010'!$A69="MR",INDIRECT("'Waste 2010'!"&amp;'Country Selector'!$B$3&amp;ROW($A69))*10^12,0)</f>
        <v>351986850176.80731</v>
      </c>
      <c r="C61" s="90">
        <f t="shared" ca="1" si="9"/>
        <v>360583543331.12793</v>
      </c>
      <c r="D61" s="90">
        <f t="shared" ca="1" si="9"/>
        <v>369180236485.44861</v>
      </c>
      <c r="E61" s="90">
        <f t="shared" ca="1" si="9"/>
        <v>377776929639.76917</v>
      </c>
      <c r="F61" s="90">
        <f t="shared" ca="1" si="9"/>
        <v>386373622794.08984</v>
      </c>
      <c r="G61" s="90">
        <f t="shared" ca="1" si="9"/>
        <v>394970315948.4104</v>
      </c>
      <c r="H61" s="90">
        <f t="shared" ca="1" si="9"/>
        <v>403567009102.73108</v>
      </c>
      <c r="I61" s="90">
        <f t="shared" ca="1" si="9"/>
        <v>412163702257.05164</v>
      </c>
      <c r="J61" s="90">
        <f t="shared" ca="1" si="9"/>
        <v>420760395411.37231</v>
      </c>
      <c r="K61" s="90">
        <f t="shared" ca="1" si="9"/>
        <v>429357088565.69293</v>
      </c>
      <c r="L61">
        <f ca="1">IF('Waste 2020'!$A69="MR",INDIRECT("'Waste 2020'!"&amp;'Country Selector'!$B$3&amp;ROW($A69))*10^12,0)*'Process Emissions Multipliers'!$B$45</f>
        <v>437953781720.01355</v>
      </c>
      <c r="M61" s="90">
        <f t="shared" ca="1" si="10"/>
        <v>423327622173.69263</v>
      </c>
      <c r="N61" s="90">
        <f t="shared" ca="1" si="10"/>
        <v>408701462627.3717</v>
      </c>
      <c r="O61" s="90">
        <f t="shared" ca="1" si="10"/>
        <v>394075303081.05078</v>
      </c>
      <c r="P61" s="90">
        <f t="shared" ca="1" si="10"/>
        <v>379449143534.72986</v>
      </c>
      <c r="Q61" s="90">
        <f t="shared" ca="1" si="10"/>
        <v>364822983988.40894</v>
      </c>
      <c r="R61" s="90">
        <f t="shared" ca="1" si="10"/>
        <v>350196824442.08801</v>
      </c>
      <c r="S61" s="90">
        <f t="shared" ca="1" si="10"/>
        <v>335570664895.76709</v>
      </c>
      <c r="T61" s="90">
        <f t="shared" ca="1" si="10"/>
        <v>320944505349.44617</v>
      </c>
      <c r="U61" s="90">
        <f t="shared" ca="1" si="10"/>
        <v>306318345803.12524</v>
      </c>
      <c r="V61">
        <f ca="1">IF('Waste 2030'!$A69="MR",INDIRECT("'Waste 2030'!"&amp;'Country Selector'!$B$3&amp;ROW($A69))*10^12,0)*'Process Emissions Multipliers'!$D$45</f>
        <v>291692186256.80432</v>
      </c>
      <c r="W61" s="90">
        <f t="shared" ca="1" si="8"/>
        <v>290984756829.17963</v>
      </c>
      <c r="X61" s="90">
        <f t="shared" ca="1" si="8"/>
        <v>290277327401.55487</v>
      </c>
      <c r="Y61" s="90">
        <f t="shared" ca="1" si="8"/>
        <v>289569897973.93018</v>
      </c>
      <c r="Z61" s="90">
        <f t="shared" ca="1" si="8"/>
        <v>288862468546.30542</v>
      </c>
      <c r="AA61" s="90">
        <f t="shared" ca="1" si="8"/>
        <v>288155039118.68073</v>
      </c>
      <c r="AB61" s="90">
        <f t="shared" ca="1" si="8"/>
        <v>287447609691.05603</v>
      </c>
      <c r="AC61" s="90">
        <f t="shared" ca="1" si="8"/>
        <v>286740180263.43127</v>
      </c>
      <c r="AD61" s="90">
        <f t="shared" ca="1" si="8"/>
        <v>286032750835.80658</v>
      </c>
      <c r="AE61" s="90">
        <f t="shared" ca="1" si="8"/>
        <v>285325321408.18188</v>
      </c>
      <c r="AF61" s="90">
        <f t="shared" ca="1" si="8"/>
        <v>284617891980.55713</v>
      </c>
      <c r="AG61" s="90">
        <f t="shared" ca="1" si="8"/>
        <v>283910462552.93243</v>
      </c>
      <c r="AH61" s="90">
        <f t="shared" ca="1" si="8"/>
        <v>283203033125.30774</v>
      </c>
      <c r="AI61" s="90">
        <f t="shared" ca="1" si="8"/>
        <v>282495603697.68298</v>
      </c>
      <c r="AJ61" s="90">
        <f t="shared" ca="1" si="8"/>
        <v>281788174270.05829</v>
      </c>
      <c r="AK61" s="90">
        <f t="shared" ca="1" si="8"/>
        <v>281080744842.43359</v>
      </c>
      <c r="AL61" s="90">
        <f t="shared" ca="1" si="8"/>
        <v>280373315414.80884</v>
      </c>
      <c r="AM61" s="90">
        <f t="shared" ca="1" si="11"/>
        <v>279665885987.18414</v>
      </c>
      <c r="AN61" s="90">
        <f t="shared" ca="1" si="11"/>
        <v>278958456559.55945</v>
      </c>
      <c r="AO61" s="90">
        <f t="shared" ca="1" si="11"/>
        <v>278251027131.93469</v>
      </c>
      <c r="AP61">
        <f ca="1">V61*'Process Emissions Multipliers'!$E$45</f>
        <v>277543597704.31</v>
      </c>
    </row>
    <row r="62" spans="1:42">
      <c r="A62" s="74">
        <v>10</v>
      </c>
      <c r="B62">
        <f ca="1">IF('Waste 2010'!$A70="MR",INDIRECT("'Waste 2010'!"&amp;'Country Selector'!$B$3&amp;ROW($A70))*10^12,0)</f>
        <v>274611134249.37445</v>
      </c>
      <c r="C62" s="90">
        <f t="shared" ca="1" si="9"/>
        <v>276485513344.73456</v>
      </c>
      <c r="D62" s="90">
        <f t="shared" ca="1" si="9"/>
        <v>278359892440.09467</v>
      </c>
      <c r="E62" s="90">
        <f t="shared" ca="1" si="9"/>
        <v>280234271535.45471</v>
      </c>
      <c r="F62" s="90">
        <f t="shared" ca="1" si="9"/>
        <v>282108650630.81482</v>
      </c>
      <c r="G62" s="90">
        <f t="shared" ca="1" si="9"/>
        <v>283983029726.17493</v>
      </c>
      <c r="H62" s="90">
        <f t="shared" ca="1" si="9"/>
        <v>285857408821.53503</v>
      </c>
      <c r="I62" s="90">
        <f t="shared" ca="1" si="9"/>
        <v>287731787916.89514</v>
      </c>
      <c r="J62" s="90">
        <f t="shared" ca="1" si="9"/>
        <v>289606167012.25519</v>
      </c>
      <c r="K62" s="90">
        <f t="shared" ca="1" si="9"/>
        <v>291480546107.61536</v>
      </c>
      <c r="L62">
        <f ca="1">IF('Waste 2020'!$A70="MR",INDIRECT("'Waste 2020'!"&amp;'Country Selector'!$B$3&amp;ROW($A70))*10^12,0)*'Process Emissions Multipliers'!$B$45</f>
        <v>293354925202.9754</v>
      </c>
      <c r="M62" s="90">
        <f t="shared" ca="1" si="10"/>
        <v>289020724221.7381</v>
      </c>
      <c r="N62" s="90">
        <f t="shared" ca="1" si="10"/>
        <v>284686523240.50073</v>
      </c>
      <c r="O62" s="90">
        <f t="shared" ca="1" si="10"/>
        <v>280352322259.26337</v>
      </c>
      <c r="P62" s="90">
        <f t="shared" ca="1" si="10"/>
        <v>276018121278.026</v>
      </c>
      <c r="Q62" s="90">
        <f t="shared" ca="1" si="10"/>
        <v>271683920296.7887</v>
      </c>
      <c r="R62" s="90">
        <f t="shared" ca="1" si="10"/>
        <v>267349719315.55133</v>
      </c>
      <c r="S62" s="90">
        <f t="shared" ca="1" si="10"/>
        <v>263015518334.31396</v>
      </c>
      <c r="T62" s="90">
        <f t="shared" ca="1" si="10"/>
        <v>258681317353.07666</v>
      </c>
      <c r="U62" s="90">
        <f t="shared" ca="1" si="10"/>
        <v>254347116371.83929</v>
      </c>
      <c r="V62">
        <f ca="1">IF('Waste 2030'!$A70="MR",INDIRECT("'Waste 2030'!"&amp;'Country Selector'!$B$3&amp;ROW($A70))*10^12,0)*'Process Emissions Multipliers'!$D$45</f>
        <v>250012915390.60196</v>
      </c>
      <c r="W62" s="90">
        <f t="shared" ca="1" si="8"/>
        <v>249406569036.57983</v>
      </c>
      <c r="X62" s="90">
        <f t="shared" ca="1" si="8"/>
        <v>248800222682.55768</v>
      </c>
      <c r="Y62" s="90">
        <f t="shared" ca="1" si="8"/>
        <v>248193876328.53552</v>
      </c>
      <c r="Z62" s="90">
        <f t="shared" ca="1" si="8"/>
        <v>247587529974.5134</v>
      </c>
      <c r="AA62" s="90">
        <f t="shared" ca="1" si="8"/>
        <v>246981183620.49127</v>
      </c>
      <c r="AB62" s="90">
        <f t="shared" ca="1" si="8"/>
        <v>246374837266.46912</v>
      </c>
      <c r="AC62" s="90">
        <f t="shared" ca="1" si="8"/>
        <v>245768490912.44702</v>
      </c>
      <c r="AD62" s="90">
        <f t="shared" ca="1" si="8"/>
        <v>245162144558.42487</v>
      </c>
      <c r="AE62" s="90">
        <f t="shared" ca="1" si="8"/>
        <v>244555798204.40271</v>
      </c>
      <c r="AF62" s="90">
        <f t="shared" ca="1" si="8"/>
        <v>243949451850.38055</v>
      </c>
      <c r="AG62" s="90">
        <f t="shared" ca="1" si="8"/>
        <v>243343105496.35843</v>
      </c>
      <c r="AH62" s="90">
        <f t="shared" ca="1" si="8"/>
        <v>242736759142.3363</v>
      </c>
      <c r="AI62" s="90">
        <f t="shared" ca="1" si="8"/>
        <v>242130412788.31415</v>
      </c>
      <c r="AJ62" s="90">
        <f t="shared" ca="1" si="8"/>
        <v>241524066434.29199</v>
      </c>
      <c r="AK62" s="90">
        <f t="shared" ca="1" si="8"/>
        <v>240917720080.26987</v>
      </c>
      <c r="AL62" s="90">
        <f t="shared" ca="1" si="8"/>
        <v>240311373726.24774</v>
      </c>
      <c r="AM62" s="90">
        <f t="shared" ca="1" si="11"/>
        <v>239705027372.22562</v>
      </c>
      <c r="AN62" s="90">
        <f t="shared" ca="1" si="11"/>
        <v>239098681018.20343</v>
      </c>
      <c r="AO62" s="90">
        <f t="shared" ca="1" si="11"/>
        <v>238492334664.1813</v>
      </c>
      <c r="AP62">
        <f ca="1">V62*'Process Emissions Multipliers'!$E$45</f>
        <v>237885988310.15918</v>
      </c>
    </row>
    <row r="63" spans="1:42">
      <c r="A63" s="74">
        <v>11</v>
      </c>
      <c r="B63">
        <f ca="1">IF('Waste 2010'!$A71="MR",INDIRECT("'Waste 2010'!"&amp;'Country Selector'!$B$3&amp;ROW($A71))*10^12,0)</f>
        <v>209052327026.31516</v>
      </c>
      <c r="C63" s="90">
        <f t="shared" ca="1" si="9"/>
        <v>207395313417.62268</v>
      </c>
      <c r="D63" s="90">
        <f t="shared" ca="1" si="9"/>
        <v>205738299808.93021</v>
      </c>
      <c r="E63" s="90">
        <f t="shared" ca="1" si="9"/>
        <v>204081286200.2377</v>
      </c>
      <c r="F63" s="90">
        <f t="shared" ref="D63:K95" ca="1" si="12">$B63*($L$1-F$1)/($L$1-$B$1)+$L63*(F$1-$B$1)/($L$1-$B$1)</f>
        <v>202424272591.54523</v>
      </c>
      <c r="G63" s="90">
        <f t="shared" ca="1" si="12"/>
        <v>200767258982.85278</v>
      </c>
      <c r="H63" s="90">
        <f t="shared" ca="1" si="12"/>
        <v>199110245374.16028</v>
      </c>
      <c r="I63" s="90">
        <f t="shared" ca="1" si="12"/>
        <v>197453231765.46783</v>
      </c>
      <c r="J63" s="90">
        <f t="shared" ca="1" si="12"/>
        <v>195796218156.77533</v>
      </c>
      <c r="K63" s="90">
        <f t="shared" ca="1" si="12"/>
        <v>194139204548.08289</v>
      </c>
      <c r="L63">
        <f ca="1">IF('Waste 2020'!$A71="MR",INDIRECT("'Waste 2020'!"&amp;'Country Selector'!$B$3&amp;ROW($A71))*10^12,0)*'Process Emissions Multipliers'!$B$45</f>
        <v>192482190939.39038</v>
      </c>
      <c r="M63" s="90">
        <f t="shared" ca="1" si="10"/>
        <v>187373385635.94894</v>
      </c>
      <c r="N63" s="90">
        <f t="shared" ca="1" si="10"/>
        <v>182264580332.50751</v>
      </c>
      <c r="O63" s="90">
        <f t="shared" ca="1" si="10"/>
        <v>177155775029.06607</v>
      </c>
      <c r="P63" s="90">
        <f t="shared" ref="N63:U95" ca="1" si="13">$L63*($V$1-P$1)/($V$1-$L$1)+$V63*(P$1-$L$1)/($V$1-$L$1)</f>
        <v>172046969725.62463</v>
      </c>
      <c r="Q63" s="90">
        <f t="shared" ca="1" si="13"/>
        <v>166938164422.18317</v>
      </c>
      <c r="R63" s="90">
        <f t="shared" ca="1" si="13"/>
        <v>161829359118.74176</v>
      </c>
      <c r="S63" s="90">
        <f t="shared" ca="1" si="13"/>
        <v>156720553815.30029</v>
      </c>
      <c r="T63" s="90">
        <f t="shared" ca="1" si="13"/>
        <v>151611748511.85886</v>
      </c>
      <c r="U63" s="90">
        <f t="shared" ca="1" si="13"/>
        <v>146502943208.41742</v>
      </c>
      <c r="V63">
        <f ca="1">IF('Waste 2030'!$A71="MR",INDIRECT("'Waste 2030'!"&amp;'Country Selector'!$B$3&amp;ROW($A71))*10^12,0)*'Process Emissions Multipliers'!$D$45</f>
        <v>141394137904.97598</v>
      </c>
      <c r="W63" s="90">
        <f t="shared" ref="W63:AL78" ca="1" si="14">$V63*($AP$1-W$1)/($AP$1-$V$1)+$AP63*(W$1-$V$1)/($AP$1-$V$1)</f>
        <v>141051220340.63797</v>
      </c>
      <c r="X63" s="90">
        <f t="shared" ca="1" si="14"/>
        <v>140708302776.30002</v>
      </c>
      <c r="Y63" s="90">
        <f t="shared" ca="1" si="14"/>
        <v>140365385211.96201</v>
      </c>
      <c r="Z63" s="90">
        <f t="shared" ca="1" si="14"/>
        <v>140022467647.62402</v>
      </c>
      <c r="AA63" s="90">
        <f t="shared" ca="1" si="14"/>
        <v>139679550083.28601</v>
      </c>
      <c r="AB63" s="90">
        <f t="shared" ca="1" si="14"/>
        <v>139336632518.94803</v>
      </c>
      <c r="AC63" s="90">
        <f t="shared" ca="1" si="14"/>
        <v>138993714954.61005</v>
      </c>
      <c r="AD63" s="90">
        <f t="shared" ca="1" si="14"/>
        <v>138650797390.27203</v>
      </c>
      <c r="AE63" s="90">
        <f t="shared" ca="1" si="14"/>
        <v>138307879825.93405</v>
      </c>
      <c r="AF63" s="90">
        <f t="shared" ca="1" si="14"/>
        <v>137964962261.59607</v>
      </c>
      <c r="AG63" s="90">
        <f t="shared" ca="1" si="14"/>
        <v>137622044697.25806</v>
      </c>
      <c r="AH63" s="90">
        <f t="shared" ca="1" si="14"/>
        <v>137279127132.92007</v>
      </c>
      <c r="AI63" s="90">
        <f t="shared" ca="1" si="14"/>
        <v>136936209568.58208</v>
      </c>
      <c r="AJ63" s="90">
        <f t="shared" ca="1" si="14"/>
        <v>136593292004.24409</v>
      </c>
      <c r="AK63" s="90">
        <f t="shared" ca="1" si="14"/>
        <v>136250374439.9061</v>
      </c>
      <c r="AL63" s="90">
        <f t="shared" ca="1" si="14"/>
        <v>135907456875.5681</v>
      </c>
      <c r="AM63" s="90">
        <f t="shared" ca="1" si="11"/>
        <v>135564539311.23012</v>
      </c>
      <c r="AN63" s="90">
        <f t="shared" ca="1" si="11"/>
        <v>135221621746.89214</v>
      </c>
      <c r="AO63" s="90">
        <f t="shared" ca="1" si="11"/>
        <v>134878704182.55412</v>
      </c>
      <c r="AP63">
        <f ca="1">V63*'Process Emissions Multipliers'!$E$45</f>
        <v>134535786618.21614</v>
      </c>
    </row>
    <row r="64" spans="1:42">
      <c r="A64" s="74">
        <v>12</v>
      </c>
      <c r="B64">
        <f ca="1">IF('Waste 2010'!$A72="MR",INDIRECT("'Waste 2010'!"&amp;'Country Selector'!$B$3&amp;ROW($A72))*10^12,0)</f>
        <v>156660441743.55066</v>
      </c>
      <c r="C64" s="90">
        <f t="shared" ref="C64:K127" ca="1" si="15">$B64*($L$1-C$1)/($L$1-$B$1)+$L64*(C$1-$B$1)/($L$1-$B$1)</f>
        <v>152558059061.2648</v>
      </c>
      <c r="D64" s="90">
        <f t="shared" ca="1" si="12"/>
        <v>148455676378.97891</v>
      </c>
      <c r="E64" s="90">
        <f t="shared" ca="1" si="12"/>
        <v>144353293696.69305</v>
      </c>
      <c r="F64" s="90">
        <f t="shared" ca="1" si="12"/>
        <v>140250911014.4072</v>
      </c>
      <c r="G64" s="90">
        <f t="shared" ca="1" si="12"/>
        <v>136148528332.12131</v>
      </c>
      <c r="H64" s="90">
        <f t="shared" ca="1" si="12"/>
        <v>132046145649.83545</v>
      </c>
      <c r="I64" s="90">
        <f t="shared" ca="1" si="12"/>
        <v>127943762967.54958</v>
      </c>
      <c r="J64" s="90">
        <f t="shared" ca="1" si="12"/>
        <v>123841380285.2637</v>
      </c>
      <c r="K64" s="90">
        <f t="shared" ca="1" si="12"/>
        <v>119738997602.97784</v>
      </c>
      <c r="L64">
        <f ca="1">IF('Waste 2020'!$A72="MR",INDIRECT("'Waste 2020'!"&amp;'Country Selector'!$B$3&amp;ROW($A72))*10^12,0)*'Process Emissions Multipliers'!$B$45</f>
        <v>115636614920.69197</v>
      </c>
      <c r="M64" s="90">
        <f t="shared" ref="M64:U127" ca="1" si="16">$L64*($V$1-M$1)/($V$1-$L$1)+$V64*(M$1-$L$1)/($V$1-$L$1)</f>
        <v>118234592898.50899</v>
      </c>
      <c r="N64" s="90">
        <f t="shared" ca="1" si="13"/>
        <v>120832570876.32602</v>
      </c>
      <c r="O64" s="90">
        <f t="shared" ca="1" si="13"/>
        <v>123430548854.14304</v>
      </c>
      <c r="P64" s="90">
        <f t="shared" ca="1" si="13"/>
        <v>126028526831.96007</v>
      </c>
      <c r="Q64" s="90">
        <f t="shared" ca="1" si="13"/>
        <v>128626504809.77707</v>
      </c>
      <c r="R64" s="90">
        <f t="shared" ca="1" si="13"/>
        <v>131224482787.59409</v>
      </c>
      <c r="S64" s="90">
        <f t="shared" ca="1" si="13"/>
        <v>133822460765.41112</v>
      </c>
      <c r="T64" s="90">
        <f t="shared" ca="1" si="13"/>
        <v>136420438743.22815</v>
      </c>
      <c r="U64" s="90">
        <f t="shared" ca="1" si="13"/>
        <v>139018416721.04517</v>
      </c>
      <c r="V64">
        <f ca="1">IF('Waste 2030'!$A72="MR",INDIRECT("'Waste 2030'!"&amp;'Country Selector'!$B$3&amp;ROW($A72))*10^12,0)*'Process Emissions Multipliers'!$D$45</f>
        <v>141616394698.86218</v>
      </c>
      <c r="W64" s="90">
        <f t="shared" ca="1" si="14"/>
        <v>141272938103.98483</v>
      </c>
      <c r="X64" s="90">
        <f t="shared" ca="1" si="14"/>
        <v>140929481509.10751</v>
      </c>
      <c r="Y64" s="90">
        <f t="shared" ca="1" si="14"/>
        <v>140586024914.23013</v>
      </c>
      <c r="Z64" s="90">
        <f t="shared" ca="1" si="14"/>
        <v>140242568319.35278</v>
      </c>
      <c r="AA64" s="90">
        <f t="shared" ca="1" si="14"/>
        <v>139899111724.47543</v>
      </c>
      <c r="AB64" s="90">
        <f t="shared" ca="1" si="14"/>
        <v>139555655129.59808</v>
      </c>
      <c r="AC64" s="90">
        <f t="shared" ca="1" si="14"/>
        <v>139212198534.72073</v>
      </c>
      <c r="AD64" s="90">
        <f t="shared" ca="1" si="14"/>
        <v>138868741939.84338</v>
      </c>
      <c r="AE64" s="90">
        <f t="shared" ca="1" si="14"/>
        <v>138525285344.966</v>
      </c>
      <c r="AF64" s="90">
        <f t="shared" ca="1" si="14"/>
        <v>138181828750.08868</v>
      </c>
      <c r="AG64" s="90">
        <f t="shared" ca="1" si="14"/>
        <v>137838372155.21133</v>
      </c>
      <c r="AH64" s="90">
        <f t="shared" ca="1" si="14"/>
        <v>137494915560.33398</v>
      </c>
      <c r="AI64" s="90">
        <f t="shared" ca="1" si="14"/>
        <v>137151458965.45662</v>
      </c>
      <c r="AJ64" s="90">
        <f t="shared" ca="1" si="14"/>
        <v>136808002370.57928</v>
      </c>
      <c r="AK64" s="90">
        <f t="shared" ca="1" si="14"/>
        <v>136464545775.70192</v>
      </c>
      <c r="AL64" s="90">
        <f t="shared" ca="1" si="14"/>
        <v>136121089180.82458</v>
      </c>
      <c r="AM64" s="90">
        <f t="shared" ca="1" si="11"/>
        <v>135777632585.94722</v>
      </c>
      <c r="AN64" s="90">
        <f t="shared" ca="1" si="11"/>
        <v>135434175991.06985</v>
      </c>
      <c r="AO64" s="90">
        <f t="shared" ca="1" si="11"/>
        <v>135090719396.19254</v>
      </c>
      <c r="AP64">
        <f ca="1">V64*'Process Emissions Multipliers'!$E$45</f>
        <v>134747262801.31517</v>
      </c>
    </row>
    <row r="65" spans="1:42">
      <c r="A65" s="74">
        <v>13</v>
      </c>
      <c r="B65">
        <f ca="1">IF('Waste 2010'!$A73="MR",INDIRECT("'Waste 2010'!"&amp;'Country Selector'!$B$3&amp;ROW($A73))*10^12,0)</f>
        <v>122194523815.29372</v>
      </c>
      <c r="C65" s="90">
        <f t="shared" ca="1" si="15"/>
        <v>121910627250.20302</v>
      </c>
      <c r="D65" s="90">
        <f t="shared" ca="1" si="12"/>
        <v>121626730685.11227</v>
      </c>
      <c r="E65" s="90">
        <f t="shared" ca="1" si="12"/>
        <v>121342834120.02156</v>
      </c>
      <c r="F65" s="90">
        <f t="shared" ca="1" si="12"/>
        <v>121058937554.93086</v>
      </c>
      <c r="G65" s="90">
        <f t="shared" ca="1" si="12"/>
        <v>120775040989.84015</v>
      </c>
      <c r="H65" s="90">
        <f t="shared" ca="1" si="12"/>
        <v>120491144424.74942</v>
      </c>
      <c r="I65" s="90">
        <f t="shared" ca="1" si="12"/>
        <v>120207247859.65871</v>
      </c>
      <c r="J65" s="90">
        <f t="shared" ca="1" si="12"/>
        <v>119923351294.56799</v>
      </c>
      <c r="K65" s="90">
        <f t="shared" ca="1" si="12"/>
        <v>119639454729.47728</v>
      </c>
      <c r="L65">
        <f ca="1">IF('Waste 2020'!$A73="MR",INDIRECT("'Waste 2020'!"&amp;'Country Selector'!$B$3&amp;ROW($A73))*10^12,0)*'Process Emissions Multipliers'!$B$45</f>
        <v>119355558164.38655</v>
      </c>
      <c r="M65" s="90">
        <f t="shared" ca="1" si="16"/>
        <v>118455234604.92426</v>
      </c>
      <c r="N65" s="90">
        <f t="shared" ca="1" si="13"/>
        <v>117554911045.46194</v>
      </c>
      <c r="O65" s="90">
        <f t="shared" ca="1" si="13"/>
        <v>116654587485.99963</v>
      </c>
      <c r="P65" s="90">
        <f t="shared" ca="1" si="13"/>
        <v>115754263926.53732</v>
      </c>
      <c r="Q65" s="90">
        <f t="shared" ca="1" si="13"/>
        <v>114853940367.07501</v>
      </c>
      <c r="R65" s="90">
        <f t="shared" ca="1" si="13"/>
        <v>113953616807.61272</v>
      </c>
      <c r="S65" s="90">
        <f t="shared" ca="1" si="13"/>
        <v>113053293248.15041</v>
      </c>
      <c r="T65" s="90">
        <f t="shared" ca="1" si="13"/>
        <v>112152969688.68811</v>
      </c>
      <c r="U65" s="90">
        <f t="shared" ca="1" si="13"/>
        <v>111252646129.2258</v>
      </c>
      <c r="V65">
        <f ca="1">IF('Waste 2030'!$A73="MR",INDIRECT("'Waste 2030'!"&amp;'Country Selector'!$B$3&amp;ROW($A73))*10^12,0)*'Process Emissions Multipliers'!$D$45</f>
        <v>110352322569.76349</v>
      </c>
      <c r="W65" s="90">
        <f t="shared" ca="1" si="14"/>
        <v>110084689482.31473</v>
      </c>
      <c r="X65" s="90">
        <f t="shared" ca="1" si="14"/>
        <v>109817056394.86598</v>
      </c>
      <c r="Y65" s="90">
        <f t="shared" ca="1" si="14"/>
        <v>109549423307.41722</v>
      </c>
      <c r="Z65" s="90">
        <f t="shared" ca="1" si="14"/>
        <v>109281790219.96848</v>
      </c>
      <c r="AA65" s="90">
        <f t="shared" ca="1" si="14"/>
        <v>109014157132.51971</v>
      </c>
      <c r="AB65" s="90">
        <f t="shared" ca="1" si="14"/>
        <v>108746524045.07095</v>
      </c>
      <c r="AC65" s="90">
        <f t="shared" ca="1" si="14"/>
        <v>108478890957.62221</v>
      </c>
      <c r="AD65" s="90">
        <f t="shared" ca="1" si="14"/>
        <v>108211257870.17345</v>
      </c>
      <c r="AE65" s="90">
        <f t="shared" ca="1" si="14"/>
        <v>107943624782.7247</v>
      </c>
      <c r="AF65" s="90">
        <f t="shared" ca="1" si="14"/>
        <v>107675991695.27594</v>
      </c>
      <c r="AG65" s="90">
        <f t="shared" ca="1" si="14"/>
        <v>107408358607.82718</v>
      </c>
      <c r="AH65" s="90">
        <f t="shared" ca="1" si="14"/>
        <v>107140725520.37843</v>
      </c>
      <c r="AI65" s="90">
        <f t="shared" ca="1" si="14"/>
        <v>106873092432.92967</v>
      </c>
      <c r="AJ65" s="90">
        <f t="shared" ca="1" si="14"/>
        <v>106605459345.48093</v>
      </c>
      <c r="AK65" s="90">
        <f t="shared" ca="1" si="14"/>
        <v>106337826258.03217</v>
      </c>
      <c r="AL65" s="90">
        <f t="shared" ca="1" si="14"/>
        <v>106070193170.5834</v>
      </c>
      <c r="AM65" s="90">
        <f t="shared" ca="1" si="11"/>
        <v>105802560083.13466</v>
      </c>
      <c r="AN65" s="90">
        <f t="shared" ca="1" si="11"/>
        <v>105534926995.6859</v>
      </c>
      <c r="AO65" s="90">
        <f t="shared" ca="1" si="11"/>
        <v>105267293908.23715</v>
      </c>
      <c r="AP65">
        <f ca="1">V65*'Process Emissions Multipliers'!$E$45</f>
        <v>104999660820.78839</v>
      </c>
    </row>
    <row r="66" spans="1:42">
      <c r="A66" s="74">
        <v>14</v>
      </c>
      <c r="B66">
        <f ca="1">IF('Waste 2010'!$A74="MR",INDIRECT("'Waste 2010'!"&amp;'Country Selector'!$B$3&amp;ROW($A74))*10^12,0)</f>
        <v>120508330739.0975</v>
      </c>
      <c r="C66" s="90">
        <f t="shared" ca="1" si="15"/>
        <v>122497824581.08981</v>
      </c>
      <c r="D66" s="90">
        <f t="shared" ca="1" si="12"/>
        <v>124487318423.08212</v>
      </c>
      <c r="E66" s="90">
        <f t="shared" ca="1" si="12"/>
        <v>126476812265.07443</v>
      </c>
      <c r="F66" s="90">
        <f t="shared" ca="1" si="12"/>
        <v>128466306107.06673</v>
      </c>
      <c r="G66" s="90">
        <f t="shared" ca="1" si="12"/>
        <v>130455799949.05904</v>
      </c>
      <c r="H66" s="90">
        <f t="shared" ca="1" si="12"/>
        <v>132445293791.05133</v>
      </c>
      <c r="I66" s="90">
        <f t="shared" ca="1" si="12"/>
        <v>134434787633.04366</v>
      </c>
      <c r="J66" s="90">
        <f t="shared" ca="1" si="12"/>
        <v>136424281475.03596</v>
      </c>
      <c r="K66" s="90">
        <f t="shared" ca="1" si="12"/>
        <v>138413775317.02826</v>
      </c>
      <c r="L66">
        <f ca="1">IF('Waste 2020'!$A74="MR",INDIRECT("'Waste 2020'!"&amp;'Country Selector'!$B$3&amp;ROW($A74))*10^12,0)*'Process Emissions Multipliers'!$B$45</f>
        <v>140403269159.02057</v>
      </c>
      <c r="M66" s="90">
        <f t="shared" ca="1" si="16"/>
        <v>140184903912.3822</v>
      </c>
      <c r="N66" s="90">
        <f t="shared" ca="1" si="13"/>
        <v>139966538665.74384</v>
      </c>
      <c r="O66" s="90">
        <f t="shared" ca="1" si="13"/>
        <v>139748173419.10547</v>
      </c>
      <c r="P66" s="90">
        <f t="shared" ca="1" si="13"/>
        <v>139529808172.4671</v>
      </c>
      <c r="Q66" s="90">
        <f t="shared" ca="1" si="13"/>
        <v>139311442925.82874</v>
      </c>
      <c r="R66" s="90">
        <f t="shared" ca="1" si="13"/>
        <v>139093077679.19037</v>
      </c>
      <c r="S66" s="90">
        <f t="shared" ca="1" si="13"/>
        <v>138874712432.55197</v>
      </c>
      <c r="T66" s="90">
        <f t="shared" ca="1" si="13"/>
        <v>138656347185.9136</v>
      </c>
      <c r="U66" s="90">
        <f t="shared" ca="1" si="13"/>
        <v>138437981939.27527</v>
      </c>
      <c r="V66">
        <f ca="1">IF('Waste 2030'!$A74="MR",INDIRECT("'Waste 2030'!"&amp;'Country Selector'!$B$3&amp;ROW($A74))*10^12,0)*'Process Emissions Multipliers'!$D$45</f>
        <v>138219616692.63687</v>
      </c>
      <c r="W66" s="90">
        <f t="shared" ca="1" si="14"/>
        <v>137884398168.00595</v>
      </c>
      <c r="X66" s="90">
        <f t="shared" ca="1" si="14"/>
        <v>137549179643.375</v>
      </c>
      <c r="Y66" s="90">
        <f t="shared" ca="1" si="14"/>
        <v>137213961118.74403</v>
      </c>
      <c r="Z66" s="90">
        <f t="shared" ca="1" si="14"/>
        <v>136878742594.1131</v>
      </c>
      <c r="AA66" s="90">
        <f t="shared" ca="1" si="14"/>
        <v>136543524069.48215</v>
      </c>
      <c r="AB66" s="90">
        <f t="shared" ca="1" si="14"/>
        <v>136208305544.85123</v>
      </c>
      <c r="AC66" s="90">
        <f t="shared" ca="1" si="14"/>
        <v>135873087020.22028</v>
      </c>
      <c r="AD66" s="90">
        <f t="shared" ca="1" si="14"/>
        <v>135537868495.58934</v>
      </c>
      <c r="AE66" s="90">
        <f t="shared" ca="1" si="14"/>
        <v>135202649970.9584</v>
      </c>
      <c r="AF66" s="90">
        <f t="shared" ca="1" si="14"/>
        <v>134867431446.32745</v>
      </c>
      <c r="AG66" s="90">
        <f t="shared" ca="1" si="14"/>
        <v>134532212921.69652</v>
      </c>
      <c r="AH66" s="90">
        <f t="shared" ca="1" si="14"/>
        <v>134196994397.06557</v>
      </c>
      <c r="AI66" s="90">
        <f t="shared" ca="1" si="14"/>
        <v>133861775872.43463</v>
      </c>
      <c r="AJ66" s="90">
        <f t="shared" ca="1" si="14"/>
        <v>133526557347.80368</v>
      </c>
      <c r="AK66" s="90">
        <f t="shared" ca="1" si="14"/>
        <v>133191338823.17273</v>
      </c>
      <c r="AL66" s="90">
        <f t="shared" ca="1" si="14"/>
        <v>132856120298.54181</v>
      </c>
      <c r="AM66" s="90">
        <f t="shared" ca="1" si="11"/>
        <v>132520901773.91086</v>
      </c>
      <c r="AN66" s="90">
        <f t="shared" ca="1" si="11"/>
        <v>132185683249.27992</v>
      </c>
      <c r="AO66" s="90">
        <f t="shared" ca="1" si="11"/>
        <v>131850464724.64899</v>
      </c>
      <c r="AP66">
        <f ca="1">V66*'Process Emissions Multipliers'!$E$45</f>
        <v>131515246200.01804</v>
      </c>
    </row>
    <row r="67" spans="1:42">
      <c r="A67" s="74">
        <v>15</v>
      </c>
      <c r="B67">
        <f ca="1">IF('Waste 2010'!$A75="MR",INDIRECT("'Waste 2010'!"&amp;'Country Selector'!$B$3&amp;ROW($A75))*10^12,0)</f>
        <v>103238528967.86079</v>
      </c>
      <c r="C67" s="90">
        <f t="shared" ca="1" si="15"/>
        <v>103997647989.23399</v>
      </c>
      <c r="D67" s="90">
        <f t="shared" ca="1" si="12"/>
        <v>104756767010.60716</v>
      </c>
      <c r="E67" s="90">
        <f t="shared" ca="1" si="12"/>
        <v>105515886031.98035</v>
      </c>
      <c r="F67" s="90">
        <f t="shared" ca="1" si="12"/>
        <v>106275005053.35355</v>
      </c>
      <c r="G67" s="90">
        <f t="shared" ca="1" si="12"/>
        <v>107034124074.72672</v>
      </c>
      <c r="H67" s="90">
        <f t="shared" ca="1" si="12"/>
        <v>107793243096.09991</v>
      </c>
      <c r="I67" s="90">
        <f t="shared" ca="1" si="12"/>
        <v>108552362117.47308</v>
      </c>
      <c r="J67" s="90">
        <f t="shared" ca="1" si="12"/>
        <v>109311481138.84628</v>
      </c>
      <c r="K67" s="90">
        <f t="shared" ca="1" si="12"/>
        <v>110070600160.21945</v>
      </c>
      <c r="L67">
        <f ca="1">IF('Waste 2020'!$A75="MR",INDIRECT("'Waste 2020'!"&amp;'Country Selector'!$B$3&amp;ROW($A75))*10^12,0)*'Process Emissions Multipliers'!$B$45</f>
        <v>110829719181.59265</v>
      </c>
      <c r="M67" s="90">
        <f t="shared" ca="1" si="16"/>
        <v>120790958238.30045</v>
      </c>
      <c r="N67" s="90">
        <f t="shared" ca="1" si="13"/>
        <v>130752197295.00824</v>
      </c>
      <c r="O67" s="90">
        <f t="shared" ca="1" si="13"/>
        <v>140713436351.71603</v>
      </c>
      <c r="P67" s="90">
        <f t="shared" ca="1" si="13"/>
        <v>150674675408.42383</v>
      </c>
      <c r="Q67" s="90">
        <f t="shared" ca="1" si="13"/>
        <v>160635914465.13165</v>
      </c>
      <c r="R67" s="90">
        <f t="shared" ca="1" si="13"/>
        <v>170597153521.83942</v>
      </c>
      <c r="S67" s="90">
        <f t="shared" ca="1" si="13"/>
        <v>180558392578.54721</v>
      </c>
      <c r="T67" s="90">
        <f t="shared" ca="1" si="13"/>
        <v>190519631635.25504</v>
      </c>
      <c r="U67" s="90">
        <f t="shared" ca="1" si="13"/>
        <v>200480870691.96283</v>
      </c>
      <c r="V67">
        <f ca="1">IF('Waste 2030'!$A75="MR",INDIRECT("'Waste 2030'!"&amp;'Country Selector'!$B$3&amp;ROW($A75))*10^12,0)*'Process Emissions Multipliers'!$D$45</f>
        <v>210442109748.67062</v>
      </c>
      <c r="W67" s="90">
        <f t="shared" ca="1" si="14"/>
        <v>209931732891.62115</v>
      </c>
      <c r="X67" s="90">
        <f t="shared" ca="1" si="14"/>
        <v>209421356034.57166</v>
      </c>
      <c r="Y67" s="90">
        <f t="shared" ca="1" si="14"/>
        <v>208910979177.52219</v>
      </c>
      <c r="Z67" s="90">
        <f t="shared" ca="1" si="14"/>
        <v>208400602320.47269</v>
      </c>
      <c r="AA67" s="90">
        <f t="shared" ca="1" si="14"/>
        <v>207890225463.42325</v>
      </c>
      <c r="AB67" s="90">
        <f t="shared" ca="1" si="14"/>
        <v>207379848606.37372</v>
      </c>
      <c r="AC67" s="90">
        <f t="shared" ca="1" si="14"/>
        <v>206869471749.32428</v>
      </c>
      <c r="AD67" s="90">
        <f t="shared" ca="1" si="14"/>
        <v>206359094892.27478</v>
      </c>
      <c r="AE67" s="90">
        <f t="shared" ca="1" si="14"/>
        <v>205848718035.22528</v>
      </c>
      <c r="AF67" s="90">
        <f t="shared" ca="1" si="14"/>
        <v>205338341178.17581</v>
      </c>
      <c r="AG67" s="90">
        <f t="shared" ca="1" si="14"/>
        <v>204827964321.12634</v>
      </c>
      <c r="AH67" s="90">
        <f t="shared" ca="1" si="14"/>
        <v>204317587464.07684</v>
      </c>
      <c r="AI67" s="90">
        <f t="shared" ca="1" si="14"/>
        <v>203807210607.02734</v>
      </c>
      <c r="AJ67" s="90">
        <f t="shared" ca="1" si="14"/>
        <v>203296833749.97791</v>
      </c>
      <c r="AK67" s="90">
        <f t="shared" ca="1" si="14"/>
        <v>202786456892.92841</v>
      </c>
      <c r="AL67" s="90">
        <f t="shared" ca="1" si="14"/>
        <v>202276080035.87894</v>
      </c>
      <c r="AM67" s="90">
        <f t="shared" ca="1" si="11"/>
        <v>201765703178.82947</v>
      </c>
      <c r="AN67" s="90">
        <f t="shared" ca="1" si="11"/>
        <v>201255326321.77997</v>
      </c>
      <c r="AO67" s="90">
        <f t="shared" ca="1" si="11"/>
        <v>200744949464.73047</v>
      </c>
      <c r="AP67">
        <f ca="1">V67*'Process Emissions Multipliers'!$E$45</f>
        <v>200234572607.681</v>
      </c>
    </row>
    <row r="68" spans="1:42">
      <c r="A68" s="74">
        <v>16</v>
      </c>
      <c r="B68">
        <f ca="1">IF('Waste 2010'!$A76="MR",INDIRECT("'Waste 2010'!"&amp;'Country Selector'!$B$3&amp;ROW($A76))*10^12,0)</f>
        <v>70307702156.153336</v>
      </c>
      <c r="C68" s="90">
        <f t="shared" ca="1" si="15"/>
        <v>73744629859.686203</v>
      </c>
      <c r="D68" s="90">
        <f t="shared" ca="1" si="12"/>
        <v>77181557563.21907</v>
      </c>
      <c r="E68" s="90">
        <f t="shared" ca="1" si="12"/>
        <v>80618485266.751938</v>
      </c>
      <c r="F68" s="90">
        <f t="shared" ca="1" si="12"/>
        <v>84055412970.284805</v>
      </c>
      <c r="G68" s="90">
        <f t="shared" ca="1" si="12"/>
        <v>87492340673.817673</v>
      </c>
      <c r="H68" s="90">
        <f t="shared" ca="1" si="12"/>
        <v>90929268377.35054</v>
      </c>
      <c r="I68" s="90">
        <f t="shared" ca="1" si="12"/>
        <v>94366196080.883392</v>
      </c>
      <c r="J68" s="90">
        <f t="shared" ca="1" si="12"/>
        <v>97803123784.416275</v>
      </c>
      <c r="K68" s="90">
        <f t="shared" ca="1" si="12"/>
        <v>101240051487.94916</v>
      </c>
      <c r="L68">
        <f ca="1">IF('Waste 2020'!$A76="MR",INDIRECT("'Waste 2020'!"&amp;'Country Selector'!$B$3&amp;ROW($A76))*10^12,0)*'Process Emissions Multipliers'!$B$45</f>
        <v>104676979191.48201</v>
      </c>
      <c r="M68" s="90">
        <f t="shared" ca="1" si="16"/>
        <v>104182817188.3512</v>
      </c>
      <c r="N68" s="90">
        <f t="shared" ca="1" si="13"/>
        <v>103688655185.22038</v>
      </c>
      <c r="O68" s="90">
        <f t="shared" ca="1" si="13"/>
        <v>103194493182.08957</v>
      </c>
      <c r="P68" s="90">
        <f t="shared" ca="1" si="13"/>
        <v>102700331178.95876</v>
      </c>
      <c r="Q68" s="90">
        <f t="shared" ca="1" si="13"/>
        <v>102206169175.82794</v>
      </c>
      <c r="R68" s="90">
        <f t="shared" ca="1" si="13"/>
        <v>101712007172.69713</v>
      </c>
      <c r="S68" s="90">
        <f t="shared" ca="1" si="13"/>
        <v>101217845169.56631</v>
      </c>
      <c r="T68" s="90">
        <f t="shared" ca="1" si="13"/>
        <v>100723683166.4355</v>
      </c>
      <c r="U68" s="90">
        <f t="shared" ca="1" si="13"/>
        <v>100229521163.30469</v>
      </c>
      <c r="V68">
        <f ca="1">IF('Waste 2030'!$A76="MR",INDIRECT("'Waste 2030'!"&amp;'Country Selector'!$B$3&amp;ROW($A76))*10^12,0)*'Process Emissions Multipliers'!$D$45</f>
        <v>99735359160.173874</v>
      </c>
      <c r="W68" s="90">
        <f t="shared" ca="1" si="14"/>
        <v>99493474970.713593</v>
      </c>
      <c r="X68" s="90">
        <f t="shared" ca="1" si="14"/>
        <v>99251590781.253281</v>
      </c>
      <c r="Y68" s="90">
        <f t="shared" ca="1" si="14"/>
        <v>99009706591.792999</v>
      </c>
      <c r="Z68" s="90">
        <f t="shared" ca="1" si="14"/>
        <v>98767822402.332703</v>
      </c>
      <c r="AA68" s="90">
        <f t="shared" ca="1" si="14"/>
        <v>98525938212.872421</v>
      </c>
      <c r="AB68" s="90">
        <f t="shared" ca="1" si="14"/>
        <v>98284054023.41214</v>
      </c>
      <c r="AC68" s="90">
        <f t="shared" ca="1" si="14"/>
        <v>98042169833.951843</v>
      </c>
      <c r="AD68" s="90">
        <f t="shared" ca="1" si="14"/>
        <v>97800285644.491547</v>
      </c>
      <c r="AE68" s="90">
        <f t="shared" ca="1" si="14"/>
        <v>97558401455.03125</v>
      </c>
      <c r="AF68" s="90">
        <f t="shared" ca="1" si="14"/>
        <v>97316517265.570969</v>
      </c>
      <c r="AG68" s="90">
        <f t="shared" ca="1" si="14"/>
        <v>97074633076.110672</v>
      </c>
      <c r="AH68" s="90">
        <f t="shared" ca="1" si="14"/>
        <v>96832748886.650391</v>
      </c>
      <c r="AI68" s="90">
        <f t="shared" ca="1" si="14"/>
        <v>96590864697.190094</v>
      </c>
      <c r="AJ68" s="90">
        <f t="shared" ca="1" si="14"/>
        <v>96348980507.729813</v>
      </c>
      <c r="AK68" s="90">
        <f t="shared" ca="1" si="14"/>
        <v>96107096318.269516</v>
      </c>
      <c r="AL68" s="90">
        <f t="shared" ca="1" si="14"/>
        <v>95865212128.809219</v>
      </c>
      <c r="AM68" s="90">
        <f t="shared" ca="1" si="11"/>
        <v>95623327939.348923</v>
      </c>
      <c r="AN68" s="90">
        <f t="shared" ca="1" si="11"/>
        <v>95381443749.888641</v>
      </c>
      <c r="AO68" s="90">
        <f t="shared" ca="1" si="11"/>
        <v>95139559560.42836</v>
      </c>
      <c r="AP68">
        <f ca="1">V68*'Process Emissions Multipliers'!$E$45</f>
        <v>94897675370.968063</v>
      </c>
    </row>
    <row r="69" spans="1:42">
      <c r="A69" s="74">
        <v>17</v>
      </c>
      <c r="B69">
        <f ca="1">IF('Waste 2010'!$A77="MR",INDIRECT("'Waste 2010'!"&amp;'Country Selector'!$B$3&amp;ROW($A77))*10^12,0)</f>
        <v>60553782402.488213</v>
      </c>
      <c r="C69" s="90">
        <f t="shared" ca="1" si="15"/>
        <v>61792724028.255814</v>
      </c>
      <c r="D69" s="90">
        <f t="shared" ca="1" si="12"/>
        <v>63031665654.023399</v>
      </c>
      <c r="E69" s="90">
        <f t="shared" ca="1" si="12"/>
        <v>64270607279.790993</v>
      </c>
      <c r="F69" s="90">
        <f t="shared" ca="1" si="12"/>
        <v>65509548905.558594</v>
      </c>
      <c r="G69" s="90">
        <f t="shared" ca="1" si="12"/>
        <v>66748490531.32618</v>
      </c>
      <c r="H69" s="90">
        <f t="shared" ca="1" si="12"/>
        <v>67987432157.093781</v>
      </c>
      <c r="I69" s="90">
        <f t="shared" ca="1" si="12"/>
        <v>69226373782.861374</v>
      </c>
      <c r="J69" s="90">
        <f t="shared" ca="1" si="12"/>
        <v>70465315408.628967</v>
      </c>
      <c r="K69" s="90">
        <f t="shared" ca="1" si="12"/>
        <v>71704257034.396561</v>
      </c>
      <c r="L69">
        <f ca="1">IF('Waste 2020'!$A77="MR",INDIRECT("'Waste 2020'!"&amp;'Country Selector'!$B$3&amp;ROW($A77))*10^12,0)*'Process Emissions Multipliers'!$B$45</f>
        <v>72943198660.164154</v>
      </c>
      <c r="M69" s="90">
        <f t="shared" ca="1" si="16"/>
        <v>79665878652.99588</v>
      </c>
      <c r="N69" s="90">
        <f t="shared" ca="1" si="13"/>
        <v>86388558645.827591</v>
      </c>
      <c r="O69" s="90">
        <f t="shared" ca="1" si="13"/>
        <v>93111238638.659317</v>
      </c>
      <c r="P69" s="90">
        <f t="shared" ca="1" si="13"/>
        <v>99833918631.491028</v>
      </c>
      <c r="Q69" s="90">
        <f t="shared" ca="1" si="13"/>
        <v>106556598624.32275</v>
      </c>
      <c r="R69" s="90">
        <f t="shared" ca="1" si="13"/>
        <v>113279278617.15448</v>
      </c>
      <c r="S69" s="90">
        <f t="shared" ca="1" si="13"/>
        <v>120001958609.98621</v>
      </c>
      <c r="T69" s="90">
        <f t="shared" ca="1" si="13"/>
        <v>126724638602.81792</v>
      </c>
      <c r="U69" s="90">
        <f t="shared" ca="1" si="13"/>
        <v>133447318595.64964</v>
      </c>
      <c r="V69">
        <f ca="1">IF('Waste 2030'!$A77="MR",INDIRECT("'Waste 2030'!"&amp;'Country Selector'!$B$3&amp;ROW($A77))*10^12,0)*'Process Emissions Multipliers'!$D$45</f>
        <v>140169998588.48135</v>
      </c>
      <c r="W69" s="90">
        <f t="shared" ca="1" si="14"/>
        <v>139830049880.41309</v>
      </c>
      <c r="X69" s="90">
        <f t="shared" ca="1" si="14"/>
        <v>139490101172.34485</v>
      </c>
      <c r="Y69" s="90">
        <f t="shared" ca="1" si="14"/>
        <v>139150152464.27658</v>
      </c>
      <c r="Z69" s="90">
        <f t="shared" ca="1" si="14"/>
        <v>138810203756.20831</v>
      </c>
      <c r="AA69" s="90">
        <f t="shared" ca="1" si="14"/>
        <v>138470255048.14005</v>
      </c>
      <c r="AB69" s="90">
        <f t="shared" ca="1" si="14"/>
        <v>138130306340.07181</v>
      </c>
      <c r="AC69" s="90">
        <f t="shared" ca="1" si="14"/>
        <v>137790357632.00354</v>
      </c>
      <c r="AD69" s="90">
        <f t="shared" ca="1" si="14"/>
        <v>137450408923.9353</v>
      </c>
      <c r="AE69" s="90">
        <f t="shared" ca="1" si="14"/>
        <v>137110460215.86703</v>
      </c>
      <c r="AF69" s="90">
        <f t="shared" ca="1" si="14"/>
        <v>136770511507.79877</v>
      </c>
      <c r="AG69" s="90">
        <f t="shared" ca="1" si="14"/>
        <v>136430562799.73053</v>
      </c>
      <c r="AH69" s="90">
        <f t="shared" ca="1" si="14"/>
        <v>136090614091.66223</v>
      </c>
      <c r="AI69" s="90">
        <f t="shared" ca="1" si="14"/>
        <v>135750665383.59399</v>
      </c>
      <c r="AJ69" s="90">
        <f t="shared" ca="1" si="14"/>
        <v>135410716675.52573</v>
      </c>
      <c r="AK69" s="90">
        <f t="shared" ca="1" si="14"/>
        <v>135070767967.45746</v>
      </c>
      <c r="AL69" s="90">
        <f t="shared" ca="1" si="14"/>
        <v>134730819259.38922</v>
      </c>
      <c r="AM69" s="90">
        <f t="shared" ca="1" si="11"/>
        <v>134390870551.32095</v>
      </c>
      <c r="AN69" s="90">
        <f t="shared" ca="1" si="11"/>
        <v>134050921843.2527</v>
      </c>
      <c r="AO69" s="90">
        <f t="shared" ca="1" si="11"/>
        <v>133710973135.18445</v>
      </c>
      <c r="AP69">
        <f ca="1">V69*'Process Emissions Multipliers'!$E$45</f>
        <v>133371024427.11618</v>
      </c>
    </row>
    <row r="70" spans="1:42">
      <c r="A70" s="74">
        <v>18</v>
      </c>
      <c r="B70">
        <f ca="1">IF('Waste 2010'!$A78="MR",INDIRECT("'Waste 2010'!"&amp;'Country Selector'!$B$3&amp;ROW($A78))*10^12,0)</f>
        <v>61826775713.855751</v>
      </c>
      <c r="C70" s="90">
        <f t="shared" ca="1" si="15"/>
        <v>66777104450.636475</v>
      </c>
      <c r="D70" s="90">
        <f t="shared" ca="1" si="12"/>
        <v>71727433187.417206</v>
      </c>
      <c r="E70" s="90">
        <f t="shared" ca="1" si="12"/>
        <v>76677761924.197937</v>
      </c>
      <c r="F70" s="90">
        <f t="shared" ca="1" si="12"/>
        <v>81628090660.978668</v>
      </c>
      <c r="G70" s="90">
        <f t="shared" ca="1" si="12"/>
        <v>86578419397.759399</v>
      </c>
      <c r="H70" s="90">
        <f t="shared" ca="1" si="12"/>
        <v>91528748134.540115</v>
      </c>
      <c r="I70" s="90">
        <f t="shared" ca="1" si="12"/>
        <v>96479076871.320831</v>
      </c>
      <c r="J70" s="90">
        <f t="shared" ca="1" si="12"/>
        <v>101429405608.10156</v>
      </c>
      <c r="K70" s="90">
        <f t="shared" ca="1" si="12"/>
        <v>106379734344.88231</v>
      </c>
      <c r="L70">
        <f ca="1">IF('Waste 2020'!$A78="MR",INDIRECT("'Waste 2020'!"&amp;'Country Selector'!$B$3&amp;ROW($A78))*10^12,0)*'Process Emissions Multipliers'!$B$45</f>
        <v>111330063081.66302</v>
      </c>
      <c r="M70" s="90">
        <f t="shared" ca="1" si="16"/>
        <v>119526042900.08353</v>
      </c>
      <c r="N70" s="90">
        <f t="shared" ca="1" si="13"/>
        <v>127722022718.504</v>
      </c>
      <c r="O70" s="90">
        <f t="shared" ca="1" si="13"/>
        <v>135918002536.92447</v>
      </c>
      <c r="P70" s="90">
        <f t="shared" ca="1" si="13"/>
        <v>144113982355.34497</v>
      </c>
      <c r="Q70" s="90">
        <f t="shared" ca="1" si="13"/>
        <v>152309962173.76547</v>
      </c>
      <c r="R70" s="90">
        <f t="shared" ca="1" si="13"/>
        <v>160505941992.18591</v>
      </c>
      <c r="S70" s="90">
        <f t="shared" ca="1" si="13"/>
        <v>168701921810.60641</v>
      </c>
      <c r="T70" s="90">
        <f t="shared" ca="1" si="13"/>
        <v>176897901629.02692</v>
      </c>
      <c r="U70" s="90">
        <f t="shared" ca="1" si="13"/>
        <v>185093881447.44739</v>
      </c>
      <c r="V70">
        <f ca="1">IF('Waste 2030'!$A78="MR",INDIRECT("'Waste 2030'!"&amp;'Country Selector'!$B$3&amp;ROW($A78))*10^12,0)*'Process Emissions Multipliers'!$D$45</f>
        <v>193289861265.86789</v>
      </c>
      <c r="W70" s="90">
        <f t="shared" ca="1" si="14"/>
        <v>192821083073.08972</v>
      </c>
      <c r="X70" s="90">
        <f t="shared" ca="1" si="14"/>
        <v>192352304880.31158</v>
      </c>
      <c r="Y70" s="90">
        <f t="shared" ca="1" si="14"/>
        <v>191883526687.53342</v>
      </c>
      <c r="Z70" s="90">
        <f t="shared" ca="1" si="14"/>
        <v>191414748494.75525</v>
      </c>
      <c r="AA70" s="90">
        <f t="shared" ca="1" si="14"/>
        <v>190945970301.97714</v>
      </c>
      <c r="AB70" s="90">
        <f t="shared" ca="1" si="14"/>
        <v>190477192109.19894</v>
      </c>
      <c r="AC70" s="90">
        <f t="shared" ca="1" si="14"/>
        <v>190008413916.42081</v>
      </c>
      <c r="AD70" s="90">
        <f t="shared" ca="1" si="14"/>
        <v>189539635723.64264</v>
      </c>
      <c r="AE70" s="90">
        <f t="shared" ca="1" si="14"/>
        <v>189070857530.8645</v>
      </c>
      <c r="AF70" s="90">
        <f t="shared" ca="1" si="14"/>
        <v>188602079338.08633</v>
      </c>
      <c r="AG70" s="90">
        <f t="shared" ca="1" si="14"/>
        <v>188133301145.30817</v>
      </c>
      <c r="AH70" s="90">
        <f t="shared" ca="1" si="14"/>
        <v>187664522952.53003</v>
      </c>
      <c r="AI70" s="90">
        <f t="shared" ca="1" si="14"/>
        <v>187195744759.75183</v>
      </c>
      <c r="AJ70" s="90">
        <f t="shared" ca="1" si="14"/>
        <v>186726966566.97369</v>
      </c>
      <c r="AK70" s="90">
        <f t="shared" ca="1" si="14"/>
        <v>186258188374.19556</v>
      </c>
      <c r="AL70" s="90">
        <f t="shared" ca="1" si="14"/>
        <v>185789410181.41742</v>
      </c>
      <c r="AM70" s="90">
        <f t="shared" ca="1" si="11"/>
        <v>185320631988.63925</v>
      </c>
      <c r="AN70" s="90">
        <f t="shared" ca="1" si="11"/>
        <v>184851853795.86108</v>
      </c>
      <c r="AO70" s="90">
        <f t="shared" ca="1" si="11"/>
        <v>184383075603.08295</v>
      </c>
      <c r="AP70">
        <f ca="1">V70*'Process Emissions Multipliers'!$E$45</f>
        <v>183914297410.30478</v>
      </c>
    </row>
    <row r="71" spans="1:42">
      <c r="A71" s="74">
        <v>19</v>
      </c>
      <c r="B71">
        <f ca="1">IF('Waste 2010'!$A79="MR",INDIRECT("'Waste 2010'!"&amp;'Country Selector'!$B$3&amp;ROW($A79))*10^12,0)</f>
        <v>76486776134.249374</v>
      </c>
      <c r="C71" s="90">
        <f t="shared" ca="1" si="15"/>
        <v>74679550292.811279</v>
      </c>
      <c r="D71" s="90">
        <f t="shared" ca="1" si="12"/>
        <v>72872324451.373184</v>
      </c>
      <c r="E71" s="90">
        <f t="shared" ca="1" si="12"/>
        <v>71065098609.935089</v>
      </c>
      <c r="F71" s="90">
        <f t="shared" ca="1" si="12"/>
        <v>69257872768.497009</v>
      </c>
      <c r="G71" s="90">
        <f t="shared" ca="1" si="12"/>
        <v>67450646927.058914</v>
      </c>
      <c r="H71" s="90">
        <f t="shared" ca="1" si="12"/>
        <v>65643421085.620819</v>
      </c>
      <c r="I71" s="90">
        <f t="shared" ca="1" si="12"/>
        <v>63836195244.182724</v>
      </c>
      <c r="J71" s="90">
        <f t="shared" ca="1" si="12"/>
        <v>62028969402.744637</v>
      </c>
      <c r="K71" s="90">
        <f t="shared" ca="1" si="12"/>
        <v>60221743561.306541</v>
      </c>
      <c r="L71">
        <f ca="1">IF('Waste 2020'!$A79="MR",INDIRECT("'Waste 2020'!"&amp;'Country Selector'!$B$3&amp;ROW($A79))*10^12,0)*'Process Emissions Multipliers'!$B$45</f>
        <v>58414517719.868446</v>
      </c>
      <c r="M71" s="90">
        <f t="shared" ca="1" si="16"/>
        <v>66230220943.991714</v>
      </c>
      <c r="N71" s="90">
        <f t="shared" ca="1" si="13"/>
        <v>74045924168.11499</v>
      </c>
      <c r="O71" s="90">
        <f t="shared" ca="1" si="13"/>
        <v>81861627392.238251</v>
      </c>
      <c r="P71" s="90">
        <f t="shared" ca="1" si="13"/>
        <v>89677330616.361511</v>
      </c>
      <c r="Q71" s="90">
        <f t="shared" ca="1" si="13"/>
        <v>97493033840.484772</v>
      </c>
      <c r="R71" s="90">
        <f t="shared" ca="1" si="13"/>
        <v>105308737064.60806</v>
      </c>
      <c r="S71" s="90">
        <f t="shared" ca="1" si="13"/>
        <v>113124440288.73132</v>
      </c>
      <c r="T71" s="90">
        <f t="shared" ca="1" si="13"/>
        <v>120940143512.85458</v>
      </c>
      <c r="U71" s="90">
        <f t="shared" ca="1" si="13"/>
        <v>128755846736.97784</v>
      </c>
      <c r="V71">
        <f ca="1">IF('Waste 2030'!$A79="MR",INDIRECT("'Waste 2030'!"&amp;'Country Selector'!$B$3&amp;ROW($A79))*10^12,0)*'Process Emissions Multipliers'!$D$45</f>
        <v>136571549961.1011</v>
      </c>
      <c r="W71" s="90">
        <f t="shared" ca="1" si="14"/>
        <v>136240328426.9948</v>
      </c>
      <c r="X71" s="90">
        <f t="shared" ca="1" si="14"/>
        <v>135909106892.88849</v>
      </c>
      <c r="Y71" s="90">
        <f t="shared" ca="1" si="14"/>
        <v>135577885358.78218</v>
      </c>
      <c r="Z71" s="90">
        <f t="shared" ca="1" si="14"/>
        <v>135246663824.67587</v>
      </c>
      <c r="AA71" s="90">
        <f t="shared" ca="1" si="14"/>
        <v>134915442290.56956</v>
      </c>
      <c r="AB71" s="90">
        <f t="shared" ca="1" si="14"/>
        <v>134584220756.46326</v>
      </c>
      <c r="AC71" s="90">
        <f t="shared" ca="1" si="14"/>
        <v>134252999222.35695</v>
      </c>
      <c r="AD71" s="90">
        <f t="shared" ca="1" si="14"/>
        <v>133921777688.25064</v>
      </c>
      <c r="AE71" s="90">
        <f t="shared" ca="1" si="14"/>
        <v>133590556154.14432</v>
      </c>
      <c r="AF71" s="90">
        <f t="shared" ca="1" si="14"/>
        <v>133259334620.03799</v>
      </c>
      <c r="AG71" s="90">
        <f t="shared" ca="1" si="14"/>
        <v>132928113085.9317</v>
      </c>
      <c r="AH71" s="90">
        <f t="shared" ca="1" si="14"/>
        <v>132596891551.82539</v>
      </c>
      <c r="AI71" s="90">
        <f t="shared" ca="1" si="14"/>
        <v>132265670017.71909</v>
      </c>
      <c r="AJ71" s="90">
        <f t="shared" ca="1" si="14"/>
        <v>131934448483.61278</v>
      </c>
      <c r="AK71" s="90">
        <f t="shared" ca="1" si="14"/>
        <v>131603226949.50647</v>
      </c>
      <c r="AL71" s="90">
        <f t="shared" ca="1" si="14"/>
        <v>131272005415.40015</v>
      </c>
      <c r="AM71" s="90">
        <f t="shared" ca="1" si="11"/>
        <v>130940783881.29385</v>
      </c>
      <c r="AN71" s="90">
        <f t="shared" ca="1" si="11"/>
        <v>130609562347.18753</v>
      </c>
      <c r="AO71" s="90">
        <f t="shared" ca="1" si="11"/>
        <v>130278340813.08122</v>
      </c>
      <c r="AP71">
        <f ca="1">V71*'Process Emissions Multipliers'!$E$45</f>
        <v>129947119278.97491</v>
      </c>
    </row>
    <row r="72" spans="1:42">
      <c r="A72" s="74">
        <v>20</v>
      </c>
      <c r="B72">
        <f ca="1">IF('Waste 2010'!$A80="MR",INDIRECT("'Waste 2010'!"&amp;'Country Selector'!$B$3&amp;ROW($A80))*10^12,0)</f>
        <v>28368751203.650787</v>
      </c>
      <c r="C72" s="90">
        <f t="shared" ca="1" si="15"/>
        <v>33478882148.903751</v>
      </c>
      <c r="D72" s="90">
        <f t="shared" ca="1" si="12"/>
        <v>38589013094.156715</v>
      </c>
      <c r="E72" s="90">
        <f t="shared" ca="1" si="12"/>
        <v>43699144039.409676</v>
      </c>
      <c r="F72" s="90">
        <f t="shared" ca="1" si="12"/>
        <v>48809274984.662643</v>
      </c>
      <c r="G72" s="90">
        <f t="shared" ca="1" si="12"/>
        <v>53919405929.915604</v>
      </c>
      <c r="H72" s="90">
        <f t="shared" ca="1" si="12"/>
        <v>59029536875.168564</v>
      </c>
      <c r="I72" s="90">
        <f t="shared" ca="1" si="12"/>
        <v>64139667820.421532</v>
      </c>
      <c r="J72" s="90">
        <f t="shared" ca="1" si="12"/>
        <v>69249798765.6745</v>
      </c>
      <c r="K72" s="90">
        <f t="shared" ca="1" si="12"/>
        <v>74359929710.92746</v>
      </c>
      <c r="L72">
        <f ca="1">IF('Waste 2020'!$A80="MR",INDIRECT("'Waste 2020'!"&amp;'Country Selector'!$B$3&amp;ROW($A80))*10^12,0)*'Process Emissions Multipliers'!$B$45</f>
        <v>79470060656.18042</v>
      </c>
      <c r="M72" s="90">
        <f t="shared" ca="1" si="16"/>
        <v>91128955043.298798</v>
      </c>
      <c r="N72" s="90">
        <f t="shared" ca="1" si="13"/>
        <v>102787849430.41719</v>
      </c>
      <c r="O72" s="90">
        <f t="shared" ca="1" si="13"/>
        <v>114446743817.53558</v>
      </c>
      <c r="P72" s="90">
        <f t="shared" ca="1" si="13"/>
        <v>126105638204.65396</v>
      </c>
      <c r="Q72" s="90">
        <f t="shared" ca="1" si="13"/>
        <v>137764532591.77234</v>
      </c>
      <c r="R72" s="90">
        <f t="shared" ca="1" si="13"/>
        <v>149423426978.89075</v>
      </c>
      <c r="S72" s="90">
        <f t="shared" ca="1" si="13"/>
        <v>161082321366.00912</v>
      </c>
      <c r="T72" s="90">
        <f t="shared" ca="1" si="13"/>
        <v>172741215753.1275</v>
      </c>
      <c r="U72" s="90">
        <f t="shared" ca="1" si="13"/>
        <v>184400110140.24591</v>
      </c>
      <c r="V72">
        <f ca="1">IF('Waste 2030'!$A80="MR",INDIRECT("'Waste 2030'!"&amp;'Country Selector'!$B$3&amp;ROW($A80))*10^12,0)*'Process Emissions Multipliers'!$D$45</f>
        <v>196059004527.36429</v>
      </c>
      <c r="W72" s="90">
        <f t="shared" ca="1" si="14"/>
        <v>195583510441.85815</v>
      </c>
      <c r="X72" s="90">
        <f t="shared" ca="1" si="14"/>
        <v>195108016356.35202</v>
      </c>
      <c r="Y72" s="90">
        <f t="shared" ca="1" si="14"/>
        <v>194632522270.84589</v>
      </c>
      <c r="Z72" s="90">
        <f t="shared" ca="1" si="14"/>
        <v>194157028185.33972</v>
      </c>
      <c r="AA72" s="90">
        <f t="shared" ca="1" si="14"/>
        <v>193681534099.83362</v>
      </c>
      <c r="AB72" s="90">
        <f t="shared" ca="1" si="14"/>
        <v>193206040014.32745</v>
      </c>
      <c r="AC72" s="90">
        <f t="shared" ca="1" si="14"/>
        <v>192730545928.82135</v>
      </c>
      <c r="AD72" s="90">
        <f t="shared" ca="1" si="14"/>
        <v>192255051843.31519</v>
      </c>
      <c r="AE72" s="90">
        <f t="shared" ca="1" si="14"/>
        <v>191779557757.80905</v>
      </c>
      <c r="AF72" s="90">
        <f t="shared" ca="1" si="14"/>
        <v>191304063672.30292</v>
      </c>
      <c r="AG72" s="90">
        <f t="shared" ca="1" si="14"/>
        <v>190828569586.79678</v>
      </c>
      <c r="AH72" s="90">
        <f t="shared" ca="1" si="14"/>
        <v>190353075501.29065</v>
      </c>
      <c r="AI72" s="90">
        <f t="shared" ca="1" si="14"/>
        <v>189877581415.78448</v>
      </c>
      <c r="AJ72" s="90">
        <f t="shared" ca="1" si="14"/>
        <v>189402087330.27838</v>
      </c>
      <c r="AK72" s="90">
        <f t="shared" ca="1" si="14"/>
        <v>188926593244.77222</v>
      </c>
      <c r="AL72" s="90">
        <f t="shared" ca="1" si="14"/>
        <v>188451099159.26611</v>
      </c>
      <c r="AM72" s="90">
        <f t="shared" ca="1" si="11"/>
        <v>187975605073.75998</v>
      </c>
      <c r="AN72" s="90">
        <f t="shared" ca="1" si="11"/>
        <v>187500110988.25381</v>
      </c>
      <c r="AO72" s="90">
        <f t="shared" ca="1" si="11"/>
        <v>187024616902.74768</v>
      </c>
      <c r="AP72">
        <f ca="1">V72*'Process Emissions Multipliers'!$E$45</f>
        <v>186549122817.24155</v>
      </c>
    </row>
    <row r="73" spans="1:42">
      <c r="A73" s="74">
        <v>21</v>
      </c>
      <c r="B73">
        <f ca="1">IF('Waste 2010'!$A81="MR",INDIRECT("'Waste 2010'!"&amp;'Country Selector'!$B$3&amp;ROW($A81))*10^12,0)</f>
        <v>43972151831.122017</v>
      </c>
      <c r="C73" s="90">
        <f t="shared" ca="1" si="15"/>
        <v>45745022611.090218</v>
      </c>
      <c r="D73" s="90">
        <f t="shared" ca="1" si="12"/>
        <v>47517893391.058426</v>
      </c>
      <c r="E73" s="90">
        <f t="shared" ca="1" si="12"/>
        <v>49290764171.026642</v>
      </c>
      <c r="F73" s="90">
        <f t="shared" ca="1" si="12"/>
        <v>51063634950.994843</v>
      </c>
      <c r="G73" s="90">
        <f t="shared" ca="1" si="12"/>
        <v>52836505730.963058</v>
      </c>
      <c r="H73" s="90">
        <f t="shared" ca="1" si="12"/>
        <v>54609376510.931259</v>
      </c>
      <c r="I73" s="90">
        <f t="shared" ca="1" si="12"/>
        <v>56382247290.89946</v>
      </c>
      <c r="J73" s="90">
        <f t="shared" ca="1" si="12"/>
        <v>58155118070.867668</v>
      </c>
      <c r="K73" s="90">
        <f t="shared" ca="1" si="12"/>
        <v>59927988850.835876</v>
      </c>
      <c r="L73">
        <f ca="1">IF('Waste 2020'!$A81="MR",INDIRECT("'Waste 2020'!"&amp;'Country Selector'!$B$3&amp;ROW($A81))*10^12,0)*'Process Emissions Multipliers'!$B$45</f>
        <v>61700859630.804085</v>
      </c>
      <c r="M73" s="90">
        <f t="shared" ca="1" si="16"/>
        <v>68597394133.880081</v>
      </c>
      <c r="N73" s="90">
        <f t="shared" ca="1" si="13"/>
        <v>75493928636.956055</v>
      </c>
      <c r="O73" s="90">
        <f t="shared" ca="1" si="13"/>
        <v>82390463140.032043</v>
      </c>
      <c r="P73" s="90">
        <f t="shared" ca="1" si="13"/>
        <v>89286997643.108047</v>
      </c>
      <c r="Q73" s="90">
        <f t="shared" ca="1" si="13"/>
        <v>96183532146.184052</v>
      </c>
      <c r="R73" s="90">
        <f t="shared" ca="1" si="13"/>
        <v>103080066649.26001</v>
      </c>
      <c r="S73" s="90">
        <f t="shared" ca="1" si="13"/>
        <v>109976601152.33601</v>
      </c>
      <c r="T73" s="90">
        <f t="shared" ca="1" si="13"/>
        <v>116873135655.412</v>
      </c>
      <c r="U73" s="90">
        <f t="shared" ca="1" si="13"/>
        <v>123769670158.48801</v>
      </c>
      <c r="V73">
        <f ca="1">IF('Waste 2030'!$A81="MR",INDIRECT("'Waste 2030'!"&amp;'Country Selector'!$B$3&amp;ROW($A81))*10^12,0)*'Process Emissions Multipliers'!$D$45</f>
        <v>130666204661.56398</v>
      </c>
      <c r="W73" s="90">
        <f t="shared" ca="1" si="14"/>
        <v>130349305125.92734</v>
      </c>
      <c r="X73" s="90">
        <f t="shared" ca="1" si="14"/>
        <v>130032405590.29066</v>
      </c>
      <c r="Y73" s="90">
        <f t="shared" ca="1" si="14"/>
        <v>129715506054.65399</v>
      </c>
      <c r="Z73" s="90">
        <f t="shared" ca="1" si="14"/>
        <v>129398606519.01733</v>
      </c>
      <c r="AA73" s="90">
        <f t="shared" ca="1" si="14"/>
        <v>129081706983.38068</v>
      </c>
      <c r="AB73" s="90">
        <f t="shared" ca="1" si="14"/>
        <v>128764807447.744</v>
      </c>
      <c r="AC73" s="90">
        <f t="shared" ca="1" si="14"/>
        <v>128447907912.10735</v>
      </c>
      <c r="AD73" s="90">
        <f t="shared" ca="1" si="14"/>
        <v>128131008376.47067</v>
      </c>
      <c r="AE73" s="90">
        <f t="shared" ca="1" si="14"/>
        <v>127814108840.83403</v>
      </c>
      <c r="AF73" s="90">
        <f t="shared" ca="1" si="14"/>
        <v>127497209305.19736</v>
      </c>
      <c r="AG73" s="90">
        <f t="shared" ca="1" si="14"/>
        <v>127180309769.5607</v>
      </c>
      <c r="AH73" s="90">
        <f t="shared" ca="1" si="14"/>
        <v>126863410233.92403</v>
      </c>
      <c r="AI73" s="90">
        <f t="shared" ca="1" si="14"/>
        <v>126546510698.28737</v>
      </c>
      <c r="AJ73" s="90">
        <f t="shared" ca="1" si="14"/>
        <v>126229611162.65071</v>
      </c>
      <c r="AK73" s="90">
        <f t="shared" ca="1" si="14"/>
        <v>125912711627.01404</v>
      </c>
      <c r="AL73" s="90">
        <f t="shared" ca="1" si="14"/>
        <v>125595812091.37738</v>
      </c>
      <c r="AM73" s="90">
        <f t="shared" ca="1" si="11"/>
        <v>125278912555.74072</v>
      </c>
      <c r="AN73" s="90">
        <f t="shared" ca="1" si="11"/>
        <v>124962013020.10406</v>
      </c>
      <c r="AO73" s="90">
        <f t="shared" ca="1" si="11"/>
        <v>124645113484.46741</v>
      </c>
      <c r="AP73">
        <f ca="1">V73*'Process Emissions Multipliers'!$E$45</f>
        <v>124328213948.83073</v>
      </c>
    </row>
    <row r="74" spans="1:42">
      <c r="A74" s="74">
        <v>22</v>
      </c>
      <c r="B74">
        <f ca="1">IF('Waste 2010'!$A82="MR",INDIRECT("'Waste 2010'!"&amp;'Country Selector'!$B$3&amp;ROW($A82))*10^12,0)</f>
        <v>18195551018.52721</v>
      </c>
      <c r="C74" s="90">
        <f t="shared" ca="1" si="15"/>
        <v>22770895626.716286</v>
      </c>
      <c r="D74" s="90">
        <f t="shared" ca="1" si="12"/>
        <v>27346240234.905357</v>
      </c>
      <c r="E74" s="90">
        <f t="shared" ca="1" si="12"/>
        <v>31921584843.094429</v>
      </c>
      <c r="F74" s="90">
        <f t="shared" ca="1" si="12"/>
        <v>36496929451.283501</v>
      </c>
      <c r="G74" s="90">
        <f t="shared" ca="1" si="12"/>
        <v>41072274059.47258</v>
      </c>
      <c r="H74" s="90">
        <f t="shared" ca="1" si="12"/>
        <v>45647618667.661644</v>
      </c>
      <c r="I74" s="90">
        <f t="shared" ca="1" si="12"/>
        <v>50222963275.850723</v>
      </c>
      <c r="J74" s="90">
        <f t="shared" ca="1" si="12"/>
        <v>54798307884.039795</v>
      </c>
      <c r="K74" s="90">
        <f t="shared" ca="1" si="12"/>
        <v>59373652492.228867</v>
      </c>
      <c r="L74">
        <f ca="1">IF('Waste 2020'!$A82="MR",INDIRECT("'Waste 2020'!"&amp;'Country Selector'!$B$3&amp;ROW($A82))*10^12,0)*'Process Emissions Multipliers'!$B$45</f>
        <v>63948997100.417938</v>
      </c>
      <c r="M74" s="90">
        <f t="shared" ca="1" si="16"/>
        <v>76649079643.426956</v>
      </c>
      <c r="N74" s="90">
        <f t="shared" ca="1" si="13"/>
        <v>89349162186.435974</v>
      </c>
      <c r="O74" s="90">
        <f t="shared" ca="1" si="13"/>
        <v>102049244729.44501</v>
      </c>
      <c r="P74" s="90">
        <f t="shared" ca="1" si="13"/>
        <v>114749327272.45403</v>
      </c>
      <c r="Q74" s="90">
        <f t="shared" ca="1" si="13"/>
        <v>127449409815.46304</v>
      </c>
      <c r="R74" s="90">
        <f t="shared" ca="1" si="13"/>
        <v>140149492358.47205</v>
      </c>
      <c r="S74" s="90">
        <f t="shared" ca="1" si="13"/>
        <v>152849574901.48108</v>
      </c>
      <c r="T74" s="90">
        <f t="shared" ca="1" si="13"/>
        <v>165549657444.49011</v>
      </c>
      <c r="U74" s="90">
        <f t="shared" ca="1" si="13"/>
        <v>178249739987.49915</v>
      </c>
      <c r="V74">
        <f ca="1">IF('Waste 2030'!$A82="MR",INDIRECT("'Waste 2030'!"&amp;'Country Selector'!$B$3&amp;ROW($A82))*10^12,0)*'Process Emissions Multipliers'!$D$45</f>
        <v>190949822530.50815</v>
      </c>
      <c r="W74" s="90">
        <f t="shared" ca="1" si="14"/>
        <v>190486719540.36197</v>
      </c>
      <c r="X74" s="90">
        <f t="shared" ca="1" si="14"/>
        <v>190023616550.21582</v>
      </c>
      <c r="Y74" s="90">
        <f t="shared" ca="1" si="14"/>
        <v>189560513560.06967</v>
      </c>
      <c r="Z74" s="90">
        <f t="shared" ca="1" si="14"/>
        <v>189097410569.92349</v>
      </c>
      <c r="AA74" s="90">
        <f t="shared" ca="1" si="14"/>
        <v>188634307579.77731</v>
      </c>
      <c r="AB74" s="90">
        <f t="shared" ca="1" si="14"/>
        <v>188171204589.63116</v>
      </c>
      <c r="AC74" s="90">
        <f t="shared" ca="1" si="14"/>
        <v>187708101599.48499</v>
      </c>
      <c r="AD74" s="90">
        <f t="shared" ca="1" si="14"/>
        <v>187244998609.33881</v>
      </c>
      <c r="AE74" s="90">
        <f t="shared" ca="1" si="14"/>
        <v>186781895619.19266</v>
      </c>
      <c r="AF74" s="90">
        <f t="shared" ca="1" si="14"/>
        <v>186318792629.04651</v>
      </c>
      <c r="AG74" s="90">
        <f t="shared" ca="1" si="14"/>
        <v>185855689638.90033</v>
      </c>
      <c r="AH74" s="90">
        <f t="shared" ca="1" si="14"/>
        <v>185392586648.75415</v>
      </c>
      <c r="AI74" s="90">
        <f t="shared" ca="1" si="14"/>
        <v>184929483658.608</v>
      </c>
      <c r="AJ74" s="90">
        <f t="shared" ca="1" si="14"/>
        <v>184466380668.46182</v>
      </c>
      <c r="AK74" s="90">
        <f t="shared" ca="1" si="14"/>
        <v>184003277678.31567</v>
      </c>
      <c r="AL74" s="90">
        <f t="shared" ca="1" si="14"/>
        <v>183540174688.16949</v>
      </c>
      <c r="AM74" s="90">
        <f t="shared" ca="1" si="11"/>
        <v>183077071698.02335</v>
      </c>
      <c r="AN74" s="90">
        <f t="shared" ca="1" si="11"/>
        <v>182613968707.87717</v>
      </c>
      <c r="AO74" s="90">
        <f t="shared" ca="1" si="11"/>
        <v>182150865717.73102</v>
      </c>
      <c r="AP74">
        <f ca="1">V74*'Process Emissions Multipliers'!$E$45</f>
        <v>181687762727.58484</v>
      </c>
    </row>
    <row r="75" spans="1:42">
      <c r="A75" s="74">
        <v>23</v>
      </c>
      <c r="B75">
        <f ca="1">IF('Waste 2010'!$A83="MR",INDIRECT("'Waste 2010'!"&amp;'Country Selector'!$B$3&amp;ROW($A83))*10^12,0)</f>
        <v>38792665874.694878</v>
      </c>
      <c r="C75" s="90">
        <f t="shared" ca="1" si="15"/>
        <v>38899157142.495392</v>
      </c>
      <c r="D75" s="90">
        <f t="shared" ca="1" si="12"/>
        <v>39005648410.295914</v>
      </c>
      <c r="E75" s="90">
        <f t="shared" ca="1" si="12"/>
        <v>39112139678.096436</v>
      </c>
      <c r="F75" s="90">
        <f t="shared" ca="1" si="12"/>
        <v>39218630945.896942</v>
      </c>
      <c r="G75" s="90">
        <f t="shared" ca="1" si="12"/>
        <v>39325122213.697464</v>
      </c>
      <c r="H75" s="90">
        <f t="shared" ca="1" si="12"/>
        <v>39431613481.497986</v>
      </c>
      <c r="I75" s="90">
        <f t="shared" ca="1" si="12"/>
        <v>39538104749.298492</v>
      </c>
      <c r="J75" s="90">
        <f t="shared" ca="1" si="12"/>
        <v>39644596017.099014</v>
      </c>
      <c r="K75" s="90">
        <f t="shared" ca="1" si="12"/>
        <v>39751087284.899536</v>
      </c>
      <c r="L75">
        <f ca="1">IF('Waste 2020'!$A83="MR",INDIRECT("'Waste 2020'!"&amp;'Country Selector'!$B$3&amp;ROW($A83))*10^12,0)*'Process Emissions Multipliers'!$B$45</f>
        <v>39857578552.70005</v>
      </c>
      <c r="M75" s="90">
        <f t="shared" ca="1" si="16"/>
        <v>55371757646.446945</v>
      </c>
      <c r="N75" s="90">
        <f t="shared" ca="1" si="13"/>
        <v>70885936740.193848</v>
      </c>
      <c r="O75" s="90">
        <f t="shared" ca="1" si="13"/>
        <v>86400115833.940735</v>
      </c>
      <c r="P75" s="90">
        <f t="shared" ca="1" si="13"/>
        <v>101914294927.68762</v>
      </c>
      <c r="Q75" s="90">
        <f t="shared" ca="1" si="13"/>
        <v>117428474021.43451</v>
      </c>
      <c r="R75" s="90">
        <f t="shared" ca="1" si="13"/>
        <v>132942653115.18141</v>
      </c>
      <c r="S75" s="90">
        <f t="shared" ca="1" si="13"/>
        <v>148456832208.92831</v>
      </c>
      <c r="T75" s="90">
        <f t="shared" ca="1" si="13"/>
        <v>163971011302.6752</v>
      </c>
      <c r="U75" s="90">
        <f t="shared" ca="1" si="13"/>
        <v>179485190396.42209</v>
      </c>
      <c r="V75">
        <f ca="1">IF('Waste 2030'!$A83="MR",INDIRECT("'Waste 2030'!"&amp;'Country Selector'!$B$3&amp;ROW($A83))*10^12,0)*'Process Emissions Multipliers'!$D$45</f>
        <v>194999369490.16898</v>
      </c>
      <c r="W75" s="90">
        <f t="shared" ca="1" si="14"/>
        <v>194526445295.26385</v>
      </c>
      <c r="X75" s="90">
        <f t="shared" ca="1" si="14"/>
        <v>194053521100.35873</v>
      </c>
      <c r="Y75" s="90">
        <f t="shared" ca="1" si="14"/>
        <v>193580596905.45364</v>
      </c>
      <c r="Z75" s="90">
        <f t="shared" ca="1" si="14"/>
        <v>193107672710.54855</v>
      </c>
      <c r="AA75" s="90">
        <f t="shared" ca="1" si="14"/>
        <v>192634748515.64343</v>
      </c>
      <c r="AB75" s="90">
        <f t="shared" ca="1" si="14"/>
        <v>192161824320.73831</v>
      </c>
      <c r="AC75" s="90">
        <f t="shared" ca="1" si="14"/>
        <v>191688900125.83319</v>
      </c>
      <c r="AD75" s="90">
        <f t="shared" ca="1" si="14"/>
        <v>191215975930.9281</v>
      </c>
      <c r="AE75" s="90">
        <f t="shared" ca="1" si="14"/>
        <v>190743051736.02298</v>
      </c>
      <c r="AF75" s="90">
        <f t="shared" ca="1" si="14"/>
        <v>190270127541.11786</v>
      </c>
      <c r="AG75" s="90">
        <f t="shared" ca="1" si="14"/>
        <v>189797203346.21277</v>
      </c>
      <c r="AH75" s="90">
        <f t="shared" ca="1" si="14"/>
        <v>189324279151.30768</v>
      </c>
      <c r="AI75" s="90">
        <f t="shared" ca="1" si="14"/>
        <v>188851354956.40256</v>
      </c>
      <c r="AJ75" s="90">
        <f t="shared" ca="1" si="14"/>
        <v>188378430761.49744</v>
      </c>
      <c r="AK75" s="90">
        <f t="shared" ca="1" si="14"/>
        <v>187905506566.59232</v>
      </c>
      <c r="AL75" s="90">
        <f t="shared" ca="1" si="14"/>
        <v>187432582371.68719</v>
      </c>
      <c r="AM75" s="90">
        <f t="shared" ca="1" si="11"/>
        <v>186959658176.78214</v>
      </c>
      <c r="AN75" s="90">
        <f t="shared" ca="1" si="11"/>
        <v>186486733981.87701</v>
      </c>
      <c r="AO75" s="90">
        <f t="shared" ca="1" si="11"/>
        <v>186013809786.97189</v>
      </c>
      <c r="AP75">
        <f ca="1">V75*'Process Emissions Multipliers'!$E$45</f>
        <v>185540885592.06677</v>
      </c>
    </row>
    <row r="76" spans="1:42">
      <c r="A76" s="74">
        <v>24</v>
      </c>
      <c r="B76">
        <f ca="1">IF('Waste 2010'!$A84="MR",INDIRECT("'Waste 2010'!"&amp;'Country Selector'!$B$3&amp;ROW($A84))*10^12,0)</f>
        <v>55649724301.757072</v>
      </c>
      <c r="C76" s="90">
        <f t="shared" ca="1" si="15"/>
        <v>56480381287.102417</v>
      </c>
      <c r="D76" s="90">
        <f t="shared" ca="1" si="12"/>
        <v>57311038272.447754</v>
      </c>
      <c r="E76" s="90">
        <f t="shared" ca="1" si="12"/>
        <v>58141695257.793091</v>
      </c>
      <c r="F76" s="90">
        <f t="shared" ca="1" si="12"/>
        <v>58972352243.138428</v>
      </c>
      <c r="G76" s="90">
        <f t="shared" ca="1" si="12"/>
        <v>59803009228.483765</v>
      </c>
      <c r="H76" s="90">
        <f t="shared" ca="1" si="12"/>
        <v>60633666213.829109</v>
      </c>
      <c r="I76" s="90">
        <f t="shared" ca="1" si="12"/>
        <v>61464323199.174454</v>
      </c>
      <c r="J76" s="90">
        <f t="shared" ca="1" si="12"/>
        <v>62294980184.519791</v>
      </c>
      <c r="K76" s="90">
        <f t="shared" ca="1" si="12"/>
        <v>63125637169.865135</v>
      </c>
      <c r="L76">
        <f ca="1">IF('Waste 2020'!$A84="MR",INDIRECT("'Waste 2020'!"&amp;'Country Selector'!$B$3&amp;ROW($A84))*10^12,0)*'Process Emissions Multipliers'!$B$45</f>
        <v>63956294155.210472</v>
      </c>
      <c r="M76" s="90">
        <f t="shared" ca="1" si="16"/>
        <v>73314631470.707611</v>
      </c>
      <c r="N76" s="90">
        <f t="shared" ca="1" si="13"/>
        <v>82672968786.204742</v>
      </c>
      <c r="O76" s="90">
        <f t="shared" ca="1" si="13"/>
        <v>92031306101.701859</v>
      </c>
      <c r="P76" s="90">
        <f t="shared" ca="1" si="13"/>
        <v>101389643417.19899</v>
      </c>
      <c r="Q76" s="90">
        <f t="shared" ca="1" si="13"/>
        <v>110747980732.69612</v>
      </c>
      <c r="R76" s="90">
        <f t="shared" ca="1" si="13"/>
        <v>120106318048.19324</v>
      </c>
      <c r="S76" s="90">
        <f t="shared" ca="1" si="13"/>
        <v>129464655363.69038</v>
      </c>
      <c r="T76" s="90">
        <f t="shared" ca="1" si="13"/>
        <v>138822992679.1875</v>
      </c>
      <c r="U76" s="90">
        <f t="shared" ca="1" si="13"/>
        <v>148181329994.68463</v>
      </c>
      <c r="V76">
        <f ca="1">IF('Waste 2030'!$A84="MR",INDIRECT("'Waste 2030'!"&amp;'Country Selector'!$B$3&amp;ROW($A84))*10^12,0)*'Process Emissions Multipliers'!$D$45</f>
        <v>157539667310.18176</v>
      </c>
      <c r="W76" s="90">
        <f t="shared" ca="1" si="14"/>
        <v>157157592637.20676</v>
      </c>
      <c r="X76" s="90">
        <f t="shared" ca="1" si="14"/>
        <v>156775517964.23175</v>
      </c>
      <c r="Y76" s="90">
        <f t="shared" ca="1" si="14"/>
        <v>156393443291.25677</v>
      </c>
      <c r="Z76" s="90">
        <f t="shared" ca="1" si="14"/>
        <v>156011368618.2818</v>
      </c>
      <c r="AA76" s="90">
        <f t="shared" ca="1" si="14"/>
        <v>155629293945.30679</v>
      </c>
      <c r="AB76" s="90">
        <f t="shared" ca="1" si="14"/>
        <v>155247219272.33179</v>
      </c>
      <c r="AC76" s="90">
        <f t="shared" ca="1" si="14"/>
        <v>154865144599.35678</v>
      </c>
      <c r="AD76" s="90">
        <f t="shared" ca="1" si="14"/>
        <v>154483069926.38181</v>
      </c>
      <c r="AE76" s="90">
        <f t="shared" ca="1" si="14"/>
        <v>154100995253.4068</v>
      </c>
      <c r="AF76" s="90">
        <f t="shared" ca="1" si="14"/>
        <v>153718920580.43182</v>
      </c>
      <c r="AG76" s="90">
        <f t="shared" ca="1" si="14"/>
        <v>153336845907.45682</v>
      </c>
      <c r="AH76" s="90">
        <f t="shared" ca="1" si="14"/>
        <v>152954771234.48181</v>
      </c>
      <c r="AI76" s="90">
        <f t="shared" ca="1" si="14"/>
        <v>152572696561.50684</v>
      </c>
      <c r="AJ76" s="90">
        <f t="shared" ca="1" si="14"/>
        <v>152190621888.53183</v>
      </c>
      <c r="AK76" s="90">
        <f t="shared" ca="1" si="14"/>
        <v>151808547215.55682</v>
      </c>
      <c r="AL76" s="90">
        <f t="shared" ca="1" si="14"/>
        <v>151426472542.58185</v>
      </c>
      <c r="AM76" s="90">
        <f t="shared" ca="1" si="11"/>
        <v>151044397869.60681</v>
      </c>
      <c r="AN76" s="90">
        <f t="shared" ca="1" si="11"/>
        <v>150662323196.63187</v>
      </c>
      <c r="AO76" s="90">
        <f t="shared" ca="1" si="11"/>
        <v>150280248523.65686</v>
      </c>
      <c r="AP76">
        <f ca="1">V76*'Process Emissions Multipliers'!$E$45</f>
        <v>149898173850.68185</v>
      </c>
    </row>
    <row r="77" spans="1:42">
      <c r="A77" s="74">
        <v>25</v>
      </c>
      <c r="B77">
        <f ca="1">IF('Waste 2010'!$A85="MR",INDIRECT("'Waste 2010'!"&amp;'Country Selector'!$B$3&amp;ROW($A85))*10^12,0)</f>
        <v>28082314111.291142</v>
      </c>
      <c r="C77" s="90">
        <f t="shared" ca="1" si="15"/>
        <v>32033397135.830589</v>
      </c>
      <c r="D77" s="90">
        <f t="shared" ca="1" si="12"/>
        <v>35984480160.370041</v>
      </c>
      <c r="E77" s="90">
        <f t="shared" ca="1" si="12"/>
        <v>39935563184.9095</v>
      </c>
      <c r="F77" s="90">
        <f t="shared" ca="1" si="12"/>
        <v>43886646209.448944</v>
      </c>
      <c r="G77" s="90">
        <f t="shared" ca="1" si="12"/>
        <v>47837729233.988403</v>
      </c>
      <c r="H77" s="90">
        <f t="shared" ca="1" si="12"/>
        <v>51788812258.527855</v>
      </c>
      <c r="I77" s="90">
        <f t="shared" ca="1" si="12"/>
        <v>55739895283.067307</v>
      </c>
      <c r="J77" s="90">
        <f t="shared" ca="1" si="12"/>
        <v>59690978307.60675</v>
      </c>
      <c r="K77" s="90">
        <f t="shared" ca="1" si="12"/>
        <v>63642061332.146202</v>
      </c>
      <c r="L77">
        <f ca="1">IF('Waste 2020'!$A85="MR",INDIRECT("'Waste 2020'!"&amp;'Country Selector'!$B$3&amp;ROW($A85))*10^12,0)*'Process Emissions Multipliers'!$B$45</f>
        <v>67593144356.685661</v>
      </c>
      <c r="M77" s="90">
        <f t="shared" ca="1" si="16"/>
        <v>72476380909.570969</v>
      </c>
      <c r="N77" s="90">
        <f t="shared" ca="1" si="13"/>
        <v>77359617462.456284</v>
      </c>
      <c r="O77" s="90">
        <f t="shared" ca="1" si="13"/>
        <v>82242854015.341599</v>
      </c>
      <c r="P77" s="90">
        <f t="shared" ca="1" si="13"/>
        <v>87126090568.226913</v>
      </c>
      <c r="Q77" s="90">
        <f t="shared" ca="1" si="13"/>
        <v>92009327121.112213</v>
      </c>
      <c r="R77" s="90">
        <f t="shared" ca="1" si="13"/>
        <v>96892563673.997528</v>
      </c>
      <c r="S77" s="90">
        <f t="shared" ca="1" si="13"/>
        <v>101775800226.88284</v>
      </c>
      <c r="T77" s="90">
        <f t="shared" ca="1" si="13"/>
        <v>106659036779.76816</v>
      </c>
      <c r="U77" s="90">
        <f t="shared" ca="1" si="13"/>
        <v>111542273332.65347</v>
      </c>
      <c r="V77">
        <f ca="1">IF('Waste 2030'!$A85="MR",INDIRECT("'Waste 2030'!"&amp;'Country Selector'!$B$3&amp;ROW($A85))*10^12,0)*'Process Emissions Multipliers'!$D$45</f>
        <v>116425509885.53879</v>
      </c>
      <c r="W77" s="90">
        <f t="shared" ca="1" si="14"/>
        <v>116143147739.07137</v>
      </c>
      <c r="X77" s="90">
        <f t="shared" ca="1" si="14"/>
        <v>115860785592.60397</v>
      </c>
      <c r="Y77" s="90">
        <f t="shared" ca="1" si="14"/>
        <v>115578423446.13657</v>
      </c>
      <c r="Z77" s="90">
        <f t="shared" ca="1" si="14"/>
        <v>115296061299.66916</v>
      </c>
      <c r="AA77" s="90">
        <f t="shared" ca="1" si="14"/>
        <v>115013699153.20174</v>
      </c>
      <c r="AB77" s="90">
        <f t="shared" ca="1" si="14"/>
        <v>114731337006.73434</v>
      </c>
      <c r="AC77" s="90">
        <f t="shared" ca="1" si="14"/>
        <v>114448974860.26691</v>
      </c>
      <c r="AD77" s="90">
        <f t="shared" ca="1" si="14"/>
        <v>114166612713.79951</v>
      </c>
      <c r="AE77" s="90">
        <f t="shared" ca="1" si="14"/>
        <v>113884250567.33212</v>
      </c>
      <c r="AF77" s="90">
        <f t="shared" ca="1" si="14"/>
        <v>113601888420.86472</v>
      </c>
      <c r="AG77" s="90">
        <f t="shared" ca="1" si="14"/>
        <v>113319526274.39728</v>
      </c>
      <c r="AH77" s="90">
        <f t="shared" ca="1" si="14"/>
        <v>113037164127.92989</v>
      </c>
      <c r="AI77" s="90">
        <f t="shared" ca="1" si="14"/>
        <v>112754801981.46246</v>
      </c>
      <c r="AJ77" s="90">
        <f t="shared" ca="1" si="14"/>
        <v>112472439834.99506</v>
      </c>
      <c r="AK77" s="90">
        <f t="shared" ca="1" si="14"/>
        <v>112190077688.52765</v>
      </c>
      <c r="AL77" s="90">
        <f t="shared" ca="1" si="14"/>
        <v>111907715542.06024</v>
      </c>
      <c r="AM77" s="90">
        <f t="shared" ca="1" si="11"/>
        <v>111625353395.59283</v>
      </c>
      <c r="AN77" s="90">
        <f t="shared" ca="1" si="11"/>
        <v>111342991249.12544</v>
      </c>
      <c r="AO77" s="90">
        <f t="shared" ca="1" si="11"/>
        <v>111060629102.65802</v>
      </c>
      <c r="AP77">
        <f ca="1">V77*'Process Emissions Multipliers'!$E$45</f>
        <v>110778266956.19061</v>
      </c>
    </row>
    <row r="78" spans="1:42">
      <c r="A78" s="74">
        <v>26</v>
      </c>
      <c r="B78">
        <f ca="1">IF('Waste 2010'!$A86="MR",INDIRECT("'Waste 2010'!"&amp;'Country Selector'!$B$3&amp;ROW($A86))*10^12,0)</f>
        <v>17634536342.358231</v>
      </c>
      <c r="C78" s="90">
        <f t="shared" ca="1" si="15"/>
        <v>19209338570.408527</v>
      </c>
      <c r="D78" s="90">
        <f t="shared" ca="1" si="12"/>
        <v>20784140798.458828</v>
      </c>
      <c r="E78" s="90">
        <f t="shared" ca="1" si="12"/>
        <v>22358943026.509125</v>
      </c>
      <c r="F78" s="90">
        <f t="shared" ca="1" si="12"/>
        <v>23933745254.559425</v>
      </c>
      <c r="G78" s="90">
        <f t="shared" ca="1" si="12"/>
        <v>25508547482.609726</v>
      </c>
      <c r="H78" s="90">
        <f t="shared" ca="1" si="12"/>
        <v>27083349710.660019</v>
      </c>
      <c r="I78" s="90">
        <f t="shared" ca="1" si="12"/>
        <v>28658151938.710323</v>
      </c>
      <c r="J78" s="90">
        <f t="shared" ca="1" si="12"/>
        <v>30232954166.76062</v>
      </c>
      <c r="K78" s="90">
        <f t="shared" ca="1" si="12"/>
        <v>31807756394.810921</v>
      </c>
      <c r="L78">
        <f ca="1">IF('Waste 2020'!$A86="MR",INDIRECT("'Waste 2020'!"&amp;'Country Selector'!$B$3&amp;ROW($A86))*10^12,0)*'Process Emissions Multipliers'!$B$45</f>
        <v>33382558622.861217</v>
      </c>
      <c r="M78" s="90">
        <f t="shared" ca="1" si="16"/>
        <v>43510283916.760406</v>
      </c>
      <c r="N78" s="90">
        <f t="shared" ca="1" si="13"/>
        <v>53638009210.659592</v>
      </c>
      <c r="O78" s="90">
        <f t="shared" ca="1" si="13"/>
        <v>63765734504.558777</v>
      </c>
      <c r="P78" s="90">
        <f t="shared" ca="1" si="13"/>
        <v>73893459798.457947</v>
      </c>
      <c r="Q78" s="90">
        <f t="shared" ca="1" si="13"/>
        <v>84021185092.357147</v>
      </c>
      <c r="R78" s="90">
        <f t="shared" ca="1" si="13"/>
        <v>94148910386.256332</v>
      </c>
      <c r="S78" s="90">
        <f t="shared" ca="1" si="13"/>
        <v>104276635680.15552</v>
      </c>
      <c r="T78" s="90">
        <f t="shared" ca="1" si="13"/>
        <v>114404360974.0547</v>
      </c>
      <c r="U78" s="90">
        <f t="shared" ca="1" si="13"/>
        <v>124532086267.95389</v>
      </c>
      <c r="V78">
        <f ca="1">IF('Waste 2030'!$A86="MR",INDIRECT("'Waste 2030'!"&amp;'Country Selector'!$B$3&amp;ROW($A86))*10^12,0)*'Process Emissions Multipliers'!$D$45</f>
        <v>134659811561.85307</v>
      </c>
      <c r="W78" s="90">
        <f t="shared" ca="1" si="14"/>
        <v>134333226490.65276</v>
      </c>
      <c r="X78" s="90">
        <f t="shared" ca="1" si="14"/>
        <v>134006641419.45245</v>
      </c>
      <c r="Y78" s="90">
        <f t="shared" ca="1" si="14"/>
        <v>133680056348.25214</v>
      </c>
      <c r="Z78" s="90">
        <f t="shared" ca="1" si="14"/>
        <v>133353471277.05182</v>
      </c>
      <c r="AA78" s="90">
        <f t="shared" ca="1" si="14"/>
        <v>133026886205.8515</v>
      </c>
      <c r="AB78" s="90">
        <f t="shared" ca="1" si="14"/>
        <v>132700301134.65118</v>
      </c>
      <c r="AC78" s="90">
        <f t="shared" ca="1" si="14"/>
        <v>132373716063.45087</v>
      </c>
      <c r="AD78" s="90">
        <f t="shared" ca="1" si="14"/>
        <v>132047130992.25056</v>
      </c>
      <c r="AE78" s="90">
        <f t="shared" ca="1" si="14"/>
        <v>131720545921.05025</v>
      </c>
      <c r="AF78" s="90">
        <f t="shared" ca="1" si="14"/>
        <v>131393960849.84991</v>
      </c>
      <c r="AG78" s="90">
        <f t="shared" ca="1" si="14"/>
        <v>131067375778.64963</v>
      </c>
      <c r="AH78" s="90">
        <f t="shared" ca="1" si="14"/>
        <v>130740790707.4493</v>
      </c>
      <c r="AI78" s="90">
        <f t="shared" ca="1" si="14"/>
        <v>130414205636.24899</v>
      </c>
      <c r="AJ78" s="90">
        <f t="shared" ca="1" si="14"/>
        <v>130087620565.04868</v>
      </c>
      <c r="AK78" s="90">
        <f t="shared" ca="1" si="14"/>
        <v>129761035493.84837</v>
      </c>
      <c r="AL78" s="90">
        <f t="shared" ref="AL78:AO93" ca="1" si="17">$V78*($AP$1-AL$1)/($AP$1-$V$1)+$AP78*(AL$1-$V$1)/($AP$1-$V$1)</f>
        <v>129434450422.64804</v>
      </c>
      <c r="AM78" s="90">
        <f t="shared" ca="1" si="17"/>
        <v>129107865351.44772</v>
      </c>
      <c r="AN78" s="90">
        <f t="shared" ca="1" si="17"/>
        <v>128781280280.24741</v>
      </c>
      <c r="AO78" s="90">
        <f t="shared" ca="1" si="17"/>
        <v>128454695209.04709</v>
      </c>
      <c r="AP78">
        <f ca="1">V78*'Process Emissions Multipliers'!$E$45</f>
        <v>128128110137.84679</v>
      </c>
    </row>
    <row r="79" spans="1:42">
      <c r="A79" s="74">
        <v>27</v>
      </c>
      <c r="B79">
        <f ca="1">IF('Waste 2010'!$A87="MR",INDIRECT("'Waste 2010'!"&amp;'Country Selector'!$B$3&amp;ROW($A87))*10^12,0)</f>
        <v>16596178191.184307</v>
      </c>
      <c r="C79" s="90">
        <f t="shared" ca="1" si="15"/>
        <v>18766833422.695736</v>
      </c>
      <c r="D79" s="90">
        <f t="shared" ca="1" si="12"/>
        <v>20937488654.207165</v>
      </c>
      <c r="E79" s="90">
        <f t="shared" ca="1" si="12"/>
        <v>23108143885.718594</v>
      </c>
      <c r="F79" s="90">
        <f t="shared" ca="1" si="12"/>
        <v>25278799117.230022</v>
      </c>
      <c r="G79" s="90">
        <f t="shared" ca="1" si="12"/>
        <v>27449454348.741455</v>
      </c>
      <c r="H79" s="90">
        <f t="shared" ca="1" si="12"/>
        <v>29620109580.252884</v>
      </c>
      <c r="I79" s="90">
        <f t="shared" ca="1" si="12"/>
        <v>31790764811.764313</v>
      </c>
      <c r="J79" s="90">
        <f t="shared" ca="1" si="12"/>
        <v>33961420043.275742</v>
      </c>
      <c r="K79" s="90">
        <f t="shared" ca="1" si="12"/>
        <v>36132075274.78717</v>
      </c>
      <c r="L79">
        <f ca="1">IF('Waste 2020'!$A87="MR",INDIRECT("'Waste 2020'!"&amp;'Country Selector'!$B$3&amp;ROW($A87))*10^12,0)*'Process Emissions Multipliers'!$B$45</f>
        <v>38302730506.298599</v>
      </c>
      <c r="M79" s="90">
        <f t="shared" ca="1" si="16"/>
        <v>40266167127.78952</v>
      </c>
      <c r="N79" s="90">
        <f t="shared" ca="1" si="13"/>
        <v>42229603749.280441</v>
      </c>
      <c r="O79" s="90">
        <f t="shared" ca="1" si="13"/>
        <v>44193040370.771355</v>
      </c>
      <c r="P79" s="90">
        <f t="shared" ca="1" si="13"/>
        <v>46156476992.262276</v>
      </c>
      <c r="Q79" s="90">
        <f t="shared" ca="1" si="13"/>
        <v>48119913613.753189</v>
      </c>
      <c r="R79" s="90">
        <f t="shared" ca="1" si="13"/>
        <v>50083350235.24411</v>
      </c>
      <c r="S79" s="90">
        <f t="shared" ca="1" si="13"/>
        <v>52046786856.735031</v>
      </c>
      <c r="T79" s="90">
        <f t="shared" ca="1" si="13"/>
        <v>54010223478.225952</v>
      </c>
      <c r="U79" s="90">
        <f t="shared" ca="1" si="13"/>
        <v>55973660099.716866</v>
      </c>
      <c r="V79">
        <f ca="1">IF('Waste 2030'!$A87="MR",INDIRECT("'Waste 2030'!"&amp;'Country Selector'!$B$3&amp;ROW($A87))*10^12,0)*'Process Emissions Multipliers'!$D$45</f>
        <v>57937096721.207787</v>
      </c>
      <c r="W79" s="90">
        <f t="shared" ref="W79:AL94" ca="1" si="18">$V79*($AP$1-W$1)/($AP$1-$V$1)+$AP79*(W$1-$V$1)/($AP$1-$V$1)</f>
        <v>57796584190.866516</v>
      </c>
      <c r="X79" s="90">
        <f t="shared" ca="1" si="18"/>
        <v>57656071660.525238</v>
      </c>
      <c r="Y79" s="90">
        <f t="shared" ca="1" si="18"/>
        <v>57515559130.183968</v>
      </c>
      <c r="Z79" s="90">
        <f t="shared" ca="1" si="18"/>
        <v>57375046599.842697</v>
      </c>
      <c r="AA79" s="90">
        <f t="shared" ca="1" si="18"/>
        <v>57234534069.501411</v>
      </c>
      <c r="AB79" s="90">
        <f t="shared" ca="1" si="18"/>
        <v>57094021539.160141</v>
      </c>
      <c r="AC79" s="90">
        <f t="shared" ca="1" si="18"/>
        <v>56953509008.818863</v>
      </c>
      <c r="AD79" s="90">
        <f t="shared" ca="1" si="18"/>
        <v>56812996478.477592</v>
      </c>
      <c r="AE79" s="90">
        <f t="shared" ca="1" si="18"/>
        <v>56672483948.136322</v>
      </c>
      <c r="AF79" s="90">
        <f t="shared" ca="1" si="18"/>
        <v>56531971417.795044</v>
      </c>
      <c r="AG79" s="90">
        <f t="shared" ca="1" si="18"/>
        <v>56391458887.453766</v>
      </c>
      <c r="AH79" s="90">
        <f t="shared" ca="1" si="18"/>
        <v>56250946357.112503</v>
      </c>
      <c r="AI79" s="90">
        <f t="shared" ca="1" si="18"/>
        <v>56110433826.771225</v>
      </c>
      <c r="AJ79" s="90">
        <f t="shared" ca="1" si="18"/>
        <v>55969921296.429947</v>
      </c>
      <c r="AK79" s="90">
        <f t="shared" ca="1" si="18"/>
        <v>55829408766.088676</v>
      </c>
      <c r="AL79" s="90">
        <f t="shared" ca="1" si="18"/>
        <v>55688896235.747406</v>
      </c>
      <c r="AM79" s="90">
        <f t="shared" ca="1" si="17"/>
        <v>55548383705.406128</v>
      </c>
      <c r="AN79" s="90">
        <f t="shared" ca="1" si="17"/>
        <v>55407871175.064857</v>
      </c>
      <c r="AO79" s="90">
        <f t="shared" ca="1" si="17"/>
        <v>55267358644.723572</v>
      </c>
      <c r="AP79">
        <f ca="1">V79*'Process Emissions Multipliers'!$E$45</f>
        <v>55126846114.382301</v>
      </c>
    </row>
    <row r="80" spans="1:42">
      <c r="A80" s="74">
        <v>28</v>
      </c>
      <c r="B80">
        <f ca="1">IF('Waste 2010'!$A88="MR",INDIRECT("'Waste 2010'!"&amp;'Country Selector'!$B$3&amp;ROW($A88))*10^12,0)</f>
        <v>20037223832.407135</v>
      </c>
      <c r="C80" s="90">
        <f t="shared" ca="1" si="15"/>
        <v>20263389895.504414</v>
      </c>
      <c r="D80" s="90">
        <f t="shared" ca="1" si="12"/>
        <v>20489555958.6017</v>
      </c>
      <c r="E80" s="90">
        <f t="shared" ca="1" si="12"/>
        <v>20715722021.698975</v>
      </c>
      <c r="F80" s="90">
        <f t="shared" ca="1" si="12"/>
        <v>20941888084.796257</v>
      </c>
      <c r="G80" s="90">
        <f t="shared" ca="1" si="12"/>
        <v>21168054147.893539</v>
      </c>
      <c r="H80" s="90">
        <f t="shared" ca="1" si="12"/>
        <v>21394220210.990822</v>
      </c>
      <c r="I80" s="90">
        <f t="shared" ca="1" si="12"/>
        <v>21620386274.0881</v>
      </c>
      <c r="J80" s="90">
        <f t="shared" ca="1" si="12"/>
        <v>21846552337.185383</v>
      </c>
      <c r="K80" s="90">
        <f t="shared" ca="1" si="12"/>
        <v>22072718400.282665</v>
      </c>
      <c r="L80">
        <f ca="1">IF('Waste 2020'!$A88="MR",INDIRECT("'Waste 2020'!"&amp;'Country Selector'!$B$3&amp;ROW($A88))*10^12,0)*'Process Emissions Multipliers'!$B$45</f>
        <v>22298884463.379944</v>
      </c>
      <c r="M80" s="90">
        <f t="shared" ca="1" si="16"/>
        <v>23854558561.848553</v>
      </c>
      <c r="N80" s="90">
        <f t="shared" ca="1" si="13"/>
        <v>25410232660.317162</v>
      </c>
      <c r="O80" s="90">
        <f t="shared" ca="1" si="13"/>
        <v>26965906758.785767</v>
      </c>
      <c r="P80" s="90">
        <f t="shared" ca="1" si="13"/>
        <v>28521580857.254375</v>
      </c>
      <c r="Q80" s="90">
        <f t="shared" ca="1" si="13"/>
        <v>30077254955.722984</v>
      </c>
      <c r="R80" s="90">
        <f t="shared" ca="1" si="13"/>
        <v>31632929054.191593</v>
      </c>
      <c r="S80" s="90">
        <f t="shared" ca="1" si="13"/>
        <v>33188603152.660202</v>
      </c>
      <c r="T80" s="90">
        <f t="shared" ca="1" si="13"/>
        <v>34744277251.128807</v>
      </c>
      <c r="U80" s="90">
        <f t="shared" ca="1" si="13"/>
        <v>36299951349.59742</v>
      </c>
      <c r="V80">
        <f ca="1">IF('Waste 2030'!$A88="MR",INDIRECT("'Waste 2030'!"&amp;'Country Selector'!$B$3&amp;ROW($A88))*10^12,0)*'Process Emissions Multipliers'!$D$45</f>
        <v>37855625448.066025</v>
      </c>
      <c r="W80" s="90">
        <f t="shared" ca="1" si="18"/>
        <v>37763815709.221931</v>
      </c>
      <c r="X80" s="90">
        <f t="shared" ca="1" si="18"/>
        <v>37672005970.377831</v>
      </c>
      <c r="Y80" s="90">
        <f t="shared" ca="1" si="18"/>
        <v>37580196231.533737</v>
      </c>
      <c r="Z80" s="90">
        <f t="shared" ca="1" si="18"/>
        <v>37488386492.689636</v>
      </c>
      <c r="AA80" s="90">
        <f t="shared" ca="1" si="18"/>
        <v>37396576753.845535</v>
      </c>
      <c r="AB80" s="90">
        <f t="shared" ca="1" si="18"/>
        <v>37304767015.001442</v>
      </c>
      <c r="AC80" s="90">
        <f t="shared" ca="1" si="18"/>
        <v>37212957276.157349</v>
      </c>
      <c r="AD80" s="90">
        <f t="shared" ca="1" si="18"/>
        <v>37121147537.313248</v>
      </c>
      <c r="AE80" s="90">
        <f t="shared" ca="1" si="18"/>
        <v>37029337798.469147</v>
      </c>
      <c r="AF80" s="90">
        <f t="shared" ca="1" si="18"/>
        <v>36937528059.625053</v>
      </c>
      <c r="AG80" s="90">
        <f t="shared" ca="1" si="18"/>
        <v>36845718320.78096</v>
      </c>
      <c r="AH80" s="90">
        <f t="shared" ca="1" si="18"/>
        <v>36753908581.936859</v>
      </c>
      <c r="AI80" s="90">
        <f t="shared" ca="1" si="18"/>
        <v>36662098843.092758</v>
      </c>
      <c r="AJ80" s="90">
        <f t="shared" ca="1" si="18"/>
        <v>36570289104.248665</v>
      </c>
      <c r="AK80" s="90">
        <f t="shared" ca="1" si="18"/>
        <v>36478479365.404572</v>
      </c>
      <c r="AL80" s="90">
        <f t="shared" ca="1" si="18"/>
        <v>36386669626.560471</v>
      </c>
      <c r="AM80" s="90">
        <f t="shared" ca="1" si="17"/>
        <v>36294859887.71637</v>
      </c>
      <c r="AN80" s="90">
        <f t="shared" ca="1" si="17"/>
        <v>36203050148.872276</v>
      </c>
      <c r="AO80" s="90">
        <f t="shared" ca="1" si="17"/>
        <v>36111240410.028183</v>
      </c>
      <c r="AP80">
        <f ca="1">V80*'Process Emissions Multipliers'!$E$45</f>
        <v>36019430671.184082</v>
      </c>
    </row>
    <row r="81" spans="1:42">
      <c r="A81" s="74">
        <v>29</v>
      </c>
      <c r="B81">
        <f ca="1">IF('Waste 2010'!$A89="MR",INDIRECT("'Waste 2010'!"&amp;'Country Selector'!$B$3&amp;ROW($A89))*10^12,0)</f>
        <v>19711632498.676579</v>
      </c>
      <c r="C81" s="90">
        <f t="shared" ca="1" si="15"/>
        <v>20166722789.470169</v>
      </c>
      <c r="D81" s="90">
        <f t="shared" ca="1" si="12"/>
        <v>20621813080.26376</v>
      </c>
      <c r="E81" s="90">
        <f t="shared" ca="1" si="12"/>
        <v>21076903371.05735</v>
      </c>
      <c r="F81" s="90">
        <f t="shared" ca="1" si="12"/>
        <v>21531993661.850941</v>
      </c>
      <c r="G81" s="90">
        <f t="shared" ca="1" si="12"/>
        <v>21987083952.644531</v>
      </c>
      <c r="H81" s="90">
        <f t="shared" ca="1" si="12"/>
        <v>22442174243.438122</v>
      </c>
      <c r="I81" s="90">
        <f t="shared" ca="1" si="12"/>
        <v>22897264534.231712</v>
      </c>
      <c r="J81" s="90">
        <f t="shared" ca="1" si="12"/>
        <v>23352354825.025303</v>
      </c>
      <c r="K81" s="90">
        <f t="shared" ca="1" si="12"/>
        <v>23807445115.818893</v>
      </c>
      <c r="L81">
        <f ca="1">IF('Waste 2020'!$A89="MR",INDIRECT("'Waste 2020'!"&amp;'Country Selector'!$B$3&amp;ROW($A89))*10^12,0)*'Process Emissions Multipliers'!$B$45</f>
        <v>24262535406.612484</v>
      </c>
      <c r="M81" s="90">
        <f t="shared" ca="1" si="16"/>
        <v>41820613650.42157</v>
      </c>
      <c r="N81" s="90">
        <f t="shared" ca="1" si="13"/>
        <v>59378691894.230644</v>
      </c>
      <c r="O81" s="90">
        <f t="shared" ca="1" si="13"/>
        <v>76936770138.039734</v>
      </c>
      <c r="P81" s="90">
        <f t="shared" ca="1" si="13"/>
        <v>94494848381.848801</v>
      </c>
      <c r="Q81" s="90">
        <f t="shared" ca="1" si="13"/>
        <v>112052926625.65788</v>
      </c>
      <c r="R81" s="90">
        <f t="shared" ca="1" si="13"/>
        <v>129611004869.46696</v>
      </c>
      <c r="S81" s="90">
        <f t="shared" ca="1" si="13"/>
        <v>147169083113.27603</v>
      </c>
      <c r="T81" s="90">
        <f t="shared" ca="1" si="13"/>
        <v>164727161357.08514</v>
      </c>
      <c r="U81" s="90">
        <f t="shared" ca="1" si="13"/>
        <v>182285239600.89423</v>
      </c>
      <c r="V81">
        <f ca="1">IF('Waste 2030'!$A89="MR",INDIRECT("'Waste 2030'!"&amp;'Country Selector'!$B$3&amp;ROW($A89))*10^12,0)*'Process Emissions Multipliers'!$D$45</f>
        <v>199843317844.70328</v>
      </c>
      <c r="W81" s="90">
        <f t="shared" ca="1" si="18"/>
        <v>199358645815.01428</v>
      </c>
      <c r="X81" s="90">
        <f t="shared" ca="1" si="18"/>
        <v>198873973785.32532</v>
      </c>
      <c r="Y81" s="90">
        <f t="shared" ca="1" si="18"/>
        <v>198389301755.63632</v>
      </c>
      <c r="Z81" s="90">
        <f t="shared" ca="1" si="18"/>
        <v>197904629725.94736</v>
      </c>
      <c r="AA81" s="90">
        <f t="shared" ca="1" si="18"/>
        <v>197419957696.25836</v>
      </c>
      <c r="AB81" s="90">
        <f t="shared" ca="1" si="18"/>
        <v>196935285666.56937</v>
      </c>
      <c r="AC81" s="90">
        <f t="shared" ca="1" si="18"/>
        <v>196450613636.88037</v>
      </c>
      <c r="AD81" s="90">
        <f t="shared" ca="1" si="18"/>
        <v>195965941607.19141</v>
      </c>
      <c r="AE81" s="90">
        <f t="shared" ca="1" si="18"/>
        <v>195481269577.50244</v>
      </c>
      <c r="AF81" s="90">
        <f t="shared" ca="1" si="18"/>
        <v>194996597547.81342</v>
      </c>
      <c r="AG81" s="90">
        <f t="shared" ca="1" si="18"/>
        <v>194511925518.12445</v>
      </c>
      <c r="AH81" s="90">
        <f t="shared" ca="1" si="18"/>
        <v>194027253488.43549</v>
      </c>
      <c r="AI81" s="90">
        <f t="shared" ca="1" si="18"/>
        <v>193542581458.74649</v>
      </c>
      <c r="AJ81" s="90">
        <f t="shared" ca="1" si="18"/>
        <v>193057909429.0575</v>
      </c>
      <c r="AK81" s="90">
        <f t="shared" ca="1" si="18"/>
        <v>192573237399.3685</v>
      </c>
      <c r="AL81" s="90">
        <f t="shared" ca="1" si="18"/>
        <v>192088565369.6795</v>
      </c>
      <c r="AM81" s="90">
        <f t="shared" ca="1" si="17"/>
        <v>191603893339.99057</v>
      </c>
      <c r="AN81" s="90">
        <f t="shared" ca="1" si="17"/>
        <v>191119221310.30157</v>
      </c>
      <c r="AO81" s="90">
        <f t="shared" ca="1" si="17"/>
        <v>190634549280.61255</v>
      </c>
      <c r="AP81">
        <f ca="1">V81*'Process Emissions Multipliers'!$E$45</f>
        <v>190149877250.92358</v>
      </c>
    </row>
    <row r="82" spans="1:42">
      <c r="A82" s="74">
        <v>30</v>
      </c>
      <c r="B82">
        <f ca="1">IF('Waste 2010'!$A90="MR",INDIRECT("'Waste 2010'!"&amp;'Country Selector'!$B$3&amp;ROW($A90))*10^12,0)</f>
        <v>14574090564.625664</v>
      </c>
      <c r="C82" s="90">
        <f t="shared" ca="1" si="15"/>
        <v>15288969231.941164</v>
      </c>
      <c r="D82" s="90">
        <f t="shared" ca="1" si="12"/>
        <v>16003847899.256664</v>
      </c>
      <c r="E82" s="90">
        <f t="shared" ca="1" si="12"/>
        <v>16718726566.572166</v>
      </c>
      <c r="F82" s="90">
        <f t="shared" ca="1" si="12"/>
        <v>17433605233.887665</v>
      </c>
      <c r="G82" s="90">
        <f t="shared" ca="1" si="12"/>
        <v>18148483901.203167</v>
      </c>
      <c r="H82" s="90">
        <f t="shared" ca="1" si="12"/>
        <v>18863362568.518669</v>
      </c>
      <c r="I82" s="90">
        <f t="shared" ca="1" si="12"/>
        <v>19578241235.834167</v>
      </c>
      <c r="J82" s="90">
        <f t="shared" ca="1" si="12"/>
        <v>20293119903.14967</v>
      </c>
      <c r="K82" s="90">
        <f t="shared" ca="1" si="12"/>
        <v>21007998570.465168</v>
      </c>
      <c r="L82">
        <f ca="1">IF('Waste 2020'!$A90="MR",INDIRECT("'Waste 2020'!"&amp;'Country Selector'!$B$3&amp;ROW($A90))*10^12,0)*'Process Emissions Multipliers'!$B$45</f>
        <v>21722877237.78067</v>
      </c>
      <c r="M82" s="90">
        <f t="shared" ca="1" si="16"/>
        <v>24096112724.045746</v>
      </c>
      <c r="N82" s="90">
        <f t="shared" ca="1" si="13"/>
        <v>26469348210.310829</v>
      </c>
      <c r="O82" s="90">
        <f t="shared" ca="1" si="13"/>
        <v>28842583696.575905</v>
      </c>
      <c r="P82" s="90">
        <f t="shared" ca="1" si="13"/>
        <v>31215819182.840988</v>
      </c>
      <c r="Q82" s="90">
        <f t="shared" ca="1" si="13"/>
        <v>33589054669.106064</v>
      </c>
      <c r="R82" s="90">
        <f t="shared" ca="1" si="13"/>
        <v>35962290155.37114</v>
      </c>
      <c r="S82" s="90">
        <f t="shared" ca="1" si="13"/>
        <v>38335525641.636223</v>
      </c>
      <c r="T82" s="90">
        <f t="shared" ca="1" si="13"/>
        <v>40708761127.901306</v>
      </c>
      <c r="U82" s="90">
        <f t="shared" ca="1" si="13"/>
        <v>43081996614.166382</v>
      </c>
      <c r="V82">
        <f ca="1">IF('Waste 2030'!$A90="MR",INDIRECT("'Waste 2030'!"&amp;'Country Selector'!$B$3&amp;ROW($A90))*10^12,0)*'Process Emissions Multipliers'!$D$45</f>
        <v>45455232100.431458</v>
      </c>
      <c r="W82" s="90">
        <f t="shared" ca="1" si="18"/>
        <v>45344991338.620148</v>
      </c>
      <c r="X82" s="90">
        <f t="shared" ca="1" si="18"/>
        <v>45234750576.808838</v>
      </c>
      <c r="Y82" s="90">
        <f t="shared" ca="1" si="18"/>
        <v>45124509814.997528</v>
      </c>
      <c r="Z82" s="90">
        <f t="shared" ca="1" si="18"/>
        <v>45014269053.186218</v>
      </c>
      <c r="AA82" s="90">
        <f t="shared" ca="1" si="18"/>
        <v>44904028291.374908</v>
      </c>
      <c r="AB82" s="90">
        <f t="shared" ca="1" si="18"/>
        <v>44793787529.563599</v>
      </c>
      <c r="AC82" s="90">
        <f t="shared" ca="1" si="18"/>
        <v>44683546767.752281</v>
      </c>
      <c r="AD82" s="90">
        <f t="shared" ca="1" si="18"/>
        <v>44573306005.940971</v>
      </c>
      <c r="AE82" s="90">
        <f t="shared" ca="1" si="18"/>
        <v>44463065244.129662</v>
      </c>
      <c r="AF82" s="90">
        <f t="shared" ca="1" si="18"/>
        <v>44352824482.318352</v>
      </c>
      <c r="AG82" s="90">
        <f t="shared" ca="1" si="18"/>
        <v>44242583720.507042</v>
      </c>
      <c r="AH82" s="90">
        <f t="shared" ca="1" si="18"/>
        <v>44132342958.695732</v>
      </c>
      <c r="AI82" s="90">
        <f t="shared" ca="1" si="18"/>
        <v>44022102196.884422</v>
      </c>
      <c r="AJ82" s="90">
        <f t="shared" ca="1" si="18"/>
        <v>43911861435.073105</v>
      </c>
      <c r="AK82" s="90">
        <f t="shared" ca="1" si="18"/>
        <v>43801620673.261803</v>
      </c>
      <c r="AL82" s="90">
        <f t="shared" ca="1" si="18"/>
        <v>43691379911.450485</v>
      </c>
      <c r="AM82" s="90">
        <f t="shared" ca="1" si="17"/>
        <v>43581139149.639175</v>
      </c>
      <c r="AN82" s="90">
        <f t="shared" ca="1" si="17"/>
        <v>43470898387.827866</v>
      </c>
      <c r="AO82" s="90">
        <f t="shared" ca="1" si="17"/>
        <v>43360657626.016556</v>
      </c>
      <c r="AP82">
        <f ca="1">V82*'Process Emissions Multipliers'!$E$45</f>
        <v>43250416864.205246</v>
      </c>
    </row>
    <row r="83" spans="1:42">
      <c r="A83" s="74">
        <v>31</v>
      </c>
      <c r="B83">
        <f ca="1">IF('Waste 2010'!$A91="MR",INDIRECT("'Waste 2010'!"&amp;'Country Selector'!$B$3&amp;ROW($A91))*10^12,0)</f>
        <v>19062979072.430153</v>
      </c>
      <c r="C83" s="90">
        <f t="shared" ca="1" si="15"/>
        <v>20211432043.256687</v>
      </c>
      <c r="D83" s="90">
        <f t="shared" ca="1" si="12"/>
        <v>21359885014.083221</v>
      </c>
      <c r="E83" s="90">
        <f t="shared" ca="1" si="12"/>
        <v>22508337984.90976</v>
      </c>
      <c r="F83" s="90">
        <f t="shared" ca="1" si="12"/>
        <v>23656790955.736294</v>
      </c>
      <c r="G83" s="90">
        <f t="shared" ca="1" si="12"/>
        <v>24805243926.562828</v>
      </c>
      <c r="H83" s="90">
        <f t="shared" ca="1" si="12"/>
        <v>25953696897.389366</v>
      </c>
      <c r="I83" s="90">
        <f t="shared" ca="1" si="12"/>
        <v>27102149868.2159</v>
      </c>
      <c r="J83" s="90">
        <f t="shared" ca="1" si="12"/>
        <v>28250602839.042435</v>
      </c>
      <c r="K83" s="90">
        <f t="shared" ca="1" si="12"/>
        <v>29399055809.868973</v>
      </c>
      <c r="L83">
        <f ca="1">IF('Waste 2020'!$A91="MR",INDIRECT("'Waste 2020'!"&amp;'Country Selector'!$B$3&amp;ROW($A91))*10^12,0)*'Process Emissions Multipliers'!$B$45</f>
        <v>30547508780.695507</v>
      </c>
      <c r="M83" s="90">
        <f t="shared" ca="1" si="16"/>
        <v>31617321102.997612</v>
      </c>
      <c r="N83" s="90">
        <f t="shared" ca="1" si="13"/>
        <v>32687133425.299713</v>
      </c>
      <c r="O83" s="90">
        <f t="shared" ca="1" si="13"/>
        <v>33756945747.601818</v>
      </c>
      <c r="P83" s="90">
        <f t="shared" ca="1" si="13"/>
        <v>34826758069.903923</v>
      </c>
      <c r="Q83" s="90">
        <f t="shared" ca="1" si="13"/>
        <v>35896570392.206024</v>
      </c>
      <c r="R83" s="90">
        <f t="shared" ca="1" si="13"/>
        <v>36966382714.508133</v>
      </c>
      <c r="S83" s="90">
        <f t="shared" ca="1" si="13"/>
        <v>38036195036.810234</v>
      </c>
      <c r="T83" s="90">
        <f t="shared" ca="1" si="13"/>
        <v>39106007359.112335</v>
      </c>
      <c r="U83" s="90">
        <f t="shared" ca="1" si="13"/>
        <v>40175819681.414444</v>
      </c>
      <c r="V83">
        <f ca="1">IF('Waste 2030'!$A91="MR",INDIRECT("'Waste 2030'!"&amp;'Country Selector'!$B$3&amp;ROW($A91))*10^12,0)*'Process Emissions Multipliers'!$D$45</f>
        <v>41245632003.716545</v>
      </c>
      <c r="W83" s="90">
        <f t="shared" ca="1" si="18"/>
        <v>41145600617.15509</v>
      </c>
      <c r="X83" s="90">
        <f t="shared" ca="1" si="18"/>
        <v>41045569230.593651</v>
      </c>
      <c r="Y83" s="90">
        <f t="shared" ca="1" si="18"/>
        <v>40945537844.032196</v>
      </c>
      <c r="Z83" s="90">
        <f t="shared" ca="1" si="18"/>
        <v>40845506457.470749</v>
      </c>
      <c r="AA83" s="90">
        <f t="shared" ca="1" si="18"/>
        <v>40745475070.909294</v>
      </c>
      <c r="AB83" s="90">
        <f t="shared" ca="1" si="18"/>
        <v>40645443684.347847</v>
      </c>
      <c r="AC83" s="90">
        <f t="shared" ca="1" si="18"/>
        <v>40545412297.786392</v>
      </c>
      <c r="AD83" s="90">
        <f t="shared" ca="1" si="18"/>
        <v>40445380911.224945</v>
      </c>
      <c r="AE83" s="90">
        <f t="shared" ca="1" si="18"/>
        <v>40345349524.663498</v>
      </c>
      <c r="AF83" s="90">
        <f t="shared" ca="1" si="18"/>
        <v>40245318138.102051</v>
      </c>
      <c r="AG83" s="90">
        <f t="shared" ca="1" si="18"/>
        <v>40145286751.540604</v>
      </c>
      <c r="AH83" s="90">
        <f t="shared" ca="1" si="18"/>
        <v>40045255364.979149</v>
      </c>
      <c r="AI83" s="90">
        <f t="shared" ca="1" si="18"/>
        <v>39945223978.417694</v>
      </c>
      <c r="AJ83" s="90">
        <f t="shared" ca="1" si="18"/>
        <v>39845192591.856247</v>
      </c>
      <c r="AK83" s="90">
        <f t="shared" ca="1" si="18"/>
        <v>39745161205.2948</v>
      </c>
      <c r="AL83" s="90">
        <f t="shared" ca="1" si="18"/>
        <v>39645129818.733353</v>
      </c>
      <c r="AM83" s="90">
        <f t="shared" ca="1" si="17"/>
        <v>39545098432.171898</v>
      </c>
      <c r="AN83" s="90">
        <f t="shared" ca="1" si="17"/>
        <v>39445067045.610443</v>
      </c>
      <c r="AO83" s="90">
        <f t="shared" ca="1" si="17"/>
        <v>39345035659.049004</v>
      </c>
      <c r="AP83">
        <f ca="1">V83*'Process Emissions Multipliers'!$E$45</f>
        <v>39245004272.487549</v>
      </c>
    </row>
    <row r="84" spans="1:42">
      <c r="A84" s="74">
        <v>32</v>
      </c>
      <c r="B84">
        <f ca="1">IF('Waste 2010'!$A92="MR",INDIRECT("'Waste 2010'!"&amp;'Country Selector'!$B$3&amp;ROW($A92))*10^12,0)</f>
        <v>20850362022.805767</v>
      </c>
      <c r="C84" s="90">
        <f t="shared" ca="1" si="15"/>
        <v>20523802243.227806</v>
      </c>
      <c r="D84" s="90">
        <f t="shared" ca="1" si="12"/>
        <v>20197242463.649853</v>
      </c>
      <c r="E84" s="90">
        <f t="shared" ca="1" si="12"/>
        <v>19870682684.071896</v>
      </c>
      <c r="F84" s="90">
        <f t="shared" ca="1" si="12"/>
        <v>19544122904.493935</v>
      </c>
      <c r="G84" s="90">
        <f t="shared" ca="1" si="12"/>
        <v>19217563124.915977</v>
      </c>
      <c r="H84" s="90">
        <f t="shared" ca="1" si="12"/>
        <v>18891003345.33802</v>
      </c>
      <c r="I84" s="90">
        <f t="shared" ca="1" si="12"/>
        <v>18564443565.760063</v>
      </c>
      <c r="J84" s="90">
        <f t="shared" ca="1" si="12"/>
        <v>18237883786.182106</v>
      </c>
      <c r="K84" s="90">
        <f t="shared" ca="1" si="12"/>
        <v>17911324006.604145</v>
      </c>
      <c r="L84">
        <f ca="1">IF('Waste 2020'!$A92="MR",INDIRECT("'Waste 2020'!"&amp;'Country Selector'!$B$3&amp;ROW($A92))*10^12,0)*'Process Emissions Multipliers'!$B$45</f>
        <v>17584764227.026188</v>
      </c>
      <c r="M84" s="90">
        <f t="shared" ca="1" si="16"/>
        <v>22729334371.796875</v>
      </c>
      <c r="N84" s="90">
        <f t="shared" ca="1" si="13"/>
        <v>27873904516.567558</v>
      </c>
      <c r="O84" s="90">
        <f t="shared" ca="1" si="13"/>
        <v>33018474661.338245</v>
      </c>
      <c r="P84" s="90">
        <f t="shared" ca="1" si="13"/>
        <v>38163044806.108932</v>
      </c>
      <c r="Q84" s="90">
        <f t="shared" ca="1" si="13"/>
        <v>43307614950.879616</v>
      </c>
      <c r="R84" s="90">
        <f t="shared" ca="1" si="13"/>
        <v>48452185095.650307</v>
      </c>
      <c r="S84" s="90">
        <f t="shared" ca="1" si="13"/>
        <v>53596755240.42099</v>
      </c>
      <c r="T84" s="90">
        <f t="shared" ca="1" si="13"/>
        <v>58741325385.191673</v>
      </c>
      <c r="U84" s="90">
        <f t="shared" ca="1" si="13"/>
        <v>63885895529.962364</v>
      </c>
      <c r="V84">
        <f ca="1">IF('Waste 2030'!$A92="MR",INDIRECT("'Waste 2030'!"&amp;'Country Selector'!$B$3&amp;ROW($A92))*10^12,0)*'Process Emissions Multipliers'!$D$45</f>
        <v>69030465674.733047</v>
      </c>
      <c r="W84" s="90">
        <f t="shared" ca="1" si="18"/>
        <v>68863048839.035065</v>
      </c>
      <c r="X84" s="90">
        <f t="shared" ca="1" si="18"/>
        <v>68695632003.337059</v>
      </c>
      <c r="Y84" s="90">
        <f t="shared" ca="1" si="18"/>
        <v>68528215167.639069</v>
      </c>
      <c r="Z84" s="90">
        <f t="shared" ca="1" si="18"/>
        <v>68360798331.941071</v>
      </c>
      <c r="AA84" s="90">
        <f t="shared" ca="1" si="18"/>
        <v>68193381496.24308</v>
      </c>
      <c r="AB84" s="90">
        <f t="shared" ca="1" si="18"/>
        <v>68025964660.54509</v>
      </c>
      <c r="AC84" s="90">
        <f t="shared" ca="1" si="18"/>
        <v>67858547824.847092</v>
      </c>
      <c r="AD84" s="90">
        <f t="shared" ca="1" si="18"/>
        <v>67691130989.149094</v>
      </c>
      <c r="AE84" s="90">
        <f t="shared" ca="1" si="18"/>
        <v>67523714153.451096</v>
      </c>
      <c r="AF84" s="90">
        <f t="shared" ca="1" si="18"/>
        <v>67356297317.753113</v>
      </c>
      <c r="AG84" s="90">
        <f t="shared" ca="1" si="18"/>
        <v>67188880482.055115</v>
      </c>
      <c r="AH84" s="90">
        <f t="shared" ca="1" si="18"/>
        <v>67021463646.357124</v>
      </c>
      <c r="AI84" s="90">
        <f t="shared" ca="1" si="18"/>
        <v>66854046810.659134</v>
      </c>
      <c r="AJ84" s="90">
        <f t="shared" ca="1" si="18"/>
        <v>66686629974.961128</v>
      </c>
      <c r="AK84" s="90">
        <f t="shared" ca="1" si="18"/>
        <v>66519213139.263138</v>
      </c>
      <c r="AL84" s="90">
        <f t="shared" ca="1" si="18"/>
        <v>66351796303.565147</v>
      </c>
      <c r="AM84" s="90">
        <f t="shared" ca="1" si="17"/>
        <v>66184379467.867142</v>
      </c>
      <c r="AN84" s="90">
        <f t="shared" ca="1" si="17"/>
        <v>66016962632.169151</v>
      </c>
      <c r="AO84" s="90">
        <f t="shared" ca="1" si="17"/>
        <v>65849545796.471161</v>
      </c>
      <c r="AP84">
        <f ca="1">V84*'Process Emissions Multipliers'!$E$45</f>
        <v>65682128960.77317</v>
      </c>
    </row>
    <row r="85" spans="1:42">
      <c r="A85" s="74">
        <v>33</v>
      </c>
      <c r="B85">
        <f ca="1">IF('Waste 2010'!$A93="MR",INDIRECT("'Waste 2010'!"&amp;'Country Selector'!$B$3&amp;ROW($A93))*10^12,0)</f>
        <v>11301663862.232304</v>
      </c>
      <c r="C85" s="90">
        <f t="shared" ca="1" si="15"/>
        <v>11809781462.133389</v>
      </c>
      <c r="D85" s="90">
        <f t="shared" ca="1" si="12"/>
        <v>12317899062.034472</v>
      </c>
      <c r="E85" s="90">
        <f t="shared" ca="1" si="12"/>
        <v>12826016661.935555</v>
      </c>
      <c r="F85" s="90">
        <f t="shared" ca="1" si="12"/>
        <v>13334134261.836639</v>
      </c>
      <c r="G85" s="90">
        <f t="shared" ca="1" si="12"/>
        <v>13842251861.737724</v>
      </c>
      <c r="H85" s="90">
        <f t="shared" ca="1" si="12"/>
        <v>14350369461.638807</v>
      </c>
      <c r="I85" s="90">
        <f t="shared" ca="1" si="12"/>
        <v>14858487061.53989</v>
      </c>
      <c r="J85" s="90">
        <f t="shared" ca="1" si="12"/>
        <v>15366604661.440975</v>
      </c>
      <c r="K85" s="90">
        <f t="shared" ca="1" si="12"/>
        <v>15874722261.34206</v>
      </c>
      <c r="L85">
        <f ca="1">IF('Waste 2020'!$A93="MR",INDIRECT("'Waste 2020'!"&amp;'Country Selector'!$B$3&amp;ROW($A93))*10^12,0)*'Process Emissions Multipliers'!$B$45</f>
        <v>16382839861.243143</v>
      </c>
      <c r="M85" s="90">
        <f t="shared" ca="1" si="16"/>
        <v>21491066246.796837</v>
      </c>
      <c r="N85" s="90">
        <f t="shared" ca="1" si="13"/>
        <v>26599292632.350529</v>
      </c>
      <c r="O85" s="90">
        <f t="shared" ca="1" si="13"/>
        <v>31707519017.904221</v>
      </c>
      <c r="P85" s="90">
        <f t="shared" ca="1" si="13"/>
        <v>36815745403.457916</v>
      </c>
      <c r="Q85" s="90">
        <f t="shared" ca="1" si="13"/>
        <v>41923971789.011612</v>
      </c>
      <c r="R85" s="90">
        <f t="shared" ca="1" si="13"/>
        <v>47032198174.565292</v>
      </c>
      <c r="S85" s="90">
        <f t="shared" ca="1" si="13"/>
        <v>52140424560.118988</v>
      </c>
      <c r="T85" s="90">
        <f t="shared" ca="1" si="13"/>
        <v>57248650945.672684</v>
      </c>
      <c r="U85" s="90">
        <f t="shared" ca="1" si="13"/>
        <v>62356877331.226379</v>
      </c>
      <c r="V85">
        <f ca="1">IF('Waste 2030'!$A93="MR",INDIRECT("'Waste 2030'!"&amp;'Country Selector'!$B$3&amp;ROW($A93))*10^12,0)*'Process Emissions Multipliers'!$D$45</f>
        <v>67465103716.780075</v>
      </c>
      <c r="W85" s="90">
        <f t="shared" ca="1" si="18"/>
        <v>67301483291.017342</v>
      </c>
      <c r="X85" s="90">
        <f t="shared" ca="1" si="18"/>
        <v>67137862865.254585</v>
      </c>
      <c r="Y85" s="90">
        <f t="shared" ca="1" si="18"/>
        <v>66974242439.491837</v>
      </c>
      <c r="Z85" s="90">
        <f t="shared" ca="1" si="18"/>
        <v>66810622013.729095</v>
      </c>
      <c r="AA85" s="90">
        <f t="shared" ca="1" si="18"/>
        <v>66647001587.966354</v>
      </c>
      <c r="AB85" s="90">
        <f t="shared" ca="1" si="18"/>
        <v>66483381162.203606</v>
      </c>
      <c r="AC85" s="90">
        <f t="shared" ca="1" si="18"/>
        <v>66319760736.440872</v>
      </c>
      <c r="AD85" s="90">
        <f t="shared" ca="1" si="18"/>
        <v>66156140310.678116</v>
      </c>
      <c r="AE85" s="90">
        <f t="shared" ca="1" si="18"/>
        <v>65992519884.915382</v>
      </c>
      <c r="AF85" s="90">
        <f t="shared" ca="1" si="18"/>
        <v>65828899459.152634</v>
      </c>
      <c r="AG85" s="90">
        <f t="shared" ca="1" si="18"/>
        <v>65665279033.389893</v>
      </c>
      <c r="AH85" s="90">
        <f t="shared" ca="1" si="18"/>
        <v>65501658607.627144</v>
      </c>
      <c r="AI85" s="90">
        <f t="shared" ca="1" si="18"/>
        <v>65338038181.864403</v>
      </c>
      <c r="AJ85" s="90">
        <f t="shared" ca="1" si="18"/>
        <v>65174417756.101662</v>
      </c>
      <c r="AK85" s="90">
        <f t="shared" ca="1" si="18"/>
        <v>65010797330.338928</v>
      </c>
      <c r="AL85" s="90">
        <f t="shared" ca="1" si="18"/>
        <v>64847176904.576172</v>
      </c>
      <c r="AM85" s="90">
        <f t="shared" ca="1" si="17"/>
        <v>64683556478.813431</v>
      </c>
      <c r="AN85" s="90">
        <f t="shared" ca="1" si="17"/>
        <v>64519936053.05069</v>
      </c>
      <c r="AO85" s="90">
        <f t="shared" ca="1" si="17"/>
        <v>64356315627.287941</v>
      </c>
      <c r="AP85">
        <f ca="1">V85*'Process Emissions Multipliers'!$E$45</f>
        <v>64192695201.5252</v>
      </c>
    </row>
    <row r="86" spans="1:42">
      <c r="A86" s="74">
        <v>34</v>
      </c>
      <c r="B86">
        <f ca="1">IF('Waste 2010'!$A94="MR",INDIRECT("'Waste 2010'!"&amp;'Country Selector'!$B$3&amp;ROW($A94))*10^12,0)</f>
        <v>12742025658.969425</v>
      </c>
      <c r="C86" s="90">
        <f t="shared" ca="1" si="15"/>
        <v>13322890892.790707</v>
      </c>
      <c r="D86" s="90">
        <f t="shared" ca="1" si="12"/>
        <v>13903756126.611988</v>
      </c>
      <c r="E86" s="90">
        <f t="shared" ca="1" si="12"/>
        <v>14484621360.433271</v>
      </c>
      <c r="F86" s="90">
        <f t="shared" ca="1" si="12"/>
        <v>15065486594.254551</v>
      </c>
      <c r="G86" s="90">
        <f t="shared" ca="1" si="12"/>
        <v>15646351828.075832</v>
      </c>
      <c r="H86" s="90">
        <f t="shared" ca="1" si="12"/>
        <v>16227217061.897116</v>
      </c>
      <c r="I86" s="90">
        <f t="shared" ca="1" si="12"/>
        <v>16808082295.718397</v>
      </c>
      <c r="J86" s="90">
        <f t="shared" ca="1" si="12"/>
        <v>17388947529.539677</v>
      </c>
      <c r="K86" s="90">
        <f t="shared" ca="1" si="12"/>
        <v>17969812763.360958</v>
      </c>
      <c r="L86">
        <f ca="1">IF('Waste 2020'!$A94="MR",INDIRECT("'Waste 2020'!"&amp;'Country Selector'!$B$3&amp;ROW($A94))*10^12,0)*'Process Emissions Multipliers'!$B$45</f>
        <v>18550677997.18224</v>
      </c>
      <c r="M86" s="90">
        <f t="shared" ca="1" si="16"/>
        <v>21004093312.751694</v>
      </c>
      <c r="N86" s="90">
        <f t="shared" ca="1" si="13"/>
        <v>23457508628.321152</v>
      </c>
      <c r="O86" s="90">
        <f t="shared" ca="1" si="13"/>
        <v>25910923943.89061</v>
      </c>
      <c r="P86" s="90">
        <f t="shared" ca="1" si="13"/>
        <v>28364339259.460064</v>
      </c>
      <c r="Q86" s="90">
        <f t="shared" ca="1" si="13"/>
        <v>30817754575.029518</v>
      </c>
      <c r="R86" s="90">
        <f t="shared" ca="1" si="13"/>
        <v>33271169890.598976</v>
      </c>
      <c r="S86" s="90">
        <f t="shared" ca="1" si="13"/>
        <v>35724585206.168427</v>
      </c>
      <c r="T86" s="90">
        <f t="shared" ca="1" si="13"/>
        <v>38178000521.737885</v>
      </c>
      <c r="U86" s="90">
        <f t="shared" ca="1" si="13"/>
        <v>40631415837.30735</v>
      </c>
      <c r="V86">
        <f ca="1">IF('Waste 2030'!$A94="MR",INDIRECT("'Waste 2030'!"&amp;'Country Selector'!$B$3&amp;ROW($A94))*10^12,0)*'Process Emissions Multipliers'!$D$45</f>
        <v>43084831152.876801</v>
      </c>
      <c r="W86" s="90">
        <f t="shared" ca="1" si="18"/>
        <v>42980339229.959969</v>
      </c>
      <c r="X86" s="90">
        <f t="shared" ca="1" si="18"/>
        <v>42875847307.043152</v>
      </c>
      <c r="Y86" s="90">
        <f t="shared" ca="1" si="18"/>
        <v>42771355384.12632</v>
      </c>
      <c r="Z86" s="90">
        <f t="shared" ca="1" si="18"/>
        <v>42666863461.20948</v>
      </c>
      <c r="AA86" s="90">
        <f t="shared" ca="1" si="18"/>
        <v>42562371538.292656</v>
      </c>
      <c r="AB86" s="90">
        <f t="shared" ca="1" si="18"/>
        <v>42457879615.375824</v>
      </c>
      <c r="AC86" s="90">
        <f t="shared" ca="1" si="18"/>
        <v>42353387692.459</v>
      </c>
      <c r="AD86" s="90">
        <f t="shared" ca="1" si="18"/>
        <v>42248895769.542175</v>
      </c>
      <c r="AE86" s="90">
        <f t="shared" ca="1" si="18"/>
        <v>42144403846.625336</v>
      </c>
      <c r="AF86" s="90">
        <f t="shared" ca="1" si="18"/>
        <v>42039911923.708511</v>
      </c>
      <c r="AG86" s="90">
        <f t="shared" ca="1" si="18"/>
        <v>41935420000.791687</v>
      </c>
      <c r="AH86" s="90">
        <f t="shared" ca="1" si="18"/>
        <v>41830928077.874863</v>
      </c>
      <c r="AI86" s="90">
        <f t="shared" ca="1" si="18"/>
        <v>41726436154.958023</v>
      </c>
      <c r="AJ86" s="90">
        <f t="shared" ca="1" si="18"/>
        <v>41621944232.041199</v>
      </c>
      <c r="AK86" s="90">
        <f t="shared" ca="1" si="18"/>
        <v>41517452309.124374</v>
      </c>
      <c r="AL86" s="90">
        <f t="shared" ca="1" si="18"/>
        <v>41412960386.207542</v>
      </c>
      <c r="AM86" s="90">
        <f t="shared" ca="1" si="17"/>
        <v>41308468463.290718</v>
      </c>
      <c r="AN86" s="90">
        <f t="shared" ca="1" si="17"/>
        <v>41203976540.373886</v>
      </c>
      <c r="AO86" s="90">
        <f t="shared" ca="1" si="17"/>
        <v>41099484617.457054</v>
      </c>
      <c r="AP86">
        <f ca="1">V86*'Process Emissions Multipliers'!$E$45</f>
        <v>40994992694.54023</v>
      </c>
    </row>
    <row r="87" spans="1:42">
      <c r="A87" s="74">
        <v>35</v>
      </c>
      <c r="B87">
        <f ca="1">IF('Waste 2010'!$A95="MR",INDIRECT("'Waste 2010'!"&amp;'Country Selector'!$B$3&amp;ROW($A95))*10^12,0)</f>
        <v>21407329090.317616</v>
      </c>
      <c r="C87" s="90">
        <f t="shared" ca="1" si="15"/>
        <v>21927423561.160408</v>
      </c>
      <c r="D87" s="90">
        <f t="shared" ca="1" si="12"/>
        <v>22447518032.003204</v>
      </c>
      <c r="E87" s="90">
        <f t="shared" ca="1" si="12"/>
        <v>22967612502.845997</v>
      </c>
      <c r="F87" s="90">
        <f t="shared" ca="1" si="12"/>
        <v>23487706973.688789</v>
      </c>
      <c r="G87" s="90">
        <f t="shared" ca="1" si="12"/>
        <v>24007801444.531586</v>
      </c>
      <c r="H87" s="90">
        <f t="shared" ca="1" si="12"/>
        <v>24527895915.374382</v>
      </c>
      <c r="I87" s="90">
        <f t="shared" ca="1" si="12"/>
        <v>25047990386.217171</v>
      </c>
      <c r="J87" s="90">
        <f t="shared" ca="1" si="12"/>
        <v>25568084857.059963</v>
      </c>
      <c r="K87" s="90">
        <f t="shared" ca="1" si="12"/>
        <v>26088179327.902756</v>
      </c>
      <c r="L87">
        <f ca="1">IF('Waste 2020'!$A95="MR",INDIRECT("'Waste 2020'!"&amp;'Country Selector'!$B$3&amp;ROW($A95))*10^12,0)*'Process Emissions Multipliers'!$B$45</f>
        <v>26608273798.745552</v>
      </c>
      <c r="M87" s="90">
        <f t="shared" ca="1" si="16"/>
        <v>30761079520.749622</v>
      </c>
      <c r="N87" s="90">
        <f t="shared" ca="1" si="13"/>
        <v>34913885242.753693</v>
      </c>
      <c r="O87" s="90">
        <f t="shared" ca="1" si="13"/>
        <v>39066690964.757767</v>
      </c>
      <c r="P87" s="90">
        <f t="shared" ca="1" si="13"/>
        <v>43219496686.761841</v>
      </c>
      <c r="Q87" s="90">
        <f t="shared" ca="1" si="13"/>
        <v>47372302408.765915</v>
      </c>
      <c r="R87" s="90">
        <f t="shared" ca="1" si="13"/>
        <v>51525108130.769989</v>
      </c>
      <c r="S87" s="90">
        <f t="shared" ca="1" si="13"/>
        <v>55677913852.774055</v>
      </c>
      <c r="T87" s="90">
        <f t="shared" ca="1" si="13"/>
        <v>59830719574.778122</v>
      </c>
      <c r="U87" s="90">
        <f t="shared" ca="1" si="13"/>
        <v>63983525296.782196</v>
      </c>
      <c r="V87">
        <f ca="1">IF('Waste 2030'!$A95="MR",INDIRECT("'Waste 2030'!"&amp;'Country Selector'!$B$3&amp;ROW($A95))*10^12,0)*'Process Emissions Multipliers'!$D$45</f>
        <v>68136331018.78627</v>
      </c>
      <c r="W87" s="90">
        <f t="shared" ca="1" si="18"/>
        <v>67971082692.214264</v>
      </c>
      <c r="X87" s="90">
        <f t="shared" ca="1" si="18"/>
        <v>67805834365.642242</v>
      </c>
      <c r="Y87" s="90">
        <f t="shared" ca="1" si="18"/>
        <v>67640586039.070244</v>
      </c>
      <c r="Z87" s="90">
        <f t="shared" ca="1" si="18"/>
        <v>67475337712.49823</v>
      </c>
      <c r="AA87" s="90">
        <f t="shared" ca="1" si="18"/>
        <v>67310089385.926224</v>
      </c>
      <c r="AB87" s="90">
        <f t="shared" ca="1" si="18"/>
        <v>67144841059.354202</v>
      </c>
      <c r="AC87" s="90">
        <f t="shared" ca="1" si="18"/>
        <v>66979592732.782196</v>
      </c>
      <c r="AD87" s="90">
        <f t="shared" ca="1" si="18"/>
        <v>66814344406.21019</v>
      </c>
      <c r="AE87" s="90">
        <f t="shared" ca="1" si="18"/>
        <v>66649096079.638168</v>
      </c>
      <c r="AF87" s="90">
        <f t="shared" ca="1" si="18"/>
        <v>66483847753.066162</v>
      </c>
      <c r="AG87" s="90">
        <f t="shared" ca="1" si="18"/>
        <v>66318599426.494148</v>
      </c>
      <c r="AH87" s="90">
        <f t="shared" ca="1" si="18"/>
        <v>66153351099.922134</v>
      </c>
      <c r="AI87" s="90">
        <f t="shared" ca="1" si="18"/>
        <v>65988102773.350128</v>
      </c>
      <c r="AJ87" s="90">
        <f t="shared" ca="1" si="18"/>
        <v>65822854446.778122</v>
      </c>
      <c r="AK87" s="90">
        <f t="shared" ca="1" si="18"/>
        <v>65657606120.2061</v>
      </c>
      <c r="AL87" s="90">
        <f t="shared" ca="1" si="18"/>
        <v>65492357793.634102</v>
      </c>
      <c r="AM87" s="90">
        <f t="shared" ca="1" si="17"/>
        <v>65327109467.06208</v>
      </c>
      <c r="AN87" s="90">
        <f t="shared" ca="1" si="17"/>
        <v>65161861140.490074</v>
      </c>
      <c r="AO87" s="90">
        <f t="shared" ca="1" si="17"/>
        <v>64996612813.91806</v>
      </c>
      <c r="AP87">
        <f ca="1">V87*'Process Emissions Multipliers'!$E$45</f>
        <v>64831364487.346054</v>
      </c>
    </row>
    <row r="88" spans="1:42">
      <c r="A88" s="74">
        <v>36</v>
      </c>
      <c r="B88">
        <f ca="1">IF('Waste 2010'!$A96="MR",INDIRECT("'Waste 2010'!"&amp;'Country Selector'!$B$3&amp;ROW($A96))*10^12,0)</f>
        <v>17993485572.121769</v>
      </c>
      <c r="C88" s="90">
        <f t="shared" ca="1" si="15"/>
        <v>18448669412.895397</v>
      </c>
      <c r="D88" s="90">
        <f t="shared" ca="1" si="12"/>
        <v>18903853253.669025</v>
      </c>
      <c r="E88" s="90">
        <f t="shared" ca="1" si="12"/>
        <v>19359037094.442657</v>
      </c>
      <c r="F88" s="90">
        <f t="shared" ca="1" si="12"/>
        <v>19814220935.216286</v>
      </c>
      <c r="G88" s="90">
        <f t="shared" ca="1" si="12"/>
        <v>20269404775.989914</v>
      </c>
      <c r="H88" s="90">
        <f t="shared" ca="1" si="12"/>
        <v>20724588616.763542</v>
      </c>
      <c r="I88" s="90">
        <f t="shared" ca="1" si="12"/>
        <v>21179772457.53717</v>
      </c>
      <c r="J88" s="90">
        <f t="shared" ca="1" si="12"/>
        <v>21634956298.310802</v>
      </c>
      <c r="K88" s="90">
        <f t="shared" ca="1" si="12"/>
        <v>22090140139.084431</v>
      </c>
      <c r="L88">
        <f ca="1">IF('Waste 2020'!$A96="MR",INDIRECT("'Waste 2020'!"&amp;'Country Selector'!$B$3&amp;ROW($A96))*10^12,0)*'Process Emissions Multipliers'!$B$45</f>
        <v>22545323979.858059</v>
      </c>
      <c r="M88" s="90">
        <f t="shared" ca="1" si="16"/>
        <v>23602480771.572441</v>
      </c>
      <c r="N88" s="90">
        <f t="shared" ca="1" si="13"/>
        <v>24659637563.286819</v>
      </c>
      <c r="O88" s="90">
        <f t="shared" ca="1" si="13"/>
        <v>25716794355.001202</v>
      </c>
      <c r="P88" s="90">
        <f t="shared" ca="1" si="13"/>
        <v>26773951146.715584</v>
      </c>
      <c r="Q88" s="90">
        <f t="shared" ca="1" si="13"/>
        <v>27831107938.429962</v>
      </c>
      <c r="R88" s="90">
        <f t="shared" ca="1" si="13"/>
        <v>28888264730.144348</v>
      </c>
      <c r="S88" s="90">
        <f t="shared" ca="1" si="13"/>
        <v>29945421521.858727</v>
      </c>
      <c r="T88" s="90">
        <f t="shared" ca="1" si="13"/>
        <v>31002578313.573105</v>
      </c>
      <c r="U88" s="90">
        <f t="shared" ca="1" si="13"/>
        <v>32059735105.287491</v>
      </c>
      <c r="V88">
        <f ca="1">IF('Waste 2030'!$A96="MR",INDIRECT("'Waste 2030'!"&amp;'Country Selector'!$B$3&amp;ROW($A96))*10^12,0)*'Process Emissions Multipliers'!$D$45</f>
        <v>33116891897.001869</v>
      </c>
      <c r="W88" s="90">
        <f t="shared" ca="1" si="18"/>
        <v>33036574819.6744</v>
      </c>
      <c r="X88" s="90">
        <f t="shared" ca="1" si="18"/>
        <v>32956257742.346939</v>
      </c>
      <c r="Y88" s="90">
        <f t="shared" ca="1" si="18"/>
        <v>32875940665.019466</v>
      </c>
      <c r="Z88" s="90">
        <f t="shared" ca="1" si="18"/>
        <v>32795623587.692001</v>
      </c>
      <c r="AA88" s="90">
        <f t="shared" ca="1" si="18"/>
        <v>32715306510.364532</v>
      </c>
      <c r="AB88" s="90">
        <f t="shared" ca="1" si="18"/>
        <v>32634989433.037071</v>
      </c>
      <c r="AC88" s="90">
        <f t="shared" ca="1" si="18"/>
        <v>32554672355.709602</v>
      </c>
      <c r="AD88" s="90">
        <f t="shared" ca="1" si="18"/>
        <v>32474355278.382133</v>
      </c>
      <c r="AE88" s="90">
        <f t="shared" ca="1" si="18"/>
        <v>32394038201.054665</v>
      </c>
      <c r="AF88" s="90">
        <f t="shared" ca="1" si="18"/>
        <v>32313721123.727196</v>
      </c>
      <c r="AG88" s="90">
        <f t="shared" ca="1" si="18"/>
        <v>32233404046.399734</v>
      </c>
      <c r="AH88" s="90">
        <f t="shared" ca="1" si="18"/>
        <v>32153086969.072266</v>
      </c>
      <c r="AI88" s="90">
        <f t="shared" ca="1" si="18"/>
        <v>32072769891.744797</v>
      </c>
      <c r="AJ88" s="90">
        <f t="shared" ca="1" si="18"/>
        <v>31992452814.417336</v>
      </c>
      <c r="AK88" s="90">
        <f t="shared" ca="1" si="18"/>
        <v>31912135737.089867</v>
      </c>
      <c r="AL88" s="90">
        <f t="shared" ca="1" si="18"/>
        <v>31831818659.762398</v>
      </c>
      <c r="AM88" s="90">
        <f t="shared" ca="1" si="17"/>
        <v>31751501582.434933</v>
      </c>
      <c r="AN88" s="90">
        <f t="shared" ca="1" si="17"/>
        <v>31671184505.107464</v>
      </c>
      <c r="AO88" s="90">
        <f t="shared" ca="1" si="17"/>
        <v>31590867427.779995</v>
      </c>
      <c r="AP88">
        <f ca="1">V88*'Process Emissions Multipliers'!$E$45</f>
        <v>31510550350.45253</v>
      </c>
    </row>
    <row r="89" spans="1:42">
      <c r="A89" s="74">
        <v>37</v>
      </c>
      <c r="B89">
        <f ca="1">IF('Waste 2010'!$A97="MR",INDIRECT("'Waste 2010'!"&amp;'Country Selector'!$B$3&amp;ROW($A97))*10^12,0)</f>
        <v>10577259061.403055</v>
      </c>
      <c r="C89" s="90">
        <f t="shared" ca="1" si="15"/>
        <v>11095502236.250496</v>
      </c>
      <c r="D89" s="90">
        <f t="shared" ca="1" si="12"/>
        <v>11613745411.097935</v>
      </c>
      <c r="E89" s="90">
        <f t="shared" ca="1" si="12"/>
        <v>12131988585.945374</v>
      </c>
      <c r="F89" s="90">
        <f t="shared" ca="1" si="12"/>
        <v>12650231760.792812</v>
      </c>
      <c r="G89" s="90">
        <f t="shared" ca="1" si="12"/>
        <v>13168474935.640251</v>
      </c>
      <c r="H89" s="90">
        <f t="shared" ca="1" si="12"/>
        <v>13686718110.487692</v>
      </c>
      <c r="I89" s="90">
        <f t="shared" ca="1" si="12"/>
        <v>14204961285.335133</v>
      </c>
      <c r="J89" s="90">
        <f t="shared" ca="1" si="12"/>
        <v>14723204460.18257</v>
      </c>
      <c r="K89" s="90">
        <f t="shared" ca="1" si="12"/>
        <v>15241447635.03001</v>
      </c>
      <c r="L89">
        <f ca="1">IF('Waste 2020'!$A97="MR",INDIRECT("'Waste 2020'!"&amp;'Country Selector'!$B$3&amp;ROW($A97))*10^12,0)*'Process Emissions Multipliers'!$B$45</f>
        <v>15759690809.877449</v>
      </c>
      <c r="M89" s="90">
        <f t="shared" ca="1" si="16"/>
        <v>16736763711.741556</v>
      </c>
      <c r="N89" s="90">
        <f t="shared" ca="1" si="13"/>
        <v>17713836613.605663</v>
      </c>
      <c r="O89" s="90">
        <f t="shared" ca="1" si="13"/>
        <v>18690909515.469772</v>
      </c>
      <c r="P89" s="90">
        <f t="shared" ca="1" si="13"/>
        <v>19667982417.333881</v>
      </c>
      <c r="Q89" s="90">
        <f t="shared" ca="1" si="13"/>
        <v>20645055319.197987</v>
      </c>
      <c r="R89" s="90">
        <f t="shared" ca="1" si="13"/>
        <v>21622128221.062096</v>
      </c>
      <c r="S89" s="90">
        <f t="shared" ca="1" si="13"/>
        <v>22599201122.926205</v>
      </c>
      <c r="T89" s="90">
        <f t="shared" ca="1" si="13"/>
        <v>23576274024.790314</v>
      </c>
      <c r="U89" s="90">
        <f t="shared" ca="1" si="13"/>
        <v>24553346926.654419</v>
      </c>
      <c r="V89">
        <f ca="1">IF('Waste 2030'!$A97="MR",INDIRECT("'Waste 2030'!"&amp;'Country Selector'!$B$3&amp;ROW($A97))*10^12,0)*'Process Emissions Multipliers'!$D$45</f>
        <v>25530419828.518528</v>
      </c>
      <c r="W89" s="90">
        <f t="shared" ca="1" si="18"/>
        <v>25468501919.375748</v>
      </c>
      <c r="X89" s="90">
        <f t="shared" ca="1" si="18"/>
        <v>25406584010.232971</v>
      </c>
      <c r="Y89" s="90">
        <f t="shared" ca="1" si="18"/>
        <v>25344666101.090191</v>
      </c>
      <c r="Z89" s="90">
        <f t="shared" ca="1" si="18"/>
        <v>25282748191.947411</v>
      </c>
      <c r="AA89" s="90">
        <f t="shared" ca="1" si="18"/>
        <v>25220830282.804626</v>
      </c>
      <c r="AB89" s="90">
        <f t="shared" ca="1" si="18"/>
        <v>25158912373.66185</v>
      </c>
      <c r="AC89" s="90">
        <f t="shared" ca="1" si="18"/>
        <v>25096994464.51907</v>
      </c>
      <c r="AD89" s="90">
        <f t="shared" ca="1" si="18"/>
        <v>25035076555.376293</v>
      </c>
      <c r="AE89" s="90">
        <f t="shared" ca="1" si="18"/>
        <v>24973158646.233513</v>
      </c>
      <c r="AF89" s="90">
        <f t="shared" ca="1" si="18"/>
        <v>24911240737.090733</v>
      </c>
      <c r="AG89" s="90">
        <f t="shared" ca="1" si="18"/>
        <v>24849322827.947952</v>
      </c>
      <c r="AH89" s="90">
        <f t="shared" ca="1" si="18"/>
        <v>24787404918.805176</v>
      </c>
      <c r="AI89" s="90">
        <f t="shared" ca="1" si="18"/>
        <v>24725487009.662392</v>
      </c>
      <c r="AJ89" s="90">
        <f t="shared" ca="1" si="18"/>
        <v>24663569100.519615</v>
      </c>
      <c r="AK89" s="90">
        <f t="shared" ca="1" si="18"/>
        <v>24601651191.376831</v>
      </c>
      <c r="AL89" s="90">
        <f t="shared" ca="1" si="18"/>
        <v>24539733282.234055</v>
      </c>
      <c r="AM89" s="90">
        <f t="shared" ca="1" si="17"/>
        <v>24477815373.091278</v>
      </c>
      <c r="AN89" s="90">
        <f t="shared" ca="1" si="17"/>
        <v>24415897463.948494</v>
      </c>
      <c r="AO89" s="90">
        <f t="shared" ca="1" si="17"/>
        <v>24353979554.805717</v>
      </c>
      <c r="AP89">
        <f ca="1">V89*'Process Emissions Multipliers'!$E$45</f>
        <v>24292061645.662937</v>
      </c>
    </row>
    <row r="90" spans="1:42">
      <c r="A90" s="74">
        <v>38</v>
      </c>
      <c r="B90">
        <f ca="1">IF('Waste 2010'!$A98="MR",INDIRECT("'Waste 2010'!"&amp;'Country Selector'!$B$3&amp;ROW($A98))*10^12,0)</f>
        <v>16747211047.453802</v>
      </c>
      <c r="C90" s="90">
        <f t="shared" ca="1" si="15"/>
        <v>17680317183.965988</v>
      </c>
      <c r="D90" s="90">
        <f t="shared" ca="1" si="12"/>
        <v>18613423320.478172</v>
      </c>
      <c r="E90" s="90">
        <f t="shared" ca="1" si="12"/>
        <v>19546529456.990356</v>
      </c>
      <c r="F90" s="90">
        <f t="shared" ca="1" si="12"/>
        <v>20479635593.502541</v>
      </c>
      <c r="G90" s="90">
        <f t="shared" ca="1" si="12"/>
        <v>21412741730.014725</v>
      </c>
      <c r="H90" s="90">
        <f t="shared" ca="1" si="12"/>
        <v>22345847866.526909</v>
      </c>
      <c r="I90" s="90">
        <f t="shared" ca="1" si="12"/>
        <v>23278954003.039097</v>
      </c>
      <c r="J90" s="90">
        <f t="shared" ca="1" si="12"/>
        <v>24212060139.551281</v>
      </c>
      <c r="K90" s="90">
        <f t="shared" ca="1" si="12"/>
        <v>25145166276.063465</v>
      </c>
      <c r="L90">
        <f ca="1">IF('Waste 2020'!$A98="MR",INDIRECT("'Waste 2020'!"&amp;'Country Selector'!$B$3&amp;ROW($A98))*10^12,0)*'Process Emissions Multipliers'!$B$45</f>
        <v>26078272412.575649</v>
      </c>
      <c r="M90" s="90">
        <f t="shared" ca="1" si="16"/>
        <v>26862989769.931568</v>
      </c>
      <c r="N90" s="90">
        <f t="shared" ca="1" si="13"/>
        <v>27647707127.287487</v>
      </c>
      <c r="O90" s="90">
        <f t="shared" ca="1" si="13"/>
        <v>28432424484.643406</v>
      </c>
      <c r="P90" s="90">
        <f t="shared" ca="1" si="13"/>
        <v>29217141841.999321</v>
      </c>
      <c r="Q90" s="90">
        <f t="shared" ca="1" si="13"/>
        <v>30001859199.35524</v>
      </c>
      <c r="R90" s="90">
        <f t="shared" ca="1" si="13"/>
        <v>30786576556.711159</v>
      </c>
      <c r="S90" s="90">
        <f t="shared" ca="1" si="13"/>
        <v>31571293914.067078</v>
      </c>
      <c r="T90" s="90">
        <f t="shared" ca="1" si="13"/>
        <v>32356011271.422997</v>
      </c>
      <c r="U90" s="90">
        <f t="shared" ca="1" si="13"/>
        <v>33140728628.778915</v>
      </c>
      <c r="V90">
        <f ca="1">IF('Waste 2030'!$A98="MR",INDIRECT("'Waste 2030'!"&amp;'Country Selector'!$B$3&amp;ROW($A98))*10^12,0)*'Process Emissions Multipliers'!$D$45</f>
        <v>33925445986.134834</v>
      </c>
      <c r="W90" s="90">
        <f t="shared" ca="1" si="18"/>
        <v>33843167954.817413</v>
      </c>
      <c r="X90" s="90">
        <f t="shared" ca="1" si="18"/>
        <v>33760889923.499992</v>
      </c>
      <c r="Y90" s="90">
        <f t="shared" ca="1" si="18"/>
        <v>33678611892.182571</v>
      </c>
      <c r="Z90" s="90">
        <f t="shared" ca="1" si="18"/>
        <v>33596333860.865147</v>
      </c>
      <c r="AA90" s="90">
        <f t="shared" ca="1" si="18"/>
        <v>33514055829.547729</v>
      </c>
      <c r="AB90" s="90">
        <f t="shared" ca="1" si="18"/>
        <v>33431777798.230301</v>
      </c>
      <c r="AC90" s="90">
        <f t="shared" ca="1" si="18"/>
        <v>33349499766.912884</v>
      </c>
      <c r="AD90" s="90">
        <f t="shared" ca="1" si="18"/>
        <v>33267221735.595459</v>
      </c>
      <c r="AE90" s="90">
        <f t="shared" ca="1" si="18"/>
        <v>33184943704.278038</v>
      </c>
      <c r="AF90" s="90">
        <f t="shared" ca="1" si="18"/>
        <v>33102665672.960617</v>
      </c>
      <c r="AG90" s="90">
        <f t="shared" ca="1" si="18"/>
        <v>33020387641.643196</v>
      </c>
      <c r="AH90" s="90">
        <f t="shared" ca="1" si="18"/>
        <v>32938109610.325771</v>
      </c>
      <c r="AI90" s="90">
        <f t="shared" ca="1" si="18"/>
        <v>32855831579.008354</v>
      </c>
      <c r="AJ90" s="90">
        <f t="shared" ca="1" si="18"/>
        <v>32773553547.690929</v>
      </c>
      <c r="AK90" s="90">
        <f t="shared" ca="1" si="18"/>
        <v>32691275516.373512</v>
      </c>
      <c r="AL90" s="90">
        <f t="shared" ca="1" si="18"/>
        <v>32608997485.056087</v>
      </c>
      <c r="AM90" s="90">
        <f t="shared" ca="1" si="17"/>
        <v>32526719453.738663</v>
      </c>
      <c r="AN90" s="90">
        <f t="shared" ca="1" si="17"/>
        <v>32444441422.421242</v>
      </c>
      <c r="AO90" s="90">
        <f t="shared" ca="1" si="17"/>
        <v>32362163391.103821</v>
      </c>
      <c r="AP90">
        <f ca="1">V90*'Process Emissions Multipliers'!$E$45</f>
        <v>32279885359.7864</v>
      </c>
    </row>
    <row r="91" spans="1:42">
      <c r="A91" s="74">
        <v>39</v>
      </c>
      <c r="B91">
        <f ca="1">IF('Waste 2010'!$A99="MR",INDIRECT("'Waste 2010'!"&amp;'Country Selector'!$B$3&amp;ROW($A99))*10^12,0)</f>
        <v>7731550238.5619793</v>
      </c>
      <c r="C91" s="90">
        <f t="shared" ca="1" si="15"/>
        <v>9180682987.2737122</v>
      </c>
      <c r="D91" s="90">
        <f t="shared" ca="1" si="12"/>
        <v>10629815735.985447</v>
      </c>
      <c r="E91" s="90">
        <f t="shared" ca="1" si="12"/>
        <v>12078948484.697178</v>
      </c>
      <c r="F91" s="90">
        <f t="shared" ca="1" si="12"/>
        <v>13528081233.408913</v>
      </c>
      <c r="G91" s="90">
        <f t="shared" ca="1" si="12"/>
        <v>14977213982.120644</v>
      </c>
      <c r="H91" s="90">
        <f t="shared" ca="1" si="12"/>
        <v>16426346730.832378</v>
      </c>
      <c r="I91" s="90">
        <f t="shared" ca="1" si="12"/>
        <v>17875479479.544109</v>
      </c>
      <c r="J91" s="90">
        <f t="shared" ca="1" si="12"/>
        <v>19324612228.255844</v>
      </c>
      <c r="K91" s="90">
        <f t="shared" ca="1" si="12"/>
        <v>20773744976.967579</v>
      </c>
      <c r="L91">
        <f ca="1">IF('Waste 2020'!$A99="MR",INDIRECT("'Waste 2020'!"&amp;'Country Selector'!$B$3&amp;ROW($A99))*10^12,0)*'Process Emissions Multipliers'!$B$45</f>
        <v>22222877725.67931</v>
      </c>
      <c r="M91" s="90">
        <f t="shared" ca="1" si="16"/>
        <v>23105579392.894337</v>
      </c>
      <c r="N91" s="90">
        <f t="shared" ca="1" si="13"/>
        <v>23988281060.10936</v>
      </c>
      <c r="O91" s="90">
        <f t="shared" ca="1" si="13"/>
        <v>24870982727.324379</v>
      </c>
      <c r="P91" s="90">
        <f t="shared" ca="1" si="13"/>
        <v>25753684394.539406</v>
      </c>
      <c r="Q91" s="90">
        <f t="shared" ca="1" si="13"/>
        <v>26636386061.754425</v>
      </c>
      <c r="R91" s="90">
        <f t="shared" ca="1" si="13"/>
        <v>27519087728.969452</v>
      </c>
      <c r="S91" s="90">
        <f t="shared" ca="1" si="13"/>
        <v>28401789396.184475</v>
      </c>
      <c r="T91" s="90">
        <f t="shared" ca="1" si="13"/>
        <v>29284491063.399498</v>
      </c>
      <c r="U91" s="90">
        <f t="shared" ca="1" si="13"/>
        <v>30167192730.614521</v>
      </c>
      <c r="V91">
        <f ca="1">IF('Waste 2030'!$A99="MR",INDIRECT("'Waste 2030'!"&amp;'Country Selector'!$B$3&amp;ROW($A99))*10^12,0)*'Process Emissions Multipliers'!$D$45</f>
        <v>31049894397.829544</v>
      </c>
      <c r="W91" s="90">
        <f t="shared" ca="1" si="18"/>
        <v>30974590327.111908</v>
      </c>
      <c r="X91" s="90">
        <f t="shared" ca="1" si="18"/>
        <v>30899286256.394272</v>
      </c>
      <c r="Y91" s="90">
        <f t="shared" ca="1" si="18"/>
        <v>30823982185.676636</v>
      </c>
      <c r="Z91" s="90">
        <f t="shared" ca="1" si="18"/>
        <v>30748678114.958996</v>
      </c>
      <c r="AA91" s="90">
        <f t="shared" ca="1" si="18"/>
        <v>30673374044.241364</v>
      </c>
      <c r="AB91" s="90">
        <f t="shared" ca="1" si="18"/>
        <v>30598069973.523727</v>
      </c>
      <c r="AC91" s="90">
        <f t="shared" ca="1" si="18"/>
        <v>30522765902.806087</v>
      </c>
      <c r="AD91" s="90">
        <f t="shared" ca="1" si="18"/>
        <v>30447461832.088451</v>
      </c>
      <c r="AE91" s="90">
        <f t="shared" ca="1" si="18"/>
        <v>30372157761.370811</v>
      </c>
      <c r="AF91" s="90">
        <f t="shared" ca="1" si="18"/>
        <v>30296853690.653175</v>
      </c>
      <c r="AG91" s="90">
        <f t="shared" ca="1" si="18"/>
        <v>30221549619.935539</v>
      </c>
      <c r="AH91" s="90">
        <f t="shared" ca="1" si="18"/>
        <v>30146245549.217903</v>
      </c>
      <c r="AI91" s="90">
        <f t="shared" ca="1" si="18"/>
        <v>30070941478.500267</v>
      </c>
      <c r="AJ91" s="90">
        <f t="shared" ca="1" si="18"/>
        <v>29995637407.782631</v>
      </c>
      <c r="AK91" s="90">
        <f t="shared" ca="1" si="18"/>
        <v>29920333337.064995</v>
      </c>
      <c r="AL91" s="90">
        <f t="shared" ca="1" si="18"/>
        <v>29845029266.347359</v>
      </c>
      <c r="AM91" s="90">
        <f t="shared" ca="1" si="17"/>
        <v>29769725195.629719</v>
      </c>
      <c r="AN91" s="90">
        <f t="shared" ca="1" si="17"/>
        <v>29694421124.912083</v>
      </c>
      <c r="AO91" s="90">
        <f t="shared" ca="1" si="17"/>
        <v>29619117054.194447</v>
      </c>
      <c r="AP91">
        <f ca="1">V91*'Process Emissions Multipliers'!$E$45</f>
        <v>29543812983.47681</v>
      </c>
    </row>
    <row r="92" spans="1:42">
      <c r="A92" s="74">
        <v>40</v>
      </c>
      <c r="B92">
        <f ca="1">IF('Waste 2010'!$A100="MR",INDIRECT("'Waste 2010'!"&amp;'Country Selector'!$B$3&amp;ROW($A100))*10^12,0)</f>
        <v>4676542593.3390503</v>
      </c>
      <c r="C92" s="90">
        <f t="shared" ca="1" si="15"/>
        <v>5679649057.9589233</v>
      </c>
      <c r="D92" s="90">
        <f t="shared" ca="1" si="12"/>
        <v>6682755522.5787964</v>
      </c>
      <c r="E92" s="90">
        <f t="shared" ca="1" si="12"/>
        <v>7685861987.1986694</v>
      </c>
      <c r="F92" s="90">
        <f t="shared" ca="1" si="12"/>
        <v>8688968451.8185425</v>
      </c>
      <c r="G92" s="90">
        <f t="shared" ca="1" si="12"/>
        <v>9692074916.4384174</v>
      </c>
      <c r="H92" s="90">
        <f t="shared" ca="1" si="12"/>
        <v>10695181381.05829</v>
      </c>
      <c r="I92" s="90">
        <f t="shared" ca="1" si="12"/>
        <v>11698287845.678164</v>
      </c>
      <c r="J92" s="90">
        <f t="shared" ca="1" si="12"/>
        <v>12701394310.298037</v>
      </c>
      <c r="K92" s="90">
        <f t="shared" ca="1" si="12"/>
        <v>13704500774.917908</v>
      </c>
      <c r="L92">
        <f ca="1">IF('Waste 2020'!$A100="MR",INDIRECT("'Waste 2020'!"&amp;'Country Selector'!$B$3&amp;ROW($A100))*10^12,0)*'Process Emissions Multipliers'!$B$45</f>
        <v>14707607239.537783</v>
      </c>
      <c r="M92" s="90">
        <f t="shared" ca="1" si="16"/>
        <v>14753552841.792295</v>
      </c>
      <c r="N92" s="90">
        <f t="shared" ca="1" si="13"/>
        <v>14799498444.04681</v>
      </c>
      <c r="O92" s="90">
        <f t="shared" ca="1" si="13"/>
        <v>14845444046.301327</v>
      </c>
      <c r="P92" s="90">
        <f t="shared" ca="1" si="13"/>
        <v>14891389648.55584</v>
      </c>
      <c r="Q92" s="90">
        <f t="shared" ca="1" si="13"/>
        <v>14937335250.810352</v>
      </c>
      <c r="R92" s="90">
        <f t="shared" ca="1" si="13"/>
        <v>14983280853.064867</v>
      </c>
      <c r="S92" s="90">
        <f t="shared" ca="1" si="13"/>
        <v>15029226455.319382</v>
      </c>
      <c r="T92" s="90">
        <f t="shared" ca="1" si="13"/>
        <v>15075172057.573896</v>
      </c>
      <c r="U92" s="90">
        <f t="shared" ca="1" si="13"/>
        <v>15121117659.828407</v>
      </c>
      <c r="V92">
        <f ca="1">IF('Waste 2030'!$A100="MR",INDIRECT("'Waste 2030'!"&amp;'Country Selector'!$B$3&amp;ROW($A100))*10^12,0)*'Process Emissions Multipliers'!$D$45</f>
        <v>15167063262.082924</v>
      </c>
      <c r="W92" s="90">
        <f t="shared" ca="1" si="18"/>
        <v>15130279188.364897</v>
      </c>
      <c r="X92" s="90">
        <f t="shared" ca="1" si="18"/>
        <v>15093495114.646866</v>
      </c>
      <c r="Y92" s="90">
        <f t="shared" ca="1" si="18"/>
        <v>15056711040.928839</v>
      </c>
      <c r="Z92" s="90">
        <f t="shared" ca="1" si="18"/>
        <v>15019926967.210812</v>
      </c>
      <c r="AA92" s="90">
        <f t="shared" ca="1" si="18"/>
        <v>14983142893.492783</v>
      </c>
      <c r="AB92" s="90">
        <f t="shared" ca="1" si="18"/>
        <v>14946358819.774754</v>
      </c>
      <c r="AC92" s="90">
        <f t="shared" ca="1" si="18"/>
        <v>14909574746.056725</v>
      </c>
      <c r="AD92" s="90">
        <f t="shared" ca="1" si="18"/>
        <v>14872790672.338696</v>
      </c>
      <c r="AE92" s="90">
        <f t="shared" ca="1" si="18"/>
        <v>14836006598.620668</v>
      </c>
      <c r="AF92" s="90">
        <f t="shared" ca="1" si="18"/>
        <v>14799222524.902637</v>
      </c>
      <c r="AG92" s="90">
        <f t="shared" ca="1" si="18"/>
        <v>14762438451.184608</v>
      </c>
      <c r="AH92" s="90">
        <f t="shared" ca="1" si="18"/>
        <v>14725654377.466583</v>
      </c>
      <c r="AI92" s="90">
        <f t="shared" ca="1" si="18"/>
        <v>14688870303.748554</v>
      </c>
      <c r="AJ92" s="90">
        <f t="shared" ca="1" si="18"/>
        <v>14652086230.030525</v>
      </c>
      <c r="AK92" s="90">
        <f t="shared" ca="1" si="18"/>
        <v>14615302156.312498</v>
      </c>
      <c r="AL92" s="90">
        <f t="shared" ca="1" si="18"/>
        <v>14578518082.594467</v>
      </c>
      <c r="AM92" s="90">
        <f t="shared" ca="1" si="17"/>
        <v>14541734008.87644</v>
      </c>
      <c r="AN92" s="90">
        <f t="shared" ca="1" si="17"/>
        <v>14504949935.158411</v>
      </c>
      <c r="AO92" s="90">
        <f t="shared" ca="1" si="17"/>
        <v>14468165861.440384</v>
      </c>
      <c r="AP92">
        <f ca="1">V92*'Process Emissions Multipliers'!$E$45</f>
        <v>14431381787.722355</v>
      </c>
    </row>
    <row r="93" spans="1:42">
      <c r="A93" s="74">
        <v>41</v>
      </c>
      <c r="B93">
        <f ca="1">IF('Waste 2010'!$A101="MR",INDIRECT("'Waste 2010'!"&amp;'Country Selector'!$B$3&amp;ROW($A101))*10^12,0)</f>
        <v>15801368387.014847</v>
      </c>
      <c r="C93" s="90">
        <f t="shared" ca="1" si="15"/>
        <v>14992324093.348717</v>
      </c>
      <c r="D93" s="90">
        <f t="shared" ca="1" si="12"/>
        <v>14183279799.68259</v>
      </c>
      <c r="E93" s="90">
        <f t="shared" ca="1" si="12"/>
        <v>13374235506.01646</v>
      </c>
      <c r="F93" s="90">
        <f t="shared" ca="1" si="12"/>
        <v>12565191212.350334</v>
      </c>
      <c r="G93" s="90">
        <f t="shared" ca="1" si="12"/>
        <v>11756146918.684204</v>
      </c>
      <c r="H93" s="90">
        <f t="shared" ca="1" si="12"/>
        <v>10947102625.018076</v>
      </c>
      <c r="I93" s="90">
        <f t="shared" ca="1" si="12"/>
        <v>10138058331.351948</v>
      </c>
      <c r="J93" s="90">
        <f t="shared" ca="1" si="12"/>
        <v>9329014037.6858196</v>
      </c>
      <c r="K93" s="90">
        <f t="shared" ca="1" si="12"/>
        <v>8519969744.0196915</v>
      </c>
      <c r="L93">
        <f ca="1">IF('Waste 2020'!$A101="MR",INDIRECT("'Waste 2020'!"&amp;'Country Selector'!$B$3&amp;ROW($A101))*10^12,0)*'Process Emissions Multipliers'!$B$45</f>
        <v>7710925450.3535624</v>
      </c>
      <c r="M93" s="90">
        <f t="shared" ca="1" si="16"/>
        <v>10753085057.718914</v>
      </c>
      <c r="N93" s="90">
        <f t="shared" ca="1" si="13"/>
        <v>13795244665.084265</v>
      </c>
      <c r="O93" s="90">
        <f t="shared" ca="1" si="13"/>
        <v>16837404272.449615</v>
      </c>
      <c r="P93" s="90">
        <f t="shared" ca="1" si="13"/>
        <v>19879563879.814964</v>
      </c>
      <c r="Q93" s="90">
        <f t="shared" ca="1" si="13"/>
        <v>22921723487.180317</v>
      </c>
      <c r="R93" s="90">
        <f t="shared" ca="1" si="13"/>
        <v>25963883094.54567</v>
      </c>
      <c r="S93" s="90">
        <f t="shared" ca="1" si="13"/>
        <v>29006042701.911018</v>
      </c>
      <c r="T93" s="90">
        <f t="shared" ca="1" si="13"/>
        <v>32048202309.276371</v>
      </c>
      <c r="U93" s="90">
        <f t="shared" ca="1" si="13"/>
        <v>35090361916.641724</v>
      </c>
      <c r="V93">
        <f ca="1">IF('Waste 2030'!$A101="MR",INDIRECT("'Waste 2030'!"&amp;'Country Selector'!$B$3&amp;ROW($A101))*10^12,0)*'Process Emissions Multipliers'!$D$45</f>
        <v>38132521524.007072</v>
      </c>
      <c r="W93" s="90">
        <f t="shared" ca="1" si="18"/>
        <v>38040040240.15168</v>
      </c>
      <c r="X93" s="90">
        <f t="shared" ca="1" si="18"/>
        <v>37947558956.296288</v>
      </c>
      <c r="Y93" s="90">
        <f t="shared" ca="1" si="18"/>
        <v>37855077672.440895</v>
      </c>
      <c r="Z93" s="90">
        <f t="shared" ca="1" si="18"/>
        <v>37762596388.585503</v>
      </c>
      <c r="AA93" s="90">
        <f t="shared" ca="1" si="18"/>
        <v>37670115104.73011</v>
      </c>
      <c r="AB93" s="90">
        <f t="shared" ca="1" si="18"/>
        <v>37577633820.874718</v>
      </c>
      <c r="AC93" s="90">
        <f t="shared" ca="1" si="18"/>
        <v>37485152537.019325</v>
      </c>
      <c r="AD93" s="90">
        <f t="shared" ca="1" si="18"/>
        <v>37392671253.163933</v>
      </c>
      <c r="AE93" s="90">
        <f t="shared" ca="1" si="18"/>
        <v>37300189969.30854</v>
      </c>
      <c r="AF93" s="90">
        <f t="shared" ca="1" si="18"/>
        <v>37207708685.453148</v>
      </c>
      <c r="AG93" s="90">
        <f t="shared" ca="1" si="18"/>
        <v>37115227401.597755</v>
      </c>
      <c r="AH93" s="90">
        <f t="shared" ca="1" si="18"/>
        <v>37022746117.742363</v>
      </c>
      <c r="AI93" s="90">
        <f t="shared" ca="1" si="18"/>
        <v>36930264833.886971</v>
      </c>
      <c r="AJ93" s="90">
        <f t="shared" ca="1" si="18"/>
        <v>36837783550.031578</v>
      </c>
      <c r="AK93" s="90">
        <f t="shared" ca="1" si="18"/>
        <v>36745302266.176186</v>
      </c>
      <c r="AL93" s="90">
        <f t="shared" ca="1" si="18"/>
        <v>36652820982.320793</v>
      </c>
      <c r="AM93" s="90">
        <f t="shared" ca="1" si="17"/>
        <v>36560339698.465401</v>
      </c>
      <c r="AN93" s="90">
        <f t="shared" ca="1" si="17"/>
        <v>36467858414.610008</v>
      </c>
      <c r="AO93" s="90">
        <f t="shared" ca="1" si="17"/>
        <v>36375377130.754616</v>
      </c>
      <c r="AP93">
        <f ca="1">V93*'Process Emissions Multipliers'!$E$45</f>
        <v>36282895846.899223</v>
      </c>
    </row>
    <row r="94" spans="1:42">
      <c r="A94" s="74">
        <v>42</v>
      </c>
      <c r="B94">
        <f ca="1">IF('Waste 2010'!$A102="MR",INDIRECT("'Waste 2010'!"&amp;'Country Selector'!$B$3&amp;ROW($A102))*10^12,0)</f>
        <v>6262704412.1406069</v>
      </c>
      <c r="C94" s="90">
        <f t="shared" ca="1" si="15"/>
        <v>7358598915.3336926</v>
      </c>
      <c r="D94" s="90">
        <f t="shared" ca="1" si="12"/>
        <v>8454493418.5267782</v>
      </c>
      <c r="E94" s="90">
        <f t="shared" ca="1" si="12"/>
        <v>9550387921.7198639</v>
      </c>
      <c r="F94" s="90">
        <f t="shared" ca="1" si="12"/>
        <v>10646282424.912951</v>
      </c>
      <c r="G94" s="90">
        <f t="shared" ca="1" si="12"/>
        <v>11742176928.106035</v>
      </c>
      <c r="H94" s="90">
        <f t="shared" ca="1" si="12"/>
        <v>12838071431.299122</v>
      </c>
      <c r="I94" s="90">
        <f t="shared" ca="1" si="12"/>
        <v>13933965934.492207</v>
      </c>
      <c r="J94" s="90">
        <f t="shared" ca="1" si="12"/>
        <v>15029860437.685293</v>
      </c>
      <c r="K94" s="90">
        <f t="shared" ca="1" si="12"/>
        <v>16125754940.878378</v>
      </c>
      <c r="L94">
        <f ca="1">IF('Waste 2020'!$A102="MR",INDIRECT("'Waste 2020'!"&amp;'Country Selector'!$B$3&amp;ROW($A102))*10^12,0)*'Process Emissions Multipliers'!$B$45</f>
        <v>17221649444.071465</v>
      </c>
      <c r="M94" s="90">
        <f t="shared" ca="1" si="16"/>
        <v>17376504984.782364</v>
      </c>
      <c r="N94" s="90">
        <f t="shared" ca="1" si="13"/>
        <v>17531360525.493267</v>
      </c>
      <c r="O94" s="90">
        <f t="shared" ca="1" si="13"/>
        <v>17686216066.204166</v>
      </c>
      <c r="P94" s="90">
        <f t="shared" ca="1" si="13"/>
        <v>17841071606.915066</v>
      </c>
      <c r="Q94" s="90">
        <f t="shared" ca="1" si="13"/>
        <v>17995927147.625969</v>
      </c>
      <c r="R94" s="90">
        <f t="shared" ca="1" si="13"/>
        <v>18150782688.336868</v>
      </c>
      <c r="S94" s="90">
        <f t="shared" ca="1" si="13"/>
        <v>18305638229.047768</v>
      </c>
      <c r="T94" s="90">
        <f t="shared" ca="1" si="13"/>
        <v>18460493769.758667</v>
      </c>
      <c r="U94" s="90">
        <f t="shared" ca="1" si="13"/>
        <v>18615349310.46957</v>
      </c>
      <c r="V94">
        <f ca="1">IF('Waste 2030'!$A102="MR",INDIRECT("'Waste 2030'!"&amp;'Country Selector'!$B$3&amp;ROW($A102))*10^12,0)*'Process Emissions Multipliers'!$D$45</f>
        <v>18770204851.18047</v>
      </c>
      <c r="W94" s="90">
        <f t="shared" ca="1" si="18"/>
        <v>18724682221.847576</v>
      </c>
      <c r="X94" s="90">
        <f t="shared" ca="1" si="18"/>
        <v>18679159592.514687</v>
      </c>
      <c r="Y94" s="90">
        <f t="shared" ca="1" si="18"/>
        <v>18633636963.181793</v>
      </c>
      <c r="Z94" s="90">
        <f t="shared" ca="1" si="18"/>
        <v>18588114333.848904</v>
      </c>
      <c r="AA94" s="90">
        <f t="shared" ca="1" si="18"/>
        <v>18542591704.51601</v>
      </c>
      <c r="AB94" s="90">
        <f t="shared" ca="1" si="18"/>
        <v>18497069075.183121</v>
      </c>
      <c r="AC94" s="90">
        <f t="shared" ca="1" si="18"/>
        <v>18451546445.850227</v>
      </c>
      <c r="AD94" s="90">
        <f t="shared" ca="1" si="18"/>
        <v>18406023816.517338</v>
      </c>
      <c r="AE94" s="90">
        <f t="shared" ca="1" si="18"/>
        <v>18360501187.184448</v>
      </c>
      <c r="AF94" s="90">
        <f t="shared" ca="1" si="18"/>
        <v>18314978557.851555</v>
      </c>
      <c r="AG94" s="90">
        <f t="shared" ca="1" si="18"/>
        <v>18269455928.518665</v>
      </c>
      <c r="AH94" s="90">
        <f t="shared" ca="1" si="18"/>
        <v>18223933299.185772</v>
      </c>
      <c r="AI94" s="90">
        <f t="shared" ca="1" si="18"/>
        <v>18178410669.852882</v>
      </c>
      <c r="AJ94" s="90">
        <f t="shared" ca="1" si="18"/>
        <v>18132888040.519989</v>
      </c>
      <c r="AK94" s="90">
        <f t="shared" ca="1" si="18"/>
        <v>18087365411.187096</v>
      </c>
      <c r="AL94" s="90">
        <f t="shared" ref="AL94:AO109" ca="1" si="19">$V94*($AP$1-AL$1)/($AP$1-$V$1)+$AP94*(AL$1-$V$1)/($AP$1-$V$1)</f>
        <v>18041842781.854206</v>
      </c>
      <c r="AM94" s="90">
        <f t="shared" ca="1" si="19"/>
        <v>17996320152.521317</v>
      </c>
      <c r="AN94" s="90">
        <f t="shared" ca="1" si="19"/>
        <v>17950797523.188423</v>
      </c>
      <c r="AO94" s="90">
        <f t="shared" ca="1" si="19"/>
        <v>17905274893.855534</v>
      </c>
      <c r="AP94">
        <f ca="1">V94*'Process Emissions Multipliers'!$E$45</f>
        <v>17859752264.52264</v>
      </c>
    </row>
    <row r="95" spans="1:42">
      <c r="A95" s="74">
        <v>43</v>
      </c>
      <c r="B95">
        <f ca="1">IF('Waste 2010'!$A103="MR",INDIRECT("'Waste 2010'!"&amp;'Country Selector'!$B$3&amp;ROW($A103))*10^12,0)</f>
        <v>9260293963.0612717</v>
      </c>
      <c r="C95" s="90">
        <f t="shared" ca="1" si="15"/>
        <v>9212360366.182106</v>
      </c>
      <c r="D95" s="90">
        <f t="shared" ca="1" si="12"/>
        <v>9164426769.3029385</v>
      </c>
      <c r="E95" s="90">
        <f t="shared" ref="D95:K126" ca="1" si="20">$B95*($L$1-E$1)/($L$1-$B$1)+$L95*(E$1-$B$1)/($L$1-$B$1)</f>
        <v>9116493172.4237709</v>
      </c>
      <c r="F95" s="90">
        <f t="shared" ca="1" si="20"/>
        <v>9068559575.5446053</v>
      </c>
      <c r="G95" s="90">
        <f t="shared" ca="1" si="20"/>
        <v>9020625978.6654358</v>
      </c>
      <c r="H95" s="90">
        <f t="shared" ca="1" si="20"/>
        <v>8972692381.7862701</v>
      </c>
      <c r="I95" s="90">
        <f t="shared" ca="1" si="20"/>
        <v>8924758784.9071045</v>
      </c>
      <c r="J95" s="90">
        <f t="shared" ca="1" si="20"/>
        <v>8876825188.0279369</v>
      </c>
      <c r="K95" s="90">
        <f t="shared" ca="1" si="20"/>
        <v>8828891591.1487694</v>
      </c>
      <c r="L95">
        <f ca="1">IF('Waste 2020'!$A103="MR",INDIRECT("'Waste 2020'!"&amp;'Country Selector'!$B$3&amp;ROW($A103))*10^12,0)*'Process Emissions Multipliers'!$B$45</f>
        <v>8780957994.2696018</v>
      </c>
      <c r="M95" s="90">
        <f t="shared" ca="1" si="16"/>
        <v>9752974594.7128334</v>
      </c>
      <c r="N95" s="90">
        <f t="shared" ca="1" si="13"/>
        <v>10724991195.156065</v>
      </c>
      <c r="O95" s="90">
        <f t="shared" ref="N95:U126" ca="1" si="21">$L95*($V$1-O$1)/($V$1-$L$1)+$V95*(O$1-$L$1)/($V$1-$L$1)</f>
        <v>11697007795.599297</v>
      </c>
      <c r="P95" s="90">
        <f t="shared" ca="1" si="21"/>
        <v>12669024396.042528</v>
      </c>
      <c r="Q95" s="90">
        <f t="shared" ca="1" si="21"/>
        <v>13641040996.48576</v>
      </c>
      <c r="R95" s="90">
        <f t="shared" ca="1" si="21"/>
        <v>14613057596.928989</v>
      </c>
      <c r="S95" s="90">
        <f t="shared" ca="1" si="21"/>
        <v>15585074197.372223</v>
      </c>
      <c r="T95" s="90">
        <f t="shared" ca="1" si="21"/>
        <v>16557090797.815453</v>
      </c>
      <c r="U95" s="90">
        <f t="shared" ca="1" si="21"/>
        <v>17529107398.258682</v>
      </c>
      <c r="V95">
        <f ca="1">IF('Waste 2030'!$A103="MR",INDIRECT("'Waste 2030'!"&amp;'Country Selector'!$B$3&amp;ROW($A103))*10^12,0)*'Process Emissions Multipliers'!$D$45</f>
        <v>18501123998.701916</v>
      </c>
      <c r="W95" s="90">
        <f t="shared" ref="W95:AL110" ca="1" si="22">$V95*($AP$1-W$1)/($AP$1-$V$1)+$AP95*(W$1-$V$1)/($AP$1-$V$1)</f>
        <v>18456253960.430504</v>
      </c>
      <c r="X95" s="90">
        <f t="shared" ca="1" si="22"/>
        <v>18411383922.159084</v>
      </c>
      <c r="Y95" s="90">
        <f t="shared" ca="1" si="22"/>
        <v>18366513883.887669</v>
      </c>
      <c r="Z95" s="90">
        <f t="shared" ca="1" si="22"/>
        <v>18321643845.616253</v>
      </c>
      <c r="AA95" s="90">
        <f t="shared" ca="1" si="22"/>
        <v>18276773807.344841</v>
      </c>
      <c r="AB95" s="90">
        <f t="shared" ca="1" si="22"/>
        <v>18231903769.073425</v>
      </c>
      <c r="AC95" s="90">
        <f t="shared" ca="1" si="22"/>
        <v>18187033730.80201</v>
      </c>
      <c r="AD95" s="90">
        <f t="shared" ca="1" si="22"/>
        <v>18142163692.530594</v>
      </c>
      <c r="AE95" s="90">
        <f t="shared" ca="1" si="22"/>
        <v>18097293654.259178</v>
      </c>
      <c r="AF95" s="90">
        <f t="shared" ca="1" si="22"/>
        <v>18052423615.987762</v>
      </c>
      <c r="AG95" s="90">
        <f t="shared" ca="1" si="22"/>
        <v>18007553577.716347</v>
      </c>
      <c r="AH95" s="90">
        <f t="shared" ca="1" si="22"/>
        <v>17962683539.444931</v>
      </c>
      <c r="AI95" s="90">
        <f t="shared" ca="1" si="22"/>
        <v>17917813501.173515</v>
      </c>
      <c r="AJ95" s="90">
        <f t="shared" ca="1" si="22"/>
        <v>17872943462.9021</v>
      </c>
      <c r="AK95" s="90">
        <f t="shared" ca="1" si="22"/>
        <v>17828073424.630684</v>
      </c>
      <c r="AL95" s="90">
        <f t="shared" ca="1" si="22"/>
        <v>17783203386.359268</v>
      </c>
      <c r="AM95" s="90">
        <f t="shared" ca="1" si="19"/>
        <v>17738333348.087856</v>
      </c>
      <c r="AN95" s="90">
        <f t="shared" ca="1" si="19"/>
        <v>17693463309.816441</v>
      </c>
      <c r="AO95" s="90">
        <f t="shared" ca="1" si="19"/>
        <v>17648593271.545025</v>
      </c>
      <c r="AP95">
        <f ca="1">V95*'Process Emissions Multipliers'!$E$45</f>
        <v>17603723233.273609</v>
      </c>
    </row>
    <row r="96" spans="1:42">
      <c r="A96" s="74">
        <v>44</v>
      </c>
      <c r="B96">
        <f ca="1">IF('Waste 2010'!$A104="MR",INDIRECT("'Waste 2010'!"&amp;'Country Selector'!$B$3&amp;ROW($A104))*10^12,0)</f>
        <v>6065198324.3626976</v>
      </c>
      <c r="C96" s="90">
        <f t="shared" ca="1" si="15"/>
        <v>7020762146.9825287</v>
      </c>
      <c r="D96" s="90">
        <f t="shared" ca="1" si="20"/>
        <v>7976325969.6023598</v>
      </c>
      <c r="E96" s="90">
        <f t="shared" ca="1" si="20"/>
        <v>8931889792.2221909</v>
      </c>
      <c r="F96" s="90">
        <f t="shared" ca="1" si="20"/>
        <v>9887453614.8420219</v>
      </c>
      <c r="G96" s="90">
        <f t="shared" ca="1" si="20"/>
        <v>10843017437.461853</v>
      </c>
      <c r="H96" s="90">
        <f t="shared" ca="1" si="20"/>
        <v>11798581260.081684</v>
      </c>
      <c r="I96" s="90">
        <f t="shared" ca="1" si="20"/>
        <v>12754145082.701513</v>
      </c>
      <c r="J96" s="90">
        <f t="shared" ca="1" si="20"/>
        <v>13709708905.321344</v>
      </c>
      <c r="K96" s="90">
        <f t="shared" ca="1" si="20"/>
        <v>14665272727.941177</v>
      </c>
      <c r="L96">
        <f ca="1">IF('Waste 2020'!$A104="MR",INDIRECT("'Waste 2020'!"&amp;'Country Selector'!$B$3&amp;ROW($A104))*10^12,0)*'Process Emissions Multipliers'!$B$45</f>
        <v>15620836550.561007</v>
      </c>
      <c r="M96" s="90">
        <f t="shared" ca="1" si="16"/>
        <v>15971563951.931864</v>
      </c>
      <c r="N96" s="90">
        <f t="shared" ca="1" si="21"/>
        <v>16322291353.302719</v>
      </c>
      <c r="O96" s="90">
        <f t="shared" ca="1" si="21"/>
        <v>16673018754.673574</v>
      </c>
      <c r="P96" s="90">
        <f t="shared" ca="1" si="21"/>
        <v>17023746156.044432</v>
      </c>
      <c r="Q96" s="90">
        <f t="shared" ca="1" si="21"/>
        <v>17374473557.415287</v>
      </c>
      <c r="R96" s="90">
        <f t="shared" ca="1" si="21"/>
        <v>17725200958.786144</v>
      </c>
      <c r="S96" s="90">
        <f t="shared" ca="1" si="21"/>
        <v>18075928360.156998</v>
      </c>
      <c r="T96" s="90">
        <f t="shared" ca="1" si="21"/>
        <v>18426655761.527855</v>
      </c>
      <c r="U96" s="90">
        <f t="shared" ca="1" si="21"/>
        <v>18777383162.898708</v>
      </c>
      <c r="V96">
        <f ca="1">IF('Waste 2030'!$A104="MR",INDIRECT("'Waste 2030'!"&amp;'Country Selector'!$B$3&amp;ROW($A104))*10^12,0)*'Process Emissions Multipliers'!$D$45</f>
        <v>19128110564.269566</v>
      </c>
      <c r="W96" s="90">
        <f t="shared" ca="1" si="22"/>
        <v>19081719920.482796</v>
      </c>
      <c r="X96" s="90">
        <f t="shared" ca="1" si="22"/>
        <v>19035329276.696026</v>
      </c>
      <c r="Y96" s="90">
        <f t="shared" ca="1" si="22"/>
        <v>18988938632.909256</v>
      </c>
      <c r="Z96" s="90">
        <f t="shared" ca="1" si="22"/>
        <v>18942547989.122486</v>
      </c>
      <c r="AA96" s="90">
        <f t="shared" ca="1" si="22"/>
        <v>18896157345.335716</v>
      </c>
      <c r="AB96" s="90">
        <f t="shared" ca="1" si="22"/>
        <v>18849766701.54895</v>
      </c>
      <c r="AC96" s="90">
        <f t="shared" ca="1" si="22"/>
        <v>18803376057.762177</v>
      </c>
      <c r="AD96" s="90">
        <f t="shared" ca="1" si="22"/>
        <v>18756985413.97541</v>
      </c>
      <c r="AE96" s="90">
        <f t="shared" ca="1" si="22"/>
        <v>18710594770.188637</v>
      </c>
      <c r="AF96" s="90">
        <f t="shared" ca="1" si="22"/>
        <v>18664204126.401871</v>
      </c>
      <c r="AG96" s="90">
        <f t="shared" ca="1" si="22"/>
        <v>18617813482.615097</v>
      </c>
      <c r="AH96" s="90">
        <f t="shared" ca="1" si="22"/>
        <v>18571422838.828331</v>
      </c>
      <c r="AI96" s="90">
        <f t="shared" ca="1" si="22"/>
        <v>18525032195.041561</v>
      </c>
      <c r="AJ96" s="90">
        <f t="shared" ca="1" si="22"/>
        <v>18478641551.254791</v>
      </c>
      <c r="AK96" s="90">
        <f t="shared" ca="1" si="22"/>
        <v>18432250907.468021</v>
      </c>
      <c r="AL96" s="90">
        <f t="shared" ca="1" si="22"/>
        <v>18385860263.681252</v>
      </c>
      <c r="AM96" s="90">
        <f t="shared" ca="1" si="19"/>
        <v>18339469619.894482</v>
      </c>
      <c r="AN96" s="90">
        <f t="shared" ca="1" si="19"/>
        <v>18293078976.107712</v>
      </c>
      <c r="AO96" s="90">
        <f t="shared" ca="1" si="19"/>
        <v>18246688332.320942</v>
      </c>
      <c r="AP96">
        <f ca="1">V96*'Process Emissions Multipliers'!$E$45</f>
        <v>18200297688.534172</v>
      </c>
    </row>
    <row r="97" spans="1:42">
      <c r="A97" s="74">
        <v>45</v>
      </c>
      <c r="B97">
        <f ca="1">IF('Waste 2010'!$A105="MR",INDIRECT("'Waste 2010'!"&amp;'Country Selector'!$B$3&amp;ROW($A105))*10^12,0)</f>
        <v>13404100701.972509</v>
      </c>
      <c r="C97" s="90">
        <f t="shared" ca="1" si="15"/>
        <v>12611779274.562456</v>
      </c>
      <c r="D97" s="90">
        <f t="shared" ca="1" si="20"/>
        <v>11819457847.152403</v>
      </c>
      <c r="E97" s="90">
        <f t="shared" ca="1" si="20"/>
        <v>11027136419.742352</v>
      </c>
      <c r="F97" s="90">
        <f t="shared" ca="1" si="20"/>
        <v>10234814992.332298</v>
      </c>
      <c r="G97" s="90">
        <f t="shared" ca="1" si="20"/>
        <v>9442493564.9222469</v>
      </c>
      <c r="H97" s="90">
        <f t="shared" ca="1" si="20"/>
        <v>8650172137.5121937</v>
      </c>
      <c r="I97" s="90">
        <f t="shared" ca="1" si="20"/>
        <v>7857850710.1021404</v>
      </c>
      <c r="J97" s="90">
        <f t="shared" ca="1" si="20"/>
        <v>7065529282.6920881</v>
      </c>
      <c r="K97" s="90">
        <f t="shared" ca="1" si="20"/>
        <v>6273207855.2820358</v>
      </c>
      <c r="L97">
        <f ca="1">IF('Waste 2020'!$A105="MR",INDIRECT("'Waste 2020'!"&amp;'Country Selector'!$B$3&amp;ROW($A105))*10^12,0)*'Process Emissions Multipliers'!$B$45</f>
        <v>5480886427.8719835</v>
      </c>
      <c r="M97" s="90">
        <f t="shared" ca="1" si="16"/>
        <v>7707646232.2103109</v>
      </c>
      <c r="N97" s="90">
        <f t="shared" ca="1" si="21"/>
        <v>9934406036.5486374</v>
      </c>
      <c r="O97" s="90">
        <f t="shared" ca="1" si="21"/>
        <v>12161165840.886967</v>
      </c>
      <c r="P97" s="90">
        <f t="shared" ca="1" si="21"/>
        <v>14387925645.225292</v>
      </c>
      <c r="Q97" s="90">
        <f t="shared" ca="1" si="21"/>
        <v>16614685449.56362</v>
      </c>
      <c r="R97" s="90">
        <f t="shared" ca="1" si="21"/>
        <v>18841445253.901947</v>
      </c>
      <c r="S97" s="90">
        <f t="shared" ca="1" si="21"/>
        <v>21068205058.240276</v>
      </c>
      <c r="T97" s="90">
        <f t="shared" ca="1" si="21"/>
        <v>23294964862.578602</v>
      </c>
      <c r="U97" s="90">
        <f t="shared" ca="1" si="21"/>
        <v>25521724666.916927</v>
      </c>
      <c r="V97">
        <f ca="1">IF('Waste 2030'!$A105="MR",INDIRECT("'Waste 2030'!"&amp;'Country Selector'!$B$3&amp;ROW($A105))*10^12,0)*'Process Emissions Multipliers'!$D$45</f>
        <v>27748484471.255257</v>
      </c>
      <c r="W97" s="90">
        <f t="shared" ca="1" si="22"/>
        <v>27681187178.383408</v>
      </c>
      <c r="X97" s="90">
        <f t="shared" ca="1" si="22"/>
        <v>27613889885.511562</v>
      </c>
      <c r="Y97" s="90">
        <f t="shared" ca="1" si="22"/>
        <v>27546592592.639713</v>
      </c>
      <c r="Z97" s="90">
        <f t="shared" ca="1" si="22"/>
        <v>27479295299.767868</v>
      </c>
      <c r="AA97" s="90">
        <f t="shared" ca="1" si="22"/>
        <v>27411998006.896027</v>
      </c>
      <c r="AB97" s="90">
        <f t="shared" ca="1" si="22"/>
        <v>27344700714.024178</v>
      </c>
      <c r="AC97" s="90">
        <f t="shared" ca="1" si="22"/>
        <v>27277403421.152328</v>
      </c>
      <c r="AD97" s="90">
        <f t="shared" ca="1" si="22"/>
        <v>27210106128.280483</v>
      </c>
      <c r="AE97" s="90">
        <f t="shared" ca="1" si="22"/>
        <v>27142808835.408634</v>
      </c>
      <c r="AF97" s="90">
        <f t="shared" ca="1" si="22"/>
        <v>27075511542.536789</v>
      </c>
      <c r="AG97" s="90">
        <f t="shared" ca="1" si="22"/>
        <v>27008214249.66494</v>
      </c>
      <c r="AH97" s="90">
        <f t="shared" ca="1" si="22"/>
        <v>26940916956.793091</v>
      </c>
      <c r="AI97" s="90">
        <f t="shared" ca="1" si="22"/>
        <v>26873619663.921249</v>
      </c>
      <c r="AJ97" s="90">
        <f t="shared" ca="1" si="22"/>
        <v>26806322371.0494</v>
      </c>
      <c r="AK97" s="90">
        <f t="shared" ca="1" si="22"/>
        <v>26739025078.177559</v>
      </c>
      <c r="AL97" s="90">
        <f t="shared" ca="1" si="22"/>
        <v>26671727785.30571</v>
      </c>
      <c r="AM97" s="90">
        <f t="shared" ca="1" si="19"/>
        <v>26604430492.433861</v>
      </c>
      <c r="AN97" s="90">
        <f t="shared" ca="1" si="19"/>
        <v>26537133199.562016</v>
      </c>
      <c r="AO97" s="90">
        <f t="shared" ca="1" si="19"/>
        <v>26469835906.690166</v>
      </c>
      <c r="AP97">
        <f ca="1">V97*'Process Emissions Multipliers'!$E$45</f>
        <v>26402538613.818321</v>
      </c>
    </row>
    <row r="98" spans="1:42">
      <c r="A98" s="74">
        <v>46</v>
      </c>
      <c r="B98">
        <f ca="1">IF('Waste 2010'!$A106="MR",INDIRECT("'Waste 2010'!"&amp;'Country Selector'!$B$3&amp;ROW($A106))*10^12,0)</f>
        <v>4755383148.9395294</v>
      </c>
      <c r="C98" s="90">
        <f t="shared" ca="1" si="15"/>
        <v>5451866006.0319118</v>
      </c>
      <c r="D98" s="90">
        <f t="shared" ca="1" si="20"/>
        <v>6148348863.1242943</v>
      </c>
      <c r="E98" s="90">
        <f t="shared" ca="1" si="20"/>
        <v>6844831720.2166748</v>
      </c>
      <c r="F98" s="90">
        <f t="shared" ca="1" si="20"/>
        <v>7541314577.3090572</v>
      </c>
      <c r="G98" s="90">
        <f t="shared" ca="1" si="20"/>
        <v>8237797434.4014397</v>
      </c>
      <c r="H98" s="90">
        <f t="shared" ca="1" si="20"/>
        <v>8934280291.4938221</v>
      </c>
      <c r="I98" s="90">
        <f t="shared" ca="1" si="20"/>
        <v>9630763148.5862045</v>
      </c>
      <c r="J98" s="90">
        <f t="shared" ca="1" si="20"/>
        <v>10327246005.678587</v>
      </c>
      <c r="K98" s="90">
        <f t="shared" ca="1" si="20"/>
        <v>11023728862.770967</v>
      </c>
      <c r="L98">
        <f ca="1">IF('Waste 2020'!$A106="MR",INDIRECT("'Waste 2020'!"&amp;'Country Selector'!$B$3&amp;ROW($A106))*10^12,0)*'Process Emissions Multipliers'!$B$45</f>
        <v>11720211719.86335</v>
      </c>
      <c r="M98" s="90">
        <f t="shared" ca="1" si="16"/>
        <v>14006312211.002005</v>
      </c>
      <c r="N98" s="90">
        <f t="shared" ca="1" si="21"/>
        <v>16292412702.140659</v>
      </c>
      <c r="O98" s="90">
        <f t="shared" ca="1" si="21"/>
        <v>18578513193.279316</v>
      </c>
      <c r="P98" s="90">
        <f t="shared" ca="1" si="21"/>
        <v>20864613684.417969</v>
      </c>
      <c r="Q98" s="90">
        <f t="shared" ca="1" si="21"/>
        <v>23150714175.556625</v>
      </c>
      <c r="R98" s="90">
        <f t="shared" ca="1" si="21"/>
        <v>25436814666.695278</v>
      </c>
      <c r="S98" s="90">
        <f t="shared" ca="1" si="21"/>
        <v>27722915157.833935</v>
      </c>
      <c r="T98" s="90">
        <f t="shared" ca="1" si="21"/>
        <v>30009015648.972591</v>
      </c>
      <c r="U98" s="90">
        <f t="shared" ca="1" si="21"/>
        <v>32295116140.111244</v>
      </c>
      <c r="V98">
        <f ca="1">IF('Waste 2030'!$A106="MR",INDIRECT("'Waste 2030'!"&amp;'Country Selector'!$B$3&amp;ROW($A106))*10^12,0)*'Process Emissions Multipliers'!$D$45</f>
        <v>34581216631.249901</v>
      </c>
      <c r="W98" s="90">
        <f t="shared" ca="1" si="22"/>
        <v>34497348185.536812</v>
      </c>
      <c r="X98" s="90">
        <f t="shared" ca="1" si="22"/>
        <v>34413479739.823715</v>
      </c>
      <c r="Y98" s="90">
        <f t="shared" ca="1" si="22"/>
        <v>34329611294.11063</v>
      </c>
      <c r="Z98" s="90">
        <f t="shared" ca="1" si="22"/>
        <v>34245742848.397537</v>
      </c>
      <c r="AA98" s="90">
        <f t="shared" ca="1" si="22"/>
        <v>34161874402.684448</v>
      </c>
      <c r="AB98" s="90">
        <f t="shared" ca="1" si="22"/>
        <v>34078005956.971359</v>
      </c>
      <c r="AC98" s="90">
        <f t="shared" ca="1" si="22"/>
        <v>33994137511.25827</v>
      </c>
      <c r="AD98" s="90">
        <f t="shared" ca="1" si="22"/>
        <v>33910269065.545177</v>
      </c>
      <c r="AE98" s="90">
        <f t="shared" ca="1" si="22"/>
        <v>33826400619.832088</v>
      </c>
      <c r="AF98" s="90">
        <f t="shared" ca="1" si="22"/>
        <v>33742532174.118996</v>
      </c>
      <c r="AG98" s="90">
        <f t="shared" ca="1" si="22"/>
        <v>33658663728.405907</v>
      </c>
      <c r="AH98" s="90">
        <f t="shared" ca="1" si="22"/>
        <v>33574795282.692818</v>
      </c>
      <c r="AI98" s="90">
        <f t="shared" ca="1" si="22"/>
        <v>33490926836.979725</v>
      </c>
      <c r="AJ98" s="90">
        <f t="shared" ca="1" si="22"/>
        <v>33407058391.266636</v>
      </c>
      <c r="AK98" s="90">
        <f t="shared" ca="1" si="22"/>
        <v>33323189945.553543</v>
      </c>
      <c r="AL98" s="90">
        <f t="shared" ca="1" si="22"/>
        <v>33239321499.840458</v>
      </c>
      <c r="AM98" s="90">
        <f t="shared" ca="1" si="19"/>
        <v>33155453054.127365</v>
      </c>
      <c r="AN98" s="90">
        <f t="shared" ca="1" si="19"/>
        <v>33071584608.414272</v>
      </c>
      <c r="AO98" s="90">
        <f t="shared" ca="1" si="19"/>
        <v>32987716162.701187</v>
      </c>
      <c r="AP98">
        <f ca="1">V98*'Process Emissions Multipliers'!$E$45</f>
        <v>32903847716.988094</v>
      </c>
    </row>
    <row r="99" spans="1:42">
      <c r="A99" s="74">
        <v>47</v>
      </c>
      <c r="B99">
        <f ca="1">IF('Waste 2010'!$A107="MR",INDIRECT("'Waste 2010'!"&amp;'Country Selector'!$B$3&amp;ROW($A107))*10^12,0)</f>
        <v>4704057556.6423826</v>
      </c>
      <c r="C99" s="90">
        <f t="shared" ca="1" si="15"/>
        <v>4971589871.3496628</v>
      </c>
      <c r="D99" s="90">
        <f t="shared" ca="1" si="20"/>
        <v>5239122186.056942</v>
      </c>
      <c r="E99" s="90">
        <f t="shared" ca="1" si="20"/>
        <v>5506654500.7642221</v>
      </c>
      <c r="F99" s="90">
        <f t="shared" ca="1" si="20"/>
        <v>5774186815.4715023</v>
      </c>
      <c r="G99" s="90">
        <f t="shared" ca="1" si="20"/>
        <v>6041719130.1787815</v>
      </c>
      <c r="H99" s="90">
        <f t="shared" ca="1" si="20"/>
        <v>6309251444.8860617</v>
      </c>
      <c r="I99" s="90">
        <f t="shared" ca="1" si="20"/>
        <v>6576783759.5933418</v>
      </c>
      <c r="J99" s="90">
        <f t="shared" ca="1" si="20"/>
        <v>6844316074.300622</v>
      </c>
      <c r="K99" s="90">
        <f t="shared" ca="1" si="20"/>
        <v>7111848389.0079012</v>
      </c>
      <c r="L99">
        <f ca="1">IF('Waste 2020'!$A107="MR",INDIRECT("'Waste 2020'!"&amp;'Country Selector'!$B$3&amp;ROW($A107))*10^12,0)*'Process Emissions Multipliers'!$B$45</f>
        <v>7379380703.7151814</v>
      </c>
      <c r="M99" s="90">
        <f t="shared" ca="1" si="16"/>
        <v>8460873687.9134674</v>
      </c>
      <c r="N99" s="90">
        <f t="shared" ca="1" si="21"/>
        <v>9542366672.1117535</v>
      </c>
      <c r="O99" s="90">
        <f t="shared" ca="1" si="21"/>
        <v>10623859656.31004</v>
      </c>
      <c r="P99" s="90">
        <f t="shared" ca="1" si="21"/>
        <v>11705352640.508327</v>
      </c>
      <c r="Q99" s="90">
        <f t="shared" ca="1" si="21"/>
        <v>12786845624.706612</v>
      </c>
      <c r="R99" s="90">
        <f t="shared" ca="1" si="21"/>
        <v>13868338608.9049</v>
      </c>
      <c r="S99" s="90">
        <f t="shared" ca="1" si="21"/>
        <v>14949831593.103184</v>
      </c>
      <c r="T99" s="90">
        <f t="shared" ca="1" si="21"/>
        <v>16031324577.301472</v>
      </c>
      <c r="U99" s="90">
        <f t="shared" ca="1" si="21"/>
        <v>17112817561.49976</v>
      </c>
      <c r="V99">
        <f ca="1">IF('Waste 2030'!$A107="MR",INDIRECT("'Waste 2030'!"&amp;'Country Selector'!$B$3&amp;ROW($A107))*10^12,0)*'Process Emissions Multipliers'!$D$45</f>
        <v>18194310545.698044</v>
      </c>
      <c r="W99" s="90">
        <f t="shared" ca="1" si="22"/>
        <v>18150184609.859509</v>
      </c>
      <c r="X99" s="90">
        <f t="shared" ca="1" si="22"/>
        <v>18106058674.020977</v>
      </c>
      <c r="Y99" s="90">
        <f t="shared" ca="1" si="22"/>
        <v>18061932738.182442</v>
      </c>
      <c r="Z99" s="90">
        <f t="shared" ca="1" si="22"/>
        <v>18017806802.343906</v>
      </c>
      <c r="AA99" s="90">
        <f t="shared" ca="1" si="22"/>
        <v>17973680866.505371</v>
      </c>
      <c r="AB99" s="90">
        <f t="shared" ca="1" si="22"/>
        <v>17929554930.66684</v>
      </c>
      <c r="AC99" s="90">
        <f t="shared" ca="1" si="22"/>
        <v>17885428994.828304</v>
      </c>
      <c r="AD99" s="90">
        <f t="shared" ca="1" si="22"/>
        <v>17841303058.989769</v>
      </c>
      <c r="AE99" s="90">
        <f t="shared" ca="1" si="22"/>
        <v>17797177123.151237</v>
      </c>
      <c r="AF99" s="90">
        <f t="shared" ca="1" si="22"/>
        <v>17753051187.312702</v>
      </c>
      <c r="AG99" s="90">
        <f t="shared" ca="1" si="22"/>
        <v>17708925251.474167</v>
      </c>
      <c r="AH99" s="90">
        <f t="shared" ca="1" si="22"/>
        <v>17664799315.635635</v>
      </c>
      <c r="AI99" s="90">
        <f t="shared" ca="1" si="22"/>
        <v>17620673379.7971</v>
      </c>
      <c r="AJ99" s="90">
        <f t="shared" ca="1" si="22"/>
        <v>17576547443.958565</v>
      </c>
      <c r="AK99" s="90">
        <f t="shared" ca="1" si="22"/>
        <v>17532421508.120033</v>
      </c>
      <c r="AL99" s="90">
        <f t="shared" ca="1" si="22"/>
        <v>17488295572.281498</v>
      </c>
      <c r="AM99" s="90">
        <f t="shared" ca="1" si="19"/>
        <v>17444169636.442963</v>
      </c>
      <c r="AN99" s="90">
        <f t="shared" ca="1" si="19"/>
        <v>17400043700.604431</v>
      </c>
      <c r="AO99" s="90">
        <f t="shared" ca="1" si="19"/>
        <v>17355917764.765896</v>
      </c>
      <c r="AP99">
        <f ca="1">V99*'Process Emissions Multipliers'!$E$45</f>
        <v>17311791828.927361</v>
      </c>
    </row>
    <row r="100" spans="1:42">
      <c r="A100" s="74">
        <v>48</v>
      </c>
      <c r="B100">
        <f ca="1">IF('Waste 2010'!$A108="MR",INDIRECT("'Waste 2010'!"&amp;'Country Selector'!$B$3&amp;ROW($A108))*10^12,0)</f>
        <v>2109700909.2123642</v>
      </c>
      <c r="C100" s="90">
        <f t="shared" ca="1" si="15"/>
        <v>2439601469.9871321</v>
      </c>
      <c r="D100" s="90">
        <f t="shared" ca="1" si="20"/>
        <v>2769502030.7618999</v>
      </c>
      <c r="E100" s="90">
        <f t="shared" ca="1" si="20"/>
        <v>3099402591.5366678</v>
      </c>
      <c r="F100" s="90">
        <f t="shared" ca="1" si="20"/>
        <v>3429303152.3114352</v>
      </c>
      <c r="G100" s="90">
        <f t="shared" ca="1" si="20"/>
        <v>3759203713.0862031</v>
      </c>
      <c r="H100" s="90">
        <f t="shared" ca="1" si="20"/>
        <v>4089104273.860971</v>
      </c>
      <c r="I100" s="90">
        <f t="shared" ca="1" si="20"/>
        <v>4419004834.6357384</v>
      </c>
      <c r="J100" s="90">
        <f t="shared" ca="1" si="20"/>
        <v>4748905395.4105062</v>
      </c>
      <c r="K100" s="90">
        <f t="shared" ca="1" si="20"/>
        <v>5078805956.1852741</v>
      </c>
      <c r="L100">
        <f ca="1">IF('Waste 2020'!$A108="MR",INDIRECT("'Waste 2020'!"&amp;'Country Selector'!$B$3&amp;ROW($A108))*10^12,0)*'Process Emissions Multipliers'!$B$45</f>
        <v>5408706516.960042</v>
      </c>
      <c r="M100" s="90">
        <f t="shared" ca="1" si="16"/>
        <v>6615274032.1859226</v>
      </c>
      <c r="N100" s="90">
        <f t="shared" ca="1" si="21"/>
        <v>7821841547.4118023</v>
      </c>
      <c r="O100" s="90">
        <f t="shared" ca="1" si="21"/>
        <v>9028409062.6376839</v>
      </c>
      <c r="P100" s="90">
        <f t="shared" ca="1" si="21"/>
        <v>10234976577.863564</v>
      </c>
      <c r="Q100" s="90">
        <f t="shared" ca="1" si="21"/>
        <v>11441544093.089443</v>
      </c>
      <c r="R100" s="90">
        <f t="shared" ca="1" si="21"/>
        <v>12648111608.315323</v>
      </c>
      <c r="S100" s="90">
        <f t="shared" ca="1" si="21"/>
        <v>13854679123.541204</v>
      </c>
      <c r="T100" s="90">
        <f t="shared" ca="1" si="21"/>
        <v>15061246638.767084</v>
      </c>
      <c r="U100" s="90">
        <f t="shared" ca="1" si="21"/>
        <v>16267814153.992966</v>
      </c>
      <c r="V100">
        <f ca="1">IF('Waste 2030'!$A108="MR",INDIRECT("'Waste 2030'!"&amp;'Country Selector'!$B$3&amp;ROW($A108))*10^12,0)*'Process Emissions Multipliers'!$D$45</f>
        <v>17474381669.218845</v>
      </c>
      <c r="W100" s="90">
        <f t="shared" ca="1" si="22"/>
        <v>17432001748.176094</v>
      </c>
      <c r="X100" s="90">
        <f t="shared" ca="1" si="22"/>
        <v>17389621827.133339</v>
      </c>
      <c r="Y100" s="90">
        <f t="shared" ca="1" si="22"/>
        <v>17347241906.090588</v>
      </c>
      <c r="Z100" s="90">
        <f t="shared" ca="1" si="22"/>
        <v>17304861985.047832</v>
      </c>
      <c r="AA100" s="90">
        <f t="shared" ca="1" si="22"/>
        <v>17262482064.005081</v>
      </c>
      <c r="AB100" s="90">
        <f t="shared" ca="1" si="22"/>
        <v>17220102142.96233</v>
      </c>
      <c r="AC100" s="90">
        <f t="shared" ca="1" si="22"/>
        <v>17177722221.919577</v>
      </c>
      <c r="AD100" s="90">
        <f t="shared" ca="1" si="22"/>
        <v>17135342300.876823</v>
      </c>
      <c r="AE100" s="90">
        <f t="shared" ca="1" si="22"/>
        <v>17092962379.834068</v>
      </c>
      <c r="AF100" s="90">
        <f t="shared" ca="1" si="22"/>
        <v>17050582458.791317</v>
      </c>
      <c r="AG100" s="90">
        <f t="shared" ca="1" si="22"/>
        <v>17008202537.748566</v>
      </c>
      <c r="AH100" s="90">
        <f t="shared" ca="1" si="22"/>
        <v>16965822616.705812</v>
      </c>
      <c r="AI100" s="90">
        <f t="shared" ca="1" si="22"/>
        <v>16923442695.663059</v>
      </c>
      <c r="AJ100" s="90">
        <f t="shared" ca="1" si="22"/>
        <v>16881062774.620306</v>
      </c>
      <c r="AK100" s="90">
        <f t="shared" ca="1" si="22"/>
        <v>16838682853.577553</v>
      </c>
      <c r="AL100" s="90">
        <f t="shared" ca="1" si="22"/>
        <v>16796302932.5348</v>
      </c>
      <c r="AM100" s="90">
        <f t="shared" ca="1" si="19"/>
        <v>16753923011.492046</v>
      </c>
      <c r="AN100" s="90">
        <f t="shared" ca="1" si="19"/>
        <v>16711543090.449295</v>
      </c>
      <c r="AO100" s="90">
        <f t="shared" ca="1" si="19"/>
        <v>16669163169.40654</v>
      </c>
      <c r="AP100">
        <f ca="1">V100*'Process Emissions Multipliers'!$E$45</f>
        <v>16626783248.363789</v>
      </c>
    </row>
    <row r="101" spans="1:42">
      <c r="A101" s="74">
        <v>49</v>
      </c>
      <c r="B101">
        <f ca="1">IF('Waste 2010'!$A109="MR",INDIRECT("'Waste 2010'!"&amp;'Country Selector'!$B$3&amp;ROW($A109))*10^12,0)</f>
        <v>7840884199.8722782</v>
      </c>
      <c r="C101" s="90">
        <f t="shared" ca="1" si="15"/>
        <v>7473802087.3986511</v>
      </c>
      <c r="D101" s="90">
        <f t="shared" ca="1" si="20"/>
        <v>7106719974.9250231</v>
      </c>
      <c r="E101" s="90">
        <f t="shared" ca="1" si="20"/>
        <v>6739637862.4513969</v>
      </c>
      <c r="F101" s="90">
        <f t="shared" ca="1" si="20"/>
        <v>6372555749.9777699</v>
      </c>
      <c r="G101" s="90">
        <f t="shared" ca="1" si="20"/>
        <v>6005473637.5041418</v>
      </c>
      <c r="H101" s="90">
        <f t="shared" ca="1" si="20"/>
        <v>5638391525.0305138</v>
      </c>
      <c r="I101" s="90">
        <f t="shared" ca="1" si="20"/>
        <v>5271309412.5568876</v>
      </c>
      <c r="J101" s="90">
        <f t="shared" ca="1" si="20"/>
        <v>4904227300.0832596</v>
      </c>
      <c r="K101" s="90">
        <f t="shared" ca="1" si="20"/>
        <v>4537145187.6096325</v>
      </c>
      <c r="L101">
        <f ca="1">IF('Waste 2020'!$A109="MR",INDIRECT("'Waste 2020'!"&amp;'Country Selector'!$B$3&amp;ROW($A109))*10^12,0)*'Process Emissions Multipliers'!$B$45</f>
        <v>4170063075.1360054</v>
      </c>
      <c r="M101" s="90">
        <f t="shared" ca="1" si="16"/>
        <v>5325139424.5138874</v>
      </c>
      <c r="N101" s="90">
        <f t="shared" ca="1" si="21"/>
        <v>6480215773.8917694</v>
      </c>
      <c r="O101" s="90">
        <f t="shared" ca="1" si="21"/>
        <v>7635292123.2696514</v>
      </c>
      <c r="P101" s="90">
        <f t="shared" ca="1" si="21"/>
        <v>8790368472.6475334</v>
      </c>
      <c r="Q101" s="90">
        <f t="shared" ca="1" si="21"/>
        <v>9945444822.0254173</v>
      </c>
      <c r="R101" s="90">
        <f t="shared" ca="1" si="21"/>
        <v>11100521171.403297</v>
      </c>
      <c r="S101" s="90">
        <f t="shared" ca="1" si="21"/>
        <v>12255597520.781181</v>
      </c>
      <c r="T101" s="90">
        <f t="shared" ca="1" si="21"/>
        <v>13410673870.159063</v>
      </c>
      <c r="U101" s="90">
        <f t="shared" ca="1" si="21"/>
        <v>14565750219.536947</v>
      </c>
      <c r="V101">
        <f ca="1">IF('Waste 2030'!$A109="MR",INDIRECT("'Waste 2030'!"&amp;'Country Selector'!$B$3&amp;ROW($A109))*10^12,0)*'Process Emissions Multipliers'!$D$45</f>
        <v>15720826568.914827</v>
      </c>
      <c r="W101" s="90">
        <f t="shared" ca="1" si="22"/>
        <v>15682699475.130959</v>
      </c>
      <c r="X101" s="90">
        <f t="shared" ca="1" si="22"/>
        <v>15644572381.347092</v>
      </c>
      <c r="Y101" s="90">
        <f t="shared" ca="1" si="22"/>
        <v>15606445287.563221</v>
      </c>
      <c r="Z101" s="90">
        <f t="shared" ca="1" si="22"/>
        <v>15568318193.779354</v>
      </c>
      <c r="AA101" s="90">
        <f t="shared" ca="1" si="22"/>
        <v>15530191099.995483</v>
      </c>
      <c r="AB101" s="90">
        <f t="shared" ca="1" si="22"/>
        <v>15492064006.211617</v>
      </c>
      <c r="AC101" s="90">
        <f t="shared" ca="1" si="22"/>
        <v>15453936912.427746</v>
      </c>
      <c r="AD101" s="90">
        <f t="shared" ca="1" si="22"/>
        <v>15415809818.643879</v>
      </c>
      <c r="AE101" s="90">
        <f t="shared" ca="1" si="22"/>
        <v>15377682724.860012</v>
      </c>
      <c r="AF101" s="90">
        <f t="shared" ca="1" si="22"/>
        <v>15339555631.076141</v>
      </c>
      <c r="AG101" s="90">
        <f t="shared" ca="1" si="22"/>
        <v>15301428537.292273</v>
      </c>
      <c r="AH101" s="90">
        <f t="shared" ca="1" si="22"/>
        <v>15263301443.508404</v>
      </c>
      <c r="AI101" s="90">
        <f t="shared" ca="1" si="22"/>
        <v>15225174349.724535</v>
      </c>
      <c r="AJ101" s="90">
        <f t="shared" ca="1" si="22"/>
        <v>15187047255.940666</v>
      </c>
      <c r="AK101" s="90">
        <f t="shared" ca="1" si="22"/>
        <v>15148920162.156799</v>
      </c>
      <c r="AL101" s="90">
        <f t="shared" ca="1" si="22"/>
        <v>15110793068.372929</v>
      </c>
      <c r="AM101" s="90">
        <f t="shared" ca="1" si="19"/>
        <v>15072665974.589062</v>
      </c>
      <c r="AN101" s="90">
        <f t="shared" ca="1" si="19"/>
        <v>15034538880.805193</v>
      </c>
      <c r="AO101" s="90">
        <f t="shared" ca="1" si="19"/>
        <v>14996411787.021324</v>
      </c>
      <c r="AP101">
        <f ca="1">V101*'Process Emissions Multipliers'!$E$45</f>
        <v>14958284693.237455</v>
      </c>
    </row>
    <row r="102" spans="1:42">
      <c r="A102" s="74">
        <v>50</v>
      </c>
      <c r="B102">
        <f ca="1">IF('Waste 2010'!$A110="MR",INDIRECT("'Waste 2010'!"&amp;'Country Selector'!$B$3&amp;ROW($A110))*10^12,0)</f>
        <v>4523413982.5236492</v>
      </c>
      <c r="C102" s="90">
        <f t="shared" ca="1" si="15"/>
        <v>4741864227.1715956</v>
      </c>
      <c r="D102" s="90">
        <f t="shared" ca="1" si="20"/>
        <v>4960314471.8195419</v>
      </c>
      <c r="E102" s="90">
        <f t="shared" ca="1" si="20"/>
        <v>5178764716.4674873</v>
      </c>
      <c r="F102" s="90">
        <f t="shared" ca="1" si="20"/>
        <v>5397214961.1154337</v>
      </c>
      <c r="G102" s="90">
        <f t="shared" ca="1" si="20"/>
        <v>5615665205.7633801</v>
      </c>
      <c r="H102" s="90">
        <f t="shared" ca="1" si="20"/>
        <v>5834115450.4113255</v>
      </c>
      <c r="I102" s="90">
        <f t="shared" ca="1" si="20"/>
        <v>6052565695.0592709</v>
      </c>
      <c r="J102" s="90">
        <f t="shared" ca="1" si="20"/>
        <v>6271015939.7072182</v>
      </c>
      <c r="K102" s="90">
        <f t="shared" ca="1" si="20"/>
        <v>6489466184.3551645</v>
      </c>
      <c r="L102">
        <f ca="1">IF('Waste 2020'!$A110="MR",INDIRECT("'Waste 2020'!"&amp;'Country Selector'!$B$3&amp;ROW($A110))*10^12,0)*'Process Emissions Multipliers'!$B$45</f>
        <v>6707916429.0031099</v>
      </c>
      <c r="M102" s="90">
        <f t="shared" ca="1" si="16"/>
        <v>6898895498.9721193</v>
      </c>
      <c r="N102" s="90">
        <f t="shared" ca="1" si="21"/>
        <v>7089874568.9411268</v>
      </c>
      <c r="O102" s="90">
        <f t="shared" ca="1" si="21"/>
        <v>7280853638.9101353</v>
      </c>
      <c r="P102" s="90">
        <f t="shared" ca="1" si="21"/>
        <v>7471832708.8791447</v>
      </c>
      <c r="Q102" s="90">
        <f t="shared" ca="1" si="21"/>
        <v>7662811778.8481522</v>
      </c>
      <c r="R102" s="90">
        <f t="shared" ca="1" si="21"/>
        <v>7853790848.8171616</v>
      </c>
      <c r="S102" s="90">
        <f t="shared" ca="1" si="21"/>
        <v>8044769918.786171</v>
      </c>
      <c r="T102" s="90">
        <f t="shared" ca="1" si="21"/>
        <v>8235748988.7551785</v>
      </c>
      <c r="U102" s="90">
        <f t="shared" ca="1" si="21"/>
        <v>8426728058.7241859</v>
      </c>
      <c r="V102">
        <f ca="1">IF('Waste 2030'!$A110="MR",INDIRECT("'Waste 2030'!"&amp;'Country Selector'!$B$3&amp;ROW($A110))*10^12,0)*'Process Emissions Multipliers'!$D$45</f>
        <v>8617707128.6931953</v>
      </c>
      <c r="W102" s="90">
        <f t="shared" ca="1" si="22"/>
        <v>8596806947.2391682</v>
      </c>
      <c r="X102" s="90">
        <f t="shared" ca="1" si="22"/>
        <v>8575906765.7851419</v>
      </c>
      <c r="Y102" s="90">
        <f t="shared" ca="1" si="22"/>
        <v>8555006584.3311167</v>
      </c>
      <c r="Z102" s="90">
        <f t="shared" ca="1" si="22"/>
        <v>8534106402.8770905</v>
      </c>
      <c r="AA102" s="90">
        <f t="shared" ca="1" si="22"/>
        <v>8513206221.4230633</v>
      </c>
      <c r="AB102" s="90">
        <f t="shared" ca="1" si="22"/>
        <v>8492306039.969038</v>
      </c>
      <c r="AC102" s="90">
        <f t="shared" ca="1" si="22"/>
        <v>8471405858.5150108</v>
      </c>
      <c r="AD102" s="90">
        <f t="shared" ca="1" si="22"/>
        <v>8450505677.0609846</v>
      </c>
      <c r="AE102" s="90">
        <f t="shared" ca="1" si="22"/>
        <v>8429605495.6069584</v>
      </c>
      <c r="AF102" s="90">
        <f t="shared" ca="1" si="22"/>
        <v>8408705314.1529312</v>
      </c>
      <c r="AG102" s="90">
        <f t="shared" ca="1" si="22"/>
        <v>8387805132.698905</v>
      </c>
      <c r="AH102" s="90">
        <f t="shared" ca="1" si="22"/>
        <v>8366904951.2448788</v>
      </c>
      <c r="AI102" s="90">
        <f t="shared" ca="1" si="22"/>
        <v>8346004769.7908535</v>
      </c>
      <c r="AJ102" s="90">
        <f t="shared" ca="1" si="22"/>
        <v>8325104588.3368263</v>
      </c>
      <c r="AK102" s="90">
        <f t="shared" ca="1" si="22"/>
        <v>8304204406.8828001</v>
      </c>
      <c r="AL102" s="90">
        <f t="shared" ca="1" si="22"/>
        <v>8283304225.4287729</v>
      </c>
      <c r="AM102" s="90">
        <f t="shared" ca="1" si="19"/>
        <v>8262404043.9747467</v>
      </c>
      <c r="AN102" s="90">
        <f t="shared" ca="1" si="19"/>
        <v>8241503862.5207205</v>
      </c>
      <c r="AO102" s="90">
        <f t="shared" ca="1" si="19"/>
        <v>8220603681.0666943</v>
      </c>
      <c r="AP102">
        <f ca="1">V102*'Process Emissions Multipliers'!$E$45</f>
        <v>8199703499.612668</v>
      </c>
    </row>
    <row r="103" spans="1:42">
      <c r="A103" s="74">
        <v>51</v>
      </c>
      <c r="B103">
        <f ca="1">IF('Waste 2010'!$A111="MR",INDIRECT("'Waste 2010'!"&amp;'Country Selector'!$B$3&amp;ROW($A111))*10^12,0)</f>
        <v>5262726307.1531868</v>
      </c>
      <c r="C103" s="90">
        <f t="shared" ca="1" si="15"/>
        <v>4965122406.1876764</v>
      </c>
      <c r="D103" s="90">
        <f t="shared" ca="1" si="20"/>
        <v>4667518505.2221651</v>
      </c>
      <c r="E103" s="90">
        <f t="shared" ca="1" si="20"/>
        <v>4369914604.2566547</v>
      </c>
      <c r="F103" s="90">
        <f t="shared" ca="1" si="20"/>
        <v>4072310703.2911434</v>
      </c>
      <c r="G103" s="90">
        <f t="shared" ca="1" si="20"/>
        <v>3774706802.325633</v>
      </c>
      <c r="H103" s="90">
        <f t="shared" ca="1" si="20"/>
        <v>3477102901.3601217</v>
      </c>
      <c r="I103" s="90">
        <f t="shared" ca="1" si="20"/>
        <v>3179499000.3946114</v>
      </c>
      <c r="J103" s="90">
        <f t="shared" ca="1" si="20"/>
        <v>2881895099.4291005</v>
      </c>
      <c r="K103" s="90">
        <f t="shared" ca="1" si="20"/>
        <v>2584291198.4635897</v>
      </c>
      <c r="L103">
        <f ca="1">IF('Waste 2020'!$A111="MR",INDIRECT("'Waste 2020'!"&amp;'Country Selector'!$B$3&amp;ROW($A111))*10^12,0)*'Process Emissions Multipliers'!$B$45</f>
        <v>2286687297.4980788</v>
      </c>
      <c r="M103" s="90">
        <f t="shared" ca="1" si="16"/>
        <v>2478587698.2199059</v>
      </c>
      <c r="N103" s="90">
        <f t="shared" ca="1" si="21"/>
        <v>2670488098.9417334</v>
      </c>
      <c r="O103" s="90">
        <f t="shared" ca="1" si="21"/>
        <v>2862388499.6635609</v>
      </c>
      <c r="P103" s="90">
        <f t="shared" ca="1" si="21"/>
        <v>3054288900.3853884</v>
      </c>
      <c r="Q103" s="90">
        <f t="shared" ca="1" si="21"/>
        <v>3246189301.1072159</v>
      </c>
      <c r="R103" s="90">
        <f t="shared" ca="1" si="21"/>
        <v>3438089701.8290434</v>
      </c>
      <c r="S103" s="90">
        <f t="shared" ca="1" si="21"/>
        <v>3629990102.5508699</v>
      </c>
      <c r="T103" s="90">
        <f t="shared" ca="1" si="21"/>
        <v>3821890503.2726974</v>
      </c>
      <c r="U103" s="90">
        <f t="shared" ca="1" si="21"/>
        <v>4013790903.9945254</v>
      </c>
      <c r="V103">
        <f ca="1">IF('Waste 2030'!$A111="MR",INDIRECT("'Waste 2030'!"&amp;'Country Selector'!$B$3&amp;ROW($A111))*10^12,0)*'Process Emissions Multipliers'!$D$45</f>
        <v>4205691304.7163525</v>
      </c>
      <c r="W103" s="90">
        <f t="shared" ca="1" si="22"/>
        <v>4195491409.3038564</v>
      </c>
      <c r="X103" s="90">
        <f t="shared" ca="1" si="22"/>
        <v>4185291513.8913608</v>
      </c>
      <c r="Y103" s="90">
        <f t="shared" ca="1" si="22"/>
        <v>4175091618.4788642</v>
      </c>
      <c r="Z103" s="90">
        <f t="shared" ca="1" si="22"/>
        <v>4164891723.0663681</v>
      </c>
      <c r="AA103" s="90">
        <f t="shared" ca="1" si="22"/>
        <v>4154691827.653872</v>
      </c>
      <c r="AB103" s="90">
        <f t="shared" ca="1" si="22"/>
        <v>4144491932.2413759</v>
      </c>
      <c r="AC103" s="90">
        <f t="shared" ca="1" si="22"/>
        <v>4134292036.8288798</v>
      </c>
      <c r="AD103" s="90">
        <f t="shared" ca="1" si="22"/>
        <v>4124092141.4163837</v>
      </c>
      <c r="AE103" s="90">
        <f t="shared" ca="1" si="22"/>
        <v>4113892246.0038872</v>
      </c>
      <c r="AF103" s="90">
        <f t="shared" ca="1" si="22"/>
        <v>4103692350.5913916</v>
      </c>
      <c r="AG103" s="90">
        <f t="shared" ca="1" si="22"/>
        <v>4093492455.1788955</v>
      </c>
      <c r="AH103" s="90">
        <f t="shared" ca="1" si="22"/>
        <v>4083292559.7663994</v>
      </c>
      <c r="AI103" s="90">
        <f t="shared" ca="1" si="22"/>
        <v>4073092664.3539028</v>
      </c>
      <c r="AJ103" s="90">
        <f t="shared" ca="1" si="22"/>
        <v>4062892768.9414072</v>
      </c>
      <c r="AK103" s="90">
        <f t="shared" ca="1" si="22"/>
        <v>4052692873.5289111</v>
      </c>
      <c r="AL103" s="90">
        <f t="shared" ca="1" si="22"/>
        <v>4042492978.116415</v>
      </c>
      <c r="AM103" s="90">
        <f t="shared" ca="1" si="19"/>
        <v>4032293082.7039189</v>
      </c>
      <c r="AN103" s="90">
        <f t="shared" ca="1" si="19"/>
        <v>4022093187.2914228</v>
      </c>
      <c r="AO103" s="90">
        <f t="shared" ca="1" si="19"/>
        <v>4011893291.8789268</v>
      </c>
      <c r="AP103">
        <f ca="1">V103*'Process Emissions Multipliers'!$E$45</f>
        <v>4001693396.4664307</v>
      </c>
    </row>
    <row r="104" spans="1:42">
      <c r="A104" s="74">
        <v>52</v>
      </c>
      <c r="B104">
        <f ca="1">IF('Waste 2010'!$A112="MR",INDIRECT("'Waste 2010'!"&amp;'Country Selector'!$B$3&amp;ROW($A112))*10^12,0)</f>
        <v>2441222604.8173833</v>
      </c>
      <c r="C104" s="90">
        <f t="shared" ca="1" si="15"/>
        <v>2643507199.4927974</v>
      </c>
      <c r="D104" s="90">
        <f t="shared" ca="1" si="20"/>
        <v>2845791794.1682115</v>
      </c>
      <c r="E104" s="90">
        <f t="shared" ca="1" si="20"/>
        <v>3048076388.8436255</v>
      </c>
      <c r="F104" s="90">
        <f t="shared" ca="1" si="20"/>
        <v>3250360983.5190401</v>
      </c>
      <c r="G104" s="90">
        <f t="shared" ca="1" si="20"/>
        <v>3452645578.1944542</v>
      </c>
      <c r="H104" s="90">
        <f t="shared" ca="1" si="20"/>
        <v>3654930172.8698678</v>
      </c>
      <c r="I104" s="90">
        <f t="shared" ca="1" si="20"/>
        <v>3857214767.5452824</v>
      </c>
      <c r="J104" s="90">
        <f t="shared" ca="1" si="20"/>
        <v>4059499362.2206964</v>
      </c>
      <c r="K104" s="90">
        <f t="shared" ca="1" si="20"/>
        <v>4261783956.8961105</v>
      </c>
      <c r="L104">
        <f ca="1">IF('Waste 2020'!$A112="MR",INDIRECT("'Waste 2020'!"&amp;'Country Selector'!$B$3&amp;ROW($A112))*10^12,0)*'Process Emissions Multipliers'!$B$45</f>
        <v>4464068551.5715246</v>
      </c>
      <c r="M104" s="90">
        <f t="shared" ca="1" si="16"/>
        <v>4453280670.9674864</v>
      </c>
      <c r="N104" s="90">
        <f t="shared" ca="1" si="21"/>
        <v>4442492790.3634481</v>
      </c>
      <c r="O104" s="90">
        <f t="shared" ca="1" si="21"/>
        <v>4431704909.7594099</v>
      </c>
      <c r="P104" s="90">
        <f t="shared" ca="1" si="21"/>
        <v>4420917029.1553717</v>
      </c>
      <c r="Q104" s="90">
        <f t="shared" ca="1" si="21"/>
        <v>4410129148.5513334</v>
      </c>
      <c r="R104" s="90">
        <f t="shared" ca="1" si="21"/>
        <v>4399341267.9472952</v>
      </c>
      <c r="S104" s="90">
        <f t="shared" ca="1" si="21"/>
        <v>4388553387.343257</v>
      </c>
      <c r="T104" s="90">
        <f t="shared" ca="1" si="21"/>
        <v>4377765506.7392187</v>
      </c>
      <c r="U104" s="90">
        <f t="shared" ca="1" si="21"/>
        <v>4366977626.1351805</v>
      </c>
      <c r="V104">
        <f ca="1">IF('Waste 2030'!$A112="MR",INDIRECT("'Waste 2030'!"&amp;'Country Selector'!$B$3&amp;ROW($A112))*10^12,0)*'Process Emissions Multipliers'!$D$45</f>
        <v>4356189745.5311422</v>
      </c>
      <c r="W104" s="90">
        <f t="shared" ca="1" si="22"/>
        <v>4345624852.2515097</v>
      </c>
      <c r="X104" s="90">
        <f t="shared" ca="1" si="22"/>
        <v>4335059958.9718781</v>
      </c>
      <c r="Y104" s="90">
        <f t="shared" ca="1" si="22"/>
        <v>4324495065.6922455</v>
      </c>
      <c r="Z104" s="90">
        <f t="shared" ca="1" si="22"/>
        <v>4313930172.4126129</v>
      </c>
      <c r="AA104" s="90">
        <f t="shared" ca="1" si="22"/>
        <v>4303365279.1329803</v>
      </c>
      <c r="AB104" s="90">
        <f t="shared" ca="1" si="22"/>
        <v>4292800385.8533487</v>
      </c>
      <c r="AC104" s="90">
        <f t="shared" ca="1" si="22"/>
        <v>4282235492.5737166</v>
      </c>
      <c r="AD104" s="90">
        <f t="shared" ca="1" si="22"/>
        <v>4271670599.2940836</v>
      </c>
      <c r="AE104" s="90">
        <f t="shared" ca="1" si="22"/>
        <v>4261105706.014452</v>
      </c>
      <c r="AF104" s="90">
        <f t="shared" ca="1" si="22"/>
        <v>4250540812.7348194</v>
      </c>
      <c r="AG104" s="90">
        <f t="shared" ca="1" si="22"/>
        <v>4239975919.4551878</v>
      </c>
      <c r="AH104" s="90">
        <f t="shared" ca="1" si="22"/>
        <v>4229411026.1755552</v>
      </c>
      <c r="AI104" s="90">
        <f t="shared" ca="1" si="22"/>
        <v>4218846132.8959227</v>
      </c>
      <c r="AJ104" s="90">
        <f t="shared" ca="1" si="22"/>
        <v>4208281239.616291</v>
      </c>
      <c r="AK104" s="90">
        <f t="shared" ca="1" si="22"/>
        <v>4197716346.3366585</v>
      </c>
      <c r="AL104" s="90">
        <f t="shared" ca="1" si="22"/>
        <v>4187151453.0570259</v>
      </c>
      <c r="AM104" s="90">
        <f t="shared" ca="1" si="19"/>
        <v>4176586559.7773938</v>
      </c>
      <c r="AN104" s="90">
        <f t="shared" ca="1" si="19"/>
        <v>4166021666.4977617</v>
      </c>
      <c r="AO104" s="90">
        <f t="shared" ca="1" si="19"/>
        <v>4155456773.2181296</v>
      </c>
      <c r="AP104">
        <f ca="1">V104*'Process Emissions Multipliers'!$E$45</f>
        <v>4144891879.9384971</v>
      </c>
    </row>
    <row r="105" spans="1:42">
      <c r="A105" s="74">
        <v>53</v>
      </c>
      <c r="B105">
        <f ca="1">IF('Waste 2010'!$A113="MR",INDIRECT("'Waste 2010'!"&amp;'Country Selector'!$B$3&amp;ROW($A113))*10^12,0)</f>
        <v>3914318419.7083511</v>
      </c>
      <c r="C105" s="90">
        <f t="shared" ca="1" si="15"/>
        <v>4438174288.9059906</v>
      </c>
      <c r="D105" s="90">
        <f t="shared" ca="1" si="20"/>
        <v>4962030158.1036301</v>
      </c>
      <c r="E105" s="90">
        <f t="shared" ca="1" si="20"/>
        <v>5485886027.3012714</v>
      </c>
      <c r="F105" s="90">
        <f t="shared" ca="1" si="20"/>
        <v>6009741896.4989109</v>
      </c>
      <c r="G105" s="90">
        <f t="shared" ca="1" si="20"/>
        <v>6533597765.6965504</v>
      </c>
      <c r="H105" s="90">
        <f t="shared" ca="1" si="20"/>
        <v>7057453634.8941898</v>
      </c>
      <c r="I105" s="90">
        <f t="shared" ca="1" si="20"/>
        <v>7581309504.0918293</v>
      </c>
      <c r="J105" s="90">
        <f t="shared" ca="1" si="20"/>
        <v>8105165373.2894697</v>
      </c>
      <c r="K105" s="90">
        <f t="shared" ca="1" si="20"/>
        <v>8629021242.4871101</v>
      </c>
      <c r="L105">
        <f ca="1">IF('Waste 2020'!$A113="MR",INDIRECT("'Waste 2020'!"&amp;'Country Selector'!$B$3&amp;ROW($A113))*10^12,0)*'Process Emissions Multipliers'!$B$45</f>
        <v>9152877111.6847496</v>
      </c>
      <c r="M105" s="90">
        <f t="shared" ca="1" si="16"/>
        <v>8871090273.4667015</v>
      </c>
      <c r="N105" s="90">
        <f t="shared" ca="1" si="21"/>
        <v>8589303435.2486534</v>
      </c>
      <c r="O105" s="90">
        <f t="shared" ca="1" si="21"/>
        <v>8307516597.0306053</v>
      </c>
      <c r="P105" s="90">
        <f t="shared" ca="1" si="21"/>
        <v>8025729758.8125582</v>
      </c>
      <c r="Q105" s="90">
        <f t="shared" ca="1" si="21"/>
        <v>7743942920.5945101</v>
      </c>
      <c r="R105" s="90">
        <f t="shared" ca="1" si="21"/>
        <v>7462156082.376461</v>
      </c>
      <c r="S105" s="90">
        <f t="shared" ca="1" si="21"/>
        <v>7180369244.1584148</v>
      </c>
      <c r="T105" s="90">
        <f t="shared" ca="1" si="21"/>
        <v>6898582405.9403667</v>
      </c>
      <c r="U105" s="90">
        <f t="shared" ca="1" si="21"/>
        <v>6616795567.7223186</v>
      </c>
      <c r="V105">
        <f ca="1">IF('Waste 2030'!$A113="MR",INDIRECT("'Waste 2030'!"&amp;'Country Selector'!$B$3&amp;ROW($A113))*10^12,0)*'Process Emissions Multipliers'!$D$45</f>
        <v>6335008729.5042706</v>
      </c>
      <c r="W105" s="90">
        <f t="shared" ca="1" si="22"/>
        <v>6319644685.451458</v>
      </c>
      <c r="X105" s="90">
        <f t="shared" ca="1" si="22"/>
        <v>6304280641.3986454</v>
      </c>
      <c r="Y105" s="90">
        <f t="shared" ca="1" si="22"/>
        <v>6288916597.3458328</v>
      </c>
      <c r="Z105" s="90">
        <f t="shared" ca="1" si="22"/>
        <v>6273552553.2930202</v>
      </c>
      <c r="AA105" s="90">
        <f t="shared" ca="1" si="22"/>
        <v>6258188509.2402067</v>
      </c>
      <c r="AB105" s="90">
        <f t="shared" ca="1" si="22"/>
        <v>6242824465.1873951</v>
      </c>
      <c r="AC105" s="90">
        <f t="shared" ca="1" si="22"/>
        <v>6227460421.1345816</v>
      </c>
      <c r="AD105" s="90">
        <f t="shared" ca="1" si="22"/>
        <v>6212096377.081768</v>
      </c>
      <c r="AE105" s="90">
        <f t="shared" ca="1" si="22"/>
        <v>6196732333.0289574</v>
      </c>
      <c r="AF105" s="90">
        <f t="shared" ca="1" si="22"/>
        <v>6181368288.9761438</v>
      </c>
      <c r="AG105" s="90">
        <f t="shared" ca="1" si="22"/>
        <v>6166004244.9233313</v>
      </c>
      <c r="AH105" s="90">
        <f t="shared" ca="1" si="22"/>
        <v>6150640200.8705187</v>
      </c>
      <c r="AI105" s="90">
        <f t="shared" ca="1" si="22"/>
        <v>6135276156.8177052</v>
      </c>
      <c r="AJ105" s="90">
        <f t="shared" ca="1" si="22"/>
        <v>6119912112.7648935</v>
      </c>
      <c r="AK105" s="90">
        <f t="shared" ca="1" si="22"/>
        <v>6104548068.71208</v>
      </c>
      <c r="AL105" s="90">
        <f t="shared" ca="1" si="22"/>
        <v>6089184024.6592674</v>
      </c>
      <c r="AM105" s="90">
        <f t="shared" ca="1" si="19"/>
        <v>6073819980.6064548</v>
      </c>
      <c r="AN105" s="90">
        <f t="shared" ca="1" si="19"/>
        <v>6058455936.5536423</v>
      </c>
      <c r="AO105" s="90">
        <f t="shared" ca="1" si="19"/>
        <v>6043091892.5008297</v>
      </c>
      <c r="AP105">
        <f ca="1">V105*'Process Emissions Multipliers'!$E$45</f>
        <v>6027727848.4480171</v>
      </c>
    </row>
    <row r="106" spans="1:42">
      <c r="A106" s="74">
        <v>54</v>
      </c>
      <c r="B106">
        <f ca="1">IF('Waste 2010'!$A114="MR",INDIRECT("'Waste 2010'!"&amp;'Country Selector'!$B$3&amp;ROW($A114))*10^12,0)</f>
        <v>3201238839.8676705</v>
      </c>
      <c r="C106" s="90">
        <f t="shared" ca="1" si="15"/>
        <v>3205531453.7331634</v>
      </c>
      <c r="D106" s="90">
        <f t="shared" ca="1" si="20"/>
        <v>3209824067.5986557</v>
      </c>
      <c r="E106" s="90">
        <f t="shared" ca="1" si="20"/>
        <v>3214116681.4641485</v>
      </c>
      <c r="F106" s="90">
        <f t="shared" ca="1" si="20"/>
        <v>3218409295.3296413</v>
      </c>
      <c r="G106" s="90">
        <f t="shared" ca="1" si="20"/>
        <v>3222701909.1951342</v>
      </c>
      <c r="H106" s="90">
        <f t="shared" ca="1" si="20"/>
        <v>3226994523.0606265</v>
      </c>
      <c r="I106" s="90">
        <f t="shared" ca="1" si="20"/>
        <v>3231287136.9261189</v>
      </c>
      <c r="J106" s="90">
        <f t="shared" ca="1" si="20"/>
        <v>3235579750.7916121</v>
      </c>
      <c r="K106" s="90">
        <f t="shared" ca="1" si="20"/>
        <v>3239872364.6571045</v>
      </c>
      <c r="L106">
        <f ca="1">IF('Waste 2020'!$A114="MR",INDIRECT("'Waste 2020'!"&amp;'Country Selector'!$B$3&amp;ROW($A114))*10^12,0)*'Process Emissions Multipliers'!$B$45</f>
        <v>3244164978.5225973</v>
      </c>
      <c r="M106" s="90">
        <f t="shared" ca="1" si="16"/>
        <v>4339169911.9859133</v>
      </c>
      <c r="N106" s="90">
        <f t="shared" ca="1" si="21"/>
        <v>5434174845.4492283</v>
      </c>
      <c r="O106" s="90">
        <f t="shared" ca="1" si="21"/>
        <v>6529179778.9125443</v>
      </c>
      <c r="P106" s="90">
        <f t="shared" ca="1" si="21"/>
        <v>7624184712.3758602</v>
      </c>
      <c r="Q106" s="90">
        <f t="shared" ca="1" si="21"/>
        <v>8719189645.8391762</v>
      </c>
      <c r="R106" s="90">
        <f t="shared" ca="1" si="21"/>
        <v>9814194579.3024921</v>
      </c>
      <c r="S106" s="90">
        <f t="shared" ca="1" si="21"/>
        <v>10909199512.765806</v>
      </c>
      <c r="T106" s="90">
        <f t="shared" ca="1" si="21"/>
        <v>12004204446.229122</v>
      </c>
      <c r="U106" s="90">
        <f t="shared" ca="1" si="21"/>
        <v>13099209379.69244</v>
      </c>
      <c r="V106">
        <f ca="1">IF('Waste 2030'!$A114="MR",INDIRECT("'Waste 2030'!"&amp;'Country Selector'!$B$3&amp;ROW($A114))*10^12,0)*'Process Emissions Multipliers'!$D$45</f>
        <v>14194214313.155754</v>
      </c>
      <c r="W106" s="90">
        <f t="shared" ca="1" si="22"/>
        <v>14159789651.199614</v>
      </c>
      <c r="X106" s="90">
        <f t="shared" ca="1" si="22"/>
        <v>14125364989.243473</v>
      </c>
      <c r="Y106" s="90">
        <f t="shared" ca="1" si="22"/>
        <v>14090940327.287331</v>
      </c>
      <c r="Z106" s="90">
        <f t="shared" ca="1" si="22"/>
        <v>14056515665.331188</v>
      </c>
      <c r="AA106" s="90">
        <f t="shared" ca="1" si="22"/>
        <v>14022091003.375048</v>
      </c>
      <c r="AB106" s="90">
        <f t="shared" ca="1" si="22"/>
        <v>13987666341.418903</v>
      </c>
      <c r="AC106" s="90">
        <f t="shared" ca="1" si="22"/>
        <v>13953241679.462765</v>
      </c>
      <c r="AD106" s="90">
        <f t="shared" ca="1" si="22"/>
        <v>13918817017.506622</v>
      </c>
      <c r="AE106" s="90">
        <f t="shared" ca="1" si="22"/>
        <v>13884392355.550482</v>
      </c>
      <c r="AF106" s="90">
        <f t="shared" ca="1" si="22"/>
        <v>13849967693.594341</v>
      </c>
      <c r="AG106" s="90">
        <f t="shared" ca="1" si="22"/>
        <v>13815543031.638199</v>
      </c>
      <c r="AH106" s="90">
        <f t="shared" ca="1" si="22"/>
        <v>13781118369.682056</v>
      </c>
      <c r="AI106" s="90">
        <f t="shared" ca="1" si="22"/>
        <v>13746693707.725916</v>
      </c>
      <c r="AJ106" s="90">
        <f t="shared" ca="1" si="22"/>
        <v>13712269045.769773</v>
      </c>
      <c r="AK106" s="90">
        <f t="shared" ca="1" si="22"/>
        <v>13677844383.813633</v>
      </c>
      <c r="AL106" s="90">
        <f t="shared" ca="1" si="22"/>
        <v>13643419721.857492</v>
      </c>
      <c r="AM106" s="90">
        <f t="shared" ca="1" si="19"/>
        <v>13608995059.901352</v>
      </c>
      <c r="AN106" s="90">
        <f t="shared" ca="1" si="19"/>
        <v>13574570397.94521</v>
      </c>
      <c r="AO106" s="90">
        <f t="shared" ca="1" si="19"/>
        <v>13540145735.989067</v>
      </c>
      <c r="AP106">
        <f ca="1">V106*'Process Emissions Multipliers'!$E$45</f>
        <v>13505721074.032927</v>
      </c>
    </row>
    <row r="107" spans="1:42">
      <c r="A107" s="74">
        <v>55</v>
      </c>
      <c r="B107">
        <f ca="1">IF('Waste 2010'!$A115="MR",INDIRECT("'Waste 2010'!"&amp;'Country Selector'!$B$3&amp;ROW($A115))*10^12,0)</f>
        <v>961236460.89196765</v>
      </c>
      <c r="C107" s="90">
        <f t="shared" ca="1" si="15"/>
        <v>1430865196.3617592</v>
      </c>
      <c r="D107" s="90">
        <f t="shared" ca="1" si="20"/>
        <v>1900493931.8315511</v>
      </c>
      <c r="E107" s="90">
        <f t="shared" ca="1" si="20"/>
        <v>2370122667.3013425</v>
      </c>
      <c r="F107" s="90">
        <f t="shared" ca="1" si="20"/>
        <v>2839751402.7711344</v>
      </c>
      <c r="G107" s="90">
        <f t="shared" ca="1" si="20"/>
        <v>3309380138.2409263</v>
      </c>
      <c r="H107" s="90">
        <f t="shared" ca="1" si="20"/>
        <v>3779008873.7107177</v>
      </c>
      <c r="I107" s="90">
        <f t="shared" ca="1" si="20"/>
        <v>4248637609.1805096</v>
      </c>
      <c r="J107" s="90">
        <f t="shared" ca="1" si="20"/>
        <v>4718266344.650301</v>
      </c>
      <c r="K107" s="90">
        <f t="shared" ca="1" si="20"/>
        <v>5187895080.1200933</v>
      </c>
      <c r="L107">
        <f ca="1">IF('Waste 2020'!$A115="MR",INDIRECT("'Waste 2020'!"&amp;'Country Selector'!$B$3&amp;ROW($A115))*10^12,0)*'Process Emissions Multipliers'!$B$45</f>
        <v>5657523815.5898848</v>
      </c>
      <c r="M107" s="90">
        <f t="shared" ca="1" si="16"/>
        <v>5866844761.7728968</v>
      </c>
      <c r="N107" s="90">
        <f t="shared" ca="1" si="21"/>
        <v>6076165707.9559097</v>
      </c>
      <c r="O107" s="90">
        <f t="shared" ca="1" si="21"/>
        <v>6285486654.1389217</v>
      </c>
      <c r="P107" s="90">
        <f t="shared" ca="1" si="21"/>
        <v>6494807600.3219337</v>
      </c>
      <c r="Q107" s="90">
        <f t="shared" ca="1" si="21"/>
        <v>6704128546.5049477</v>
      </c>
      <c r="R107" s="90">
        <f t="shared" ca="1" si="21"/>
        <v>6913449492.6879597</v>
      </c>
      <c r="S107" s="90">
        <f t="shared" ca="1" si="21"/>
        <v>7122770438.8709717</v>
      </c>
      <c r="T107" s="90">
        <f t="shared" ca="1" si="21"/>
        <v>7332091385.0539846</v>
      </c>
      <c r="U107" s="90">
        <f t="shared" ca="1" si="21"/>
        <v>7541412331.2369976</v>
      </c>
      <c r="V107">
        <f ca="1">IF('Waste 2030'!$A115="MR",INDIRECT("'Waste 2030'!"&amp;'Country Selector'!$B$3&amp;ROW($A115))*10^12,0)*'Process Emissions Multipliers'!$D$45</f>
        <v>7750733277.4200096</v>
      </c>
      <c r="W107" s="90">
        <f t="shared" ca="1" si="22"/>
        <v>7731935733.0754738</v>
      </c>
      <c r="X107" s="90">
        <f t="shared" ca="1" si="22"/>
        <v>7713138188.730937</v>
      </c>
      <c r="Y107" s="90">
        <f t="shared" ca="1" si="22"/>
        <v>7694340644.3864002</v>
      </c>
      <c r="Z107" s="90">
        <f t="shared" ca="1" si="22"/>
        <v>7675543100.0418634</v>
      </c>
      <c r="AA107" s="90">
        <f t="shared" ca="1" si="22"/>
        <v>7656745555.6973267</v>
      </c>
      <c r="AB107" s="90">
        <f t="shared" ca="1" si="22"/>
        <v>7637948011.3527899</v>
      </c>
      <c r="AC107" s="90">
        <f t="shared" ca="1" si="22"/>
        <v>7619150467.008255</v>
      </c>
      <c r="AD107" s="90">
        <f t="shared" ca="1" si="22"/>
        <v>7600352922.6637173</v>
      </c>
      <c r="AE107" s="90">
        <f t="shared" ca="1" si="22"/>
        <v>7581555378.3191814</v>
      </c>
      <c r="AF107" s="90">
        <f t="shared" ca="1" si="22"/>
        <v>7562757833.9746456</v>
      </c>
      <c r="AG107" s="90">
        <f t="shared" ca="1" si="22"/>
        <v>7543960289.6301088</v>
      </c>
      <c r="AH107" s="90">
        <f t="shared" ca="1" si="22"/>
        <v>7525162745.2855721</v>
      </c>
      <c r="AI107" s="90">
        <f t="shared" ca="1" si="22"/>
        <v>7506365200.9410343</v>
      </c>
      <c r="AJ107" s="90">
        <f t="shared" ca="1" si="22"/>
        <v>7487567656.5964985</v>
      </c>
      <c r="AK107" s="90">
        <f t="shared" ca="1" si="22"/>
        <v>7468770112.2519617</v>
      </c>
      <c r="AL107" s="90">
        <f t="shared" ca="1" si="22"/>
        <v>7449972567.9074259</v>
      </c>
      <c r="AM107" s="90">
        <f t="shared" ca="1" si="19"/>
        <v>7431175023.5628891</v>
      </c>
      <c r="AN107" s="90">
        <f t="shared" ca="1" si="19"/>
        <v>7412377479.2183523</v>
      </c>
      <c r="AO107" s="90">
        <f t="shared" ca="1" si="19"/>
        <v>7393579934.8738155</v>
      </c>
      <c r="AP107">
        <f ca="1">V107*'Process Emissions Multipliers'!$E$45</f>
        <v>7374782390.5292797</v>
      </c>
    </row>
    <row r="108" spans="1:42">
      <c r="A108" s="74">
        <v>56</v>
      </c>
      <c r="B108">
        <f ca="1">IF('Waste 2010'!$A116="MR",INDIRECT("'Waste 2010'!"&amp;'Country Selector'!$B$3&amp;ROW($A116))*10^12,0)</f>
        <v>5711365064.3554335</v>
      </c>
      <c r="C108" s="90">
        <f t="shared" ca="1" si="15"/>
        <v>5383329466.0065203</v>
      </c>
      <c r="D108" s="90">
        <f t="shared" ca="1" si="20"/>
        <v>5055293867.657608</v>
      </c>
      <c r="E108" s="90">
        <f t="shared" ca="1" si="20"/>
        <v>4727258269.3086967</v>
      </c>
      <c r="F108" s="90">
        <f t="shared" ca="1" si="20"/>
        <v>4399222670.9597836</v>
      </c>
      <c r="G108" s="90">
        <f t="shared" ca="1" si="20"/>
        <v>4071187072.6108713</v>
      </c>
      <c r="H108" s="90">
        <f t="shared" ca="1" si="20"/>
        <v>3743151474.2619586</v>
      </c>
      <c r="I108" s="90">
        <f t="shared" ca="1" si="20"/>
        <v>3415115875.9130459</v>
      </c>
      <c r="J108" s="90">
        <f t="shared" ca="1" si="20"/>
        <v>3087080277.5641336</v>
      </c>
      <c r="K108" s="90">
        <f t="shared" ca="1" si="20"/>
        <v>2759044679.2152214</v>
      </c>
      <c r="L108">
        <f ca="1">IF('Waste 2020'!$A116="MR",INDIRECT("'Waste 2020'!"&amp;'Country Selector'!$B$3&amp;ROW($A116))*10^12,0)*'Process Emissions Multipliers'!$B$45</f>
        <v>2431009080.8663092</v>
      </c>
      <c r="M108" s="90">
        <f t="shared" ca="1" si="16"/>
        <v>2888990554.0079522</v>
      </c>
      <c r="N108" s="90">
        <f t="shared" ca="1" si="21"/>
        <v>3346972027.1495953</v>
      </c>
      <c r="O108" s="90">
        <f t="shared" ca="1" si="21"/>
        <v>3804953500.2912378</v>
      </c>
      <c r="P108" s="90">
        <f t="shared" ca="1" si="21"/>
        <v>4262934973.4328809</v>
      </c>
      <c r="Q108" s="90">
        <f t="shared" ca="1" si="21"/>
        <v>4720916446.5745239</v>
      </c>
      <c r="R108" s="90">
        <f t="shared" ca="1" si="21"/>
        <v>5178897919.7161665</v>
      </c>
      <c r="S108" s="90">
        <f t="shared" ca="1" si="21"/>
        <v>5636879392.85781</v>
      </c>
      <c r="T108" s="90">
        <f t="shared" ca="1" si="21"/>
        <v>6094860865.9994526</v>
      </c>
      <c r="U108" s="90">
        <f t="shared" ca="1" si="21"/>
        <v>6552842339.1410952</v>
      </c>
      <c r="V108">
        <f ca="1">IF('Waste 2030'!$A116="MR",INDIRECT("'Waste 2030'!"&amp;'Country Selector'!$B$3&amp;ROW($A116))*10^12,0)*'Process Emissions Multipliers'!$D$45</f>
        <v>7010823812.2827387</v>
      </c>
      <c r="W108" s="90">
        <f t="shared" ca="1" si="22"/>
        <v>6993820740.8588972</v>
      </c>
      <c r="X108" s="90">
        <f t="shared" ca="1" si="22"/>
        <v>6976817669.4350557</v>
      </c>
      <c r="Y108" s="90">
        <f t="shared" ca="1" si="22"/>
        <v>6959814598.0112152</v>
      </c>
      <c r="Z108" s="90">
        <f t="shared" ca="1" si="22"/>
        <v>6942811526.5873728</v>
      </c>
      <c r="AA108" s="90">
        <f t="shared" ca="1" si="22"/>
        <v>6925808455.1635303</v>
      </c>
      <c r="AB108" s="90">
        <f t="shared" ca="1" si="22"/>
        <v>6908805383.7396908</v>
      </c>
      <c r="AC108" s="90">
        <f t="shared" ca="1" si="22"/>
        <v>6891802312.3158484</v>
      </c>
      <c r="AD108" s="90">
        <f t="shared" ca="1" si="22"/>
        <v>6874799240.8920078</v>
      </c>
      <c r="AE108" s="90">
        <f t="shared" ca="1" si="22"/>
        <v>6857796169.4681654</v>
      </c>
      <c r="AF108" s="90">
        <f t="shared" ca="1" si="22"/>
        <v>6840793098.0443249</v>
      </c>
      <c r="AG108" s="90">
        <f t="shared" ca="1" si="22"/>
        <v>6823790026.6204824</v>
      </c>
      <c r="AH108" s="90">
        <f t="shared" ca="1" si="22"/>
        <v>6806786955.1966419</v>
      </c>
      <c r="AI108" s="90">
        <f t="shared" ca="1" si="22"/>
        <v>6789783883.7728004</v>
      </c>
      <c r="AJ108" s="90">
        <f t="shared" ca="1" si="22"/>
        <v>6772780812.348959</v>
      </c>
      <c r="AK108" s="90">
        <f t="shared" ca="1" si="22"/>
        <v>6755777740.9251175</v>
      </c>
      <c r="AL108" s="90">
        <f t="shared" ca="1" si="22"/>
        <v>6738774669.501276</v>
      </c>
      <c r="AM108" s="90">
        <f t="shared" ca="1" si="19"/>
        <v>6721771598.0774345</v>
      </c>
      <c r="AN108" s="90">
        <f t="shared" ca="1" si="19"/>
        <v>6704768526.6535931</v>
      </c>
      <c r="AO108" s="90">
        <f t="shared" ca="1" si="19"/>
        <v>6687765455.2297506</v>
      </c>
      <c r="AP108">
        <f ca="1">V108*'Process Emissions Multipliers'!$E$45</f>
        <v>6670762383.8059101</v>
      </c>
    </row>
    <row r="109" spans="1:42">
      <c r="A109" s="74">
        <v>57</v>
      </c>
      <c r="B109">
        <f ca="1">IF('Waste 2010'!$A117="MR",INDIRECT("'Waste 2010'!"&amp;'Country Selector'!$B$3&amp;ROW($A117))*10^12,0)</f>
        <v>4385411844.3125143</v>
      </c>
      <c r="C109" s="90">
        <f t="shared" ca="1" si="15"/>
        <v>4624323599.6983042</v>
      </c>
      <c r="D109" s="90">
        <f t="shared" ca="1" si="20"/>
        <v>4863235355.0840931</v>
      </c>
      <c r="E109" s="90">
        <f t="shared" ca="1" si="20"/>
        <v>5102147110.469883</v>
      </c>
      <c r="F109" s="90">
        <f t="shared" ca="1" si="20"/>
        <v>5341058865.8556728</v>
      </c>
      <c r="G109" s="90">
        <f t="shared" ca="1" si="20"/>
        <v>5579970621.2414627</v>
      </c>
      <c r="H109" s="90">
        <f t="shared" ca="1" si="20"/>
        <v>5818882376.6272526</v>
      </c>
      <c r="I109" s="90">
        <f t="shared" ca="1" si="20"/>
        <v>6057794132.0130424</v>
      </c>
      <c r="J109" s="90">
        <f t="shared" ca="1" si="20"/>
        <v>6296705887.3988323</v>
      </c>
      <c r="K109" s="90">
        <f t="shared" ca="1" si="20"/>
        <v>6535617642.7846212</v>
      </c>
      <c r="L109">
        <f ca="1">IF('Waste 2020'!$A117="MR",INDIRECT("'Waste 2020'!"&amp;'Country Selector'!$B$3&amp;ROW($A117))*10^12,0)*'Process Emissions Multipliers'!$B$45</f>
        <v>6774529398.1704111</v>
      </c>
      <c r="M109" s="90">
        <f t="shared" ca="1" si="16"/>
        <v>6336025150.2651958</v>
      </c>
      <c r="N109" s="90">
        <f t="shared" ca="1" si="21"/>
        <v>5897520902.3599825</v>
      </c>
      <c r="O109" s="90">
        <f t="shared" ca="1" si="21"/>
        <v>5459016654.4547672</v>
      </c>
      <c r="P109" s="90">
        <f t="shared" ca="1" si="21"/>
        <v>5020512406.5495529</v>
      </c>
      <c r="Q109" s="90">
        <f t="shared" ca="1" si="21"/>
        <v>4582008158.6443377</v>
      </c>
      <c r="R109" s="90">
        <f t="shared" ca="1" si="21"/>
        <v>4143503910.7391233</v>
      </c>
      <c r="S109" s="90">
        <f t="shared" ca="1" si="21"/>
        <v>3704999662.8339086</v>
      </c>
      <c r="T109" s="90">
        <f t="shared" ca="1" si="21"/>
        <v>3266495414.9286938</v>
      </c>
      <c r="U109" s="90">
        <f t="shared" ca="1" si="21"/>
        <v>2827991167.0234785</v>
      </c>
      <c r="V109">
        <f ca="1">IF('Waste 2030'!$A117="MR",INDIRECT("'Waste 2030'!"&amp;'Country Selector'!$B$3&amp;ROW($A117))*10^12,0)*'Process Emissions Multipliers'!$D$45</f>
        <v>2389486919.1182642</v>
      </c>
      <c r="W109" s="90">
        <f t="shared" ca="1" si="22"/>
        <v>2383691791.7780328</v>
      </c>
      <c r="X109" s="90">
        <f t="shared" ca="1" si="22"/>
        <v>2377896664.4378018</v>
      </c>
      <c r="Y109" s="90">
        <f t="shared" ca="1" si="22"/>
        <v>2372101537.0975709</v>
      </c>
      <c r="Z109" s="90">
        <f t="shared" ca="1" si="22"/>
        <v>2366306409.75734</v>
      </c>
      <c r="AA109" s="90">
        <f t="shared" ca="1" si="22"/>
        <v>2360511282.417109</v>
      </c>
      <c r="AB109" s="90">
        <f t="shared" ca="1" si="22"/>
        <v>2354716155.0768781</v>
      </c>
      <c r="AC109" s="90">
        <f t="shared" ca="1" si="22"/>
        <v>2348921027.7366467</v>
      </c>
      <c r="AD109" s="90">
        <f t="shared" ca="1" si="22"/>
        <v>2343125900.3964157</v>
      </c>
      <c r="AE109" s="90">
        <f t="shared" ca="1" si="22"/>
        <v>2337330773.0561848</v>
      </c>
      <c r="AF109" s="90">
        <f t="shared" ca="1" si="22"/>
        <v>2331535645.7159538</v>
      </c>
      <c r="AG109" s="90">
        <f t="shared" ca="1" si="22"/>
        <v>2325740518.3757224</v>
      </c>
      <c r="AH109" s="90">
        <f t="shared" ca="1" si="22"/>
        <v>2319945391.0354919</v>
      </c>
      <c r="AI109" s="90">
        <f t="shared" ca="1" si="22"/>
        <v>2314150263.6952605</v>
      </c>
      <c r="AJ109" s="90">
        <f t="shared" ca="1" si="22"/>
        <v>2308355136.3550296</v>
      </c>
      <c r="AK109" s="90">
        <f t="shared" ca="1" si="22"/>
        <v>2302560009.0147982</v>
      </c>
      <c r="AL109" s="90">
        <f t="shared" ca="1" si="22"/>
        <v>2296764881.6745672</v>
      </c>
      <c r="AM109" s="90">
        <f t="shared" ca="1" si="19"/>
        <v>2290969754.3343363</v>
      </c>
      <c r="AN109" s="90">
        <f t="shared" ca="1" si="19"/>
        <v>2285174626.9941053</v>
      </c>
      <c r="AO109" s="90">
        <f t="shared" ca="1" si="19"/>
        <v>2279379499.6538739</v>
      </c>
      <c r="AP109">
        <f ca="1">V109*'Process Emissions Multipliers'!$E$45</f>
        <v>2273584372.313643</v>
      </c>
    </row>
    <row r="110" spans="1:42">
      <c r="A110" s="74">
        <v>58</v>
      </c>
      <c r="B110">
        <f ca="1">IF('Waste 2010'!$A118="MR",INDIRECT("'Waste 2010'!"&amp;'Country Selector'!$B$3&amp;ROW($A118))*10^12,0)</f>
        <v>3214053835.9879398</v>
      </c>
      <c r="C110" s="90">
        <f t="shared" ca="1" si="15"/>
        <v>3144046921.5426412</v>
      </c>
      <c r="D110" s="90">
        <f t="shared" ca="1" si="20"/>
        <v>3074040007.0973425</v>
      </c>
      <c r="E110" s="90">
        <f t="shared" ca="1" si="20"/>
        <v>3004033092.6520433</v>
      </c>
      <c r="F110" s="90">
        <f t="shared" ca="1" si="20"/>
        <v>2934026178.2067447</v>
      </c>
      <c r="G110" s="90">
        <f t="shared" ca="1" si="20"/>
        <v>2864019263.761446</v>
      </c>
      <c r="H110" s="90">
        <f t="shared" ca="1" si="20"/>
        <v>2794012349.3161473</v>
      </c>
      <c r="I110" s="90">
        <f t="shared" ca="1" si="20"/>
        <v>2724005434.8708487</v>
      </c>
      <c r="J110" s="90">
        <f t="shared" ca="1" si="20"/>
        <v>2653998520.4255495</v>
      </c>
      <c r="K110" s="90">
        <f t="shared" ca="1" si="20"/>
        <v>2583991605.9802508</v>
      </c>
      <c r="L110">
        <f ca="1">IF('Waste 2020'!$A118="MR",INDIRECT("'Waste 2020'!"&amp;'Country Selector'!$B$3&amp;ROW($A118))*10^12,0)*'Process Emissions Multipliers'!$B$45</f>
        <v>2513984691.5349522</v>
      </c>
      <c r="M110" s="90">
        <f t="shared" ca="1" si="16"/>
        <v>3079470632.8881826</v>
      </c>
      <c r="N110" s="90">
        <f t="shared" ca="1" si="21"/>
        <v>3644956574.2414131</v>
      </c>
      <c r="O110" s="90">
        <f t="shared" ca="1" si="21"/>
        <v>4210442515.5946436</v>
      </c>
      <c r="P110" s="90">
        <f t="shared" ca="1" si="21"/>
        <v>4775928456.9478741</v>
      </c>
      <c r="Q110" s="90">
        <f t="shared" ca="1" si="21"/>
        <v>5341414398.3011036</v>
      </c>
      <c r="R110" s="90">
        <f t="shared" ca="1" si="21"/>
        <v>5906900339.654335</v>
      </c>
      <c r="S110" s="90">
        <f t="shared" ca="1" si="21"/>
        <v>6472386281.0075645</v>
      </c>
      <c r="T110" s="90">
        <f t="shared" ca="1" si="21"/>
        <v>7037872222.360795</v>
      </c>
      <c r="U110" s="90">
        <f t="shared" ca="1" si="21"/>
        <v>7603358163.7140245</v>
      </c>
      <c r="V110">
        <f ca="1">IF('Waste 2030'!$A118="MR",INDIRECT("'Waste 2030'!"&amp;'Country Selector'!$B$3&amp;ROW($A118))*10^12,0)*'Process Emissions Multipliers'!$D$45</f>
        <v>8168844105.067256</v>
      </c>
      <c r="W110" s="90">
        <f t="shared" ca="1" si="22"/>
        <v>8149032533.2052813</v>
      </c>
      <c r="X110" s="90">
        <f t="shared" ca="1" si="22"/>
        <v>8129220961.3433056</v>
      </c>
      <c r="Y110" s="90">
        <f t="shared" ca="1" si="22"/>
        <v>8109409389.4813309</v>
      </c>
      <c r="Z110" s="90">
        <f t="shared" ca="1" si="22"/>
        <v>8089597817.6193562</v>
      </c>
      <c r="AA110" s="90">
        <f t="shared" ca="1" si="22"/>
        <v>8069786245.7573814</v>
      </c>
      <c r="AB110" s="90">
        <f t="shared" ca="1" si="22"/>
        <v>8049974673.8954058</v>
      </c>
      <c r="AC110" s="90">
        <f t="shared" ca="1" si="22"/>
        <v>8030163102.0334311</v>
      </c>
      <c r="AD110" s="90">
        <f t="shared" ca="1" si="22"/>
        <v>8010351530.1714563</v>
      </c>
      <c r="AE110" s="90">
        <f t="shared" ca="1" si="22"/>
        <v>7990539958.3094816</v>
      </c>
      <c r="AF110" s="90">
        <f t="shared" ca="1" si="22"/>
        <v>7970728386.447506</v>
      </c>
      <c r="AG110" s="90">
        <f t="shared" ca="1" si="22"/>
        <v>7950916814.5855312</v>
      </c>
      <c r="AH110" s="90">
        <f t="shared" ca="1" si="22"/>
        <v>7931105242.7235556</v>
      </c>
      <c r="AI110" s="90">
        <f t="shared" ca="1" si="22"/>
        <v>7911293670.8615808</v>
      </c>
      <c r="AJ110" s="90">
        <f t="shared" ca="1" si="22"/>
        <v>7891482098.9996061</v>
      </c>
      <c r="AK110" s="90">
        <f t="shared" ca="1" si="22"/>
        <v>7871670527.1376314</v>
      </c>
      <c r="AL110" s="90">
        <f t="shared" ref="AL110:AO125" ca="1" si="23">$V110*($AP$1-AL$1)/($AP$1-$V$1)+$AP110*(AL$1-$V$1)/($AP$1-$V$1)</f>
        <v>7851858955.2756557</v>
      </c>
      <c r="AM110" s="90">
        <f t="shared" ca="1" si="23"/>
        <v>7832047383.413681</v>
      </c>
      <c r="AN110" s="90">
        <f t="shared" ca="1" si="23"/>
        <v>7812235811.5517063</v>
      </c>
      <c r="AO110" s="90">
        <f t="shared" ca="1" si="23"/>
        <v>7792424239.6897316</v>
      </c>
      <c r="AP110">
        <f ca="1">V110*'Process Emissions Multipliers'!$E$45</f>
        <v>7772612667.8277569</v>
      </c>
    </row>
    <row r="111" spans="1:42">
      <c r="A111" s="74">
        <v>59</v>
      </c>
      <c r="B111">
        <f ca="1">IF('Waste 2010'!$A119="MR",INDIRECT("'Waste 2010'!"&amp;'Country Selector'!$B$3&amp;ROW($A119))*10^12,0)</f>
        <v>2631097289.8198061</v>
      </c>
      <c r="C111" s="90">
        <f t="shared" ca="1" si="15"/>
        <v>2690911757.629323</v>
      </c>
      <c r="D111" s="90">
        <f t="shared" ca="1" si="20"/>
        <v>2750726225.4388409</v>
      </c>
      <c r="E111" s="90">
        <f t="shared" ca="1" si="20"/>
        <v>2810540693.2483578</v>
      </c>
      <c r="F111" s="90">
        <f t="shared" ca="1" si="20"/>
        <v>2870355161.0578747</v>
      </c>
      <c r="G111" s="90">
        <f t="shared" ca="1" si="20"/>
        <v>2930169628.8673921</v>
      </c>
      <c r="H111" s="90">
        <f t="shared" ca="1" si="20"/>
        <v>2989984096.6769094</v>
      </c>
      <c r="I111" s="90">
        <f t="shared" ca="1" si="20"/>
        <v>3049798564.4864264</v>
      </c>
      <c r="J111" s="90">
        <f t="shared" ca="1" si="20"/>
        <v>3109613032.2959437</v>
      </c>
      <c r="K111" s="90">
        <f t="shared" ca="1" si="20"/>
        <v>3169427500.1054611</v>
      </c>
      <c r="L111">
        <f ca="1">IF('Waste 2020'!$A119="MR",INDIRECT("'Waste 2020'!"&amp;'Country Selector'!$B$3&amp;ROW($A119))*10^12,0)*'Process Emissions Multipliers'!$B$45</f>
        <v>3229241967.914978</v>
      </c>
      <c r="M111" s="90">
        <f t="shared" ca="1" si="16"/>
        <v>3456730813.2572126</v>
      </c>
      <c r="N111" s="90">
        <f t="shared" ca="1" si="21"/>
        <v>3684219658.5994468</v>
      </c>
      <c r="O111" s="90">
        <f t="shared" ca="1" si="21"/>
        <v>3911708503.9416809</v>
      </c>
      <c r="P111" s="90">
        <f t="shared" ca="1" si="21"/>
        <v>4139197349.283915</v>
      </c>
      <c r="Q111" s="90">
        <f t="shared" ca="1" si="21"/>
        <v>4366686194.6261501</v>
      </c>
      <c r="R111" s="90">
        <f t="shared" ca="1" si="21"/>
        <v>4594175039.9683838</v>
      </c>
      <c r="S111" s="90">
        <f t="shared" ca="1" si="21"/>
        <v>4821663885.3106184</v>
      </c>
      <c r="T111" s="90">
        <f t="shared" ca="1" si="21"/>
        <v>5049152730.6528521</v>
      </c>
      <c r="U111" s="90">
        <f t="shared" ca="1" si="21"/>
        <v>5276641575.9950867</v>
      </c>
      <c r="V111">
        <f ca="1">IF('Waste 2030'!$A119="MR",INDIRECT("'Waste 2030'!"&amp;'Country Selector'!$B$3&amp;ROW($A119))*10^12,0)*'Process Emissions Multipliers'!$D$45</f>
        <v>5504130421.3373213</v>
      </c>
      <c r="W111" s="90">
        <f t="shared" ref="W111:AL126" ca="1" si="24">$V111*($AP$1-W$1)/($AP$1-$V$1)+$AP111*(W$1-$V$1)/($AP$1-$V$1)</f>
        <v>5490781473.3126717</v>
      </c>
      <c r="X111" s="90">
        <f t="shared" ca="1" si="24"/>
        <v>5477432525.288022</v>
      </c>
      <c r="Y111" s="90">
        <f t="shared" ca="1" si="24"/>
        <v>5464083577.2633734</v>
      </c>
      <c r="Z111" s="90">
        <f t="shared" ca="1" si="24"/>
        <v>5450734629.2387228</v>
      </c>
      <c r="AA111" s="90">
        <f t="shared" ca="1" si="24"/>
        <v>5437385681.2140741</v>
      </c>
      <c r="AB111" s="90">
        <f t="shared" ca="1" si="24"/>
        <v>5424036733.1894245</v>
      </c>
      <c r="AC111" s="90">
        <f t="shared" ca="1" si="24"/>
        <v>5410687785.1647758</v>
      </c>
      <c r="AD111" s="90">
        <f t="shared" ca="1" si="24"/>
        <v>5397338837.1401253</v>
      </c>
      <c r="AE111" s="90">
        <f t="shared" ca="1" si="24"/>
        <v>5383989889.1154766</v>
      </c>
      <c r="AF111" s="90">
        <f t="shared" ca="1" si="24"/>
        <v>5370640941.090827</v>
      </c>
      <c r="AG111" s="90">
        <f t="shared" ca="1" si="24"/>
        <v>5357291993.0661774</v>
      </c>
      <c r="AH111" s="90">
        <f t="shared" ca="1" si="24"/>
        <v>5343943045.0415277</v>
      </c>
      <c r="AI111" s="90">
        <f t="shared" ca="1" si="24"/>
        <v>5330594097.0168791</v>
      </c>
      <c r="AJ111" s="90">
        <f t="shared" ca="1" si="24"/>
        <v>5317245148.9922295</v>
      </c>
      <c r="AK111" s="90">
        <f t="shared" ca="1" si="24"/>
        <v>5303896200.9675798</v>
      </c>
      <c r="AL111" s="90">
        <f t="shared" ca="1" si="24"/>
        <v>5290547252.9429302</v>
      </c>
      <c r="AM111" s="90">
        <f t="shared" ca="1" si="23"/>
        <v>5277198304.9182806</v>
      </c>
      <c r="AN111" s="90">
        <f t="shared" ca="1" si="23"/>
        <v>5263849356.893631</v>
      </c>
      <c r="AO111" s="90">
        <f t="shared" ca="1" si="23"/>
        <v>5250500408.8689823</v>
      </c>
      <c r="AP111">
        <f ca="1">V111*'Process Emissions Multipliers'!$E$45</f>
        <v>5237151460.8443327</v>
      </c>
    </row>
    <row r="112" spans="1:42">
      <c r="A112" s="74">
        <v>60</v>
      </c>
      <c r="B112">
        <f ca="1">IF('Waste 2010'!$A120="MR",INDIRECT("'Waste 2010'!"&amp;'Country Selector'!$B$3&amp;ROW($A120))*10^12,0)</f>
        <v>1252244164.5632653</v>
      </c>
      <c r="C112" s="90">
        <f t="shared" ca="1" si="15"/>
        <v>1470979786.0325294</v>
      </c>
      <c r="D112" s="90">
        <f t="shared" ca="1" si="20"/>
        <v>1689715407.5017934</v>
      </c>
      <c r="E112" s="90">
        <f t="shared" ca="1" si="20"/>
        <v>1908451028.9710574</v>
      </c>
      <c r="F112" s="90">
        <f t="shared" ca="1" si="20"/>
        <v>2127186650.4403212</v>
      </c>
      <c r="G112" s="90">
        <f t="shared" ca="1" si="20"/>
        <v>2345922271.909585</v>
      </c>
      <c r="H112" s="90">
        <f t="shared" ca="1" si="20"/>
        <v>2564657893.378849</v>
      </c>
      <c r="I112" s="90">
        <f t="shared" ca="1" si="20"/>
        <v>2783393514.8481131</v>
      </c>
      <c r="J112" s="90">
        <f t="shared" ca="1" si="20"/>
        <v>3002129136.3173771</v>
      </c>
      <c r="K112" s="90">
        <f t="shared" ca="1" si="20"/>
        <v>3220864757.7866411</v>
      </c>
      <c r="L112">
        <f ca="1">IF('Waste 2020'!$A120="MR",INDIRECT("'Waste 2020'!"&amp;'Country Selector'!$B$3&amp;ROW($A120))*10^12,0)*'Process Emissions Multipliers'!$B$45</f>
        <v>3439600379.2559052</v>
      </c>
      <c r="M112" s="90">
        <f t="shared" ca="1" si="16"/>
        <v>3921694168.5477605</v>
      </c>
      <c r="N112" s="90">
        <f t="shared" ca="1" si="21"/>
        <v>4403787957.8396158</v>
      </c>
      <c r="O112" s="90">
        <f t="shared" ca="1" si="21"/>
        <v>4885881747.1314716</v>
      </c>
      <c r="P112" s="90">
        <f t="shared" ca="1" si="21"/>
        <v>5367975536.4233265</v>
      </c>
      <c r="Q112" s="90">
        <f t="shared" ca="1" si="21"/>
        <v>5850069325.7151814</v>
      </c>
      <c r="R112" s="90">
        <f t="shared" ca="1" si="21"/>
        <v>6332163115.0070372</v>
      </c>
      <c r="S112" s="90">
        <f t="shared" ca="1" si="21"/>
        <v>6814256904.298892</v>
      </c>
      <c r="T112" s="90">
        <f t="shared" ca="1" si="21"/>
        <v>7296350693.5907478</v>
      </c>
      <c r="U112" s="90">
        <f t="shared" ca="1" si="21"/>
        <v>7778444482.8826036</v>
      </c>
      <c r="V112">
        <f ca="1">IF('Waste 2030'!$A120="MR",INDIRECT("'Waste 2030'!"&amp;'Country Selector'!$B$3&amp;ROW($A120))*10^12,0)*'Process Emissions Multipliers'!$D$45</f>
        <v>8260538272.1744585</v>
      </c>
      <c r="W112" s="90">
        <f t="shared" ca="1" si="24"/>
        <v>8240504318.1054525</v>
      </c>
      <c r="X112" s="90">
        <f t="shared" ca="1" si="24"/>
        <v>8220470364.0364494</v>
      </c>
      <c r="Y112" s="90">
        <f t="shared" ca="1" si="24"/>
        <v>8200436409.9674435</v>
      </c>
      <c r="Z112" s="90">
        <f t="shared" ca="1" si="24"/>
        <v>8180402455.8984394</v>
      </c>
      <c r="AA112" s="90">
        <f t="shared" ca="1" si="24"/>
        <v>8160368501.8294344</v>
      </c>
      <c r="AB112" s="90">
        <f t="shared" ca="1" si="24"/>
        <v>8140334547.7604294</v>
      </c>
      <c r="AC112" s="90">
        <f t="shared" ca="1" si="24"/>
        <v>8120300593.6914244</v>
      </c>
      <c r="AD112" s="90">
        <f t="shared" ca="1" si="24"/>
        <v>8100266639.6224194</v>
      </c>
      <c r="AE112" s="90">
        <f t="shared" ca="1" si="24"/>
        <v>8080232685.5534134</v>
      </c>
      <c r="AF112" s="90">
        <f t="shared" ca="1" si="24"/>
        <v>8060198731.4844093</v>
      </c>
      <c r="AG112" s="90">
        <f t="shared" ca="1" si="24"/>
        <v>8040164777.4154053</v>
      </c>
      <c r="AH112" s="90">
        <f t="shared" ca="1" si="24"/>
        <v>8020130823.3464003</v>
      </c>
      <c r="AI112" s="90">
        <f t="shared" ca="1" si="24"/>
        <v>8000096869.2773952</v>
      </c>
      <c r="AJ112" s="90">
        <f t="shared" ca="1" si="24"/>
        <v>7980062915.2083912</v>
      </c>
      <c r="AK112" s="90">
        <f t="shared" ca="1" si="24"/>
        <v>7960028961.1393852</v>
      </c>
      <c r="AL112" s="90">
        <f t="shared" ca="1" si="24"/>
        <v>7939995007.0703802</v>
      </c>
      <c r="AM112" s="90">
        <f t="shared" ca="1" si="23"/>
        <v>7919961053.0013762</v>
      </c>
      <c r="AN112" s="90">
        <f t="shared" ca="1" si="23"/>
        <v>7899927098.9323711</v>
      </c>
      <c r="AO112" s="90">
        <f t="shared" ca="1" si="23"/>
        <v>7879893144.8633661</v>
      </c>
      <c r="AP112">
        <f ca="1">V112*'Process Emissions Multipliers'!$E$45</f>
        <v>7859859190.7943611</v>
      </c>
    </row>
    <row r="113" spans="1:42">
      <c r="A113" s="74">
        <v>61</v>
      </c>
      <c r="B113">
        <f ca="1">IF('Waste 2010'!$A121="MR",INDIRECT("'Waste 2010'!"&amp;'Country Selector'!$B$3&amp;ROW($A121))*10^12,0)</f>
        <v>3642938984.2353997</v>
      </c>
      <c r="C113" s="90">
        <f t="shared" ca="1" si="15"/>
        <v>3833197735.2002153</v>
      </c>
      <c r="D113" s="90">
        <f t="shared" ca="1" si="20"/>
        <v>4023456486.165031</v>
      </c>
      <c r="E113" s="90">
        <f t="shared" ca="1" si="20"/>
        <v>4213715237.1298461</v>
      </c>
      <c r="F113" s="90">
        <f t="shared" ca="1" si="20"/>
        <v>4403973988.0946617</v>
      </c>
      <c r="G113" s="90">
        <f t="shared" ca="1" si="20"/>
        <v>4594232739.0594769</v>
      </c>
      <c r="H113" s="90">
        <f t="shared" ca="1" si="20"/>
        <v>4784491490.024292</v>
      </c>
      <c r="I113" s="90">
        <f t="shared" ca="1" si="20"/>
        <v>4974750240.9891081</v>
      </c>
      <c r="J113" s="90">
        <f t="shared" ca="1" si="20"/>
        <v>5165008991.9539242</v>
      </c>
      <c r="K113" s="90">
        <f t="shared" ca="1" si="20"/>
        <v>5355267742.9187393</v>
      </c>
      <c r="L113">
        <f ca="1">IF('Waste 2020'!$A121="MR",INDIRECT("'Waste 2020'!"&amp;'Country Selector'!$B$3&amp;ROW($A121))*10^12,0)*'Process Emissions Multipliers'!$B$45</f>
        <v>5545526493.8835545</v>
      </c>
      <c r="M113" s="90">
        <f t="shared" ca="1" si="16"/>
        <v>5293544315.3940811</v>
      </c>
      <c r="N113" s="90">
        <f t="shared" ca="1" si="21"/>
        <v>5041562136.9046078</v>
      </c>
      <c r="O113" s="90">
        <f t="shared" ca="1" si="21"/>
        <v>4789579958.4151344</v>
      </c>
      <c r="P113" s="90">
        <f t="shared" ca="1" si="21"/>
        <v>4537597779.9256611</v>
      </c>
      <c r="Q113" s="90">
        <f t="shared" ca="1" si="21"/>
        <v>4285615601.4361877</v>
      </c>
      <c r="R113" s="90">
        <f t="shared" ca="1" si="21"/>
        <v>4033633422.9467144</v>
      </c>
      <c r="S113" s="90">
        <f t="shared" ca="1" si="21"/>
        <v>3781651244.4572411</v>
      </c>
      <c r="T113" s="90">
        <f t="shared" ca="1" si="21"/>
        <v>3529669065.9677677</v>
      </c>
      <c r="U113" s="90">
        <f t="shared" ca="1" si="21"/>
        <v>3277686887.4782944</v>
      </c>
      <c r="V113">
        <f ca="1">IF('Waste 2030'!$A121="MR",INDIRECT("'Waste 2030'!"&amp;'Country Selector'!$B$3&amp;ROW($A121))*10^12,0)*'Process Emissions Multipliers'!$D$45</f>
        <v>3025704708.988821</v>
      </c>
      <c r="W113" s="90">
        <f t="shared" ca="1" si="24"/>
        <v>3018366588.0130439</v>
      </c>
      <c r="X113" s="90">
        <f t="shared" ca="1" si="24"/>
        <v>3011028467.0372667</v>
      </c>
      <c r="Y113" s="90">
        <f t="shared" ca="1" si="24"/>
        <v>3003690346.0614896</v>
      </c>
      <c r="Z113" s="90">
        <f t="shared" ca="1" si="24"/>
        <v>2996352225.085712</v>
      </c>
      <c r="AA113" s="90">
        <f t="shared" ca="1" si="24"/>
        <v>2989014104.1099348</v>
      </c>
      <c r="AB113" s="90">
        <f t="shared" ca="1" si="24"/>
        <v>2981675983.1341577</v>
      </c>
      <c r="AC113" s="90">
        <f t="shared" ca="1" si="24"/>
        <v>2974337862.1583805</v>
      </c>
      <c r="AD113" s="90">
        <f t="shared" ca="1" si="24"/>
        <v>2966999741.1826034</v>
      </c>
      <c r="AE113" s="90">
        <f t="shared" ca="1" si="24"/>
        <v>2959661620.2068262</v>
      </c>
      <c r="AF113" s="90">
        <f t="shared" ca="1" si="24"/>
        <v>2952323499.2310486</v>
      </c>
      <c r="AG113" s="90">
        <f t="shared" ca="1" si="24"/>
        <v>2944985378.2552719</v>
      </c>
      <c r="AH113" s="90">
        <f t="shared" ca="1" si="24"/>
        <v>2937647257.2794943</v>
      </c>
      <c r="AI113" s="90">
        <f t="shared" ca="1" si="24"/>
        <v>2930309136.3037171</v>
      </c>
      <c r="AJ113" s="90">
        <f t="shared" ca="1" si="24"/>
        <v>2922971015.32794</v>
      </c>
      <c r="AK113" s="90">
        <f t="shared" ca="1" si="24"/>
        <v>2915632894.3521628</v>
      </c>
      <c r="AL113" s="90">
        <f t="shared" ca="1" si="24"/>
        <v>2908294773.3763857</v>
      </c>
      <c r="AM113" s="90">
        <f t="shared" ca="1" si="23"/>
        <v>2900956652.4006085</v>
      </c>
      <c r="AN113" s="90">
        <f t="shared" ca="1" si="23"/>
        <v>2893618531.4248309</v>
      </c>
      <c r="AO113" s="90">
        <f t="shared" ca="1" si="23"/>
        <v>2886280410.4490538</v>
      </c>
      <c r="AP113">
        <f ca="1">V113*'Process Emissions Multipliers'!$E$45</f>
        <v>2878942289.4732766</v>
      </c>
    </row>
    <row r="114" spans="1:42">
      <c r="A114" s="74">
        <v>62</v>
      </c>
      <c r="B114">
        <f ca="1">IF('Waste 2010'!$A122="MR",INDIRECT("'Waste 2010'!"&amp;'Country Selector'!$B$3&amp;ROW($A122))*10^12,0)</f>
        <v>2584113960.4896312</v>
      </c>
      <c r="C114" s="90">
        <f t="shared" ca="1" si="15"/>
        <v>2429173331.1832981</v>
      </c>
      <c r="D114" s="90">
        <f t="shared" ca="1" si="20"/>
        <v>2274232701.876965</v>
      </c>
      <c r="E114" s="90">
        <f t="shared" ca="1" si="20"/>
        <v>2119292072.570632</v>
      </c>
      <c r="F114" s="90">
        <f t="shared" ca="1" si="20"/>
        <v>1964351443.2642989</v>
      </c>
      <c r="G114" s="90">
        <f t="shared" ca="1" si="20"/>
        <v>1809410813.9579659</v>
      </c>
      <c r="H114" s="90">
        <f t="shared" ca="1" si="20"/>
        <v>1654470184.6516328</v>
      </c>
      <c r="I114" s="90">
        <f t="shared" ca="1" si="20"/>
        <v>1499529555.3452997</v>
      </c>
      <c r="J114" s="90">
        <f t="shared" ca="1" si="20"/>
        <v>1344588926.0389669</v>
      </c>
      <c r="K114" s="90">
        <f t="shared" ca="1" si="20"/>
        <v>1189648296.7326338</v>
      </c>
      <c r="L114">
        <f ca="1">IF('Waste 2020'!$A122="MR",INDIRECT("'Waste 2020'!"&amp;'Country Selector'!$B$3&amp;ROW($A122))*10^12,0)*'Process Emissions Multipliers'!$B$45</f>
        <v>1034707667.4263008</v>
      </c>
      <c r="M114" s="90">
        <f t="shared" ca="1" si="16"/>
        <v>1257232550.5198081</v>
      </c>
      <c r="N114" s="90">
        <f t="shared" ca="1" si="21"/>
        <v>1479757433.6133156</v>
      </c>
      <c r="O114" s="90">
        <f t="shared" ca="1" si="21"/>
        <v>1702282316.7068229</v>
      </c>
      <c r="P114" s="90">
        <f t="shared" ca="1" si="21"/>
        <v>1924807199.8003302</v>
      </c>
      <c r="Q114" s="90">
        <f t="shared" ca="1" si="21"/>
        <v>2147332082.8938375</v>
      </c>
      <c r="R114" s="90">
        <f t="shared" ca="1" si="21"/>
        <v>2369856965.9873452</v>
      </c>
      <c r="S114" s="90">
        <f t="shared" ca="1" si="21"/>
        <v>2592381849.080852</v>
      </c>
      <c r="T114" s="90">
        <f t="shared" ca="1" si="21"/>
        <v>2814906732.1743593</v>
      </c>
      <c r="U114" s="90">
        <f t="shared" ca="1" si="21"/>
        <v>3037431615.2678671</v>
      </c>
      <c r="V114">
        <f ca="1">IF('Waste 2030'!$A122="MR",INDIRECT("'Waste 2030'!"&amp;'Country Selector'!$B$3&amp;ROW($A122))*10^12,0)*'Process Emissions Multipliers'!$D$45</f>
        <v>3259956498.3613744</v>
      </c>
      <c r="W114" s="90">
        <f t="shared" ca="1" si="24"/>
        <v>3252050255.8620057</v>
      </c>
      <c r="X114" s="90">
        <f t="shared" ca="1" si="24"/>
        <v>3244144013.3626375</v>
      </c>
      <c r="Y114" s="90">
        <f t="shared" ca="1" si="24"/>
        <v>3236237770.8632689</v>
      </c>
      <c r="Z114" s="90">
        <f t="shared" ca="1" si="24"/>
        <v>3228331528.3639002</v>
      </c>
      <c r="AA114" s="90">
        <f t="shared" ca="1" si="24"/>
        <v>3220425285.864532</v>
      </c>
      <c r="AB114" s="90">
        <f t="shared" ca="1" si="24"/>
        <v>3212519043.3651633</v>
      </c>
      <c r="AC114" s="90">
        <f t="shared" ca="1" si="24"/>
        <v>3204612800.8657951</v>
      </c>
      <c r="AD114" s="90">
        <f t="shared" ca="1" si="24"/>
        <v>3196706558.3664265</v>
      </c>
      <c r="AE114" s="90">
        <f t="shared" ca="1" si="24"/>
        <v>3188800315.8670578</v>
      </c>
      <c r="AF114" s="90">
        <f t="shared" ca="1" si="24"/>
        <v>3180894073.3676891</v>
      </c>
      <c r="AG114" s="90">
        <f t="shared" ca="1" si="24"/>
        <v>3172987830.8683209</v>
      </c>
      <c r="AH114" s="90">
        <f t="shared" ca="1" si="24"/>
        <v>3165081588.3689523</v>
      </c>
      <c r="AI114" s="90">
        <f t="shared" ca="1" si="24"/>
        <v>3157175345.8695841</v>
      </c>
      <c r="AJ114" s="90">
        <f t="shared" ca="1" si="24"/>
        <v>3149269103.3702154</v>
      </c>
      <c r="AK114" s="90">
        <f t="shared" ca="1" si="24"/>
        <v>3141362860.8708467</v>
      </c>
      <c r="AL114" s="90">
        <f t="shared" ca="1" si="24"/>
        <v>3133456618.3714781</v>
      </c>
      <c r="AM114" s="90">
        <f t="shared" ca="1" si="23"/>
        <v>3125550375.8721099</v>
      </c>
      <c r="AN114" s="90">
        <f t="shared" ca="1" si="23"/>
        <v>3117644133.3727412</v>
      </c>
      <c r="AO114" s="90">
        <f t="shared" ca="1" si="23"/>
        <v>3109737890.873373</v>
      </c>
      <c r="AP114">
        <f ca="1">V114*'Process Emissions Multipliers'!$E$45</f>
        <v>3101831648.3740044</v>
      </c>
    </row>
    <row r="115" spans="1:42">
      <c r="A115" s="74">
        <v>63</v>
      </c>
      <c r="B115">
        <f ca="1">IF('Waste 2010'!$A123="MR",INDIRECT("'Waste 2010'!"&amp;'Country Selector'!$B$3&amp;ROW($A123))*10^12,0)</f>
        <v>1602281265.8960106</v>
      </c>
      <c r="C115" s="90">
        <f t="shared" ca="1" si="15"/>
        <v>1778774819.892128</v>
      </c>
      <c r="D115" s="90">
        <f t="shared" ca="1" si="20"/>
        <v>1955268373.8882456</v>
      </c>
      <c r="E115" s="90">
        <f t="shared" ca="1" si="20"/>
        <v>2131761927.8843629</v>
      </c>
      <c r="F115" s="90">
        <f t="shared" ca="1" si="20"/>
        <v>2308255481.8804808</v>
      </c>
      <c r="G115" s="90">
        <f t="shared" ca="1" si="20"/>
        <v>2484749035.8765979</v>
      </c>
      <c r="H115" s="90">
        <f t="shared" ca="1" si="20"/>
        <v>2661242589.8727155</v>
      </c>
      <c r="I115" s="90">
        <f t="shared" ca="1" si="20"/>
        <v>2837736143.8688331</v>
      </c>
      <c r="J115" s="90">
        <f t="shared" ca="1" si="20"/>
        <v>3014229697.8649502</v>
      </c>
      <c r="K115" s="90">
        <f t="shared" ca="1" si="20"/>
        <v>3190723251.8610678</v>
      </c>
      <c r="L115">
        <f ca="1">IF('Waste 2020'!$A123="MR",INDIRECT("'Waste 2020'!"&amp;'Country Selector'!$B$3&amp;ROW($A123))*10^12,0)*'Process Emissions Multipliers'!$B$45</f>
        <v>3367216805.8571854</v>
      </c>
      <c r="M115" s="90">
        <f t="shared" ca="1" si="16"/>
        <v>3277809190.9765759</v>
      </c>
      <c r="N115" s="90">
        <f t="shared" ca="1" si="21"/>
        <v>3188401576.0959668</v>
      </c>
      <c r="O115" s="90">
        <f t="shared" ca="1" si="21"/>
        <v>3098993961.2153578</v>
      </c>
      <c r="P115" s="90">
        <f t="shared" ca="1" si="21"/>
        <v>3009586346.3347483</v>
      </c>
      <c r="Q115" s="90">
        <f t="shared" ca="1" si="21"/>
        <v>2920178731.4541392</v>
      </c>
      <c r="R115" s="90">
        <f t="shared" ca="1" si="21"/>
        <v>2830771116.5735302</v>
      </c>
      <c r="S115" s="90">
        <f t="shared" ca="1" si="21"/>
        <v>2741363501.6929207</v>
      </c>
      <c r="T115" s="90">
        <f t="shared" ca="1" si="21"/>
        <v>2651955886.8123112</v>
      </c>
      <c r="U115" s="90">
        <f t="shared" ca="1" si="21"/>
        <v>2562548271.9317026</v>
      </c>
      <c r="V115">
        <f ca="1">IF('Waste 2030'!$A123="MR",INDIRECT("'Waste 2030'!"&amp;'Country Selector'!$B$3&amp;ROW($A123))*10^12,0)*'Process Emissions Multipliers'!$D$45</f>
        <v>2473140657.0510931</v>
      </c>
      <c r="W115" s="90">
        <f t="shared" ca="1" si="24"/>
        <v>2467142647.6360836</v>
      </c>
      <c r="X115" s="90">
        <f t="shared" ca="1" si="24"/>
        <v>2461144638.2210741</v>
      </c>
      <c r="Y115" s="90">
        <f t="shared" ca="1" si="24"/>
        <v>2455146628.8060641</v>
      </c>
      <c r="Z115" s="90">
        <f t="shared" ca="1" si="24"/>
        <v>2449148619.3910542</v>
      </c>
      <c r="AA115" s="90">
        <f t="shared" ca="1" si="24"/>
        <v>2443150609.9760447</v>
      </c>
      <c r="AB115" s="90">
        <f t="shared" ca="1" si="24"/>
        <v>2437152600.5610352</v>
      </c>
      <c r="AC115" s="90">
        <f t="shared" ca="1" si="24"/>
        <v>2431154591.1460257</v>
      </c>
      <c r="AD115" s="90">
        <f t="shared" ca="1" si="24"/>
        <v>2425156581.7310157</v>
      </c>
      <c r="AE115" s="90">
        <f t="shared" ca="1" si="24"/>
        <v>2419158572.3160062</v>
      </c>
      <c r="AF115" s="90">
        <f t="shared" ca="1" si="24"/>
        <v>2413160562.9009962</v>
      </c>
      <c r="AG115" s="90">
        <f t="shared" ca="1" si="24"/>
        <v>2407162553.4859867</v>
      </c>
      <c r="AH115" s="90">
        <f t="shared" ca="1" si="24"/>
        <v>2401164544.0709772</v>
      </c>
      <c r="AI115" s="90">
        <f t="shared" ca="1" si="24"/>
        <v>2395166534.6559672</v>
      </c>
      <c r="AJ115" s="90">
        <f t="shared" ca="1" si="24"/>
        <v>2389168525.2409577</v>
      </c>
      <c r="AK115" s="90">
        <f t="shared" ca="1" si="24"/>
        <v>2383170515.8259478</v>
      </c>
      <c r="AL115" s="90">
        <f t="shared" ca="1" si="24"/>
        <v>2377172506.4109383</v>
      </c>
      <c r="AM115" s="90">
        <f t="shared" ca="1" si="23"/>
        <v>2371174496.9959288</v>
      </c>
      <c r="AN115" s="90">
        <f t="shared" ca="1" si="23"/>
        <v>2365176487.5809193</v>
      </c>
      <c r="AO115" s="90">
        <f t="shared" ca="1" si="23"/>
        <v>2359178478.1659098</v>
      </c>
      <c r="AP115">
        <f ca="1">V115*'Process Emissions Multipliers'!$E$45</f>
        <v>2353180468.7508998</v>
      </c>
    </row>
    <row r="116" spans="1:42">
      <c r="A116" s="74">
        <v>64</v>
      </c>
      <c r="B116">
        <f ca="1">IF('Waste 2010'!$A124="MR",INDIRECT("'Waste 2010'!"&amp;'Country Selector'!$B$3&amp;ROW($A124))*10^12,0)</f>
        <v>5119962444.3789558</v>
      </c>
      <c r="C116" s="90">
        <f t="shared" ca="1" si="15"/>
        <v>4989437512.4566193</v>
      </c>
      <c r="D116" s="90">
        <f t="shared" ca="1" si="20"/>
        <v>4858912580.5342827</v>
      </c>
      <c r="E116" s="90">
        <f t="shared" ca="1" si="20"/>
        <v>4728387648.6119471</v>
      </c>
      <c r="F116" s="90">
        <f t="shared" ca="1" si="20"/>
        <v>4597862716.6896105</v>
      </c>
      <c r="G116" s="90">
        <f t="shared" ca="1" si="20"/>
        <v>4467337784.7672739</v>
      </c>
      <c r="H116" s="90">
        <f t="shared" ca="1" si="20"/>
        <v>4336812852.8449373</v>
      </c>
      <c r="I116" s="90">
        <f t="shared" ca="1" si="20"/>
        <v>4206287920.9226012</v>
      </c>
      <c r="J116" s="90">
        <f t="shared" ca="1" si="20"/>
        <v>4075762989.0002646</v>
      </c>
      <c r="K116" s="90">
        <f t="shared" ca="1" si="20"/>
        <v>3945238057.0779285</v>
      </c>
      <c r="L116">
        <f ca="1">IF('Waste 2020'!$A124="MR",INDIRECT("'Waste 2020'!"&amp;'Country Selector'!$B$3&amp;ROW($A124))*10^12,0)*'Process Emissions Multipliers'!$B$45</f>
        <v>3814713125.155592</v>
      </c>
      <c r="M116" s="90">
        <f t="shared" ca="1" si="16"/>
        <v>3850616909.3143435</v>
      </c>
      <c r="N116" s="90">
        <f t="shared" ca="1" si="21"/>
        <v>3886520693.4730949</v>
      </c>
      <c r="O116" s="90">
        <f t="shared" ca="1" si="21"/>
        <v>3922424477.6318469</v>
      </c>
      <c r="P116" s="90">
        <f t="shared" ca="1" si="21"/>
        <v>3958328261.7905984</v>
      </c>
      <c r="Q116" s="90">
        <f t="shared" ca="1" si="21"/>
        <v>3994232045.9493504</v>
      </c>
      <c r="R116" s="90">
        <f t="shared" ca="1" si="21"/>
        <v>4030135830.1081018</v>
      </c>
      <c r="S116" s="90">
        <f t="shared" ca="1" si="21"/>
        <v>4066039614.2668533</v>
      </c>
      <c r="T116" s="90">
        <f t="shared" ca="1" si="21"/>
        <v>4101943398.4256048</v>
      </c>
      <c r="U116" s="90">
        <f t="shared" ca="1" si="21"/>
        <v>4137847182.5843563</v>
      </c>
      <c r="V116">
        <f ca="1">IF('Waste 2030'!$A124="MR",INDIRECT("'Waste 2030'!"&amp;'Country Selector'!$B$3&amp;ROW($A124))*10^12,0)*'Process Emissions Multipliers'!$D$45</f>
        <v>4173750966.7431078</v>
      </c>
      <c r="W116" s="90">
        <f t="shared" ca="1" si="24"/>
        <v>4163628534.9586248</v>
      </c>
      <c r="X116" s="90">
        <f t="shared" ca="1" si="24"/>
        <v>4153506103.1741419</v>
      </c>
      <c r="Y116" s="90">
        <f t="shared" ca="1" si="24"/>
        <v>4143383671.3896589</v>
      </c>
      <c r="Z116" s="90">
        <f t="shared" ca="1" si="24"/>
        <v>4133261239.6051764</v>
      </c>
      <c r="AA116" s="90">
        <f t="shared" ca="1" si="24"/>
        <v>4123138807.820693</v>
      </c>
      <c r="AB116" s="90">
        <f t="shared" ca="1" si="24"/>
        <v>4113016376.0362105</v>
      </c>
      <c r="AC116" s="90">
        <f t="shared" ca="1" si="24"/>
        <v>4102893944.2517271</v>
      </c>
      <c r="AD116" s="90">
        <f t="shared" ca="1" si="24"/>
        <v>4092771512.4672451</v>
      </c>
      <c r="AE116" s="90">
        <f t="shared" ca="1" si="24"/>
        <v>4082649080.6827617</v>
      </c>
      <c r="AF116" s="90">
        <f t="shared" ca="1" si="24"/>
        <v>4072526648.8982792</v>
      </c>
      <c r="AG116" s="90">
        <f t="shared" ca="1" si="24"/>
        <v>4062404217.1137958</v>
      </c>
      <c r="AH116" s="90">
        <f t="shared" ca="1" si="24"/>
        <v>4052281785.3293128</v>
      </c>
      <c r="AI116" s="90">
        <f t="shared" ca="1" si="24"/>
        <v>4042159353.5448303</v>
      </c>
      <c r="AJ116" s="90">
        <f t="shared" ca="1" si="24"/>
        <v>4032036921.7603469</v>
      </c>
      <c r="AK116" s="90">
        <f t="shared" ca="1" si="24"/>
        <v>4021914489.9758644</v>
      </c>
      <c r="AL116" s="90">
        <f t="shared" ca="1" si="24"/>
        <v>4011792058.1913815</v>
      </c>
      <c r="AM116" s="90">
        <f t="shared" ca="1" si="23"/>
        <v>4001669626.4068985</v>
      </c>
      <c r="AN116" s="90">
        <f t="shared" ca="1" si="23"/>
        <v>3991547194.6224155</v>
      </c>
      <c r="AO116" s="90">
        <f t="shared" ca="1" si="23"/>
        <v>3981424762.8379326</v>
      </c>
      <c r="AP116">
        <f ca="1">V116*'Process Emissions Multipliers'!$E$45</f>
        <v>3971302331.0534496</v>
      </c>
    </row>
    <row r="117" spans="1:42">
      <c r="A117" s="74">
        <v>65</v>
      </c>
      <c r="B117">
        <f ca="1">IF('Waste 2010'!$A125="MR",INDIRECT("'Waste 2010'!"&amp;'Country Selector'!$B$3&amp;ROW($A125))*10^12,0)</f>
        <v>2367386097.5215178</v>
      </c>
      <c r="C117" s="90">
        <f t="shared" ca="1" si="15"/>
        <v>2473528740.6453614</v>
      </c>
      <c r="D117" s="90">
        <f t="shared" ca="1" si="20"/>
        <v>2579671383.7692051</v>
      </c>
      <c r="E117" s="90">
        <f t="shared" ca="1" si="20"/>
        <v>2685814026.8930488</v>
      </c>
      <c r="F117" s="90">
        <f t="shared" ca="1" si="20"/>
        <v>2791956670.0168924</v>
      </c>
      <c r="G117" s="90">
        <f t="shared" ca="1" si="20"/>
        <v>2898099313.1407361</v>
      </c>
      <c r="H117" s="90">
        <f t="shared" ca="1" si="20"/>
        <v>3004241956.2645798</v>
      </c>
      <c r="I117" s="90">
        <f t="shared" ca="1" si="20"/>
        <v>3110384599.3884234</v>
      </c>
      <c r="J117" s="90">
        <f t="shared" ca="1" si="20"/>
        <v>3216527242.5122671</v>
      </c>
      <c r="K117" s="90">
        <f t="shared" ca="1" si="20"/>
        <v>3322669885.6361113</v>
      </c>
      <c r="L117">
        <f ca="1">IF('Waste 2020'!$A125="MR",INDIRECT("'Waste 2020'!"&amp;'Country Selector'!$B$3&amp;ROW($A125))*10^12,0)*'Process Emissions Multipliers'!$B$45</f>
        <v>3428812528.7599545</v>
      </c>
      <c r="M117" s="90">
        <f t="shared" ca="1" si="16"/>
        <v>3587610822.9292836</v>
      </c>
      <c r="N117" s="90">
        <f t="shared" ca="1" si="21"/>
        <v>3746409117.0986123</v>
      </c>
      <c r="O117" s="90">
        <f t="shared" ca="1" si="21"/>
        <v>3905207411.267941</v>
      </c>
      <c r="P117" s="90">
        <f t="shared" ca="1" si="21"/>
        <v>4064005705.4372702</v>
      </c>
      <c r="Q117" s="90">
        <f t="shared" ca="1" si="21"/>
        <v>4222803999.6065989</v>
      </c>
      <c r="R117" s="90">
        <f t="shared" ca="1" si="21"/>
        <v>4381602293.7759275</v>
      </c>
      <c r="S117" s="90">
        <f t="shared" ca="1" si="21"/>
        <v>4540400587.9452562</v>
      </c>
      <c r="T117" s="90">
        <f t="shared" ca="1" si="21"/>
        <v>4699198882.1145859</v>
      </c>
      <c r="U117" s="90">
        <f t="shared" ca="1" si="21"/>
        <v>4857997176.2839146</v>
      </c>
      <c r="V117">
        <f ca="1">IF('Waste 2030'!$A125="MR",INDIRECT("'Waste 2030'!"&amp;'Country Selector'!$B$3&amp;ROW($A125))*10^12,0)*'Process Emissions Multipliers'!$D$45</f>
        <v>5016795470.4532433</v>
      </c>
      <c r="W117" s="90">
        <f t="shared" ca="1" si="24"/>
        <v>5004628436.4516935</v>
      </c>
      <c r="X117" s="90">
        <f t="shared" ca="1" si="24"/>
        <v>4992461402.4501429</v>
      </c>
      <c r="Y117" s="90">
        <f t="shared" ca="1" si="24"/>
        <v>4980294368.4485931</v>
      </c>
      <c r="Z117" s="90">
        <f t="shared" ca="1" si="24"/>
        <v>4968127334.4470434</v>
      </c>
      <c r="AA117" s="90">
        <f t="shared" ca="1" si="24"/>
        <v>4955960300.4454927</v>
      </c>
      <c r="AB117" s="90">
        <f t="shared" ca="1" si="24"/>
        <v>4943793266.443943</v>
      </c>
      <c r="AC117" s="90">
        <f t="shared" ca="1" si="24"/>
        <v>4931626232.4423923</v>
      </c>
      <c r="AD117" s="90">
        <f t="shared" ca="1" si="24"/>
        <v>4919459198.4408426</v>
      </c>
      <c r="AE117" s="90">
        <f t="shared" ca="1" si="24"/>
        <v>4907292164.4392929</v>
      </c>
      <c r="AF117" s="90">
        <f t="shared" ca="1" si="24"/>
        <v>4895125130.4377422</v>
      </c>
      <c r="AG117" s="90">
        <f t="shared" ca="1" si="24"/>
        <v>4882958096.4361925</v>
      </c>
      <c r="AH117" s="90">
        <f t="shared" ca="1" si="24"/>
        <v>4870791062.4346428</v>
      </c>
      <c r="AI117" s="90">
        <f t="shared" ca="1" si="24"/>
        <v>4858624028.4330921</v>
      </c>
      <c r="AJ117" s="90">
        <f t="shared" ca="1" si="24"/>
        <v>4846456994.4315424</v>
      </c>
      <c r="AK117" s="90">
        <f t="shared" ca="1" si="24"/>
        <v>4834289960.4299927</v>
      </c>
      <c r="AL117" s="90">
        <f t="shared" ca="1" si="24"/>
        <v>4822122926.428442</v>
      </c>
      <c r="AM117" s="90">
        <f t="shared" ca="1" si="23"/>
        <v>4809955892.4268923</v>
      </c>
      <c r="AN117" s="90">
        <f t="shared" ca="1" si="23"/>
        <v>4797788858.4253426</v>
      </c>
      <c r="AO117" s="90">
        <f t="shared" ca="1" si="23"/>
        <v>4785621824.4237919</v>
      </c>
      <c r="AP117">
        <f ca="1">V117*'Process Emissions Multipliers'!$E$45</f>
        <v>4773454790.4222422</v>
      </c>
    </row>
    <row r="118" spans="1:42">
      <c r="A118" s="74">
        <v>66</v>
      </c>
      <c r="B118">
        <f ca="1">IF('Waste 2010'!$A126="MR",INDIRECT("'Waste 2010'!"&amp;'Country Selector'!$B$3&amp;ROW($A126))*10^12,0)</f>
        <v>1751035744.2880321</v>
      </c>
      <c r="C118" s="90">
        <f t="shared" ca="1" si="15"/>
        <v>1907867477.3636012</v>
      </c>
      <c r="D118" s="90">
        <f t="shared" ca="1" si="20"/>
        <v>2064699210.4391704</v>
      </c>
      <c r="E118" s="90">
        <f t="shared" ca="1" si="20"/>
        <v>2221530943.5147395</v>
      </c>
      <c r="F118" s="90">
        <f t="shared" ca="1" si="20"/>
        <v>2378362676.5903087</v>
      </c>
      <c r="G118" s="90">
        <f t="shared" ca="1" si="20"/>
        <v>2535194409.6658778</v>
      </c>
      <c r="H118" s="90">
        <f t="shared" ca="1" si="20"/>
        <v>2692026142.741447</v>
      </c>
      <c r="I118" s="90">
        <f t="shared" ca="1" si="20"/>
        <v>2848857875.8170156</v>
      </c>
      <c r="J118" s="90">
        <f t="shared" ca="1" si="20"/>
        <v>3005689608.8925853</v>
      </c>
      <c r="K118" s="90">
        <f t="shared" ca="1" si="20"/>
        <v>3162521341.9681549</v>
      </c>
      <c r="L118">
        <f ca="1">IF('Waste 2020'!$A126="MR",INDIRECT("'Waste 2020'!"&amp;'Country Selector'!$B$3&amp;ROW($A126))*10^12,0)*'Process Emissions Multipliers'!$B$45</f>
        <v>3319353075.0437236</v>
      </c>
      <c r="M118" s="90">
        <f t="shared" ca="1" si="16"/>
        <v>3458697934.4634337</v>
      </c>
      <c r="N118" s="90">
        <f t="shared" ca="1" si="21"/>
        <v>3598042793.8831439</v>
      </c>
      <c r="O118" s="90">
        <f t="shared" ca="1" si="21"/>
        <v>3737387653.3028536</v>
      </c>
      <c r="P118" s="90">
        <f t="shared" ca="1" si="21"/>
        <v>3876732512.7225637</v>
      </c>
      <c r="Q118" s="90">
        <f t="shared" ca="1" si="21"/>
        <v>4016077372.1422739</v>
      </c>
      <c r="R118" s="90">
        <f t="shared" ca="1" si="21"/>
        <v>4155422231.5619841</v>
      </c>
      <c r="S118" s="90">
        <f t="shared" ca="1" si="21"/>
        <v>4294767090.9816942</v>
      </c>
      <c r="T118" s="90">
        <f t="shared" ca="1" si="21"/>
        <v>4434111950.4014044</v>
      </c>
      <c r="U118" s="90">
        <f t="shared" ca="1" si="21"/>
        <v>4573456809.8211145</v>
      </c>
      <c r="V118">
        <f ca="1">IF('Waste 2030'!$A126="MR",INDIRECT("'Waste 2030'!"&amp;'Country Selector'!$B$3&amp;ROW($A126))*10^12,0)*'Process Emissions Multipliers'!$D$45</f>
        <v>4712801669.2408247</v>
      </c>
      <c r="W118" s="90">
        <f t="shared" ca="1" si="24"/>
        <v>4701371899.2831049</v>
      </c>
      <c r="X118" s="90">
        <f t="shared" ca="1" si="24"/>
        <v>4689942129.3253832</v>
      </c>
      <c r="Y118" s="90">
        <f t="shared" ca="1" si="24"/>
        <v>4678512359.3676634</v>
      </c>
      <c r="Z118" s="90">
        <f t="shared" ca="1" si="24"/>
        <v>4667082589.4099426</v>
      </c>
      <c r="AA118" s="90">
        <f t="shared" ca="1" si="24"/>
        <v>4655652819.4522219</v>
      </c>
      <c r="AB118" s="90">
        <f t="shared" ca="1" si="24"/>
        <v>4644223049.4945011</v>
      </c>
      <c r="AC118" s="90">
        <f t="shared" ca="1" si="24"/>
        <v>4632793279.5367813</v>
      </c>
      <c r="AD118" s="90">
        <f t="shared" ca="1" si="24"/>
        <v>4621363509.5790606</v>
      </c>
      <c r="AE118" s="90">
        <f t="shared" ca="1" si="24"/>
        <v>4609933739.6213398</v>
      </c>
      <c r="AF118" s="90">
        <f t="shared" ca="1" si="24"/>
        <v>4598503969.66362</v>
      </c>
      <c r="AG118" s="90">
        <f t="shared" ca="1" si="24"/>
        <v>4587074199.7058992</v>
      </c>
      <c r="AH118" s="90">
        <f t="shared" ca="1" si="24"/>
        <v>4575644429.7481785</v>
      </c>
      <c r="AI118" s="90">
        <f t="shared" ca="1" si="24"/>
        <v>4564214659.7904577</v>
      </c>
      <c r="AJ118" s="90">
        <f t="shared" ca="1" si="24"/>
        <v>4552784889.832737</v>
      </c>
      <c r="AK118" s="90">
        <f t="shared" ca="1" si="24"/>
        <v>4541355119.8750172</v>
      </c>
      <c r="AL118" s="90">
        <f t="shared" ca="1" si="24"/>
        <v>4529925349.9172964</v>
      </c>
      <c r="AM118" s="90">
        <f t="shared" ca="1" si="23"/>
        <v>4518495579.9595757</v>
      </c>
      <c r="AN118" s="90">
        <f t="shared" ca="1" si="23"/>
        <v>4507065810.0018549</v>
      </c>
      <c r="AO118" s="90">
        <f t="shared" ca="1" si="23"/>
        <v>4495636040.0441351</v>
      </c>
      <c r="AP118">
        <f ca="1">V118*'Process Emissions Multipliers'!$E$45</f>
        <v>4484206270.0864143</v>
      </c>
    </row>
    <row r="119" spans="1:42">
      <c r="A119" s="74">
        <v>67</v>
      </c>
      <c r="B119">
        <f ca="1">IF('Waste 2010'!$A127="MR",INDIRECT("'Waste 2010'!"&amp;'Country Selector'!$B$3&amp;ROW($A127))*10^12,0)</f>
        <v>1232544449.2731209</v>
      </c>
      <c r="C119" s="90">
        <f t="shared" ca="1" si="15"/>
        <v>1163485171.1093042</v>
      </c>
      <c r="D119" s="90">
        <f t="shared" ca="1" si="20"/>
        <v>1094425892.9454877</v>
      </c>
      <c r="E119" s="90">
        <f t="shared" ca="1" si="20"/>
        <v>1025366614.781671</v>
      </c>
      <c r="F119" s="90">
        <f t="shared" ca="1" si="20"/>
        <v>956307336.6178546</v>
      </c>
      <c r="G119" s="90">
        <f t="shared" ca="1" si="20"/>
        <v>887248058.4540379</v>
      </c>
      <c r="H119" s="90">
        <f t="shared" ca="1" si="20"/>
        <v>818188780.29022133</v>
      </c>
      <c r="I119" s="90">
        <f t="shared" ca="1" si="20"/>
        <v>749129502.12640476</v>
      </c>
      <c r="J119" s="90">
        <f t="shared" ca="1" si="20"/>
        <v>680070223.96258807</v>
      </c>
      <c r="K119" s="90">
        <f t="shared" ca="1" si="20"/>
        <v>611010945.7987715</v>
      </c>
      <c r="L119">
        <f ca="1">IF('Waste 2020'!$A127="MR",INDIRECT("'Waste 2020'!"&amp;'Country Selector'!$B$3&amp;ROW($A127))*10^12,0)*'Process Emissions Multipliers'!$B$45</f>
        <v>541951667.63495493</v>
      </c>
      <c r="M119" s="90">
        <f t="shared" ca="1" si="16"/>
        <v>801201923.37128258</v>
      </c>
      <c r="N119" s="90">
        <f t="shared" ca="1" si="21"/>
        <v>1060452179.1076105</v>
      </c>
      <c r="O119" s="90">
        <f t="shared" ca="1" si="21"/>
        <v>1319702434.8439384</v>
      </c>
      <c r="P119" s="90">
        <f t="shared" ca="1" si="21"/>
        <v>1578952690.580266</v>
      </c>
      <c r="Q119" s="90">
        <f t="shared" ca="1" si="21"/>
        <v>1838202946.3165939</v>
      </c>
      <c r="R119" s="90">
        <f t="shared" ca="1" si="21"/>
        <v>2097453202.0529215</v>
      </c>
      <c r="S119" s="90">
        <f t="shared" ca="1" si="21"/>
        <v>2356703457.7892494</v>
      </c>
      <c r="T119" s="90">
        <f t="shared" ca="1" si="21"/>
        <v>2615953713.5255771</v>
      </c>
      <c r="U119" s="90">
        <f t="shared" ca="1" si="21"/>
        <v>2875203969.2619052</v>
      </c>
      <c r="V119">
        <f ca="1">IF('Waste 2030'!$A127="MR",INDIRECT("'Waste 2030'!"&amp;'Country Selector'!$B$3&amp;ROW($A127))*10^12,0)*'Process Emissions Multipliers'!$D$45</f>
        <v>3134454224.9982328</v>
      </c>
      <c r="W119" s="90">
        <f t="shared" ca="1" si="24"/>
        <v>3126852358.1578431</v>
      </c>
      <c r="X119" s="90">
        <f t="shared" ca="1" si="24"/>
        <v>3119250491.3174539</v>
      </c>
      <c r="Y119" s="90">
        <f t="shared" ca="1" si="24"/>
        <v>3111648624.4770637</v>
      </c>
      <c r="Z119" s="90">
        <f t="shared" ca="1" si="24"/>
        <v>3104046757.6366739</v>
      </c>
      <c r="AA119" s="90">
        <f t="shared" ca="1" si="24"/>
        <v>3096444890.7962847</v>
      </c>
      <c r="AB119" s="90">
        <f t="shared" ca="1" si="24"/>
        <v>3088843023.9558949</v>
      </c>
      <c r="AC119" s="90">
        <f t="shared" ca="1" si="24"/>
        <v>3081241157.1155052</v>
      </c>
      <c r="AD119" s="90">
        <f t="shared" ca="1" si="24"/>
        <v>3073639290.275115</v>
      </c>
      <c r="AE119" s="90">
        <f t="shared" ca="1" si="24"/>
        <v>3066037423.4347258</v>
      </c>
      <c r="AF119" s="90">
        <f t="shared" ca="1" si="24"/>
        <v>3058435556.594336</v>
      </c>
      <c r="AG119" s="90">
        <f t="shared" ca="1" si="24"/>
        <v>3050833689.7539463</v>
      </c>
      <c r="AH119" s="90">
        <f t="shared" ca="1" si="24"/>
        <v>3043231822.9135566</v>
      </c>
      <c r="AI119" s="90">
        <f t="shared" ca="1" si="24"/>
        <v>3035629956.0731668</v>
      </c>
      <c r="AJ119" s="90">
        <f t="shared" ca="1" si="24"/>
        <v>3028028089.2327776</v>
      </c>
      <c r="AK119" s="90">
        <f t="shared" ca="1" si="24"/>
        <v>3020426222.3923874</v>
      </c>
      <c r="AL119" s="90">
        <f t="shared" ca="1" si="24"/>
        <v>3012824355.5519981</v>
      </c>
      <c r="AM119" s="90">
        <f t="shared" ca="1" si="23"/>
        <v>3005222488.7116079</v>
      </c>
      <c r="AN119" s="90">
        <f t="shared" ca="1" si="23"/>
        <v>2997620621.8712182</v>
      </c>
      <c r="AO119" s="90">
        <f t="shared" ca="1" si="23"/>
        <v>2990018755.030829</v>
      </c>
      <c r="AP119">
        <f ca="1">V119*'Process Emissions Multipliers'!$E$45</f>
        <v>2982416888.1904392</v>
      </c>
    </row>
    <row r="120" spans="1:42">
      <c r="A120" s="74">
        <v>68</v>
      </c>
      <c r="B120">
        <f ca="1">IF('Waste 2010'!$A128="MR",INDIRECT("'Waste 2010'!"&amp;'Country Selector'!$B$3&amp;ROW($A128))*10^12,0)</f>
        <v>1921453816.5304163</v>
      </c>
      <c r="C120" s="90">
        <f t="shared" ca="1" si="15"/>
        <v>1934802742.6954606</v>
      </c>
      <c r="D120" s="90">
        <f t="shared" ca="1" si="20"/>
        <v>1948151668.8605051</v>
      </c>
      <c r="E120" s="90">
        <f t="shared" ca="1" si="20"/>
        <v>1961500595.0255494</v>
      </c>
      <c r="F120" s="90">
        <f t="shared" ca="1" si="20"/>
        <v>1974849521.1905937</v>
      </c>
      <c r="G120" s="90">
        <f t="shared" ca="1" si="20"/>
        <v>1988198447.355638</v>
      </c>
      <c r="H120" s="90">
        <f t="shared" ca="1" si="20"/>
        <v>2001547373.5206823</v>
      </c>
      <c r="I120" s="90">
        <f t="shared" ca="1" si="20"/>
        <v>2014896299.6857269</v>
      </c>
      <c r="J120" s="90">
        <f t="shared" ca="1" si="20"/>
        <v>2028245225.8507712</v>
      </c>
      <c r="K120" s="90">
        <f t="shared" ca="1" si="20"/>
        <v>2041594152.0158155</v>
      </c>
      <c r="L120">
        <f ca="1">IF('Waste 2020'!$A128="MR",INDIRECT("'Waste 2020'!"&amp;'Country Selector'!$B$3&amp;ROW($A128))*10^12,0)*'Process Emissions Multipliers'!$B$45</f>
        <v>2054943078.18086</v>
      </c>
      <c r="M120" s="90">
        <f t="shared" ca="1" si="16"/>
        <v>2417006388.1339073</v>
      </c>
      <c r="N120" s="90">
        <f t="shared" ca="1" si="21"/>
        <v>2779069698.0869541</v>
      </c>
      <c r="O120" s="90">
        <f t="shared" ca="1" si="21"/>
        <v>3141133008.0400019</v>
      </c>
      <c r="P120" s="90">
        <f t="shared" ca="1" si="21"/>
        <v>3503196317.9930487</v>
      </c>
      <c r="Q120" s="90">
        <f t="shared" ca="1" si="21"/>
        <v>3865259627.9460964</v>
      </c>
      <c r="R120" s="90">
        <f t="shared" ca="1" si="21"/>
        <v>4227322937.8991437</v>
      </c>
      <c r="S120" s="90">
        <f t="shared" ca="1" si="21"/>
        <v>4589386247.85219</v>
      </c>
      <c r="T120" s="90">
        <f t="shared" ca="1" si="21"/>
        <v>4951449557.8052378</v>
      </c>
      <c r="U120" s="90">
        <f t="shared" ca="1" si="21"/>
        <v>5313512867.7582846</v>
      </c>
      <c r="V120">
        <f ca="1">IF('Waste 2030'!$A128="MR",INDIRECT("'Waste 2030'!"&amp;'Country Selector'!$B$3&amp;ROW($A128))*10^12,0)*'Process Emissions Multipliers'!$D$45</f>
        <v>5675576177.7113323</v>
      </c>
      <c r="W120" s="90">
        <f t="shared" ca="1" si="24"/>
        <v>5661811429.1304293</v>
      </c>
      <c r="X120" s="90">
        <f t="shared" ca="1" si="24"/>
        <v>5648046680.5495262</v>
      </c>
      <c r="Y120" s="90">
        <f t="shared" ca="1" si="24"/>
        <v>5634281931.9686232</v>
      </c>
      <c r="Z120" s="90">
        <f t="shared" ca="1" si="24"/>
        <v>5620517183.3877201</v>
      </c>
      <c r="AA120" s="90">
        <f t="shared" ca="1" si="24"/>
        <v>5606752434.806818</v>
      </c>
      <c r="AB120" s="90">
        <f t="shared" ca="1" si="24"/>
        <v>5592987686.225915</v>
      </c>
      <c r="AC120" s="90">
        <f t="shared" ca="1" si="24"/>
        <v>5579222937.6450119</v>
      </c>
      <c r="AD120" s="90">
        <f t="shared" ca="1" si="24"/>
        <v>5565458189.0641098</v>
      </c>
      <c r="AE120" s="90">
        <f t="shared" ca="1" si="24"/>
        <v>5551693440.4832067</v>
      </c>
      <c r="AF120" s="90">
        <f t="shared" ca="1" si="24"/>
        <v>5537928691.9023037</v>
      </c>
      <c r="AG120" s="90">
        <f t="shared" ca="1" si="24"/>
        <v>5524163943.3214006</v>
      </c>
      <c r="AH120" s="90">
        <f t="shared" ca="1" si="24"/>
        <v>5510399194.7404976</v>
      </c>
      <c r="AI120" s="90">
        <f t="shared" ca="1" si="24"/>
        <v>5496634446.1595945</v>
      </c>
      <c r="AJ120" s="90">
        <f t="shared" ca="1" si="24"/>
        <v>5482869697.5786915</v>
      </c>
      <c r="AK120" s="90">
        <f t="shared" ca="1" si="24"/>
        <v>5469104948.9977894</v>
      </c>
      <c r="AL120" s="90">
        <f t="shared" ca="1" si="24"/>
        <v>5455340200.4168873</v>
      </c>
      <c r="AM120" s="90">
        <f t="shared" ca="1" si="23"/>
        <v>5441575451.8359842</v>
      </c>
      <c r="AN120" s="90">
        <f t="shared" ca="1" si="23"/>
        <v>5427810703.2550812</v>
      </c>
      <c r="AO120" s="90">
        <f t="shared" ca="1" si="23"/>
        <v>5414045954.6741781</v>
      </c>
      <c r="AP120">
        <f ca="1">V120*'Process Emissions Multipliers'!$E$45</f>
        <v>5400281206.0932751</v>
      </c>
    </row>
    <row r="121" spans="1:42">
      <c r="A121" s="74">
        <v>69</v>
      </c>
      <c r="B121">
        <f ca="1">IF('Waste 2010'!$A129="MR",INDIRECT("'Waste 2010'!"&amp;'Country Selector'!$B$3&amp;ROW($A129))*10^12,0)</f>
        <v>3974295723.8750877</v>
      </c>
      <c r="C121" s="90">
        <f t="shared" ca="1" si="15"/>
        <v>3927776605.1712642</v>
      </c>
      <c r="D121" s="90">
        <f t="shared" ca="1" si="20"/>
        <v>3881257486.4674397</v>
      </c>
      <c r="E121" s="90">
        <f t="shared" ca="1" si="20"/>
        <v>3834738367.7636166</v>
      </c>
      <c r="F121" s="90">
        <f t="shared" ca="1" si="20"/>
        <v>3788219249.0597925</v>
      </c>
      <c r="G121" s="90">
        <f t="shared" ca="1" si="20"/>
        <v>3741700130.355969</v>
      </c>
      <c r="H121" s="90">
        <f t="shared" ca="1" si="20"/>
        <v>3695181011.6521449</v>
      </c>
      <c r="I121" s="90">
        <f t="shared" ca="1" si="20"/>
        <v>3648661892.9483213</v>
      </c>
      <c r="J121" s="90">
        <f t="shared" ca="1" si="20"/>
        <v>3602142774.2444973</v>
      </c>
      <c r="K121" s="90">
        <f t="shared" ca="1" si="20"/>
        <v>3555623655.5406737</v>
      </c>
      <c r="L121">
        <f ca="1">IF('Waste 2020'!$A129="MR",INDIRECT("'Waste 2020'!"&amp;'Country Selector'!$B$3&amp;ROW($A129))*10^12,0)*'Process Emissions Multipliers'!$B$45</f>
        <v>3509104536.8368497</v>
      </c>
      <c r="M121" s="90">
        <f t="shared" ca="1" si="16"/>
        <v>3519625517.6647739</v>
      </c>
      <c r="N121" s="90">
        <f t="shared" ca="1" si="21"/>
        <v>3530146498.4926977</v>
      </c>
      <c r="O121" s="90">
        <f t="shared" ca="1" si="21"/>
        <v>3540667479.3206215</v>
      </c>
      <c r="P121" s="90">
        <f t="shared" ca="1" si="21"/>
        <v>3551188460.1485457</v>
      </c>
      <c r="Q121" s="90">
        <f t="shared" ca="1" si="21"/>
        <v>3561709440.97647</v>
      </c>
      <c r="R121" s="90">
        <f t="shared" ca="1" si="21"/>
        <v>3572230421.8043933</v>
      </c>
      <c r="S121" s="90">
        <f t="shared" ca="1" si="21"/>
        <v>3582751402.6323175</v>
      </c>
      <c r="T121" s="90">
        <f t="shared" ca="1" si="21"/>
        <v>3593272383.4602413</v>
      </c>
      <c r="U121" s="90">
        <f t="shared" ca="1" si="21"/>
        <v>3603793364.2881651</v>
      </c>
      <c r="V121">
        <f ca="1">IF('Waste 2030'!$A129="MR",INDIRECT("'Waste 2030'!"&amp;'Country Selector'!$B$3&amp;ROW($A129))*10^12,0)*'Process Emissions Multipliers'!$D$45</f>
        <v>3614314345.1160893</v>
      </c>
      <c r="W121" s="90">
        <f t="shared" ca="1" si="24"/>
        <v>3605548692.6615863</v>
      </c>
      <c r="X121" s="90">
        <f t="shared" ca="1" si="24"/>
        <v>3596783040.2070832</v>
      </c>
      <c r="Y121" s="90">
        <f t="shared" ca="1" si="24"/>
        <v>3588017387.7525802</v>
      </c>
      <c r="Z121" s="90">
        <f t="shared" ca="1" si="24"/>
        <v>3579251735.2980776</v>
      </c>
      <c r="AA121" s="90">
        <f t="shared" ca="1" si="24"/>
        <v>3570486082.8435745</v>
      </c>
      <c r="AB121" s="90">
        <f t="shared" ca="1" si="24"/>
        <v>3561720430.3890719</v>
      </c>
      <c r="AC121" s="90">
        <f t="shared" ca="1" si="24"/>
        <v>3552954777.9345689</v>
      </c>
      <c r="AD121" s="90">
        <f t="shared" ca="1" si="24"/>
        <v>3544189125.4800658</v>
      </c>
      <c r="AE121" s="90">
        <f t="shared" ca="1" si="24"/>
        <v>3535423473.0255632</v>
      </c>
      <c r="AF121" s="90">
        <f t="shared" ca="1" si="24"/>
        <v>3526657820.5710602</v>
      </c>
      <c r="AG121" s="90">
        <f t="shared" ca="1" si="24"/>
        <v>3517892168.1165571</v>
      </c>
      <c r="AH121" s="90">
        <f t="shared" ca="1" si="24"/>
        <v>3509126515.6620541</v>
      </c>
      <c r="AI121" s="90">
        <f t="shared" ca="1" si="24"/>
        <v>3500360863.2075515</v>
      </c>
      <c r="AJ121" s="90">
        <f t="shared" ca="1" si="24"/>
        <v>3491595210.7530484</v>
      </c>
      <c r="AK121" s="90">
        <f t="shared" ca="1" si="24"/>
        <v>3482829558.2985458</v>
      </c>
      <c r="AL121" s="90">
        <f t="shared" ca="1" si="24"/>
        <v>3474063905.8440428</v>
      </c>
      <c r="AM121" s="90">
        <f t="shared" ca="1" si="23"/>
        <v>3465298253.3895397</v>
      </c>
      <c r="AN121" s="90">
        <f t="shared" ca="1" si="23"/>
        <v>3456532600.9350371</v>
      </c>
      <c r="AO121" s="90">
        <f t="shared" ca="1" si="23"/>
        <v>3447766948.4805341</v>
      </c>
      <c r="AP121">
        <f ca="1">V121*'Process Emissions Multipliers'!$E$45</f>
        <v>3439001296.026031</v>
      </c>
    </row>
    <row r="122" spans="1:42">
      <c r="A122" s="74">
        <v>70</v>
      </c>
      <c r="B122">
        <f ca="1">IF('Waste 2010'!$A130="MR",INDIRECT("'Waste 2010'!"&amp;'Country Selector'!$B$3&amp;ROW($A130))*10^12,0)</f>
        <v>4049094460.5569015</v>
      </c>
      <c r="C122" s="90">
        <f t="shared" ca="1" si="15"/>
        <v>3901619878.5637007</v>
      </c>
      <c r="D122" s="90">
        <f t="shared" ca="1" si="20"/>
        <v>3754145296.5704999</v>
      </c>
      <c r="E122" s="90">
        <f t="shared" ca="1" si="20"/>
        <v>3606670714.5772991</v>
      </c>
      <c r="F122" s="90">
        <f t="shared" ca="1" si="20"/>
        <v>3459196132.5840979</v>
      </c>
      <c r="G122" s="90">
        <f t="shared" ca="1" si="20"/>
        <v>3311721550.5908971</v>
      </c>
      <c r="H122" s="90">
        <f t="shared" ca="1" si="20"/>
        <v>3164246968.5976963</v>
      </c>
      <c r="I122" s="90">
        <f t="shared" ca="1" si="20"/>
        <v>3016772386.604495</v>
      </c>
      <c r="J122" s="90">
        <f t="shared" ca="1" si="20"/>
        <v>2869297804.6112947</v>
      </c>
      <c r="K122" s="90">
        <f t="shared" ca="1" si="20"/>
        <v>2721823222.618094</v>
      </c>
      <c r="L122">
        <f ca="1">IF('Waste 2020'!$A130="MR",INDIRECT("'Waste 2020'!"&amp;'Country Selector'!$B$3&amp;ROW($A130))*10^12,0)*'Process Emissions Multipliers'!$B$45</f>
        <v>2574348640.6248927</v>
      </c>
      <c r="M122" s="90">
        <f t="shared" ca="1" si="16"/>
        <v>2709095777.1476693</v>
      </c>
      <c r="N122" s="90">
        <f t="shared" ca="1" si="21"/>
        <v>2843842913.6704454</v>
      </c>
      <c r="O122" s="90">
        <f t="shared" ca="1" si="21"/>
        <v>2978590050.1932211</v>
      </c>
      <c r="P122" s="90">
        <f t="shared" ca="1" si="21"/>
        <v>3113337186.7159977</v>
      </c>
      <c r="Q122" s="90">
        <f t="shared" ca="1" si="21"/>
        <v>3248084323.2387738</v>
      </c>
      <c r="R122" s="90">
        <f t="shared" ca="1" si="21"/>
        <v>3382831459.7615499</v>
      </c>
      <c r="S122" s="90">
        <f t="shared" ca="1" si="21"/>
        <v>3517578596.2843266</v>
      </c>
      <c r="T122" s="90">
        <f t="shared" ca="1" si="21"/>
        <v>3652325732.8071027</v>
      </c>
      <c r="U122" s="90">
        <f t="shared" ca="1" si="21"/>
        <v>3787072869.3298788</v>
      </c>
      <c r="V122">
        <f ca="1">IF('Waste 2030'!$A130="MR",INDIRECT("'Waste 2030'!"&amp;'Country Selector'!$B$3&amp;ROW($A130))*10^12,0)*'Process Emissions Multipliers'!$D$45</f>
        <v>3921820005.8526549</v>
      </c>
      <c r="W122" s="90">
        <f t="shared" ca="1" si="24"/>
        <v>3912308572.1814594</v>
      </c>
      <c r="X122" s="90">
        <f t="shared" ca="1" si="24"/>
        <v>3902797138.5102649</v>
      </c>
      <c r="Y122" s="90">
        <f t="shared" ca="1" si="24"/>
        <v>3893285704.8390694</v>
      </c>
      <c r="Z122" s="90">
        <f t="shared" ca="1" si="24"/>
        <v>3883774271.1678743</v>
      </c>
      <c r="AA122" s="90">
        <f t="shared" ca="1" si="24"/>
        <v>3874262837.4966788</v>
      </c>
      <c r="AB122" s="90">
        <f t="shared" ca="1" si="24"/>
        <v>3864751403.8254843</v>
      </c>
      <c r="AC122" s="90">
        <f t="shared" ca="1" si="24"/>
        <v>3855239970.1542883</v>
      </c>
      <c r="AD122" s="90">
        <f t="shared" ca="1" si="24"/>
        <v>3845728536.4830933</v>
      </c>
      <c r="AE122" s="90">
        <f t="shared" ca="1" si="24"/>
        <v>3836217102.8118982</v>
      </c>
      <c r="AF122" s="90">
        <f t="shared" ca="1" si="24"/>
        <v>3826705669.1407032</v>
      </c>
      <c r="AG122" s="90">
        <f t="shared" ca="1" si="24"/>
        <v>3817194235.4695082</v>
      </c>
      <c r="AH122" s="90">
        <f t="shared" ca="1" si="24"/>
        <v>3807682801.7983131</v>
      </c>
      <c r="AI122" s="90">
        <f t="shared" ca="1" si="24"/>
        <v>3798171368.1271181</v>
      </c>
      <c r="AJ122" s="90">
        <f t="shared" ca="1" si="24"/>
        <v>3788659934.4559221</v>
      </c>
      <c r="AK122" s="90">
        <f t="shared" ca="1" si="24"/>
        <v>3779148500.7847276</v>
      </c>
      <c r="AL122" s="90">
        <f t="shared" ca="1" si="24"/>
        <v>3769637067.1135321</v>
      </c>
      <c r="AM122" s="90">
        <f t="shared" ca="1" si="23"/>
        <v>3760125633.442337</v>
      </c>
      <c r="AN122" s="90">
        <f t="shared" ca="1" si="23"/>
        <v>3750614199.771142</v>
      </c>
      <c r="AO122" s="90">
        <f t="shared" ca="1" si="23"/>
        <v>3741102766.099946</v>
      </c>
      <c r="AP122">
        <f ca="1">V122*'Process Emissions Multipliers'!$E$45</f>
        <v>3731591332.4287515</v>
      </c>
    </row>
    <row r="123" spans="1:42">
      <c r="A123" s="74">
        <v>71</v>
      </c>
      <c r="B123">
        <f ca="1">IF('Waste 2010'!$A131="MR",INDIRECT("'Waste 2010'!"&amp;'Country Selector'!$B$3&amp;ROW($A131))*10^12,0)</f>
        <v>82642065.837745801</v>
      </c>
      <c r="C123" s="90">
        <f t="shared" ca="1" si="15"/>
        <v>527927495.97720683</v>
      </c>
      <c r="D123" s="90">
        <f t="shared" ca="1" si="20"/>
        <v>973212926.11666787</v>
      </c>
      <c r="E123" s="90">
        <f t="shared" ca="1" si="20"/>
        <v>1418498356.2561288</v>
      </c>
      <c r="F123" s="90">
        <f t="shared" ca="1" si="20"/>
        <v>1863783786.3955898</v>
      </c>
      <c r="G123" s="90">
        <f t="shared" ca="1" si="20"/>
        <v>2309069216.5350509</v>
      </c>
      <c r="H123" s="90">
        <f t="shared" ca="1" si="20"/>
        <v>2754354646.6745119</v>
      </c>
      <c r="I123" s="90">
        <f t="shared" ca="1" si="20"/>
        <v>3199640076.8139729</v>
      </c>
      <c r="J123" s="90">
        <f t="shared" ca="1" si="20"/>
        <v>3644925506.953434</v>
      </c>
      <c r="K123" s="90">
        <f t="shared" ca="1" si="20"/>
        <v>4090210937.0928946</v>
      </c>
      <c r="L123">
        <f ca="1">IF('Waste 2020'!$A131="MR",INDIRECT("'Waste 2020'!"&amp;'Country Selector'!$B$3&amp;ROW($A131))*10^12,0)*'Process Emissions Multipliers'!$B$45</f>
        <v>4535496367.2323561</v>
      </c>
      <c r="M123" s="90">
        <f t="shared" ca="1" si="16"/>
        <v>4539754648.0432777</v>
      </c>
      <c r="N123" s="90">
        <f t="shared" ca="1" si="21"/>
        <v>4544012928.8542004</v>
      </c>
      <c r="O123" s="90">
        <f t="shared" ca="1" si="21"/>
        <v>4548271209.665123</v>
      </c>
      <c r="P123" s="90">
        <f t="shared" ca="1" si="21"/>
        <v>4552529490.4760456</v>
      </c>
      <c r="Q123" s="90">
        <f t="shared" ca="1" si="21"/>
        <v>4556787771.2869673</v>
      </c>
      <c r="R123" s="90">
        <f t="shared" ca="1" si="21"/>
        <v>4561046052.0978889</v>
      </c>
      <c r="S123" s="90">
        <f t="shared" ca="1" si="21"/>
        <v>4565304332.9088116</v>
      </c>
      <c r="T123" s="90">
        <f t="shared" ca="1" si="21"/>
        <v>4569562613.7197342</v>
      </c>
      <c r="U123" s="90">
        <f t="shared" ca="1" si="21"/>
        <v>4573820894.5306559</v>
      </c>
      <c r="V123">
        <f ca="1">IF('Waste 2030'!$A131="MR",INDIRECT("'Waste 2030'!"&amp;'Country Selector'!$B$3&amp;ROW($A131))*10^12,0)*'Process Emissions Multipliers'!$D$45</f>
        <v>4578079175.3415785</v>
      </c>
      <c r="W123" s="90">
        <f t="shared" ca="1" si="24"/>
        <v>4566976142.4760313</v>
      </c>
      <c r="X123" s="90">
        <f t="shared" ca="1" si="24"/>
        <v>4555873109.6104841</v>
      </c>
      <c r="Y123" s="90">
        <f t="shared" ca="1" si="24"/>
        <v>4544770076.7449379</v>
      </c>
      <c r="Z123" s="90">
        <f t="shared" ca="1" si="24"/>
        <v>4533667043.8793907</v>
      </c>
      <c r="AA123" s="90">
        <f t="shared" ca="1" si="24"/>
        <v>4522564011.0138445</v>
      </c>
      <c r="AB123" s="90">
        <f t="shared" ca="1" si="24"/>
        <v>4511460978.1482973</v>
      </c>
      <c r="AC123" s="90">
        <f t="shared" ca="1" si="24"/>
        <v>4500357945.2827501</v>
      </c>
      <c r="AD123" s="90">
        <f t="shared" ca="1" si="24"/>
        <v>4489254912.4172029</v>
      </c>
      <c r="AE123" s="90">
        <f t="shared" ca="1" si="24"/>
        <v>4478151879.5516567</v>
      </c>
      <c r="AF123" s="90">
        <f t="shared" ca="1" si="24"/>
        <v>4467048846.6861095</v>
      </c>
      <c r="AG123" s="90">
        <f t="shared" ca="1" si="24"/>
        <v>4455945813.8205624</v>
      </c>
      <c r="AH123" s="90">
        <f t="shared" ca="1" si="24"/>
        <v>4444842780.9550161</v>
      </c>
      <c r="AI123" s="90">
        <f t="shared" ca="1" si="24"/>
        <v>4433739748.089469</v>
      </c>
      <c r="AJ123" s="90">
        <f t="shared" ca="1" si="24"/>
        <v>4422636715.2239218</v>
      </c>
      <c r="AK123" s="90">
        <f t="shared" ca="1" si="24"/>
        <v>4411533682.3583755</v>
      </c>
      <c r="AL123" s="90">
        <f t="shared" ca="1" si="24"/>
        <v>4400430649.4928284</v>
      </c>
      <c r="AM123" s="90">
        <f t="shared" ca="1" si="23"/>
        <v>4389327616.6272812</v>
      </c>
      <c r="AN123" s="90">
        <f t="shared" ca="1" si="23"/>
        <v>4378224583.761734</v>
      </c>
      <c r="AO123" s="90">
        <f t="shared" ca="1" si="23"/>
        <v>4367121550.8961878</v>
      </c>
      <c r="AP123">
        <f ca="1">V123*'Process Emissions Multipliers'!$E$45</f>
        <v>4356018518.0306406</v>
      </c>
    </row>
    <row r="124" spans="1:42">
      <c r="A124" s="74">
        <v>72</v>
      </c>
      <c r="B124">
        <f ca="1">IF('Waste 2010'!$A132="MR",INDIRECT("'Waste 2010'!"&amp;'Country Selector'!$B$3&amp;ROW($A132))*10^12,0)</f>
        <v>0</v>
      </c>
      <c r="C124" s="90">
        <f t="shared" ca="1" si="15"/>
        <v>7157884.9760013279</v>
      </c>
      <c r="D124" s="90">
        <f t="shared" ca="1" si="20"/>
        <v>14315769.952002656</v>
      </c>
      <c r="E124" s="90">
        <f t="shared" ca="1" si="20"/>
        <v>21473654.928003985</v>
      </c>
      <c r="F124" s="90">
        <f t="shared" ca="1" si="20"/>
        <v>28631539.904005311</v>
      </c>
      <c r="G124" s="90">
        <f t="shared" ca="1" si="20"/>
        <v>35789424.880006641</v>
      </c>
      <c r="H124" s="90">
        <f t="shared" ca="1" si="20"/>
        <v>42947309.856007971</v>
      </c>
      <c r="I124" s="90">
        <f t="shared" ca="1" si="20"/>
        <v>50105194.832009301</v>
      </c>
      <c r="J124" s="90">
        <f t="shared" ca="1" si="20"/>
        <v>57263079.808010623</v>
      </c>
      <c r="K124" s="90">
        <f t="shared" ca="1" si="20"/>
        <v>64420964.78401196</v>
      </c>
      <c r="L124">
        <f ca="1">IF('Waste 2020'!$A132="MR",INDIRECT("'Waste 2020'!"&amp;'Country Selector'!$B$3&amp;ROW($A132))*10^12,0)*'Process Emissions Multipliers'!$B$45</f>
        <v>71578849.760013282</v>
      </c>
      <c r="M124" s="90">
        <f t="shared" ca="1" si="16"/>
        <v>358607039.90129465</v>
      </c>
      <c r="N124" s="90">
        <f t="shared" ca="1" si="21"/>
        <v>645635230.04257596</v>
      </c>
      <c r="O124" s="90">
        <f t="shared" ca="1" si="21"/>
        <v>932663420.18385732</v>
      </c>
      <c r="P124" s="90">
        <f t="shared" ca="1" si="21"/>
        <v>1219691610.3251388</v>
      </c>
      <c r="Q124" s="90">
        <f t="shared" ca="1" si="21"/>
        <v>1506719800.4664199</v>
      </c>
      <c r="R124" s="90">
        <f t="shared" ca="1" si="21"/>
        <v>1793747990.6077013</v>
      </c>
      <c r="S124" s="90">
        <f t="shared" ca="1" si="21"/>
        <v>2080776180.7489827</v>
      </c>
      <c r="T124" s="90">
        <f t="shared" ca="1" si="21"/>
        <v>2367804370.890264</v>
      </c>
      <c r="U124" s="90">
        <f t="shared" ca="1" si="21"/>
        <v>2654832561.0315456</v>
      </c>
      <c r="V124">
        <f ca="1">IF('Waste 2030'!$A132="MR",INDIRECT("'Waste 2030'!"&amp;'Country Selector'!$B$3&amp;ROW($A132))*10^12,0)*'Process Emissions Multipliers'!$D$45</f>
        <v>2941860751.1728268</v>
      </c>
      <c r="W124" s="90">
        <f t="shared" ca="1" si="24"/>
        <v>2934725973.6045256</v>
      </c>
      <c r="X124" s="90">
        <f t="shared" ca="1" si="24"/>
        <v>2927591196.0362244</v>
      </c>
      <c r="Y124" s="90">
        <f t="shared" ca="1" si="24"/>
        <v>2920456418.4679232</v>
      </c>
      <c r="Z124" s="90">
        <f t="shared" ca="1" si="24"/>
        <v>2913321640.899622</v>
      </c>
      <c r="AA124" s="90">
        <f t="shared" ca="1" si="24"/>
        <v>2906186863.3313203</v>
      </c>
      <c r="AB124" s="90">
        <f t="shared" ca="1" si="24"/>
        <v>2899052085.7630186</v>
      </c>
      <c r="AC124" s="90">
        <f t="shared" ca="1" si="24"/>
        <v>2891917308.1947179</v>
      </c>
      <c r="AD124" s="90">
        <f t="shared" ca="1" si="24"/>
        <v>2884782530.6264162</v>
      </c>
      <c r="AE124" s="90">
        <f t="shared" ca="1" si="24"/>
        <v>2877647753.058115</v>
      </c>
      <c r="AF124" s="90">
        <f t="shared" ca="1" si="24"/>
        <v>2870512975.4898138</v>
      </c>
      <c r="AG124" s="90">
        <f t="shared" ca="1" si="24"/>
        <v>2863378197.9215126</v>
      </c>
      <c r="AH124" s="90">
        <f t="shared" ca="1" si="24"/>
        <v>2856243420.3532114</v>
      </c>
      <c r="AI124" s="90">
        <f t="shared" ca="1" si="24"/>
        <v>2849108642.7849102</v>
      </c>
      <c r="AJ124" s="90">
        <f t="shared" ca="1" si="24"/>
        <v>2841973865.2166085</v>
      </c>
      <c r="AK124" s="90">
        <f t="shared" ca="1" si="24"/>
        <v>2834839087.6483073</v>
      </c>
      <c r="AL124" s="90">
        <f t="shared" ca="1" si="24"/>
        <v>2827704310.0800061</v>
      </c>
      <c r="AM124" s="90">
        <f t="shared" ca="1" si="23"/>
        <v>2820569532.5117044</v>
      </c>
      <c r="AN124" s="90">
        <f t="shared" ca="1" si="23"/>
        <v>2813434754.9434037</v>
      </c>
      <c r="AO124" s="90">
        <f t="shared" ca="1" si="23"/>
        <v>2806299977.375102</v>
      </c>
      <c r="AP124">
        <f ca="1">V124*'Process Emissions Multipliers'!$E$45</f>
        <v>2799165199.8068008</v>
      </c>
    </row>
    <row r="125" spans="1:42">
      <c r="A125" s="74">
        <v>73</v>
      </c>
      <c r="B125">
        <f ca="1">IF('Waste 2010'!$A133="MR",INDIRECT("'Waste 2010'!"&amp;'Country Selector'!$B$3&amp;ROW($A133))*10^12,0)</f>
        <v>3980125315.3068929</v>
      </c>
      <c r="C125" s="90">
        <f t="shared" ca="1" si="15"/>
        <v>3620121537.318048</v>
      </c>
      <c r="D125" s="90">
        <f t="shared" ca="1" si="20"/>
        <v>3260117759.3292027</v>
      </c>
      <c r="E125" s="90">
        <f t="shared" ca="1" si="20"/>
        <v>2900113981.3403573</v>
      </c>
      <c r="F125" s="90">
        <f t="shared" ca="1" si="20"/>
        <v>2540110203.351512</v>
      </c>
      <c r="G125" s="90">
        <f t="shared" ca="1" si="20"/>
        <v>2180106425.3626671</v>
      </c>
      <c r="H125" s="90">
        <f t="shared" ca="1" si="20"/>
        <v>1820102647.3738215</v>
      </c>
      <c r="I125" s="90">
        <f t="shared" ca="1" si="20"/>
        <v>1460098869.3849764</v>
      </c>
      <c r="J125" s="90">
        <f t="shared" ca="1" si="20"/>
        <v>1100095091.396131</v>
      </c>
      <c r="K125" s="90">
        <f t="shared" ca="1" si="20"/>
        <v>740091313.40728593</v>
      </c>
      <c r="L125">
        <f ca="1">IF('Waste 2020'!$A133="MR",INDIRECT("'Waste 2020'!"&amp;'Country Selector'!$B$3&amp;ROW($A133))*10^12,0)*'Process Emissions Multipliers'!$B$45</f>
        <v>380087535.4184407</v>
      </c>
      <c r="M125" s="90">
        <f t="shared" ca="1" si="16"/>
        <v>598775474.26990068</v>
      </c>
      <c r="N125" s="90">
        <f t="shared" ca="1" si="21"/>
        <v>817463413.12136054</v>
      </c>
      <c r="O125" s="90">
        <f t="shared" ca="1" si="21"/>
        <v>1036151351.9728205</v>
      </c>
      <c r="P125" s="90">
        <f t="shared" ca="1" si="21"/>
        <v>1254839290.8242805</v>
      </c>
      <c r="Q125" s="90">
        <f t="shared" ca="1" si="21"/>
        <v>1473527229.6757405</v>
      </c>
      <c r="R125" s="90">
        <f t="shared" ca="1" si="21"/>
        <v>1692215168.5272002</v>
      </c>
      <c r="S125" s="90">
        <f t="shared" ca="1" si="21"/>
        <v>1910903107.3786602</v>
      </c>
      <c r="T125" s="90">
        <f t="shared" ca="1" si="21"/>
        <v>2129591046.2301202</v>
      </c>
      <c r="U125" s="90">
        <f t="shared" ca="1" si="21"/>
        <v>2348278985.0815802</v>
      </c>
      <c r="V125">
        <f ca="1">IF('Waste 2030'!$A133="MR",INDIRECT("'Waste 2030'!"&amp;'Country Selector'!$B$3&amp;ROW($A133))*10^12,0)*'Process Emissions Multipliers'!$D$45</f>
        <v>2566966923.9330401</v>
      </c>
      <c r="W125" s="90">
        <f t="shared" ca="1" si="24"/>
        <v>2560741361.4144378</v>
      </c>
      <c r="X125" s="90">
        <f t="shared" ca="1" si="24"/>
        <v>2554515798.8958359</v>
      </c>
      <c r="Y125" s="90">
        <f t="shared" ca="1" si="24"/>
        <v>2548290236.377233</v>
      </c>
      <c r="Z125" s="90">
        <f t="shared" ca="1" si="24"/>
        <v>2542064673.8586311</v>
      </c>
      <c r="AA125" s="90">
        <f t="shared" ca="1" si="24"/>
        <v>2535839111.3400288</v>
      </c>
      <c r="AB125" s="90">
        <f t="shared" ca="1" si="24"/>
        <v>2529613548.8214264</v>
      </c>
      <c r="AC125" s="90">
        <f t="shared" ca="1" si="24"/>
        <v>2523387986.302824</v>
      </c>
      <c r="AD125" s="90">
        <f t="shared" ca="1" si="24"/>
        <v>2517162423.7842216</v>
      </c>
      <c r="AE125" s="90">
        <f t="shared" ca="1" si="24"/>
        <v>2510936861.2656193</v>
      </c>
      <c r="AF125" s="90">
        <f t="shared" ca="1" si="24"/>
        <v>2504711298.7470169</v>
      </c>
      <c r="AG125" s="90">
        <f t="shared" ca="1" si="24"/>
        <v>2498485736.2284145</v>
      </c>
      <c r="AH125" s="90">
        <f t="shared" ca="1" si="24"/>
        <v>2492260173.7098122</v>
      </c>
      <c r="AI125" s="90">
        <f t="shared" ca="1" si="24"/>
        <v>2486034611.1912098</v>
      </c>
      <c r="AJ125" s="90">
        <f t="shared" ca="1" si="24"/>
        <v>2479809048.6726074</v>
      </c>
      <c r="AK125" s="90">
        <f t="shared" ca="1" si="24"/>
        <v>2473583486.1540051</v>
      </c>
      <c r="AL125" s="90">
        <f t="shared" ca="1" si="24"/>
        <v>2467357923.6354032</v>
      </c>
      <c r="AM125" s="90">
        <f t="shared" ca="1" si="23"/>
        <v>2461132361.1168008</v>
      </c>
      <c r="AN125" s="90">
        <f t="shared" ca="1" si="23"/>
        <v>2454906798.5981979</v>
      </c>
      <c r="AO125" s="90">
        <f t="shared" ca="1" si="23"/>
        <v>2448681236.079596</v>
      </c>
      <c r="AP125">
        <f ca="1">V125*'Process Emissions Multipliers'!$E$45</f>
        <v>2442455673.5609937</v>
      </c>
    </row>
    <row r="126" spans="1:42">
      <c r="A126" s="74">
        <v>74</v>
      </c>
      <c r="B126">
        <f ca="1">IF('Waste 2010'!$A134="MR",INDIRECT("'Waste 2010'!"&amp;'Country Selector'!$B$3&amp;ROW($A134))*10^12,0)</f>
        <v>2538383526.3337317</v>
      </c>
      <c r="C126" s="90">
        <f t="shared" ca="1" si="15"/>
        <v>2745370733.2004933</v>
      </c>
      <c r="D126" s="90">
        <f t="shared" ca="1" si="20"/>
        <v>2952357940.067255</v>
      </c>
      <c r="E126" s="90">
        <f t="shared" ca="1" si="20"/>
        <v>3159345146.9340167</v>
      </c>
      <c r="F126" s="90">
        <f t="shared" ca="1" si="20"/>
        <v>3366332353.8007784</v>
      </c>
      <c r="G126" s="90">
        <f t="shared" ca="1" si="20"/>
        <v>3573319560.6675401</v>
      </c>
      <c r="H126" s="90">
        <f t="shared" ca="1" si="20"/>
        <v>3780306767.5343018</v>
      </c>
      <c r="I126" s="90">
        <f t="shared" ca="1" si="20"/>
        <v>3987293974.401063</v>
      </c>
      <c r="J126" s="90">
        <f t="shared" ca="1" si="20"/>
        <v>4194281181.2678251</v>
      </c>
      <c r="K126" s="90">
        <f t="shared" ca="1" si="20"/>
        <v>4401268388.1345873</v>
      </c>
      <c r="L126">
        <f ca="1">IF('Waste 2020'!$A134="MR",INDIRECT("'Waste 2020'!"&amp;'Country Selector'!$B$3&amp;ROW($A134))*10^12,0)*'Process Emissions Multipliers'!$B$45</f>
        <v>4608255595.0013485</v>
      </c>
      <c r="M126" s="90">
        <f t="shared" ca="1" si="16"/>
        <v>4580985272.6314211</v>
      </c>
      <c r="N126" s="90">
        <f t="shared" ca="1" si="21"/>
        <v>4553714950.2614937</v>
      </c>
      <c r="O126" s="90">
        <f t="shared" ca="1" si="21"/>
        <v>4526444627.8915663</v>
      </c>
      <c r="P126" s="90">
        <f t="shared" ca="1" si="21"/>
        <v>4499174305.5216389</v>
      </c>
      <c r="Q126" s="90">
        <f t="shared" ca="1" si="21"/>
        <v>4471903983.1517115</v>
      </c>
      <c r="R126" s="90">
        <f t="shared" ca="1" si="21"/>
        <v>4444633660.7817841</v>
      </c>
      <c r="S126" s="90">
        <f t="shared" ca="1" si="21"/>
        <v>4417363338.4118567</v>
      </c>
      <c r="T126" s="90">
        <f t="shared" ca="1" si="21"/>
        <v>4390093016.0419292</v>
      </c>
      <c r="U126" s="90">
        <f t="shared" ca="1" si="21"/>
        <v>4362822693.6720018</v>
      </c>
      <c r="V126">
        <f ca="1">IF('Waste 2030'!$A134="MR",INDIRECT("'Waste 2030'!"&amp;'Country Selector'!$B$3&amp;ROW($A134))*10^12,0)*'Process Emissions Multipliers'!$D$45</f>
        <v>4335552371.3020744</v>
      </c>
      <c r="W126" s="90">
        <f t="shared" ca="1" si="24"/>
        <v>4325037529.0232105</v>
      </c>
      <c r="X126" s="90">
        <f t="shared" ca="1" si="24"/>
        <v>4314522686.7443476</v>
      </c>
      <c r="Y126" s="90">
        <f t="shared" ca="1" si="24"/>
        <v>4304007844.4654837</v>
      </c>
      <c r="Z126" s="90">
        <f t="shared" ca="1" si="24"/>
        <v>4293493002.1866198</v>
      </c>
      <c r="AA126" s="90">
        <f t="shared" ca="1" si="24"/>
        <v>4282978159.9077563</v>
      </c>
      <c r="AB126" s="90">
        <f t="shared" ca="1" si="24"/>
        <v>4272463317.6288929</v>
      </c>
      <c r="AC126" s="90">
        <f t="shared" ca="1" si="24"/>
        <v>4261948475.3500295</v>
      </c>
      <c r="AD126" s="90">
        <f t="shared" ca="1" si="24"/>
        <v>4251433633.0711656</v>
      </c>
      <c r="AE126" s="90">
        <f t="shared" ca="1" si="24"/>
        <v>4240918790.7923017</v>
      </c>
      <c r="AF126" s="90">
        <f t="shared" ca="1" si="24"/>
        <v>4230403948.5134382</v>
      </c>
      <c r="AG126" s="90">
        <f t="shared" ca="1" si="24"/>
        <v>4219889106.2345748</v>
      </c>
      <c r="AH126" s="90">
        <f t="shared" ca="1" si="24"/>
        <v>4209374263.9557109</v>
      </c>
      <c r="AI126" s="90">
        <f t="shared" ca="1" si="24"/>
        <v>4198859421.6768475</v>
      </c>
      <c r="AJ126" s="90">
        <f t="shared" ca="1" si="24"/>
        <v>4188344579.3979836</v>
      </c>
      <c r="AK126" s="90">
        <f t="shared" ca="1" si="24"/>
        <v>4177829737.1191201</v>
      </c>
      <c r="AL126" s="90">
        <f t="shared" ref="AL126:AO141" ca="1" si="25">$V126*($AP$1-AL$1)/($AP$1-$V$1)+$AP126*(AL$1-$V$1)/($AP$1-$V$1)</f>
        <v>4167314894.8402567</v>
      </c>
      <c r="AM126" s="90">
        <f t="shared" ca="1" si="25"/>
        <v>4156800052.5613933</v>
      </c>
      <c r="AN126" s="90">
        <f t="shared" ca="1" si="25"/>
        <v>4146285210.2825294</v>
      </c>
      <c r="AO126" s="90">
        <f t="shared" ca="1" si="25"/>
        <v>4135770368.0036654</v>
      </c>
      <c r="AP126">
        <f ca="1">V126*'Process Emissions Multipliers'!$E$45</f>
        <v>4125255525.724802</v>
      </c>
    </row>
    <row r="127" spans="1:42">
      <c r="A127" s="74">
        <v>75</v>
      </c>
      <c r="B127">
        <f ca="1">IF('Waste 2010'!$A135="MR",INDIRECT("'Waste 2010'!"&amp;'Country Selector'!$B$3&amp;ROW($A135))*10^12,0)</f>
        <v>2118015441.4839337</v>
      </c>
      <c r="C127" s="90">
        <f t="shared" ca="1" si="15"/>
        <v>2004138985.4799967</v>
      </c>
      <c r="D127" s="90">
        <f t="shared" ca="1" si="15"/>
        <v>1890262529.4760599</v>
      </c>
      <c r="E127" s="90">
        <f t="shared" ca="1" si="15"/>
        <v>1776386073.4721231</v>
      </c>
      <c r="F127" s="90">
        <f t="shared" ca="1" si="15"/>
        <v>1662509617.4681864</v>
      </c>
      <c r="G127" s="90">
        <f t="shared" ca="1" si="15"/>
        <v>1548633161.4642494</v>
      </c>
      <c r="H127" s="90">
        <f t="shared" ca="1" si="15"/>
        <v>1434756705.4603124</v>
      </c>
      <c r="I127" s="90">
        <f t="shared" ca="1" si="15"/>
        <v>1320880249.4563756</v>
      </c>
      <c r="J127" s="90">
        <f t="shared" ca="1" si="15"/>
        <v>1207003793.4524386</v>
      </c>
      <c r="K127" s="90">
        <f t="shared" ca="1" si="15"/>
        <v>1093127337.4485018</v>
      </c>
      <c r="L127">
        <f ca="1">IF('Waste 2020'!$A135="MR",INDIRECT("'Waste 2020'!"&amp;'Country Selector'!$B$3&amp;ROW($A135))*10^12,0)*'Process Emissions Multipliers'!$B$45</f>
        <v>979250881.44456494</v>
      </c>
      <c r="M127" s="90">
        <f t="shared" ca="1" si="16"/>
        <v>1525614861.347636</v>
      </c>
      <c r="N127" s="90">
        <f t="shared" ca="1" si="16"/>
        <v>2071978841.2507067</v>
      </c>
      <c r="O127" s="90">
        <f t="shared" ca="1" si="16"/>
        <v>2618342821.1537781</v>
      </c>
      <c r="P127" s="90">
        <f t="shared" ca="1" si="16"/>
        <v>3164706801.0568485</v>
      </c>
      <c r="Q127" s="90">
        <f t="shared" ca="1" si="16"/>
        <v>3711070780.9599195</v>
      </c>
      <c r="R127" s="90">
        <f t="shared" ca="1" si="16"/>
        <v>4257434760.8629909</v>
      </c>
      <c r="S127" s="90">
        <f t="shared" ca="1" si="16"/>
        <v>4803798740.7660618</v>
      </c>
      <c r="T127" s="90">
        <f t="shared" ca="1" si="16"/>
        <v>5350162720.6691322</v>
      </c>
      <c r="U127" s="90">
        <f t="shared" ca="1" si="16"/>
        <v>5896526700.5722036</v>
      </c>
      <c r="V127">
        <f ca="1">IF('Waste 2030'!$A135="MR",INDIRECT("'Waste 2030'!"&amp;'Country Selector'!$B$3&amp;ROW($A135))*10^12,0)*'Process Emissions Multipliers'!$D$45</f>
        <v>6442890680.4752741</v>
      </c>
      <c r="W127" s="90">
        <f t="shared" ref="W127:AL142" ca="1" si="26">$V127*($AP$1-W$1)/($AP$1-$V$1)+$AP127*(W$1-$V$1)/($AP$1-$V$1)</f>
        <v>6427264994.6287413</v>
      </c>
      <c r="X127" s="90">
        <f t="shared" ca="1" si="26"/>
        <v>6411639308.7822075</v>
      </c>
      <c r="Y127" s="90">
        <f t="shared" ca="1" si="26"/>
        <v>6396013622.9356747</v>
      </c>
      <c r="Z127" s="90">
        <f t="shared" ca="1" si="26"/>
        <v>6380387937.0891418</v>
      </c>
      <c r="AA127" s="90">
        <f t="shared" ca="1" si="26"/>
        <v>6364762251.2426081</v>
      </c>
      <c r="AB127" s="90">
        <f t="shared" ca="1" si="26"/>
        <v>6349136565.3960762</v>
      </c>
      <c r="AC127" s="90">
        <f t="shared" ca="1" si="26"/>
        <v>6333510879.5495424</v>
      </c>
      <c r="AD127" s="90">
        <f t="shared" ca="1" si="26"/>
        <v>6317885193.7030096</v>
      </c>
      <c r="AE127" s="90">
        <f t="shared" ca="1" si="26"/>
        <v>6302259507.8564758</v>
      </c>
      <c r="AF127" s="90">
        <f t="shared" ca="1" si="26"/>
        <v>6286633822.009943</v>
      </c>
      <c r="AG127" s="90">
        <f t="shared" ca="1" si="26"/>
        <v>6271008136.1634102</v>
      </c>
      <c r="AH127" s="90">
        <f t="shared" ca="1" si="26"/>
        <v>6255382450.3168774</v>
      </c>
      <c r="AI127" s="90">
        <f t="shared" ca="1" si="26"/>
        <v>6239756764.4703445</v>
      </c>
      <c r="AJ127" s="90">
        <f t="shared" ca="1" si="26"/>
        <v>6224131078.6238117</v>
      </c>
      <c r="AK127" s="90">
        <f t="shared" ca="1" si="26"/>
        <v>6208505392.777277</v>
      </c>
      <c r="AL127" s="90">
        <f t="shared" ca="1" si="26"/>
        <v>6192879706.9307442</v>
      </c>
      <c r="AM127" s="90">
        <f t="shared" ca="1" si="25"/>
        <v>6177254021.0842113</v>
      </c>
      <c r="AN127" s="90">
        <f t="shared" ca="1" si="25"/>
        <v>6161628335.2376776</v>
      </c>
      <c r="AO127" s="90">
        <f t="shared" ca="1" si="25"/>
        <v>6146002649.3911448</v>
      </c>
      <c r="AP127">
        <f ca="1">V127*'Process Emissions Multipliers'!$E$45</f>
        <v>6130376963.5446119</v>
      </c>
    </row>
    <row r="128" spans="1:42">
      <c r="A128" s="74">
        <v>76</v>
      </c>
      <c r="B128">
        <f ca="1">IF('Waste 2010'!$A136="MR",INDIRECT("'Waste 2010'!"&amp;'Country Selector'!$B$3&amp;ROW($A136))*10^12,0)</f>
        <v>2521078566.6605062</v>
      </c>
      <c r="C128" s="90">
        <f t="shared" ref="C128:K156" ca="1" si="27">$B128*($L$1-C$1)/($L$1-$B$1)+$L128*(C$1-$B$1)/($L$1-$B$1)</f>
        <v>2734897540.1978421</v>
      </c>
      <c r="D128" s="90">
        <f t="shared" ca="1" si="27"/>
        <v>2948716513.735178</v>
      </c>
      <c r="E128" s="90">
        <f t="shared" ca="1" si="27"/>
        <v>3162535487.2725134</v>
      </c>
      <c r="F128" s="90">
        <f t="shared" ca="1" si="27"/>
        <v>3376354460.8098497</v>
      </c>
      <c r="G128" s="90">
        <f t="shared" ca="1" si="27"/>
        <v>3590173434.3471851</v>
      </c>
      <c r="H128" s="90">
        <f t="shared" ca="1" si="27"/>
        <v>3803992407.8845215</v>
      </c>
      <c r="I128" s="90">
        <f t="shared" ca="1" si="27"/>
        <v>4017811381.4218569</v>
      </c>
      <c r="J128" s="90">
        <f t="shared" ca="1" si="27"/>
        <v>4231630354.9591928</v>
      </c>
      <c r="K128" s="90">
        <f t="shared" ca="1" si="27"/>
        <v>4445449328.4965286</v>
      </c>
      <c r="L128">
        <f ca="1">IF('Waste 2020'!$A136="MR",INDIRECT("'Waste 2020'!"&amp;'Country Selector'!$B$3&amp;ROW($A136))*10^12,0)*'Process Emissions Multipliers'!$B$45</f>
        <v>4659268302.033864</v>
      </c>
      <c r="M128" s="90">
        <f t="shared" ref="M128:U156" ca="1" si="28">$L128*($V$1-M$1)/($V$1-$L$1)+$V128*(M$1-$L$1)/($V$1-$L$1)</f>
        <v>4591334867.4323711</v>
      </c>
      <c r="N128" s="90">
        <f t="shared" ca="1" si="28"/>
        <v>4523401432.8308792</v>
      </c>
      <c r="O128" s="90">
        <f t="shared" ca="1" si="28"/>
        <v>4455467998.2293863</v>
      </c>
      <c r="P128" s="90">
        <f t="shared" ca="1" si="28"/>
        <v>4387534563.6278934</v>
      </c>
      <c r="Q128" s="90">
        <f t="shared" ca="1" si="28"/>
        <v>4319601129.0264006</v>
      </c>
      <c r="R128" s="90">
        <f t="shared" ca="1" si="28"/>
        <v>4251667694.4249077</v>
      </c>
      <c r="S128" s="90">
        <f t="shared" ca="1" si="28"/>
        <v>4183734259.8234153</v>
      </c>
      <c r="T128" s="90">
        <f t="shared" ca="1" si="28"/>
        <v>4115800825.2219219</v>
      </c>
      <c r="U128" s="90">
        <f t="shared" ca="1" si="28"/>
        <v>4047867390.6204295</v>
      </c>
      <c r="V128">
        <f ca="1">IF('Waste 2030'!$A136="MR",INDIRECT("'Waste 2030'!"&amp;'Country Selector'!$B$3&amp;ROW($A136))*10^12,0)*'Process Emissions Multipliers'!$D$45</f>
        <v>3979933956.0189366</v>
      </c>
      <c r="W128" s="90">
        <f t="shared" ca="1" si="26"/>
        <v>3970281580.9017925</v>
      </c>
      <c r="X128" s="90">
        <f t="shared" ca="1" si="26"/>
        <v>3960629205.7846479</v>
      </c>
      <c r="Y128" s="90">
        <f t="shared" ca="1" si="26"/>
        <v>3950976830.6675034</v>
      </c>
      <c r="Z128" s="90">
        <f t="shared" ca="1" si="26"/>
        <v>3941324455.5503588</v>
      </c>
      <c r="AA128" s="90">
        <f t="shared" ca="1" si="26"/>
        <v>3931672080.4332142</v>
      </c>
      <c r="AB128" s="90">
        <f t="shared" ca="1" si="26"/>
        <v>3922019705.3160701</v>
      </c>
      <c r="AC128" s="90">
        <f t="shared" ca="1" si="26"/>
        <v>3912367330.198925</v>
      </c>
      <c r="AD128" s="90">
        <f t="shared" ca="1" si="26"/>
        <v>3902714955.0817809</v>
      </c>
      <c r="AE128" s="90">
        <f t="shared" ca="1" si="26"/>
        <v>3893062579.9646368</v>
      </c>
      <c r="AF128" s="90">
        <f t="shared" ca="1" si="26"/>
        <v>3883410204.8474922</v>
      </c>
      <c r="AG128" s="90">
        <f t="shared" ca="1" si="26"/>
        <v>3873757829.7303476</v>
      </c>
      <c r="AH128" s="90">
        <f t="shared" ca="1" si="26"/>
        <v>3864105454.613203</v>
      </c>
      <c r="AI128" s="90">
        <f t="shared" ca="1" si="26"/>
        <v>3854453079.4960585</v>
      </c>
      <c r="AJ128" s="90">
        <f t="shared" ca="1" si="26"/>
        <v>3844800704.3789139</v>
      </c>
      <c r="AK128" s="90">
        <f t="shared" ca="1" si="26"/>
        <v>3835148329.2617693</v>
      </c>
      <c r="AL128" s="90">
        <f t="shared" ca="1" si="26"/>
        <v>3825495954.1446252</v>
      </c>
      <c r="AM128" s="90">
        <f t="shared" ca="1" si="25"/>
        <v>3815843579.0274811</v>
      </c>
      <c r="AN128" s="90">
        <f t="shared" ca="1" si="25"/>
        <v>3806191203.9103365</v>
      </c>
      <c r="AO128" s="90">
        <f t="shared" ca="1" si="25"/>
        <v>3796538828.7931914</v>
      </c>
      <c r="AP128">
        <f ca="1">V128*'Process Emissions Multipliers'!$E$45</f>
        <v>3786886453.6760473</v>
      </c>
    </row>
    <row r="129" spans="1:42">
      <c r="A129" s="74">
        <v>77</v>
      </c>
      <c r="B129">
        <f ca="1">IF('Waste 2010'!$A137="MR",INDIRECT("'Waste 2010'!"&amp;'Country Selector'!$B$3&amp;ROW($A137))*10^12,0)</f>
        <v>771800774.93999016</v>
      </c>
      <c r="C129" s="90">
        <f t="shared" ca="1" si="27"/>
        <v>1068421060.7734852</v>
      </c>
      <c r="D129" s="90">
        <f t="shared" ca="1" si="27"/>
        <v>1365041346.6069803</v>
      </c>
      <c r="E129" s="90">
        <f t="shared" ca="1" si="27"/>
        <v>1661661632.4404755</v>
      </c>
      <c r="F129" s="90">
        <f t="shared" ca="1" si="27"/>
        <v>1958281918.2739701</v>
      </c>
      <c r="G129" s="90">
        <f t="shared" ca="1" si="27"/>
        <v>2254902204.1074653</v>
      </c>
      <c r="H129" s="90">
        <f t="shared" ca="1" si="27"/>
        <v>2551522489.9409604</v>
      </c>
      <c r="I129" s="90">
        <f t="shared" ca="1" si="27"/>
        <v>2848142775.7744555</v>
      </c>
      <c r="J129" s="90">
        <f t="shared" ca="1" si="27"/>
        <v>3144763061.6079502</v>
      </c>
      <c r="K129" s="90">
        <f t="shared" ca="1" si="27"/>
        <v>3441383347.4414454</v>
      </c>
      <c r="L129">
        <f ca="1">IF('Waste 2020'!$A137="MR",INDIRECT("'Waste 2020'!"&amp;'Country Selector'!$B$3&amp;ROW($A137))*10^12,0)*'Process Emissions Multipliers'!$B$45</f>
        <v>3738003633.2749405</v>
      </c>
      <c r="M129" s="90">
        <f t="shared" ca="1" si="28"/>
        <v>3680388710.8252583</v>
      </c>
      <c r="N129" s="90">
        <f t="shared" ca="1" si="28"/>
        <v>3622773788.3755755</v>
      </c>
      <c r="O129" s="90">
        <f t="shared" ca="1" si="28"/>
        <v>3565158865.9258938</v>
      </c>
      <c r="P129" s="90">
        <f t="shared" ca="1" si="28"/>
        <v>3507543943.4762115</v>
      </c>
      <c r="Q129" s="90">
        <f t="shared" ca="1" si="28"/>
        <v>3449929021.0265288</v>
      </c>
      <c r="R129" s="90">
        <f t="shared" ca="1" si="28"/>
        <v>3392314098.5768461</v>
      </c>
      <c r="S129" s="90">
        <f t="shared" ca="1" si="28"/>
        <v>3334699176.1271639</v>
      </c>
      <c r="T129" s="90">
        <f t="shared" ca="1" si="28"/>
        <v>3277084253.6774817</v>
      </c>
      <c r="U129" s="90">
        <f t="shared" ca="1" si="28"/>
        <v>3219469331.2277999</v>
      </c>
      <c r="V129">
        <f ca="1">IF('Waste 2030'!$A137="MR",INDIRECT("'Waste 2030'!"&amp;'Country Selector'!$B$3&amp;ROW($A137))*10^12,0)*'Process Emissions Multipliers'!$D$45</f>
        <v>3161854408.7781172</v>
      </c>
      <c r="W129" s="90">
        <f t="shared" ca="1" si="26"/>
        <v>3154186089.3646336</v>
      </c>
      <c r="X129" s="90">
        <f t="shared" ca="1" si="26"/>
        <v>3146517769.9511499</v>
      </c>
      <c r="Y129" s="90">
        <f t="shared" ca="1" si="26"/>
        <v>3138849450.5376658</v>
      </c>
      <c r="Z129" s="90">
        <f t="shared" ca="1" si="26"/>
        <v>3131181131.1241817</v>
      </c>
      <c r="AA129" s="90">
        <f t="shared" ca="1" si="26"/>
        <v>3123512811.7106981</v>
      </c>
      <c r="AB129" s="90">
        <f t="shared" ca="1" si="26"/>
        <v>3115844492.297214</v>
      </c>
      <c r="AC129" s="90">
        <f t="shared" ca="1" si="26"/>
        <v>3108176172.8837304</v>
      </c>
      <c r="AD129" s="90">
        <f t="shared" ca="1" si="26"/>
        <v>3100507853.4702463</v>
      </c>
      <c r="AE129" s="90">
        <f t="shared" ca="1" si="26"/>
        <v>3092839534.0567627</v>
      </c>
      <c r="AF129" s="90">
        <f t="shared" ca="1" si="26"/>
        <v>3085171214.6432791</v>
      </c>
      <c r="AG129" s="90">
        <f t="shared" ca="1" si="26"/>
        <v>3077502895.2297955</v>
      </c>
      <c r="AH129" s="90">
        <f t="shared" ca="1" si="26"/>
        <v>3069834575.8163114</v>
      </c>
      <c r="AI129" s="90">
        <f t="shared" ca="1" si="26"/>
        <v>3062166256.4028277</v>
      </c>
      <c r="AJ129" s="90">
        <f t="shared" ca="1" si="26"/>
        <v>3054497936.9893436</v>
      </c>
      <c r="AK129" s="90">
        <f t="shared" ca="1" si="26"/>
        <v>3046829617.57586</v>
      </c>
      <c r="AL129" s="90">
        <f t="shared" ca="1" si="26"/>
        <v>3039161298.1623759</v>
      </c>
      <c r="AM129" s="90">
        <f t="shared" ca="1" si="25"/>
        <v>3031492978.7488923</v>
      </c>
      <c r="AN129" s="90">
        <f t="shared" ca="1" si="25"/>
        <v>3023824659.3354087</v>
      </c>
      <c r="AO129" s="90">
        <f t="shared" ca="1" si="25"/>
        <v>3016156339.9219246</v>
      </c>
      <c r="AP129">
        <f ca="1">V129*'Process Emissions Multipliers'!$E$45</f>
        <v>3008488020.508441</v>
      </c>
    </row>
    <row r="130" spans="1:42">
      <c r="A130" s="74">
        <v>78</v>
      </c>
      <c r="B130">
        <f ca="1">IF('Waste 2010'!$A138="MR",INDIRECT("'Waste 2010'!"&amp;'Country Selector'!$B$3&amp;ROW($A138))*10^12,0)</f>
        <v>2875516580.2767382</v>
      </c>
      <c r="C130" s="90">
        <f t="shared" ca="1" si="27"/>
        <v>2806834140.9155221</v>
      </c>
      <c r="D130" s="90">
        <f t="shared" ca="1" si="27"/>
        <v>2738151701.554306</v>
      </c>
      <c r="E130" s="90">
        <f t="shared" ca="1" si="27"/>
        <v>2669469262.1930895</v>
      </c>
      <c r="F130" s="90">
        <f t="shared" ca="1" si="27"/>
        <v>2600786822.8318734</v>
      </c>
      <c r="G130" s="90">
        <f t="shared" ca="1" si="27"/>
        <v>2532104383.4706569</v>
      </c>
      <c r="H130" s="90">
        <f t="shared" ca="1" si="27"/>
        <v>2463421944.1094408</v>
      </c>
      <c r="I130" s="90">
        <f t="shared" ca="1" si="27"/>
        <v>2394739504.7482243</v>
      </c>
      <c r="J130" s="90">
        <f t="shared" ca="1" si="27"/>
        <v>2326057065.3870082</v>
      </c>
      <c r="K130" s="90">
        <f t="shared" ca="1" si="27"/>
        <v>2257374626.0257916</v>
      </c>
      <c r="L130">
        <f ca="1">IF('Waste 2020'!$A138="MR",INDIRECT("'Waste 2020'!"&amp;'Country Selector'!$B$3&amp;ROW($A138))*10^12,0)*'Process Emissions Multipliers'!$B$45</f>
        <v>2188692186.6645756</v>
      </c>
      <c r="M130" s="90">
        <f t="shared" ca="1" si="28"/>
        <v>2269955369.5666194</v>
      </c>
      <c r="N130" s="90">
        <f t="shared" ca="1" si="28"/>
        <v>2351218552.4686632</v>
      </c>
      <c r="O130" s="90">
        <f t="shared" ca="1" si="28"/>
        <v>2432481735.370707</v>
      </c>
      <c r="P130" s="90">
        <f t="shared" ca="1" si="28"/>
        <v>2513744918.2727509</v>
      </c>
      <c r="Q130" s="90">
        <f t="shared" ca="1" si="28"/>
        <v>2595008101.1747947</v>
      </c>
      <c r="R130" s="90">
        <f t="shared" ca="1" si="28"/>
        <v>2676271284.0768385</v>
      </c>
      <c r="S130" s="90">
        <f t="shared" ca="1" si="28"/>
        <v>2757534466.9788828</v>
      </c>
      <c r="T130" s="90">
        <f t="shared" ca="1" si="28"/>
        <v>2838797649.8809261</v>
      </c>
      <c r="U130" s="90">
        <f t="shared" ca="1" si="28"/>
        <v>2920060832.78297</v>
      </c>
      <c r="V130">
        <f ca="1">IF('Waste 2030'!$A138="MR",INDIRECT("'Waste 2030'!"&amp;'Country Selector'!$B$3&amp;ROW($A138))*10^12,0)*'Process Emissions Multipliers'!$D$45</f>
        <v>3001324015.6850138</v>
      </c>
      <c r="W130" s="90">
        <f t="shared" ca="1" si="26"/>
        <v>2994045024.2324862</v>
      </c>
      <c r="X130" s="90">
        <f t="shared" ca="1" si="26"/>
        <v>2986766032.7799587</v>
      </c>
      <c r="Y130" s="90">
        <f t="shared" ca="1" si="26"/>
        <v>2979487041.3274307</v>
      </c>
      <c r="Z130" s="90">
        <f t="shared" ca="1" si="26"/>
        <v>2972208049.8749032</v>
      </c>
      <c r="AA130" s="90">
        <f t="shared" ca="1" si="26"/>
        <v>2964929058.4223762</v>
      </c>
      <c r="AB130" s="90">
        <f t="shared" ca="1" si="26"/>
        <v>2957650066.9698486</v>
      </c>
      <c r="AC130" s="90">
        <f t="shared" ca="1" si="26"/>
        <v>2950371075.5173206</v>
      </c>
      <c r="AD130" s="90">
        <f t="shared" ca="1" si="26"/>
        <v>2943092084.0647931</v>
      </c>
      <c r="AE130" s="90">
        <f t="shared" ca="1" si="26"/>
        <v>2935813092.6122656</v>
      </c>
      <c r="AF130" s="90">
        <f t="shared" ca="1" si="26"/>
        <v>2928534101.1597376</v>
      </c>
      <c r="AG130" s="90">
        <f t="shared" ca="1" si="26"/>
        <v>2921255109.7072101</v>
      </c>
      <c r="AH130" s="90">
        <f t="shared" ca="1" si="26"/>
        <v>2913976118.2546825</v>
      </c>
      <c r="AI130" s="90">
        <f t="shared" ca="1" si="26"/>
        <v>2906697126.802155</v>
      </c>
      <c r="AJ130" s="90">
        <f t="shared" ca="1" si="26"/>
        <v>2899418135.3496275</v>
      </c>
      <c r="AK130" s="90">
        <f t="shared" ca="1" si="26"/>
        <v>2892139143.8971</v>
      </c>
      <c r="AL130" s="90">
        <f t="shared" ca="1" si="26"/>
        <v>2884860152.4445724</v>
      </c>
      <c r="AM130" s="90">
        <f t="shared" ca="1" si="25"/>
        <v>2877581160.9920449</v>
      </c>
      <c r="AN130" s="90">
        <f t="shared" ca="1" si="25"/>
        <v>2870302169.5395169</v>
      </c>
      <c r="AO130" s="90">
        <f t="shared" ca="1" si="25"/>
        <v>2863023178.0869899</v>
      </c>
      <c r="AP130">
        <f ca="1">V130*'Process Emissions Multipliers'!$E$45</f>
        <v>2855744186.6344619</v>
      </c>
    </row>
    <row r="131" spans="1:42">
      <c r="A131" s="74">
        <v>79</v>
      </c>
      <c r="B131">
        <f ca="1">IF('Waste 2010'!$A139="MR",INDIRECT("'Waste 2010'!"&amp;'Country Selector'!$B$3&amp;ROW($A139))*10^12,0)</f>
        <v>3428402460.2015963</v>
      </c>
      <c r="C131" s="90">
        <f t="shared" ca="1" si="27"/>
        <v>3229907143.7314997</v>
      </c>
      <c r="D131" s="90">
        <f t="shared" ca="1" si="27"/>
        <v>3031411827.2614031</v>
      </c>
      <c r="E131" s="90">
        <f t="shared" ca="1" si="27"/>
        <v>2832916510.7913065</v>
      </c>
      <c r="F131" s="90">
        <f t="shared" ca="1" si="27"/>
        <v>2634421194.3212099</v>
      </c>
      <c r="G131" s="90">
        <f t="shared" ca="1" si="27"/>
        <v>2435925877.8511133</v>
      </c>
      <c r="H131" s="90">
        <f t="shared" ca="1" si="27"/>
        <v>2237430561.3810167</v>
      </c>
      <c r="I131" s="90">
        <f t="shared" ca="1" si="27"/>
        <v>2038935244.9109201</v>
      </c>
      <c r="J131" s="90">
        <f t="shared" ca="1" si="27"/>
        <v>1840439928.4408236</v>
      </c>
      <c r="K131" s="90">
        <f t="shared" ca="1" si="27"/>
        <v>1641944611.970727</v>
      </c>
      <c r="L131">
        <f ca="1">IF('Waste 2020'!$A139="MR",INDIRECT("'Waste 2020'!"&amp;'Country Selector'!$B$3&amp;ROW($A139))*10^12,0)*'Process Emissions Multipliers'!$B$45</f>
        <v>1443449295.5006304</v>
      </c>
      <c r="M131" s="90">
        <f t="shared" ca="1" si="28"/>
        <v>1757905724.6438339</v>
      </c>
      <c r="N131" s="90">
        <f t="shared" ca="1" si="28"/>
        <v>2072362153.7870374</v>
      </c>
      <c r="O131" s="90">
        <f t="shared" ca="1" si="28"/>
        <v>2386818582.9302411</v>
      </c>
      <c r="P131" s="90">
        <f t="shared" ca="1" si="28"/>
        <v>2701275012.0734444</v>
      </c>
      <c r="Q131" s="90">
        <f t="shared" ca="1" si="28"/>
        <v>3015731441.2166481</v>
      </c>
      <c r="R131" s="90">
        <f t="shared" ca="1" si="28"/>
        <v>3330187870.3598514</v>
      </c>
      <c r="S131" s="90">
        <f t="shared" ca="1" si="28"/>
        <v>3644644299.5030551</v>
      </c>
      <c r="T131" s="90">
        <f t="shared" ca="1" si="28"/>
        <v>3959100728.6462588</v>
      </c>
      <c r="U131" s="90">
        <f t="shared" ca="1" si="28"/>
        <v>4273557157.7894621</v>
      </c>
      <c r="V131">
        <f ca="1">IF('Waste 2030'!$A139="MR",INDIRECT("'Waste 2030'!"&amp;'Country Selector'!$B$3&amp;ROW($A139))*10^12,0)*'Process Emissions Multipliers'!$D$45</f>
        <v>4588013586.9326658</v>
      </c>
      <c r="W131" s="90">
        <f t="shared" ca="1" si="26"/>
        <v>4576886460.5348387</v>
      </c>
      <c r="X131" s="90">
        <f t="shared" ca="1" si="26"/>
        <v>4565759334.1370096</v>
      </c>
      <c r="Y131" s="90">
        <f t="shared" ca="1" si="26"/>
        <v>4554632207.7391825</v>
      </c>
      <c r="Z131" s="90">
        <f t="shared" ca="1" si="26"/>
        <v>4543505081.3413544</v>
      </c>
      <c r="AA131" s="90">
        <f t="shared" ca="1" si="26"/>
        <v>4532377954.9435272</v>
      </c>
      <c r="AB131" s="90">
        <f t="shared" ca="1" si="26"/>
        <v>4521250828.5456991</v>
      </c>
      <c r="AC131" s="90">
        <f t="shared" ca="1" si="26"/>
        <v>4510123702.147871</v>
      </c>
      <c r="AD131" s="90">
        <f t="shared" ca="1" si="26"/>
        <v>4498996575.7500429</v>
      </c>
      <c r="AE131" s="90">
        <f t="shared" ca="1" si="26"/>
        <v>4487869449.3522158</v>
      </c>
      <c r="AF131" s="90">
        <f t="shared" ca="1" si="26"/>
        <v>4476742322.9543877</v>
      </c>
      <c r="AG131" s="90">
        <f t="shared" ca="1" si="26"/>
        <v>4465615196.5565596</v>
      </c>
      <c r="AH131" s="90">
        <f t="shared" ca="1" si="26"/>
        <v>4454488070.1587324</v>
      </c>
      <c r="AI131" s="90">
        <f t="shared" ca="1" si="26"/>
        <v>4443360943.7609043</v>
      </c>
      <c r="AJ131" s="90">
        <f t="shared" ca="1" si="26"/>
        <v>4432233817.3630762</v>
      </c>
      <c r="AK131" s="90">
        <f t="shared" ca="1" si="26"/>
        <v>4421106690.9652481</v>
      </c>
      <c r="AL131" s="90">
        <f t="shared" ca="1" si="26"/>
        <v>4409979564.567421</v>
      </c>
      <c r="AM131" s="90">
        <f t="shared" ca="1" si="25"/>
        <v>4398852438.1695929</v>
      </c>
      <c r="AN131" s="90">
        <f t="shared" ca="1" si="25"/>
        <v>4387725311.7717657</v>
      </c>
      <c r="AO131" s="90">
        <f t="shared" ca="1" si="25"/>
        <v>4376598185.3739376</v>
      </c>
      <c r="AP131">
        <f ca="1">V131*'Process Emissions Multipliers'!$E$45</f>
        <v>4365471058.9761095</v>
      </c>
    </row>
    <row r="132" spans="1:42">
      <c r="A132" s="74">
        <v>80</v>
      </c>
      <c r="B132">
        <f ca="1">IF('Waste 2010'!$A140="MR",INDIRECT("'Waste 2010'!"&amp;'Country Selector'!$B$3&amp;ROW($A140))*10^12,0)</f>
        <v>2349914952.2852035</v>
      </c>
      <c r="C132" s="90">
        <f t="shared" ca="1" si="27"/>
        <v>2412357076.2843609</v>
      </c>
      <c r="D132" s="90">
        <f t="shared" ca="1" si="27"/>
        <v>2474799200.2835183</v>
      </c>
      <c r="E132" s="90">
        <f t="shared" ca="1" si="27"/>
        <v>2537241324.2826757</v>
      </c>
      <c r="F132" s="90">
        <f t="shared" ca="1" si="27"/>
        <v>2599683448.2818336</v>
      </c>
      <c r="G132" s="90">
        <f t="shared" ca="1" si="27"/>
        <v>2662125572.2809911</v>
      </c>
      <c r="H132" s="90">
        <f t="shared" ca="1" si="27"/>
        <v>2724567696.2801485</v>
      </c>
      <c r="I132" s="90">
        <f t="shared" ca="1" si="27"/>
        <v>2787009820.2793059</v>
      </c>
      <c r="J132" s="90">
        <f t="shared" ca="1" si="27"/>
        <v>2849451944.2784638</v>
      </c>
      <c r="K132" s="90">
        <f t="shared" ca="1" si="27"/>
        <v>2911894068.2776213</v>
      </c>
      <c r="L132">
        <f ca="1">IF('Waste 2020'!$A140="MR",INDIRECT("'Waste 2020'!"&amp;'Country Selector'!$B$3&amp;ROW($A140))*10^12,0)*'Process Emissions Multipliers'!$B$45</f>
        <v>2974336192.2767787</v>
      </c>
      <c r="M132" s="90">
        <f t="shared" ca="1" si="28"/>
        <v>2923094341.3336453</v>
      </c>
      <c r="N132" s="90">
        <f t="shared" ca="1" si="28"/>
        <v>2871852490.390512</v>
      </c>
      <c r="O132" s="90">
        <f t="shared" ca="1" si="28"/>
        <v>2820610639.4473786</v>
      </c>
      <c r="P132" s="90">
        <f t="shared" ca="1" si="28"/>
        <v>2769368788.5042453</v>
      </c>
      <c r="Q132" s="90">
        <f t="shared" ca="1" si="28"/>
        <v>2718126937.5611124</v>
      </c>
      <c r="R132" s="90">
        <f t="shared" ca="1" si="28"/>
        <v>2666885086.617979</v>
      </c>
      <c r="S132" s="90">
        <f t="shared" ca="1" si="28"/>
        <v>2615643235.6748457</v>
      </c>
      <c r="T132" s="90">
        <f t="shared" ca="1" si="28"/>
        <v>2564401384.7317123</v>
      </c>
      <c r="U132" s="90">
        <f t="shared" ca="1" si="28"/>
        <v>2513159533.7885785</v>
      </c>
      <c r="V132">
        <f ca="1">IF('Waste 2030'!$A140="MR",INDIRECT("'Waste 2030'!"&amp;'Country Selector'!$B$3&amp;ROW($A140))*10^12,0)*'Process Emissions Multipliers'!$D$45</f>
        <v>2461917682.8454456</v>
      </c>
      <c r="W132" s="90">
        <f t="shared" ca="1" si="26"/>
        <v>2455946892.0622425</v>
      </c>
      <c r="X132" s="90">
        <f t="shared" ca="1" si="26"/>
        <v>2449976101.2790389</v>
      </c>
      <c r="Y132" s="90">
        <f t="shared" ca="1" si="26"/>
        <v>2444005310.4958358</v>
      </c>
      <c r="Z132" s="90">
        <f t="shared" ca="1" si="26"/>
        <v>2438034519.7126327</v>
      </c>
      <c r="AA132" s="90">
        <f t="shared" ca="1" si="26"/>
        <v>2432063728.9294295</v>
      </c>
      <c r="AB132" s="90">
        <f t="shared" ca="1" si="26"/>
        <v>2426092938.1462269</v>
      </c>
      <c r="AC132" s="90">
        <f t="shared" ca="1" si="26"/>
        <v>2420122147.3630233</v>
      </c>
      <c r="AD132" s="90">
        <f t="shared" ca="1" si="26"/>
        <v>2414151356.5798197</v>
      </c>
      <c r="AE132" s="90">
        <f t="shared" ca="1" si="26"/>
        <v>2408180565.796617</v>
      </c>
      <c r="AF132" s="90">
        <f t="shared" ca="1" si="26"/>
        <v>2402209775.0134134</v>
      </c>
      <c r="AG132" s="90">
        <f t="shared" ca="1" si="26"/>
        <v>2396238984.2302103</v>
      </c>
      <c r="AH132" s="90">
        <f t="shared" ca="1" si="26"/>
        <v>2390268193.4470072</v>
      </c>
      <c r="AI132" s="90">
        <f t="shared" ca="1" si="26"/>
        <v>2384297402.6638041</v>
      </c>
      <c r="AJ132" s="90">
        <f t="shared" ca="1" si="26"/>
        <v>2378326611.8806009</v>
      </c>
      <c r="AK132" s="90">
        <f t="shared" ca="1" si="26"/>
        <v>2372355821.0973978</v>
      </c>
      <c r="AL132" s="90">
        <f t="shared" ca="1" si="26"/>
        <v>2366385030.3141942</v>
      </c>
      <c r="AM132" s="90">
        <f t="shared" ca="1" si="25"/>
        <v>2360414239.5309911</v>
      </c>
      <c r="AN132" s="90">
        <f t="shared" ca="1" si="25"/>
        <v>2354443448.747788</v>
      </c>
      <c r="AO132" s="90">
        <f t="shared" ca="1" si="25"/>
        <v>2348472657.9645848</v>
      </c>
      <c r="AP132">
        <f ca="1">V132*'Process Emissions Multipliers'!$E$45</f>
        <v>2342501867.1813817</v>
      </c>
    </row>
    <row r="133" spans="1:42">
      <c r="A133" s="74">
        <v>81</v>
      </c>
      <c r="B133">
        <f ca="1">IF('Waste 2010'!$A141="MR",INDIRECT("'Waste 2010'!"&amp;'Country Selector'!$B$3&amp;ROW($A141))*10^12,0)</f>
        <v>1553297919.7292461</v>
      </c>
      <c r="C133" s="90">
        <f t="shared" ca="1" si="27"/>
        <v>1611168262.0740118</v>
      </c>
      <c r="D133" s="90">
        <f t="shared" ca="1" si="27"/>
        <v>1669038604.4187777</v>
      </c>
      <c r="E133" s="90">
        <f t="shared" ca="1" si="27"/>
        <v>1726908946.7635431</v>
      </c>
      <c r="F133" s="90">
        <f t="shared" ca="1" si="27"/>
        <v>1784779289.108309</v>
      </c>
      <c r="G133" s="90">
        <f t="shared" ca="1" si="27"/>
        <v>1842649631.4530749</v>
      </c>
      <c r="H133" s="90">
        <f t="shared" ca="1" si="27"/>
        <v>1900519973.7978406</v>
      </c>
      <c r="I133" s="90">
        <f t="shared" ca="1" si="27"/>
        <v>1958390316.1426065</v>
      </c>
      <c r="J133" s="90">
        <f t="shared" ca="1" si="27"/>
        <v>2016260658.4873719</v>
      </c>
      <c r="K133" s="90">
        <f t="shared" ca="1" si="27"/>
        <v>2074131000.8321381</v>
      </c>
      <c r="L133">
        <f ca="1">IF('Waste 2020'!$A141="MR",INDIRECT("'Waste 2020'!"&amp;'Country Selector'!$B$3&amp;ROW($A141))*10^12,0)*'Process Emissions Multipliers'!$B$45</f>
        <v>2132001343.1769035</v>
      </c>
      <c r="M133" s="90">
        <f t="shared" ca="1" si="28"/>
        <v>2454330079.0804801</v>
      </c>
      <c r="N133" s="90">
        <f t="shared" ca="1" si="28"/>
        <v>2776658814.984056</v>
      </c>
      <c r="O133" s="90">
        <f t="shared" ca="1" si="28"/>
        <v>3098987550.8876324</v>
      </c>
      <c r="P133" s="90">
        <f t="shared" ca="1" si="28"/>
        <v>3421316286.7912083</v>
      </c>
      <c r="Q133" s="90">
        <f t="shared" ca="1" si="28"/>
        <v>3743645022.6947851</v>
      </c>
      <c r="R133" s="90">
        <f t="shared" ca="1" si="28"/>
        <v>4065973758.5983615</v>
      </c>
      <c r="S133" s="90">
        <f t="shared" ca="1" si="28"/>
        <v>4388302494.5019369</v>
      </c>
      <c r="T133" s="90">
        <f t="shared" ca="1" si="28"/>
        <v>4710631230.4055138</v>
      </c>
      <c r="U133" s="90">
        <f t="shared" ca="1" si="28"/>
        <v>5032959966.3090897</v>
      </c>
      <c r="V133">
        <f ca="1">IF('Waste 2030'!$A141="MR",INDIRECT("'Waste 2030'!"&amp;'Country Selector'!$B$3&amp;ROW($A141))*10^12,0)*'Process Emissions Multipliers'!$D$45</f>
        <v>5355288702.2126665</v>
      </c>
      <c r="W133" s="90">
        <f t="shared" ca="1" si="26"/>
        <v>5342300734.0741034</v>
      </c>
      <c r="X133" s="90">
        <f t="shared" ca="1" si="26"/>
        <v>5329312765.9355383</v>
      </c>
      <c r="Y133" s="90">
        <f t="shared" ca="1" si="26"/>
        <v>5316324797.7969742</v>
      </c>
      <c r="Z133" s="90">
        <f t="shared" ca="1" si="26"/>
        <v>5303336829.658411</v>
      </c>
      <c r="AA133" s="90">
        <f t="shared" ca="1" si="26"/>
        <v>5290348861.5198479</v>
      </c>
      <c r="AB133" s="90">
        <f t="shared" ca="1" si="26"/>
        <v>5277360893.3812828</v>
      </c>
      <c r="AC133" s="90">
        <f t="shared" ca="1" si="26"/>
        <v>5264372925.2427197</v>
      </c>
      <c r="AD133" s="90">
        <f t="shared" ca="1" si="26"/>
        <v>5251384957.1041555</v>
      </c>
      <c r="AE133" s="90">
        <f t="shared" ca="1" si="26"/>
        <v>5238396988.9655914</v>
      </c>
      <c r="AF133" s="90">
        <f t="shared" ca="1" si="26"/>
        <v>5225409020.8270283</v>
      </c>
      <c r="AG133" s="90">
        <f t="shared" ca="1" si="26"/>
        <v>5212421052.6884632</v>
      </c>
      <c r="AH133" s="90">
        <f t="shared" ca="1" si="26"/>
        <v>5199433084.5499001</v>
      </c>
      <c r="AI133" s="90">
        <f t="shared" ca="1" si="26"/>
        <v>5186445116.4113359</v>
      </c>
      <c r="AJ133" s="90">
        <f t="shared" ca="1" si="26"/>
        <v>5173457148.2727718</v>
      </c>
      <c r="AK133" s="90">
        <f t="shared" ca="1" si="26"/>
        <v>5160469180.1342087</v>
      </c>
      <c r="AL133" s="90">
        <f t="shared" ca="1" si="26"/>
        <v>5147481211.9956446</v>
      </c>
      <c r="AM133" s="90">
        <f t="shared" ca="1" si="25"/>
        <v>5134493243.8570805</v>
      </c>
      <c r="AN133" s="90">
        <f t="shared" ca="1" si="25"/>
        <v>5121505275.7185173</v>
      </c>
      <c r="AO133" s="90">
        <f t="shared" ca="1" si="25"/>
        <v>5108517307.5799532</v>
      </c>
      <c r="AP133">
        <f ca="1">V133*'Process Emissions Multipliers'!$E$45</f>
        <v>5095529339.4413891</v>
      </c>
    </row>
    <row r="134" spans="1:42">
      <c r="A134" s="74">
        <v>82</v>
      </c>
      <c r="B134">
        <f ca="1">IF('Waste 2010'!$A142="MR",INDIRECT("'Waste 2010'!"&amp;'Country Selector'!$B$3&amp;ROW($A142))*10^12,0)</f>
        <v>23880435.856327154</v>
      </c>
      <c r="C134" s="90">
        <f t="shared" ca="1" si="27"/>
        <v>158096688.65899676</v>
      </c>
      <c r="D134" s="90">
        <f t="shared" ca="1" si="27"/>
        <v>292312941.46166635</v>
      </c>
      <c r="E134" s="90">
        <f t="shared" ca="1" si="27"/>
        <v>426529194.26433599</v>
      </c>
      <c r="F134" s="90">
        <f t="shared" ca="1" si="27"/>
        <v>560745447.06700563</v>
      </c>
      <c r="G134" s="90">
        <f t="shared" ca="1" si="27"/>
        <v>694961699.86967516</v>
      </c>
      <c r="H134" s="90">
        <f t="shared" ca="1" si="27"/>
        <v>829177952.6723448</v>
      </c>
      <c r="I134" s="90">
        <f t="shared" ca="1" si="27"/>
        <v>963394205.47501457</v>
      </c>
      <c r="J134" s="90">
        <f t="shared" ca="1" si="27"/>
        <v>1097610458.277684</v>
      </c>
      <c r="K134" s="90">
        <f t="shared" ca="1" si="27"/>
        <v>1231826711.0803537</v>
      </c>
      <c r="L134">
        <f ca="1">IF('Waste 2020'!$A142="MR",INDIRECT("'Waste 2020'!"&amp;'Country Selector'!$B$3&amp;ROW($A142))*10^12,0)*'Process Emissions Multipliers'!$B$45</f>
        <v>1366042963.8830233</v>
      </c>
      <c r="M134" s="90">
        <f t="shared" ca="1" si="28"/>
        <v>1348708315.4484942</v>
      </c>
      <c r="N134" s="90">
        <f t="shared" ca="1" si="28"/>
        <v>1331373667.0139651</v>
      </c>
      <c r="O134" s="90">
        <f t="shared" ca="1" si="28"/>
        <v>1314039018.5794361</v>
      </c>
      <c r="P134" s="90">
        <f t="shared" ca="1" si="28"/>
        <v>1296704370.1449068</v>
      </c>
      <c r="Q134" s="90">
        <f t="shared" ca="1" si="28"/>
        <v>1279369721.7103777</v>
      </c>
      <c r="R134" s="90">
        <f t="shared" ca="1" si="28"/>
        <v>1262035073.2758486</v>
      </c>
      <c r="S134" s="90">
        <f t="shared" ca="1" si="28"/>
        <v>1244700424.8413196</v>
      </c>
      <c r="T134" s="90">
        <f t="shared" ca="1" si="28"/>
        <v>1227365776.4067903</v>
      </c>
      <c r="U134" s="90">
        <f t="shared" ca="1" si="28"/>
        <v>1210031127.9722612</v>
      </c>
      <c r="V134">
        <f ca="1">IF('Waste 2030'!$A142="MR",INDIRECT("'Waste 2030'!"&amp;'Country Selector'!$B$3&amp;ROW($A142))*10^12,0)*'Process Emissions Multipliers'!$D$45</f>
        <v>1192696479.5377321</v>
      </c>
      <c r="W134" s="90">
        <f t="shared" ca="1" si="26"/>
        <v>1189803880.3266358</v>
      </c>
      <c r="X134" s="90">
        <f t="shared" ca="1" si="26"/>
        <v>1186911281.1155396</v>
      </c>
      <c r="Y134" s="90">
        <f t="shared" ca="1" si="26"/>
        <v>1184018681.904443</v>
      </c>
      <c r="Z134" s="90">
        <f t="shared" ca="1" si="26"/>
        <v>1181126082.693347</v>
      </c>
      <c r="AA134" s="90">
        <f t="shared" ca="1" si="26"/>
        <v>1178233483.4822507</v>
      </c>
      <c r="AB134" s="90">
        <f t="shared" ca="1" si="26"/>
        <v>1175340884.2711542</v>
      </c>
      <c r="AC134" s="90">
        <f t="shared" ca="1" si="26"/>
        <v>1172448285.0600579</v>
      </c>
      <c r="AD134" s="90">
        <f t="shared" ca="1" si="26"/>
        <v>1169555685.8489618</v>
      </c>
      <c r="AE134" s="90">
        <f t="shared" ca="1" si="26"/>
        <v>1166663086.6378653</v>
      </c>
      <c r="AF134" s="90">
        <f t="shared" ca="1" si="26"/>
        <v>1163770487.426769</v>
      </c>
      <c r="AG134" s="90">
        <f t="shared" ca="1" si="26"/>
        <v>1160877888.2156727</v>
      </c>
      <c r="AH134" s="90">
        <f t="shared" ca="1" si="26"/>
        <v>1157985289.0045764</v>
      </c>
      <c r="AI134" s="90">
        <f t="shared" ca="1" si="26"/>
        <v>1155092689.7934802</v>
      </c>
      <c r="AJ134" s="90">
        <f t="shared" ca="1" si="26"/>
        <v>1152200090.5823839</v>
      </c>
      <c r="AK134" s="90">
        <f t="shared" ca="1" si="26"/>
        <v>1149307491.3712873</v>
      </c>
      <c r="AL134" s="90">
        <f t="shared" ca="1" si="26"/>
        <v>1146414892.1601913</v>
      </c>
      <c r="AM134" s="90">
        <f t="shared" ca="1" si="25"/>
        <v>1143522292.949095</v>
      </c>
      <c r="AN134" s="90">
        <f t="shared" ca="1" si="25"/>
        <v>1140629693.7379985</v>
      </c>
      <c r="AO134" s="90">
        <f t="shared" ca="1" si="25"/>
        <v>1137737094.5269022</v>
      </c>
      <c r="AP134">
        <f ca="1">V134*'Process Emissions Multipliers'!$E$45</f>
        <v>1134844495.3158059</v>
      </c>
    </row>
    <row r="135" spans="1:42">
      <c r="A135" s="74">
        <v>83</v>
      </c>
      <c r="B135">
        <f ca="1">IF('Waste 2010'!$A143="MR",INDIRECT("'Waste 2010'!"&amp;'Country Selector'!$B$3&amp;ROW($A143))*10^12,0)</f>
        <v>2840418702.1457973</v>
      </c>
      <c r="C135" s="90">
        <f t="shared" ca="1" si="27"/>
        <v>2651720526.4165573</v>
      </c>
      <c r="D135" s="90">
        <f t="shared" ca="1" si="27"/>
        <v>2463022350.6873174</v>
      </c>
      <c r="E135" s="90">
        <f t="shared" ca="1" si="27"/>
        <v>2274324174.9580774</v>
      </c>
      <c r="F135" s="90">
        <f t="shared" ca="1" si="27"/>
        <v>2085625999.2288375</v>
      </c>
      <c r="G135" s="90">
        <f t="shared" ca="1" si="27"/>
        <v>1896927823.4995975</v>
      </c>
      <c r="H135" s="90">
        <f t="shared" ca="1" si="27"/>
        <v>1708229647.7703576</v>
      </c>
      <c r="I135" s="90">
        <f t="shared" ca="1" si="27"/>
        <v>1519531472.0411177</v>
      </c>
      <c r="J135" s="90">
        <f t="shared" ca="1" si="27"/>
        <v>1330833296.3118777</v>
      </c>
      <c r="K135" s="90">
        <f t="shared" ca="1" si="27"/>
        <v>1142135120.5826378</v>
      </c>
      <c r="L135">
        <f ca="1">IF('Waste 2020'!$A143="MR",INDIRECT("'Waste 2020'!"&amp;'Country Selector'!$B$3&amp;ROW($A143))*10^12,0)*'Process Emissions Multipliers'!$B$45</f>
        <v>953436944.85339797</v>
      </c>
      <c r="M135" s="90">
        <f t="shared" ca="1" si="28"/>
        <v>1076726931.2124496</v>
      </c>
      <c r="N135" s="90">
        <f t="shared" ca="1" si="28"/>
        <v>1200016917.571501</v>
      </c>
      <c r="O135" s="90">
        <f t="shared" ca="1" si="28"/>
        <v>1323306903.9305525</v>
      </c>
      <c r="P135" s="90">
        <f t="shared" ca="1" si="28"/>
        <v>1446596890.2896042</v>
      </c>
      <c r="Q135" s="90">
        <f t="shared" ca="1" si="28"/>
        <v>1569886876.6486557</v>
      </c>
      <c r="R135" s="90">
        <f t="shared" ca="1" si="28"/>
        <v>1693176863.0077071</v>
      </c>
      <c r="S135" s="90">
        <f t="shared" ca="1" si="28"/>
        <v>1816466849.3667588</v>
      </c>
      <c r="T135" s="90">
        <f t="shared" ca="1" si="28"/>
        <v>1939756835.7258103</v>
      </c>
      <c r="U135" s="90">
        <f t="shared" ca="1" si="28"/>
        <v>2063046822.084862</v>
      </c>
      <c r="V135">
        <f ca="1">IF('Waste 2030'!$A143="MR",INDIRECT("'Waste 2030'!"&amp;'Country Selector'!$B$3&amp;ROW($A143))*10^12,0)*'Process Emissions Multipliers'!$D$45</f>
        <v>2186336808.4439135</v>
      </c>
      <c r="W135" s="90">
        <f t="shared" ca="1" si="26"/>
        <v>2181034372.9661574</v>
      </c>
      <c r="X135" s="90">
        <f t="shared" ca="1" si="26"/>
        <v>2175731937.4884014</v>
      </c>
      <c r="Y135" s="90">
        <f t="shared" ca="1" si="26"/>
        <v>2170429502.0106454</v>
      </c>
      <c r="Z135" s="90">
        <f t="shared" ca="1" si="26"/>
        <v>2165127066.5328889</v>
      </c>
      <c r="AA135" s="90">
        <f t="shared" ca="1" si="26"/>
        <v>2159824631.0551329</v>
      </c>
      <c r="AB135" s="90">
        <f t="shared" ca="1" si="26"/>
        <v>2154522195.5773768</v>
      </c>
      <c r="AC135" s="90">
        <f t="shared" ca="1" si="26"/>
        <v>2149219760.0996208</v>
      </c>
      <c r="AD135" s="90">
        <f t="shared" ca="1" si="26"/>
        <v>2143917324.6218646</v>
      </c>
      <c r="AE135" s="90">
        <f t="shared" ca="1" si="26"/>
        <v>2138614889.1441083</v>
      </c>
      <c r="AF135" s="90">
        <f t="shared" ca="1" si="26"/>
        <v>2133312453.6663523</v>
      </c>
      <c r="AG135" s="90">
        <f t="shared" ca="1" si="26"/>
        <v>2128010018.1885962</v>
      </c>
      <c r="AH135" s="90">
        <f t="shared" ca="1" si="26"/>
        <v>2122707582.71084</v>
      </c>
      <c r="AI135" s="90">
        <f t="shared" ca="1" si="26"/>
        <v>2117405147.233084</v>
      </c>
      <c r="AJ135" s="90">
        <f t="shared" ca="1" si="26"/>
        <v>2112102711.7553279</v>
      </c>
      <c r="AK135" s="90">
        <f t="shared" ca="1" si="26"/>
        <v>2106800276.2775717</v>
      </c>
      <c r="AL135" s="90">
        <f t="shared" ca="1" si="26"/>
        <v>2101497840.7998157</v>
      </c>
      <c r="AM135" s="90">
        <f t="shared" ca="1" si="25"/>
        <v>2096195405.3220596</v>
      </c>
      <c r="AN135" s="90">
        <f t="shared" ca="1" si="25"/>
        <v>2090892969.8443031</v>
      </c>
      <c r="AO135" s="90">
        <f t="shared" ca="1" si="25"/>
        <v>2085590534.3665473</v>
      </c>
      <c r="AP135">
        <f ca="1">V135*'Process Emissions Multipliers'!$E$45</f>
        <v>2080288098.8887911</v>
      </c>
    </row>
    <row r="136" spans="1:42">
      <c r="A136" s="74">
        <v>84</v>
      </c>
      <c r="B136">
        <f ca="1">IF('Waste 2010'!$A144="MR",INDIRECT("'Waste 2010'!"&amp;'Country Selector'!$B$3&amp;ROW($A144))*10^12,0)</f>
        <v>1526223094.9382172</v>
      </c>
      <c r="C136" s="90">
        <f t="shared" ca="1" si="27"/>
        <v>1536384008.4575691</v>
      </c>
      <c r="D136" s="90">
        <f t="shared" ca="1" si="27"/>
        <v>1546544921.9769211</v>
      </c>
      <c r="E136" s="90">
        <f t="shared" ca="1" si="27"/>
        <v>1556705835.496273</v>
      </c>
      <c r="F136" s="90">
        <f t="shared" ca="1" si="27"/>
        <v>1566866749.015625</v>
      </c>
      <c r="G136" s="90">
        <f t="shared" ca="1" si="27"/>
        <v>1577027662.534977</v>
      </c>
      <c r="H136" s="90">
        <f t="shared" ca="1" si="27"/>
        <v>1587188576.0543289</v>
      </c>
      <c r="I136" s="90">
        <f t="shared" ca="1" si="27"/>
        <v>1597349489.5736811</v>
      </c>
      <c r="J136" s="90">
        <f t="shared" ca="1" si="27"/>
        <v>1607510403.0930331</v>
      </c>
      <c r="K136" s="90">
        <f t="shared" ca="1" si="27"/>
        <v>1617671316.6123848</v>
      </c>
      <c r="L136">
        <f ca="1">IF('Waste 2020'!$A144="MR",INDIRECT("'Waste 2020'!"&amp;'Country Selector'!$B$3&amp;ROW($A144))*10^12,0)*'Process Emissions Multipliers'!$B$45</f>
        <v>1627832230.131737</v>
      </c>
      <c r="M136" s="90">
        <f t="shared" ca="1" si="28"/>
        <v>1603357480.9447777</v>
      </c>
      <c r="N136" s="90">
        <f t="shared" ca="1" si="28"/>
        <v>1578882731.7578187</v>
      </c>
      <c r="O136" s="90">
        <f t="shared" ca="1" si="28"/>
        <v>1554407982.5708597</v>
      </c>
      <c r="P136" s="90">
        <f t="shared" ca="1" si="28"/>
        <v>1529933233.3839004</v>
      </c>
      <c r="Q136" s="90">
        <f t="shared" ca="1" si="28"/>
        <v>1505458484.1969414</v>
      </c>
      <c r="R136" s="90">
        <f t="shared" ca="1" si="28"/>
        <v>1480983735.0099821</v>
      </c>
      <c r="S136" s="90">
        <f t="shared" ca="1" si="28"/>
        <v>1456508985.8230228</v>
      </c>
      <c r="T136" s="90">
        <f t="shared" ca="1" si="28"/>
        <v>1432034236.6360638</v>
      </c>
      <c r="U136" s="90">
        <f t="shared" ca="1" si="28"/>
        <v>1407559487.4491048</v>
      </c>
      <c r="V136">
        <f ca="1">IF('Waste 2030'!$A144="MR",INDIRECT("'Waste 2030'!"&amp;'Country Selector'!$B$3&amp;ROW($A144))*10^12,0)*'Process Emissions Multipliers'!$D$45</f>
        <v>1383084738.2621455</v>
      </c>
      <c r="W136" s="90">
        <f t="shared" ca="1" si="26"/>
        <v>1379730397.9992089</v>
      </c>
      <c r="X136" s="90">
        <f t="shared" ca="1" si="26"/>
        <v>1376376057.7362719</v>
      </c>
      <c r="Y136" s="90">
        <f t="shared" ca="1" si="26"/>
        <v>1373021717.4733353</v>
      </c>
      <c r="Z136" s="90">
        <f t="shared" ca="1" si="26"/>
        <v>1369667377.2103982</v>
      </c>
      <c r="AA136" s="90">
        <f t="shared" ca="1" si="26"/>
        <v>1366313036.9474614</v>
      </c>
      <c r="AB136" s="90">
        <f t="shared" ca="1" si="26"/>
        <v>1362958696.6845245</v>
      </c>
      <c r="AC136" s="90">
        <f t="shared" ca="1" si="26"/>
        <v>1359604356.4215875</v>
      </c>
      <c r="AD136" s="90">
        <f t="shared" ca="1" si="26"/>
        <v>1356250016.1586509</v>
      </c>
      <c r="AE136" s="90">
        <f t="shared" ca="1" si="26"/>
        <v>1352895675.895714</v>
      </c>
      <c r="AF136" s="90">
        <f t="shared" ca="1" si="26"/>
        <v>1349541335.6327772</v>
      </c>
      <c r="AG136" s="90">
        <f t="shared" ca="1" si="26"/>
        <v>1346186995.3698404</v>
      </c>
      <c r="AH136" s="90">
        <f t="shared" ca="1" si="26"/>
        <v>1342832655.1069036</v>
      </c>
      <c r="AI136" s="90">
        <f t="shared" ca="1" si="26"/>
        <v>1339478314.8439667</v>
      </c>
      <c r="AJ136" s="90">
        <f t="shared" ca="1" si="26"/>
        <v>1336123974.5810299</v>
      </c>
      <c r="AK136" s="90">
        <f t="shared" ca="1" si="26"/>
        <v>1332769634.3180928</v>
      </c>
      <c r="AL136" s="90">
        <f t="shared" ca="1" si="26"/>
        <v>1329415294.0551562</v>
      </c>
      <c r="AM136" s="90">
        <f t="shared" ca="1" si="25"/>
        <v>1326060953.7922196</v>
      </c>
      <c r="AN136" s="90">
        <f t="shared" ca="1" si="25"/>
        <v>1322706613.5292826</v>
      </c>
      <c r="AO136" s="90">
        <f t="shared" ca="1" si="25"/>
        <v>1319352273.266346</v>
      </c>
      <c r="AP136">
        <f ca="1">V136*'Process Emissions Multipliers'!$E$45</f>
        <v>1315997933.0034089</v>
      </c>
    </row>
    <row r="137" spans="1:42">
      <c r="A137" s="74">
        <v>85</v>
      </c>
      <c r="B137">
        <f ca="1">IF('Waste 2010'!$A145="MR",INDIRECT("'Waste 2010'!"&amp;'Country Selector'!$B$3&amp;ROW($A145))*10^12,0)</f>
        <v>0</v>
      </c>
      <c r="C137" s="90">
        <f t="shared" ca="1" si="27"/>
        <v>220516515.68364269</v>
      </c>
      <c r="D137" s="90">
        <f t="shared" ca="1" si="27"/>
        <v>441033031.36728537</v>
      </c>
      <c r="E137" s="90">
        <f t="shared" ca="1" si="27"/>
        <v>661549547.050928</v>
      </c>
      <c r="F137" s="90">
        <f t="shared" ca="1" si="27"/>
        <v>882066062.73457074</v>
      </c>
      <c r="G137" s="90">
        <f t="shared" ca="1" si="27"/>
        <v>1102582578.4182134</v>
      </c>
      <c r="H137" s="90">
        <f t="shared" ca="1" si="27"/>
        <v>1323099094.101856</v>
      </c>
      <c r="I137" s="90">
        <f t="shared" ca="1" si="27"/>
        <v>1543615609.7854989</v>
      </c>
      <c r="J137" s="90">
        <f t="shared" ca="1" si="27"/>
        <v>1764132125.4691415</v>
      </c>
      <c r="K137" s="90">
        <f t="shared" ca="1" si="27"/>
        <v>1984648641.1527839</v>
      </c>
      <c r="L137">
        <f ca="1">IF('Waste 2020'!$A145="MR",INDIRECT("'Waste 2020'!"&amp;'Country Selector'!$B$3&amp;ROW($A145))*10^12,0)*'Process Emissions Multipliers'!$B$45</f>
        <v>2205165156.8364267</v>
      </c>
      <c r="M137" s="90">
        <f t="shared" ca="1" si="28"/>
        <v>2202164933.7028179</v>
      </c>
      <c r="N137" s="90">
        <f t="shared" ca="1" si="28"/>
        <v>2199164710.5692091</v>
      </c>
      <c r="O137" s="90">
        <f t="shared" ca="1" si="28"/>
        <v>2196164487.4356003</v>
      </c>
      <c r="P137" s="90">
        <f t="shared" ca="1" si="28"/>
        <v>2193164264.3019915</v>
      </c>
      <c r="Q137" s="90">
        <f t="shared" ca="1" si="28"/>
        <v>2190164041.1683826</v>
      </c>
      <c r="R137" s="90">
        <f t="shared" ca="1" si="28"/>
        <v>2187163818.0347738</v>
      </c>
      <c r="S137" s="90">
        <f t="shared" ca="1" si="28"/>
        <v>2184163594.901165</v>
      </c>
      <c r="T137" s="90">
        <f t="shared" ca="1" si="28"/>
        <v>2181163371.7675562</v>
      </c>
      <c r="U137" s="90">
        <f t="shared" ca="1" si="28"/>
        <v>2178163148.6339474</v>
      </c>
      <c r="V137">
        <f ca="1">IF('Waste 2030'!$A145="MR",INDIRECT("'Waste 2030'!"&amp;'Country Selector'!$B$3&amp;ROW($A145))*10^12,0)*'Process Emissions Multipliers'!$D$45</f>
        <v>2175162925.5003386</v>
      </c>
      <c r="W137" s="90">
        <f t="shared" ca="1" si="26"/>
        <v>2169887589.5953083</v>
      </c>
      <c r="X137" s="90">
        <f t="shared" ca="1" si="26"/>
        <v>2164612253.6902785</v>
      </c>
      <c r="Y137" s="90">
        <f t="shared" ca="1" si="26"/>
        <v>2159336917.7852488</v>
      </c>
      <c r="Z137" s="90">
        <f t="shared" ca="1" si="26"/>
        <v>2154061581.880219</v>
      </c>
      <c r="AA137" s="90">
        <f t="shared" ca="1" si="26"/>
        <v>2148786245.9751887</v>
      </c>
      <c r="AB137" s="90">
        <f t="shared" ca="1" si="26"/>
        <v>2143510910.0701587</v>
      </c>
      <c r="AC137" s="90">
        <f t="shared" ca="1" si="26"/>
        <v>2138235574.1651289</v>
      </c>
      <c r="AD137" s="90">
        <f t="shared" ca="1" si="26"/>
        <v>2132960238.2600989</v>
      </c>
      <c r="AE137" s="90">
        <f t="shared" ca="1" si="26"/>
        <v>2127684902.3550687</v>
      </c>
      <c r="AF137" s="90">
        <f t="shared" ca="1" si="26"/>
        <v>2122409566.4500389</v>
      </c>
      <c r="AG137" s="90">
        <f t="shared" ca="1" si="26"/>
        <v>2117134230.5450091</v>
      </c>
      <c r="AH137" s="90">
        <f t="shared" ca="1" si="26"/>
        <v>2111858894.6399791</v>
      </c>
      <c r="AI137" s="90">
        <f t="shared" ca="1" si="26"/>
        <v>2106583558.7349489</v>
      </c>
      <c r="AJ137" s="90">
        <f t="shared" ca="1" si="26"/>
        <v>2101308222.8299193</v>
      </c>
      <c r="AK137" s="90">
        <f t="shared" ca="1" si="26"/>
        <v>2096032886.9248891</v>
      </c>
      <c r="AL137" s="90">
        <f t="shared" ca="1" si="26"/>
        <v>2090757551.0198593</v>
      </c>
      <c r="AM137" s="90">
        <f t="shared" ca="1" si="25"/>
        <v>2085482215.1148293</v>
      </c>
      <c r="AN137" s="90">
        <f t="shared" ca="1" si="25"/>
        <v>2080206879.2097991</v>
      </c>
      <c r="AO137" s="90">
        <f t="shared" ca="1" si="25"/>
        <v>2074931543.3047693</v>
      </c>
      <c r="AP137">
        <f ca="1">V137*'Process Emissions Multipliers'!$E$45</f>
        <v>2069656207.3997393</v>
      </c>
    </row>
    <row r="138" spans="1:42">
      <c r="A138" s="74">
        <v>86</v>
      </c>
      <c r="B138">
        <f ca="1">IF('Waste 2010'!$A146="MR",INDIRECT("'Waste 2010'!"&amp;'Country Selector'!$B$3&amp;ROW($A146))*10^12,0)</f>
        <v>1087798986.1395321</v>
      </c>
      <c r="C138" s="90">
        <f t="shared" ca="1" si="27"/>
        <v>1162053583.3042245</v>
      </c>
      <c r="D138" s="90">
        <f t="shared" ca="1" si="27"/>
        <v>1236308180.4689171</v>
      </c>
      <c r="E138" s="90">
        <f t="shared" ca="1" si="27"/>
        <v>1310562777.6336098</v>
      </c>
      <c r="F138" s="90">
        <f t="shared" ca="1" si="27"/>
        <v>1384817374.7983022</v>
      </c>
      <c r="G138" s="90">
        <f t="shared" ca="1" si="27"/>
        <v>1459071971.9629948</v>
      </c>
      <c r="H138" s="90">
        <f t="shared" ca="1" si="27"/>
        <v>1533326569.1276875</v>
      </c>
      <c r="I138" s="90">
        <f t="shared" ca="1" si="27"/>
        <v>1607581166.2923799</v>
      </c>
      <c r="J138" s="90">
        <f t="shared" ca="1" si="27"/>
        <v>1681835763.4570725</v>
      </c>
      <c r="K138" s="90">
        <f t="shared" ca="1" si="27"/>
        <v>1756090360.6217649</v>
      </c>
      <c r="L138">
        <f ca="1">IF('Waste 2020'!$A146="MR",INDIRECT("'Waste 2020'!"&amp;'Country Selector'!$B$3&amp;ROW($A146))*10^12,0)*'Process Emissions Multipliers'!$B$45</f>
        <v>1830344957.7864575</v>
      </c>
      <c r="M138" s="90">
        <f t="shared" ca="1" si="28"/>
        <v>1779047747.262558</v>
      </c>
      <c r="N138" s="90">
        <f t="shared" ca="1" si="28"/>
        <v>1727750536.7386582</v>
      </c>
      <c r="O138" s="90">
        <f t="shared" ca="1" si="28"/>
        <v>1676453326.2147586</v>
      </c>
      <c r="P138" s="90">
        <f t="shared" ca="1" si="28"/>
        <v>1625156115.6908588</v>
      </c>
      <c r="Q138" s="90">
        <f t="shared" ca="1" si="28"/>
        <v>1573858905.1669593</v>
      </c>
      <c r="R138" s="90">
        <f t="shared" ca="1" si="28"/>
        <v>1522561694.6430597</v>
      </c>
      <c r="S138" s="90">
        <f t="shared" ca="1" si="28"/>
        <v>1471264484.1191602</v>
      </c>
      <c r="T138" s="90">
        <f t="shared" ca="1" si="28"/>
        <v>1419967273.5952604</v>
      </c>
      <c r="U138" s="90">
        <f t="shared" ca="1" si="28"/>
        <v>1368670063.0713606</v>
      </c>
      <c r="V138">
        <f ca="1">IF('Waste 2030'!$A146="MR",INDIRECT("'Waste 2030'!"&amp;'Country Selector'!$B$3&amp;ROW($A146))*10^12,0)*'Process Emissions Multipliers'!$D$45</f>
        <v>1317372852.547461</v>
      </c>
      <c r="W138" s="90">
        <f t="shared" ca="1" si="26"/>
        <v>1314177880.7005789</v>
      </c>
      <c r="X138" s="90">
        <f t="shared" ca="1" si="26"/>
        <v>1310982908.8536966</v>
      </c>
      <c r="Y138" s="90">
        <f t="shared" ca="1" si="26"/>
        <v>1307787937.0068147</v>
      </c>
      <c r="Z138" s="90">
        <f t="shared" ca="1" si="26"/>
        <v>1304592965.1599326</v>
      </c>
      <c r="AA138" s="90">
        <f t="shared" ca="1" si="26"/>
        <v>1301397993.3130503</v>
      </c>
      <c r="AB138" s="90">
        <f t="shared" ca="1" si="26"/>
        <v>1298203021.4661684</v>
      </c>
      <c r="AC138" s="90">
        <f t="shared" ca="1" si="26"/>
        <v>1295008049.6192861</v>
      </c>
      <c r="AD138" s="90">
        <f t="shared" ca="1" si="26"/>
        <v>1291813077.772404</v>
      </c>
      <c r="AE138" s="90">
        <f t="shared" ca="1" si="26"/>
        <v>1288618105.9255219</v>
      </c>
      <c r="AF138" s="90">
        <f t="shared" ca="1" si="26"/>
        <v>1285423134.0786397</v>
      </c>
      <c r="AG138" s="90">
        <f t="shared" ca="1" si="26"/>
        <v>1282228162.2317576</v>
      </c>
      <c r="AH138" s="90">
        <f t="shared" ca="1" si="26"/>
        <v>1279033190.3848755</v>
      </c>
      <c r="AI138" s="90">
        <f t="shared" ca="1" si="26"/>
        <v>1275838218.5379934</v>
      </c>
      <c r="AJ138" s="90">
        <f t="shared" ca="1" si="26"/>
        <v>1272643246.6911113</v>
      </c>
      <c r="AK138" s="90">
        <f t="shared" ca="1" si="26"/>
        <v>1269448274.8442292</v>
      </c>
      <c r="AL138" s="90">
        <f t="shared" ca="1" si="26"/>
        <v>1266253302.9973469</v>
      </c>
      <c r="AM138" s="90">
        <f t="shared" ca="1" si="25"/>
        <v>1263058331.1504648</v>
      </c>
      <c r="AN138" s="90">
        <f t="shared" ca="1" si="25"/>
        <v>1259863359.3035827</v>
      </c>
      <c r="AO138" s="90">
        <f t="shared" ca="1" si="25"/>
        <v>1256668387.4567006</v>
      </c>
      <c r="AP138">
        <f ca="1">V138*'Process Emissions Multipliers'!$E$45</f>
        <v>1253473415.6098185</v>
      </c>
    </row>
    <row r="139" spans="1:42">
      <c r="A139" s="74">
        <v>87</v>
      </c>
      <c r="B139">
        <f ca="1">IF('Waste 2010'!$A147="MR",INDIRECT("'Waste 2010'!"&amp;'Country Selector'!$B$3&amp;ROW($A147))*10^12,0)</f>
        <v>1457323474.1614983</v>
      </c>
      <c r="C139" s="90">
        <f t="shared" ca="1" si="27"/>
        <v>1651003271.9003778</v>
      </c>
      <c r="D139" s="90">
        <f t="shared" ca="1" si="27"/>
        <v>1844683069.6392572</v>
      </c>
      <c r="E139" s="90">
        <f t="shared" ca="1" si="27"/>
        <v>2038362867.3781366</v>
      </c>
      <c r="F139" s="90">
        <f t="shared" ca="1" si="27"/>
        <v>2232042665.1170163</v>
      </c>
      <c r="G139" s="90">
        <f t="shared" ca="1" si="27"/>
        <v>2425722462.8558955</v>
      </c>
      <c r="H139" s="90">
        <f t="shared" ca="1" si="27"/>
        <v>2619402260.5947752</v>
      </c>
      <c r="I139" s="90">
        <f t="shared" ca="1" si="27"/>
        <v>2813082058.3336544</v>
      </c>
      <c r="J139" s="90">
        <f t="shared" ca="1" si="27"/>
        <v>3006761856.0725341</v>
      </c>
      <c r="K139" s="90">
        <f t="shared" ca="1" si="27"/>
        <v>3200441653.8114133</v>
      </c>
      <c r="L139">
        <f ca="1">IF('Waste 2020'!$A147="MR",INDIRECT("'Waste 2020'!"&amp;'Country Selector'!$B$3&amp;ROW($A147))*10^12,0)*'Process Emissions Multipliers'!$B$45</f>
        <v>3394121451.550293</v>
      </c>
      <c r="M139" s="90">
        <f t="shared" ca="1" si="28"/>
        <v>3428194320.1326694</v>
      </c>
      <c r="N139" s="90">
        <f t="shared" ca="1" si="28"/>
        <v>3462267188.7150459</v>
      </c>
      <c r="O139" s="90">
        <f t="shared" ca="1" si="28"/>
        <v>3496340057.2974224</v>
      </c>
      <c r="P139" s="90">
        <f t="shared" ca="1" si="28"/>
        <v>3530412925.8797989</v>
      </c>
      <c r="Q139" s="90">
        <f t="shared" ca="1" si="28"/>
        <v>3564485794.4621758</v>
      </c>
      <c r="R139" s="90">
        <f t="shared" ca="1" si="28"/>
        <v>3598558663.0445523</v>
      </c>
      <c r="S139" s="90">
        <f t="shared" ca="1" si="28"/>
        <v>3632631531.6269288</v>
      </c>
      <c r="T139" s="90">
        <f t="shared" ca="1" si="28"/>
        <v>3666704400.2093053</v>
      </c>
      <c r="U139" s="90">
        <f t="shared" ca="1" si="28"/>
        <v>3700777268.7916818</v>
      </c>
      <c r="V139">
        <f ca="1">IF('Waste 2030'!$A147="MR",INDIRECT("'Waste 2030'!"&amp;'Country Selector'!$B$3&amp;ROW($A147))*10^12,0)*'Process Emissions Multipliers'!$D$45</f>
        <v>3734850137.3740582</v>
      </c>
      <c r="W139" s="90">
        <f t="shared" ca="1" si="26"/>
        <v>3725792154.2691541</v>
      </c>
      <c r="X139" s="90">
        <f t="shared" ca="1" si="26"/>
        <v>3716734171.1642504</v>
      </c>
      <c r="Y139" s="90">
        <f t="shared" ca="1" si="26"/>
        <v>3707676188.0593467</v>
      </c>
      <c r="Z139" s="90">
        <f t="shared" ca="1" si="26"/>
        <v>3698618204.954443</v>
      </c>
      <c r="AA139" s="90">
        <f t="shared" ca="1" si="26"/>
        <v>3689560221.8495383</v>
      </c>
      <c r="AB139" s="90">
        <f t="shared" ca="1" si="26"/>
        <v>3680502238.7446346</v>
      </c>
      <c r="AC139" s="90">
        <f t="shared" ca="1" si="26"/>
        <v>3671444255.6397305</v>
      </c>
      <c r="AD139" s="90">
        <f t="shared" ca="1" si="26"/>
        <v>3662386272.5348272</v>
      </c>
      <c r="AE139" s="90">
        <f t="shared" ca="1" si="26"/>
        <v>3653328289.4299231</v>
      </c>
      <c r="AF139" s="90">
        <f t="shared" ca="1" si="26"/>
        <v>3644270306.3250189</v>
      </c>
      <c r="AG139" s="90">
        <f t="shared" ca="1" si="26"/>
        <v>3635212323.2201157</v>
      </c>
      <c r="AH139" s="90">
        <f t="shared" ca="1" si="26"/>
        <v>3626154340.1152115</v>
      </c>
      <c r="AI139" s="90">
        <f t="shared" ca="1" si="26"/>
        <v>3617096357.0103073</v>
      </c>
      <c r="AJ139" s="90">
        <f t="shared" ca="1" si="26"/>
        <v>3608038373.9054041</v>
      </c>
      <c r="AK139" s="90">
        <f t="shared" ca="1" si="26"/>
        <v>3598980390.8004999</v>
      </c>
      <c r="AL139" s="90">
        <f t="shared" ca="1" si="26"/>
        <v>3589922407.6955957</v>
      </c>
      <c r="AM139" s="90">
        <f t="shared" ca="1" si="25"/>
        <v>3580864424.5906916</v>
      </c>
      <c r="AN139" s="90">
        <f t="shared" ca="1" si="25"/>
        <v>3571806441.4857874</v>
      </c>
      <c r="AO139" s="90">
        <f t="shared" ca="1" si="25"/>
        <v>3562748458.3808842</v>
      </c>
      <c r="AP139">
        <f ca="1">V139*'Process Emissions Multipliers'!$E$45</f>
        <v>3553690475.27598</v>
      </c>
    </row>
    <row r="140" spans="1:42">
      <c r="A140" s="74">
        <v>88</v>
      </c>
      <c r="B140">
        <f ca="1">IF('Waste 2010'!$A148="MR",INDIRECT("'Waste 2010'!"&amp;'Country Selector'!$B$3&amp;ROW($A148))*10^12,0)</f>
        <v>320823061.1093654</v>
      </c>
      <c r="C140" s="90">
        <f t="shared" ca="1" si="27"/>
        <v>473225528.28921735</v>
      </c>
      <c r="D140" s="90">
        <f t="shared" ca="1" si="27"/>
        <v>625627995.46906924</v>
      </c>
      <c r="E140" s="90">
        <f t="shared" ca="1" si="27"/>
        <v>778030462.64892113</v>
      </c>
      <c r="F140" s="90">
        <f t="shared" ca="1" si="27"/>
        <v>930432929.82877314</v>
      </c>
      <c r="G140" s="90">
        <f t="shared" ca="1" si="27"/>
        <v>1082835397.008625</v>
      </c>
      <c r="H140" s="90">
        <f t="shared" ca="1" si="27"/>
        <v>1235237864.1884768</v>
      </c>
      <c r="I140" s="90">
        <f t="shared" ca="1" si="27"/>
        <v>1387640331.3683288</v>
      </c>
      <c r="J140" s="90">
        <f t="shared" ca="1" si="27"/>
        <v>1540042798.5481808</v>
      </c>
      <c r="K140" s="90">
        <f t="shared" ca="1" si="27"/>
        <v>1692445265.7280328</v>
      </c>
      <c r="L140">
        <f ca="1">IF('Waste 2020'!$A148="MR",INDIRECT("'Waste 2020'!"&amp;'Country Selector'!$B$3&amp;ROW($A148))*10^12,0)*'Process Emissions Multipliers'!$B$45</f>
        <v>1844847732.9078846</v>
      </c>
      <c r="M140" s="90">
        <f t="shared" ca="1" si="28"/>
        <v>1660362959.6170962</v>
      </c>
      <c r="N140" s="90">
        <f t="shared" ca="1" si="28"/>
        <v>1475878186.3263078</v>
      </c>
      <c r="O140" s="90">
        <f t="shared" ca="1" si="28"/>
        <v>1291393413.0355191</v>
      </c>
      <c r="P140" s="90">
        <f t="shared" ca="1" si="28"/>
        <v>1106908639.7447307</v>
      </c>
      <c r="Q140" s="90">
        <f t="shared" ca="1" si="28"/>
        <v>922423866.4539423</v>
      </c>
      <c r="R140" s="90">
        <f t="shared" ca="1" si="28"/>
        <v>737939093.16315389</v>
      </c>
      <c r="S140" s="90">
        <f t="shared" ca="1" si="28"/>
        <v>553454319.87236536</v>
      </c>
      <c r="T140" s="90">
        <f t="shared" ca="1" si="28"/>
        <v>368969546.58157694</v>
      </c>
      <c r="U140" s="90">
        <f t="shared" ca="1" si="28"/>
        <v>184484773.29078847</v>
      </c>
      <c r="V140">
        <f ca="1">IF('Waste 2030'!$A148="MR",INDIRECT("'Waste 2030'!"&amp;'Country Selector'!$B$3&amp;ROW($A148))*10^12,0)*'Process Emissions Multipliers'!$D$45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Multipliers'!$E$45</f>
        <v>0</v>
      </c>
    </row>
    <row r="141" spans="1:42">
      <c r="A141" s="74">
        <v>89</v>
      </c>
      <c r="B141">
        <f ca="1">IF('Waste 2010'!$A149="MR",INDIRECT("'Waste 2010'!"&amp;'Country Selector'!$B$3&amp;ROW($A149))*10^12,0)</f>
        <v>404597344.70665866</v>
      </c>
      <c r="C141" s="90">
        <f t="shared" ca="1" si="27"/>
        <v>364137610.23599279</v>
      </c>
      <c r="D141" s="90">
        <f t="shared" ca="1" si="27"/>
        <v>323677875.76532692</v>
      </c>
      <c r="E141" s="90">
        <f t="shared" ca="1" si="27"/>
        <v>283218141.29466105</v>
      </c>
      <c r="F141" s="90">
        <f t="shared" ca="1" si="27"/>
        <v>242758406.8239952</v>
      </c>
      <c r="G141" s="90">
        <f t="shared" ca="1" si="27"/>
        <v>202298672.35332933</v>
      </c>
      <c r="H141" s="90">
        <f t="shared" ca="1" si="27"/>
        <v>161838937.88266346</v>
      </c>
      <c r="I141" s="90">
        <f t="shared" ca="1" si="27"/>
        <v>121379203.4119976</v>
      </c>
      <c r="J141" s="90">
        <f t="shared" ca="1" si="27"/>
        <v>80919468.941331729</v>
      </c>
      <c r="K141" s="90">
        <f t="shared" ca="1" si="27"/>
        <v>40459734.470665865</v>
      </c>
      <c r="L141">
        <f ca="1">IF('Waste 2020'!$A149="MR",INDIRECT("'Waste 2020'!"&amp;'Country Selector'!$B$3&amp;ROW($A149))*10^12,0)*'Process Emissions Multipliers'!$B$45</f>
        <v>0</v>
      </c>
      <c r="M141" s="90">
        <f t="shared" ca="1" si="28"/>
        <v>111497232.01699094</v>
      </c>
      <c r="N141" s="90">
        <f t="shared" ca="1" si="28"/>
        <v>222994464.03398189</v>
      </c>
      <c r="O141" s="90">
        <f t="shared" ca="1" si="28"/>
        <v>334491696.05097282</v>
      </c>
      <c r="P141" s="90">
        <f t="shared" ca="1" si="28"/>
        <v>445988928.06796378</v>
      </c>
      <c r="Q141" s="90">
        <f t="shared" ca="1" si="28"/>
        <v>557486160.08495474</v>
      </c>
      <c r="R141" s="90">
        <f t="shared" ca="1" si="28"/>
        <v>668983392.10194564</v>
      </c>
      <c r="S141" s="90">
        <f t="shared" ca="1" si="28"/>
        <v>780480624.11893666</v>
      </c>
      <c r="T141" s="90">
        <f t="shared" ca="1" si="28"/>
        <v>891977856.13592756</v>
      </c>
      <c r="U141" s="90">
        <f t="shared" ca="1" si="28"/>
        <v>1003475088.1529186</v>
      </c>
      <c r="V141">
        <f ca="1">IF('Waste 2030'!$A149="MR",INDIRECT("'Waste 2030'!"&amp;'Country Selector'!$B$3&amp;ROW($A149))*10^12,0)*'Process Emissions Multipliers'!$D$45</f>
        <v>1114972320.1699095</v>
      </c>
      <c r="W141" s="90">
        <f t="shared" ca="1" si="26"/>
        <v>1112268222.2631497</v>
      </c>
      <c r="X141" s="90">
        <f t="shared" ca="1" si="26"/>
        <v>1109564124.35639</v>
      </c>
      <c r="Y141" s="90">
        <f t="shared" ca="1" si="26"/>
        <v>1106860026.4496303</v>
      </c>
      <c r="Z141" s="90">
        <f t="shared" ca="1" si="26"/>
        <v>1104155928.5428705</v>
      </c>
      <c r="AA141" s="90">
        <f t="shared" ca="1" si="26"/>
        <v>1101451830.6361108</v>
      </c>
      <c r="AB141" s="90">
        <f t="shared" ca="1" si="26"/>
        <v>1098747732.729351</v>
      </c>
      <c r="AC141" s="90">
        <f t="shared" ca="1" si="26"/>
        <v>1096043634.8225913</v>
      </c>
      <c r="AD141" s="90">
        <f t="shared" ca="1" si="26"/>
        <v>1093339536.9158316</v>
      </c>
      <c r="AE141" s="90">
        <f t="shared" ca="1" si="26"/>
        <v>1090635439.0090716</v>
      </c>
      <c r="AF141" s="90">
        <f t="shared" ca="1" si="26"/>
        <v>1087931341.1023121</v>
      </c>
      <c r="AG141" s="90">
        <f t="shared" ca="1" si="26"/>
        <v>1085227243.1955523</v>
      </c>
      <c r="AH141" s="90">
        <f t="shared" ca="1" si="26"/>
        <v>1082523145.2887924</v>
      </c>
      <c r="AI141" s="90">
        <f t="shared" ca="1" si="26"/>
        <v>1079819047.3820326</v>
      </c>
      <c r="AJ141" s="90">
        <f t="shared" ca="1" si="26"/>
        <v>1077114949.4752729</v>
      </c>
      <c r="AK141" s="90">
        <f t="shared" ca="1" si="26"/>
        <v>1074410851.5685134</v>
      </c>
      <c r="AL141" s="90">
        <f t="shared" ca="1" si="26"/>
        <v>1071706753.6617535</v>
      </c>
      <c r="AM141" s="90">
        <f t="shared" ca="1" si="25"/>
        <v>1069002655.7549937</v>
      </c>
      <c r="AN141" s="90">
        <f t="shared" ca="1" si="25"/>
        <v>1066298557.8482338</v>
      </c>
      <c r="AO141" s="90">
        <f t="shared" ca="1" si="25"/>
        <v>1063594459.9414743</v>
      </c>
      <c r="AP141">
        <f ca="1">V141*'Process Emissions Multipliers'!$E$45</f>
        <v>1060890362.0347145</v>
      </c>
    </row>
    <row r="142" spans="1:42">
      <c r="A142" s="74">
        <v>90</v>
      </c>
      <c r="B142">
        <f ca="1">IF('Waste 2010'!$A150="MR",INDIRECT("'Waste 2010'!"&amp;'Country Selector'!$B$3&amp;ROW($A150))*10^12,0)</f>
        <v>1841610838.3387809</v>
      </c>
      <c r="C142" s="90">
        <f t="shared" ca="1" si="27"/>
        <v>1777639623.3365035</v>
      </c>
      <c r="D142" s="90">
        <f t="shared" ca="1" si="27"/>
        <v>1713668408.3342261</v>
      </c>
      <c r="E142" s="90">
        <f t="shared" ca="1" si="27"/>
        <v>1649697193.3319488</v>
      </c>
      <c r="F142" s="90">
        <f t="shared" ca="1" si="27"/>
        <v>1585725978.3296714</v>
      </c>
      <c r="G142" s="90">
        <f t="shared" ca="1" si="27"/>
        <v>1521754763.327394</v>
      </c>
      <c r="H142" s="90">
        <f t="shared" ca="1" si="27"/>
        <v>1457783548.3251166</v>
      </c>
      <c r="I142" s="90">
        <f t="shared" ca="1" si="27"/>
        <v>1393812333.3228393</v>
      </c>
      <c r="J142" s="90">
        <f t="shared" ca="1" si="27"/>
        <v>1329841118.3205619</v>
      </c>
      <c r="K142" s="90">
        <f t="shared" ca="1" si="27"/>
        <v>1265869903.3182843</v>
      </c>
      <c r="L142">
        <f ca="1">IF('Waste 2020'!$A150="MR",INDIRECT("'Waste 2020'!"&amp;'Country Selector'!$B$3&amp;ROW($A150))*10^12,0)*'Process Emissions Multipliers'!$B$45</f>
        <v>1201898688.3160069</v>
      </c>
      <c r="M142" s="90">
        <f t="shared" ca="1" si="28"/>
        <v>1301966517.8795693</v>
      </c>
      <c r="N142" s="90">
        <f t="shared" ca="1" si="28"/>
        <v>1402034347.4431314</v>
      </c>
      <c r="O142" s="90">
        <f t="shared" ca="1" si="28"/>
        <v>1502102177.0066938</v>
      </c>
      <c r="P142" s="90">
        <f t="shared" ca="1" si="28"/>
        <v>1602170006.5702562</v>
      </c>
      <c r="Q142" s="90">
        <f t="shared" ca="1" si="28"/>
        <v>1702237836.1338186</v>
      </c>
      <c r="R142" s="90">
        <f t="shared" ca="1" si="28"/>
        <v>1802305665.697381</v>
      </c>
      <c r="S142" s="90">
        <f t="shared" ca="1" si="28"/>
        <v>1902373495.2609434</v>
      </c>
      <c r="T142" s="90">
        <f t="shared" ca="1" si="28"/>
        <v>2002441324.8245053</v>
      </c>
      <c r="U142" s="90">
        <f t="shared" ca="1" si="28"/>
        <v>2102509154.3880677</v>
      </c>
      <c r="V142">
        <f ca="1">IF('Waste 2030'!$A150="MR",INDIRECT("'Waste 2030'!"&amp;'Country Selector'!$B$3&amp;ROW($A150))*10^12,0)*'Process Emissions Multipliers'!$D$45</f>
        <v>2202576983.9516301</v>
      </c>
      <c r="W142" s="90">
        <f t="shared" ca="1" si="26"/>
        <v>2197235161.8238187</v>
      </c>
      <c r="X142" s="90">
        <f t="shared" ca="1" si="26"/>
        <v>2191893339.6960073</v>
      </c>
      <c r="Y142" s="90">
        <f t="shared" ca="1" si="26"/>
        <v>2186551517.5681958</v>
      </c>
      <c r="Z142" s="90">
        <f t="shared" ca="1" si="26"/>
        <v>2181209695.4403844</v>
      </c>
      <c r="AA142" s="90">
        <f t="shared" ca="1" si="26"/>
        <v>2175867873.3125734</v>
      </c>
      <c r="AB142" s="90">
        <f t="shared" ca="1" si="26"/>
        <v>2170526051.184762</v>
      </c>
      <c r="AC142" s="90">
        <f t="shared" ca="1" si="26"/>
        <v>2165184229.0569506</v>
      </c>
      <c r="AD142" s="90">
        <f t="shared" ca="1" si="26"/>
        <v>2159842406.9291391</v>
      </c>
      <c r="AE142" s="90">
        <f t="shared" ca="1" si="26"/>
        <v>2154500584.8013277</v>
      </c>
      <c r="AF142" s="90">
        <f t="shared" ca="1" si="26"/>
        <v>2149158762.6735163</v>
      </c>
      <c r="AG142" s="90">
        <f t="shared" ca="1" si="26"/>
        <v>2143816940.5457051</v>
      </c>
      <c r="AH142" s="90">
        <f t="shared" ca="1" si="26"/>
        <v>2138475118.4178936</v>
      </c>
      <c r="AI142" s="90">
        <f t="shared" ca="1" si="26"/>
        <v>2133133296.2900825</v>
      </c>
      <c r="AJ142" s="90">
        <f t="shared" ca="1" si="26"/>
        <v>2127791474.162271</v>
      </c>
      <c r="AK142" s="90">
        <f t="shared" ca="1" si="26"/>
        <v>2122449652.0344596</v>
      </c>
      <c r="AL142" s="90">
        <f t="shared" ref="AL142:AO157" ca="1" si="29">$V142*($AP$1-AL$1)/($AP$1-$V$1)+$AP142*(AL$1-$V$1)/($AP$1-$V$1)</f>
        <v>2117107829.9066482</v>
      </c>
      <c r="AM142" s="90">
        <f t="shared" ca="1" si="29"/>
        <v>2111766007.778837</v>
      </c>
      <c r="AN142" s="90">
        <f t="shared" ca="1" si="29"/>
        <v>2106424185.6510255</v>
      </c>
      <c r="AO142" s="90">
        <f t="shared" ca="1" si="29"/>
        <v>2101082363.5232141</v>
      </c>
      <c r="AP142">
        <f ca="1">V142*'Process Emissions Multipliers'!$E$45</f>
        <v>2095740541.3954027</v>
      </c>
    </row>
    <row r="143" spans="1:42">
      <c r="A143" s="74">
        <v>91</v>
      </c>
      <c r="B143">
        <f ca="1">IF('Waste 2010'!$A151="MR",INDIRECT("'Waste 2010'!"&amp;'Country Selector'!$B$3&amp;ROW($A151))*10^12,0)</f>
        <v>1025644752.7776657</v>
      </c>
      <c r="C143" s="90">
        <f t="shared" ca="1" si="27"/>
        <v>1105977389.3805745</v>
      </c>
      <c r="D143" s="90">
        <f t="shared" ca="1" si="27"/>
        <v>1186310025.9834831</v>
      </c>
      <c r="E143" s="90">
        <f t="shared" ca="1" si="27"/>
        <v>1266642662.5863917</v>
      </c>
      <c r="F143" s="90">
        <f t="shared" ca="1" si="27"/>
        <v>1346975299.1893005</v>
      </c>
      <c r="G143" s="90">
        <f t="shared" ca="1" si="27"/>
        <v>1427307935.7922091</v>
      </c>
      <c r="H143" s="90">
        <f t="shared" ca="1" si="27"/>
        <v>1507640572.3951178</v>
      </c>
      <c r="I143" s="90">
        <f t="shared" ca="1" si="27"/>
        <v>1587973208.9980264</v>
      </c>
      <c r="J143" s="90">
        <f t="shared" ca="1" si="27"/>
        <v>1668305845.6009352</v>
      </c>
      <c r="K143" s="90">
        <f t="shared" ca="1" si="27"/>
        <v>1748638482.2038438</v>
      </c>
      <c r="L143">
        <f ca="1">IF('Waste 2020'!$A151="MR",INDIRECT("'Waste 2020'!"&amp;'Country Selector'!$B$3&amp;ROW($A151))*10^12,0)*'Process Emissions Multipliers'!$B$45</f>
        <v>1828971118.8067524</v>
      </c>
      <c r="M143" s="90">
        <f t="shared" ca="1" si="28"/>
        <v>1965507252.6839781</v>
      </c>
      <c r="N143" s="90">
        <f t="shared" ca="1" si="28"/>
        <v>2102043386.5612032</v>
      </c>
      <c r="O143" s="90">
        <f t="shared" ca="1" si="28"/>
        <v>2238579520.4384289</v>
      </c>
      <c r="P143" s="90">
        <f t="shared" ca="1" si="28"/>
        <v>2375115654.3156538</v>
      </c>
      <c r="Q143" s="90">
        <f t="shared" ca="1" si="28"/>
        <v>2511651788.1928792</v>
      </c>
      <c r="R143" s="90">
        <f t="shared" ca="1" si="28"/>
        <v>2648187922.0701046</v>
      </c>
      <c r="S143" s="90">
        <f t="shared" ca="1" si="28"/>
        <v>2784724055.9473305</v>
      </c>
      <c r="T143" s="90">
        <f t="shared" ca="1" si="28"/>
        <v>2921260189.8245554</v>
      </c>
      <c r="U143" s="90">
        <f t="shared" ca="1" si="28"/>
        <v>3057796323.7017808</v>
      </c>
      <c r="V143">
        <f ca="1">IF('Waste 2030'!$A151="MR",INDIRECT("'Waste 2030'!"&amp;'Country Selector'!$B$3&amp;ROW($A151))*10^12,0)*'Process Emissions Multipliers'!$D$45</f>
        <v>3194332457.5790062</v>
      </c>
      <c r="W143" s="90">
        <f t="shared" ref="W143:AL158" ca="1" si="30">$V143*($AP$1-W$1)/($AP$1-$V$1)+$AP143*(W$1-$V$1)/($AP$1-$V$1)</f>
        <v>3186585370.4488807</v>
      </c>
      <c r="X143" s="90">
        <f t="shared" ca="1" si="30"/>
        <v>3178838283.3187556</v>
      </c>
      <c r="Y143" s="90">
        <f t="shared" ca="1" si="30"/>
        <v>3171091196.1886306</v>
      </c>
      <c r="Z143" s="90">
        <f t="shared" ca="1" si="30"/>
        <v>3163344109.0585051</v>
      </c>
      <c r="AA143" s="90">
        <f t="shared" ca="1" si="30"/>
        <v>3155597021.92838</v>
      </c>
      <c r="AB143" s="90">
        <f t="shared" ca="1" si="30"/>
        <v>3147849934.7982554</v>
      </c>
      <c r="AC143" s="90">
        <f t="shared" ca="1" si="30"/>
        <v>3140102847.6681299</v>
      </c>
      <c r="AD143" s="90">
        <f t="shared" ca="1" si="30"/>
        <v>3132355760.5380049</v>
      </c>
      <c r="AE143" s="90">
        <f t="shared" ca="1" si="30"/>
        <v>3124608673.4078794</v>
      </c>
      <c r="AF143" s="90">
        <f t="shared" ca="1" si="30"/>
        <v>3116861586.2777543</v>
      </c>
      <c r="AG143" s="90">
        <f t="shared" ca="1" si="30"/>
        <v>3109114499.1476288</v>
      </c>
      <c r="AH143" s="90">
        <f t="shared" ca="1" si="30"/>
        <v>3101367412.0175037</v>
      </c>
      <c r="AI143" s="90">
        <f t="shared" ca="1" si="30"/>
        <v>3093620324.8873787</v>
      </c>
      <c r="AJ143" s="90">
        <f t="shared" ca="1" si="30"/>
        <v>3085873237.7572536</v>
      </c>
      <c r="AK143" s="90">
        <f t="shared" ca="1" si="30"/>
        <v>3078126150.6271286</v>
      </c>
      <c r="AL143" s="90">
        <f t="shared" ca="1" si="30"/>
        <v>3070379063.4970036</v>
      </c>
      <c r="AM143" s="90">
        <f t="shared" ca="1" si="29"/>
        <v>3062631976.366878</v>
      </c>
      <c r="AN143" s="90">
        <f t="shared" ca="1" si="29"/>
        <v>3054884889.236753</v>
      </c>
      <c r="AO143" s="90">
        <f t="shared" ca="1" si="29"/>
        <v>3047137802.1066275</v>
      </c>
      <c r="AP143">
        <f ca="1">V143*'Process Emissions Multipliers'!$E$45</f>
        <v>3039390714.9765024</v>
      </c>
    </row>
    <row r="144" spans="1:42">
      <c r="A144" s="74">
        <v>92</v>
      </c>
      <c r="B144">
        <f ca="1">IF('Waste 2010'!$A152="MR",INDIRECT("'Waste 2010'!"&amp;'Country Selector'!$B$3&amp;ROW($A152))*10^12,0)</f>
        <v>1032933868.122754</v>
      </c>
      <c r="C144" s="90">
        <f t="shared" ca="1" si="27"/>
        <v>1018474746.1871146</v>
      </c>
      <c r="D144" s="90">
        <f t="shared" ca="1" si="27"/>
        <v>1004015624.2514753</v>
      </c>
      <c r="E144" s="90">
        <f t="shared" ca="1" si="27"/>
        <v>989556502.31583595</v>
      </c>
      <c r="F144" s="90">
        <f t="shared" ca="1" si="27"/>
        <v>975097380.38019657</v>
      </c>
      <c r="G144" s="90">
        <f t="shared" ca="1" si="27"/>
        <v>960638258.44455719</v>
      </c>
      <c r="H144" s="90">
        <f t="shared" ca="1" si="27"/>
        <v>946179136.50891793</v>
      </c>
      <c r="I144" s="90">
        <f t="shared" ca="1" si="27"/>
        <v>931720014.57327867</v>
      </c>
      <c r="J144" s="90">
        <f t="shared" ca="1" si="27"/>
        <v>917260892.63763928</v>
      </c>
      <c r="K144" s="90">
        <f t="shared" ca="1" si="27"/>
        <v>902801770.7019999</v>
      </c>
      <c r="L144">
        <f ca="1">IF('Waste 2020'!$A152="MR",INDIRECT("'Waste 2020'!"&amp;'Country Selector'!$B$3&amp;ROW($A152))*10^12,0)*'Process Emissions Multipliers'!$B$45</f>
        <v>888342648.76636064</v>
      </c>
      <c r="M144" s="90">
        <f t="shared" ca="1" si="28"/>
        <v>946125126.2125901</v>
      </c>
      <c r="N144" s="90">
        <f t="shared" ca="1" si="28"/>
        <v>1003907603.6588197</v>
      </c>
      <c r="O144" s="90">
        <f t="shared" ca="1" si="28"/>
        <v>1061690081.1050491</v>
      </c>
      <c r="P144" s="90">
        <f t="shared" ca="1" si="28"/>
        <v>1119472558.5512786</v>
      </c>
      <c r="Q144" s="90">
        <f t="shared" ca="1" si="28"/>
        <v>1177255035.9975083</v>
      </c>
      <c r="R144" s="90">
        <f t="shared" ca="1" si="28"/>
        <v>1235037513.4437377</v>
      </c>
      <c r="S144" s="90">
        <f t="shared" ca="1" si="28"/>
        <v>1292819990.8899672</v>
      </c>
      <c r="T144" s="90">
        <f t="shared" ca="1" si="28"/>
        <v>1350602468.3361967</v>
      </c>
      <c r="U144" s="90">
        <f t="shared" ca="1" si="28"/>
        <v>1408384945.7824264</v>
      </c>
      <c r="V144">
        <f ca="1">IF('Waste 2030'!$A152="MR",INDIRECT("'Waste 2030'!"&amp;'Country Selector'!$B$3&amp;ROW($A152))*10^12,0)*'Process Emissions Multipliers'!$D$45</f>
        <v>1466167423.2286558</v>
      </c>
      <c r="W144" s="90">
        <f t="shared" ca="1" si="30"/>
        <v>1462611585.8429279</v>
      </c>
      <c r="X144" s="90">
        <f t="shared" ca="1" si="30"/>
        <v>1459055748.4572001</v>
      </c>
      <c r="Y144" s="90">
        <f t="shared" ca="1" si="30"/>
        <v>1455499911.0714722</v>
      </c>
      <c r="Z144" s="90">
        <f t="shared" ca="1" si="30"/>
        <v>1451944073.6857443</v>
      </c>
      <c r="AA144" s="90">
        <f t="shared" ca="1" si="30"/>
        <v>1448388236.3000164</v>
      </c>
      <c r="AB144" s="90">
        <f t="shared" ca="1" si="30"/>
        <v>1444832398.9142883</v>
      </c>
      <c r="AC144" s="90">
        <f t="shared" ca="1" si="30"/>
        <v>1441276561.5285606</v>
      </c>
      <c r="AD144" s="90">
        <f t="shared" ca="1" si="30"/>
        <v>1437720724.1428328</v>
      </c>
      <c r="AE144" s="90">
        <f t="shared" ca="1" si="30"/>
        <v>1434164886.7571046</v>
      </c>
      <c r="AF144" s="90">
        <f t="shared" ca="1" si="30"/>
        <v>1430609049.3713768</v>
      </c>
      <c r="AG144" s="90">
        <f t="shared" ca="1" si="30"/>
        <v>1427053211.9856489</v>
      </c>
      <c r="AH144" s="90">
        <f t="shared" ca="1" si="30"/>
        <v>1423497374.5999207</v>
      </c>
      <c r="AI144" s="90">
        <f t="shared" ca="1" si="30"/>
        <v>1419941537.2141929</v>
      </c>
      <c r="AJ144" s="90">
        <f t="shared" ca="1" si="30"/>
        <v>1416385699.8284652</v>
      </c>
      <c r="AK144" s="90">
        <f t="shared" ca="1" si="30"/>
        <v>1412829862.4427371</v>
      </c>
      <c r="AL144" s="90">
        <f t="shared" ca="1" si="30"/>
        <v>1409274025.0570095</v>
      </c>
      <c r="AM144" s="90">
        <f t="shared" ca="1" si="29"/>
        <v>1405718187.6712816</v>
      </c>
      <c r="AN144" s="90">
        <f t="shared" ca="1" si="29"/>
        <v>1402162350.2855535</v>
      </c>
      <c r="AO144" s="90">
        <f t="shared" ca="1" si="29"/>
        <v>1398606512.8998256</v>
      </c>
      <c r="AP144">
        <f ca="1">V144*'Process Emissions Multipliers'!$E$45</f>
        <v>1395050675.5140977</v>
      </c>
    </row>
    <row r="145" spans="1:42">
      <c r="A145" s="74">
        <v>93</v>
      </c>
      <c r="B145">
        <f ca="1">IF('Waste 2010'!$A153="MR",INDIRECT("'Waste 2010'!"&amp;'Country Selector'!$B$3&amp;ROW($A153))*10^12,0)</f>
        <v>306369026.80392098</v>
      </c>
      <c r="C145" s="90">
        <f t="shared" ca="1" si="27"/>
        <v>442015584.02050328</v>
      </c>
      <c r="D145" s="90">
        <f t="shared" ca="1" si="27"/>
        <v>577662141.23708558</v>
      </c>
      <c r="E145" s="90">
        <f t="shared" ca="1" si="27"/>
        <v>713308698.453668</v>
      </c>
      <c r="F145" s="90">
        <f t="shared" ca="1" si="27"/>
        <v>848955255.67025018</v>
      </c>
      <c r="G145" s="90">
        <f t="shared" ca="1" si="27"/>
        <v>984601812.88683259</v>
      </c>
      <c r="H145" s="90">
        <f t="shared" ca="1" si="27"/>
        <v>1120248370.103415</v>
      </c>
      <c r="I145" s="90">
        <f t="shared" ca="1" si="27"/>
        <v>1255894927.3199973</v>
      </c>
      <c r="J145" s="90">
        <f t="shared" ca="1" si="27"/>
        <v>1391541484.5365796</v>
      </c>
      <c r="K145" s="90">
        <f t="shared" ca="1" si="27"/>
        <v>1527188041.7531617</v>
      </c>
      <c r="L145">
        <f ca="1">IF('Waste 2020'!$A153="MR",INDIRECT("'Waste 2020'!"&amp;'Country Selector'!$B$3&amp;ROW($A153))*10^12,0)*'Process Emissions Multipliers'!$B$45</f>
        <v>1662834598.9697442</v>
      </c>
      <c r="M145" s="90">
        <f t="shared" ca="1" si="28"/>
        <v>1612798729.0487652</v>
      </c>
      <c r="N145" s="90">
        <f t="shared" ca="1" si="28"/>
        <v>1562762859.1277864</v>
      </c>
      <c r="O145" s="90">
        <f t="shared" ca="1" si="28"/>
        <v>1512726989.2068076</v>
      </c>
      <c r="P145" s="90">
        <f t="shared" ca="1" si="28"/>
        <v>1462691119.2858291</v>
      </c>
      <c r="Q145" s="90">
        <f t="shared" ca="1" si="28"/>
        <v>1412655249.36485</v>
      </c>
      <c r="R145" s="90">
        <f t="shared" ca="1" si="28"/>
        <v>1362619379.443871</v>
      </c>
      <c r="S145" s="90">
        <f t="shared" ca="1" si="28"/>
        <v>1312583509.5228925</v>
      </c>
      <c r="T145" s="90">
        <f t="shared" ca="1" si="28"/>
        <v>1262547639.6019135</v>
      </c>
      <c r="U145" s="90">
        <f t="shared" ca="1" si="28"/>
        <v>1212511769.6809344</v>
      </c>
      <c r="V145">
        <f ca="1">IF('Waste 2030'!$A153="MR",INDIRECT("'Waste 2030'!"&amp;'Country Selector'!$B$3&amp;ROW($A153))*10^12,0)*'Process Emissions Multipliers'!$D$45</f>
        <v>1162475899.7599556</v>
      </c>
      <c r="W145" s="90">
        <f t="shared" ca="1" si="30"/>
        <v>1159656593.3158991</v>
      </c>
      <c r="X145" s="90">
        <f t="shared" ca="1" si="30"/>
        <v>1156837286.8718429</v>
      </c>
      <c r="Y145" s="90">
        <f t="shared" ca="1" si="30"/>
        <v>1154017980.4277864</v>
      </c>
      <c r="Z145" s="90">
        <f t="shared" ca="1" si="30"/>
        <v>1151198673.9837301</v>
      </c>
      <c r="AA145" s="90">
        <f t="shared" ca="1" si="30"/>
        <v>1148379367.5396736</v>
      </c>
      <c r="AB145" s="90">
        <f t="shared" ca="1" si="30"/>
        <v>1145560061.0956173</v>
      </c>
      <c r="AC145" s="90">
        <f t="shared" ca="1" si="30"/>
        <v>1142740754.6515608</v>
      </c>
      <c r="AD145" s="90">
        <f t="shared" ca="1" si="30"/>
        <v>1139921448.2075043</v>
      </c>
      <c r="AE145" s="90">
        <f t="shared" ca="1" si="30"/>
        <v>1137102141.763448</v>
      </c>
      <c r="AF145" s="90">
        <f t="shared" ca="1" si="30"/>
        <v>1134282835.3193915</v>
      </c>
      <c r="AG145" s="90">
        <f t="shared" ca="1" si="30"/>
        <v>1131463528.8753352</v>
      </c>
      <c r="AH145" s="90">
        <f t="shared" ca="1" si="30"/>
        <v>1128644222.4312787</v>
      </c>
      <c r="AI145" s="90">
        <f t="shared" ca="1" si="30"/>
        <v>1125824915.9872222</v>
      </c>
      <c r="AJ145" s="90">
        <f t="shared" ca="1" si="30"/>
        <v>1123005609.5431659</v>
      </c>
      <c r="AK145" s="90">
        <f t="shared" ca="1" si="30"/>
        <v>1120186303.0991094</v>
      </c>
      <c r="AL145" s="90">
        <f t="shared" ca="1" si="30"/>
        <v>1117366996.6550529</v>
      </c>
      <c r="AM145" s="90">
        <f t="shared" ca="1" si="29"/>
        <v>1114547690.2109966</v>
      </c>
      <c r="AN145" s="90">
        <f t="shared" ca="1" si="29"/>
        <v>1111728383.7669404</v>
      </c>
      <c r="AO145" s="90">
        <f t="shared" ca="1" si="29"/>
        <v>1108909077.3228838</v>
      </c>
      <c r="AP145">
        <f ca="1">V145*'Process Emissions Multipliers'!$E$45</f>
        <v>1106089770.8788273</v>
      </c>
    </row>
    <row r="146" spans="1:42">
      <c r="A146" s="74">
        <v>94</v>
      </c>
      <c r="B146">
        <f ca="1">IF('Waste 2010'!$A154="MR",INDIRECT("'Waste 2010'!"&amp;'Country Selector'!$B$3&amp;ROW($A154))*10^12,0)</f>
        <v>1753813558.7962244</v>
      </c>
      <c r="C146" s="90">
        <f t="shared" ca="1" si="27"/>
        <v>1614392869.1137216</v>
      </c>
      <c r="D146" s="90">
        <f t="shared" ca="1" si="27"/>
        <v>1474972179.4312191</v>
      </c>
      <c r="E146" s="90">
        <f t="shared" ca="1" si="27"/>
        <v>1335551489.7487164</v>
      </c>
      <c r="F146" s="90">
        <f t="shared" ca="1" si="27"/>
        <v>1196130800.0662136</v>
      </c>
      <c r="G146" s="90">
        <f t="shared" ca="1" si="27"/>
        <v>1056710110.383711</v>
      </c>
      <c r="H146" s="90">
        <f t="shared" ca="1" si="27"/>
        <v>917289420.70120847</v>
      </c>
      <c r="I146" s="90">
        <f t="shared" ca="1" si="27"/>
        <v>777868731.01870584</v>
      </c>
      <c r="J146" s="90">
        <f t="shared" ca="1" si="27"/>
        <v>638448041.3362031</v>
      </c>
      <c r="K146" s="90">
        <f t="shared" ca="1" si="27"/>
        <v>499027351.65370059</v>
      </c>
      <c r="L146">
        <f ca="1">IF('Waste 2020'!$A154="MR",INDIRECT("'Waste 2020'!"&amp;'Country Selector'!$B$3&amp;ROW($A154))*10^12,0)*'Process Emissions Multipliers'!$B$45</f>
        <v>359606661.9711979</v>
      </c>
      <c r="M146" s="90">
        <f t="shared" ca="1" si="28"/>
        <v>415952965.66180283</v>
      </c>
      <c r="N146" s="90">
        <f t="shared" ca="1" si="28"/>
        <v>472299269.35240769</v>
      </c>
      <c r="O146" s="90">
        <f t="shared" ca="1" si="28"/>
        <v>528645573.04301262</v>
      </c>
      <c r="P146" s="90">
        <f t="shared" ca="1" si="28"/>
        <v>584991876.73361754</v>
      </c>
      <c r="Q146" s="90">
        <f t="shared" ca="1" si="28"/>
        <v>641338180.42422247</v>
      </c>
      <c r="R146" s="90">
        <f t="shared" ca="1" si="28"/>
        <v>697684484.11482739</v>
      </c>
      <c r="S146" s="90">
        <f t="shared" ca="1" si="28"/>
        <v>754030787.80543232</v>
      </c>
      <c r="T146" s="90">
        <f t="shared" ca="1" si="28"/>
        <v>810377091.49603713</v>
      </c>
      <c r="U146" s="90">
        <f t="shared" ca="1" si="28"/>
        <v>866723395.18664205</v>
      </c>
      <c r="V146">
        <f ca="1">IF('Waste 2030'!$A154="MR",INDIRECT("'Waste 2030'!"&amp;'Country Selector'!$B$3&amp;ROW($A154))*10^12,0)*'Process Emissions Multipliers'!$D$45</f>
        <v>923069698.87724698</v>
      </c>
      <c r="W146" s="90">
        <f t="shared" ca="1" si="30"/>
        <v>920831014.74547684</v>
      </c>
      <c r="X146" s="90">
        <f t="shared" ca="1" si="30"/>
        <v>918592330.61370659</v>
      </c>
      <c r="Y146" s="90">
        <f t="shared" ca="1" si="30"/>
        <v>916353646.48193645</v>
      </c>
      <c r="Z146" s="90">
        <f t="shared" ca="1" si="30"/>
        <v>914114962.35016632</v>
      </c>
      <c r="AA146" s="90">
        <f t="shared" ca="1" si="30"/>
        <v>911876278.21839619</v>
      </c>
      <c r="AB146" s="90">
        <f t="shared" ca="1" si="30"/>
        <v>909637594.08662617</v>
      </c>
      <c r="AC146" s="90">
        <f t="shared" ca="1" si="30"/>
        <v>907398909.95485592</v>
      </c>
      <c r="AD146" s="90">
        <f t="shared" ca="1" si="30"/>
        <v>905160225.82308578</v>
      </c>
      <c r="AE146" s="90">
        <f t="shared" ca="1" si="30"/>
        <v>902921541.69131565</v>
      </c>
      <c r="AF146" s="90">
        <f t="shared" ca="1" si="30"/>
        <v>900682857.55954552</v>
      </c>
      <c r="AG146" s="90">
        <f t="shared" ca="1" si="30"/>
        <v>898444173.42777538</v>
      </c>
      <c r="AH146" s="90">
        <f t="shared" ca="1" si="30"/>
        <v>896205489.29600525</v>
      </c>
      <c r="AI146" s="90">
        <f t="shared" ca="1" si="30"/>
        <v>893966805.16423512</v>
      </c>
      <c r="AJ146" s="90">
        <f t="shared" ca="1" si="30"/>
        <v>891728121.03246498</v>
      </c>
      <c r="AK146" s="90">
        <f t="shared" ca="1" si="30"/>
        <v>889489436.90069485</v>
      </c>
      <c r="AL146" s="90">
        <f t="shared" ca="1" si="30"/>
        <v>887250752.76892459</v>
      </c>
      <c r="AM146" s="90">
        <f t="shared" ca="1" si="29"/>
        <v>885012068.63715458</v>
      </c>
      <c r="AN146" s="90">
        <f t="shared" ca="1" si="29"/>
        <v>882773384.50538445</v>
      </c>
      <c r="AO146" s="90">
        <f t="shared" ca="1" si="29"/>
        <v>880534700.37361419</v>
      </c>
      <c r="AP146">
        <f ca="1">V146*'Process Emissions Multipliers'!$E$45</f>
        <v>878296016.24184406</v>
      </c>
    </row>
    <row r="147" spans="1:42">
      <c r="A147" s="74">
        <v>95</v>
      </c>
      <c r="B147">
        <f ca="1">IF('Waste 2010'!$A155="MR",INDIRECT("'Waste 2010'!"&amp;'Country Selector'!$B$3&amp;ROW($A155))*10^12,0)</f>
        <v>1010381986.0667329</v>
      </c>
      <c r="C147" s="90">
        <f t="shared" ca="1" si="27"/>
        <v>965900864.83959603</v>
      </c>
      <c r="D147" s="90">
        <f t="shared" ca="1" si="27"/>
        <v>921419743.61245942</v>
      </c>
      <c r="E147" s="90">
        <f t="shared" ca="1" si="27"/>
        <v>876938622.38532269</v>
      </c>
      <c r="F147" s="90">
        <f t="shared" ca="1" si="27"/>
        <v>832457501.15818596</v>
      </c>
      <c r="G147" s="90">
        <f t="shared" ca="1" si="27"/>
        <v>787976379.93104911</v>
      </c>
      <c r="H147" s="90">
        <f t="shared" ca="1" si="27"/>
        <v>743495258.7039125</v>
      </c>
      <c r="I147" s="90">
        <f t="shared" ca="1" si="27"/>
        <v>699014137.47677577</v>
      </c>
      <c r="J147" s="90">
        <f t="shared" ca="1" si="27"/>
        <v>654533016.24963903</v>
      </c>
      <c r="K147" s="90">
        <f t="shared" ca="1" si="27"/>
        <v>610051895.0225023</v>
      </c>
      <c r="L147">
        <f ca="1">IF('Waste 2020'!$A155="MR",INDIRECT("'Waste 2020'!"&amp;'Country Selector'!$B$3&amp;ROW($A155))*10^12,0)*'Process Emissions Multipliers'!$B$45</f>
        <v>565570773.79536557</v>
      </c>
      <c r="M147" s="90">
        <f t="shared" ca="1" si="28"/>
        <v>731353297.26199234</v>
      </c>
      <c r="N147" s="90">
        <f t="shared" ca="1" si="28"/>
        <v>897135820.7286191</v>
      </c>
      <c r="O147" s="90">
        <f t="shared" ca="1" si="28"/>
        <v>1062918344.195246</v>
      </c>
      <c r="P147" s="90">
        <f t="shared" ca="1" si="28"/>
        <v>1228700867.6618729</v>
      </c>
      <c r="Q147" s="90">
        <f t="shared" ca="1" si="28"/>
        <v>1394483391.1284995</v>
      </c>
      <c r="R147" s="90">
        <f t="shared" ca="1" si="28"/>
        <v>1560265914.5951264</v>
      </c>
      <c r="S147" s="90">
        <f t="shared" ca="1" si="28"/>
        <v>1726048438.0617533</v>
      </c>
      <c r="T147" s="90">
        <f t="shared" ca="1" si="28"/>
        <v>1891830961.5283799</v>
      </c>
      <c r="U147" s="90">
        <f t="shared" ca="1" si="28"/>
        <v>2057613484.9950068</v>
      </c>
      <c r="V147">
        <f ca="1">IF('Waste 2030'!$A155="MR",INDIRECT("'Waste 2030'!"&amp;'Country Selector'!$B$3&amp;ROW($A155))*10^12,0)*'Process Emissions Multipliers'!$D$45</f>
        <v>2223396008.4616337</v>
      </c>
      <c r="W147" s="90">
        <f t="shared" ca="1" si="30"/>
        <v>2218003694.7838712</v>
      </c>
      <c r="X147" s="90">
        <f t="shared" ca="1" si="30"/>
        <v>2212611381.1061082</v>
      </c>
      <c r="Y147" s="90">
        <f t="shared" ca="1" si="30"/>
        <v>2207219067.4283452</v>
      </c>
      <c r="Z147" s="90">
        <f t="shared" ca="1" si="30"/>
        <v>2201826753.7505827</v>
      </c>
      <c r="AA147" s="90">
        <f t="shared" ca="1" si="30"/>
        <v>2196434440.0728197</v>
      </c>
      <c r="AB147" s="90">
        <f t="shared" ca="1" si="30"/>
        <v>2191042126.3950572</v>
      </c>
      <c r="AC147" s="90">
        <f t="shared" ca="1" si="30"/>
        <v>2185649812.7172942</v>
      </c>
      <c r="AD147" s="90">
        <f t="shared" ca="1" si="30"/>
        <v>2180257499.0395317</v>
      </c>
      <c r="AE147" s="90">
        <f t="shared" ca="1" si="30"/>
        <v>2174865185.3617687</v>
      </c>
      <c r="AF147" s="90">
        <f t="shared" ca="1" si="30"/>
        <v>2169472871.6840057</v>
      </c>
      <c r="AG147" s="90">
        <f t="shared" ca="1" si="30"/>
        <v>2164080558.0062432</v>
      </c>
      <c r="AH147" s="90">
        <f t="shared" ca="1" si="30"/>
        <v>2158688244.3284807</v>
      </c>
      <c r="AI147" s="90">
        <f t="shared" ca="1" si="30"/>
        <v>2153295930.6507177</v>
      </c>
      <c r="AJ147" s="90">
        <f t="shared" ca="1" si="30"/>
        <v>2147903616.9729548</v>
      </c>
      <c r="AK147" s="90">
        <f t="shared" ca="1" si="30"/>
        <v>2142511303.295192</v>
      </c>
      <c r="AL147" s="90">
        <f t="shared" ca="1" si="30"/>
        <v>2137118989.6174295</v>
      </c>
      <c r="AM147" s="90">
        <f t="shared" ca="1" si="29"/>
        <v>2131726675.9396667</v>
      </c>
      <c r="AN147" s="90">
        <f t="shared" ca="1" si="29"/>
        <v>2126334362.2619038</v>
      </c>
      <c r="AO147" s="90">
        <f t="shared" ca="1" si="29"/>
        <v>2120942048.5841408</v>
      </c>
      <c r="AP147">
        <f ca="1">V147*'Process Emissions Multipliers'!$E$45</f>
        <v>2115549734.9063783</v>
      </c>
    </row>
    <row r="148" spans="1:42">
      <c r="A148" s="74">
        <v>96</v>
      </c>
      <c r="B148">
        <f ca="1">IF('Waste 2010'!$A156="MR",INDIRECT("'Waste 2010'!"&amp;'Country Selector'!$B$3&amp;ROW($A156))*10^12,0)</f>
        <v>1879809335.8523004</v>
      </c>
      <c r="C148" s="90">
        <f t="shared" ca="1" si="27"/>
        <v>1724778065.1378992</v>
      </c>
      <c r="D148" s="90">
        <f t="shared" ca="1" si="27"/>
        <v>1569746794.4234982</v>
      </c>
      <c r="E148" s="90">
        <f t="shared" ca="1" si="27"/>
        <v>1414715523.7090969</v>
      </c>
      <c r="F148" s="90">
        <f t="shared" ca="1" si="27"/>
        <v>1259684252.9946957</v>
      </c>
      <c r="G148" s="90">
        <f t="shared" ca="1" si="27"/>
        <v>1104652982.2802944</v>
      </c>
      <c r="H148" s="90">
        <f t="shared" ca="1" si="27"/>
        <v>949621711.56589341</v>
      </c>
      <c r="I148" s="90">
        <f t="shared" ca="1" si="27"/>
        <v>794590440.85149217</v>
      </c>
      <c r="J148" s="90">
        <f t="shared" ca="1" si="27"/>
        <v>639559170.13709092</v>
      </c>
      <c r="K148" s="90">
        <f t="shared" ca="1" si="27"/>
        <v>484527899.4226898</v>
      </c>
      <c r="L148">
        <f ca="1">IF('Waste 2020'!$A156="MR",INDIRECT("'Waste 2020'!"&amp;'Country Selector'!$B$3&amp;ROW($A156))*10^12,0)*'Process Emissions Multipliers'!$B$45</f>
        <v>329496628.70828861</v>
      </c>
      <c r="M148" s="90">
        <f t="shared" ca="1" si="28"/>
        <v>502146535.09702313</v>
      </c>
      <c r="N148" s="90">
        <f t="shared" ca="1" si="28"/>
        <v>674796441.48575771</v>
      </c>
      <c r="O148" s="90">
        <f t="shared" ca="1" si="28"/>
        <v>847446347.87449217</v>
      </c>
      <c r="P148" s="90">
        <f t="shared" ca="1" si="28"/>
        <v>1020096254.2632267</v>
      </c>
      <c r="Q148" s="90">
        <f t="shared" ca="1" si="28"/>
        <v>1192746160.6519613</v>
      </c>
      <c r="R148" s="90">
        <f t="shared" ca="1" si="28"/>
        <v>1365396067.0406959</v>
      </c>
      <c r="S148" s="90">
        <f t="shared" ca="1" si="28"/>
        <v>1538045973.4294305</v>
      </c>
      <c r="T148" s="90">
        <f t="shared" ca="1" si="28"/>
        <v>1710695879.8181651</v>
      </c>
      <c r="U148" s="90">
        <f t="shared" ca="1" si="28"/>
        <v>1883345786.2068994</v>
      </c>
      <c r="V148">
        <f ca="1">IF('Waste 2030'!$A156="MR",INDIRECT("'Waste 2030'!"&amp;'Country Selector'!$B$3&amp;ROW($A156))*10^12,0)*'Process Emissions Multipliers'!$D$45</f>
        <v>2055995692.5956342</v>
      </c>
      <c r="W148" s="90">
        <f t="shared" ca="1" si="30"/>
        <v>2051009368.228579</v>
      </c>
      <c r="X148" s="90">
        <f t="shared" ca="1" si="30"/>
        <v>2046023043.8615241</v>
      </c>
      <c r="Y148" s="90">
        <f t="shared" ca="1" si="30"/>
        <v>2041036719.4944694</v>
      </c>
      <c r="Z148" s="90">
        <f t="shared" ca="1" si="30"/>
        <v>2036050395.1274147</v>
      </c>
      <c r="AA148" s="90">
        <f t="shared" ca="1" si="30"/>
        <v>2031064070.7603598</v>
      </c>
      <c r="AB148" s="90">
        <f t="shared" ca="1" si="30"/>
        <v>2026077746.3933048</v>
      </c>
      <c r="AC148" s="90">
        <f t="shared" ca="1" si="30"/>
        <v>2021091422.0262499</v>
      </c>
      <c r="AD148" s="90">
        <f t="shared" ca="1" si="30"/>
        <v>2016105097.6591952</v>
      </c>
      <c r="AE148" s="90">
        <f t="shared" ca="1" si="30"/>
        <v>2011118773.2921405</v>
      </c>
      <c r="AF148" s="90">
        <f t="shared" ca="1" si="30"/>
        <v>2006132448.9250855</v>
      </c>
      <c r="AG148" s="90">
        <f t="shared" ca="1" si="30"/>
        <v>2001146124.5580304</v>
      </c>
      <c r="AH148" s="90">
        <f t="shared" ca="1" si="30"/>
        <v>1996159800.1909757</v>
      </c>
      <c r="AI148" s="90">
        <f t="shared" ca="1" si="30"/>
        <v>1991173475.8239207</v>
      </c>
      <c r="AJ148" s="90">
        <f t="shared" ca="1" si="30"/>
        <v>1986187151.4568658</v>
      </c>
      <c r="AK148" s="90">
        <f t="shared" ca="1" si="30"/>
        <v>1981200827.0898113</v>
      </c>
      <c r="AL148" s="90">
        <f t="shared" ca="1" si="30"/>
        <v>1976214502.7227564</v>
      </c>
      <c r="AM148" s="90">
        <f t="shared" ca="1" si="29"/>
        <v>1971228178.3557014</v>
      </c>
      <c r="AN148" s="90">
        <f t="shared" ca="1" si="29"/>
        <v>1966241853.9886467</v>
      </c>
      <c r="AO148" s="90">
        <f t="shared" ca="1" si="29"/>
        <v>1961255529.6215916</v>
      </c>
      <c r="AP148">
        <f ca="1">V148*'Process Emissions Multipliers'!$E$45</f>
        <v>1956269205.2545369</v>
      </c>
    </row>
    <row r="149" spans="1:42">
      <c r="A149" s="74">
        <v>97</v>
      </c>
      <c r="B149">
        <f ca="1">IF('Waste 2010'!$A157="MR",INDIRECT("'Waste 2010'!"&amp;'Country Selector'!$B$3&amp;ROW($A157))*10^12,0)</f>
        <v>1155434331.4337246</v>
      </c>
      <c r="C149" s="90">
        <f t="shared" ca="1" si="27"/>
        <v>1248310836.5157928</v>
      </c>
      <c r="D149" s="90">
        <f t="shared" ca="1" si="27"/>
        <v>1341187341.5978608</v>
      </c>
      <c r="E149" s="90">
        <f t="shared" ca="1" si="27"/>
        <v>1434063846.6799288</v>
      </c>
      <c r="F149" s="90">
        <f t="shared" ca="1" si="27"/>
        <v>1526940351.7619972</v>
      </c>
      <c r="G149" s="90">
        <f t="shared" ca="1" si="27"/>
        <v>1619816856.8440652</v>
      </c>
      <c r="H149" s="90">
        <f t="shared" ca="1" si="27"/>
        <v>1712693361.9261332</v>
      </c>
      <c r="I149" s="90">
        <f t="shared" ca="1" si="27"/>
        <v>1805569867.0082011</v>
      </c>
      <c r="J149" s="90">
        <f t="shared" ca="1" si="27"/>
        <v>1898446372.0902693</v>
      </c>
      <c r="K149" s="90">
        <f t="shared" ca="1" si="27"/>
        <v>1991322877.1723375</v>
      </c>
      <c r="L149">
        <f ca="1">IF('Waste 2020'!$A157="MR",INDIRECT("'Waste 2020'!"&amp;'Country Selector'!$B$3&amp;ROW($A157))*10^12,0)*'Process Emissions Multipliers'!$B$45</f>
        <v>2084199382.2544055</v>
      </c>
      <c r="M149" s="90">
        <f t="shared" ca="1" si="28"/>
        <v>1889692815.4200416</v>
      </c>
      <c r="N149" s="90">
        <f t="shared" ca="1" si="28"/>
        <v>1695186248.5856779</v>
      </c>
      <c r="O149" s="90">
        <f t="shared" ca="1" si="28"/>
        <v>1500679681.7513137</v>
      </c>
      <c r="P149" s="90">
        <f t="shared" ca="1" si="28"/>
        <v>1306173114.91695</v>
      </c>
      <c r="Q149" s="90">
        <f t="shared" ca="1" si="28"/>
        <v>1111666548.0825861</v>
      </c>
      <c r="R149" s="90">
        <f t="shared" ca="1" si="28"/>
        <v>917159981.24822223</v>
      </c>
      <c r="S149" s="90">
        <f t="shared" ca="1" si="28"/>
        <v>722653414.41385829</v>
      </c>
      <c r="T149" s="90">
        <f t="shared" ca="1" si="28"/>
        <v>528146847.57949448</v>
      </c>
      <c r="U149" s="90">
        <f t="shared" ca="1" si="28"/>
        <v>333640280.74513054</v>
      </c>
      <c r="V149">
        <f ca="1">IF('Waste 2030'!$A157="MR",INDIRECT("'Waste 2030'!"&amp;'Country Selector'!$B$3&amp;ROW($A157))*10^12,0)*'Process Emissions Multipliers'!$D$45</f>
        <v>139133713.91076669</v>
      </c>
      <c r="W149" s="90">
        <f t="shared" ca="1" si="30"/>
        <v>138796278.46260375</v>
      </c>
      <c r="X149" s="90">
        <f t="shared" ca="1" si="30"/>
        <v>138458843.01444077</v>
      </c>
      <c r="Y149" s="90">
        <f t="shared" ca="1" si="30"/>
        <v>138121407.56627783</v>
      </c>
      <c r="Z149" s="90">
        <f t="shared" ca="1" si="30"/>
        <v>137783972.11811489</v>
      </c>
      <c r="AA149" s="90">
        <f t="shared" ca="1" si="30"/>
        <v>137446536.66995198</v>
      </c>
      <c r="AB149" s="90">
        <f t="shared" ca="1" si="30"/>
        <v>137109101.221789</v>
      </c>
      <c r="AC149" s="90">
        <f t="shared" ca="1" si="30"/>
        <v>136771665.77362606</v>
      </c>
      <c r="AD149" s="90">
        <f t="shared" ca="1" si="30"/>
        <v>136434230.32546312</v>
      </c>
      <c r="AE149" s="90">
        <f t="shared" ca="1" si="30"/>
        <v>136096794.87730014</v>
      </c>
      <c r="AF149" s="90">
        <f t="shared" ca="1" si="30"/>
        <v>135759359.42913723</v>
      </c>
      <c r="AG149" s="90">
        <f t="shared" ca="1" si="30"/>
        <v>135421923.98097426</v>
      </c>
      <c r="AH149" s="90">
        <f t="shared" ca="1" si="30"/>
        <v>135084488.53281131</v>
      </c>
      <c r="AI149" s="90">
        <f t="shared" ca="1" si="30"/>
        <v>134747053.08464837</v>
      </c>
      <c r="AJ149" s="90">
        <f t="shared" ca="1" si="30"/>
        <v>134409617.63648543</v>
      </c>
      <c r="AK149" s="90">
        <f t="shared" ca="1" si="30"/>
        <v>134072182.18832248</v>
      </c>
      <c r="AL149" s="90">
        <f t="shared" ca="1" si="30"/>
        <v>133734746.74015953</v>
      </c>
      <c r="AM149" s="90">
        <f t="shared" ca="1" si="29"/>
        <v>133397311.2919966</v>
      </c>
      <c r="AN149" s="90">
        <f t="shared" ca="1" si="29"/>
        <v>133059875.84383364</v>
      </c>
      <c r="AO149" s="90">
        <f t="shared" ca="1" si="29"/>
        <v>132722440.39567068</v>
      </c>
      <c r="AP149">
        <f ca="1">V149*'Process Emissions Multipliers'!$E$45</f>
        <v>132385004.94750774</v>
      </c>
    </row>
    <row r="150" spans="1:42">
      <c r="A150" s="74">
        <v>98</v>
      </c>
      <c r="B150">
        <f ca="1">IF('Waste 2010'!$A158="MR",INDIRECT("'Waste 2010'!"&amp;'Country Selector'!$B$3&amp;ROW($A158))*10^12,0)</f>
        <v>0</v>
      </c>
      <c r="C150" s="90">
        <f t="shared" ca="1" si="27"/>
        <v>157229591.28308243</v>
      </c>
      <c r="D150" s="90">
        <f t="shared" ca="1" si="27"/>
        <v>314459182.56616485</v>
      </c>
      <c r="E150" s="90">
        <f t="shared" ca="1" si="27"/>
        <v>471688773.84924734</v>
      </c>
      <c r="F150" s="90">
        <f t="shared" ca="1" si="27"/>
        <v>628918365.1323297</v>
      </c>
      <c r="G150" s="90">
        <f t="shared" ca="1" si="27"/>
        <v>786147956.41541219</v>
      </c>
      <c r="H150" s="90">
        <f t="shared" ca="1" si="27"/>
        <v>943377547.69849467</v>
      </c>
      <c r="I150" s="90">
        <f t="shared" ca="1" si="27"/>
        <v>1100607138.9815772</v>
      </c>
      <c r="J150" s="90">
        <f t="shared" ca="1" si="27"/>
        <v>1257836730.2646594</v>
      </c>
      <c r="K150" s="90">
        <f t="shared" ca="1" si="27"/>
        <v>1415066321.5477419</v>
      </c>
      <c r="L150">
        <f ca="1">IF('Waste 2020'!$A158="MR",INDIRECT("'Waste 2020'!"&amp;'Country Selector'!$B$3&amp;ROW($A158))*10^12,0)*'Process Emissions Multipliers'!$B$45</f>
        <v>1572295912.8308244</v>
      </c>
      <c r="M150" s="90">
        <f t="shared" ca="1" si="28"/>
        <v>1698747834.8030429</v>
      </c>
      <c r="N150" s="90">
        <f t="shared" ca="1" si="28"/>
        <v>1825199756.7752614</v>
      </c>
      <c r="O150" s="90">
        <f t="shared" ca="1" si="28"/>
        <v>1951651678.7474799</v>
      </c>
      <c r="P150" s="90">
        <f t="shared" ca="1" si="28"/>
        <v>2078103600.7196984</v>
      </c>
      <c r="Q150" s="90">
        <f t="shared" ca="1" si="28"/>
        <v>2204555522.6919169</v>
      </c>
      <c r="R150" s="90">
        <f t="shared" ca="1" si="28"/>
        <v>2331007444.6641355</v>
      </c>
      <c r="S150" s="90">
        <f t="shared" ca="1" si="28"/>
        <v>2457459366.636354</v>
      </c>
      <c r="T150" s="90">
        <f t="shared" ca="1" si="28"/>
        <v>2583911288.6085725</v>
      </c>
      <c r="U150" s="90">
        <f t="shared" ca="1" si="28"/>
        <v>2710363210.580791</v>
      </c>
      <c r="V150">
        <f ca="1">IF('Waste 2030'!$A158="MR",INDIRECT("'Waste 2030'!"&amp;'Country Selector'!$B$3&amp;ROW($A158))*10^12,0)*'Process Emissions Multipliers'!$D$45</f>
        <v>2836815132.5530095</v>
      </c>
      <c r="W150" s="90">
        <f t="shared" ca="1" si="30"/>
        <v>2829935117.9346805</v>
      </c>
      <c r="X150" s="90">
        <f t="shared" ca="1" si="30"/>
        <v>2823055103.3163519</v>
      </c>
      <c r="Y150" s="90">
        <f t="shared" ca="1" si="30"/>
        <v>2816175088.6980233</v>
      </c>
      <c r="Z150" s="90">
        <f t="shared" ca="1" si="30"/>
        <v>2809295074.0796938</v>
      </c>
      <c r="AA150" s="90">
        <f t="shared" ca="1" si="30"/>
        <v>2802415059.4613657</v>
      </c>
      <c r="AB150" s="90">
        <f t="shared" ca="1" si="30"/>
        <v>2795535044.8430367</v>
      </c>
      <c r="AC150" s="90">
        <f t="shared" ca="1" si="30"/>
        <v>2788655030.2247076</v>
      </c>
      <c r="AD150" s="90">
        <f t="shared" ca="1" si="30"/>
        <v>2781775015.6063786</v>
      </c>
      <c r="AE150" s="90">
        <f t="shared" ca="1" si="30"/>
        <v>2774895000.98805</v>
      </c>
      <c r="AF150" s="90">
        <f t="shared" ca="1" si="30"/>
        <v>2768014986.3697214</v>
      </c>
      <c r="AG150" s="90">
        <f t="shared" ca="1" si="30"/>
        <v>2761134971.7513924</v>
      </c>
      <c r="AH150" s="90">
        <f t="shared" ca="1" si="30"/>
        <v>2754254957.1330633</v>
      </c>
      <c r="AI150" s="90">
        <f t="shared" ca="1" si="30"/>
        <v>2747374942.5147347</v>
      </c>
      <c r="AJ150" s="90">
        <f t="shared" ca="1" si="30"/>
        <v>2740494927.8964062</v>
      </c>
      <c r="AK150" s="90">
        <f t="shared" ca="1" si="30"/>
        <v>2733614913.2780771</v>
      </c>
      <c r="AL150" s="90">
        <f t="shared" ca="1" si="30"/>
        <v>2726734898.6597481</v>
      </c>
      <c r="AM150" s="90">
        <f t="shared" ca="1" si="29"/>
        <v>2719854884.041419</v>
      </c>
      <c r="AN150" s="90">
        <f t="shared" ca="1" si="29"/>
        <v>2712974869.4230905</v>
      </c>
      <c r="AO150" s="90">
        <f t="shared" ca="1" si="29"/>
        <v>2706094854.8047614</v>
      </c>
      <c r="AP150">
        <f ca="1">V150*'Process Emissions Multipliers'!$E$45</f>
        <v>2699214840.1864328</v>
      </c>
    </row>
    <row r="151" spans="1:42">
      <c r="A151" s="74">
        <v>99</v>
      </c>
      <c r="B151">
        <f ca="1">IF('Waste 2010'!$A159="MR",INDIRECT("'Waste 2010'!"&amp;'Country Selector'!$B$3&amp;ROW($A159))*10^12,0)</f>
        <v>961856775.79185832</v>
      </c>
      <c r="C151" s="90">
        <f t="shared" ca="1" si="27"/>
        <v>990363108.99929428</v>
      </c>
      <c r="D151" s="90">
        <f t="shared" ca="1" si="27"/>
        <v>1018869442.2067304</v>
      </c>
      <c r="E151" s="90">
        <f t="shared" ca="1" si="27"/>
        <v>1047375775.4141662</v>
      </c>
      <c r="F151" s="90">
        <f t="shared" ca="1" si="27"/>
        <v>1075882108.6216025</v>
      </c>
      <c r="G151" s="90">
        <f t="shared" ca="1" si="27"/>
        <v>1104388441.8290384</v>
      </c>
      <c r="H151" s="90">
        <f t="shared" ca="1" si="27"/>
        <v>1132894775.0364742</v>
      </c>
      <c r="I151" s="90">
        <f t="shared" ca="1" si="27"/>
        <v>1161401108.2439103</v>
      </c>
      <c r="J151" s="90">
        <f t="shared" ca="1" si="27"/>
        <v>1189907441.4513464</v>
      </c>
      <c r="K151" s="90">
        <f t="shared" ca="1" si="27"/>
        <v>1218413774.6587822</v>
      </c>
      <c r="L151">
        <f ca="1">IF('Waste 2020'!$A159="MR",INDIRECT("'Waste 2020'!"&amp;'Country Selector'!$B$3&amp;ROW($A159))*10^12,0)*'Process Emissions Multipliers'!$B$45</f>
        <v>1246920107.8662183</v>
      </c>
      <c r="M151" s="90">
        <f t="shared" ca="1" si="28"/>
        <v>1253198313.9525611</v>
      </c>
      <c r="N151" s="90">
        <f t="shared" ca="1" si="28"/>
        <v>1259476520.0389037</v>
      </c>
      <c r="O151" s="90">
        <f t="shared" ca="1" si="28"/>
        <v>1265754726.1252463</v>
      </c>
      <c r="P151" s="90">
        <f t="shared" ca="1" si="28"/>
        <v>1272032932.2115891</v>
      </c>
      <c r="Q151" s="90">
        <f t="shared" ca="1" si="28"/>
        <v>1278311138.2979317</v>
      </c>
      <c r="R151" s="90">
        <f t="shared" ca="1" si="28"/>
        <v>1284589344.3842745</v>
      </c>
      <c r="S151" s="90">
        <f t="shared" ca="1" si="28"/>
        <v>1290867550.4706173</v>
      </c>
      <c r="T151" s="90">
        <f t="shared" ca="1" si="28"/>
        <v>1297145756.5569599</v>
      </c>
      <c r="U151" s="90">
        <f t="shared" ca="1" si="28"/>
        <v>1303423962.6433024</v>
      </c>
      <c r="V151">
        <f ca="1">IF('Waste 2030'!$A159="MR",INDIRECT("'Waste 2030'!"&amp;'Country Selector'!$B$3&amp;ROW($A159))*10^12,0)*'Process Emissions Multipliers'!$D$45</f>
        <v>1309702168.7296453</v>
      </c>
      <c r="W151" s="90">
        <f t="shared" ca="1" si="30"/>
        <v>1306525800.2863452</v>
      </c>
      <c r="X151" s="90">
        <f t="shared" ca="1" si="30"/>
        <v>1303349431.8430455</v>
      </c>
      <c r="Y151" s="90">
        <f t="shared" ca="1" si="30"/>
        <v>1300173063.3997457</v>
      </c>
      <c r="Z151" s="90">
        <f t="shared" ca="1" si="30"/>
        <v>1296996694.9564457</v>
      </c>
      <c r="AA151" s="90">
        <f t="shared" ca="1" si="30"/>
        <v>1293820326.5131459</v>
      </c>
      <c r="AB151" s="90">
        <f t="shared" ca="1" si="30"/>
        <v>1290643958.0698462</v>
      </c>
      <c r="AC151" s="90">
        <f t="shared" ca="1" si="30"/>
        <v>1287467589.6265461</v>
      </c>
      <c r="AD151" s="90">
        <f t="shared" ca="1" si="30"/>
        <v>1284291221.1832461</v>
      </c>
      <c r="AE151" s="90">
        <f t="shared" ca="1" si="30"/>
        <v>1281114852.7399464</v>
      </c>
      <c r="AF151" s="90">
        <f t="shared" ca="1" si="30"/>
        <v>1277938484.2966466</v>
      </c>
      <c r="AG151" s="90">
        <f t="shared" ca="1" si="30"/>
        <v>1274762115.8533463</v>
      </c>
      <c r="AH151" s="90">
        <f t="shared" ca="1" si="30"/>
        <v>1271585747.4100468</v>
      </c>
      <c r="AI151" s="90">
        <f t="shared" ca="1" si="30"/>
        <v>1268409378.9667468</v>
      </c>
      <c r="AJ151" s="90">
        <f t="shared" ca="1" si="30"/>
        <v>1265233010.523447</v>
      </c>
      <c r="AK151" s="90">
        <f t="shared" ca="1" si="30"/>
        <v>1262056642.0801473</v>
      </c>
      <c r="AL151" s="90">
        <f t="shared" ca="1" si="30"/>
        <v>1258880273.6368473</v>
      </c>
      <c r="AM151" s="90">
        <f t="shared" ca="1" si="29"/>
        <v>1255703905.1935472</v>
      </c>
      <c r="AN151" s="90">
        <f t="shared" ca="1" si="29"/>
        <v>1252527536.7502475</v>
      </c>
      <c r="AO151" s="90">
        <f t="shared" ca="1" si="29"/>
        <v>1249351168.3069475</v>
      </c>
      <c r="AP151">
        <f ca="1">V151*'Process Emissions Multipliers'!$E$45</f>
        <v>1246174799.8636477</v>
      </c>
    </row>
    <row r="152" spans="1:42">
      <c r="A152" s="74">
        <v>100</v>
      </c>
      <c r="B152">
        <f ca="1">IF('Waste 2010'!$A160="MR",INDIRECT("'Waste 2010'!"&amp;'Country Selector'!$B$3&amp;ROW($A160))*10^12,0)</f>
        <v>1311957436.087141</v>
      </c>
      <c r="C152" s="90">
        <f t="shared" ca="1" si="27"/>
        <v>1325675275.6988277</v>
      </c>
      <c r="D152" s="90">
        <f t="shared" ca="1" si="27"/>
        <v>1339393115.3105147</v>
      </c>
      <c r="E152" s="90">
        <f t="shared" ca="1" si="27"/>
        <v>1353110954.9222014</v>
      </c>
      <c r="F152" s="90">
        <f t="shared" ca="1" si="27"/>
        <v>1366828794.5338883</v>
      </c>
      <c r="G152" s="90">
        <f t="shared" ca="1" si="27"/>
        <v>1380546634.145575</v>
      </c>
      <c r="H152" s="90">
        <f t="shared" ca="1" si="27"/>
        <v>1394264473.7572618</v>
      </c>
      <c r="I152" s="90">
        <f t="shared" ca="1" si="27"/>
        <v>1407982313.3689485</v>
      </c>
      <c r="J152" s="90">
        <f t="shared" ca="1" si="27"/>
        <v>1421700152.9806354</v>
      </c>
      <c r="K152" s="90">
        <f t="shared" ca="1" si="27"/>
        <v>1435417992.5923223</v>
      </c>
      <c r="L152">
        <f ca="1">IF('Waste 2020'!$A160="MR",INDIRECT("'Waste 2020'!"&amp;'Country Selector'!$B$3&amp;ROW($A160))*10^12,0)*'Process Emissions Multipliers'!$B$45</f>
        <v>1449135832.2040091</v>
      </c>
      <c r="M152" s="90">
        <f t="shared" ca="1" si="28"/>
        <v>1327614750.4267695</v>
      </c>
      <c r="N152" s="90">
        <f t="shared" ca="1" si="28"/>
        <v>1206093668.6495297</v>
      </c>
      <c r="O152" s="90">
        <f t="shared" ca="1" si="28"/>
        <v>1084572586.8722899</v>
      </c>
      <c r="P152" s="90">
        <f t="shared" ca="1" si="28"/>
        <v>963051505.09505022</v>
      </c>
      <c r="Q152" s="90">
        <f t="shared" ca="1" si="28"/>
        <v>841530423.31781054</v>
      </c>
      <c r="R152" s="90">
        <f t="shared" ca="1" si="28"/>
        <v>720009341.54057074</v>
      </c>
      <c r="S152" s="90">
        <f t="shared" ca="1" si="28"/>
        <v>598488259.76333117</v>
      </c>
      <c r="T152" s="90">
        <f t="shared" ca="1" si="28"/>
        <v>476967177.98609138</v>
      </c>
      <c r="U152" s="90">
        <f t="shared" ca="1" si="28"/>
        <v>355446096.2088517</v>
      </c>
      <c r="V152">
        <f ca="1">IF('Waste 2030'!$A160="MR",INDIRECT("'Waste 2030'!"&amp;'Country Selector'!$B$3&amp;ROW($A160))*10^12,0)*'Process Emissions Multipliers'!$D$45</f>
        <v>233925014.43161198</v>
      </c>
      <c r="W152" s="90">
        <f t="shared" ca="1" si="30"/>
        <v>233357685.42225423</v>
      </c>
      <c r="X152" s="90">
        <f t="shared" ca="1" si="30"/>
        <v>232790356.41289657</v>
      </c>
      <c r="Y152" s="90">
        <f t="shared" ca="1" si="30"/>
        <v>232223027.40353885</v>
      </c>
      <c r="Z152" s="90">
        <f t="shared" ca="1" si="30"/>
        <v>231655698.39418113</v>
      </c>
      <c r="AA152" s="90">
        <f t="shared" ca="1" si="30"/>
        <v>231088369.38482338</v>
      </c>
      <c r="AB152" s="90">
        <f t="shared" ca="1" si="30"/>
        <v>230521040.37546569</v>
      </c>
      <c r="AC152" s="90">
        <f t="shared" ca="1" si="30"/>
        <v>229953711.366108</v>
      </c>
      <c r="AD152" s="90">
        <f t="shared" ca="1" si="30"/>
        <v>229386382.35675028</v>
      </c>
      <c r="AE152" s="90">
        <f t="shared" ca="1" si="30"/>
        <v>228819053.34739256</v>
      </c>
      <c r="AF152" s="90">
        <f t="shared" ca="1" si="30"/>
        <v>228251724.33803481</v>
      </c>
      <c r="AG152" s="90">
        <f t="shared" ca="1" si="30"/>
        <v>227684395.32867712</v>
      </c>
      <c r="AH152" s="90">
        <f t="shared" ca="1" si="30"/>
        <v>227117066.3193194</v>
      </c>
      <c r="AI152" s="90">
        <f t="shared" ca="1" si="30"/>
        <v>226549737.30996168</v>
      </c>
      <c r="AJ152" s="90">
        <f t="shared" ca="1" si="30"/>
        <v>225982408.30060399</v>
      </c>
      <c r="AK152" s="90">
        <f t="shared" ca="1" si="30"/>
        <v>225415079.29124624</v>
      </c>
      <c r="AL152" s="90">
        <f t="shared" ca="1" si="30"/>
        <v>224847750.28188854</v>
      </c>
      <c r="AM152" s="90">
        <f t="shared" ca="1" si="29"/>
        <v>224280421.27253085</v>
      </c>
      <c r="AN152" s="90">
        <f t="shared" ca="1" si="29"/>
        <v>223713092.2631731</v>
      </c>
      <c r="AO152" s="90">
        <f t="shared" ca="1" si="29"/>
        <v>223145763.25381541</v>
      </c>
      <c r="AP152">
        <f ca="1">V152*'Process Emissions Multipliers'!$E$45</f>
        <v>222578434.24445769</v>
      </c>
    </row>
    <row r="153" spans="1:42">
      <c r="A153" s="74">
        <v>150</v>
      </c>
      <c r="B153">
        <f ca="1">IF('Waste 2010'!$A161="MR",INDIRECT("'Waste 2010'!"&amp;'Country Selector'!$B$3&amp;ROW($A161))*10^12,0)</f>
        <v>32594483996.636116</v>
      </c>
      <c r="C153" s="90">
        <f t="shared" ca="1" si="27"/>
        <v>32961394217.478859</v>
      </c>
      <c r="D153" s="90">
        <f t="shared" ca="1" si="27"/>
        <v>33328304438.321602</v>
      </c>
      <c r="E153" s="90">
        <f t="shared" ca="1" si="27"/>
        <v>33695214659.164349</v>
      </c>
      <c r="F153" s="90">
        <f t="shared" ca="1" si="27"/>
        <v>34062124880.007092</v>
      </c>
      <c r="G153" s="90">
        <f t="shared" ca="1" si="27"/>
        <v>34429035100.849838</v>
      </c>
      <c r="H153" s="90">
        <f t="shared" ca="1" si="27"/>
        <v>34795945321.692581</v>
      </c>
      <c r="I153" s="90">
        <f t="shared" ca="1" si="27"/>
        <v>35162855542.535324</v>
      </c>
      <c r="J153" s="90">
        <f t="shared" ca="1" si="27"/>
        <v>35529765763.378067</v>
      </c>
      <c r="K153" s="90">
        <f t="shared" ca="1" si="27"/>
        <v>35896675984.22081</v>
      </c>
      <c r="L153">
        <f ca="1">IF('Waste 2020'!$A161="MR",INDIRECT("'Waste 2020'!"&amp;'Country Selector'!$B$3&amp;ROW($A161))*10^12,0)*'Process Emissions Multipliers'!$B$45</f>
        <v>36263586205.063553</v>
      </c>
      <c r="M153" s="90">
        <f t="shared" ca="1" si="28"/>
        <v>36697674523.917641</v>
      </c>
      <c r="N153" s="90">
        <f t="shared" ca="1" si="28"/>
        <v>37131762842.771729</v>
      </c>
      <c r="O153" s="90">
        <f t="shared" ca="1" si="28"/>
        <v>37565851161.625809</v>
      </c>
      <c r="P153" s="90">
        <f t="shared" ca="1" si="28"/>
        <v>37999939480.479897</v>
      </c>
      <c r="Q153" s="90">
        <f t="shared" ca="1" si="28"/>
        <v>38434027799.333984</v>
      </c>
      <c r="R153" s="90">
        <f t="shared" ca="1" si="28"/>
        <v>38868116118.188072</v>
      </c>
      <c r="S153" s="90">
        <f t="shared" ca="1" si="28"/>
        <v>39302204437.04216</v>
      </c>
      <c r="T153" s="90">
        <f t="shared" ca="1" si="28"/>
        <v>39736292755.89624</v>
      </c>
      <c r="U153" s="90">
        <f t="shared" ca="1" si="28"/>
        <v>40170381074.750328</v>
      </c>
      <c r="V153">
        <f ca="1">IF('Waste 2030'!$A161="MR",INDIRECT("'Waste 2030'!"&amp;'Country Selector'!$B$3&amp;ROW($A161))*10^12,0)*'Process Emissions Multipliers'!$D$45</f>
        <v>40604469393.604416</v>
      </c>
      <c r="W153" s="90">
        <f t="shared" ca="1" si="30"/>
        <v>40505992993.153862</v>
      </c>
      <c r="X153" s="90">
        <f t="shared" ca="1" si="30"/>
        <v>40407516592.703308</v>
      </c>
      <c r="Y153" s="90">
        <f t="shared" ca="1" si="30"/>
        <v>40309040192.252747</v>
      </c>
      <c r="Z153" s="90">
        <f t="shared" ca="1" si="30"/>
        <v>40210563791.8022</v>
      </c>
      <c r="AA153" s="90">
        <f t="shared" ca="1" si="30"/>
        <v>40112087391.351646</v>
      </c>
      <c r="AB153" s="90">
        <f t="shared" ca="1" si="30"/>
        <v>40013610990.901085</v>
      </c>
      <c r="AC153" s="90">
        <f t="shared" ca="1" si="30"/>
        <v>39915134590.450531</v>
      </c>
      <c r="AD153" s="90">
        <f t="shared" ca="1" si="30"/>
        <v>39816658189.999985</v>
      </c>
      <c r="AE153" s="90">
        <f t="shared" ca="1" si="30"/>
        <v>39718181789.549423</v>
      </c>
      <c r="AF153" s="90">
        <f t="shared" ca="1" si="30"/>
        <v>39619705389.098869</v>
      </c>
      <c r="AG153" s="90">
        <f t="shared" ca="1" si="30"/>
        <v>39521228988.648315</v>
      </c>
      <c r="AH153" s="90">
        <f t="shared" ca="1" si="30"/>
        <v>39422752588.197762</v>
      </c>
      <c r="AI153" s="90">
        <f t="shared" ca="1" si="30"/>
        <v>39324276187.747208</v>
      </c>
      <c r="AJ153" s="90">
        <f t="shared" ca="1" si="30"/>
        <v>39225799787.296646</v>
      </c>
      <c r="AK153" s="90">
        <f t="shared" ca="1" si="30"/>
        <v>39127323386.8461</v>
      </c>
      <c r="AL153" s="90">
        <f t="shared" ca="1" si="30"/>
        <v>39028846986.395546</v>
      </c>
      <c r="AM153" s="90">
        <f t="shared" ca="1" si="29"/>
        <v>38930370585.944984</v>
      </c>
      <c r="AN153" s="90">
        <f t="shared" ca="1" si="29"/>
        <v>38831894185.494431</v>
      </c>
      <c r="AO153" s="90">
        <f t="shared" ca="1" si="29"/>
        <v>38733417785.043884</v>
      </c>
      <c r="AP153">
        <f ca="1">V153*'Process Emissions Multipliers'!$E$45</f>
        <v>38634941384.593323</v>
      </c>
    </row>
    <row r="154" spans="1:42">
      <c r="A154" s="74">
        <v>200</v>
      </c>
      <c r="B154">
        <f ca="1">IF('Waste 2010'!$A162="MR",INDIRECT("'Waste 2010'!"&amp;'Country Selector'!$B$3&amp;ROW($A162))*10^12,0)</f>
        <v>10786506426.544662</v>
      </c>
      <c r="C154" s="90">
        <f t="shared" ca="1" si="27"/>
        <v>10793028373.105934</v>
      </c>
      <c r="D154" s="90">
        <f t="shared" ca="1" si="27"/>
        <v>10799550319.667206</v>
      </c>
      <c r="E154" s="90">
        <f t="shared" ca="1" si="27"/>
        <v>10806072266.228477</v>
      </c>
      <c r="F154" s="90">
        <f t="shared" ca="1" si="27"/>
        <v>10812594212.789751</v>
      </c>
      <c r="G154" s="90">
        <f t="shared" ca="1" si="27"/>
        <v>10819116159.351023</v>
      </c>
      <c r="H154" s="90">
        <f t="shared" ca="1" si="27"/>
        <v>10825638105.912294</v>
      </c>
      <c r="I154" s="90">
        <f t="shared" ca="1" si="27"/>
        <v>10832160052.473568</v>
      </c>
      <c r="J154" s="90">
        <f t="shared" ca="1" si="27"/>
        <v>10838681999.03484</v>
      </c>
      <c r="K154" s="90">
        <f t="shared" ca="1" si="27"/>
        <v>10845203945.596111</v>
      </c>
      <c r="L154">
        <f ca="1">IF('Waste 2020'!$A162="MR",INDIRECT("'Waste 2020'!"&amp;'Country Selector'!$B$3&amp;ROW($A162))*10^12,0)*'Process Emissions Multipliers'!$B$45</f>
        <v>10851725892.157383</v>
      </c>
      <c r="M154" s="90">
        <f t="shared" ca="1" si="28"/>
        <v>10953709744.741125</v>
      </c>
      <c r="N154" s="90">
        <f t="shared" ca="1" si="28"/>
        <v>11055693597.324867</v>
      </c>
      <c r="O154" s="90">
        <f t="shared" ca="1" si="28"/>
        <v>11157677449.908611</v>
      </c>
      <c r="P154" s="90">
        <f t="shared" ca="1" si="28"/>
        <v>11259661302.492353</v>
      </c>
      <c r="Q154" s="90">
        <f t="shared" ca="1" si="28"/>
        <v>11361645155.076096</v>
      </c>
      <c r="R154" s="90">
        <f t="shared" ca="1" si="28"/>
        <v>11463629007.659838</v>
      </c>
      <c r="S154" s="90">
        <f t="shared" ca="1" si="28"/>
        <v>11565612860.24358</v>
      </c>
      <c r="T154" s="90">
        <f t="shared" ca="1" si="28"/>
        <v>11667596712.827324</v>
      </c>
      <c r="U154" s="90">
        <f t="shared" ca="1" si="28"/>
        <v>11769580565.411066</v>
      </c>
      <c r="V154">
        <f ca="1">IF('Waste 2030'!$A162="MR",INDIRECT("'Waste 2030'!"&amp;'Country Selector'!$B$3&amp;ROW($A162))*10^12,0)*'Process Emissions Multipliers'!$D$45</f>
        <v>11871564417.994808</v>
      </c>
      <c r="W154" s="90">
        <f t="shared" ca="1" si="30"/>
        <v>11842772786.20993</v>
      </c>
      <c r="X154" s="90">
        <f t="shared" ca="1" si="30"/>
        <v>11813981154.425053</v>
      </c>
      <c r="Y154" s="90">
        <f t="shared" ca="1" si="30"/>
        <v>11785189522.640175</v>
      </c>
      <c r="Z154" s="90">
        <f t="shared" ca="1" si="30"/>
        <v>11756397890.855297</v>
      </c>
      <c r="AA154" s="90">
        <f t="shared" ca="1" si="30"/>
        <v>11727606259.070415</v>
      </c>
      <c r="AB154" s="90">
        <f t="shared" ca="1" si="30"/>
        <v>11698814627.285538</v>
      </c>
      <c r="AC154" s="90">
        <f t="shared" ca="1" si="30"/>
        <v>11670022995.50066</v>
      </c>
      <c r="AD154" s="90">
        <f t="shared" ca="1" si="30"/>
        <v>11641231363.715782</v>
      </c>
      <c r="AE154" s="90">
        <f t="shared" ca="1" si="30"/>
        <v>11612439731.930904</v>
      </c>
      <c r="AF154" s="90">
        <f t="shared" ca="1" si="30"/>
        <v>11583648100.146027</v>
      </c>
      <c r="AG154" s="90">
        <f t="shared" ca="1" si="30"/>
        <v>11554856468.361149</v>
      </c>
      <c r="AH154" s="90">
        <f t="shared" ca="1" si="30"/>
        <v>11526064836.576271</v>
      </c>
      <c r="AI154" s="90">
        <f t="shared" ca="1" si="30"/>
        <v>11497273204.791393</v>
      </c>
      <c r="AJ154" s="90">
        <f t="shared" ca="1" si="30"/>
        <v>11468481573.006516</v>
      </c>
      <c r="AK154" s="90">
        <f t="shared" ca="1" si="30"/>
        <v>11439689941.221636</v>
      </c>
      <c r="AL154" s="90">
        <f t="shared" ca="1" si="30"/>
        <v>11410898309.436756</v>
      </c>
      <c r="AM154" s="90">
        <f t="shared" ca="1" si="29"/>
        <v>11382106677.651878</v>
      </c>
      <c r="AN154" s="90">
        <f t="shared" ca="1" si="29"/>
        <v>11353315045.867001</v>
      </c>
      <c r="AO154" s="90">
        <f t="shared" ca="1" si="29"/>
        <v>11324523414.082123</v>
      </c>
      <c r="AP154">
        <f ca="1">V154*'Process Emissions Multipliers'!$E$45</f>
        <v>11295731782.297245</v>
      </c>
    </row>
    <row r="155" spans="1:42">
      <c r="A155" s="74">
        <v>250</v>
      </c>
      <c r="B155">
        <f ca="1">IF('Waste 2010'!$A163="MR",INDIRECT("'Waste 2010'!"&amp;'Country Selector'!$B$3&amp;ROW($A163))*10^12,0)</f>
        <v>4813001036.1528978</v>
      </c>
      <c r="C155" s="90">
        <f t="shared" ca="1" si="27"/>
        <v>4786313599.8086605</v>
      </c>
      <c r="D155" s="90">
        <f t="shared" ca="1" si="27"/>
        <v>4759626163.4644241</v>
      </c>
      <c r="E155" s="90">
        <f t="shared" ca="1" si="27"/>
        <v>4732938727.1201868</v>
      </c>
      <c r="F155" s="90">
        <f t="shared" ca="1" si="27"/>
        <v>4706251290.7759495</v>
      </c>
      <c r="G155" s="90">
        <f t="shared" ca="1" si="27"/>
        <v>4679563854.4317131</v>
      </c>
      <c r="H155" s="90">
        <f t="shared" ca="1" si="27"/>
        <v>4652876418.0874758</v>
      </c>
      <c r="I155" s="90">
        <f t="shared" ca="1" si="27"/>
        <v>4626188981.7432384</v>
      </c>
      <c r="J155" s="90">
        <f t="shared" ca="1" si="27"/>
        <v>4599501545.3990011</v>
      </c>
      <c r="K155" s="90">
        <f t="shared" ca="1" si="27"/>
        <v>4572814109.0547647</v>
      </c>
      <c r="L155">
        <f ca="1">IF('Waste 2020'!$A163="MR",INDIRECT("'Waste 2020'!"&amp;'Country Selector'!$B$3&amp;ROW($A163))*10^12,0)*'Process Emissions Multipliers'!$B$45</f>
        <v>4546126672.7105274</v>
      </c>
      <c r="M155" s="90">
        <f t="shared" ca="1" si="28"/>
        <v>4949941390.6530399</v>
      </c>
      <c r="N155" s="90">
        <f t="shared" ca="1" si="28"/>
        <v>5353756108.5955524</v>
      </c>
      <c r="O155" s="90">
        <f t="shared" ca="1" si="28"/>
        <v>5757570826.5380659</v>
      </c>
      <c r="P155" s="90">
        <f t="shared" ca="1" si="28"/>
        <v>6161385544.4805794</v>
      </c>
      <c r="Q155" s="90">
        <f t="shared" ca="1" si="28"/>
        <v>6565200262.4230919</v>
      </c>
      <c r="R155" s="90">
        <f t="shared" ca="1" si="28"/>
        <v>6969014980.3656044</v>
      </c>
      <c r="S155" s="90">
        <f t="shared" ca="1" si="28"/>
        <v>7372829698.3081169</v>
      </c>
      <c r="T155" s="90">
        <f t="shared" ca="1" si="28"/>
        <v>7776644416.2506304</v>
      </c>
      <c r="U155" s="90">
        <f t="shared" ca="1" si="28"/>
        <v>8180459134.1931429</v>
      </c>
      <c r="V155">
        <f ca="1">IF('Waste 2030'!$A163="MR",INDIRECT("'Waste 2030'!"&amp;'Country Selector'!$B$3&amp;ROW($A163))*10^12,0)*'Process Emissions Multipliers'!$D$45</f>
        <v>8584273852.1356564</v>
      </c>
      <c r="W155" s="90">
        <f t="shared" ca="1" si="30"/>
        <v>8563454755.0740595</v>
      </c>
      <c r="X155" s="90">
        <f t="shared" ca="1" si="30"/>
        <v>8542635658.0124598</v>
      </c>
      <c r="Y155" s="90">
        <f t="shared" ca="1" si="30"/>
        <v>8521816560.9508619</v>
      </c>
      <c r="Z155" s="90">
        <f t="shared" ca="1" si="30"/>
        <v>8500997463.8892632</v>
      </c>
      <c r="AA155" s="90">
        <f t="shared" ca="1" si="30"/>
        <v>8480178366.8276672</v>
      </c>
      <c r="AB155" s="90">
        <f t="shared" ca="1" si="30"/>
        <v>8459359269.7660675</v>
      </c>
      <c r="AC155" s="90">
        <f t="shared" ca="1" si="30"/>
        <v>8438540172.7044697</v>
      </c>
      <c r="AD155" s="90">
        <f t="shared" ca="1" si="30"/>
        <v>8417721075.6428709</v>
      </c>
      <c r="AE155" s="90">
        <f t="shared" ca="1" si="30"/>
        <v>8396901978.581274</v>
      </c>
      <c r="AF155" s="90">
        <f t="shared" ca="1" si="30"/>
        <v>8376082881.5196762</v>
      </c>
      <c r="AG155" s="90">
        <f t="shared" ca="1" si="30"/>
        <v>8355263784.4580774</v>
      </c>
      <c r="AH155" s="90">
        <f t="shared" ca="1" si="30"/>
        <v>8334444687.3964796</v>
      </c>
      <c r="AI155" s="90">
        <f t="shared" ca="1" si="30"/>
        <v>8313625590.3348808</v>
      </c>
      <c r="AJ155" s="90">
        <f t="shared" ca="1" si="30"/>
        <v>8292806493.273283</v>
      </c>
      <c r="AK155" s="90">
        <f t="shared" ca="1" si="30"/>
        <v>8271987396.2116852</v>
      </c>
      <c r="AL155" s="90">
        <f t="shared" ca="1" si="30"/>
        <v>8251168299.1500874</v>
      </c>
      <c r="AM155" s="90">
        <f t="shared" ca="1" si="29"/>
        <v>8230349202.0884895</v>
      </c>
      <c r="AN155" s="90">
        <f t="shared" ca="1" si="29"/>
        <v>8209530105.0268917</v>
      </c>
      <c r="AO155" s="90">
        <f t="shared" ca="1" si="29"/>
        <v>8188711007.9652929</v>
      </c>
      <c r="AP155">
        <f ca="1">V155*'Process Emissions Multipliers'!$E$45</f>
        <v>8167891910.9036951</v>
      </c>
    </row>
    <row r="156" spans="1:42">
      <c r="A156" s="74">
        <v>300</v>
      </c>
      <c r="B156">
        <f ca="1">IF('Waste 2010'!$A164="MR",INDIRECT("'Waste 2010'!"&amp;'Country Selector'!$B$3&amp;ROW($A164))*10^12,0)</f>
        <v>4004152698.3660703</v>
      </c>
      <c r="C156" s="90">
        <f t="shared" ca="1" si="27"/>
        <v>4100342030.8714323</v>
      </c>
      <c r="D156" s="90">
        <f t="shared" ca="1" si="27"/>
        <v>4196531363.3767939</v>
      </c>
      <c r="E156" s="90">
        <f t="shared" ca="1" si="27"/>
        <v>4292720695.8821564</v>
      </c>
      <c r="F156" s="90">
        <f t="shared" ref="D156:K177" ca="1" si="31">$B156*($L$1-F$1)/($L$1-$B$1)+$L156*(F$1-$B$1)/($L$1-$B$1)</f>
        <v>4388910028.3875179</v>
      </c>
      <c r="G156" s="90">
        <f t="shared" ca="1" si="31"/>
        <v>4485099360.8928795</v>
      </c>
      <c r="H156" s="90">
        <f t="shared" ca="1" si="31"/>
        <v>4581288693.398242</v>
      </c>
      <c r="I156" s="90">
        <f t="shared" ca="1" si="31"/>
        <v>4677478025.9036036</v>
      </c>
      <c r="J156" s="90">
        <f t="shared" ca="1" si="31"/>
        <v>4773667358.4089651</v>
      </c>
      <c r="K156" s="90">
        <f t="shared" ca="1" si="31"/>
        <v>4869856690.9143276</v>
      </c>
      <c r="L156">
        <f ca="1">IF('Waste 2020'!$A164="MR",INDIRECT("'Waste 2020'!"&amp;'Country Selector'!$B$3&amp;ROW($A164))*10^12,0)*'Process Emissions Multipliers'!$B$45</f>
        <v>4966046023.4196892</v>
      </c>
      <c r="M156" s="90">
        <f t="shared" ca="1" si="28"/>
        <v>4956653961.86096</v>
      </c>
      <c r="N156" s="90">
        <f t="shared" ca="1" si="28"/>
        <v>4947261900.3022299</v>
      </c>
      <c r="O156" s="90">
        <f t="shared" ca="1" si="28"/>
        <v>4937869838.7434998</v>
      </c>
      <c r="P156" s="90">
        <f t="shared" ref="N156:U177" ca="1" si="32">$L156*($V$1-P$1)/($V$1-$L$1)+$V156*(P$1-$L$1)/($V$1-$L$1)</f>
        <v>4928477777.1847706</v>
      </c>
      <c r="Q156" s="90">
        <f t="shared" ca="1" si="32"/>
        <v>4919085715.6260414</v>
      </c>
      <c r="R156" s="90">
        <f t="shared" ca="1" si="32"/>
        <v>4909693654.0673103</v>
      </c>
      <c r="S156" s="90">
        <f t="shared" ca="1" si="32"/>
        <v>4900301592.5085812</v>
      </c>
      <c r="T156" s="90">
        <f t="shared" ca="1" si="32"/>
        <v>4890909530.949852</v>
      </c>
      <c r="U156" s="90">
        <f t="shared" ca="1" si="32"/>
        <v>4881517469.3911219</v>
      </c>
      <c r="V156">
        <f ca="1">IF('Waste 2030'!$A164="MR",INDIRECT("'Waste 2030'!"&amp;'Country Selector'!$B$3&amp;ROW($A164))*10^12,0)*'Process Emissions Multipliers'!$D$45</f>
        <v>4872125407.8323927</v>
      </c>
      <c r="W156" s="90">
        <f t="shared" ca="1" si="30"/>
        <v>4860309236.3647614</v>
      </c>
      <c r="X156" s="90">
        <f t="shared" ca="1" si="30"/>
        <v>4848493064.89713</v>
      </c>
      <c r="Y156" s="90">
        <f t="shared" ca="1" si="30"/>
        <v>4836676893.4294987</v>
      </c>
      <c r="Z156" s="90">
        <f t="shared" ca="1" si="30"/>
        <v>4824860721.9618664</v>
      </c>
      <c r="AA156" s="90">
        <f t="shared" ca="1" si="30"/>
        <v>4813044550.494235</v>
      </c>
      <c r="AB156" s="90">
        <f t="shared" ca="1" si="30"/>
        <v>4801228379.0266037</v>
      </c>
      <c r="AC156" s="90">
        <f t="shared" ca="1" si="30"/>
        <v>4789412207.5589724</v>
      </c>
      <c r="AD156" s="90">
        <f t="shared" ca="1" si="30"/>
        <v>4777596036.091341</v>
      </c>
      <c r="AE156" s="90">
        <f t="shared" ca="1" si="30"/>
        <v>4765779864.6237097</v>
      </c>
      <c r="AF156" s="90">
        <f t="shared" ca="1" si="30"/>
        <v>4753963693.1560783</v>
      </c>
      <c r="AG156" s="90">
        <f t="shared" ca="1" si="30"/>
        <v>4742147521.688446</v>
      </c>
      <c r="AH156" s="90">
        <f t="shared" ca="1" si="30"/>
        <v>4730331350.2208147</v>
      </c>
      <c r="AI156" s="90">
        <f t="shared" ca="1" si="30"/>
        <v>4718515178.7531834</v>
      </c>
      <c r="AJ156" s="90">
        <f t="shared" ca="1" si="30"/>
        <v>4706699007.2855511</v>
      </c>
      <c r="AK156" s="90">
        <f t="shared" ca="1" si="30"/>
        <v>4694882835.8179207</v>
      </c>
      <c r="AL156" s="90">
        <f t="shared" ca="1" si="30"/>
        <v>4683066664.3502893</v>
      </c>
      <c r="AM156" s="90">
        <f t="shared" ca="1" si="29"/>
        <v>4671250492.882658</v>
      </c>
      <c r="AN156" s="90">
        <f t="shared" ca="1" si="29"/>
        <v>4659434321.4150267</v>
      </c>
      <c r="AO156" s="90">
        <f t="shared" ca="1" si="29"/>
        <v>4647618149.9473944</v>
      </c>
      <c r="AP156">
        <f ca="1">V156*'Process Emissions Multipliers'!$E$45</f>
        <v>4635801978.479763</v>
      </c>
    </row>
    <row r="157" spans="1:42">
      <c r="A157" s="74">
        <v>350</v>
      </c>
      <c r="B157">
        <f ca="1">IF('Waste 2010'!$A165="MR",INDIRECT("'Waste 2010'!"&amp;'Country Selector'!$B$3&amp;ROW($A165))*10^12,0)</f>
        <v>4175106282.6822505</v>
      </c>
      <c r="C157" s="90">
        <f t="shared" ref="C157:C177" ca="1" si="33">$B157*($L$1-C$1)/($L$1-$B$1)+$L157*(C$1-$B$1)/($L$1-$B$1)</f>
        <v>4149076855.783071</v>
      </c>
      <c r="D157" s="90">
        <f t="shared" ca="1" si="31"/>
        <v>4123047428.8838916</v>
      </c>
      <c r="E157" s="90">
        <f t="shared" ca="1" si="31"/>
        <v>4097018001.9847116</v>
      </c>
      <c r="F157" s="90">
        <f t="shared" ca="1" si="31"/>
        <v>4070988575.0855322</v>
      </c>
      <c r="G157" s="90">
        <f t="shared" ca="1" si="31"/>
        <v>4044959148.1863527</v>
      </c>
      <c r="H157" s="90">
        <f t="shared" ca="1" si="31"/>
        <v>4018929721.2871733</v>
      </c>
      <c r="I157" s="90">
        <f t="shared" ca="1" si="31"/>
        <v>3992900294.3879938</v>
      </c>
      <c r="J157" s="90">
        <f t="shared" ca="1" si="31"/>
        <v>3966870867.4888144</v>
      </c>
      <c r="K157" s="90">
        <f t="shared" ca="1" si="31"/>
        <v>3940841440.5896349</v>
      </c>
      <c r="L157">
        <f ca="1">IF('Waste 2020'!$A165="MR",INDIRECT("'Waste 2020'!"&amp;'Country Selector'!$B$3&amp;ROW($A165))*10^12,0)*'Process Emissions Multipliers'!$B$45</f>
        <v>3914812013.6904554</v>
      </c>
      <c r="M157" s="90">
        <f t="shared" ref="M157:M177" ca="1" si="34">$L157*($V$1-M$1)/($V$1-$L$1)+$V157*(M$1-$L$1)/($V$1-$L$1)</f>
        <v>3956241975.1882062</v>
      </c>
      <c r="N157" s="90">
        <f t="shared" ca="1" si="32"/>
        <v>3997671936.6859579</v>
      </c>
      <c r="O157" s="90">
        <f t="shared" ca="1" si="32"/>
        <v>4039101898.1837087</v>
      </c>
      <c r="P157" s="90">
        <f t="shared" ca="1" si="32"/>
        <v>4080531859.6814594</v>
      </c>
      <c r="Q157" s="90">
        <f t="shared" ca="1" si="32"/>
        <v>4121961821.1792107</v>
      </c>
      <c r="R157" s="90">
        <f t="shared" ca="1" si="32"/>
        <v>4163391782.6769619</v>
      </c>
      <c r="S157" s="90">
        <f t="shared" ca="1" si="32"/>
        <v>4204821744.1747131</v>
      </c>
      <c r="T157" s="90">
        <f t="shared" ca="1" si="32"/>
        <v>4246251705.6724639</v>
      </c>
      <c r="U157" s="90">
        <f t="shared" ca="1" si="32"/>
        <v>4287681667.1702151</v>
      </c>
      <c r="V157">
        <f ca="1">IF('Waste 2030'!$A165="MR",INDIRECT("'Waste 2030'!"&amp;'Country Selector'!$B$3&amp;ROW($A165))*10^12,0)*'Process Emissions Multipliers'!$D$45</f>
        <v>4329111628.6679659</v>
      </c>
      <c r="W157" s="90">
        <f t="shared" ca="1" si="30"/>
        <v>4318612406.8653774</v>
      </c>
      <c r="X157" s="90">
        <f t="shared" ca="1" si="30"/>
        <v>4308113185.0627899</v>
      </c>
      <c r="Y157" s="90">
        <f t="shared" ca="1" si="30"/>
        <v>4297613963.2602015</v>
      </c>
      <c r="Z157" s="90">
        <f t="shared" ca="1" si="30"/>
        <v>4287114741.457613</v>
      </c>
      <c r="AA157" s="90">
        <f t="shared" ca="1" si="30"/>
        <v>4276615519.6550245</v>
      </c>
      <c r="AB157" s="90">
        <f t="shared" ca="1" si="30"/>
        <v>4266116297.8524365</v>
      </c>
      <c r="AC157" s="90">
        <f t="shared" ca="1" si="30"/>
        <v>4255617076.0498476</v>
      </c>
      <c r="AD157" s="90">
        <f t="shared" ca="1" si="30"/>
        <v>4245117854.2472601</v>
      </c>
      <c r="AE157" s="90">
        <f t="shared" ca="1" si="30"/>
        <v>4234618632.4446716</v>
      </c>
      <c r="AF157" s="90">
        <f t="shared" ca="1" si="30"/>
        <v>4224119410.6420832</v>
      </c>
      <c r="AG157" s="90">
        <f t="shared" ca="1" si="30"/>
        <v>4213620188.8394952</v>
      </c>
      <c r="AH157" s="90">
        <f t="shared" ca="1" si="30"/>
        <v>4203120967.0369067</v>
      </c>
      <c r="AI157" s="90">
        <f t="shared" ca="1" si="30"/>
        <v>4192621745.2343183</v>
      </c>
      <c r="AJ157" s="90">
        <f t="shared" ca="1" si="30"/>
        <v>4182122523.4317303</v>
      </c>
      <c r="AK157" s="90">
        <f t="shared" ca="1" si="30"/>
        <v>4171623301.6291418</v>
      </c>
      <c r="AL157" s="90">
        <f t="shared" ca="1" si="30"/>
        <v>4161124079.8265533</v>
      </c>
      <c r="AM157" s="90">
        <f t="shared" ca="1" si="29"/>
        <v>4150624858.0239649</v>
      </c>
      <c r="AN157" s="90">
        <f t="shared" ca="1" si="29"/>
        <v>4140125636.2213774</v>
      </c>
      <c r="AO157" s="90">
        <f t="shared" ca="1" si="29"/>
        <v>4129626414.4187889</v>
      </c>
      <c r="AP157">
        <f ca="1">V157*'Process Emissions Multipliers'!$E$45</f>
        <v>4119127192.6162004</v>
      </c>
    </row>
    <row r="158" spans="1:42">
      <c r="A158" s="74">
        <v>400</v>
      </c>
      <c r="B158">
        <f ca="1">IF('Waste 2010'!$A166="MR",INDIRECT("'Waste 2010'!"&amp;'Country Selector'!$B$3&amp;ROW($A166))*10^12,0)</f>
        <v>1043286926.5777355</v>
      </c>
      <c r="C158" s="90">
        <f t="shared" ca="1" si="33"/>
        <v>1050946061.0243988</v>
      </c>
      <c r="D158" s="90">
        <f t="shared" ca="1" si="31"/>
        <v>1058605195.4710622</v>
      </c>
      <c r="E158" s="90">
        <f t="shared" ca="1" si="31"/>
        <v>1066264329.9177253</v>
      </c>
      <c r="F158" s="90">
        <f t="shared" ca="1" si="31"/>
        <v>1073923464.3643887</v>
      </c>
      <c r="G158" s="90">
        <f t="shared" ca="1" si="31"/>
        <v>1081582598.8110521</v>
      </c>
      <c r="H158" s="90">
        <f t="shared" ca="1" si="31"/>
        <v>1089241733.2577152</v>
      </c>
      <c r="I158" s="90">
        <f t="shared" ca="1" si="31"/>
        <v>1096900867.7043786</v>
      </c>
      <c r="J158" s="90">
        <f t="shared" ca="1" si="31"/>
        <v>1104560002.151042</v>
      </c>
      <c r="K158" s="90">
        <f t="shared" ca="1" si="31"/>
        <v>1112219136.5977051</v>
      </c>
      <c r="L158">
        <f ca="1">IF('Waste 2020'!$A166="MR",INDIRECT("'Waste 2020'!"&amp;'Country Selector'!$B$3&amp;ROW($A166))*10^12,0)*'Process Emissions Multipliers'!$B$45</f>
        <v>1119878271.0443685</v>
      </c>
      <c r="M158" s="90">
        <f t="shared" ca="1" si="34"/>
        <v>1100427616.275723</v>
      </c>
      <c r="N158" s="90">
        <f t="shared" ca="1" si="32"/>
        <v>1080976961.5070772</v>
      </c>
      <c r="O158" s="90">
        <f t="shared" ca="1" si="32"/>
        <v>1061526306.7384316</v>
      </c>
      <c r="P158" s="90">
        <f t="shared" ca="1" si="32"/>
        <v>1042075651.9697859</v>
      </c>
      <c r="Q158" s="90">
        <f t="shared" ca="1" si="32"/>
        <v>1022624997.2011404</v>
      </c>
      <c r="R158" s="90">
        <f t="shared" ca="1" si="32"/>
        <v>1003174342.4324948</v>
      </c>
      <c r="S158" s="90">
        <f t="shared" ca="1" si="32"/>
        <v>983723687.66384912</v>
      </c>
      <c r="T158" s="90">
        <f t="shared" ca="1" si="32"/>
        <v>964273032.89520359</v>
      </c>
      <c r="U158" s="90">
        <f t="shared" ca="1" si="32"/>
        <v>944822378.12655795</v>
      </c>
      <c r="V158">
        <f ca="1">IF('Waste 2030'!$A166="MR",INDIRECT("'Waste 2030'!"&amp;'Country Selector'!$B$3&amp;ROW($A166))*10^12,0)*'Process Emissions Multipliers'!$D$45</f>
        <v>925371723.3579123</v>
      </c>
      <c r="W158" s="90">
        <f t="shared" ca="1" si="30"/>
        <v>923127456.21796632</v>
      </c>
      <c r="X158" s="90">
        <f t="shared" ca="1" si="30"/>
        <v>920883189.0780201</v>
      </c>
      <c r="Y158" s="90">
        <f t="shared" ca="1" si="30"/>
        <v>918638921.93807387</v>
      </c>
      <c r="Z158" s="90">
        <f t="shared" ca="1" si="30"/>
        <v>916394654.79812789</v>
      </c>
      <c r="AA158" s="90">
        <f t="shared" ca="1" si="30"/>
        <v>914150387.65818191</v>
      </c>
      <c r="AB158" s="90">
        <f t="shared" ca="1" si="30"/>
        <v>911906120.51823568</v>
      </c>
      <c r="AC158" s="90">
        <f t="shared" ca="1" si="30"/>
        <v>909661853.3782897</v>
      </c>
      <c r="AD158" s="90">
        <f t="shared" ca="1" si="30"/>
        <v>907417586.23834348</v>
      </c>
      <c r="AE158" s="90">
        <f t="shared" ca="1" si="30"/>
        <v>905173319.09839725</v>
      </c>
      <c r="AF158" s="90">
        <f t="shared" ca="1" si="30"/>
        <v>902929051.95845127</v>
      </c>
      <c r="AG158" s="90">
        <f t="shared" ca="1" si="30"/>
        <v>900684784.81850529</v>
      </c>
      <c r="AH158" s="90">
        <f t="shared" ca="1" si="30"/>
        <v>898440517.67855906</v>
      </c>
      <c r="AI158" s="90">
        <f t="shared" ca="1" si="30"/>
        <v>896196250.53861284</v>
      </c>
      <c r="AJ158" s="90">
        <f t="shared" ca="1" si="30"/>
        <v>893951983.39866686</v>
      </c>
      <c r="AK158" s="90">
        <f t="shared" ca="1" si="30"/>
        <v>891707716.25872064</v>
      </c>
      <c r="AL158" s="90">
        <f t="shared" ref="AL158:AO173" ca="1" si="35">$V158*($AP$1-AL$1)/($AP$1-$V$1)+$AP158*(AL$1-$V$1)/($AP$1-$V$1)</f>
        <v>889463449.11877465</v>
      </c>
      <c r="AM158" s="90">
        <f t="shared" ca="1" si="35"/>
        <v>887219181.97882867</v>
      </c>
      <c r="AN158" s="90">
        <f t="shared" ca="1" si="35"/>
        <v>884974914.83888245</v>
      </c>
      <c r="AO158" s="90">
        <f t="shared" ca="1" si="35"/>
        <v>882730647.69893646</v>
      </c>
      <c r="AP158">
        <f ca="1">V158*'Process Emissions Multipliers'!$E$45</f>
        <v>880486380.55899024</v>
      </c>
    </row>
    <row r="159" spans="1:42">
      <c r="A159" s="74">
        <v>450</v>
      </c>
      <c r="B159">
        <f ca="1">IF('Waste 2010'!$A167="MR",INDIRECT("'Waste 2010'!"&amp;'Country Selector'!$B$3&amp;ROW($A167))*10^12,0)</f>
        <v>812630219.70201516</v>
      </c>
      <c r="C159" s="90">
        <f t="shared" ca="1" si="33"/>
        <v>866850814.36937559</v>
      </c>
      <c r="D159" s="90">
        <f t="shared" ca="1" si="31"/>
        <v>921071409.03673601</v>
      </c>
      <c r="E159" s="90">
        <f t="shared" ca="1" si="31"/>
        <v>975292003.70409656</v>
      </c>
      <c r="F159" s="90">
        <f t="shared" ca="1" si="31"/>
        <v>1029512598.3714569</v>
      </c>
      <c r="G159" s="90">
        <f t="shared" ca="1" si="31"/>
        <v>1083733193.0388174</v>
      </c>
      <c r="H159" s="90">
        <f t="shared" ca="1" si="31"/>
        <v>1137953787.7061777</v>
      </c>
      <c r="I159" s="90">
        <f t="shared" ca="1" si="31"/>
        <v>1192174382.373538</v>
      </c>
      <c r="J159" s="90">
        <f t="shared" ca="1" si="31"/>
        <v>1246394977.0408986</v>
      </c>
      <c r="K159" s="90">
        <f t="shared" ca="1" si="31"/>
        <v>1300615571.7082591</v>
      </c>
      <c r="L159">
        <f ca="1">IF('Waste 2020'!$A167="MR",INDIRECT("'Waste 2020'!"&amp;'Country Selector'!$B$3&amp;ROW($A167))*10^12,0)*'Process Emissions Multipliers'!$B$45</f>
        <v>1354836166.3756194</v>
      </c>
      <c r="M159" s="90">
        <f t="shared" ca="1" si="34"/>
        <v>1345691150.1722007</v>
      </c>
      <c r="N159" s="90">
        <f t="shared" ca="1" si="32"/>
        <v>1336546133.9687817</v>
      </c>
      <c r="O159" s="90">
        <f t="shared" ca="1" si="32"/>
        <v>1327401117.7653627</v>
      </c>
      <c r="P159" s="90">
        <f t="shared" ca="1" si="32"/>
        <v>1318256101.561944</v>
      </c>
      <c r="Q159" s="90">
        <f t="shared" ca="1" si="32"/>
        <v>1309111085.3585253</v>
      </c>
      <c r="R159" s="90">
        <f t="shared" ca="1" si="32"/>
        <v>1299966069.1551065</v>
      </c>
      <c r="S159" s="90">
        <f t="shared" ca="1" si="32"/>
        <v>1290821052.9516876</v>
      </c>
      <c r="T159" s="90">
        <f t="shared" ca="1" si="32"/>
        <v>1281676036.7482688</v>
      </c>
      <c r="U159" s="90">
        <f t="shared" ca="1" si="32"/>
        <v>1272531020.5448501</v>
      </c>
      <c r="V159">
        <f ca="1">IF('Waste 2030'!$A167="MR",INDIRECT("'Waste 2030'!"&amp;'Country Selector'!$B$3&amp;ROW($A167))*10^12,0)*'Process Emissions Multipliers'!$D$45</f>
        <v>1263386004.3414311</v>
      </c>
      <c r="W159" s="90">
        <f t="shared" ref="W159:AL174" ca="1" si="36">$V159*($AP$1-W$1)/($AP$1-$V$1)+$AP159*(W$1-$V$1)/($AP$1-$V$1)</f>
        <v>1260321964.6446891</v>
      </c>
      <c r="X159" s="90">
        <f t="shared" ca="1" si="36"/>
        <v>1257257924.947947</v>
      </c>
      <c r="Y159" s="90">
        <f t="shared" ca="1" si="36"/>
        <v>1254193885.251205</v>
      </c>
      <c r="Z159" s="90">
        <f t="shared" ca="1" si="36"/>
        <v>1251129845.5544627</v>
      </c>
      <c r="AA159" s="90">
        <f t="shared" ca="1" si="36"/>
        <v>1248065805.8577206</v>
      </c>
      <c r="AB159" s="90">
        <f t="shared" ca="1" si="36"/>
        <v>1245001766.1609786</v>
      </c>
      <c r="AC159" s="90">
        <f t="shared" ca="1" si="36"/>
        <v>1241937726.4642363</v>
      </c>
      <c r="AD159" s="90">
        <f t="shared" ca="1" si="36"/>
        <v>1238873686.7674942</v>
      </c>
      <c r="AE159" s="90">
        <f t="shared" ca="1" si="36"/>
        <v>1235809647.0707521</v>
      </c>
      <c r="AF159" s="90">
        <f t="shared" ca="1" si="36"/>
        <v>1232745607.3740101</v>
      </c>
      <c r="AG159" s="90">
        <f t="shared" ca="1" si="36"/>
        <v>1229681567.677268</v>
      </c>
      <c r="AH159" s="90">
        <f t="shared" ca="1" si="36"/>
        <v>1226617527.980526</v>
      </c>
      <c r="AI159" s="90">
        <f t="shared" ca="1" si="36"/>
        <v>1223553488.2837839</v>
      </c>
      <c r="AJ159" s="90">
        <f t="shared" ca="1" si="36"/>
        <v>1220489448.5870419</v>
      </c>
      <c r="AK159" s="90">
        <f t="shared" ca="1" si="36"/>
        <v>1217425408.8902998</v>
      </c>
      <c r="AL159" s="90">
        <f t="shared" ca="1" si="36"/>
        <v>1214361369.1935575</v>
      </c>
      <c r="AM159" s="90">
        <f t="shared" ca="1" si="35"/>
        <v>1211297329.4968154</v>
      </c>
      <c r="AN159" s="90">
        <f t="shared" ca="1" si="35"/>
        <v>1208233289.8000734</v>
      </c>
      <c r="AO159" s="90">
        <f t="shared" ca="1" si="35"/>
        <v>1205169250.1033313</v>
      </c>
      <c r="AP159">
        <f ca="1">V159*'Process Emissions Multipliers'!$E$45</f>
        <v>1202105210.4065893</v>
      </c>
    </row>
    <row r="160" spans="1:42">
      <c r="A160" s="74">
        <v>500</v>
      </c>
      <c r="B160">
        <f ca="1">IF('Waste 2010'!$A168="MR",INDIRECT("'Waste 2010'!"&amp;'Country Selector'!$B$3&amp;ROW($A168))*10^12,0)</f>
        <v>182720986.2277357</v>
      </c>
      <c r="C160" s="90">
        <f t="shared" ca="1" si="33"/>
        <v>191140112.10638344</v>
      </c>
      <c r="D160" s="90">
        <f t="shared" ca="1" si="31"/>
        <v>199559237.98503119</v>
      </c>
      <c r="E160" s="90">
        <f t="shared" ca="1" si="31"/>
        <v>207978363.86367893</v>
      </c>
      <c r="F160" s="90">
        <f t="shared" ca="1" si="31"/>
        <v>216397489.74232665</v>
      </c>
      <c r="G160" s="90">
        <f t="shared" ca="1" si="31"/>
        <v>224816615.62097442</v>
      </c>
      <c r="H160" s="90">
        <f t="shared" ca="1" si="31"/>
        <v>233235741.49962217</v>
      </c>
      <c r="I160" s="90">
        <f t="shared" ca="1" si="31"/>
        <v>241654867.37826988</v>
      </c>
      <c r="J160" s="90">
        <f t="shared" ca="1" si="31"/>
        <v>250073993.25691763</v>
      </c>
      <c r="K160" s="90">
        <f t="shared" ca="1" si="31"/>
        <v>258493119.13556537</v>
      </c>
      <c r="L160">
        <f ca="1">IF('Waste 2020'!$A168="MR",INDIRECT("'Waste 2020'!"&amp;'Country Selector'!$B$3&amp;ROW($A168))*10^12,0)*'Process Emissions Multipliers'!$B$45</f>
        <v>266912245.01421311</v>
      </c>
      <c r="M160" s="90">
        <f t="shared" ca="1" si="34"/>
        <v>301641664.94819957</v>
      </c>
      <c r="N160" s="90">
        <f t="shared" ca="1" si="32"/>
        <v>336371084.88218594</v>
      </c>
      <c r="O160" s="90">
        <f t="shared" ca="1" si="32"/>
        <v>371100504.81617236</v>
      </c>
      <c r="P160" s="90">
        <f t="shared" ca="1" si="32"/>
        <v>405829924.75015879</v>
      </c>
      <c r="Q160" s="90">
        <f t="shared" ca="1" si="32"/>
        <v>440559344.68414521</v>
      </c>
      <c r="R160" s="90">
        <f t="shared" ca="1" si="32"/>
        <v>475288764.61813164</v>
      </c>
      <c r="S160" s="90">
        <f t="shared" ca="1" si="32"/>
        <v>510018184.55211806</v>
      </c>
      <c r="T160" s="90">
        <f t="shared" ca="1" si="32"/>
        <v>544747604.48610449</v>
      </c>
      <c r="U160" s="90">
        <f t="shared" ca="1" si="32"/>
        <v>579477024.42009091</v>
      </c>
      <c r="V160">
        <f ca="1">IF('Waste 2030'!$A168="MR",INDIRECT("'Waste 2030'!"&amp;'Country Selector'!$B$3&amp;ROW($A168))*10^12,0)*'Process Emissions Multipliers'!$D$45</f>
        <v>614206444.35407734</v>
      </c>
      <c r="W160" s="90">
        <f t="shared" ca="1" si="36"/>
        <v>612716833.95707393</v>
      </c>
      <c r="X160" s="90">
        <f t="shared" ca="1" si="36"/>
        <v>611227223.56007028</v>
      </c>
      <c r="Y160" s="90">
        <f t="shared" ca="1" si="36"/>
        <v>609737613.16306686</v>
      </c>
      <c r="Z160" s="90">
        <f t="shared" ca="1" si="36"/>
        <v>608248002.76606333</v>
      </c>
      <c r="AA160" s="90">
        <f t="shared" ca="1" si="36"/>
        <v>606758392.36905992</v>
      </c>
      <c r="AB160" s="90">
        <f t="shared" ca="1" si="36"/>
        <v>605268781.97205639</v>
      </c>
      <c r="AC160" s="90">
        <f t="shared" ca="1" si="36"/>
        <v>603779171.57505274</v>
      </c>
      <c r="AD160" s="90">
        <f t="shared" ca="1" si="36"/>
        <v>602289561.17804933</v>
      </c>
      <c r="AE160" s="90">
        <f t="shared" ca="1" si="36"/>
        <v>600799950.78104579</v>
      </c>
      <c r="AF160" s="90">
        <f t="shared" ca="1" si="36"/>
        <v>599310340.38404226</v>
      </c>
      <c r="AG160" s="90">
        <f t="shared" ca="1" si="36"/>
        <v>597820729.98703885</v>
      </c>
      <c r="AH160" s="90">
        <f t="shared" ca="1" si="36"/>
        <v>596331119.59003532</v>
      </c>
      <c r="AI160" s="90">
        <f t="shared" ca="1" si="36"/>
        <v>594841509.19303179</v>
      </c>
      <c r="AJ160" s="90">
        <f t="shared" ca="1" si="36"/>
        <v>593351898.79602838</v>
      </c>
      <c r="AK160" s="90">
        <f t="shared" ca="1" si="36"/>
        <v>591862288.39902484</v>
      </c>
      <c r="AL160" s="90">
        <f t="shared" ca="1" si="36"/>
        <v>590372678.00202131</v>
      </c>
      <c r="AM160" s="90">
        <f t="shared" ca="1" si="35"/>
        <v>588883067.60501778</v>
      </c>
      <c r="AN160" s="90">
        <f t="shared" ca="1" si="35"/>
        <v>587393457.20801425</v>
      </c>
      <c r="AO160" s="90">
        <f t="shared" ca="1" si="35"/>
        <v>585903846.81101072</v>
      </c>
      <c r="AP160">
        <f ca="1">V160*'Process Emissions Multipliers'!$E$45</f>
        <v>584414236.41400731</v>
      </c>
    </row>
    <row r="161" spans="1:42">
      <c r="A161" s="74">
        <v>550</v>
      </c>
      <c r="B161">
        <f ca="1">IF('Waste 2010'!$A169="MR",INDIRECT("'Waste 2010'!"&amp;'Country Selector'!$B$3&amp;ROW($A169))*10^12,0)</f>
        <v>201399798.32656252</v>
      </c>
      <c r="C161" s="90">
        <f t="shared" ca="1" si="33"/>
        <v>236931946.24614251</v>
      </c>
      <c r="D161" s="90">
        <f t="shared" ca="1" si="31"/>
        <v>272464094.16572249</v>
      </c>
      <c r="E161" s="90">
        <f t="shared" ca="1" si="31"/>
        <v>307996242.08530247</v>
      </c>
      <c r="F161" s="90">
        <f t="shared" ca="1" si="31"/>
        <v>343528390.00488245</v>
      </c>
      <c r="G161" s="90">
        <f t="shared" ca="1" si="31"/>
        <v>379060537.92446244</v>
      </c>
      <c r="H161" s="90">
        <f t="shared" ca="1" si="31"/>
        <v>414592685.84404242</v>
      </c>
      <c r="I161" s="90">
        <f t="shared" ca="1" si="31"/>
        <v>450124833.7636224</v>
      </c>
      <c r="J161" s="90">
        <f t="shared" ca="1" si="31"/>
        <v>485656981.68320239</v>
      </c>
      <c r="K161" s="90">
        <f t="shared" ca="1" si="31"/>
        <v>521189129.60278243</v>
      </c>
      <c r="L161">
        <f ca="1">IF('Waste 2020'!$A169="MR",INDIRECT("'Waste 2020'!"&amp;'Country Selector'!$B$3&amp;ROW($A169))*10^12,0)*'Process Emissions Multipliers'!$B$45</f>
        <v>556721277.52236235</v>
      </c>
      <c r="M161" s="90">
        <f t="shared" ca="1" si="34"/>
        <v>248008212918.65543</v>
      </c>
      <c r="N161" s="90">
        <f t="shared" ca="1" si="32"/>
        <v>495459704559.78851</v>
      </c>
      <c r="O161" s="90">
        <f t="shared" ca="1" si="32"/>
        <v>742911196200.92151</v>
      </c>
      <c r="P161" s="90">
        <f t="shared" ca="1" si="32"/>
        <v>990362687842.05469</v>
      </c>
      <c r="Q161" s="90">
        <f t="shared" ca="1" si="32"/>
        <v>1237814179483.1877</v>
      </c>
      <c r="R161" s="90">
        <f t="shared" ca="1" si="32"/>
        <v>1485265671124.3208</v>
      </c>
      <c r="S161" s="90">
        <f t="shared" ca="1" si="32"/>
        <v>1732717162765.4536</v>
      </c>
      <c r="T161" s="90">
        <f t="shared" ca="1" si="32"/>
        <v>1980168654406.5869</v>
      </c>
      <c r="U161" s="90">
        <f t="shared" ca="1" si="32"/>
        <v>2227620146047.7202</v>
      </c>
      <c r="V161">
        <f ca="1">IF('Waste 2030'!$A169="MR",INDIRECT("'Waste 2030'!"&amp;'Country Selector'!$B$3&amp;ROW($A169))*10^12,0)*'Process Emissions Multipliers'!$D$45</f>
        <v>2475071637688.853</v>
      </c>
      <c r="W161" s="90">
        <f t="shared" ca="1" si="36"/>
        <v>2469068945143.5039</v>
      </c>
      <c r="X161" s="90">
        <f t="shared" ca="1" si="36"/>
        <v>2463066252598.1543</v>
      </c>
      <c r="Y161" s="90">
        <f t="shared" ca="1" si="36"/>
        <v>2457063560052.8047</v>
      </c>
      <c r="Z161" s="90">
        <f t="shared" ca="1" si="36"/>
        <v>2451060867507.4556</v>
      </c>
      <c r="AA161" s="90">
        <f t="shared" ca="1" si="36"/>
        <v>2445058174962.106</v>
      </c>
      <c r="AB161" s="90">
        <f t="shared" ca="1" si="36"/>
        <v>2439055482416.7563</v>
      </c>
      <c r="AC161" s="90">
        <f t="shared" ca="1" si="36"/>
        <v>2433052789871.4072</v>
      </c>
      <c r="AD161" s="90">
        <f t="shared" ca="1" si="36"/>
        <v>2427050097326.0576</v>
      </c>
      <c r="AE161" s="90">
        <f t="shared" ca="1" si="36"/>
        <v>2421047404780.708</v>
      </c>
      <c r="AF161" s="90">
        <f t="shared" ca="1" si="36"/>
        <v>2415044712235.3589</v>
      </c>
      <c r="AG161" s="90">
        <f t="shared" ca="1" si="36"/>
        <v>2409042019690.0098</v>
      </c>
      <c r="AH161" s="90">
        <f t="shared" ca="1" si="36"/>
        <v>2403039327144.6602</v>
      </c>
      <c r="AI161" s="90">
        <f t="shared" ca="1" si="36"/>
        <v>2397036634599.3105</v>
      </c>
      <c r="AJ161" s="90">
        <f t="shared" ca="1" si="36"/>
        <v>2391033942053.9609</v>
      </c>
      <c r="AK161" s="90">
        <f t="shared" ca="1" si="36"/>
        <v>2385031249508.6118</v>
      </c>
      <c r="AL161" s="90">
        <f t="shared" ca="1" si="36"/>
        <v>2379028556963.2622</v>
      </c>
      <c r="AM161" s="90">
        <f t="shared" ca="1" si="35"/>
        <v>2373025864417.9131</v>
      </c>
      <c r="AN161" s="90">
        <f t="shared" ca="1" si="35"/>
        <v>2367023171872.5635</v>
      </c>
      <c r="AO161" s="90">
        <f t="shared" ca="1" si="35"/>
        <v>2361020479327.2144</v>
      </c>
      <c r="AP161">
        <f ca="1">V161*'Process Emissions Multipliers'!$E$45</f>
        <v>2355017786781.8647</v>
      </c>
    </row>
    <row r="162" spans="1:42">
      <c r="A162" s="74">
        <v>600</v>
      </c>
      <c r="B162">
        <f ca="1">IF('Waste 2010'!$A170="MR",INDIRECT("'Waste 2010'!"&amp;'Country Selector'!$B$3&amp;ROW($A170))*10^12,0)</f>
        <v>854072177.25652623</v>
      </c>
      <c r="C162" s="90">
        <f t="shared" ca="1" si="33"/>
        <v>845193889.61395836</v>
      </c>
      <c r="D162" s="90">
        <f t="shared" ca="1" si="31"/>
        <v>836315601.97139049</v>
      </c>
      <c r="E162" s="90">
        <f t="shared" ca="1" si="31"/>
        <v>827437314.32882261</v>
      </c>
      <c r="F162" s="90">
        <f t="shared" ca="1" si="31"/>
        <v>818559026.68625486</v>
      </c>
      <c r="G162" s="90">
        <f t="shared" ca="1" si="31"/>
        <v>809680739.04368687</v>
      </c>
      <c r="H162" s="90">
        <f t="shared" ca="1" si="31"/>
        <v>800802451.40111899</v>
      </c>
      <c r="I162" s="90">
        <f t="shared" ca="1" si="31"/>
        <v>791924163.75855124</v>
      </c>
      <c r="J162" s="90">
        <f t="shared" ca="1" si="31"/>
        <v>783045876.11598337</v>
      </c>
      <c r="K162" s="90">
        <f t="shared" ca="1" si="31"/>
        <v>774167588.47341549</v>
      </c>
      <c r="L162">
        <f ca="1">IF('Waste 2020'!$A170="MR",INDIRECT("'Waste 2020'!"&amp;'Country Selector'!$B$3&amp;ROW($A170))*10^12,0)*'Process Emissions Multipliers'!$B$45</f>
        <v>765289300.83084762</v>
      </c>
      <c r="M162" s="90">
        <f t="shared" ca="1" si="34"/>
        <v>764257519.46165287</v>
      </c>
      <c r="N162" s="90">
        <f t="shared" ca="1" si="32"/>
        <v>763225738.09245813</v>
      </c>
      <c r="O162" s="90">
        <f t="shared" ca="1" si="32"/>
        <v>762193956.72326338</v>
      </c>
      <c r="P162" s="90">
        <f t="shared" ca="1" si="32"/>
        <v>761162175.35406852</v>
      </c>
      <c r="Q162" s="90">
        <f t="shared" ca="1" si="32"/>
        <v>760130393.98487377</v>
      </c>
      <c r="R162" s="90">
        <f t="shared" ca="1" si="32"/>
        <v>759098612.61567914</v>
      </c>
      <c r="S162" s="90">
        <f t="shared" ca="1" si="32"/>
        <v>758066831.24648428</v>
      </c>
      <c r="T162" s="90">
        <f t="shared" ca="1" si="32"/>
        <v>757035049.87728953</v>
      </c>
      <c r="U162" s="90">
        <f t="shared" ca="1" si="32"/>
        <v>756003268.50809479</v>
      </c>
      <c r="V162">
        <f ca="1">IF('Waste 2030'!$A170="MR",INDIRECT("'Waste 2030'!"&amp;'Country Selector'!$B$3&amp;ROW($A170))*10^12,0)*'Process Emissions Multipliers'!$D$45</f>
        <v>754971487.13890004</v>
      </c>
      <c r="W162" s="90">
        <f t="shared" ca="1" si="36"/>
        <v>753140484.89686728</v>
      </c>
      <c r="X162" s="90">
        <f t="shared" ca="1" si="36"/>
        <v>751309482.65483439</v>
      </c>
      <c r="Y162" s="90">
        <f t="shared" ca="1" si="36"/>
        <v>749478480.41280174</v>
      </c>
      <c r="Z162" s="90">
        <f t="shared" ca="1" si="36"/>
        <v>747647478.17076886</v>
      </c>
      <c r="AA162" s="90">
        <f t="shared" ca="1" si="36"/>
        <v>745816475.92873609</v>
      </c>
      <c r="AB162" s="90">
        <f t="shared" ca="1" si="36"/>
        <v>743985473.68670332</v>
      </c>
      <c r="AC162" s="90">
        <f t="shared" ca="1" si="36"/>
        <v>742154471.44467056</v>
      </c>
      <c r="AD162" s="90">
        <f t="shared" ca="1" si="36"/>
        <v>740323469.20263791</v>
      </c>
      <c r="AE162" s="90">
        <f t="shared" ca="1" si="36"/>
        <v>738492466.96060503</v>
      </c>
      <c r="AF162" s="90">
        <f t="shared" ca="1" si="36"/>
        <v>736661464.71857214</v>
      </c>
      <c r="AG162" s="90">
        <f t="shared" ca="1" si="36"/>
        <v>734830462.47653937</v>
      </c>
      <c r="AH162" s="90">
        <f t="shared" ca="1" si="36"/>
        <v>732999460.23450661</v>
      </c>
      <c r="AI162" s="90">
        <f t="shared" ca="1" si="36"/>
        <v>731168457.99247384</v>
      </c>
      <c r="AJ162" s="90">
        <f t="shared" ca="1" si="36"/>
        <v>729337455.75044107</v>
      </c>
      <c r="AK162" s="90">
        <f t="shared" ca="1" si="36"/>
        <v>727506453.50840831</v>
      </c>
      <c r="AL162" s="90">
        <f t="shared" ca="1" si="36"/>
        <v>725675451.26637554</v>
      </c>
      <c r="AM162" s="90">
        <f t="shared" ca="1" si="35"/>
        <v>723844449.02434266</v>
      </c>
      <c r="AN162" s="90">
        <f t="shared" ca="1" si="35"/>
        <v>722013446.78230989</v>
      </c>
      <c r="AO162" s="90">
        <f t="shared" ca="1" si="35"/>
        <v>720182444.54027724</v>
      </c>
      <c r="AP162">
        <f ca="1">V162*'Process Emissions Multipliers'!$E$45</f>
        <v>718351442.29824436</v>
      </c>
    </row>
    <row r="163" spans="1:42">
      <c r="A163" s="74">
        <v>650</v>
      </c>
      <c r="B163">
        <f ca="1">IF('Waste 2010'!$A171="MR",INDIRECT("'Waste 2010'!"&amp;'Country Selector'!$B$3&amp;ROW($A171))*10^12,0)</f>
        <v>264388367.23130521</v>
      </c>
      <c r="C163" s="90">
        <f t="shared" ca="1" si="33"/>
        <v>174083818349.75763</v>
      </c>
      <c r="D163" s="90">
        <f t="shared" ca="1" si="31"/>
        <v>347903248332.28394</v>
      </c>
      <c r="E163" s="90">
        <f t="shared" ca="1" si="31"/>
        <v>521722678314.8103</v>
      </c>
      <c r="F163" s="90">
        <f t="shared" ca="1" si="31"/>
        <v>695542108297.33655</v>
      </c>
      <c r="G163" s="90">
        <f t="shared" ca="1" si="31"/>
        <v>869361538279.86292</v>
      </c>
      <c r="H163" s="90">
        <f t="shared" ca="1" si="31"/>
        <v>1043180968262.3894</v>
      </c>
      <c r="I163" s="90">
        <f t="shared" ca="1" si="31"/>
        <v>1217000398244.9158</v>
      </c>
      <c r="J163" s="90">
        <f t="shared" ca="1" si="31"/>
        <v>1390819828227.4419</v>
      </c>
      <c r="K163" s="90">
        <f t="shared" ca="1" si="31"/>
        <v>1564639258209.9683</v>
      </c>
      <c r="L163">
        <f ca="1">IF('Waste 2020'!$A171="MR",INDIRECT("'Waste 2020'!"&amp;'Country Selector'!$B$3&amp;ROW($A171))*10^12,0)*'Process Emissions Multipliers'!$B$45</f>
        <v>1738458688192.4946</v>
      </c>
      <c r="M163" s="90">
        <f t="shared" ca="1" si="34"/>
        <v>1564624232092.282</v>
      </c>
      <c r="N163" s="90">
        <f t="shared" ca="1" si="32"/>
        <v>1390789775992.0693</v>
      </c>
      <c r="O163" s="90">
        <f t="shared" ca="1" si="32"/>
        <v>1216955319891.8567</v>
      </c>
      <c r="P163" s="90">
        <f t="shared" ca="1" si="32"/>
        <v>1043120863791.644</v>
      </c>
      <c r="Q163" s="90">
        <f t="shared" ca="1" si="32"/>
        <v>869286407691.4314</v>
      </c>
      <c r="R163" s="90">
        <f t="shared" ca="1" si="32"/>
        <v>695451951591.21863</v>
      </c>
      <c r="S163" s="90">
        <f t="shared" ca="1" si="32"/>
        <v>521617495491.0061</v>
      </c>
      <c r="T163" s="90">
        <f t="shared" ca="1" si="32"/>
        <v>347783039390.7934</v>
      </c>
      <c r="U163" s="90">
        <f t="shared" ca="1" si="32"/>
        <v>173948583290.58075</v>
      </c>
      <c r="V163">
        <f ca="1">IF('Waste 2030'!$A171="MR",INDIRECT("'Waste 2030'!"&amp;'Country Selector'!$B$3&amp;ROW($A171))*10^12,0)*'Process Emissions Multipliers'!$D$45</f>
        <v>114127190.36810207</v>
      </c>
      <c r="W163" s="90">
        <f t="shared" ca="1" si="36"/>
        <v>113850402.24431103</v>
      </c>
      <c r="X163" s="90">
        <f t="shared" ca="1" si="36"/>
        <v>113573614.12052003</v>
      </c>
      <c r="Y163" s="90">
        <f t="shared" ca="1" si="36"/>
        <v>113296825.99672899</v>
      </c>
      <c r="Z163" s="90">
        <f t="shared" ca="1" si="36"/>
        <v>113020037.87293798</v>
      </c>
      <c r="AA163" s="90">
        <f t="shared" ca="1" si="36"/>
        <v>112743249.74914694</v>
      </c>
      <c r="AB163" s="90">
        <f t="shared" ca="1" si="36"/>
        <v>112466461.62535591</v>
      </c>
      <c r="AC163" s="90">
        <f t="shared" ca="1" si="36"/>
        <v>112189673.50156489</v>
      </c>
      <c r="AD163" s="90">
        <f t="shared" ca="1" si="36"/>
        <v>111912885.37777385</v>
      </c>
      <c r="AE163" s="90">
        <f t="shared" ca="1" si="36"/>
        <v>111636097.25398284</v>
      </c>
      <c r="AF163" s="90">
        <f t="shared" ca="1" si="36"/>
        <v>111359309.13019182</v>
      </c>
      <c r="AG163" s="90">
        <f t="shared" ca="1" si="36"/>
        <v>111082521.00640079</v>
      </c>
      <c r="AH163" s="90">
        <f t="shared" ca="1" si="36"/>
        <v>110805732.88260975</v>
      </c>
      <c r="AI163" s="90">
        <f t="shared" ca="1" si="36"/>
        <v>110528944.75881873</v>
      </c>
      <c r="AJ163" s="90">
        <f t="shared" ca="1" si="36"/>
        <v>110252156.63502771</v>
      </c>
      <c r="AK163" s="90">
        <f t="shared" ca="1" si="36"/>
        <v>109975368.51123668</v>
      </c>
      <c r="AL163" s="90">
        <f t="shared" ca="1" si="36"/>
        <v>109698580.38744566</v>
      </c>
      <c r="AM163" s="90">
        <f t="shared" ca="1" si="35"/>
        <v>109421792.26365463</v>
      </c>
      <c r="AN163" s="90">
        <f t="shared" ca="1" si="35"/>
        <v>109145004.1398636</v>
      </c>
      <c r="AO163" s="90">
        <f t="shared" ca="1" si="35"/>
        <v>108868216.01607257</v>
      </c>
      <c r="AP163">
        <f ca="1">V163*'Process Emissions Multipliers'!$E$45</f>
        <v>108591427.89228155</v>
      </c>
    </row>
    <row r="164" spans="1:42">
      <c r="A164" s="74">
        <v>700</v>
      </c>
      <c r="B164">
        <f ca="1">IF('Waste 2010'!$A172="MR",INDIRECT("'Waste 2010'!"&amp;'Country Selector'!$B$3&amp;ROW($A172))*10^12,0)</f>
        <v>160817130.16546929</v>
      </c>
      <c r="C164" s="90">
        <f t="shared" ca="1" si="33"/>
        <v>158664286.28160426</v>
      </c>
      <c r="D164" s="90">
        <f t="shared" ca="1" si="31"/>
        <v>156511442.39773923</v>
      </c>
      <c r="E164" s="90">
        <f t="shared" ca="1" si="31"/>
        <v>154358598.51387423</v>
      </c>
      <c r="F164" s="90">
        <f t="shared" ca="1" si="31"/>
        <v>152205754.63000917</v>
      </c>
      <c r="G164" s="90">
        <f t="shared" ca="1" si="31"/>
        <v>150052910.74614418</v>
      </c>
      <c r="H164" s="90">
        <f t="shared" ca="1" si="31"/>
        <v>147900066.86227912</v>
      </c>
      <c r="I164" s="90">
        <f t="shared" ca="1" si="31"/>
        <v>145747222.97841412</v>
      </c>
      <c r="J164" s="90">
        <f t="shared" ca="1" si="31"/>
        <v>143594379.09454909</v>
      </c>
      <c r="K164" s="90">
        <f t="shared" ca="1" si="31"/>
        <v>141441535.21068406</v>
      </c>
      <c r="L164">
        <f ca="1">IF('Waste 2020'!$A172="MR",INDIRECT("'Waste 2020'!"&amp;'Country Selector'!$B$3&amp;ROW($A172))*10^12,0)*'Process Emissions Multipliers'!$B$45</f>
        <v>139288691.32681903</v>
      </c>
      <c r="M164" s="90">
        <f t="shared" ca="1" si="34"/>
        <v>158646779.19931212</v>
      </c>
      <c r="N164" s="90">
        <f t="shared" ca="1" si="32"/>
        <v>178004867.07180524</v>
      </c>
      <c r="O164" s="90">
        <f t="shared" ca="1" si="32"/>
        <v>197362954.94429833</v>
      </c>
      <c r="P164" s="90">
        <f t="shared" ca="1" si="32"/>
        <v>216721042.81679142</v>
      </c>
      <c r="Q164" s="90">
        <f t="shared" ca="1" si="32"/>
        <v>236079130.6892845</v>
      </c>
      <c r="R164" s="90">
        <f t="shared" ca="1" si="32"/>
        <v>255437218.56177765</v>
      </c>
      <c r="S164" s="90">
        <f t="shared" ca="1" si="32"/>
        <v>274795306.43427068</v>
      </c>
      <c r="T164" s="90">
        <f t="shared" ca="1" si="32"/>
        <v>294153394.30676383</v>
      </c>
      <c r="U164" s="90">
        <f t="shared" ca="1" si="32"/>
        <v>313511482.17925692</v>
      </c>
      <c r="V164">
        <f ca="1">IF('Waste 2030'!$A172="MR",INDIRECT("'Waste 2030'!"&amp;'Country Selector'!$B$3&amp;ROW($A172))*10^12,0)*'Process Emissions Multipliers'!$D$45</f>
        <v>332869570.05175</v>
      </c>
      <c r="W164" s="90">
        <f t="shared" ca="1" si="36"/>
        <v>332062274.75722307</v>
      </c>
      <c r="X164" s="90">
        <f t="shared" ca="1" si="36"/>
        <v>331254979.46269614</v>
      </c>
      <c r="Y164" s="90">
        <f t="shared" ca="1" si="36"/>
        <v>330447684.1681692</v>
      </c>
      <c r="Z164" s="90">
        <f t="shared" ca="1" si="36"/>
        <v>329640388.87364227</v>
      </c>
      <c r="AA164" s="90">
        <f t="shared" ca="1" si="36"/>
        <v>328833093.57911527</v>
      </c>
      <c r="AB164" s="90">
        <f t="shared" ca="1" si="36"/>
        <v>328025798.28458834</v>
      </c>
      <c r="AC164" s="90">
        <f t="shared" ca="1" si="36"/>
        <v>327218502.9900614</v>
      </c>
      <c r="AD164" s="90">
        <f t="shared" ca="1" si="36"/>
        <v>326411207.69553447</v>
      </c>
      <c r="AE164" s="90">
        <f t="shared" ca="1" si="36"/>
        <v>325603912.40100753</v>
      </c>
      <c r="AF164" s="90">
        <f t="shared" ca="1" si="36"/>
        <v>324796617.1064806</v>
      </c>
      <c r="AG164" s="90">
        <f t="shared" ca="1" si="36"/>
        <v>323989321.81195366</v>
      </c>
      <c r="AH164" s="90">
        <f t="shared" ca="1" si="36"/>
        <v>323182026.51742673</v>
      </c>
      <c r="AI164" s="90">
        <f t="shared" ca="1" si="36"/>
        <v>322374731.22289973</v>
      </c>
      <c r="AJ164" s="90">
        <f t="shared" ca="1" si="36"/>
        <v>321567435.92837286</v>
      </c>
      <c r="AK164" s="90">
        <f t="shared" ca="1" si="36"/>
        <v>320760140.63384587</v>
      </c>
      <c r="AL164" s="90">
        <f t="shared" ca="1" si="36"/>
        <v>319952845.33931893</v>
      </c>
      <c r="AM164" s="90">
        <f t="shared" ca="1" si="35"/>
        <v>319145550.04479194</v>
      </c>
      <c r="AN164" s="90">
        <f t="shared" ca="1" si="35"/>
        <v>318338254.750265</v>
      </c>
      <c r="AO164" s="90">
        <f t="shared" ca="1" si="35"/>
        <v>317530959.45573807</v>
      </c>
      <c r="AP164">
        <f ca="1">V164*'Process Emissions Multipliers'!$E$45</f>
        <v>316723664.16121113</v>
      </c>
    </row>
    <row r="165" spans="1:42">
      <c r="A165" s="74">
        <v>750</v>
      </c>
      <c r="B165">
        <f ca="1">IF('Waste 2010'!$A173="MR",INDIRECT("'Waste 2010'!"&amp;'Country Selector'!$B$3&amp;ROW($A173))*10^12,0)</f>
        <v>1224107167494.573</v>
      </c>
      <c r="C165" s="90">
        <f t="shared" ca="1" si="33"/>
        <v>1101696450745.1157</v>
      </c>
      <c r="D165" s="90">
        <f t="shared" ca="1" si="31"/>
        <v>979285733995.65845</v>
      </c>
      <c r="E165" s="90">
        <f t="shared" ca="1" si="31"/>
        <v>856875017246.20105</v>
      </c>
      <c r="F165" s="90">
        <f t="shared" ca="1" si="31"/>
        <v>734464300496.74377</v>
      </c>
      <c r="G165" s="90">
        <f t="shared" ca="1" si="31"/>
        <v>612053583747.2865</v>
      </c>
      <c r="H165" s="90">
        <f t="shared" ca="1" si="31"/>
        <v>489642866997.82922</v>
      </c>
      <c r="I165" s="90">
        <f t="shared" ca="1" si="31"/>
        <v>367232150248.37189</v>
      </c>
      <c r="J165" s="90">
        <f t="shared" ca="1" si="31"/>
        <v>244821433498.91461</v>
      </c>
      <c r="K165" s="90">
        <f t="shared" ca="1" si="31"/>
        <v>122410716749.45731</v>
      </c>
      <c r="L165">
        <f ca="1">IF('Waste 2020'!$A173="MR",INDIRECT("'Waste 2020'!"&amp;'Country Selector'!$B$3&amp;ROW($A173))*10^12,0)*'Process Emissions Multipliers'!$B$45</f>
        <v>0</v>
      </c>
      <c r="M165" s="90">
        <f t="shared" ca="1" si="34"/>
        <v>6952917279.8811111</v>
      </c>
      <c r="N165" s="90">
        <f t="shared" ca="1" si="32"/>
        <v>13905834559.762222</v>
      </c>
      <c r="O165" s="90">
        <f t="shared" ca="1" si="32"/>
        <v>20858751839.643333</v>
      </c>
      <c r="P165" s="90">
        <f t="shared" ca="1" si="32"/>
        <v>27811669119.524445</v>
      </c>
      <c r="Q165" s="90">
        <f t="shared" ca="1" si="32"/>
        <v>34764586399.405556</v>
      </c>
      <c r="R165" s="90">
        <f t="shared" ca="1" si="32"/>
        <v>41717503679.286667</v>
      </c>
      <c r="S165" s="90">
        <f t="shared" ca="1" si="32"/>
        <v>48670420959.167778</v>
      </c>
      <c r="T165" s="90">
        <f t="shared" ca="1" si="32"/>
        <v>55623338239.048889</v>
      </c>
      <c r="U165" s="90">
        <f t="shared" ca="1" si="32"/>
        <v>62576255518.930008</v>
      </c>
      <c r="V165">
        <f ca="1">IF('Waste 2030'!$A173="MR",INDIRECT("'Waste 2030'!"&amp;'Country Selector'!$B$3&amp;ROW($A173))*10^12,0)*'Process Emissions Multipliers'!$D$45</f>
        <v>69529172798.811111</v>
      </c>
      <c r="W165" s="90">
        <f t="shared" ca="1" si="36"/>
        <v>69360546468.611862</v>
      </c>
      <c r="X165" s="90">
        <f t="shared" ca="1" si="36"/>
        <v>69191920138.412613</v>
      </c>
      <c r="Y165" s="90">
        <f t="shared" ca="1" si="36"/>
        <v>69023293808.213333</v>
      </c>
      <c r="Z165" s="90">
        <f t="shared" ca="1" si="36"/>
        <v>68854667478.014084</v>
      </c>
      <c r="AA165" s="90">
        <f t="shared" ca="1" si="36"/>
        <v>68686041147.814819</v>
      </c>
      <c r="AB165" s="90">
        <f t="shared" ca="1" si="36"/>
        <v>68517414817.61557</v>
      </c>
      <c r="AC165" s="90">
        <f t="shared" ca="1" si="36"/>
        <v>68348788487.416313</v>
      </c>
      <c r="AD165" s="90">
        <f t="shared" ca="1" si="36"/>
        <v>68180162157.217056</v>
      </c>
      <c r="AE165" s="90">
        <f t="shared" ca="1" si="36"/>
        <v>68011535827.017807</v>
      </c>
      <c r="AF165" s="90">
        <f t="shared" ca="1" si="36"/>
        <v>67842909496.818542</v>
      </c>
      <c r="AG165" s="90">
        <f t="shared" ca="1" si="36"/>
        <v>67674283166.619293</v>
      </c>
      <c r="AH165" s="90">
        <f t="shared" ca="1" si="36"/>
        <v>67505656836.420029</v>
      </c>
      <c r="AI165" s="90">
        <f t="shared" ca="1" si="36"/>
        <v>67337030506.220779</v>
      </c>
      <c r="AJ165" s="90">
        <f t="shared" ca="1" si="36"/>
        <v>67168404176.021523</v>
      </c>
      <c r="AK165" s="90">
        <f t="shared" ca="1" si="36"/>
        <v>66999777845.822266</v>
      </c>
      <c r="AL165" s="90">
        <f t="shared" ca="1" si="36"/>
        <v>66831151515.623009</v>
      </c>
      <c r="AM165" s="90">
        <f t="shared" ca="1" si="35"/>
        <v>66662525185.423752</v>
      </c>
      <c r="AN165" s="90">
        <f t="shared" ca="1" si="35"/>
        <v>66493898855.224495</v>
      </c>
      <c r="AO165" s="90">
        <f t="shared" ca="1" si="35"/>
        <v>66325272525.025238</v>
      </c>
      <c r="AP165">
        <f ca="1">V165*'Process Emissions Multipliers'!$E$45</f>
        <v>66156646194.825981</v>
      </c>
    </row>
    <row r="166" spans="1:42">
      <c r="A166" s="74">
        <v>800</v>
      </c>
      <c r="B166">
        <f ca="1">IF('Waste 2010'!$A174="MR",INDIRECT("'Waste 2010'!"&amp;'Country Selector'!$B$3&amp;ROW($A174))*10^12,0)</f>
        <v>77019092.568519905</v>
      </c>
      <c r="C166" s="90">
        <f t="shared" ca="1" si="33"/>
        <v>79410508.577695683</v>
      </c>
      <c r="D166" s="90">
        <f t="shared" ca="1" si="31"/>
        <v>81801924.58687146</v>
      </c>
      <c r="E166" s="90">
        <f t="shared" ca="1" si="31"/>
        <v>84193340.596047223</v>
      </c>
      <c r="F166" s="90">
        <f t="shared" ca="1" si="31"/>
        <v>86584756.605223015</v>
      </c>
      <c r="G166" s="90">
        <f t="shared" ca="1" si="31"/>
        <v>88976172.614398777</v>
      </c>
      <c r="H166" s="90">
        <f t="shared" ca="1" si="31"/>
        <v>91367588.623574555</v>
      </c>
      <c r="I166" s="90">
        <f t="shared" ca="1" si="31"/>
        <v>93759004.632750347</v>
      </c>
      <c r="J166" s="90">
        <f t="shared" ca="1" si="31"/>
        <v>96150420.641926125</v>
      </c>
      <c r="K166" s="90">
        <f t="shared" ca="1" si="31"/>
        <v>98541836.651101872</v>
      </c>
      <c r="L166">
        <f ca="1">IF('Waste 2020'!$A174="MR",INDIRECT("'Waste 2020'!"&amp;'Country Selector'!$B$3&amp;ROW($A174))*10^12,0)*'Process Emissions Multipliers'!$B$45</f>
        <v>100933252.66027766</v>
      </c>
      <c r="M166" s="90">
        <f t="shared" ca="1" si="34"/>
        <v>103408728.2270094</v>
      </c>
      <c r="N166" s="90">
        <f t="shared" ca="1" si="32"/>
        <v>105884203.79374117</v>
      </c>
      <c r="O166" s="90">
        <f t="shared" ca="1" si="32"/>
        <v>108359679.36047292</v>
      </c>
      <c r="P166" s="90">
        <f t="shared" ca="1" si="32"/>
        <v>110835154.92720465</v>
      </c>
      <c r="Q166" s="90">
        <f t="shared" ca="1" si="32"/>
        <v>113310630.4939364</v>
      </c>
      <c r="R166" s="90">
        <f t="shared" ca="1" si="32"/>
        <v>115786106.06066816</v>
      </c>
      <c r="S166" s="90">
        <f t="shared" ca="1" si="32"/>
        <v>118261581.62739989</v>
      </c>
      <c r="T166" s="90">
        <f t="shared" ca="1" si="32"/>
        <v>120737057.19413164</v>
      </c>
      <c r="U166" s="90">
        <f t="shared" ca="1" si="32"/>
        <v>123212532.76086341</v>
      </c>
      <c r="V166">
        <f ca="1">IF('Waste 2030'!$A174="MR",INDIRECT("'Waste 2030'!"&amp;'Country Selector'!$B$3&amp;ROW($A174))*10^12,0)*'Process Emissions Multipliers'!$D$45</f>
        <v>125688008.32759514</v>
      </c>
      <c r="W166" s="90">
        <f t="shared" ca="1" si="36"/>
        <v>125383182.21301351</v>
      </c>
      <c r="X166" s="90">
        <f t="shared" ca="1" si="36"/>
        <v>125078356.09843192</v>
      </c>
      <c r="Y166" s="90">
        <f t="shared" ca="1" si="36"/>
        <v>124773529.98385027</v>
      </c>
      <c r="Z166" s="90">
        <f t="shared" ca="1" si="36"/>
        <v>124468703.86926866</v>
      </c>
      <c r="AA166" s="90">
        <f t="shared" ca="1" si="36"/>
        <v>124163877.75468701</v>
      </c>
      <c r="AB166" s="90">
        <f t="shared" ca="1" si="36"/>
        <v>123859051.6401054</v>
      </c>
      <c r="AC166" s="90">
        <f t="shared" ca="1" si="36"/>
        <v>123554225.52552377</v>
      </c>
      <c r="AD166" s="90">
        <f t="shared" ca="1" si="36"/>
        <v>123249399.41094215</v>
      </c>
      <c r="AE166" s="90">
        <f t="shared" ca="1" si="36"/>
        <v>122944573.29636054</v>
      </c>
      <c r="AF166" s="90">
        <f t="shared" ca="1" si="36"/>
        <v>122639747.18177891</v>
      </c>
      <c r="AG166" s="90">
        <f t="shared" ca="1" si="36"/>
        <v>122334921.06719728</v>
      </c>
      <c r="AH166" s="90">
        <f t="shared" ca="1" si="36"/>
        <v>122030094.95261565</v>
      </c>
      <c r="AI166" s="90">
        <f t="shared" ca="1" si="36"/>
        <v>121725268.83803403</v>
      </c>
      <c r="AJ166" s="90">
        <f t="shared" ca="1" si="36"/>
        <v>121420442.7234524</v>
      </c>
      <c r="AK166" s="90">
        <f t="shared" ca="1" si="36"/>
        <v>121115616.60887077</v>
      </c>
      <c r="AL166" s="90">
        <f t="shared" ca="1" si="36"/>
        <v>120810790.49428916</v>
      </c>
      <c r="AM166" s="90">
        <f t="shared" ca="1" si="35"/>
        <v>120505964.37970752</v>
      </c>
      <c r="AN166" s="90">
        <f t="shared" ca="1" si="35"/>
        <v>120201138.26512592</v>
      </c>
      <c r="AO166" s="90">
        <f t="shared" ca="1" si="35"/>
        <v>119896312.15054429</v>
      </c>
      <c r="AP166">
        <f ca="1">V166*'Process Emissions Multipliers'!$E$45</f>
        <v>119591486.03596266</v>
      </c>
    </row>
    <row r="167" spans="1:42">
      <c r="A167" s="74">
        <v>850</v>
      </c>
      <c r="B167">
        <f ca="1">IF('Waste 2010'!$A175="MR",INDIRECT("'Waste 2010'!"&amp;'Country Selector'!$B$3&amp;ROW($A175))*10^12,0)</f>
        <v>35857047.979703791</v>
      </c>
      <c r="C167" s="90">
        <f t="shared" ca="1" si="33"/>
        <v>4914916453.2137251</v>
      </c>
      <c r="D167" s="90">
        <f t="shared" ca="1" si="31"/>
        <v>9793975858.4477463</v>
      </c>
      <c r="E167" s="90">
        <f t="shared" ca="1" si="31"/>
        <v>14673035263.681767</v>
      </c>
      <c r="F167" s="90">
        <f t="shared" ca="1" si="31"/>
        <v>19552094668.915791</v>
      </c>
      <c r="G167" s="90">
        <f t="shared" ca="1" si="31"/>
        <v>24431154074.149811</v>
      </c>
      <c r="H167" s="90">
        <f t="shared" ca="1" si="31"/>
        <v>29310213479.383831</v>
      </c>
      <c r="I167" s="90">
        <f t="shared" ca="1" si="31"/>
        <v>34189272884.617847</v>
      </c>
      <c r="J167" s="90">
        <f t="shared" ca="1" si="31"/>
        <v>39068332289.851875</v>
      </c>
      <c r="K167" s="90">
        <f t="shared" ca="1" si="31"/>
        <v>43947391695.085899</v>
      </c>
      <c r="L167">
        <f ca="1">IF('Waste 2020'!$A175="MR",INDIRECT("'Waste 2020'!"&amp;'Country Selector'!$B$3&amp;ROW($A175))*10^12,0)*'Process Emissions Multipliers'!$B$45</f>
        <v>48826451100.319916</v>
      </c>
      <c r="M167" s="90">
        <f t="shared" ca="1" si="34"/>
        <v>43946702049.004715</v>
      </c>
      <c r="N167" s="90">
        <f t="shared" ca="1" si="32"/>
        <v>39066952997.689522</v>
      </c>
      <c r="O167" s="90">
        <f t="shared" ca="1" si="32"/>
        <v>34187203946.374313</v>
      </c>
      <c r="P167" s="90">
        <f t="shared" ca="1" si="32"/>
        <v>29307454895.059116</v>
      </c>
      <c r="Q167" s="90">
        <f t="shared" ca="1" si="32"/>
        <v>24427705843.743919</v>
      </c>
      <c r="R167" s="90">
        <f t="shared" ca="1" si="32"/>
        <v>19547956792.428719</v>
      </c>
      <c r="S167" s="90">
        <f t="shared" ca="1" si="32"/>
        <v>14668207741.113518</v>
      </c>
      <c r="T167" s="90">
        <f t="shared" ca="1" si="32"/>
        <v>9788458689.7983189</v>
      </c>
      <c r="U167" s="90">
        <f t="shared" ca="1" si="32"/>
        <v>4908709638.48312</v>
      </c>
      <c r="V167">
        <f ca="1">IF('Waste 2030'!$A175="MR",INDIRECT("'Waste 2030'!"&amp;'Country Selector'!$B$3&amp;ROW($A175))*10^12,0)*'Process Emissions Multipliers'!$D$45</f>
        <v>28960587.167919811</v>
      </c>
      <c r="W167" s="90">
        <f t="shared" ca="1" si="36"/>
        <v>28890350.210712325</v>
      </c>
      <c r="X167" s="90">
        <f t="shared" ca="1" si="36"/>
        <v>28820113.253504839</v>
      </c>
      <c r="Y167" s="90">
        <f t="shared" ca="1" si="36"/>
        <v>28749876.296297353</v>
      </c>
      <c r="Z167" s="90">
        <f t="shared" ca="1" si="36"/>
        <v>28679639.339089863</v>
      </c>
      <c r="AA167" s="90">
        <f t="shared" ca="1" si="36"/>
        <v>28609402.381882377</v>
      </c>
      <c r="AB167" s="90">
        <f t="shared" ca="1" si="36"/>
        <v>28539165.424674895</v>
      </c>
      <c r="AC167" s="90">
        <f t="shared" ca="1" si="36"/>
        <v>28468928.467467409</v>
      </c>
      <c r="AD167" s="90">
        <f t="shared" ca="1" si="36"/>
        <v>28398691.510259923</v>
      </c>
      <c r="AE167" s="90">
        <f t="shared" ca="1" si="36"/>
        <v>28328454.553052437</v>
      </c>
      <c r="AF167" s="90">
        <f t="shared" ca="1" si="36"/>
        <v>28258217.595844947</v>
      </c>
      <c r="AG167" s="90">
        <f t="shared" ca="1" si="36"/>
        <v>28187980.638637464</v>
      </c>
      <c r="AH167" s="90">
        <f t="shared" ca="1" si="36"/>
        <v>28117743.681429975</v>
      </c>
      <c r="AI167" s="90">
        <f t="shared" ca="1" si="36"/>
        <v>28047506.724222492</v>
      </c>
      <c r="AJ167" s="90">
        <f t="shared" ca="1" si="36"/>
        <v>27977269.767015006</v>
      </c>
      <c r="AK167" s="90">
        <f t="shared" ca="1" si="36"/>
        <v>27907032.809807517</v>
      </c>
      <c r="AL167" s="90">
        <f t="shared" ca="1" si="36"/>
        <v>27836795.852600031</v>
      </c>
      <c r="AM167" s="90">
        <f t="shared" ca="1" si="35"/>
        <v>27766558.895392552</v>
      </c>
      <c r="AN167" s="90">
        <f t="shared" ca="1" si="35"/>
        <v>27696321.938185062</v>
      </c>
      <c r="AO167" s="90">
        <f t="shared" ca="1" si="35"/>
        <v>27626084.980977576</v>
      </c>
      <c r="AP167">
        <f ca="1">V167*'Process Emissions Multipliers'!$E$45</f>
        <v>27555848.02377009</v>
      </c>
    </row>
    <row r="168" spans="1:42">
      <c r="A168" s="74">
        <v>900</v>
      </c>
      <c r="B168">
        <f ca="1">IF('Waste 2010'!$A176="MR",INDIRECT("'Waste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2020'!$A176="MR",INDIRECT("'Waste 2020'!"&amp;'Country Selector'!$B$3&amp;ROW($A176))*10^12,0)*'Process Emissions Multipliers'!$B$45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2030'!$A176="MR",INDIRECT("'Waste 2030'!"&amp;'Country Selector'!$B$3&amp;ROW($A176))*10^12,0)*'Process Emissions Multipliers'!$D$45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Multipliers'!$E$45</f>
        <v>0</v>
      </c>
    </row>
    <row r="169" spans="1:42">
      <c r="A169" s="74">
        <v>950</v>
      </c>
      <c r="B169">
        <f ca="1">IF('Waste 2010'!$A177="MR",INDIRECT("'Waste 2010'!"&amp;'Country Selector'!$B$3&amp;ROW($A177))*10^12,0)</f>
        <v>70226287.890662327</v>
      </c>
      <c r="C169" s="90">
        <f t="shared" ca="1" si="33"/>
        <v>69286175.141364023</v>
      </c>
      <c r="D169" s="90">
        <f t="shared" ca="1" si="31"/>
        <v>68346062.392065704</v>
      </c>
      <c r="E169" s="90">
        <f t="shared" ca="1" si="31"/>
        <v>67405949.6427674</v>
      </c>
      <c r="F169" s="90">
        <f t="shared" ca="1" si="31"/>
        <v>66465836.89346908</v>
      </c>
      <c r="G169" s="90">
        <f t="shared" ca="1" si="31"/>
        <v>65525724.144170776</v>
      </c>
      <c r="H169" s="90">
        <f t="shared" ca="1" si="31"/>
        <v>64585611.394872464</v>
      </c>
      <c r="I169" s="90">
        <f t="shared" ca="1" si="31"/>
        <v>63645498.645574152</v>
      </c>
      <c r="J169" s="90">
        <f t="shared" ca="1" si="31"/>
        <v>62705385.896275841</v>
      </c>
      <c r="K169" s="90">
        <f t="shared" ca="1" si="31"/>
        <v>61765273.146977536</v>
      </c>
      <c r="L169">
        <f ca="1">IF('Waste 2020'!$A177="MR",INDIRECT("'Waste 2020'!"&amp;'Country Selector'!$B$3&amp;ROW($A177))*10^12,0)*'Process Emissions Multipliers'!$B$45</f>
        <v>60825160.397679217</v>
      </c>
      <c r="M169" s="90">
        <f t="shared" ca="1" si="34"/>
        <v>71951608.03803426</v>
      </c>
      <c r="N169" s="90">
        <f t="shared" ca="1" si="32"/>
        <v>83078055.678389281</v>
      </c>
      <c r="O169" s="90">
        <f t="shared" ca="1" si="32"/>
        <v>94204503.318744317</v>
      </c>
      <c r="P169" s="90">
        <f t="shared" ca="1" si="32"/>
        <v>105330950.95909935</v>
      </c>
      <c r="Q169" s="90">
        <f t="shared" ca="1" si="32"/>
        <v>116457398.59945437</v>
      </c>
      <c r="R169" s="90">
        <f t="shared" ca="1" si="32"/>
        <v>127583846.23980941</v>
      </c>
      <c r="S169" s="90">
        <f t="shared" ca="1" si="32"/>
        <v>138710293.88016444</v>
      </c>
      <c r="T169" s="90">
        <f t="shared" ca="1" si="32"/>
        <v>149836741.52051947</v>
      </c>
      <c r="U169" s="90">
        <f t="shared" ca="1" si="32"/>
        <v>160963189.16087449</v>
      </c>
      <c r="V169">
        <f ca="1">IF('Waste 2030'!$A177="MR",INDIRECT("'Waste 2030'!"&amp;'Country Selector'!$B$3&amp;ROW($A177))*10^12,0)*'Process Emissions Multipliers'!$D$45</f>
        <v>172089636.80122954</v>
      </c>
      <c r="W169" s="90">
        <f t="shared" ca="1" si="36"/>
        <v>171672274.66745177</v>
      </c>
      <c r="X169" s="90">
        <f t="shared" ca="1" si="36"/>
        <v>171254912.533674</v>
      </c>
      <c r="Y169" s="90">
        <f t="shared" ca="1" si="36"/>
        <v>170837550.39989626</v>
      </c>
      <c r="Z169" s="90">
        <f t="shared" ca="1" si="36"/>
        <v>170420188.2661185</v>
      </c>
      <c r="AA169" s="90">
        <f t="shared" ca="1" si="36"/>
        <v>170002826.13234073</v>
      </c>
      <c r="AB169" s="90">
        <f t="shared" ca="1" si="36"/>
        <v>169585463.99856299</v>
      </c>
      <c r="AC169" s="90">
        <f t="shared" ca="1" si="36"/>
        <v>169168101.86478525</v>
      </c>
      <c r="AD169" s="90">
        <f t="shared" ca="1" si="36"/>
        <v>168750739.73100746</v>
      </c>
      <c r="AE169" s="90">
        <f t="shared" ca="1" si="36"/>
        <v>168333377.59722972</v>
      </c>
      <c r="AF169" s="90">
        <f t="shared" ca="1" si="36"/>
        <v>167916015.46345195</v>
      </c>
      <c r="AG169" s="90">
        <f t="shared" ca="1" si="36"/>
        <v>167498653.32967418</v>
      </c>
      <c r="AH169" s="90">
        <f t="shared" ca="1" si="36"/>
        <v>167081291.19589645</v>
      </c>
      <c r="AI169" s="90">
        <f t="shared" ca="1" si="36"/>
        <v>166663929.06211868</v>
      </c>
      <c r="AJ169" s="90">
        <f t="shared" ca="1" si="36"/>
        <v>166246566.92834094</v>
      </c>
      <c r="AK169" s="90">
        <f t="shared" ca="1" si="36"/>
        <v>165829204.79456317</v>
      </c>
      <c r="AL169" s="90">
        <f t="shared" ca="1" si="36"/>
        <v>165411842.66078541</v>
      </c>
      <c r="AM169" s="90">
        <f t="shared" ca="1" si="35"/>
        <v>164994480.52700764</v>
      </c>
      <c r="AN169" s="90">
        <f t="shared" ca="1" si="35"/>
        <v>164577118.39322987</v>
      </c>
      <c r="AO169" s="90">
        <f t="shared" ca="1" si="35"/>
        <v>164159756.25945213</v>
      </c>
      <c r="AP169">
        <f ca="1">V169*'Process Emissions Multipliers'!$E$45</f>
        <v>163742394.12567437</v>
      </c>
    </row>
    <row r="170" spans="1:42">
      <c r="A170" s="74">
        <v>1000</v>
      </c>
      <c r="B170">
        <f ca="1">IF('Waste 2010'!$A178="MR",INDIRECT("'Waste 2010'!"&amp;'Country Selector'!$B$3&amp;ROW($A178))*10^12,0)</f>
        <v>34470441110.462601</v>
      </c>
      <c r="C170" s="90">
        <f t="shared" ca="1" si="33"/>
        <v>31032884438.592007</v>
      </c>
      <c r="D170" s="90">
        <f t="shared" ca="1" si="31"/>
        <v>27595327766.721413</v>
      </c>
      <c r="E170" s="90">
        <f t="shared" ca="1" si="31"/>
        <v>24157771094.850822</v>
      </c>
      <c r="F170" s="90">
        <f t="shared" ca="1" si="31"/>
        <v>20720214422.980225</v>
      </c>
      <c r="G170" s="90">
        <f t="shared" ca="1" si="31"/>
        <v>17282657751.109631</v>
      </c>
      <c r="H170" s="90">
        <f t="shared" ca="1" si="31"/>
        <v>13845101079.239037</v>
      </c>
      <c r="I170" s="90">
        <f t="shared" ca="1" si="31"/>
        <v>10407544407.368444</v>
      </c>
      <c r="J170" s="90">
        <f t="shared" ca="1" si="31"/>
        <v>6969987735.4978495</v>
      </c>
      <c r="K170" s="90">
        <f t="shared" ca="1" si="31"/>
        <v>3532431063.6272559</v>
      </c>
      <c r="L170">
        <f ca="1">IF('Waste 2020'!$A178="MR",INDIRECT("'Waste 2020'!"&amp;'Country Selector'!$B$3&amp;ROW($A178))*10^12,0)*'Process Emissions Multipliers'!$B$45</f>
        <v>94874391.756662354</v>
      </c>
      <c r="M170" s="90">
        <f t="shared" ca="1" si="34"/>
        <v>85386952.580996126</v>
      </c>
      <c r="N170" s="90">
        <f t="shared" ca="1" si="32"/>
        <v>75899513.405329883</v>
      </c>
      <c r="O170" s="90">
        <f t="shared" ca="1" si="32"/>
        <v>66412074.229663648</v>
      </c>
      <c r="P170" s="90">
        <f t="shared" ca="1" si="32"/>
        <v>56924635.053997412</v>
      </c>
      <c r="Q170" s="90">
        <f t="shared" ca="1" si="32"/>
        <v>47437195.878331177</v>
      </c>
      <c r="R170" s="90">
        <f t="shared" ca="1" si="32"/>
        <v>37949756.702664942</v>
      </c>
      <c r="S170" s="90">
        <f t="shared" ca="1" si="32"/>
        <v>28462317.526998706</v>
      </c>
      <c r="T170" s="90">
        <f t="shared" ca="1" si="32"/>
        <v>18974878.351332471</v>
      </c>
      <c r="U170" s="90">
        <f t="shared" ca="1" si="32"/>
        <v>9487439.1756662354</v>
      </c>
      <c r="V170">
        <f ca="1">IF('Waste 2030'!$A178="MR",INDIRECT("'Waste 2030'!"&amp;'Country Selector'!$B$3&amp;ROW($A178))*10^12,0)*'Process Emissions Multipliers'!$D$45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Multipliers'!$E$45</f>
        <v>0</v>
      </c>
    </row>
    <row r="171" spans="1:42">
      <c r="A171" s="74">
        <v>1500</v>
      </c>
      <c r="B171">
        <f ca="1">IF('Waste 2010'!$A179="MR",INDIRECT("'Waste 2010'!"&amp;'Country Selector'!$B$3&amp;ROW($A179))*10^12,0)</f>
        <v>342119062.75061208</v>
      </c>
      <c r="C171" s="90">
        <f t="shared" ca="1" si="33"/>
        <v>91828903275.26889</v>
      </c>
      <c r="D171" s="90">
        <f t="shared" ca="1" si="31"/>
        <v>183315687487.78717</v>
      </c>
      <c r="E171" s="90">
        <f t="shared" ca="1" si="31"/>
        <v>274802471700.30539</v>
      </c>
      <c r="F171" s="90">
        <f t="shared" ca="1" si="31"/>
        <v>366289255912.82373</v>
      </c>
      <c r="G171" s="90">
        <f t="shared" ca="1" si="31"/>
        <v>457776040125.34198</v>
      </c>
      <c r="H171" s="90">
        <f t="shared" ca="1" si="31"/>
        <v>549262824337.86017</v>
      </c>
      <c r="I171" s="90">
        <f t="shared" ca="1" si="31"/>
        <v>640749608550.37854</v>
      </c>
      <c r="J171" s="90">
        <f t="shared" ca="1" si="31"/>
        <v>732236392762.89685</v>
      </c>
      <c r="K171" s="90">
        <f t="shared" ca="1" si="31"/>
        <v>823723176975.41504</v>
      </c>
      <c r="L171">
        <f ca="1">IF('Waste 2020'!$A179="MR",INDIRECT("'Waste 2020'!"&amp;'Country Selector'!$B$3&amp;ROW($A179))*10^12,0)*'Process Emissions Multipliers'!$B$45</f>
        <v>915209961187.93335</v>
      </c>
      <c r="M171" s="90">
        <f t="shared" ca="1" si="34"/>
        <v>953930854917.12</v>
      </c>
      <c r="N171" s="90">
        <f t="shared" ca="1" si="32"/>
        <v>992651748646.30664</v>
      </c>
      <c r="O171" s="90">
        <f t="shared" ca="1" si="32"/>
        <v>1031372642375.4932</v>
      </c>
      <c r="P171" s="90">
        <f t="shared" ca="1" si="32"/>
        <v>1070093536104.6797</v>
      </c>
      <c r="Q171" s="90">
        <f t="shared" ca="1" si="32"/>
        <v>1108814429833.8665</v>
      </c>
      <c r="R171" s="90">
        <f t="shared" ca="1" si="32"/>
        <v>1147535323563.053</v>
      </c>
      <c r="S171" s="90">
        <f t="shared" ca="1" si="32"/>
        <v>1186256217292.2397</v>
      </c>
      <c r="T171" s="90">
        <f t="shared" ca="1" si="32"/>
        <v>1224977111021.4263</v>
      </c>
      <c r="U171" s="90">
        <f t="shared" ca="1" si="32"/>
        <v>1263698004750.6128</v>
      </c>
      <c r="V171">
        <f ca="1">IF('Waste 2030'!$A179="MR",INDIRECT("'Waste 2030'!"&amp;'Country Selector'!$B$3&amp;ROW($A179))*10^12,0)*'Process Emissions Multipliers'!$D$45</f>
        <v>1302418898479.7996</v>
      </c>
      <c r="W171" s="90">
        <f t="shared" ca="1" si="36"/>
        <v>1299260193861.4043</v>
      </c>
      <c r="X171" s="90">
        <f t="shared" ca="1" si="36"/>
        <v>1296101489243.009</v>
      </c>
      <c r="Y171" s="90">
        <f t="shared" ca="1" si="36"/>
        <v>1292942784624.6138</v>
      </c>
      <c r="Z171" s="90">
        <f t="shared" ca="1" si="36"/>
        <v>1289784080006.2185</v>
      </c>
      <c r="AA171" s="90">
        <f t="shared" ca="1" si="36"/>
        <v>1286625375387.8232</v>
      </c>
      <c r="AB171" s="90">
        <f t="shared" ca="1" si="36"/>
        <v>1283466670769.428</v>
      </c>
      <c r="AC171" s="90">
        <f t="shared" ca="1" si="36"/>
        <v>1280307966151.0327</v>
      </c>
      <c r="AD171" s="90">
        <f t="shared" ca="1" si="36"/>
        <v>1277149261532.6372</v>
      </c>
      <c r="AE171" s="90">
        <f t="shared" ca="1" si="36"/>
        <v>1273990556914.2422</v>
      </c>
      <c r="AF171" s="90">
        <f t="shared" ca="1" si="36"/>
        <v>1270831852295.8469</v>
      </c>
      <c r="AG171" s="90">
        <f t="shared" ca="1" si="36"/>
        <v>1267673147677.4517</v>
      </c>
      <c r="AH171" s="90">
        <f t="shared" ca="1" si="36"/>
        <v>1264514443059.0562</v>
      </c>
      <c r="AI171" s="90">
        <f t="shared" ca="1" si="36"/>
        <v>1261355738440.6611</v>
      </c>
      <c r="AJ171" s="90">
        <f t="shared" ca="1" si="36"/>
        <v>1258197033822.2656</v>
      </c>
      <c r="AK171" s="90">
        <f t="shared" ca="1" si="36"/>
        <v>1255038329203.8706</v>
      </c>
      <c r="AL171" s="90">
        <f t="shared" ca="1" si="36"/>
        <v>1251879624585.4753</v>
      </c>
      <c r="AM171" s="90">
        <f t="shared" ca="1" si="35"/>
        <v>1248720919967.0801</v>
      </c>
      <c r="AN171" s="90">
        <f t="shared" ca="1" si="35"/>
        <v>1245562215348.6848</v>
      </c>
      <c r="AO171" s="90">
        <f t="shared" ca="1" si="35"/>
        <v>1242403510730.2896</v>
      </c>
      <c r="AP171">
        <f ca="1">V171*'Process Emissions Multipliers'!$E$45</f>
        <v>1239244806111.8943</v>
      </c>
    </row>
    <row r="172" spans="1:42">
      <c r="A172" s="74">
        <v>2000</v>
      </c>
      <c r="B172">
        <f ca="1">IF('Waste 2010'!$A180="MR",INDIRECT("'Waste 2010'!"&amp;'Country Selector'!$B$3&amp;ROW($A180))*10^12,0)</f>
        <v>644342949513.12769</v>
      </c>
      <c r="C172" s="90">
        <f t="shared" ca="1" si="33"/>
        <v>579918855714.12024</v>
      </c>
      <c r="D172" s="90">
        <f t="shared" ca="1" si="31"/>
        <v>515494761915.11279</v>
      </c>
      <c r="E172" s="90">
        <f t="shared" ca="1" si="31"/>
        <v>451070668116.10535</v>
      </c>
      <c r="F172" s="90">
        <f t="shared" ca="1" si="31"/>
        <v>386646574317.09796</v>
      </c>
      <c r="G172" s="90">
        <f t="shared" ca="1" si="31"/>
        <v>322222480518.09058</v>
      </c>
      <c r="H172" s="90">
        <f t="shared" ca="1" si="31"/>
        <v>257798386719.08313</v>
      </c>
      <c r="I172" s="90">
        <f t="shared" ca="1" si="31"/>
        <v>193374292920.07568</v>
      </c>
      <c r="J172" s="90">
        <f t="shared" ca="1" si="31"/>
        <v>128950199121.06828</v>
      </c>
      <c r="K172" s="90">
        <f t="shared" ca="1" si="31"/>
        <v>64526105322.06086</v>
      </c>
      <c r="L172">
        <f ca="1">IF('Waste 2020'!$A180="MR",INDIRECT("'Waste 2020'!"&amp;'Country Selector'!$B$3&amp;ROW($A180))*10^12,0)*'Process Emissions Multipliers'!$B$45</f>
        <v>102011523.05343263</v>
      </c>
      <c r="M172" s="90">
        <f t="shared" ca="1" si="34"/>
        <v>101322954.9044756</v>
      </c>
      <c r="N172" s="90">
        <f t="shared" ca="1" si="32"/>
        <v>100634386.75551859</v>
      </c>
      <c r="O172" s="90">
        <f t="shared" ca="1" si="32"/>
        <v>99945818.606561571</v>
      </c>
      <c r="P172" s="90">
        <f t="shared" ca="1" si="32"/>
        <v>99257250.457604527</v>
      </c>
      <c r="Q172" s="90">
        <f t="shared" ca="1" si="32"/>
        <v>98568682.308647513</v>
      </c>
      <c r="R172" s="90">
        <f t="shared" ca="1" si="32"/>
        <v>97880114.159690484</v>
      </c>
      <c r="S172" s="90">
        <f t="shared" ca="1" si="32"/>
        <v>97191546.010733455</v>
      </c>
      <c r="T172" s="90">
        <f t="shared" ca="1" si="32"/>
        <v>96502977.861776426</v>
      </c>
      <c r="U172" s="90">
        <f t="shared" ca="1" si="32"/>
        <v>95814409.712819397</v>
      </c>
      <c r="V172">
        <f ca="1">IF('Waste 2030'!$A180="MR",INDIRECT("'Waste 2030'!"&amp;'Country Selector'!$B$3&amp;ROW($A180))*10^12,0)*'Process Emissions Multipliers'!$D$45</f>
        <v>95125841.563862383</v>
      </c>
      <c r="W172" s="90">
        <f t="shared" ca="1" si="36"/>
        <v>94895136.653616369</v>
      </c>
      <c r="X172" s="90">
        <f t="shared" ca="1" si="36"/>
        <v>94664431.743370324</v>
      </c>
      <c r="Y172" s="90">
        <f t="shared" ca="1" si="36"/>
        <v>94433726.83312431</v>
      </c>
      <c r="Z172" s="90">
        <f t="shared" ca="1" si="36"/>
        <v>94203021.92287828</v>
      </c>
      <c r="AA172" s="90">
        <f t="shared" ca="1" si="36"/>
        <v>93972317.012632266</v>
      </c>
      <c r="AB172" s="90">
        <f t="shared" ca="1" si="36"/>
        <v>93741612.102386236</v>
      </c>
      <c r="AC172" s="90">
        <f t="shared" ca="1" si="36"/>
        <v>93510907.192140207</v>
      </c>
      <c r="AD172" s="90">
        <f t="shared" ca="1" si="36"/>
        <v>93280202.281894192</v>
      </c>
      <c r="AE172" s="90">
        <f t="shared" ca="1" si="36"/>
        <v>93049497.371648163</v>
      </c>
      <c r="AF172" s="90">
        <f t="shared" ca="1" si="36"/>
        <v>92818792.461402148</v>
      </c>
      <c r="AG172" s="90">
        <f t="shared" ca="1" si="36"/>
        <v>92588087.551156119</v>
      </c>
      <c r="AH172" s="90">
        <f t="shared" ca="1" si="36"/>
        <v>92357382.640910089</v>
      </c>
      <c r="AI172" s="90">
        <f t="shared" ca="1" si="36"/>
        <v>92126677.730664074</v>
      </c>
      <c r="AJ172" s="90">
        <f t="shared" ca="1" si="36"/>
        <v>91895972.820418045</v>
      </c>
      <c r="AK172" s="90">
        <f t="shared" ca="1" si="36"/>
        <v>91665267.91017203</v>
      </c>
      <c r="AL172" s="90">
        <f t="shared" ca="1" si="36"/>
        <v>91434562.999926001</v>
      </c>
      <c r="AM172" s="90">
        <f t="shared" ca="1" si="35"/>
        <v>91203858.089679956</v>
      </c>
      <c r="AN172" s="90">
        <f t="shared" ca="1" si="35"/>
        <v>90973153.179433957</v>
      </c>
      <c r="AO172" s="90">
        <f t="shared" ca="1" si="35"/>
        <v>90742448.269187912</v>
      </c>
      <c r="AP172">
        <f ca="1">V172*'Process Emissions Multipliers'!$E$45</f>
        <v>90511743.358941898</v>
      </c>
    </row>
    <row r="173" spans="1:42">
      <c r="A173" s="74">
        <v>3000</v>
      </c>
      <c r="B173">
        <f ca="1">IF('Waste 2010'!$A181="MR",INDIRECT("'Waste 2010'!"&amp;'Country Selector'!$B$3&amp;ROW($A181))*10^12,0)</f>
        <v>80806933.7416839</v>
      </c>
      <c r="C173" s="90">
        <f t="shared" ca="1" si="33"/>
        <v>24477422279.788086</v>
      </c>
      <c r="D173" s="90">
        <f t="shared" ca="1" si="31"/>
        <v>48874037625.834488</v>
      </c>
      <c r="E173" s="90">
        <f t="shared" ca="1" si="31"/>
        <v>73270652971.88089</v>
      </c>
      <c r="F173" s="90">
        <f t="shared" ca="1" si="31"/>
        <v>97667268317.927292</v>
      </c>
      <c r="G173" s="90">
        <f t="shared" ca="1" si="31"/>
        <v>122063883663.97369</v>
      </c>
      <c r="H173" s="90">
        <f t="shared" ca="1" si="31"/>
        <v>146460499010.02011</v>
      </c>
      <c r="I173" s="90">
        <f t="shared" ca="1" si="31"/>
        <v>170857114356.0665</v>
      </c>
      <c r="J173" s="90">
        <f t="shared" ca="1" si="31"/>
        <v>195253729702.11288</v>
      </c>
      <c r="K173" s="90">
        <f t="shared" ca="1" si="31"/>
        <v>219650345048.15933</v>
      </c>
      <c r="L173">
        <f ca="1">IF('Waste 2020'!$A181="MR",INDIRECT("'Waste 2020'!"&amp;'Country Selector'!$B$3&amp;ROW($A181))*10^12,0)*'Process Emissions Multipliers'!$B$45</f>
        <v>244046960394.20572</v>
      </c>
      <c r="M173" s="90">
        <f t="shared" ca="1" si="34"/>
        <v>254380599998.55811</v>
      </c>
      <c r="N173" s="90">
        <f t="shared" ca="1" si="32"/>
        <v>264714239602.91046</v>
      </c>
      <c r="O173" s="90">
        <f t="shared" ca="1" si="32"/>
        <v>275047879207.26282</v>
      </c>
      <c r="P173" s="90">
        <f t="shared" ca="1" si="32"/>
        <v>285381518811.61523</v>
      </c>
      <c r="Q173" s="90">
        <f t="shared" ca="1" si="32"/>
        <v>295715158415.96759</v>
      </c>
      <c r="R173" s="90">
        <f t="shared" ca="1" si="32"/>
        <v>306048798020.31995</v>
      </c>
      <c r="S173" s="90">
        <f t="shared" ca="1" si="32"/>
        <v>316382437624.67236</v>
      </c>
      <c r="T173" s="90">
        <f t="shared" ca="1" si="32"/>
        <v>326716077229.02472</v>
      </c>
      <c r="U173" s="90">
        <f t="shared" ca="1" si="32"/>
        <v>337049716833.37714</v>
      </c>
      <c r="V173">
        <f ca="1">IF('Waste 2030'!$A181="MR",INDIRECT("'Waste 2030'!"&amp;'Country Selector'!$B$3&amp;ROW($A181))*10^12,0)*'Process Emissions Multipliers'!$D$45</f>
        <v>347383356437.72949</v>
      </c>
      <c r="W173" s="90">
        <f t="shared" ca="1" si="36"/>
        <v>346540861435.84167</v>
      </c>
      <c r="X173" s="90">
        <f t="shared" ca="1" si="36"/>
        <v>345698366433.9538</v>
      </c>
      <c r="Y173" s="90">
        <f t="shared" ca="1" si="36"/>
        <v>344855871432.06598</v>
      </c>
      <c r="Z173" s="90">
        <f t="shared" ca="1" si="36"/>
        <v>344013376430.1781</v>
      </c>
      <c r="AA173" s="90">
        <f t="shared" ca="1" si="36"/>
        <v>343170881428.29028</v>
      </c>
      <c r="AB173" s="90">
        <f t="shared" ca="1" si="36"/>
        <v>342328386426.4024</v>
      </c>
      <c r="AC173" s="90">
        <f t="shared" ca="1" si="36"/>
        <v>341485891424.51459</v>
      </c>
      <c r="AD173" s="90">
        <f t="shared" ca="1" si="36"/>
        <v>340643396422.62671</v>
      </c>
      <c r="AE173" s="90">
        <f t="shared" ca="1" si="36"/>
        <v>339800901420.73889</v>
      </c>
      <c r="AF173" s="90">
        <f t="shared" ca="1" si="36"/>
        <v>338958406418.85107</v>
      </c>
      <c r="AG173" s="90">
        <f t="shared" ca="1" si="36"/>
        <v>338115911416.9632</v>
      </c>
      <c r="AH173" s="90">
        <f t="shared" ca="1" si="36"/>
        <v>337273416415.07532</v>
      </c>
      <c r="AI173" s="90">
        <f t="shared" ca="1" si="36"/>
        <v>336430921413.1875</v>
      </c>
      <c r="AJ173" s="90">
        <f t="shared" ca="1" si="36"/>
        <v>335588426411.29968</v>
      </c>
      <c r="AK173" s="90">
        <f t="shared" ca="1" si="36"/>
        <v>334745931409.4118</v>
      </c>
      <c r="AL173" s="90">
        <f t="shared" ca="1" si="36"/>
        <v>333903436407.52399</v>
      </c>
      <c r="AM173" s="90">
        <f t="shared" ca="1" si="35"/>
        <v>333060941405.63611</v>
      </c>
      <c r="AN173" s="90">
        <f t="shared" ca="1" si="35"/>
        <v>332218446403.74829</v>
      </c>
      <c r="AO173" s="90">
        <f t="shared" ca="1" si="35"/>
        <v>331375951401.86047</v>
      </c>
      <c r="AP173">
        <f ca="1">V173*'Process Emissions Multipliers'!$E$45</f>
        <v>330533456399.9726</v>
      </c>
    </row>
    <row r="174" spans="1:42">
      <c r="A174" s="74">
        <v>5000</v>
      </c>
      <c r="B174">
        <f ca="1">IF('Waste 2010'!$A182="MR",INDIRECT("'Waste 2010'!"&amp;'Country Selector'!$B$3&amp;ROW($A182))*10^12,0)</f>
        <v>171838077470.10071</v>
      </c>
      <c r="C174" s="90">
        <f t="shared" ca="1" si="33"/>
        <v>154657176695.3103</v>
      </c>
      <c r="D174" s="90">
        <f t="shared" ca="1" si="31"/>
        <v>137476275920.51993</v>
      </c>
      <c r="E174" s="90">
        <f t="shared" ca="1" si="31"/>
        <v>120295375145.72955</v>
      </c>
      <c r="F174" s="90">
        <f t="shared" ca="1" si="31"/>
        <v>103114474370.93915</v>
      </c>
      <c r="G174" s="90">
        <f t="shared" ca="1" si="31"/>
        <v>85933573596.148758</v>
      </c>
      <c r="H174" s="90">
        <f t="shared" ca="1" si="31"/>
        <v>68752672821.358368</v>
      </c>
      <c r="I174" s="90">
        <f t="shared" ca="1" si="31"/>
        <v>51571772046.567978</v>
      </c>
      <c r="J174" s="90">
        <f t="shared" ca="1" si="31"/>
        <v>34390871271.777588</v>
      </c>
      <c r="K174" s="90">
        <f t="shared" ca="1" si="31"/>
        <v>17209970496.987194</v>
      </c>
      <c r="L174">
        <f ca="1">IF('Waste 2020'!$A182="MR",INDIRECT("'Waste 2020'!"&amp;'Country Selector'!$B$3&amp;ROW($A182))*10^12,0)*'Process Emissions Multipliers'!$B$45</f>
        <v>29069722.19680313</v>
      </c>
      <c r="M174" s="90">
        <f t="shared" ca="1" si="34"/>
        <v>29500954.609438285</v>
      </c>
      <c r="N174" s="90">
        <f t="shared" ca="1" si="32"/>
        <v>29932187.02207344</v>
      </c>
      <c r="O174" s="90">
        <f t="shared" ca="1" si="32"/>
        <v>30363419.434708595</v>
      </c>
      <c r="P174" s="90">
        <f t="shared" ca="1" si="32"/>
        <v>30794651.84734375</v>
      </c>
      <c r="Q174" s="90">
        <f t="shared" ca="1" si="32"/>
        <v>31225884.259978905</v>
      </c>
      <c r="R174" s="90">
        <f t="shared" ca="1" si="32"/>
        <v>31657116.67261406</v>
      </c>
      <c r="S174" s="90">
        <f t="shared" ca="1" si="32"/>
        <v>32088349.085249212</v>
      </c>
      <c r="T174" s="90">
        <f t="shared" ca="1" si="32"/>
        <v>32519581.497884367</v>
      </c>
      <c r="U174" s="90">
        <f t="shared" ca="1" si="32"/>
        <v>32950813.910519522</v>
      </c>
      <c r="V174">
        <f ca="1">IF('Waste 2030'!$A182="MR",INDIRECT("'Waste 2030'!"&amp;'Country Selector'!$B$3&amp;ROW($A182))*10^12,0)*'Process Emissions Multipliers'!$D$45</f>
        <v>33382046.323154677</v>
      </c>
      <c r="W174" s="90">
        <f t="shared" ca="1" si="36"/>
        <v>33301086.177370928</v>
      </c>
      <c r="X174" s="90">
        <f t="shared" ca="1" si="36"/>
        <v>33220126.03158718</v>
      </c>
      <c r="Y174" s="90">
        <f t="shared" ca="1" si="36"/>
        <v>33139165.885803431</v>
      </c>
      <c r="Z174" s="90">
        <f t="shared" ca="1" si="36"/>
        <v>33058205.740019683</v>
      </c>
      <c r="AA174" s="90">
        <f t="shared" ca="1" si="36"/>
        <v>32977245.594235938</v>
      </c>
      <c r="AB174" s="90">
        <f t="shared" ca="1" si="36"/>
        <v>32896285.448452186</v>
      </c>
      <c r="AC174" s="90">
        <f t="shared" ca="1" si="36"/>
        <v>32815325.302668441</v>
      </c>
      <c r="AD174" s="90">
        <f t="shared" ca="1" si="36"/>
        <v>32734365.156884693</v>
      </c>
      <c r="AE174" s="90">
        <f t="shared" ca="1" si="36"/>
        <v>32653405.011100944</v>
      </c>
      <c r="AF174" s="90">
        <f t="shared" ca="1" si="36"/>
        <v>32572444.865317196</v>
      </c>
      <c r="AG174" s="90">
        <f t="shared" ca="1" si="36"/>
        <v>32491484.719533447</v>
      </c>
      <c r="AH174" s="90">
        <f t="shared" ca="1" si="36"/>
        <v>32410524.573749699</v>
      </c>
      <c r="AI174" s="90">
        <f t="shared" ca="1" si="36"/>
        <v>32329564.42796595</v>
      </c>
      <c r="AJ174" s="90">
        <f t="shared" ca="1" si="36"/>
        <v>32248604.282182205</v>
      </c>
      <c r="AK174" s="90">
        <f t="shared" ca="1" si="36"/>
        <v>32167644.136398453</v>
      </c>
      <c r="AL174" s="90">
        <f t="shared" ref="AL174:AO177" ca="1" si="37">$V174*($AP$1-AL$1)/($AP$1-$V$1)+$AP174*(AL$1-$V$1)/($AP$1-$V$1)</f>
        <v>32086683.990614709</v>
      </c>
      <c r="AM174" s="90">
        <f t="shared" ca="1" si="37"/>
        <v>32005723.84483096</v>
      </c>
      <c r="AN174" s="90">
        <f t="shared" ca="1" si="37"/>
        <v>31924763.699047212</v>
      </c>
      <c r="AO174" s="90">
        <f t="shared" ca="1" si="37"/>
        <v>31843803.553263459</v>
      </c>
      <c r="AP174">
        <f ca="1">V174*'Process Emissions Multipliers'!$E$45</f>
        <v>31762843.407479715</v>
      </c>
    </row>
    <row r="175" spans="1:42">
      <c r="A175" s="74">
        <v>10000</v>
      </c>
      <c r="B175">
        <f ca="1">IF('Waste 2010'!$A183="MR",INDIRECT("'Waste 2010'!"&amp;'Country Selector'!$B$3&amp;ROW($A183))*10^12,0)</f>
        <v>3865618874107.8628</v>
      </c>
      <c r="C175" s="90">
        <f t="shared" ca="1" si="33"/>
        <v>4028008288271.2729</v>
      </c>
      <c r="D175" s="90">
        <f t="shared" ca="1" si="31"/>
        <v>4190397702434.6821</v>
      </c>
      <c r="E175" s="90">
        <f t="shared" ca="1" si="31"/>
        <v>4352787116598.0923</v>
      </c>
      <c r="F175" s="90">
        <f t="shared" ca="1" si="31"/>
        <v>4515176530761.502</v>
      </c>
      <c r="G175" s="90">
        <f t="shared" ca="1" si="31"/>
        <v>4677565944924.9121</v>
      </c>
      <c r="H175" s="90">
        <f t="shared" ca="1" si="31"/>
        <v>4839955359088.3223</v>
      </c>
      <c r="I175" s="90">
        <f t="shared" ca="1" si="31"/>
        <v>5002344773251.7314</v>
      </c>
      <c r="J175" s="90">
        <f t="shared" ca="1" si="31"/>
        <v>5164734187415.1416</v>
      </c>
      <c r="K175" s="90">
        <f t="shared" ca="1" si="31"/>
        <v>5327123601578.5508</v>
      </c>
      <c r="L175">
        <f ca="1">IF('Waste 2020'!$A183="MR",INDIRECT("'Waste 2020'!"&amp;'Country Selector'!$B$3&amp;ROW($A183))*10^12,0)*'Process Emissions Multipliers'!$B$45</f>
        <v>5489513015741.9609</v>
      </c>
      <c r="M175" s="90">
        <f t="shared" ca="1" si="34"/>
        <v>5721850168523.9951</v>
      </c>
      <c r="N175" s="90">
        <f t="shared" ca="1" si="32"/>
        <v>5954187321306.0303</v>
      </c>
      <c r="O175" s="90">
        <f t="shared" ca="1" si="32"/>
        <v>6186524474088.0645</v>
      </c>
      <c r="P175" s="90">
        <f t="shared" ca="1" si="32"/>
        <v>6418861626870.0996</v>
      </c>
      <c r="Q175" s="90">
        <f t="shared" ca="1" si="32"/>
        <v>6651198779652.1348</v>
      </c>
      <c r="R175" s="90">
        <f t="shared" ca="1" si="32"/>
        <v>6883535932434.1689</v>
      </c>
      <c r="S175" s="90">
        <f t="shared" ca="1" si="32"/>
        <v>7115873085216.2031</v>
      </c>
      <c r="T175" s="90">
        <f t="shared" ca="1" si="32"/>
        <v>7348210237998.2393</v>
      </c>
      <c r="U175" s="90">
        <f t="shared" ca="1" si="32"/>
        <v>7580547390780.2744</v>
      </c>
      <c r="V175">
        <f ca="1">IF('Waste 2030'!$A183="MR",INDIRECT("'Waste 2030'!"&amp;'Country Selector'!$B$3&amp;ROW($A183))*10^12,0)*'Process Emissions Multipliers'!$D$45</f>
        <v>7812884543562.3086</v>
      </c>
      <c r="W175" s="90">
        <f t="shared" ref="W175:AL177" ca="1" si="38">$V175*($AP$1-W$1)/($AP$1-$V$1)+$AP175*(W$1-$V$1)/($AP$1-$V$1)</f>
        <v>7793936266230.3809</v>
      </c>
      <c r="X175" s="90">
        <f t="shared" ca="1" si="38"/>
        <v>7774987988898.4531</v>
      </c>
      <c r="Y175" s="90">
        <f t="shared" ca="1" si="38"/>
        <v>7756039711566.5254</v>
      </c>
      <c r="Z175" s="90">
        <f t="shared" ca="1" si="38"/>
        <v>7737091434234.5977</v>
      </c>
      <c r="AA175" s="90">
        <f t="shared" ca="1" si="38"/>
        <v>7718143156902.6699</v>
      </c>
      <c r="AB175" s="90">
        <f t="shared" ca="1" si="38"/>
        <v>7699194879570.7412</v>
      </c>
      <c r="AC175" s="90">
        <f t="shared" ca="1" si="38"/>
        <v>7680246602238.8145</v>
      </c>
      <c r="AD175" s="90">
        <f t="shared" ca="1" si="38"/>
        <v>7661298324906.8857</v>
      </c>
      <c r="AE175" s="90">
        <f t="shared" ca="1" si="38"/>
        <v>7642350047574.958</v>
      </c>
      <c r="AF175" s="90">
        <f t="shared" ca="1" si="38"/>
        <v>7623401770243.0313</v>
      </c>
      <c r="AG175" s="90">
        <f t="shared" ca="1" si="38"/>
        <v>7604453492911.1025</v>
      </c>
      <c r="AH175" s="90">
        <f t="shared" ca="1" si="38"/>
        <v>7585505215579.1758</v>
      </c>
      <c r="AI175" s="90">
        <f t="shared" ca="1" si="38"/>
        <v>7566556938247.2471</v>
      </c>
      <c r="AJ175" s="90">
        <f t="shared" ca="1" si="38"/>
        <v>7547608660915.3193</v>
      </c>
      <c r="AK175" s="90">
        <f t="shared" ca="1" si="38"/>
        <v>7528660383583.3916</v>
      </c>
      <c r="AL175" s="90">
        <f t="shared" ca="1" si="38"/>
        <v>7509712106251.4639</v>
      </c>
      <c r="AM175" s="90">
        <f t="shared" ca="1" si="37"/>
        <v>7490763828919.5352</v>
      </c>
      <c r="AN175" s="90">
        <f t="shared" ca="1" si="37"/>
        <v>7471815551587.6074</v>
      </c>
      <c r="AO175" s="90">
        <f t="shared" ca="1" si="37"/>
        <v>7452867274255.6797</v>
      </c>
      <c r="AP175">
        <f ca="1">V175*'Process Emissions Multipliers'!$E$45</f>
        <v>7433918996923.752</v>
      </c>
    </row>
    <row r="176" spans="1:42">
      <c r="A176" s="74">
        <v>100000</v>
      </c>
      <c r="B176">
        <f ca="1">IF('Waste 2010'!$A184="MR",INDIRECT("'Waste 2010'!"&amp;'Country Selector'!$B$3&amp;ROW($A184))*10^12,0)</f>
        <v>2467301.6767451372</v>
      </c>
      <c r="C176" s="90">
        <f t="shared" ca="1" si="33"/>
        <v>2434272.1396836783</v>
      </c>
      <c r="D176" s="90">
        <f t="shared" ca="1" si="31"/>
        <v>2401242.6026222189</v>
      </c>
      <c r="E176" s="90">
        <f t="shared" ca="1" si="31"/>
        <v>2368213.0655607595</v>
      </c>
      <c r="F176" s="90">
        <f t="shared" ca="1" si="31"/>
        <v>2335183.5284993006</v>
      </c>
      <c r="G176" s="90">
        <f t="shared" ca="1" si="31"/>
        <v>2302153.9914378412</v>
      </c>
      <c r="H176" s="90">
        <f t="shared" ca="1" si="31"/>
        <v>2269124.4543763818</v>
      </c>
      <c r="I176" s="90">
        <f t="shared" ca="1" si="31"/>
        <v>2236094.9173149229</v>
      </c>
      <c r="J176" s="90">
        <f t="shared" ca="1" si="31"/>
        <v>2203065.3802534635</v>
      </c>
      <c r="K176" s="90">
        <f t="shared" ca="1" si="31"/>
        <v>2170035.8431920041</v>
      </c>
      <c r="L176">
        <f ca="1">IF('Waste 2020'!$A184="MR",INDIRECT("'Waste 2020'!"&amp;'Country Selector'!$B$3&amp;ROW($A184))*10^12,0)*'Process Emissions Multipliers'!$B$45</f>
        <v>2137006.3061305452</v>
      </c>
      <c r="M176" s="90">
        <f t="shared" ca="1" si="34"/>
        <v>2122581.715601577</v>
      </c>
      <c r="N176" s="90">
        <f t="shared" ca="1" si="32"/>
        <v>2108157.1250726092</v>
      </c>
      <c r="O176" s="90">
        <f t="shared" ca="1" si="32"/>
        <v>2093732.5345436409</v>
      </c>
      <c r="P176" s="90">
        <f t="shared" ca="1" si="32"/>
        <v>2079307.9440146731</v>
      </c>
      <c r="Q176" s="90">
        <f t="shared" ca="1" si="32"/>
        <v>2064883.3534857049</v>
      </c>
      <c r="R176" s="90">
        <f t="shared" ca="1" si="32"/>
        <v>2050458.7629567366</v>
      </c>
      <c r="S176" s="90">
        <f t="shared" ca="1" si="32"/>
        <v>2036034.1724277688</v>
      </c>
      <c r="T176" s="90">
        <f t="shared" ca="1" si="32"/>
        <v>2021609.5818988006</v>
      </c>
      <c r="U176" s="90">
        <f t="shared" ca="1" si="32"/>
        <v>2007184.9913698325</v>
      </c>
      <c r="V176">
        <f ca="1">IF('Waste 2030'!$A184="MR",INDIRECT("'Waste 2030'!"&amp;'Country Selector'!$B$3&amp;ROW($A184))*10^12,0)*'Process Emissions Multipliers'!$D$45</f>
        <v>1992760.4008408645</v>
      </c>
      <c r="W176" s="90">
        <f t="shared" ca="1" si="38"/>
        <v>1987927.4385052915</v>
      </c>
      <c r="X176" s="90">
        <f t="shared" ca="1" si="38"/>
        <v>1983094.4761697187</v>
      </c>
      <c r="Y176" s="90">
        <f t="shared" ca="1" si="38"/>
        <v>1978261.5138341459</v>
      </c>
      <c r="Z176" s="90">
        <f t="shared" ca="1" si="38"/>
        <v>1973428.5514985728</v>
      </c>
      <c r="AA176" s="90">
        <f t="shared" ca="1" si="38"/>
        <v>1968595.589163</v>
      </c>
      <c r="AB176" s="90">
        <f t="shared" ca="1" si="38"/>
        <v>1963762.6268274272</v>
      </c>
      <c r="AC176" s="90">
        <f t="shared" ca="1" si="38"/>
        <v>1958929.6644918541</v>
      </c>
      <c r="AD176" s="90">
        <f t="shared" ca="1" si="38"/>
        <v>1954096.7021562811</v>
      </c>
      <c r="AE176" s="90">
        <f t="shared" ca="1" si="38"/>
        <v>1949263.7398207085</v>
      </c>
      <c r="AF176" s="90">
        <f t="shared" ca="1" si="38"/>
        <v>1944430.7774851355</v>
      </c>
      <c r="AG176" s="90">
        <f t="shared" ca="1" si="38"/>
        <v>1939597.8151495624</v>
      </c>
      <c r="AH176" s="90">
        <f t="shared" ca="1" si="38"/>
        <v>1934764.8528139899</v>
      </c>
      <c r="AI176" s="90">
        <f t="shared" ca="1" si="38"/>
        <v>1929931.8904784168</v>
      </c>
      <c r="AJ176" s="90">
        <f t="shared" ca="1" si="38"/>
        <v>1925098.9281428438</v>
      </c>
      <c r="AK176" s="90">
        <f t="shared" ca="1" si="38"/>
        <v>1920265.965807271</v>
      </c>
      <c r="AL176" s="90">
        <f t="shared" ca="1" si="38"/>
        <v>1915433.0034716981</v>
      </c>
      <c r="AM176" s="90">
        <f t="shared" ca="1" si="37"/>
        <v>1910600.0411361251</v>
      </c>
      <c r="AN176" s="90">
        <f t="shared" ca="1" si="37"/>
        <v>1905767.0788005523</v>
      </c>
      <c r="AO176" s="90">
        <f t="shared" ca="1" si="37"/>
        <v>1900934.1164649792</v>
      </c>
      <c r="AP176">
        <f ca="1">V176*'Process Emissions Multipliers'!$E$45</f>
        <v>1896101.1541294064</v>
      </c>
    </row>
    <row r="177" spans="1:42">
      <c r="A177" s="74">
        <v>1000000</v>
      </c>
      <c r="B177">
        <f ca="1">IF('Waste 2010'!$A185="MR",INDIRECT("'Waste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2020'!$A185="MR",INDIRECT("'Waste 2020'!"&amp;'Country Selector'!$B$3&amp;ROW($A185))*10^12,0)*'Process Emissions Multipliers'!$B$45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2030'!$A185="MR",INDIRECT("'Waste 2030'!"&amp;'Country Selector'!$B$3&amp;ROW($A185))*10^12,0)*'Process Emissions Multipliers'!$D$45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Multipliers'!$E$45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/>
  </sheetViews>
  <sheetFormatPr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2010'!$A10="MD",INDIRECT("'Waste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2020'!$A10="MD",INDIRECT("'Waste 2020'!"&amp;'Country Selector'!$B$3&amp;ROW($A10))*10^12,0)*'Process Emissions Multipliers'!$B$45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2030'!$A10="MD",INDIRECT("'Waste 2030'!"&amp;'Country Selector'!$B$3&amp;ROW($A10))*10^12,0)*'Process Emissions Multipliers'!$D$45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Multipliers'!$E$45</f>
        <v>0</v>
      </c>
    </row>
    <row r="3" spans="1:42">
      <c r="A3" s="74">
        <v>-49</v>
      </c>
      <c r="B3">
        <f ca="1">IF('Waste 2010'!$A11="MD",INDIRECT("'Waste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2020'!$A11="MD",INDIRECT("'Waste 2020'!"&amp;'Country Selector'!$B$3&amp;ROW($A11))*10^12,0)*'Process Emissions Multipliers'!$B$45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2030'!$A11="MD",INDIRECT("'Waste 2030'!"&amp;'Country Selector'!$B$3&amp;ROW($A11))*10^12,0)*'Process Emissions Multipliers'!$D$45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Multipliers'!$E$45</f>
        <v>0</v>
      </c>
    </row>
    <row r="4" spans="1:42">
      <c r="A4" s="74">
        <v>-48</v>
      </c>
      <c r="B4">
        <f ca="1">IF('Waste 2010'!$A12="MD",INDIRECT("'Waste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2020'!$A12="MD",INDIRECT("'Waste 2020'!"&amp;'Country Selector'!$B$3&amp;ROW($A12))*10^12,0)*'Process Emissions Multipliers'!$B$45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2030'!$A12="MD",INDIRECT("'Waste 2030'!"&amp;'Country Selector'!$B$3&amp;ROW($A12))*10^12,0)*'Process Emissions Multipliers'!$D$45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Multipliers'!$E$45</f>
        <v>0</v>
      </c>
    </row>
    <row r="5" spans="1:42">
      <c r="A5" s="74">
        <v>-47</v>
      </c>
      <c r="B5">
        <f ca="1">IF('Waste 2010'!$A13="MD",INDIRECT("'Waste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2020'!$A13="MD",INDIRECT("'Waste 2020'!"&amp;'Country Selector'!$B$3&amp;ROW($A13))*10^12,0)*'Process Emissions Multipliers'!$B$45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2030'!$A13="MD",INDIRECT("'Waste 2030'!"&amp;'Country Selector'!$B$3&amp;ROW($A13))*10^12,0)*'Process Emissions Multipliers'!$D$45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Multipliers'!$E$45</f>
        <v>0</v>
      </c>
    </row>
    <row r="6" spans="1:42">
      <c r="A6" s="74">
        <v>-46</v>
      </c>
      <c r="B6">
        <f ca="1">IF('Waste 2010'!$A14="MD",INDIRECT("'Waste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2020'!$A14="MD",INDIRECT("'Waste 2020'!"&amp;'Country Selector'!$B$3&amp;ROW($A14))*10^12,0)*'Process Emissions Multipliers'!$B$45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2030'!$A14="MD",INDIRECT("'Waste 2030'!"&amp;'Country Selector'!$B$3&amp;ROW($A14))*10^12,0)*'Process Emissions Multipliers'!$D$45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Multipliers'!$E$45</f>
        <v>0</v>
      </c>
    </row>
    <row r="7" spans="1:42">
      <c r="A7" s="74">
        <v>-45</v>
      </c>
      <c r="B7">
        <f ca="1">IF('Waste 2010'!$A15="MD",INDIRECT("'Waste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2020'!$A15="MD",INDIRECT("'Waste 2020'!"&amp;'Country Selector'!$B$3&amp;ROW($A15))*10^12,0)*'Process Emissions Multipliers'!$B$45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2030'!$A15="MD",INDIRECT("'Waste 2030'!"&amp;'Country Selector'!$B$3&amp;ROW($A15))*10^12,0)*'Process Emissions Multipliers'!$D$45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Multipliers'!$E$45</f>
        <v>0</v>
      </c>
    </row>
    <row r="8" spans="1:42">
      <c r="A8" s="74">
        <v>-44</v>
      </c>
      <c r="B8">
        <f ca="1">IF('Waste 2010'!$A16="MD",INDIRECT("'Waste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2020'!$A16="MD",INDIRECT("'Waste 2020'!"&amp;'Country Selector'!$B$3&amp;ROW($A16))*10^12,0)*'Process Emissions Multipliers'!$B$45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2030'!$A16="MD",INDIRECT("'Waste 2030'!"&amp;'Country Selector'!$B$3&amp;ROW($A16))*10^12,0)*'Process Emissions Multipliers'!$D$45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Multipliers'!$E$45</f>
        <v>0</v>
      </c>
    </row>
    <row r="9" spans="1:42">
      <c r="A9" s="74">
        <v>-43</v>
      </c>
      <c r="B9">
        <f ca="1">IF('Waste 2010'!$A17="MD",INDIRECT("'Waste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2020'!$A17="MD",INDIRECT("'Waste 2020'!"&amp;'Country Selector'!$B$3&amp;ROW($A17))*10^12,0)*'Process Emissions Multipliers'!$B$45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2030'!$A17="MD",INDIRECT("'Waste 2030'!"&amp;'Country Selector'!$B$3&amp;ROW($A17))*10^12,0)*'Process Emissions Multipliers'!$D$45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Multipliers'!$E$45</f>
        <v>0</v>
      </c>
    </row>
    <row r="10" spans="1:42">
      <c r="A10" s="74">
        <v>-42</v>
      </c>
      <c r="B10">
        <f ca="1">IF('Waste 2010'!$A18="MD",INDIRECT("'Waste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2020'!$A18="MD",INDIRECT("'Waste 2020'!"&amp;'Country Selector'!$B$3&amp;ROW($A18))*10^12,0)*'Process Emissions Multipliers'!$B$45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2030'!$A18="MD",INDIRECT("'Waste 2030'!"&amp;'Country Selector'!$B$3&amp;ROW($A18))*10^12,0)*'Process Emissions Multipliers'!$D$45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Multipliers'!$E$45</f>
        <v>0</v>
      </c>
    </row>
    <row r="11" spans="1:42">
      <c r="A11" s="74">
        <v>-41</v>
      </c>
      <c r="B11">
        <f ca="1">IF('Waste 2010'!$A19="MD",INDIRECT("'Waste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2020'!$A19="MD",INDIRECT("'Waste 2020'!"&amp;'Country Selector'!$B$3&amp;ROW($A19))*10^12,0)*'Process Emissions Multipliers'!$B$45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2030'!$A19="MD",INDIRECT("'Waste 2030'!"&amp;'Country Selector'!$B$3&amp;ROW($A19))*10^12,0)*'Process Emissions Multipliers'!$D$45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Multipliers'!$E$45</f>
        <v>0</v>
      </c>
    </row>
    <row r="12" spans="1:42">
      <c r="A12" s="74">
        <v>-40</v>
      </c>
      <c r="B12">
        <f ca="1">IF('Waste 2010'!$A20="MD",INDIRECT("'Waste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2020'!$A20="MD",INDIRECT("'Waste 2020'!"&amp;'Country Selector'!$B$3&amp;ROW($A20))*10^12,0)*'Process Emissions Multipliers'!$B$45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2030'!$A20="MD",INDIRECT("'Waste 2030'!"&amp;'Country Selector'!$B$3&amp;ROW($A20))*10^12,0)*'Process Emissions Multipliers'!$D$45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Multipliers'!$E$45</f>
        <v>0</v>
      </c>
    </row>
    <row r="13" spans="1:42">
      <c r="A13" s="74">
        <v>-39</v>
      </c>
      <c r="B13">
        <f ca="1">IF('Waste 2010'!$A21="MD",INDIRECT("'Waste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2020'!$A21="MD",INDIRECT("'Waste 2020'!"&amp;'Country Selector'!$B$3&amp;ROW($A21))*10^12,0)*'Process Emissions Multipliers'!$B$45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2030'!$A21="MD",INDIRECT("'Waste 2030'!"&amp;'Country Selector'!$B$3&amp;ROW($A21))*10^12,0)*'Process Emissions Multipliers'!$D$45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Multipliers'!$E$45</f>
        <v>0</v>
      </c>
    </row>
    <row r="14" spans="1:42">
      <c r="A14" s="74">
        <v>-38</v>
      </c>
      <c r="B14">
        <f ca="1">IF('Waste 2010'!$A22="MD",INDIRECT("'Waste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2020'!$A22="MD",INDIRECT("'Waste 2020'!"&amp;'Country Selector'!$B$3&amp;ROW($A22))*10^12,0)*'Process Emissions Multipliers'!$B$45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2030'!$A22="MD",INDIRECT("'Waste 2030'!"&amp;'Country Selector'!$B$3&amp;ROW($A22))*10^12,0)*'Process Emissions Multipliers'!$D$45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Multipliers'!$E$45</f>
        <v>0</v>
      </c>
    </row>
    <row r="15" spans="1:42">
      <c r="A15" s="74">
        <v>-37</v>
      </c>
      <c r="B15">
        <f ca="1">IF('Waste 2010'!$A23="MD",INDIRECT("'Waste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2020'!$A23="MD",INDIRECT("'Waste 2020'!"&amp;'Country Selector'!$B$3&amp;ROW($A23))*10^12,0)*'Process Emissions Multipliers'!$B$45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2030'!$A23="MD",INDIRECT("'Waste 2030'!"&amp;'Country Selector'!$B$3&amp;ROW($A23))*10^12,0)*'Process Emissions Multipliers'!$D$45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Multipliers'!$E$45</f>
        <v>0</v>
      </c>
    </row>
    <row r="16" spans="1:42">
      <c r="A16" s="74">
        <v>-36</v>
      </c>
      <c r="B16">
        <f ca="1">IF('Waste 2010'!$A24="MD",INDIRECT("'Waste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2020'!$A24="MD",INDIRECT("'Waste 2020'!"&amp;'Country Selector'!$B$3&amp;ROW($A24))*10^12,0)*'Process Emissions Multipliers'!$B$45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2030'!$A24="MD",INDIRECT("'Waste 2030'!"&amp;'Country Selector'!$B$3&amp;ROW($A24))*10^12,0)*'Process Emissions Multipliers'!$D$45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Multipliers'!$E$45</f>
        <v>0</v>
      </c>
    </row>
    <row r="17" spans="1:42">
      <c r="A17" s="74">
        <v>-35</v>
      </c>
      <c r="B17">
        <f ca="1">IF('Waste 2010'!$A25="MD",INDIRECT("'Waste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2020'!$A25="MD",INDIRECT("'Waste 2020'!"&amp;'Country Selector'!$B$3&amp;ROW($A25))*10^12,0)*'Process Emissions Multipliers'!$B$45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2030'!$A25="MD",INDIRECT("'Waste 2030'!"&amp;'Country Selector'!$B$3&amp;ROW($A25))*10^12,0)*'Process Emissions Multipliers'!$D$45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Multipliers'!$E$45</f>
        <v>0</v>
      </c>
    </row>
    <row r="18" spans="1:42">
      <c r="A18" s="74">
        <v>-34</v>
      </c>
      <c r="B18">
        <f ca="1">IF('Waste 2010'!$A26="MD",INDIRECT("'Waste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2020'!$A26="MD",INDIRECT("'Waste 2020'!"&amp;'Country Selector'!$B$3&amp;ROW($A26))*10^12,0)*'Process Emissions Multipliers'!$B$45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2030'!$A26="MD",INDIRECT("'Waste 2030'!"&amp;'Country Selector'!$B$3&amp;ROW($A26))*10^12,0)*'Process Emissions Multipliers'!$D$45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Multipliers'!$E$45</f>
        <v>0</v>
      </c>
    </row>
    <row r="19" spans="1:42">
      <c r="A19" s="74">
        <v>-33</v>
      </c>
      <c r="B19">
        <f ca="1">IF('Waste 2010'!$A27="MD",INDIRECT("'Waste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2020'!$A27="MD",INDIRECT("'Waste 2020'!"&amp;'Country Selector'!$B$3&amp;ROW($A27))*10^12,0)*'Process Emissions Multipliers'!$B$45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2030'!$A27="MD",INDIRECT("'Waste 2030'!"&amp;'Country Selector'!$B$3&amp;ROW($A27))*10^12,0)*'Process Emissions Multipliers'!$D$45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Multipliers'!$E$45</f>
        <v>0</v>
      </c>
    </row>
    <row r="20" spans="1:42">
      <c r="A20" s="74">
        <v>-32</v>
      </c>
      <c r="B20">
        <f ca="1">IF('Waste 2010'!$A28="MD",INDIRECT("'Waste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2020'!$A28="MD",INDIRECT("'Waste 2020'!"&amp;'Country Selector'!$B$3&amp;ROW($A28))*10^12,0)*'Process Emissions Multipliers'!$B$45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2030'!$A28="MD",INDIRECT("'Waste 2030'!"&amp;'Country Selector'!$B$3&amp;ROW($A28))*10^12,0)*'Process Emissions Multipliers'!$D$45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Multipliers'!$E$45</f>
        <v>0</v>
      </c>
    </row>
    <row r="21" spans="1:42">
      <c r="A21" s="74">
        <v>-31</v>
      </c>
      <c r="B21">
        <f ca="1">IF('Waste 2010'!$A29="MD",INDIRECT("'Waste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2020'!$A29="MD",INDIRECT("'Waste 2020'!"&amp;'Country Selector'!$B$3&amp;ROW($A29))*10^12,0)*'Process Emissions Multipliers'!$B$45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2030'!$A29="MD",INDIRECT("'Waste 2030'!"&amp;'Country Selector'!$B$3&amp;ROW($A29))*10^12,0)*'Process Emissions Multipliers'!$D$45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Multipliers'!$E$45</f>
        <v>0</v>
      </c>
    </row>
    <row r="22" spans="1:42">
      <c r="A22" s="74">
        <v>-30</v>
      </c>
      <c r="B22">
        <f ca="1">IF('Waste 2010'!$A30="MD",INDIRECT("'Waste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2020'!$A30="MD",INDIRECT("'Waste 2020'!"&amp;'Country Selector'!$B$3&amp;ROW($A30))*10^12,0)*'Process Emissions Multipliers'!$B$45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2030'!$A30="MD",INDIRECT("'Waste 2030'!"&amp;'Country Selector'!$B$3&amp;ROW($A30))*10^12,0)*'Process Emissions Multipliers'!$D$45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Multipliers'!$E$45</f>
        <v>0</v>
      </c>
    </row>
    <row r="23" spans="1:42">
      <c r="A23" s="74">
        <v>-29</v>
      </c>
      <c r="B23">
        <f ca="1">IF('Waste 2010'!$A31="MD",INDIRECT("'Waste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2020'!$A31="MD",INDIRECT("'Waste 2020'!"&amp;'Country Selector'!$B$3&amp;ROW($A31))*10^12,0)*'Process Emissions Multipliers'!$B$45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2030'!$A31="MD",INDIRECT("'Waste 2030'!"&amp;'Country Selector'!$B$3&amp;ROW($A31))*10^12,0)*'Process Emissions Multipliers'!$D$45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Multipliers'!$E$45</f>
        <v>0</v>
      </c>
    </row>
    <row r="24" spans="1:42">
      <c r="A24" s="74">
        <v>-28</v>
      </c>
      <c r="B24">
        <f ca="1">IF('Waste 2010'!$A32="MD",INDIRECT("'Waste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2020'!$A32="MD",INDIRECT("'Waste 2020'!"&amp;'Country Selector'!$B$3&amp;ROW($A32))*10^12,0)*'Process Emissions Multipliers'!$B$45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2030'!$A32="MD",INDIRECT("'Waste 2030'!"&amp;'Country Selector'!$B$3&amp;ROW($A32))*10^12,0)*'Process Emissions Multipliers'!$D$45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Multipliers'!$E$45</f>
        <v>0</v>
      </c>
    </row>
    <row r="25" spans="1:42">
      <c r="A25" s="74">
        <v>-27</v>
      </c>
      <c r="B25">
        <f ca="1">IF('Waste 2010'!$A33="MD",INDIRECT("'Waste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2020'!$A33="MD",INDIRECT("'Waste 2020'!"&amp;'Country Selector'!$B$3&amp;ROW($A33))*10^12,0)*'Process Emissions Multipliers'!$B$45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2030'!$A33="MD",INDIRECT("'Waste 2030'!"&amp;'Country Selector'!$B$3&amp;ROW($A33))*10^12,0)*'Process Emissions Multipliers'!$D$45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Multipliers'!$E$45</f>
        <v>0</v>
      </c>
    </row>
    <row r="26" spans="1:42">
      <c r="A26" s="74">
        <v>-26</v>
      </c>
      <c r="B26">
        <f ca="1">IF('Waste 2010'!$A34="MD",INDIRECT("'Waste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2020'!$A34="MD",INDIRECT("'Waste 2020'!"&amp;'Country Selector'!$B$3&amp;ROW($A34))*10^12,0)*'Process Emissions Multipliers'!$B$45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2030'!$A34="MD",INDIRECT("'Waste 2030'!"&amp;'Country Selector'!$B$3&amp;ROW($A34))*10^12,0)*'Process Emissions Multipliers'!$D$45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Multipliers'!$E$45</f>
        <v>0</v>
      </c>
    </row>
    <row r="27" spans="1:42">
      <c r="A27" s="74">
        <v>-25</v>
      </c>
      <c r="B27">
        <f ca="1">IF('Waste 2010'!$A35="MD",INDIRECT("'Waste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2020'!$A35="MD",INDIRECT("'Waste 2020'!"&amp;'Country Selector'!$B$3&amp;ROW($A35))*10^12,0)*'Process Emissions Multipliers'!$B$45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2030'!$A35="MD",INDIRECT("'Waste 2030'!"&amp;'Country Selector'!$B$3&amp;ROW($A35))*10^12,0)*'Process Emissions Multipliers'!$D$45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Multipliers'!$E$45</f>
        <v>0</v>
      </c>
    </row>
    <row r="28" spans="1:42">
      <c r="A28" s="74">
        <v>-24</v>
      </c>
      <c r="B28">
        <f ca="1">IF('Waste 2010'!$A36="MD",INDIRECT("'Waste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2020'!$A36="MD",INDIRECT("'Waste 2020'!"&amp;'Country Selector'!$B$3&amp;ROW($A36))*10^12,0)*'Process Emissions Multipliers'!$B$45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2030'!$A36="MD",INDIRECT("'Waste 2030'!"&amp;'Country Selector'!$B$3&amp;ROW($A36))*10^12,0)*'Process Emissions Multipliers'!$D$45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Multipliers'!$E$45</f>
        <v>0</v>
      </c>
    </row>
    <row r="29" spans="1:42">
      <c r="A29" s="74">
        <v>-23</v>
      </c>
      <c r="B29">
        <f ca="1">IF('Waste 2010'!$A37="MD",INDIRECT("'Waste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2020'!$A37="MD",INDIRECT("'Waste 2020'!"&amp;'Country Selector'!$B$3&amp;ROW($A37))*10^12,0)*'Process Emissions Multipliers'!$B$45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2030'!$A37="MD",INDIRECT("'Waste 2030'!"&amp;'Country Selector'!$B$3&amp;ROW($A37))*10^12,0)*'Process Emissions Multipliers'!$D$45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Multipliers'!$E$45</f>
        <v>0</v>
      </c>
    </row>
    <row r="30" spans="1:42">
      <c r="A30" s="74">
        <v>-22</v>
      </c>
      <c r="B30">
        <f ca="1">IF('Waste 2010'!$A38="MD",INDIRECT("'Waste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2020'!$A38="MD",INDIRECT("'Waste 2020'!"&amp;'Country Selector'!$B$3&amp;ROW($A38))*10^12,0)*'Process Emissions Multipliers'!$B$45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2030'!$A38="MD",INDIRECT("'Waste 2030'!"&amp;'Country Selector'!$B$3&amp;ROW($A38))*10^12,0)*'Process Emissions Multipliers'!$D$45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Multipliers'!$E$45</f>
        <v>0</v>
      </c>
    </row>
    <row r="31" spans="1:42">
      <c r="A31" s="74">
        <v>-21</v>
      </c>
      <c r="B31">
        <f ca="1">IF('Waste 2010'!$A39="MD",INDIRECT("'Waste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2020'!$A39="MD",INDIRECT("'Waste 2020'!"&amp;'Country Selector'!$B$3&amp;ROW($A39))*10^12,0)*'Process Emissions Multipliers'!$B$45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IF('Waste 2030'!$A39="MD",INDIRECT("'Waste 2030'!"&amp;'Country Selector'!$B$3&amp;ROW($A39))*10^12,0)*'Process Emissions Multipliers'!$D$45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Multipliers'!$E$45</f>
        <v>0</v>
      </c>
    </row>
    <row r="32" spans="1:42">
      <c r="A32" s="74">
        <v>-20</v>
      </c>
      <c r="B32">
        <f ca="1">IF('Waste 2010'!$A40="MD",INDIRECT("'Waste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2020'!$A40="MD",INDIRECT("'Waste 2020'!"&amp;'Country Selector'!$B$3&amp;ROW($A40))*10^12,0)*'Process Emissions Multipliers'!$B$45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IF('Waste 2030'!$A40="MD",INDIRECT("'Waste 2030'!"&amp;'Country Selector'!$B$3&amp;ROW($A40))*10^12,0)*'Process Emissions Multipliers'!$D$45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Multipliers'!$E$45</f>
        <v>0</v>
      </c>
    </row>
    <row r="33" spans="1:42">
      <c r="A33" s="74">
        <v>-19</v>
      </c>
      <c r="B33">
        <f ca="1">IF('Waste 2010'!$A41="MD",INDIRECT("'Waste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2020'!$A41="MD",INDIRECT("'Waste 2020'!"&amp;'Country Selector'!$B$3&amp;ROW($A41))*10^12,0)*'Process Emissions Multipliers'!$B$45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IF('Waste 2030'!$A41="MD",INDIRECT("'Waste 2030'!"&amp;'Country Selector'!$B$3&amp;ROW($A41))*10^12,0)*'Process Emissions Multipliers'!$D$45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Multipliers'!$E$45</f>
        <v>0</v>
      </c>
    </row>
    <row r="34" spans="1:42">
      <c r="A34" s="74">
        <v>-18</v>
      </c>
      <c r="B34">
        <f ca="1">IF('Waste 2010'!$A42="MD",INDIRECT("'Waste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2020'!$A42="MD",INDIRECT("'Waste 2020'!"&amp;'Country Selector'!$B$3&amp;ROW($A42))*10^12,0)*'Process Emissions Multipliers'!$B$45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IF('Waste 2030'!$A42="MD",INDIRECT("'Waste 2030'!"&amp;'Country Selector'!$B$3&amp;ROW($A42))*10^12,0)*'Process Emissions Multipliers'!$D$45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Multipliers'!$E$45</f>
        <v>0</v>
      </c>
    </row>
    <row r="35" spans="1:42">
      <c r="A35" s="74">
        <v>-17</v>
      </c>
      <c r="B35">
        <f ca="1">IF('Waste 2010'!$A43="MD",INDIRECT("'Waste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2020'!$A43="MD",INDIRECT("'Waste 2020'!"&amp;'Country Selector'!$B$3&amp;ROW($A43))*10^12,0)*'Process Emissions Multipliers'!$B$45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IF('Waste 2030'!$A43="MD",INDIRECT("'Waste 2030'!"&amp;'Country Selector'!$B$3&amp;ROW($A43))*10^12,0)*'Process Emissions Multipliers'!$D$45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Multipliers'!$E$45</f>
        <v>0</v>
      </c>
    </row>
    <row r="36" spans="1:42">
      <c r="A36" s="74">
        <v>-16</v>
      </c>
      <c r="B36">
        <f ca="1">IF('Waste 2010'!$A44="MD",INDIRECT("'Waste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IF('Waste 2020'!$A44="MD",INDIRECT("'Waste 2020'!"&amp;'Country Selector'!$B$3&amp;ROW($A44))*10^12,0)*'Process Emissions Multipliers'!$B$45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IF('Waste 2030'!$A44="MD",INDIRECT("'Waste 2030'!"&amp;'Country Selector'!$B$3&amp;ROW($A44))*10^12,0)*'Process Emissions Multipliers'!$D$45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Multipliers'!$E$45</f>
        <v>0</v>
      </c>
    </row>
    <row r="37" spans="1:42">
      <c r="A37" s="74">
        <v>-15</v>
      </c>
      <c r="B37">
        <f ca="1">IF('Waste 2010'!$A45="MD",INDIRECT("'Waste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IF('Waste 2020'!$A45="MD",INDIRECT("'Waste 2020'!"&amp;'Country Selector'!$B$3&amp;ROW($A45))*10^12,0)*'Process Emissions Multipliers'!$B$45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IF('Waste 2030'!$A45="MD",INDIRECT("'Waste 2030'!"&amp;'Country Selector'!$B$3&amp;ROW($A45))*10^12,0)*'Process Emissions Multipliers'!$D$45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Multipliers'!$E$45</f>
        <v>0</v>
      </c>
    </row>
    <row r="38" spans="1:42">
      <c r="A38" s="74">
        <v>-14</v>
      </c>
      <c r="B38">
        <f ca="1">IF('Waste 2010'!$A46="MD",INDIRECT("'Waste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IF('Waste 2020'!$A46="MD",INDIRECT("'Waste 2020'!"&amp;'Country Selector'!$B$3&amp;ROW($A46))*10^12,0)*'Process Emissions Multipliers'!$B$45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IF('Waste 2030'!$A46="MD",INDIRECT("'Waste 2030'!"&amp;'Country Selector'!$B$3&amp;ROW($A46))*10^12,0)*'Process Emissions Multipliers'!$D$45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Multipliers'!$E$45</f>
        <v>0</v>
      </c>
    </row>
    <row r="39" spans="1:42">
      <c r="A39" s="74">
        <v>-13</v>
      </c>
      <c r="B39">
        <f ca="1">IF('Waste 2010'!$A47="MD",INDIRECT("'Waste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IF('Waste 2020'!$A47="MD",INDIRECT("'Waste 2020'!"&amp;'Country Selector'!$B$3&amp;ROW($A47))*10^12,0)*'Process Emissions Multipliers'!$B$45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IF('Waste 2030'!$A47="MD",INDIRECT("'Waste 2030'!"&amp;'Country Selector'!$B$3&amp;ROW($A47))*10^12,0)*'Process Emissions Multipliers'!$D$45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Multipliers'!$E$45</f>
        <v>0</v>
      </c>
    </row>
    <row r="40" spans="1:42">
      <c r="A40" s="74">
        <v>-12</v>
      </c>
      <c r="B40">
        <f ca="1">IF('Waste 2010'!$A48="MD",INDIRECT("'Waste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IF('Waste 2020'!$A48="MD",INDIRECT("'Waste 2020'!"&amp;'Country Selector'!$B$3&amp;ROW($A48))*10^12,0)*'Process Emissions Multipliers'!$B$45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IF('Waste 2030'!$A48="MD",INDIRECT("'Waste 2030'!"&amp;'Country Selector'!$B$3&amp;ROW($A48))*10^12,0)*'Process Emissions Multipliers'!$D$45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Multipliers'!$E$45</f>
        <v>0</v>
      </c>
    </row>
    <row r="41" spans="1:42">
      <c r="A41" s="74">
        <v>-11</v>
      </c>
      <c r="B41">
        <f ca="1">IF('Waste 2010'!$A49="MD",INDIRECT("'Waste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IF('Waste 2020'!$A49="MD",INDIRECT("'Waste 2020'!"&amp;'Country Selector'!$B$3&amp;ROW($A49))*10^12,0)*'Process Emissions Multipliers'!$B$45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IF('Waste 2030'!$A49="MD",INDIRECT("'Waste 2030'!"&amp;'Country Selector'!$B$3&amp;ROW($A49))*10^12,0)*'Process Emissions Multipliers'!$D$45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Multipliers'!$E$45</f>
        <v>0</v>
      </c>
    </row>
    <row r="42" spans="1:42">
      <c r="A42" s="74">
        <v>-10</v>
      </c>
      <c r="B42">
        <f ca="1">IF('Waste 2010'!$A50="MD",INDIRECT("'Waste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IF('Waste 2020'!$A50="MD",INDIRECT("'Waste 2020'!"&amp;'Country Selector'!$B$3&amp;ROW($A50))*10^12,0)*'Process Emissions Multipliers'!$B$45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IF('Waste 2030'!$A50="MD",INDIRECT("'Waste 2030'!"&amp;'Country Selector'!$B$3&amp;ROW($A50))*10^12,0)*'Process Emissions Multipliers'!$D$45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Multipliers'!$E$45</f>
        <v>0</v>
      </c>
    </row>
    <row r="43" spans="1:42">
      <c r="A43" s="74">
        <v>-9</v>
      </c>
      <c r="B43">
        <f ca="1">IF('Waste 2010'!$A51="MD",INDIRECT("'Waste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IF('Waste 2020'!$A51="MD",INDIRECT("'Waste 2020'!"&amp;'Country Selector'!$B$3&amp;ROW($A51))*10^12,0)*'Process Emissions Multipliers'!$B$45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IF('Waste 2030'!$A51="MD",INDIRECT("'Waste 2030'!"&amp;'Country Selector'!$B$3&amp;ROW($A51))*10^12,0)*'Process Emissions Multipliers'!$D$45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Multipliers'!$E$45</f>
        <v>0</v>
      </c>
    </row>
    <row r="44" spans="1:42">
      <c r="A44" s="74">
        <v>-8</v>
      </c>
      <c r="B44">
        <f ca="1">IF('Waste 2010'!$A52="MD",INDIRECT("'Waste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IF('Waste 2020'!$A52="MD",INDIRECT("'Waste 2020'!"&amp;'Country Selector'!$B$3&amp;ROW($A52))*10^12,0)*'Process Emissions Multipliers'!$B$45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IF('Waste 2030'!$A52="MD",INDIRECT("'Waste 2030'!"&amp;'Country Selector'!$B$3&amp;ROW($A52))*10^12,0)*'Process Emissions Multipliers'!$D$45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Multipliers'!$E$45</f>
        <v>0</v>
      </c>
    </row>
    <row r="45" spans="1:42">
      <c r="A45" s="74">
        <v>-7</v>
      </c>
      <c r="B45">
        <f ca="1">IF('Waste 2010'!$A53="MD",INDIRECT("'Waste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IF('Waste 2020'!$A53="MD",INDIRECT("'Waste 2020'!"&amp;'Country Selector'!$B$3&amp;ROW($A53))*10^12,0)*'Process Emissions Multipliers'!$B$45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IF('Waste 2030'!$A53="MD",INDIRECT("'Waste 2030'!"&amp;'Country Selector'!$B$3&amp;ROW($A53))*10^12,0)*'Process Emissions Multipliers'!$D$45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Multipliers'!$E$45</f>
        <v>0</v>
      </c>
    </row>
    <row r="46" spans="1:42">
      <c r="A46" s="74">
        <v>-6</v>
      </c>
      <c r="B46">
        <f ca="1">IF('Waste 2010'!$A54="MD",INDIRECT("'Waste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IF('Waste 2020'!$A54="MD",INDIRECT("'Waste 2020'!"&amp;'Country Selector'!$B$3&amp;ROW($A54))*10^12,0)*'Process Emissions Multipliers'!$B$45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IF('Waste 2030'!$A54="MD",INDIRECT("'Waste 2030'!"&amp;'Country Selector'!$B$3&amp;ROW($A54))*10^12,0)*'Process Emissions Multipliers'!$D$45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Multipliers'!$E$45</f>
        <v>0</v>
      </c>
    </row>
    <row r="47" spans="1:42">
      <c r="A47" s="74">
        <v>-5</v>
      </c>
      <c r="B47">
        <f ca="1">IF('Waste 2010'!$A55="MD",INDIRECT("'Waste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IF('Waste 2020'!$A55="MD",INDIRECT("'Waste 2020'!"&amp;'Country Selector'!$B$3&amp;ROW($A55))*10^12,0)*'Process Emissions Multipliers'!$B$45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IF('Waste 2030'!$A55="MD",INDIRECT("'Waste 2030'!"&amp;'Country Selector'!$B$3&amp;ROW($A55))*10^12,0)*'Process Emissions Multipliers'!$D$45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Multipliers'!$E$45</f>
        <v>0</v>
      </c>
    </row>
    <row r="48" spans="1:42">
      <c r="A48" s="74">
        <v>-4</v>
      </c>
      <c r="B48">
        <f ca="1">IF('Waste 2010'!$A56="MD",INDIRECT("'Waste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IF('Waste 2020'!$A56="MD",INDIRECT("'Waste 2020'!"&amp;'Country Selector'!$B$3&amp;ROW($A56))*10^12,0)*'Process Emissions Multipliers'!$B$45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IF('Waste 2030'!$A56="MD",INDIRECT("'Waste 2030'!"&amp;'Country Selector'!$B$3&amp;ROW($A56))*10^12,0)*'Process Emissions Multipliers'!$D$45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Multipliers'!$E$45</f>
        <v>0</v>
      </c>
    </row>
    <row r="49" spans="1:42">
      <c r="A49" s="74">
        <v>-3</v>
      </c>
      <c r="B49">
        <f ca="1">IF('Waste 2010'!$A57="MD",INDIRECT("'Waste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IF('Waste 2020'!$A57="MD",INDIRECT("'Waste 2020'!"&amp;'Country Selector'!$B$3&amp;ROW($A57))*10^12,0)*'Process Emissions Multipliers'!$B$45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IF('Waste 2030'!$A57="MD",INDIRECT("'Waste 2030'!"&amp;'Country Selector'!$B$3&amp;ROW($A57))*10^12,0)*'Process Emissions Multipliers'!$D$45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Multipliers'!$E$45</f>
        <v>0</v>
      </c>
    </row>
    <row r="50" spans="1:42">
      <c r="A50" s="74">
        <v>-2</v>
      </c>
      <c r="B50">
        <f ca="1">IF('Waste 2010'!$A58="MD",INDIRECT("'Waste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IF('Waste 2020'!$A58="MD",INDIRECT("'Waste 2020'!"&amp;'Country Selector'!$B$3&amp;ROW($A58))*10^12,0)*'Process Emissions Multipliers'!$B$45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IF('Waste 2030'!$A58="MD",INDIRECT("'Waste 2030'!"&amp;'Country Selector'!$B$3&amp;ROW($A58))*10^12,0)*'Process Emissions Multipliers'!$D$45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Multipliers'!$E$45</f>
        <v>0</v>
      </c>
    </row>
    <row r="51" spans="1:42">
      <c r="A51" s="74">
        <v>-1</v>
      </c>
      <c r="B51">
        <f ca="1">IF('Waste 2010'!$A59="MD",INDIRECT("'Waste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IF('Waste 2020'!$A59="MD",INDIRECT("'Waste 2020'!"&amp;'Country Selector'!$B$3&amp;ROW($A59))*10^12,0)*'Process Emissions Multipliers'!$B$45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IF('Waste 2030'!$A59="MD",INDIRECT("'Waste 2030'!"&amp;'Country Selector'!$B$3&amp;ROW($A59))*10^12,0)*'Process Emissions Multipliers'!$D$45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Multipliers'!$E$45</f>
        <v>0</v>
      </c>
    </row>
    <row r="52" spans="1:42">
      <c r="A52" s="74">
        <v>0</v>
      </c>
      <c r="B52">
        <f ca="1">IF('Waste 2010'!$A60="MD",INDIRECT("'Waste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IF('Waste 2020'!$A60="MD",INDIRECT("'Waste 2020'!"&amp;'Country Selector'!$B$3&amp;ROW($A60))*10^12,0)*'Process Emissions Multipliers'!$B$45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IF('Waste 2030'!$A60="MD",INDIRECT("'Waste 2030'!"&amp;'Country Selector'!$B$3&amp;ROW($A60))*10^12,0)*'Process Emissions Multipliers'!$D$45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Multipliers'!$E$45</f>
        <v>0</v>
      </c>
    </row>
    <row r="53" spans="1:42">
      <c r="A53" s="74">
        <v>1</v>
      </c>
      <c r="B53">
        <f ca="1">IF('Waste 2010'!$A61="MD",INDIRECT("'Waste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IF('Waste 2020'!$A61="MD",INDIRECT("'Waste 2020'!"&amp;'Country Selector'!$B$3&amp;ROW($A61))*10^12,0)*'Process Emissions Multipliers'!$B$45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IF('Waste 2030'!$A61="MD",INDIRECT("'Waste 2030'!"&amp;'Country Selector'!$B$3&amp;ROW($A61))*10^12,0)*'Process Emissions Multipliers'!$D$45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Multipliers'!$E$45</f>
        <v>0</v>
      </c>
    </row>
    <row r="54" spans="1:42">
      <c r="A54" s="74">
        <v>2</v>
      </c>
      <c r="B54">
        <f ca="1">IF('Waste 2010'!$A62="MD",INDIRECT("'Waste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IF('Waste 2020'!$A62="MD",INDIRECT("'Waste 2020'!"&amp;'Country Selector'!$B$3&amp;ROW($A62))*10^12,0)*'Process Emissions Multipliers'!$B$45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IF('Waste 2030'!$A62="MD",INDIRECT("'Waste 2030'!"&amp;'Country Selector'!$B$3&amp;ROW($A62))*10^12,0)*'Process Emissions Multipliers'!$D$45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Multipliers'!$E$45</f>
        <v>0</v>
      </c>
    </row>
    <row r="55" spans="1:42">
      <c r="A55" s="74">
        <v>3</v>
      </c>
      <c r="B55">
        <f ca="1">IF('Waste 2010'!$A63="MD",INDIRECT("'Waste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IF('Waste 2020'!$A63="MD",INDIRECT("'Waste 2020'!"&amp;'Country Selector'!$B$3&amp;ROW($A63))*10^12,0)*'Process Emissions Multipliers'!$B$45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IF('Waste 2030'!$A63="MD",INDIRECT("'Waste 2030'!"&amp;'Country Selector'!$B$3&amp;ROW($A63))*10^12,0)*'Process Emissions Multipliers'!$D$45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Multipliers'!$E$45</f>
        <v>0</v>
      </c>
    </row>
    <row r="56" spans="1:42">
      <c r="A56" s="74">
        <v>4</v>
      </c>
      <c r="B56">
        <f ca="1">IF('Waste 2010'!$A64="MD",INDIRECT("'Waste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IF('Waste 2020'!$A64="MD",INDIRECT("'Waste 2020'!"&amp;'Country Selector'!$B$3&amp;ROW($A64))*10^12,0)*'Process Emissions Multipliers'!$B$45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IF('Waste 2030'!$A64="MD",INDIRECT("'Waste 2030'!"&amp;'Country Selector'!$B$3&amp;ROW($A64))*10^12,0)*'Process Emissions Multipliers'!$D$45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Multipliers'!$E$45</f>
        <v>0</v>
      </c>
    </row>
    <row r="57" spans="1:42">
      <c r="A57" s="74">
        <v>5</v>
      </c>
      <c r="B57">
        <f ca="1">IF('Waste 2010'!$A65="MD",INDIRECT("'Waste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IF('Waste 2020'!$A65="MD",INDIRECT("'Waste 2020'!"&amp;'Country Selector'!$B$3&amp;ROW($A65))*10^12,0)*'Process Emissions Multipliers'!$B$45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IF('Waste 2030'!$A65="MD",INDIRECT("'Waste 2030'!"&amp;'Country Selector'!$B$3&amp;ROW($A65))*10^12,0)*'Process Emissions Multipliers'!$D$45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Multipliers'!$E$45</f>
        <v>0</v>
      </c>
    </row>
    <row r="58" spans="1:42">
      <c r="A58" s="74">
        <v>6</v>
      </c>
      <c r="B58">
        <f ca="1">IF('Waste 2010'!$A66="MD",INDIRECT("'Waste 2010'!"&amp;'Country Selector'!$B$3&amp;ROW($A66))*10^12,0)</f>
        <v>1206274791546.1748</v>
      </c>
      <c r="C58" s="90">
        <f t="shared" ca="1" si="9"/>
        <v>1204776423964.7974</v>
      </c>
      <c r="D58" s="90">
        <f t="shared" ca="1" si="9"/>
        <v>1203278056383.4197</v>
      </c>
      <c r="E58" s="90">
        <f t="shared" ca="1" si="9"/>
        <v>1201779688802.042</v>
      </c>
      <c r="F58" s="90">
        <f t="shared" ca="1" si="9"/>
        <v>1200281321220.6646</v>
      </c>
      <c r="G58" s="90">
        <f t="shared" ca="1" si="9"/>
        <v>1198782953639.2869</v>
      </c>
      <c r="H58" s="90">
        <f t="shared" ca="1" si="9"/>
        <v>1197284586057.9092</v>
      </c>
      <c r="I58" s="90">
        <f t="shared" ca="1" si="9"/>
        <v>1195786218476.5317</v>
      </c>
      <c r="J58" s="90">
        <f t="shared" ca="1" si="9"/>
        <v>1194287850895.1541</v>
      </c>
      <c r="K58" s="90">
        <f t="shared" ca="1" si="9"/>
        <v>1192789483313.7764</v>
      </c>
      <c r="L58">
        <f ca="1">IF('Waste 2020'!$A66="MD",INDIRECT("'Waste 2020'!"&amp;'Country Selector'!$B$3&amp;ROW($A66))*10^12,0)*'Process Emissions Multipliers'!$B$45</f>
        <v>1191291115732.3989</v>
      </c>
      <c r="M58" s="90">
        <f t="shared" ca="1" si="10"/>
        <v>1167870683921.5483</v>
      </c>
      <c r="N58" s="90">
        <f t="shared" ca="1" si="10"/>
        <v>1144450252110.6982</v>
      </c>
      <c r="O58" s="90">
        <f t="shared" ca="1" si="10"/>
        <v>1121029820299.8479</v>
      </c>
      <c r="P58" s="90">
        <f t="shared" ca="1" si="10"/>
        <v>1097609388488.9973</v>
      </c>
      <c r="Q58" s="90">
        <f t="shared" ca="1" si="10"/>
        <v>1074188956678.147</v>
      </c>
      <c r="R58" s="90">
        <f t="shared" ca="1" si="10"/>
        <v>1050768524867.2968</v>
      </c>
      <c r="S58" s="90">
        <f t="shared" ca="1" si="10"/>
        <v>1027348093056.4463</v>
      </c>
      <c r="T58" s="90">
        <f t="shared" ca="1" si="10"/>
        <v>1003927661245.5959</v>
      </c>
      <c r="U58" s="90">
        <f t="shared" ca="1" si="10"/>
        <v>980507229434.74548</v>
      </c>
      <c r="V58">
        <f ca="1">IF('Waste 2030'!$A66="MD",INDIRECT("'Waste 2030'!"&amp;'Country Selector'!$B$3&amp;ROW($A66))*10^12,0)*'Process Emissions Multipliers'!$D$45</f>
        <v>957086797623.89514</v>
      </c>
      <c r="W58" s="90">
        <f t="shared" ca="1" si="8"/>
        <v>954765613179.02234</v>
      </c>
      <c r="X58" s="90">
        <f t="shared" ca="1" si="8"/>
        <v>952444428734.14941</v>
      </c>
      <c r="Y58" s="90">
        <f t="shared" ca="1" si="8"/>
        <v>950123244289.27649</v>
      </c>
      <c r="Z58" s="90">
        <f t="shared" ca="1" si="8"/>
        <v>947802059844.40381</v>
      </c>
      <c r="AA58" s="90">
        <f t="shared" ca="1" si="8"/>
        <v>945480875399.53101</v>
      </c>
      <c r="AB58" s="90">
        <f t="shared" ca="1" si="8"/>
        <v>943159690954.65808</v>
      </c>
      <c r="AC58" s="90">
        <f t="shared" ca="1" si="8"/>
        <v>940838506509.78528</v>
      </c>
      <c r="AD58" s="90">
        <f t="shared" ca="1" si="8"/>
        <v>938517322064.91248</v>
      </c>
      <c r="AE58" s="90">
        <f t="shared" ca="1" si="8"/>
        <v>936196137620.03955</v>
      </c>
      <c r="AF58" s="90">
        <f t="shared" ca="1" si="8"/>
        <v>933874953175.16675</v>
      </c>
      <c r="AG58" s="90">
        <f t="shared" ca="1" si="8"/>
        <v>931553768730.29395</v>
      </c>
      <c r="AH58" s="90">
        <f t="shared" ca="1" si="8"/>
        <v>929232584285.42102</v>
      </c>
      <c r="AI58" s="90">
        <f t="shared" ca="1" si="8"/>
        <v>926911399840.54822</v>
      </c>
      <c r="AJ58" s="90">
        <f t="shared" ca="1" si="8"/>
        <v>924590215395.67542</v>
      </c>
      <c r="AK58" s="90">
        <f t="shared" ca="1" si="8"/>
        <v>922269030950.80261</v>
      </c>
      <c r="AL58" s="90">
        <f t="shared" ca="1" si="8"/>
        <v>919947846505.92969</v>
      </c>
      <c r="AM58" s="90">
        <f t="shared" ca="1" si="11"/>
        <v>917626662061.05688</v>
      </c>
      <c r="AN58" s="90">
        <f t="shared" ca="1" si="11"/>
        <v>915305477616.18408</v>
      </c>
      <c r="AO58" s="90">
        <f t="shared" ca="1" si="11"/>
        <v>912984293171.31116</v>
      </c>
      <c r="AP58">
        <f ca="1">V58*'Process Emissions Multipliers'!$E$45</f>
        <v>910663108726.43835</v>
      </c>
    </row>
    <row r="59" spans="1:42">
      <c r="A59" s="74">
        <v>7</v>
      </c>
      <c r="B59">
        <f ca="1">IF('Waste 2010'!$A67="MD",INDIRECT("'Waste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IF('Waste 2020'!$A67="MD",INDIRECT("'Waste 2020'!"&amp;'Country Selector'!$B$3&amp;ROW($A67))*10^12,0)*'Process Emissions Multipliers'!$B$45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IF('Waste 2030'!$A67="MD",INDIRECT("'Waste 2030'!"&amp;'Country Selector'!$B$3&amp;ROW($A67))*10^12,0)*'Process Emissions Multipliers'!$D$45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Multipliers'!$E$45</f>
        <v>0</v>
      </c>
    </row>
    <row r="60" spans="1:42">
      <c r="A60" s="74">
        <v>8</v>
      </c>
      <c r="B60">
        <f ca="1">IF('Waste 2010'!$A68="MD",INDIRECT("'Waste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IF('Waste 2020'!$A68="MD",INDIRECT("'Waste 2020'!"&amp;'Country Selector'!$B$3&amp;ROW($A68))*10^12,0)*'Process Emissions Multipliers'!$B$45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IF('Waste 2030'!$A68="MD",INDIRECT("'Waste 2030'!"&amp;'Country Selector'!$B$3&amp;ROW($A68))*10^12,0)*'Process Emissions Multipliers'!$D$45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Multipliers'!$E$45</f>
        <v>0</v>
      </c>
    </row>
    <row r="61" spans="1:42">
      <c r="A61" s="74">
        <v>9</v>
      </c>
      <c r="B61">
        <f ca="1">IF('Waste 2010'!$A69="MD",INDIRECT("'Waste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IF('Waste 2020'!$A69="MD",INDIRECT("'Waste 2020'!"&amp;'Country Selector'!$B$3&amp;ROW($A69))*10^12,0)*'Process Emissions Multipliers'!$B$45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IF('Waste 2030'!$A69="MD",INDIRECT("'Waste 2030'!"&amp;'Country Selector'!$B$3&amp;ROW($A69))*10^12,0)*'Process Emissions Multipliers'!$D$45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Multipliers'!$E$45</f>
        <v>0</v>
      </c>
    </row>
    <row r="62" spans="1:42">
      <c r="A62" s="74">
        <v>10</v>
      </c>
      <c r="B62">
        <f ca="1">IF('Waste 2010'!$A70="MD",INDIRECT("'Waste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IF('Waste 2020'!$A70="MD",INDIRECT("'Waste 2020'!"&amp;'Country Selector'!$B$3&amp;ROW($A70))*10^12,0)*'Process Emissions Multipliers'!$B$45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IF('Waste 2030'!$A70="MD",INDIRECT("'Waste 2030'!"&amp;'Country Selector'!$B$3&amp;ROW($A70))*10^12,0)*'Process Emissions Multipliers'!$D$45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Multipliers'!$E$45</f>
        <v>0</v>
      </c>
    </row>
    <row r="63" spans="1:42">
      <c r="A63" s="74">
        <v>11</v>
      </c>
      <c r="B63">
        <f ca="1">IF('Waste 2010'!$A71="MD",INDIRECT("'Waste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IF('Waste 2020'!$A71="MD",INDIRECT("'Waste 2020'!"&amp;'Country Selector'!$B$3&amp;ROW($A71))*10^12,0)*'Process Emissions Multipliers'!$B$45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IF('Waste 2030'!$A71="MD",INDIRECT("'Waste 2030'!"&amp;'Country Selector'!$B$3&amp;ROW($A71))*10^12,0)*'Process Emissions Multipliers'!$D$45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Multipliers'!$E$45</f>
        <v>0</v>
      </c>
    </row>
    <row r="64" spans="1:42">
      <c r="A64" s="74">
        <v>12</v>
      </c>
      <c r="B64">
        <f ca="1">IF('Waste 2010'!$A72="MD",INDIRECT("'Waste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IF('Waste 2020'!$A72="MD",INDIRECT("'Waste 2020'!"&amp;'Country Selector'!$B$3&amp;ROW($A72))*10^12,0)*'Process Emissions Multipliers'!$B$45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IF('Waste 2030'!$A72="MD",INDIRECT("'Waste 2030'!"&amp;'Country Selector'!$B$3&amp;ROW($A72))*10^12,0)*'Process Emissions Multipliers'!$D$45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Multipliers'!$E$45</f>
        <v>0</v>
      </c>
    </row>
    <row r="65" spans="1:42">
      <c r="A65" s="74">
        <v>13</v>
      </c>
      <c r="B65">
        <f ca="1">IF('Waste 2010'!$A73="MD",INDIRECT("'Waste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IF('Waste 2020'!$A73="MD",INDIRECT("'Waste 2020'!"&amp;'Country Selector'!$B$3&amp;ROW($A73))*10^12,0)*'Process Emissions Multipliers'!$B$45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IF('Waste 2030'!$A73="MD",INDIRECT("'Waste 2030'!"&amp;'Country Selector'!$B$3&amp;ROW($A73))*10^12,0)*'Process Emissions Multipliers'!$D$45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Multipliers'!$E$45</f>
        <v>0</v>
      </c>
    </row>
    <row r="66" spans="1:42">
      <c r="A66" s="74">
        <v>14</v>
      </c>
      <c r="B66">
        <f ca="1">IF('Waste 2010'!$A74="MD",INDIRECT("'Waste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IF('Waste 2020'!$A74="MD",INDIRECT("'Waste 2020'!"&amp;'Country Selector'!$B$3&amp;ROW($A74))*10^12,0)*'Process Emissions Multipliers'!$B$45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IF('Waste 2030'!$A74="MD",INDIRECT("'Waste 2030'!"&amp;'Country Selector'!$B$3&amp;ROW($A74))*10^12,0)*'Process Emissions Multipliers'!$D$45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Multipliers'!$E$45</f>
        <v>0</v>
      </c>
    </row>
    <row r="67" spans="1:42">
      <c r="A67" s="74">
        <v>15</v>
      </c>
      <c r="B67">
        <f ca="1">IF('Waste 2010'!$A75="MD",INDIRECT("'Waste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IF('Waste 2020'!$A75="MD",INDIRECT("'Waste 2020'!"&amp;'Country Selector'!$B$3&amp;ROW($A75))*10^12,0)*'Process Emissions Multipliers'!$B$45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IF('Waste 2030'!$A75="MD",INDIRECT("'Waste 2030'!"&amp;'Country Selector'!$B$3&amp;ROW($A75))*10^12,0)*'Process Emissions Multipliers'!$D$45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Multipliers'!$E$45</f>
        <v>0</v>
      </c>
    </row>
    <row r="68" spans="1:42">
      <c r="A68" s="74">
        <v>16</v>
      </c>
      <c r="B68">
        <f ca="1">IF('Waste 2010'!$A76="MD",INDIRECT("'Waste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IF('Waste 2020'!$A76="MD",INDIRECT("'Waste 2020'!"&amp;'Country Selector'!$B$3&amp;ROW($A76))*10^12,0)*'Process Emissions Multipliers'!$B$45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IF('Waste 2030'!$A76="MD",INDIRECT("'Waste 2030'!"&amp;'Country Selector'!$B$3&amp;ROW($A76))*10^12,0)*'Process Emissions Multipliers'!$D$45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Multipliers'!$E$45</f>
        <v>0</v>
      </c>
    </row>
    <row r="69" spans="1:42">
      <c r="A69" s="74">
        <v>17</v>
      </c>
      <c r="B69">
        <f ca="1">IF('Waste 2010'!$A77="MD",INDIRECT("'Waste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IF('Waste 2020'!$A77="MD",INDIRECT("'Waste 2020'!"&amp;'Country Selector'!$B$3&amp;ROW($A77))*10^12,0)*'Process Emissions Multipliers'!$B$45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IF('Waste 2030'!$A77="MD",INDIRECT("'Waste 2030'!"&amp;'Country Selector'!$B$3&amp;ROW($A77))*10^12,0)*'Process Emissions Multipliers'!$D$45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Multipliers'!$E$45</f>
        <v>0</v>
      </c>
    </row>
    <row r="70" spans="1:42">
      <c r="A70" s="74">
        <v>18</v>
      </c>
      <c r="B70">
        <f ca="1">IF('Waste 2010'!$A78="MD",INDIRECT("'Waste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IF('Waste 2020'!$A78="MD",INDIRECT("'Waste 2020'!"&amp;'Country Selector'!$B$3&amp;ROW($A78))*10^12,0)*'Process Emissions Multipliers'!$B$45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IF('Waste 2030'!$A78="MD",INDIRECT("'Waste 2030'!"&amp;'Country Selector'!$B$3&amp;ROW($A78))*10^12,0)*'Process Emissions Multipliers'!$D$45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Multipliers'!$E$45</f>
        <v>0</v>
      </c>
    </row>
    <row r="71" spans="1:42">
      <c r="A71" s="74">
        <v>19</v>
      </c>
      <c r="B71">
        <f ca="1">IF('Waste 2010'!$A79="MD",INDIRECT("'Waste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IF('Waste 2020'!$A79="MD",INDIRECT("'Waste 2020'!"&amp;'Country Selector'!$B$3&amp;ROW($A79))*10^12,0)*'Process Emissions Multipliers'!$B$45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IF('Waste 2030'!$A79="MD",INDIRECT("'Waste 2030'!"&amp;'Country Selector'!$B$3&amp;ROW($A79))*10^12,0)*'Process Emissions Multipliers'!$D$45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Multipliers'!$E$45</f>
        <v>0</v>
      </c>
    </row>
    <row r="72" spans="1:42">
      <c r="A72" s="74">
        <v>20</v>
      </c>
      <c r="B72">
        <f ca="1">IF('Waste 2010'!$A80="MD",INDIRECT("'Waste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IF('Waste 2020'!$A80="MD",INDIRECT("'Waste 2020'!"&amp;'Country Selector'!$B$3&amp;ROW($A80))*10^12,0)*'Process Emissions Multipliers'!$B$45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IF('Waste 2030'!$A80="MD",INDIRECT("'Waste 2030'!"&amp;'Country Selector'!$B$3&amp;ROW($A80))*10^12,0)*'Process Emissions Multipliers'!$D$45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Multipliers'!$E$45</f>
        <v>0</v>
      </c>
    </row>
    <row r="73" spans="1:42">
      <c r="A73" s="74">
        <v>21</v>
      </c>
      <c r="B73">
        <f ca="1">IF('Waste 2010'!$A81="MD",INDIRECT("'Waste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IF('Waste 2020'!$A81="MD",INDIRECT("'Waste 2020'!"&amp;'Country Selector'!$B$3&amp;ROW($A81))*10^12,0)*'Process Emissions Multipliers'!$B$45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IF('Waste 2030'!$A81="MD",INDIRECT("'Waste 2030'!"&amp;'Country Selector'!$B$3&amp;ROW($A81))*10^12,0)*'Process Emissions Multipliers'!$D$45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Multipliers'!$E$45</f>
        <v>0</v>
      </c>
    </row>
    <row r="74" spans="1:42">
      <c r="A74" s="74">
        <v>22</v>
      </c>
      <c r="B74">
        <f ca="1">IF('Waste 2010'!$A82="MD",INDIRECT("'Waste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IF('Waste 2020'!$A82="MD",INDIRECT("'Waste 2020'!"&amp;'Country Selector'!$B$3&amp;ROW($A82))*10^12,0)*'Process Emissions Multipliers'!$B$45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IF('Waste 2030'!$A82="MD",INDIRECT("'Waste 2030'!"&amp;'Country Selector'!$B$3&amp;ROW($A82))*10^12,0)*'Process Emissions Multipliers'!$D$45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Multipliers'!$E$45</f>
        <v>0</v>
      </c>
    </row>
    <row r="75" spans="1:42">
      <c r="A75" s="74">
        <v>23</v>
      </c>
      <c r="B75">
        <f ca="1">IF('Waste 2010'!$A83="MD",INDIRECT("'Waste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IF('Waste 2020'!$A83="MD",INDIRECT("'Waste 2020'!"&amp;'Country Selector'!$B$3&amp;ROW($A83))*10^12,0)*'Process Emissions Multipliers'!$B$45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IF('Waste 2030'!$A83="MD",INDIRECT("'Waste 2030'!"&amp;'Country Selector'!$B$3&amp;ROW($A83))*10^12,0)*'Process Emissions Multipliers'!$D$45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Multipliers'!$E$45</f>
        <v>0</v>
      </c>
    </row>
    <row r="76" spans="1:42">
      <c r="A76" s="74">
        <v>24</v>
      </c>
      <c r="B76">
        <f ca="1">IF('Waste 2010'!$A84="MD",INDIRECT("'Waste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IF('Waste 2020'!$A84="MD",INDIRECT("'Waste 2020'!"&amp;'Country Selector'!$B$3&amp;ROW($A84))*10^12,0)*'Process Emissions Multipliers'!$B$45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IF('Waste 2030'!$A84="MD",INDIRECT("'Waste 2030'!"&amp;'Country Selector'!$B$3&amp;ROW($A84))*10^12,0)*'Process Emissions Multipliers'!$D$45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Multipliers'!$E$45</f>
        <v>0</v>
      </c>
    </row>
    <row r="77" spans="1:42">
      <c r="A77" s="74">
        <v>25</v>
      </c>
      <c r="B77">
        <f ca="1">IF('Waste 2010'!$A85="MD",INDIRECT("'Waste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IF('Waste 2020'!$A85="MD",INDIRECT("'Waste 2020'!"&amp;'Country Selector'!$B$3&amp;ROW($A85))*10^12,0)*'Process Emissions Multipliers'!$B$45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IF('Waste 2030'!$A85="MD",INDIRECT("'Waste 2030'!"&amp;'Country Selector'!$B$3&amp;ROW($A85))*10^12,0)*'Process Emissions Multipliers'!$D$45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Multipliers'!$E$45</f>
        <v>0</v>
      </c>
    </row>
    <row r="78" spans="1:42">
      <c r="A78" s="74">
        <v>26</v>
      </c>
      <c r="B78">
        <f ca="1">IF('Waste 2010'!$A86="MD",INDIRECT("'Waste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IF('Waste 2020'!$A86="MD",INDIRECT("'Waste 2020'!"&amp;'Country Selector'!$B$3&amp;ROW($A86))*10^12,0)*'Process Emissions Multipliers'!$B$45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IF('Waste 2030'!$A86="MD",INDIRECT("'Waste 2030'!"&amp;'Country Selector'!$B$3&amp;ROW($A86))*10^12,0)*'Process Emissions Multipliers'!$D$45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Multipliers'!$E$45</f>
        <v>0</v>
      </c>
    </row>
    <row r="79" spans="1:42">
      <c r="A79" s="74">
        <v>27</v>
      </c>
      <c r="B79">
        <f ca="1">IF('Waste 2010'!$A87="MD",INDIRECT("'Waste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IF('Waste 2020'!$A87="MD",INDIRECT("'Waste 2020'!"&amp;'Country Selector'!$B$3&amp;ROW($A87))*10^12,0)*'Process Emissions Multipliers'!$B$45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IF('Waste 2030'!$A87="MD",INDIRECT("'Waste 2030'!"&amp;'Country Selector'!$B$3&amp;ROW($A87))*10^12,0)*'Process Emissions Multipliers'!$D$45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Multipliers'!$E$45</f>
        <v>0</v>
      </c>
    </row>
    <row r="80" spans="1:42">
      <c r="A80" s="74">
        <v>28</v>
      </c>
      <c r="B80">
        <f ca="1">IF('Waste 2010'!$A88="MD",INDIRECT("'Waste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IF('Waste 2020'!$A88="MD",INDIRECT("'Waste 2020'!"&amp;'Country Selector'!$B$3&amp;ROW($A88))*10^12,0)*'Process Emissions Multipliers'!$B$45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IF('Waste 2030'!$A88="MD",INDIRECT("'Waste 2030'!"&amp;'Country Selector'!$B$3&amp;ROW($A88))*10^12,0)*'Process Emissions Multipliers'!$D$45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Multipliers'!$E$45</f>
        <v>0</v>
      </c>
    </row>
    <row r="81" spans="1:42">
      <c r="A81" s="74">
        <v>29</v>
      </c>
      <c r="B81">
        <f ca="1">IF('Waste 2010'!$A89="MD",INDIRECT("'Waste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IF('Waste 2020'!$A89="MD",INDIRECT("'Waste 2020'!"&amp;'Country Selector'!$B$3&amp;ROW($A89))*10^12,0)*'Process Emissions Multipliers'!$B$45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IF('Waste 2030'!$A89="MD",INDIRECT("'Waste 2030'!"&amp;'Country Selector'!$B$3&amp;ROW($A89))*10^12,0)*'Process Emissions Multipliers'!$D$45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Multipliers'!$E$45</f>
        <v>0</v>
      </c>
    </row>
    <row r="82" spans="1:42">
      <c r="A82" s="74">
        <v>30</v>
      </c>
      <c r="B82">
        <f ca="1">IF('Waste 2010'!$A90="MD",INDIRECT("'Waste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IF('Waste 2020'!$A90="MD",INDIRECT("'Waste 2020'!"&amp;'Country Selector'!$B$3&amp;ROW($A90))*10^12,0)*'Process Emissions Multipliers'!$B$45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IF('Waste 2030'!$A90="MD",INDIRECT("'Waste 2030'!"&amp;'Country Selector'!$B$3&amp;ROW($A90))*10^12,0)*'Process Emissions Multipliers'!$D$45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Multipliers'!$E$45</f>
        <v>0</v>
      </c>
    </row>
    <row r="83" spans="1:42">
      <c r="A83" s="74">
        <v>31</v>
      </c>
      <c r="B83">
        <f ca="1">IF('Waste 2010'!$A91="MD",INDIRECT("'Waste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IF('Waste 2020'!$A91="MD",INDIRECT("'Waste 2020'!"&amp;'Country Selector'!$B$3&amp;ROW($A91))*10^12,0)*'Process Emissions Multipliers'!$B$45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IF('Waste 2030'!$A91="MD",INDIRECT("'Waste 2030'!"&amp;'Country Selector'!$B$3&amp;ROW($A91))*10^12,0)*'Process Emissions Multipliers'!$D$45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Multipliers'!$E$45</f>
        <v>0</v>
      </c>
    </row>
    <row r="84" spans="1:42">
      <c r="A84" s="74">
        <v>32</v>
      </c>
      <c r="B84">
        <f ca="1">IF('Waste 2010'!$A92="MD",INDIRECT("'Waste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IF('Waste 2020'!$A92="MD",INDIRECT("'Waste 2020'!"&amp;'Country Selector'!$B$3&amp;ROW($A92))*10^12,0)*'Process Emissions Multipliers'!$B$45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IF('Waste 2030'!$A92="MD",INDIRECT("'Waste 2030'!"&amp;'Country Selector'!$B$3&amp;ROW($A92))*10^12,0)*'Process Emissions Multipliers'!$D$45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Multipliers'!$E$45</f>
        <v>0</v>
      </c>
    </row>
    <row r="85" spans="1:42">
      <c r="A85" s="74">
        <v>33</v>
      </c>
      <c r="B85">
        <f ca="1">IF('Waste 2010'!$A93="MD",INDIRECT("'Waste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IF('Waste 2020'!$A93="MD",INDIRECT("'Waste 2020'!"&amp;'Country Selector'!$B$3&amp;ROW($A93))*10^12,0)*'Process Emissions Multipliers'!$B$45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IF('Waste 2030'!$A93="MD",INDIRECT("'Waste 2030'!"&amp;'Country Selector'!$B$3&amp;ROW($A93))*10^12,0)*'Process Emissions Multipliers'!$D$45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Multipliers'!$E$45</f>
        <v>0</v>
      </c>
    </row>
    <row r="86" spans="1:42">
      <c r="A86" s="74">
        <v>34</v>
      </c>
      <c r="B86">
        <f ca="1">IF('Waste 2010'!$A94="MD",INDIRECT("'Waste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IF('Waste 2020'!$A94="MD",INDIRECT("'Waste 2020'!"&amp;'Country Selector'!$B$3&amp;ROW($A94))*10^12,0)*'Process Emissions Multipliers'!$B$45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IF('Waste 2030'!$A94="MD",INDIRECT("'Waste 2030'!"&amp;'Country Selector'!$B$3&amp;ROW($A94))*10^12,0)*'Process Emissions Multipliers'!$D$45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Multipliers'!$E$45</f>
        <v>0</v>
      </c>
    </row>
    <row r="87" spans="1:42">
      <c r="A87" s="74">
        <v>35</v>
      </c>
      <c r="B87">
        <f ca="1">IF('Waste 2010'!$A95="MD",INDIRECT("'Waste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IF('Waste 2020'!$A95="MD",INDIRECT("'Waste 2020'!"&amp;'Country Selector'!$B$3&amp;ROW($A95))*10^12,0)*'Process Emissions Multipliers'!$B$45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IF('Waste 2030'!$A95="MD",INDIRECT("'Waste 2030'!"&amp;'Country Selector'!$B$3&amp;ROW($A95))*10^12,0)*'Process Emissions Multipliers'!$D$45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Multipliers'!$E$45</f>
        <v>0</v>
      </c>
    </row>
    <row r="88" spans="1:42">
      <c r="A88" s="74">
        <v>36</v>
      </c>
      <c r="B88">
        <f ca="1">IF('Waste 2010'!$A96="MD",INDIRECT("'Waste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IF('Waste 2020'!$A96="MD",INDIRECT("'Waste 2020'!"&amp;'Country Selector'!$B$3&amp;ROW($A96))*10^12,0)*'Process Emissions Multipliers'!$B$45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IF('Waste 2030'!$A96="MD",INDIRECT("'Waste 2030'!"&amp;'Country Selector'!$B$3&amp;ROW($A96))*10^12,0)*'Process Emissions Multipliers'!$D$45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Multipliers'!$E$45</f>
        <v>0</v>
      </c>
    </row>
    <row r="89" spans="1:42">
      <c r="A89" s="74">
        <v>37</v>
      </c>
      <c r="B89">
        <f ca="1">IF('Waste 2010'!$A97="MD",INDIRECT("'Waste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IF('Waste 2020'!$A97="MD",INDIRECT("'Waste 2020'!"&amp;'Country Selector'!$B$3&amp;ROW($A97))*10^12,0)*'Process Emissions Multipliers'!$B$45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IF('Waste 2030'!$A97="MD",INDIRECT("'Waste 2030'!"&amp;'Country Selector'!$B$3&amp;ROW($A97))*10^12,0)*'Process Emissions Multipliers'!$D$45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Multipliers'!$E$45</f>
        <v>0</v>
      </c>
    </row>
    <row r="90" spans="1:42">
      <c r="A90" s="74">
        <v>38</v>
      </c>
      <c r="B90">
        <f ca="1">IF('Waste 2010'!$A98="MD",INDIRECT("'Waste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IF('Waste 2020'!$A98="MD",INDIRECT("'Waste 2020'!"&amp;'Country Selector'!$B$3&amp;ROW($A98))*10^12,0)*'Process Emissions Multipliers'!$B$45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IF('Waste 2030'!$A98="MD",INDIRECT("'Waste 2030'!"&amp;'Country Selector'!$B$3&amp;ROW($A98))*10^12,0)*'Process Emissions Multipliers'!$D$45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Multipliers'!$E$45</f>
        <v>0</v>
      </c>
    </row>
    <row r="91" spans="1:42">
      <c r="A91" s="74">
        <v>39</v>
      </c>
      <c r="B91">
        <f ca="1">IF('Waste 2010'!$A99="MD",INDIRECT("'Waste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IF('Waste 2020'!$A99="MD",INDIRECT("'Waste 2020'!"&amp;'Country Selector'!$B$3&amp;ROW($A99))*10^12,0)*'Process Emissions Multipliers'!$B$45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IF('Waste 2030'!$A99="MD",INDIRECT("'Waste 2030'!"&amp;'Country Selector'!$B$3&amp;ROW($A99))*10^12,0)*'Process Emissions Multipliers'!$D$45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Multipliers'!$E$45</f>
        <v>0</v>
      </c>
    </row>
    <row r="92" spans="1:42">
      <c r="A92" s="74">
        <v>40</v>
      </c>
      <c r="B92">
        <f ca="1">IF('Waste 2010'!$A100="MD",INDIRECT("'Waste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IF('Waste 2020'!$A100="MD",INDIRECT("'Waste 2020'!"&amp;'Country Selector'!$B$3&amp;ROW($A100))*10^12,0)*'Process Emissions Multipliers'!$B$45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IF('Waste 2030'!$A100="MD",INDIRECT("'Waste 2030'!"&amp;'Country Selector'!$B$3&amp;ROW($A100))*10^12,0)*'Process Emissions Multipliers'!$D$45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Multipliers'!$E$45</f>
        <v>0</v>
      </c>
    </row>
    <row r="93" spans="1:42">
      <c r="A93" s="74">
        <v>41</v>
      </c>
      <c r="B93">
        <f ca="1">IF('Waste 2010'!$A101="MD",INDIRECT("'Waste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IF('Waste 2020'!$A101="MD",INDIRECT("'Waste 2020'!"&amp;'Country Selector'!$B$3&amp;ROW($A101))*10^12,0)*'Process Emissions Multipliers'!$B$45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IF('Waste 2030'!$A101="MD",INDIRECT("'Waste 2030'!"&amp;'Country Selector'!$B$3&amp;ROW($A101))*10^12,0)*'Process Emissions Multipliers'!$D$45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Multipliers'!$E$45</f>
        <v>0</v>
      </c>
    </row>
    <row r="94" spans="1:42">
      <c r="A94" s="74">
        <v>42</v>
      </c>
      <c r="B94">
        <f ca="1">IF('Waste 2010'!$A102="MD",INDIRECT("'Waste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IF('Waste 2020'!$A102="MD",INDIRECT("'Waste 2020'!"&amp;'Country Selector'!$B$3&amp;ROW($A102))*10^12,0)*'Process Emissions Multipliers'!$B$45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IF('Waste 2030'!$A102="MD",INDIRECT("'Waste 2030'!"&amp;'Country Selector'!$B$3&amp;ROW($A102))*10^12,0)*'Process Emissions Multipliers'!$D$45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Multipliers'!$E$45</f>
        <v>0</v>
      </c>
    </row>
    <row r="95" spans="1:42">
      <c r="A95" s="74">
        <v>43</v>
      </c>
      <c r="B95">
        <f ca="1">IF('Waste 2010'!$A103="MD",INDIRECT("'Waste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IF('Waste 2020'!$A103="MD",INDIRECT("'Waste 2020'!"&amp;'Country Selector'!$B$3&amp;ROW($A103))*10^12,0)*'Process Emissions Multipliers'!$B$45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IF('Waste 2030'!$A103="MD",INDIRECT("'Waste 2030'!"&amp;'Country Selector'!$B$3&amp;ROW($A103))*10^12,0)*'Process Emissions Multipliers'!$D$45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Multipliers'!$E$45</f>
        <v>0</v>
      </c>
    </row>
    <row r="96" spans="1:42">
      <c r="A96" s="74">
        <v>44</v>
      </c>
      <c r="B96">
        <f ca="1">IF('Waste 2010'!$A104="MD",INDIRECT("'Waste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IF('Waste 2020'!$A104="MD",INDIRECT("'Waste 2020'!"&amp;'Country Selector'!$B$3&amp;ROW($A104))*10^12,0)*'Process Emissions Multipliers'!$B$45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IF('Waste 2030'!$A104="MD",INDIRECT("'Waste 2030'!"&amp;'Country Selector'!$B$3&amp;ROW($A104))*10^12,0)*'Process Emissions Multipliers'!$D$45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Multipliers'!$E$45</f>
        <v>0</v>
      </c>
    </row>
    <row r="97" spans="1:42">
      <c r="A97" s="74">
        <v>45</v>
      </c>
      <c r="B97">
        <f ca="1">IF('Waste 2010'!$A105="MD",INDIRECT("'Waste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IF('Waste 2020'!$A105="MD",INDIRECT("'Waste 2020'!"&amp;'Country Selector'!$B$3&amp;ROW($A105))*10^12,0)*'Process Emissions Multipliers'!$B$45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IF('Waste 2030'!$A105="MD",INDIRECT("'Waste 2030'!"&amp;'Country Selector'!$B$3&amp;ROW($A105))*10^12,0)*'Process Emissions Multipliers'!$D$45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Multipliers'!$E$45</f>
        <v>0</v>
      </c>
    </row>
    <row r="98" spans="1:42">
      <c r="A98" s="74">
        <v>46</v>
      </c>
      <c r="B98">
        <f ca="1">IF('Waste 2010'!$A106="MD",INDIRECT("'Waste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IF('Waste 2020'!$A106="MD",INDIRECT("'Waste 2020'!"&amp;'Country Selector'!$B$3&amp;ROW($A106))*10^12,0)*'Process Emissions Multipliers'!$B$45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IF('Waste 2030'!$A106="MD",INDIRECT("'Waste 2030'!"&amp;'Country Selector'!$B$3&amp;ROW($A106))*10^12,0)*'Process Emissions Multipliers'!$D$45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Multipliers'!$E$45</f>
        <v>0</v>
      </c>
    </row>
    <row r="99" spans="1:42">
      <c r="A99" s="74">
        <v>47</v>
      </c>
      <c r="B99">
        <f ca="1">IF('Waste 2010'!$A107="MD",INDIRECT("'Waste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IF('Waste 2020'!$A107="MD",INDIRECT("'Waste 2020'!"&amp;'Country Selector'!$B$3&amp;ROW($A107))*10^12,0)*'Process Emissions Multipliers'!$B$45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IF('Waste 2030'!$A107="MD",INDIRECT("'Waste 2030'!"&amp;'Country Selector'!$B$3&amp;ROW($A107))*10^12,0)*'Process Emissions Multipliers'!$D$45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Multipliers'!$E$45</f>
        <v>0</v>
      </c>
    </row>
    <row r="100" spans="1:42">
      <c r="A100" s="74">
        <v>48</v>
      </c>
      <c r="B100">
        <f ca="1">IF('Waste 2010'!$A108="MD",INDIRECT("'Waste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IF('Waste 2020'!$A108="MD",INDIRECT("'Waste 2020'!"&amp;'Country Selector'!$B$3&amp;ROW($A108))*10^12,0)*'Process Emissions Multipliers'!$B$45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IF('Waste 2030'!$A108="MD",INDIRECT("'Waste 2030'!"&amp;'Country Selector'!$B$3&amp;ROW($A108))*10^12,0)*'Process Emissions Multipliers'!$D$45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Multipliers'!$E$45</f>
        <v>0</v>
      </c>
    </row>
    <row r="101" spans="1:42">
      <c r="A101" s="74">
        <v>49</v>
      </c>
      <c r="B101">
        <f ca="1">IF('Waste 2010'!$A109="MD",INDIRECT("'Waste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IF('Waste 2020'!$A109="MD",INDIRECT("'Waste 2020'!"&amp;'Country Selector'!$B$3&amp;ROW($A109))*10^12,0)*'Process Emissions Multipliers'!$B$45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IF('Waste 2030'!$A109="MD",INDIRECT("'Waste 2030'!"&amp;'Country Selector'!$B$3&amp;ROW($A109))*10^12,0)*'Process Emissions Multipliers'!$D$45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Multipliers'!$E$45</f>
        <v>0</v>
      </c>
    </row>
    <row r="102" spans="1:42">
      <c r="A102" s="74">
        <v>50</v>
      </c>
      <c r="B102">
        <f ca="1">IF('Waste 2010'!$A110="MD",INDIRECT("'Waste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IF('Waste 2020'!$A110="MD",INDIRECT("'Waste 2020'!"&amp;'Country Selector'!$B$3&amp;ROW($A110))*10^12,0)*'Process Emissions Multipliers'!$B$45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IF('Waste 2030'!$A110="MD",INDIRECT("'Waste 2030'!"&amp;'Country Selector'!$B$3&amp;ROW($A110))*10^12,0)*'Process Emissions Multipliers'!$D$45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Multipliers'!$E$45</f>
        <v>0</v>
      </c>
    </row>
    <row r="103" spans="1:42">
      <c r="A103" s="74">
        <v>51</v>
      </c>
      <c r="B103">
        <f ca="1">IF('Waste 2010'!$A111="MD",INDIRECT("'Waste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IF('Waste 2020'!$A111="MD",INDIRECT("'Waste 2020'!"&amp;'Country Selector'!$B$3&amp;ROW($A111))*10^12,0)*'Process Emissions Multipliers'!$B$45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IF('Waste 2030'!$A111="MD",INDIRECT("'Waste 2030'!"&amp;'Country Selector'!$B$3&amp;ROW($A111))*10^12,0)*'Process Emissions Multipliers'!$D$45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Multipliers'!$E$45</f>
        <v>0</v>
      </c>
    </row>
    <row r="104" spans="1:42">
      <c r="A104" s="74">
        <v>52</v>
      </c>
      <c r="B104">
        <f ca="1">IF('Waste 2010'!$A112="MD",INDIRECT("'Waste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IF('Waste 2020'!$A112="MD",INDIRECT("'Waste 2020'!"&amp;'Country Selector'!$B$3&amp;ROW($A112))*10^12,0)*'Process Emissions Multipliers'!$B$45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IF('Waste 2030'!$A112="MD",INDIRECT("'Waste 2030'!"&amp;'Country Selector'!$B$3&amp;ROW($A112))*10^12,0)*'Process Emissions Multipliers'!$D$45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Multipliers'!$E$45</f>
        <v>0</v>
      </c>
    </row>
    <row r="105" spans="1:42">
      <c r="A105" s="74">
        <v>53</v>
      </c>
      <c r="B105">
        <f ca="1">IF('Waste 2010'!$A113="MD",INDIRECT("'Waste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IF('Waste 2020'!$A113="MD",INDIRECT("'Waste 2020'!"&amp;'Country Selector'!$B$3&amp;ROW($A113))*10^12,0)*'Process Emissions Multipliers'!$B$45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IF('Waste 2030'!$A113="MD",INDIRECT("'Waste 2030'!"&amp;'Country Selector'!$B$3&amp;ROW($A113))*10^12,0)*'Process Emissions Multipliers'!$D$45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Multipliers'!$E$45</f>
        <v>0</v>
      </c>
    </row>
    <row r="106" spans="1:42">
      <c r="A106" s="74">
        <v>54</v>
      </c>
      <c r="B106">
        <f ca="1">IF('Waste 2010'!$A114="MD",INDIRECT("'Waste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IF('Waste 2020'!$A114="MD",INDIRECT("'Waste 2020'!"&amp;'Country Selector'!$B$3&amp;ROW($A114))*10^12,0)*'Process Emissions Multipliers'!$B$45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IF('Waste 2030'!$A114="MD",INDIRECT("'Waste 2030'!"&amp;'Country Selector'!$B$3&amp;ROW($A114))*10^12,0)*'Process Emissions Multipliers'!$D$45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Multipliers'!$E$45</f>
        <v>0</v>
      </c>
    </row>
    <row r="107" spans="1:42">
      <c r="A107" s="74">
        <v>55</v>
      </c>
      <c r="B107">
        <f ca="1">IF('Waste 2010'!$A115="MD",INDIRECT("'Waste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IF('Waste 2020'!$A115="MD",INDIRECT("'Waste 2020'!"&amp;'Country Selector'!$B$3&amp;ROW($A115))*10^12,0)*'Process Emissions Multipliers'!$B$45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IF('Waste 2030'!$A115="MD",INDIRECT("'Waste 2030'!"&amp;'Country Selector'!$B$3&amp;ROW($A115))*10^12,0)*'Process Emissions Multipliers'!$D$45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Multipliers'!$E$45</f>
        <v>0</v>
      </c>
    </row>
    <row r="108" spans="1:42">
      <c r="A108" s="74">
        <v>56</v>
      </c>
      <c r="B108">
        <f ca="1">IF('Waste 2010'!$A116="MD",INDIRECT("'Waste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IF('Waste 2020'!$A116="MD",INDIRECT("'Waste 2020'!"&amp;'Country Selector'!$B$3&amp;ROW($A116))*10^12,0)*'Process Emissions Multipliers'!$B$45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IF('Waste 2030'!$A116="MD",INDIRECT("'Waste 2030'!"&amp;'Country Selector'!$B$3&amp;ROW($A116))*10^12,0)*'Process Emissions Multipliers'!$D$45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Multipliers'!$E$45</f>
        <v>0</v>
      </c>
    </row>
    <row r="109" spans="1:42">
      <c r="A109" s="74">
        <v>57</v>
      </c>
      <c r="B109">
        <f ca="1">IF('Waste 2010'!$A117="MD",INDIRECT("'Waste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IF('Waste 2020'!$A117="MD",INDIRECT("'Waste 2020'!"&amp;'Country Selector'!$B$3&amp;ROW($A117))*10^12,0)*'Process Emissions Multipliers'!$B$45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IF('Waste 2030'!$A117="MD",INDIRECT("'Waste 2030'!"&amp;'Country Selector'!$B$3&amp;ROW($A117))*10^12,0)*'Process Emissions Multipliers'!$D$45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Multipliers'!$E$45</f>
        <v>0</v>
      </c>
    </row>
    <row r="110" spans="1:42">
      <c r="A110" s="74">
        <v>58</v>
      </c>
      <c r="B110">
        <f ca="1">IF('Waste 2010'!$A118="MD",INDIRECT("'Waste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IF('Waste 2020'!$A118="MD",INDIRECT("'Waste 2020'!"&amp;'Country Selector'!$B$3&amp;ROW($A118))*10^12,0)*'Process Emissions Multipliers'!$B$45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IF('Waste 2030'!$A118="MD",INDIRECT("'Waste 2030'!"&amp;'Country Selector'!$B$3&amp;ROW($A118))*10^12,0)*'Process Emissions Multipliers'!$D$45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Multipliers'!$E$45</f>
        <v>0</v>
      </c>
    </row>
    <row r="111" spans="1:42">
      <c r="A111" s="74">
        <v>59</v>
      </c>
      <c r="B111">
        <f ca="1">IF('Waste 2010'!$A119="MD",INDIRECT("'Waste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IF('Waste 2020'!$A119="MD",INDIRECT("'Waste 2020'!"&amp;'Country Selector'!$B$3&amp;ROW($A119))*10^12,0)*'Process Emissions Multipliers'!$B$45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IF('Waste 2030'!$A119="MD",INDIRECT("'Waste 2030'!"&amp;'Country Selector'!$B$3&amp;ROW($A119))*10^12,0)*'Process Emissions Multipliers'!$D$45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Multipliers'!$E$45</f>
        <v>0</v>
      </c>
    </row>
    <row r="112" spans="1:42">
      <c r="A112" s="74">
        <v>60</v>
      </c>
      <c r="B112">
        <f ca="1">IF('Waste 2010'!$A120="MD",INDIRECT("'Waste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IF('Waste 2020'!$A120="MD",INDIRECT("'Waste 2020'!"&amp;'Country Selector'!$B$3&amp;ROW($A120))*10^12,0)*'Process Emissions Multipliers'!$B$45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IF('Waste 2030'!$A120="MD",INDIRECT("'Waste 2030'!"&amp;'Country Selector'!$B$3&amp;ROW($A120))*10^12,0)*'Process Emissions Multipliers'!$D$45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Multipliers'!$E$45</f>
        <v>0</v>
      </c>
    </row>
    <row r="113" spans="1:42">
      <c r="A113" s="74">
        <v>61</v>
      </c>
      <c r="B113">
        <f ca="1">IF('Waste 2010'!$A121="MD",INDIRECT("'Waste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IF('Waste 2020'!$A121="MD",INDIRECT("'Waste 2020'!"&amp;'Country Selector'!$B$3&amp;ROW($A121))*10^12,0)*'Process Emissions Multipliers'!$B$45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IF('Waste 2030'!$A121="MD",INDIRECT("'Waste 2030'!"&amp;'Country Selector'!$B$3&amp;ROW($A121))*10^12,0)*'Process Emissions Multipliers'!$D$45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Multipliers'!$E$45</f>
        <v>0</v>
      </c>
    </row>
    <row r="114" spans="1:42">
      <c r="A114" s="74">
        <v>62</v>
      </c>
      <c r="B114">
        <f ca="1">IF('Waste 2010'!$A122="MD",INDIRECT("'Waste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IF('Waste 2020'!$A122="MD",INDIRECT("'Waste 2020'!"&amp;'Country Selector'!$B$3&amp;ROW($A122))*10^12,0)*'Process Emissions Multipliers'!$B$45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IF('Waste 2030'!$A122="MD",INDIRECT("'Waste 2030'!"&amp;'Country Selector'!$B$3&amp;ROW($A122))*10^12,0)*'Process Emissions Multipliers'!$D$45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Multipliers'!$E$45</f>
        <v>0</v>
      </c>
    </row>
    <row r="115" spans="1:42">
      <c r="A115" s="74">
        <v>63</v>
      </c>
      <c r="B115">
        <f ca="1">IF('Waste 2010'!$A123="MD",INDIRECT("'Waste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IF('Waste 2020'!$A123="MD",INDIRECT("'Waste 2020'!"&amp;'Country Selector'!$B$3&amp;ROW($A123))*10^12,0)*'Process Emissions Multipliers'!$B$45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IF('Waste 2030'!$A123="MD",INDIRECT("'Waste 2030'!"&amp;'Country Selector'!$B$3&amp;ROW($A123))*10^12,0)*'Process Emissions Multipliers'!$D$45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Multipliers'!$E$45</f>
        <v>0</v>
      </c>
    </row>
    <row r="116" spans="1:42">
      <c r="A116" s="74">
        <v>64</v>
      </c>
      <c r="B116">
        <f ca="1">IF('Waste 2010'!$A124="MD",INDIRECT("'Waste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IF('Waste 2020'!$A124="MD",INDIRECT("'Waste 2020'!"&amp;'Country Selector'!$B$3&amp;ROW($A124))*10^12,0)*'Process Emissions Multipliers'!$B$45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IF('Waste 2030'!$A124="MD",INDIRECT("'Waste 2030'!"&amp;'Country Selector'!$B$3&amp;ROW($A124))*10^12,0)*'Process Emissions Multipliers'!$D$45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Multipliers'!$E$45</f>
        <v>0</v>
      </c>
    </row>
    <row r="117" spans="1:42">
      <c r="A117" s="74">
        <v>65</v>
      </c>
      <c r="B117">
        <f ca="1">IF('Waste 2010'!$A125="MD",INDIRECT("'Waste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IF('Waste 2020'!$A125="MD",INDIRECT("'Waste 2020'!"&amp;'Country Selector'!$B$3&amp;ROW($A125))*10^12,0)*'Process Emissions Multipliers'!$B$45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IF('Waste 2030'!$A125="MD",INDIRECT("'Waste 2030'!"&amp;'Country Selector'!$B$3&amp;ROW($A125))*10^12,0)*'Process Emissions Multipliers'!$D$45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Multipliers'!$E$45</f>
        <v>0</v>
      </c>
    </row>
    <row r="118" spans="1:42">
      <c r="A118" s="74">
        <v>66</v>
      </c>
      <c r="B118">
        <f ca="1">IF('Waste 2010'!$A126="MD",INDIRECT("'Waste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IF('Waste 2020'!$A126="MD",INDIRECT("'Waste 2020'!"&amp;'Country Selector'!$B$3&amp;ROW($A126))*10^12,0)*'Process Emissions Multipliers'!$B$45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IF('Waste 2030'!$A126="MD",INDIRECT("'Waste 2030'!"&amp;'Country Selector'!$B$3&amp;ROW($A126))*10^12,0)*'Process Emissions Multipliers'!$D$45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Multipliers'!$E$45</f>
        <v>0</v>
      </c>
    </row>
    <row r="119" spans="1:42">
      <c r="A119" s="74">
        <v>67</v>
      </c>
      <c r="B119">
        <f ca="1">IF('Waste 2010'!$A127="MD",INDIRECT("'Waste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IF('Waste 2020'!$A127="MD",INDIRECT("'Waste 2020'!"&amp;'Country Selector'!$B$3&amp;ROW($A127))*10^12,0)*'Process Emissions Multipliers'!$B$45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IF('Waste 2030'!$A127="MD",INDIRECT("'Waste 2030'!"&amp;'Country Selector'!$B$3&amp;ROW($A127))*10^12,0)*'Process Emissions Multipliers'!$D$45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Multipliers'!$E$45</f>
        <v>0</v>
      </c>
    </row>
    <row r="120" spans="1:42">
      <c r="A120" s="74">
        <v>68</v>
      </c>
      <c r="B120">
        <f ca="1">IF('Waste 2010'!$A128="MD",INDIRECT("'Waste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IF('Waste 2020'!$A128="MD",INDIRECT("'Waste 2020'!"&amp;'Country Selector'!$B$3&amp;ROW($A128))*10^12,0)*'Process Emissions Multipliers'!$B$45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IF('Waste 2030'!$A128="MD",INDIRECT("'Waste 2030'!"&amp;'Country Selector'!$B$3&amp;ROW($A128))*10^12,0)*'Process Emissions Multipliers'!$D$45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Multipliers'!$E$45</f>
        <v>0</v>
      </c>
    </row>
    <row r="121" spans="1:42">
      <c r="A121" s="74">
        <v>69</v>
      </c>
      <c r="B121">
        <f ca="1">IF('Waste 2010'!$A129="MD",INDIRECT("'Waste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IF('Waste 2020'!$A129="MD",INDIRECT("'Waste 2020'!"&amp;'Country Selector'!$B$3&amp;ROW($A129))*10^12,0)*'Process Emissions Multipliers'!$B$45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IF('Waste 2030'!$A129="MD",INDIRECT("'Waste 2030'!"&amp;'Country Selector'!$B$3&amp;ROW($A129))*10^12,0)*'Process Emissions Multipliers'!$D$45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Multipliers'!$E$45</f>
        <v>0</v>
      </c>
    </row>
    <row r="122" spans="1:42">
      <c r="A122" s="74">
        <v>70</v>
      </c>
      <c r="B122">
        <f ca="1">IF('Waste 2010'!$A130="MD",INDIRECT("'Waste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IF('Waste 2020'!$A130="MD",INDIRECT("'Waste 2020'!"&amp;'Country Selector'!$B$3&amp;ROW($A130))*10^12,0)*'Process Emissions Multipliers'!$B$45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IF('Waste 2030'!$A130="MD",INDIRECT("'Waste 2030'!"&amp;'Country Selector'!$B$3&amp;ROW($A130))*10^12,0)*'Process Emissions Multipliers'!$D$45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Multipliers'!$E$45</f>
        <v>0</v>
      </c>
    </row>
    <row r="123" spans="1:42">
      <c r="A123" s="74">
        <v>71</v>
      </c>
      <c r="B123">
        <f ca="1">IF('Waste 2010'!$A131="MD",INDIRECT("'Waste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IF('Waste 2020'!$A131="MD",INDIRECT("'Waste 2020'!"&amp;'Country Selector'!$B$3&amp;ROW($A131))*10^12,0)*'Process Emissions Multipliers'!$B$45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IF('Waste 2030'!$A131="MD",INDIRECT("'Waste 2030'!"&amp;'Country Selector'!$B$3&amp;ROW($A131))*10^12,0)*'Process Emissions Multipliers'!$D$45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Multipliers'!$E$45</f>
        <v>0</v>
      </c>
    </row>
    <row r="124" spans="1:42">
      <c r="A124" s="74">
        <v>72</v>
      </c>
      <c r="B124">
        <f ca="1">IF('Waste 2010'!$A132="MD",INDIRECT("'Waste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IF('Waste 2020'!$A132="MD",INDIRECT("'Waste 2020'!"&amp;'Country Selector'!$B$3&amp;ROW($A132))*10^12,0)*'Process Emissions Multipliers'!$B$45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IF('Waste 2030'!$A132="MD",INDIRECT("'Waste 2030'!"&amp;'Country Selector'!$B$3&amp;ROW($A132))*10^12,0)*'Process Emissions Multipliers'!$D$45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Multipliers'!$E$45</f>
        <v>0</v>
      </c>
    </row>
    <row r="125" spans="1:42">
      <c r="A125" s="74">
        <v>73</v>
      </c>
      <c r="B125">
        <f ca="1">IF('Waste 2010'!$A133="MD",INDIRECT("'Waste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IF('Waste 2020'!$A133="MD",INDIRECT("'Waste 2020'!"&amp;'Country Selector'!$B$3&amp;ROW($A133))*10^12,0)*'Process Emissions Multipliers'!$B$45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IF('Waste 2030'!$A133="MD",INDIRECT("'Waste 2030'!"&amp;'Country Selector'!$B$3&amp;ROW($A133))*10^12,0)*'Process Emissions Multipliers'!$D$45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Multipliers'!$E$45</f>
        <v>0</v>
      </c>
    </row>
    <row r="126" spans="1:42">
      <c r="A126" s="74">
        <v>74</v>
      </c>
      <c r="B126">
        <f ca="1">IF('Waste 2010'!$A134="MD",INDIRECT("'Waste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IF('Waste 2020'!$A134="MD",INDIRECT("'Waste 2020'!"&amp;'Country Selector'!$B$3&amp;ROW($A134))*10^12,0)*'Process Emissions Multipliers'!$B$45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IF('Waste 2030'!$A134="MD",INDIRECT("'Waste 2030'!"&amp;'Country Selector'!$B$3&amp;ROW($A134))*10^12,0)*'Process Emissions Multipliers'!$D$45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Multipliers'!$E$45</f>
        <v>0</v>
      </c>
    </row>
    <row r="127" spans="1:42">
      <c r="A127" s="74">
        <v>75</v>
      </c>
      <c r="B127">
        <f ca="1">IF('Waste 2010'!$A135="MD",INDIRECT("'Waste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IF('Waste 2020'!$A135="MD",INDIRECT("'Waste 2020'!"&amp;'Country Selector'!$B$3&amp;ROW($A135))*10^12,0)*'Process Emissions Multipliers'!$B$45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IF('Waste 2030'!$A135="MD",INDIRECT("'Waste 2030'!"&amp;'Country Selector'!$B$3&amp;ROW($A135))*10^12,0)*'Process Emissions Multipliers'!$D$45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Multipliers'!$E$45</f>
        <v>0</v>
      </c>
    </row>
    <row r="128" spans="1:42">
      <c r="A128" s="74">
        <v>76</v>
      </c>
      <c r="B128">
        <f ca="1">IF('Waste 2010'!$A136="MD",INDIRECT("'Waste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IF('Waste 2020'!$A136="MD",INDIRECT("'Waste 2020'!"&amp;'Country Selector'!$B$3&amp;ROW($A136))*10^12,0)*'Process Emissions Multipliers'!$B$45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IF('Waste 2030'!$A136="MD",INDIRECT("'Waste 2030'!"&amp;'Country Selector'!$B$3&amp;ROW($A136))*10^12,0)*'Process Emissions Multipliers'!$D$45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Multipliers'!$E$45</f>
        <v>0</v>
      </c>
    </row>
    <row r="129" spans="1:42">
      <c r="A129" s="74">
        <v>77</v>
      </c>
      <c r="B129">
        <f ca="1">IF('Waste 2010'!$A137="MD",INDIRECT("'Waste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IF('Waste 2020'!$A137="MD",INDIRECT("'Waste 2020'!"&amp;'Country Selector'!$B$3&amp;ROW($A137))*10^12,0)*'Process Emissions Multipliers'!$B$45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IF('Waste 2030'!$A137="MD",INDIRECT("'Waste 2030'!"&amp;'Country Selector'!$B$3&amp;ROW($A137))*10^12,0)*'Process Emissions Multipliers'!$D$45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Multipliers'!$E$45</f>
        <v>0</v>
      </c>
    </row>
    <row r="130" spans="1:42">
      <c r="A130" s="74">
        <v>78</v>
      </c>
      <c r="B130">
        <f ca="1">IF('Waste 2010'!$A138="MD",INDIRECT("'Waste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IF('Waste 2020'!$A138="MD",INDIRECT("'Waste 2020'!"&amp;'Country Selector'!$B$3&amp;ROW($A138))*10^12,0)*'Process Emissions Multipliers'!$B$45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IF('Waste 2030'!$A138="MD",INDIRECT("'Waste 2030'!"&amp;'Country Selector'!$B$3&amp;ROW($A138))*10^12,0)*'Process Emissions Multipliers'!$D$45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Multipliers'!$E$45</f>
        <v>0</v>
      </c>
    </row>
    <row r="131" spans="1:42">
      <c r="A131" s="74">
        <v>79</v>
      </c>
      <c r="B131">
        <f ca="1">IF('Waste 2010'!$A139="MD",INDIRECT("'Waste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IF('Waste 2020'!$A139="MD",INDIRECT("'Waste 2020'!"&amp;'Country Selector'!$B$3&amp;ROW($A139))*10^12,0)*'Process Emissions Multipliers'!$B$45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IF('Waste 2030'!$A139="MD",INDIRECT("'Waste 2030'!"&amp;'Country Selector'!$B$3&amp;ROW($A139))*10^12,0)*'Process Emissions Multipliers'!$D$45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Multipliers'!$E$45</f>
        <v>0</v>
      </c>
    </row>
    <row r="132" spans="1:42">
      <c r="A132" s="74">
        <v>80</v>
      </c>
      <c r="B132">
        <f ca="1">IF('Waste 2010'!$A140="MD",INDIRECT("'Waste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IF('Waste 2020'!$A140="MD",INDIRECT("'Waste 2020'!"&amp;'Country Selector'!$B$3&amp;ROW($A140))*10^12,0)*'Process Emissions Multipliers'!$B$45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IF('Waste 2030'!$A140="MD",INDIRECT("'Waste 2030'!"&amp;'Country Selector'!$B$3&amp;ROW($A140))*10^12,0)*'Process Emissions Multipliers'!$D$45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Multipliers'!$E$45</f>
        <v>0</v>
      </c>
    </row>
    <row r="133" spans="1:42">
      <c r="A133" s="74">
        <v>81</v>
      </c>
      <c r="B133">
        <f ca="1">IF('Waste 2010'!$A141="MD",INDIRECT("'Waste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IF('Waste 2020'!$A141="MD",INDIRECT("'Waste 2020'!"&amp;'Country Selector'!$B$3&amp;ROW($A141))*10^12,0)*'Process Emissions Multipliers'!$B$45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IF('Waste 2030'!$A141="MD",INDIRECT("'Waste 2030'!"&amp;'Country Selector'!$B$3&amp;ROW($A141))*10^12,0)*'Process Emissions Multipliers'!$D$45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Multipliers'!$E$45</f>
        <v>0</v>
      </c>
    </row>
    <row r="134" spans="1:42">
      <c r="A134" s="74">
        <v>82</v>
      </c>
      <c r="B134">
        <f ca="1">IF('Waste 2010'!$A142="MD",INDIRECT("'Waste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IF('Waste 2020'!$A142="MD",INDIRECT("'Waste 2020'!"&amp;'Country Selector'!$B$3&amp;ROW($A142))*10^12,0)*'Process Emissions Multipliers'!$B$45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IF('Waste 2030'!$A142="MD",INDIRECT("'Waste 2030'!"&amp;'Country Selector'!$B$3&amp;ROW($A142))*10^12,0)*'Process Emissions Multipliers'!$D$45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Multipliers'!$E$45</f>
        <v>0</v>
      </c>
    </row>
    <row r="135" spans="1:42">
      <c r="A135" s="74">
        <v>83</v>
      </c>
      <c r="B135">
        <f ca="1">IF('Waste 2010'!$A143="MD",INDIRECT("'Waste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IF('Waste 2020'!$A143="MD",INDIRECT("'Waste 2020'!"&amp;'Country Selector'!$B$3&amp;ROW($A143))*10^12,0)*'Process Emissions Multipliers'!$B$45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IF('Waste 2030'!$A143="MD",INDIRECT("'Waste 2030'!"&amp;'Country Selector'!$B$3&amp;ROW($A143))*10^12,0)*'Process Emissions Multipliers'!$D$45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Multipliers'!$E$45</f>
        <v>0</v>
      </c>
    </row>
    <row r="136" spans="1:42">
      <c r="A136" s="74">
        <v>84</v>
      </c>
      <c r="B136">
        <f ca="1">IF('Waste 2010'!$A144="MD",INDIRECT("'Waste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IF('Waste 2020'!$A144="MD",INDIRECT("'Waste 2020'!"&amp;'Country Selector'!$B$3&amp;ROW($A144))*10^12,0)*'Process Emissions Multipliers'!$B$45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IF('Waste 2030'!$A144="MD",INDIRECT("'Waste 2030'!"&amp;'Country Selector'!$B$3&amp;ROW($A144))*10^12,0)*'Process Emissions Multipliers'!$D$45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Multipliers'!$E$45</f>
        <v>0</v>
      </c>
    </row>
    <row r="137" spans="1:42">
      <c r="A137" s="74">
        <v>85</v>
      </c>
      <c r="B137">
        <f ca="1">IF('Waste 2010'!$A145="MD",INDIRECT("'Waste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IF('Waste 2020'!$A145="MD",INDIRECT("'Waste 2020'!"&amp;'Country Selector'!$B$3&amp;ROW($A145))*10^12,0)*'Process Emissions Multipliers'!$B$45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IF('Waste 2030'!$A145="MD",INDIRECT("'Waste 2030'!"&amp;'Country Selector'!$B$3&amp;ROW($A145))*10^12,0)*'Process Emissions Multipliers'!$D$45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Multipliers'!$E$45</f>
        <v>0</v>
      </c>
    </row>
    <row r="138" spans="1:42">
      <c r="A138" s="74">
        <v>86</v>
      </c>
      <c r="B138">
        <f ca="1">IF('Waste 2010'!$A146="MD",INDIRECT("'Waste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IF('Waste 2020'!$A146="MD",INDIRECT("'Waste 2020'!"&amp;'Country Selector'!$B$3&amp;ROW($A146))*10^12,0)*'Process Emissions Multipliers'!$B$45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IF('Waste 2030'!$A146="MD",INDIRECT("'Waste 2030'!"&amp;'Country Selector'!$B$3&amp;ROW($A146))*10^12,0)*'Process Emissions Multipliers'!$D$45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Multipliers'!$E$45</f>
        <v>0</v>
      </c>
    </row>
    <row r="139" spans="1:42">
      <c r="A139" s="74">
        <v>87</v>
      </c>
      <c r="B139">
        <f ca="1">IF('Waste 2010'!$A147="MD",INDIRECT("'Waste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IF('Waste 2020'!$A147="MD",INDIRECT("'Waste 2020'!"&amp;'Country Selector'!$B$3&amp;ROW($A147))*10^12,0)*'Process Emissions Multipliers'!$B$45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IF('Waste 2030'!$A147="MD",INDIRECT("'Waste 2030'!"&amp;'Country Selector'!$B$3&amp;ROW($A147))*10^12,0)*'Process Emissions Multipliers'!$D$45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Multipliers'!$E$45</f>
        <v>0</v>
      </c>
    </row>
    <row r="140" spans="1:42">
      <c r="A140" s="74">
        <v>88</v>
      </c>
      <c r="B140">
        <f ca="1">IF('Waste 2010'!$A148="MD",INDIRECT("'Waste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IF('Waste 2020'!$A148="MD",INDIRECT("'Waste 2020'!"&amp;'Country Selector'!$B$3&amp;ROW($A148))*10^12,0)*'Process Emissions Multipliers'!$B$45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IF('Waste 2030'!$A148="MD",INDIRECT("'Waste 2030'!"&amp;'Country Selector'!$B$3&amp;ROW($A148))*10^12,0)*'Process Emissions Multipliers'!$D$45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Multipliers'!$E$45</f>
        <v>0</v>
      </c>
    </row>
    <row r="141" spans="1:42">
      <c r="A141" s="74">
        <v>89</v>
      </c>
      <c r="B141">
        <f ca="1">IF('Waste 2010'!$A149="MD",INDIRECT("'Waste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IF('Waste 2020'!$A149="MD",INDIRECT("'Waste 2020'!"&amp;'Country Selector'!$B$3&amp;ROW($A149))*10^12,0)*'Process Emissions Multipliers'!$B$45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IF('Waste 2030'!$A149="MD",INDIRECT("'Waste 2030'!"&amp;'Country Selector'!$B$3&amp;ROW($A149))*10^12,0)*'Process Emissions Multipliers'!$D$45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Multipliers'!$E$45</f>
        <v>0</v>
      </c>
    </row>
    <row r="142" spans="1:42">
      <c r="A142" s="74">
        <v>90</v>
      </c>
      <c r="B142">
        <f ca="1">IF('Waste 2010'!$A150="MD",INDIRECT("'Waste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IF('Waste 2020'!$A150="MD",INDIRECT("'Waste 2020'!"&amp;'Country Selector'!$B$3&amp;ROW($A150))*10^12,0)*'Process Emissions Multipliers'!$B$45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IF('Waste 2030'!$A150="MD",INDIRECT("'Waste 2030'!"&amp;'Country Selector'!$B$3&amp;ROW($A150))*10^12,0)*'Process Emissions Multipliers'!$D$45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Multipliers'!$E$45</f>
        <v>0</v>
      </c>
    </row>
    <row r="143" spans="1:42">
      <c r="A143" s="74">
        <v>91</v>
      </c>
      <c r="B143">
        <f ca="1">IF('Waste 2010'!$A151="MD",INDIRECT("'Waste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IF('Waste 2020'!$A151="MD",INDIRECT("'Waste 2020'!"&amp;'Country Selector'!$B$3&amp;ROW($A151))*10^12,0)*'Process Emissions Multipliers'!$B$45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IF('Waste 2030'!$A151="MD",INDIRECT("'Waste 2030'!"&amp;'Country Selector'!$B$3&amp;ROW($A151))*10^12,0)*'Process Emissions Multipliers'!$D$45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Multipliers'!$E$45</f>
        <v>0</v>
      </c>
    </row>
    <row r="144" spans="1:42">
      <c r="A144" s="74">
        <v>92</v>
      </c>
      <c r="B144">
        <f ca="1">IF('Waste 2010'!$A152="MD",INDIRECT("'Waste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IF('Waste 2020'!$A152="MD",INDIRECT("'Waste 2020'!"&amp;'Country Selector'!$B$3&amp;ROW($A152))*10^12,0)*'Process Emissions Multipliers'!$B$45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IF('Waste 2030'!$A152="MD",INDIRECT("'Waste 2030'!"&amp;'Country Selector'!$B$3&amp;ROW($A152))*10^12,0)*'Process Emissions Multipliers'!$D$45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Multipliers'!$E$45</f>
        <v>0</v>
      </c>
    </row>
    <row r="145" spans="1:42">
      <c r="A145" s="74">
        <v>93</v>
      </c>
      <c r="B145">
        <f ca="1">IF('Waste 2010'!$A153="MD",INDIRECT("'Waste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IF('Waste 2020'!$A153="MD",INDIRECT("'Waste 2020'!"&amp;'Country Selector'!$B$3&amp;ROW($A153))*10^12,0)*'Process Emissions Multipliers'!$B$45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IF('Waste 2030'!$A153="MD",INDIRECT("'Waste 2030'!"&amp;'Country Selector'!$B$3&amp;ROW($A153))*10^12,0)*'Process Emissions Multipliers'!$D$45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Multipliers'!$E$45</f>
        <v>0</v>
      </c>
    </row>
    <row r="146" spans="1:42">
      <c r="A146" s="74">
        <v>94</v>
      </c>
      <c r="B146">
        <f ca="1">IF('Waste 2010'!$A154="MD",INDIRECT("'Waste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IF('Waste 2020'!$A154="MD",INDIRECT("'Waste 2020'!"&amp;'Country Selector'!$B$3&amp;ROW($A154))*10^12,0)*'Process Emissions Multipliers'!$B$45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IF('Waste 2030'!$A154="MD",INDIRECT("'Waste 2030'!"&amp;'Country Selector'!$B$3&amp;ROW($A154))*10^12,0)*'Process Emissions Multipliers'!$D$45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Multipliers'!$E$45</f>
        <v>0</v>
      </c>
    </row>
    <row r="147" spans="1:42">
      <c r="A147" s="74">
        <v>95</v>
      </c>
      <c r="B147">
        <f ca="1">IF('Waste 2010'!$A155="MD",INDIRECT("'Waste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IF('Waste 2020'!$A155="MD",INDIRECT("'Waste 2020'!"&amp;'Country Selector'!$B$3&amp;ROW($A155))*10^12,0)*'Process Emissions Multipliers'!$B$45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IF('Waste 2030'!$A155="MD",INDIRECT("'Waste 2030'!"&amp;'Country Selector'!$B$3&amp;ROW($A155))*10^12,0)*'Process Emissions Multipliers'!$D$45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Multipliers'!$E$45</f>
        <v>0</v>
      </c>
    </row>
    <row r="148" spans="1:42">
      <c r="A148" s="74">
        <v>96</v>
      </c>
      <c r="B148">
        <f ca="1">IF('Waste 2010'!$A156="MD",INDIRECT("'Waste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IF('Waste 2020'!$A156="MD",INDIRECT("'Waste 2020'!"&amp;'Country Selector'!$B$3&amp;ROW($A156))*10^12,0)*'Process Emissions Multipliers'!$B$45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IF('Waste 2030'!$A156="MD",INDIRECT("'Waste 2030'!"&amp;'Country Selector'!$B$3&amp;ROW($A156))*10^12,0)*'Process Emissions Multipliers'!$D$45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Multipliers'!$E$45</f>
        <v>0</v>
      </c>
    </row>
    <row r="149" spans="1:42">
      <c r="A149" s="74">
        <v>97</v>
      </c>
      <c r="B149">
        <f ca="1">IF('Waste 2010'!$A157="MD",INDIRECT("'Waste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IF('Waste 2020'!$A157="MD",INDIRECT("'Waste 2020'!"&amp;'Country Selector'!$B$3&amp;ROW($A157))*10^12,0)*'Process Emissions Multipliers'!$B$45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IF('Waste 2030'!$A157="MD",INDIRECT("'Waste 2030'!"&amp;'Country Selector'!$B$3&amp;ROW($A157))*10^12,0)*'Process Emissions Multipliers'!$D$45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Multipliers'!$E$45</f>
        <v>0</v>
      </c>
    </row>
    <row r="150" spans="1:42">
      <c r="A150" s="74">
        <v>98</v>
      </c>
      <c r="B150">
        <f ca="1">IF('Waste 2010'!$A158="MD",INDIRECT("'Waste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IF('Waste 2020'!$A158="MD",INDIRECT("'Waste 2020'!"&amp;'Country Selector'!$B$3&amp;ROW($A158))*10^12,0)*'Process Emissions Multipliers'!$B$45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IF('Waste 2030'!$A158="MD",INDIRECT("'Waste 2030'!"&amp;'Country Selector'!$B$3&amp;ROW($A158))*10^12,0)*'Process Emissions Multipliers'!$D$45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Multipliers'!$E$45</f>
        <v>0</v>
      </c>
    </row>
    <row r="151" spans="1:42">
      <c r="A151" s="74">
        <v>99</v>
      </c>
      <c r="B151">
        <f ca="1">IF('Waste 2010'!$A159="MD",INDIRECT("'Waste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IF('Waste 2020'!$A159="MD",INDIRECT("'Waste 2020'!"&amp;'Country Selector'!$B$3&amp;ROW($A159))*10^12,0)*'Process Emissions Multipliers'!$B$45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IF('Waste 2030'!$A159="MD",INDIRECT("'Waste 2030'!"&amp;'Country Selector'!$B$3&amp;ROW($A159))*10^12,0)*'Process Emissions Multipliers'!$D$45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Multipliers'!$E$45</f>
        <v>0</v>
      </c>
    </row>
    <row r="152" spans="1:42">
      <c r="A152" s="74">
        <v>100</v>
      </c>
      <c r="B152">
        <f ca="1">IF('Waste 2010'!$A160="MD",INDIRECT("'Waste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IF('Waste 2020'!$A160="MD",INDIRECT("'Waste 2020'!"&amp;'Country Selector'!$B$3&amp;ROW($A160))*10^12,0)*'Process Emissions Multipliers'!$B$45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IF('Waste 2030'!$A160="MD",INDIRECT("'Waste 2030'!"&amp;'Country Selector'!$B$3&amp;ROW($A160))*10^12,0)*'Process Emissions Multipliers'!$D$45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Multipliers'!$E$45</f>
        <v>0</v>
      </c>
    </row>
    <row r="153" spans="1:42">
      <c r="A153" s="74">
        <v>150</v>
      </c>
      <c r="B153">
        <f ca="1">IF('Waste 2010'!$A161="MD",INDIRECT("'Waste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IF('Waste 2020'!$A161="MD",INDIRECT("'Waste 2020'!"&amp;'Country Selector'!$B$3&amp;ROW($A161))*10^12,0)*'Process Emissions Multipliers'!$B$45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IF('Waste 2030'!$A161="MD",INDIRECT("'Waste 2030'!"&amp;'Country Selector'!$B$3&amp;ROW($A161))*10^12,0)*'Process Emissions Multipliers'!$D$45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Multipliers'!$E$45</f>
        <v>0</v>
      </c>
    </row>
    <row r="154" spans="1:42">
      <c r="A154" s="74">
        <v>200</v>
      </c>
      <c r="B154">
        <f ca="1">IF('Waste 2010'!$A162="MD",INDIRECT("'Waste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IF('Waste 2020'!$A162="MD",INDIRECT("'Waste 2020'!"&amp;'Country Selector'!$B$3&amp;ROW($A162))*10^12,0)*'Process Emissions Multipliers'!$B$45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IF('Waste 2030'!$A162="MD",INDIRECT("'Waste 2030'!"&amp;'Country Selector'!$B$3&amp;ROW($A162))*10^12,0)*'Process Emissions Multipliers'!$D$45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Multipliers'!$E$45</f>
        <v>0</v>
      </c>
    </row>
    <row r="155" spans="1:42">
      <c r="A155" s="74">
        <v>250</v>
      </c>
      <c r="B155">
        <f ca="1">IF('Waste 2010'!$A163="MD",INDIRECT("'Waste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IF('Waste 2020'!$A163="MD",INDIRECT("'Waste 2020'!"&amp;'Country Selector'!$B$3&amp;ROW($A163))*10^12,0)*'Process Emissions Multipliers'!$B$45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IF('Waste 2030'!$A163="MD",INDIRECT("'Waste 2030'!"&amp;'Country Selector'!$B$3&amp;ROW($A163))*10^12,0)*'Process Emissions Multipliers'!$D$45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Multipliers'!$E$45</f>
        <v>0</v>
      </c>
    </row>
    <row r="156" spans="1:42">
      <c r="A156" s="74">
        <v>300</v>
      </c>
      <c r="B156">
        <f ca="1">IF('Waste 2010'!$A164="MD",INDIRECT("'Waste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IF('Waste 2020'!$A164="MD",INDIRECT("'Waste 2020'!"&amp;'Country Selector'!$B$3&amp;ROW($A164))*10^12,0)*'Process Emissions Multipliers'!$B$45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IF('Waste 2030'!$A164="MD",INDIRECT("'Waste 2030'!"&amp;'Country Selector'!$B$3&amp;ROW($A164))*10^12,0)*'Process Emissions Multipliers'!$D$45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Multipliers'!$E$45</f>
        <v>0</v>
      </c>
    </row>
    <row r="157" spans="1:42">
      <c r="A157" s="74">
        <v>350</v>
      </c>
      <c r="B157">
        <f ca="1">IF('Waste 2010'!$A165="MD",INDIRECT("'Waste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IF('Waste 2020'!$A165="MD",INDIRECT("'Waste 2020'!"&amp;'Country Selector'!$B$3&amp;ROW($A165))*10^12,0)*'Process Emissions Multipliers'!$B$45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IF('Waste 2030'!$A165="MD",INDIRECT("'Waste 2030'!"&amp;'Country Selector'!$B$3&amp;ROW($A165))*10^12,0)*'Process Emissions Multipliers'!$D$45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Multipliers'!$E$45</f>
        <v>0</v>
      </c>
    </row>
    <row r="158" spans="1:42">
      <c r="A158" s="74">
        <v>400</v>
      </c>
      <c r="B158">
        <f ca="1">IF('Waste 2010'!$A166="MD",INDIRECT("'Waste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IF('Waste 2020'!$A166="MD",INDIRECT("'Waste 2020'!"&amp;'Country Selector'!$B$3&amp;ROW($A166))*10^12,0)*'Process Emissions Multipliers'!$B$45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IF('Waste 2030'!$A166="MD",INDIRECT("'Waste 2030'!"&amp;'Country Selector'!$B$3&amp;ROW($A166))*10^12,0)*'Process Emissions Multipliers'!$D$45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Multipliers'!$E$45</f>
        <v>0</v>
      </c>
    </row>
    <row r="159" spans="1:42">
      <c r="A159" s="74">
        <v>450</v>
      </c>
      <c r="B159">
        <f ca="1">IF('Waste 2010'!$A167="MD",INDIRECT("'Waste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IF('Waste 2020'!$A167="MD",INDIRECT("'Waste 2020'!"&amp;'Country Selector'!$B$3&amp;ROW($A167))*10^12,0)*'Process Emissions Multipliers'!$B$45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IF('Waste 2030'!$A167="MD",INDIRECT("'Waste 2030'!"&amp;'Country Selector'!$B$3&amp;ROW($A167))*10^12,0)*'Process Emissions Multipliers'!$D$45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Multipliers'!$E$45</f>
        <v>0</v>
      </c>
    </row>
    <row r="160" spans="1:42">
      <c r="A160" s="74">
        <v>500</v>
      </c>
      <c r="B160">
        <f ca="1">IF('Waste 2010'!$A168="MD",INDIRECT("'Waste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IF('Waste 2020'!$A168="MD",INDIRECT("'Waste 2020'!"&amp;'Country Selector'!$B$3&amp;ROW($A168))*10^12,0)*'Process Emissions Multipliers'!$B$45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IF('Waste 2030'!$A168="MD",INDIRECT("'Waste 2030'!"&amp;'Country Selector'!$B$3&amp;ROW($A168))*10^12,0)*'Process Emissions Multipliers'!$D$45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Multipliers'!$E$45</f>
        <v>0</v>
      </c>
    </row>
    <row r="161" spans="1:42">
      <c r="A161" s="74">
        <v>550</v>
      </c>
      <c r="B161">
        <f ca="1">IF('Waste 2010'!$A169="MD",INDIRECT("'Waste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IF('Waste 2020'!$A169="MD",INDIRECT("'Waste 2020'!"&amp;'Country Selector'!$B$3&amp;ROW($A169))*10^12,0)*'Process Emissions Multipliers'!$B$45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IF('Waste 2030'!$A169="MD",INDIRECT("'Waste 2030'!"&amp;'Country Selector'!$B$3&amp;ROW($A169))*10^12,0)*'Process Emissions Multipliers'!$D$45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Multipliers'!$E$45</f>
        <v>0</v>
      </c>
    </row>
    <row r="162" spans="1:42">
      <c r="A162" s="74">
        <v>600</v>
      </c>
      <c r="B162">
        <f ca="1">IF('Waste 2010'!$A170="MD",INDIRECT("'Waste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IF('Waste 2020'!$A170="MD",INDIRECT("'Waste 2020'!"&amp;'Country Selector'!$B$3&amp;ROW($A170))*10^12,0)*'Process Emissions Multipliers'!$B$45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IF('Waste 2030'!$A170="MD",INDIRECT("'Waste 2030'!"&amp;'Country Selector'!$B$3&amp;ROW($A170))*10^12,0)*'Process Emissions Multipliers'!$D$45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Multipliers'!$E$45</f>
        <v>0</v>
      </c>
    </row>
    <row r="163" spans="1:42">
      <c r="A163" s="74">
        <v>650</v>
      </c>
      <c r="B163">
        <f ca="1">IF('Waste 2010'!$A171="MD",INDIRECT("'Waste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IF('Waste 2020'!$A171="MD",INDIRECT("'Waste 2020'!"&amp;'Country Selector'!$B$3&amp;ROW($A171))*10^12,0)*'Process Emissions Multipliers'!$B$45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IF('Waste 2030'!$A171="MD",INDIRECT("'Waste 2030'!"&amp;'Country Selector'!$B$3&amp;ROW($A171))*10^12,0)*'Process Emissions Multipliers'!$D$45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Multipliers'!$E$45</f>
        <v>0</v>
      </c>
    </row>
    <row r="164" spans="1:42">
      <c r="A164" s="74">
        <v>700</v>
      </c>
      <c r="B164">
        <f ca="1">IF('Waste 2010'!$A172="MD",INDIRECT("'Waste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IF('Waste 2020'!$A172="MD",INDIRECT("'Waste 2020'!"&amp;'Country Selector'!$B$3&amp;ROW($A172))*10^12,0)*'Process Emissions Multipliers'!$B$45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IF('Waste 2030'!$A172="MD",INDIRECT("'Waste 2030'!"&amp;'Country Selector'!$B$3&amp;ROW($A172))*10^12,0)*'Process Emissions Multipliers'!$D$45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Multipliers'!$E$45</f>
        <v>0</v>
      </c>
    </row>
    <row r="165" spans="1:42">
      <c r="A165" s="74">
        <v>750</v>
      </c>
      <c r="B165">
        <f ca="1">IF('Waste 2010'!$A173="MD",INDIRECT("'Waste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IF('Waste 2020'!$A173="MD",INDIRECT("'Waste 2020'!"&amp;'Country Selector'!$B$3&amp;ROW($A173))*10^12,0)*'Process Emissions Multipliers'!$B$45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IF('Waste 2030'!$A173="MD",INDIRECT("'Waste 2030'!"&amp;'Country Selector'!$B$3&amp;ROW($A173))*10^12,0)*'Process Emissions Multipliers'!$D$45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Multipliers'!$E$45</f>
        <v>0</v>
      </c>
    </row>
    <row r="166" spans="1:42">
      <c r="A166" s="74">
        <v>800</v>
      </c>
      <c r="B166">
        <f ca="1">IF('Waste 2010'!$A174="MD",INDIRECT("'Waste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IF('Waste 2020'!$A174="MD",INDIRECT("'Waste 2020'!"&amp;'Country Selector'!$B$3&amp;ROW($A174))*10^12,0)*'Process Emissions Multipliers'!$B$45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IF('Waste 2030'!$A174="MD",INDIRECT("'Waste 2030'!"&amp;'Country Selector'!$B$3&amp;ROW($A174))*10^12,0)*'Process Emissions Multipliers'!$D$45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Multipliers'!$E$45</f>
        <v>0</v>
      </c>
    </row>
    <row r="167" spans="1:42">
      <c r="A167" s="74">
        <v>850</v>
      </c>
      <c r="B167">
        <f ca="1">IF('Waste 2010'!$A175="MD",INDIRECT("'Waste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IF('Waste 2020'!$A175="MD",INDIRECT("'Waste 2020'!"&amp;'Country Selector'!$B$3&amp;ROW($A175))*10^12,0)*'Process Emissions Multipliers'!$B$45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IF('Waste 2030'!$A175="MD",INDIRECT("'Waste 2030'!"&amp;'Country Selector'!$B$3&amp;ROW($A175))*10^12,0)*'Process Emissions Multipliers'!$D$45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Multipliers'!$E$45</f>
        <v>0</v>
      </c>
    </row>
    <row r="168" spans="1:42">
      <c r="A168" s="74">
        <v>900</v>
      </c>
      <c r="B168">
        <f ca="1">IF('Waste 2010'!$A176="MD",INDIRECT("'Waste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2020'!$A176="MD",INDIRECT("'Waste 2020'!"&amp;'Country Selector'!$B$3&amp;ROW($A176))*10^12,0)*'Process Emissions Multipliers'!$B$45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2030'!$A176="MD",INDIRECT("'Waste 2030'!"&amp;'Country Selector'!$B$3&amp;ROW($A176))*10^12,0)*'Process Emissions Multipliers'!$D$45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Multipliers'!$E$45</f>
        <v>0</v>
      </c>
    </row>
    <row r="169" spans="1:42">
      <c r="A169" s="74">
        <v>950</v>
      </c>
      <c r="B169">
        <f ca="1">IF('Waste 2010'!$A177="MD",INDIRECT("'Waste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IF('Waste 2020'!$A177="MD",INDIRECT("'Waste 2020'!"&amp;'Country Selector'!$B$3&amp;ROW($A177))*10^12,0)*'Process Emissions Multipliers'!$B$45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IF('Waste 2030'!$A177="MD",INDIRECT("'Waste 2030'!"&amp;'Country Selector'!$B$3&amp;ROW($A177))*10^12,0)*'Process Emissions Multipliers'!$D$45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Multipliers'!$E$45</f>
        <v>0</v>
      </c>
    </row>
    <row r="170" spans="1:42">
      <c r="A170" s="74">
        <v>1000</v>
      </c>
      <c r="B170">
        <f ca="1">IF('Waste 2010'!$A178="MD",INDIRECT("'Waste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IF('Waste 2020'!$A178="MD",INDIRECT("'Waste 2020'!"&amp;'Country Selector'!$B$3&amp;ROW($A178))*10^12,0)*'Process Emissions Multipliers'!$B$45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IF('Waste 2030'!$A178="MD",INDIRECT("'Waste 2030'!"&amp;'Country Selector'!$B$3&amp;ROW($A178))*10^12,0)*'Process Emissions Multipliers'!$D$45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Multipliers'!$E$45</f>
        <v>0</v>
      </c>
    </row>
    <row r="171" spans="1:42">
      <c r="A171" s="74">
        <v>1500</v>
      </c>
      <c r="B171">
        <f ca="1">IF('Waste 2010'!$A179="MD",INDIRECT("'Waste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IF('Waste 2020'!$A179="MD",INDIRECT("'Waste 2020'!"&amp;'Country Selector'!$B$3&amp;ROW($A179))*10^12,0)*'Process Emissions Multipliers'!$B$45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IF('Waste 2030'!$A179="MD",INDIRECT("'Waste 2030'!"&amp;'Country Selector'!$B$3&amp;ROW($A179))*10^12,0)*'Process Emissions Multipliers'!$D$45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Multipliers'!$E$45</f>
        <v>0</v>
      </c>
    </row>
    <row r="172" spans="1:42">
      <c r="A172" s="74">
        <v>2000</v>
      </c>
      <c r="B172">
        <f ca="1">IF('Waste 2010'!$A180="MD",INDIRECT("'Waste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IF('Waste 2020'!$A180="MD",INDIRECT("'Waste 2020'!"&amp;'Country Selector'!$B$3&amp;ROW($A180))*10^12,0)*'Process Emissions Multipliers'!$B$45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IF('Waste 2030'!$A180="MD",INDIRECT("'Waste 2030'!"&amp;'Country Selector'!$B$3&amp;ROW($A180))*10^12,0)*'Process Emissions Multipliers'!$D$45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Multipliers'!$E$45</f>
        <v>0</v>
      </c>
    </row>
    <row r="173" spans="1:42">
      <c r="A173" s="74">
        <v>3000</v>
      </c>
      <c r="B173">
        <f ca="1">IF('Waste 2010'!$A181="MD",INDIRECT("'Waste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IF('Waste 2020'!$A181="MD",INDIRECT("'Waste 2020'!"&amp;'Country Selector'!$B$3&amp;ROW($A181))*10^12,0)*'Process Emissions Multipliers'!$B$45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IF('Waste 2030'!$A181="MD",INDIRECT("'Waste 2030'!"&amp;'Country Selector'!$B$3&amp;ROW($A181))*10^12,0)*'Process Emissions Multipliers'!$D$45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Multipliers'!$E$45</f>
        <v>0</v>
      </c>
    </row>
    <row r="174" spans="1:42">
      <c r="A174" s="74">
        <v>5000</v>
      </c>
      <c r="B174">
        <f ca="1">IF('Waste 2010'!$A182="MD",INDIRECT("'Waste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IF('Waste 2020'!$A182="MD",INDIRECT("'Waste 2020'!"&amp;'Country Selector'!$B$3&amp;ROW($A182))*10^12,0)*'Process Emissions Multipliers'!$B$45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IF('Waste 2030'!$A182="MD",INDIRECT("'Waste 2030'!"&amp;'Country Selector'!$B$3&amp;ROW($A182))*10^12,0)*'Process Emissions Multipliers'!$D$45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Multipliers'!$E$45</f>
        <v>0</v>
      </c>
    </row>
    <row r="175" spans="1:42">
      <c r="A175" s="74">
        <v>10000</v>
      </c>
      <c r="B175">
        <f ca="1">IF('Waste 2010'!$A183="MD",INDIRECT("'Waste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IF('Waste 2020'!$A183="MD",INDIRECT("'Waste 2020'!"&amp;'Country Selector'!$B$3&amp;ROW($A183))*10^12,0)*'Process Emissions Multipliers'!$B$45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IF('Waste 2030'!$A183="MD",INDIRECT("'Waste 2030'!"&amp;'Country Selector'!$B$3&amp;ROW($A183))*10^12,0)*'Process Emissions Multipliers'!$D$45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Multipliers'!$E$45</f>
        <v>0</v>
      </c>
    </row>
    <row r="176" spans="1:42">
      <c r="A176" s="74">
        <v>100000</v>
      </c>
      <c r="B176">
        <f ca="1">IF('Waste 2010'!$A184="MD",INDIRECT("'Waste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IF('Waste 2020'!$A184="MD",INDIRECT("'Waste 2020'!"&amp;'Country Selector'!$B$3&amp;ROW($A184))*10^12,0)*'Process Emissions Multipliers'!$B$45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IF('Waste 2030'!$A184="MD",INDIRECT("'Waste 2030'!"&amp;'Country Selector'!$B$3&amp;ROW($A184))*10^12,0)*'Process Emissions Multipliers'!$D$45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Multipliers'!$E$45</f>
        <v>0</v>
      </c>
    </row>
    <row r="177" spans="1:42">
      <c r="A177" s="74">
        <v>1000000</v>
      </c>
      <c r="B177">
        <f ca="1">IF('Waste 2010'!$A185="MD",INDIRECT("'Waste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2020'!$A185="MD",INDIRECT("'Waste 2020'!"&amp;'Country Selector'!$B$3&amp;ROW($A185))*10^12,0)*'Process Emissions Multipliers'!$B$45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2030'!$A185="MD",INDIRECT("'Waste 2030'!"&amp;'Country Selector'!$B$3&amp;ROW($A185))*10^12,0)*'Process Emissions Multipliers'!$D$45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Multipliers'!$E$45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O1" workbookViewId="0">
      <selection activeCell="AP2" sqref="AP2:AP177"/>
    </sheetView>
  </sheetViews>
  <sheetFormatPr defaultRowHeight="15"/>
  <cols>
    <col min="1" max="1" width="28.85546875" customWidth="1"/>
    <col min="2" max="2" width="11" bestFit="1" customWidth="1"/>
    <col min="12" max="12" width="9.140625" customWidth="1"/>
    <col min="22" max="22" width="10.85546875" customWidth="1"/>
    <col min="42" max="42" width="10.28515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IF('Soil 2010'!$A10="CM",INDIRECT("'Soil 2010'!"&amp;'Country Selector'!$B$3&amp;ROW($A10))*10^12,0)</f>
        <v>4766399945153.5781</v>
      </c>
      <c r="C2" s="90">
        <f ca="1">$B2*($L$1-C$1)/($L$1-$B$1)+$L2*(C$1-$B$1)/($L$1-$B$1)</f>
        <v>6741460558612.1445</v>
      </c>
      <c r="D2" s="90">
        <f t="shared" ref="D2:K17" ca="1" si="0">$B2*($L$1-D$1)/($L$1-$B$1)+$L2*(D$1-$B$1)/($L$1-$B$1)</f>
        <v>8716521172070.71</v>
      </c>
      <c r="E2" s="90">
        <f t="shared" ca="1" si="0"/>
        <v>10691581785529.277</v>
      </c>
      <c r="F2" s="90">
        <f t="shared" ca="1" si="0"/>
        <v>12666642398987.842</v>
      </c>
      <c r="G2" s="90">
        <f t="shared" ca="1" si="0"/>
        <v>14641703012446.408</v>
      </c>
      <c r="H2" s="90">
        <f t="shared" ca="1" si="0"/>
        <v>16616763625904.975</v>
      </c>
      <c r="I2" s="90">
        <f t="shared" ca="1" si="0"/>
        <v>18591824239363.539</v>
      </c>
      <c r="J2" s="90">
        <f t="shared" ca="1" si="0"/>
        <v>20566884852822.105</v>
      </c>
      <c r="K2" s="90">
        <f t="shared" ca="1" si="0"/>
        <v>22541945466280.676</v>
      </c>
      <c r="L2">
        <f ca="1">IF('Soil 2020'!$A10="CM",INDIRECT("'Soil 2020'!"&amp;'Country Selector'!$B$3&amp;ROW($A10))*10^12,0)*'Process Emissions Multipliers'!$B$57</f>
        <v>24517006079739.238</v>
      </c>
      <c r="M2" s="90">
        <f ca="1">$L2*($V$1-M$1)/($V$1-$L$1)+$V2*(M$1-$L$1)/($V$1-$L$1)</f>
        <v>23222094284702.008</v>
      </c>
      <c r="N2" s="90">
        <f t="shared" ref="N2:U17" ca="1" si="1">$L2*($V$1-N$1)/($V$1-$L$1)+$V2*(N$1-$L$1)/($V$1-$L$1)</f>
        <v>21927182489664.773</v>
      </c>
      <c r="O2" s="90">
        <f t="shared" ca="1" si="1"/>
        <v>20632270694627.539</v>
      </c>
      <c r="P2" s="90">
        <f t="shared" ca="1" si="1"/>
        <v>19337358899590.305</v>
      </c>
      <c r="Q2" s="90">
        <f t="shared" ca="1" si="1"/>
        <v>18042447104553.074</v>
      </c>
      <c r="R2" s="90">
        <f t="shared" ca="1" si="1"/>
        <v>16747535309515.84</v>
      </c>
      <c r="S2" s="90">
        <f t="shared" ca="1" si="1"/>
        <v>15452623514478.607</v>
      </c>
      <c r="T2" s="90">
        <f t="shared" ca="1" si="1"/>
        <v>14157711719441.375</v>
      </c>
      <c r="U2" s="90">
        <f t="shared" ca="1" si="1"/>
        <v>12862799924404.141</v>
      </c>
      <c r="V2">
        <f ca="1">IF('Soil 2030'!$A10="CM",INDIRECT("'Soil 2030'!"&amp;'Country Selector'!$B$3&amp;ROW($A10))*10^12,0)*'Process Emissions Multipliers'!$D$57</f>
        <v>11567888129366.908</v>
      </c>
      <c r="W2" s="90">
        <f ca="1">$V2*($AP$1-W$1)/($AP$1-$V$1)+$AP2*(W$1-$V$1)/($AP$1-$V$1)</f>
        <v>11565148087376.34</v>
      </c>
      <c r="X2" s="90">
        <f t="shared" ref="X2:AO16" ca="1" si="2">$V2*($AP$1-X$1)/($AP$1-$V$1)+$AP2*(X$1-$V$1)/($AP$1-$V$1)</f>
        <v>11562408045385.771</v>
      </c>
      <c r="Y2" s="90">
        <f t="shared" ca="1" si="2"/>
        <v>11559668003395.203</v>
      </c>
      <c r="Z2" s="90">
        <f t="shared" ca="1" si="2"/>
        <v>11556927961404.637</v>
      </c>
      <c r="AA2" s="90">
        <f t="shared" ca="1" si="2"/>
        <v>11554187919414.068</v>
      </c>
      <c r="AB2" s="90">
        <f t="shared" ca="1" si="2"/>
        <v>11551447877423.5</v>
      </c>
      <c r="AC2" s="90">
        <f t="shared" ca="1" si="2"/>
        <v>11548707835432.934</v>
      </c>
      <c r="AD2" s="90">
        <f t="shared" ca="1" si="2"/>
        <v>11545967793442.365</v>
      </c>
      <c r="AE2" s="90">
        <f t="shared" ca="1" si="2"/>
        <v>11543227751451.797</v>
      </c>
      <c r="AF2" s="90">
        <f t="shared" ca="1" si="2"/>
        <v>11540487709461.229</v>
      </c>
      <c r="AG2" s="90">
        <f t="shared" ca="1" si="2"/>
        <v>11537747667470.66</v>
      </c>
      <c r="AH2" s="90">
        <f t="shared" ca="1" si="2"/>
        <v>11535007625480.094</v>
      </c>
      <c r="AI2" s="90">
        <f t="shared" ca="1" si="2"/>
        <v>11532267583489.523</v>
      </c>
      <c r="AJ2" s="90">
        <f t="shared" ca="1" si="2"/>
        <v>11529527541498.957</v>
      </c>
      <c r="AK2" s="90">
        <f t="shared" ca="1" si="2"/>
        <v>11526787499508.389</v>
      </c>
      <c r="AL2" s="90">
        <f t="shared" ca="1" si="2"/>
        <v>11524047457517.82</v>
      </c>
      <c r="AM2" s="90">
        <f t="shared" ca="1" si="2"/>
        <v>11521307415527.254</v>
      </c>
      <c r="AN2" s="90">
        <f t="shared" ca="1" si="2"/>
        <v>11518567373536.686</v>
      </c>
      <c r="AO2" s="90">
        <f t="shared" ca="1" si="2"/>
        <v>11515827331546.117</v>
      </c>
      <c r="AP2">
        <f ca="1">V2*'Process Emissions Multipliers'!$E$57</f>
        <v>11513087289555.549</v>
      </c>
    </row>
    <row r="3" spans="1:42">
      <c r="A3" s="74">
        <v>-49</v>
      </c>
      <c r="B3">
        <f ca="1">IF('Soil 2010'!$A11="CM",INDIRECT("'Soil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14">
        <f ca="1">IF('Soil 2020'!$A11="CM",INDIRECT("'Soil 2020'!"&amp;'Country Selector'!$B$3&amp;ROW($A11))*10^12,0)*'Process Emissions Multipliers'!$B$57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214">
        <f ca="1">IF('Soil 2030'!$A11="CM",INDIRECT("'Soil 2030'!"&amp;'Country Selector'!$B$3&amp;ROW($A11))*10^12,0)*'Process Emissions Multipliers'!$D$57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4">
        <f ca="1">V3*'Process Emissions Multipliers'!$E$57</f>
        <v>0</v>
      </c>
    </row>
    <row r="4" spans="1:42">
      <c r="A4" s="74">
        <v>-48</v>
      </c>
      <c r="B4">
        <f ca="1">IF('Soil 2010'!$A12="CM",INDIRECT("'Soil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214">
        <f ca="1">IF('Soil 2020'!$A12="CM",INDIRECT("'Soil 2020'!"&amp;'Country Selector'!$B$3&amp;ROW($A12))*10^12,0)*'Process Emissions Multipliers'!$B$57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214">
        <f ca="1">IF('Soil 2030'!$A12="CM",INDIRECT("'Soil 2030'!"&amp;'Country Selector'!$B$3&amp;ROW($A12))*10^12,0)*'Process Emissions Multipliers'!$D$57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4">
        <f ca="1">V4*'Process Emissions Multipliers'!$E$57</f>
        <v>0</v>
      </c>
    </row>
    <row r="5" spans="1:42">
      <c r="A5" s="74">
        <v>-47</v>
      </c>
      <c r="B5">
        <f ca="1">IF('Soil 2010'!$A13="CM",INDIRECT("'Soil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14">
        <f ca="1">IF('Soil 2020'!$A13="CM",INDIRECT("'Soil 2020'!"&amp;'Country Selector'!$B$3&amp;ROW($A13))*10^12,0)*'Process Emissions Multipliers'!$B$57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214">
        <f ca="1">IF('Soil 2030'!$A13="CM",INDIRECT("'Soil 2030'!"&amp;'Country Selector'!$B$3&amp;ROW($A13))*10^12,0)*'Process Emissions Multipliers'!$D$57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4">
        <f ca="1">V5*'Process Emissions Multipliers'!$E$57</f>
        <v>0</v>
      </c>
    </row>
    <row r="6" spans="1:42">
      <c r="A6" s="74">
        <v>-46</v>
      </c>
      <c r="B6">
        <f ca="1">IF('Soil 2010'!$A14="CM",INDIRECT("'Soil 2010'!"&amp;'Country Selector'!$B$3&amp;ROW($A14))*10^12,0)</f>
        <v>6983258199.5665779</v>
      </c>
      <c r="C6" s="90">
        <f t="shared" ca="1" si="3"/>
        <v>6284932379.6099195</v>
      </c>
      <c r="D6" s="90">
        <f t="shared" ca="1" si="0"/>
        <v>5586606559.6532621</v>
      </c>
      <c r="E6" s="90">
        <f t="shared" ca="1" si="0"/>
        <v>4888280739.6966047</v>
      </c>
      <c r="F6" s="90">
        <f t="shared" ca="1" si="0"/>
        <v>4189954919.7399468</v>
      </c>
      <c r="G6" s="90">
        <f t="shared" ca="1" si="0"/>
        <v>3491629099.7832885</v>
      </c>
      <c r="H6" s="90">
        <f t="shared" ca="1" si="0"/>
        <v>2793303279.8266311</v>
      </c>
      <c r="I6" s="90">
        <f t="shared" ca="1" si="0"/>
        <v>2094977459.8699734</v>
      </c>
      <c r="J6" s="90">
        <f t="shared" ca="1" si="0"/>
        <v>1396651639.9133155</v>
      </c>
      <c r="K6" s="90">
        <f t="shared" ca="1" si="0"/>
        <v>698325819.95665777</v>
      </c>
      <c r="L6" s="214">
        <f ca="1">IF('Soil 2020'!$A14="CM",INDIRECT("'Soil 2020'!"&amp;'Country Selector'!$B$3&amp;ROW($A14))*10^12,0)*'Process Emissions Multipliers'!$B$57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214">
        <f ca="1">IF('Soil 2030'!$A14="CM",INDIRECT("'Soil 2030'!"&amp;'Country Selector'!$B$3&amp;ROW($A14))*10^12,0)*'Process Emissions Multipliers'!$D$57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4">
        <f ca="1">V6*'Process Emissions Multipliers'!$E$57</f>
        <v>0</v>
      </c>
    </row>
    <row r="7" spans="1:42">
      <c r="A7" s="74">
        <v>-45</v>
      </c>
      <c r="B7">
        <f ca="1">IF('Soil 2010'!$A15="CM",INDIRECT("'Soil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14">
        <f ca="1">IF('Soil 2020'!$A15="CM",INDIRECT("'Soil 2020'!"&amp;'Country Selector'!$B$3&amp;ROW($A15))*10^12,0)*'Process Emissions Multipliers'!$B$57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214">
        <f ca="1">IF('Soil 2030'!$A15="CM",INDIRECT("'Soil 2030'!"&amp;'Country Selector'!$B$3&amp;ROW($A15))*10^12,0)*'Process Emissions Multipliers'!$D$57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4">
        <f ca="1">V7*'Process Emissions Multipliers'!$E$57</f>
        <v>0</v>
      </c>
    </row>
    <row r="8" spans="1:42">
      <c r="A8" s="74">
        <v>-44</v>
      </c>
      <c r="B8">
        <f ca="1">IF('Soil 2010'!$A16="CM",INDIRECT("'Soil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14">
        <f ca="1">IF('Soil 2020'!$A16="CM",INDIRECT("'Soil 2020'!"&amp;'Country Selector'!$B$3&amp;ROW($A16))*10^12,0)*'Process Emissions Multipliers'!$B$57</f>
        <v>0</v>
      </c>
      <c r="M8" s="90">
        <f t="shared" ca="1" si="4"/>
        <v>6614930853.848484</v>
      </c>
      <c r="N8" s="90">
        <f t="shared" ca="1" si="1"/>
        <v>13229861707.696968</v>
      </c>
      <c r="O8" s="90">
        <f t="shared" ca="1" si="1"/>
        <v>19844792561.545452</v>
      </c>
      <c r="P8" s="90">
        <f t="shared" ca="1" si="1"/>
        <v>26459723415.393936</v>
      </c>
      <c r="Q8" s="90">
        <f t="shared" ca="1" si="1"/>
        <v>33074654269.24242</v>
      </c>
      <c r="R8" s="90">
        <f t="shared" ca="1" si="1"/>
        <v>39689585123.090904</v>
      </c>
      <c r="S8" s="90">
        <f t="shared" ca="1" si="1"/>
        <v>46304515976.939384</v>
      </c>
      <c r="T8" s="90">
        <f t="shared" ca="1" si="1"/>
        <v>52919446830.787872</v>
      </c>
      <c r="U8" s="90">
        <f t="shared" ca="1" si="1"/>
        <v>59534377684.636353</v>
      </c>
      <c r="V8" s="214">
        <f ca="1">IF('Soil 2030'!$A16="CM",INDIRECT("'Soil 2030'!"&amp;'Country Selector'!$B$3&amp;ROW($A16))*10^12,0)*'Process Emissions Multipliers'!$D$57</f>
        <v>66149308538.48484</v>
      </c>
      <c r="W8" s="90">
        <f t="shared" ca="1" si="5"/>
        <v>66133640001.495583</v>
      </c>
      <c r="X8" s="90">
        <f t="shared" ca="1" si="2"/>
        <v>66117971464.50634</v>
      </c>
      <c r="Y8" s="90">
        <f t="shared" ca="1" si="2"/>
        <v>66102302927.51709</v>
      </c>
      <c r="Z8" s="90">
        <f t="shared" ca="1" si="2"/>
        <v>66086634390.527847</v>
      </c>
      <c r="AA8" s="90">
        <f t="shared" ca="1" si="2"/>
        <v>66070965853.538597</v>
      </c>
      <c r="AB8" s="90">
        <f t="shared" ca="1" si="2"/>
        <v>66055297316.549339</v>
      </c>
      <c r="AC8" s="90">
        <f t="shared" ca="1" si="2"/>
        <v>66039628779.560104</v>
      </c>
      <c r="AD8" s="90">
        <f t="shared" ca="1" si="2"/>
        <v>66023960242.570847</v>
      </c>
      <c r="AE8" s="90">
        <f t="shared" ca="1" si="2"/>
        <v>66008291705.581604</v>
      </c>
      <c r="AF8" s="90">
        <f t="shared" ca="1" si="2"/>
        <v>65992623168.592346</v>
      </c>
      <c r="AG8" s="90">
        <f t="shared" ca="1" si="2"/>
        <v>65976954631.603096</v>
      </c>
      <c r="AH8" s="90">
        <f t="shared" ca="1" si="2"/>
        <v>65961286094.613846</v>
      </c>
      <c r="AI8" s="90">
        <f t="shared" ca="1" si="2"/>
        <v>65945617557.624588</v>
      </c>
      <c r="AJ8" s="90">
        <f t="shared" ca="1" si="2"/>
        <v>65929949020.635345</v>
      </c>
      <c r="AK8" s="90">
        <f t="shared" ca="1" si="2"/>
        <v>65914280483.646095</v>
      </c>
      <c r="AL8" s="90">
        <f t="shared" ca="1" si="2"/>
        <v>65898611946.656853</v>
      </c>
      <c r="AM8" s="90">
        <f t="shared" ca="1" si="2"/>
        <v>65882943409.667603</v>
      </c>
      <c r="AN8" s="90">
        <f t="shared" ca="1" si="2"/>
        <v>65867274872.67836</v>
      </c>
      <c r="AO8" s="90">
        <f t="shared" ca="1" si="2"/>
        <v>65851606335.689095</v>
      </c>
      <c r="AP8" s="214">
        <f ca="1">V8*'Process Emissions Multipliers'!$E$57</f>
        <v>65835937798.699852</v>
      </c>
    </row>
    <row r="9" spans="1:42">
      <c r="A9" s="74">
        <v>-43</v>
      </c>
      <c r="B9">
        <f ca="1">IF('Soil 2010'!$A17="CM",INDIRECT("'Soil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14">
        <f ca="1">IF('Soil 2020'!$A17="CM",INDIRECT("'Soil 2020'!"&amp;'Country Selector'!$B$3&amp;ROW($A17))*10^12,0)*'Process Emissions Multipliers'!$B$57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214">
        <f ca="1">IF('Soil 2030'!$A17="CM",INDIRECT("'Soil 2030'!"&amp;'Country Selector'!$B$3&amp;ROW($A17))*10^12,0)*'Process Emissions Multipliers'!$D$57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4">
        <f ca="1">V9*'Process Emissions Multipliers'!$E$57</f>
        <v>0</v>
      </c>
    </row>
    <row r="10" spans="1:42">
      <c r="A10" s="74">
        <v>-42</v>
      </c>
      <c r="B10">
        <f ca="1">IF('Soil 2010'!$A18="CM",INDIRECT("'Soil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14">
        <f ca="1">IF('Soil 2020'!$A18="CM",INDIRECT("'Soil 2020'!"&amp;'Country Selector'!$B$3&amp;ROW($A18))*10^12,0)*'Process Emissions Multipliers'!$B$57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214">
        <f ca="1">IF('Soil 2030'!$A18="CM",INDIRECT("'Soil 2030'!"&amp;'Country Selector'!$B$3&amp;ROW($A18))*10^12,0)*'Process Emissions Multipliers'!$D$57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4">
        <f ca="1">V10*'Process Emissions Multipliers'!$E$57</f>
        <v>0</v>
      </c>
    </row>
    <row r="11" spans="1:42">
      <c r="A11" s="74">
        <v>-41</v>
      </c>
      <c r="B11">
        <f ca="1">IF('Soil 2010'!$A19="CM",INDIRECT("'Soil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14">
        <f ca="1">IF('Soil 2020'!$A19="CM",INDIRECT("'Soil 2020'!"&amp;'Country Selector'!$B$3&amp;ROW($A19))*10^12,0)*'Process Emissions Multipliers'!$B$57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214">
        <f ca="1">IF('Soil 2030'!$A19="CM",INDIRECT("'Soil 2030'!"&amp;'Country Selector'!$B$3&amp;ROW($A19))*10^12,0)*'Process Emissions Multipliers'!$D$57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4">
        <f ca="1">V11*'Process Emissions Multipliers'!$E$57</f>
        <v>0</v>
      </c>
    </row>
    <row r="12" spans="1:42">
      <c r="A12" s="74">
        <v>-40</v>
      </c>
      <c r="B12">
        <f ca="1">IF('Soil 2010'!$A20="CM",INDIRECT("'Soil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214">
        <f ca="1">IF('Soil 2020'!$A20="CM",INDIRECT("'Soil 2020'!"&amp;'Country Selector'!$B$3&amp;ROW($A20))*10^12,0)*'Process Emissions Multipliers'!$B$57</f>
        <v>0</v>
      </c>
      <c r="M12" s="90">
        <f t="shared" ca="1" si="4"/>
        <v>205131089605.95813</v>
      </c>
      <c r="N12" s="90">
        <f t="shared" ca="1" si="1"/>
        <v>410262179211.91626</v>
      </c>
      <c r="O12" s="90">
        <f t="shared" ca="1" si="1"/>
        <v>615393268817.87439</v>
      </c>
      <c r="P12" s="90">
        <f t="shared" ca="1" si="1"/>
        <v>820524358423.83252</v>
      </c>
      <c r="Q12" s="90">
        <f t="shared" ca="1" si="1"/>
        <v>1025655448029.7906</v>
      </c>
      <c r="R12" s="90">
        <f t="shared" ca="1" si="1"/>
        <v>1230786537635.7488</v>
      </c>
      <c r="S12" s="90">
        <f t="shared" ca="1" si="1"/>
        <v>1435917627241.7068</v>
      </c>
      <c r="T12" s="90">
        <f t="shared" ca="1" si="1"/>
        <v>1641048716847.665</v>
      </c>
      <c r="U12" s="90">
        <f t="shared" ca="1" si="1"/>
        <v>1846179806453.623</v>
      </c>
      <c r="V12" s="214">
        <f ca="1">IF('Soil 2030'!$A20="CM",INDIRECT("'Soil 2030'!"&amp;'Country Selector'!$B$3&amp;ROW($A20))*10^12,0)*'Process Emissions Multipliers'!$D$57</f>
        <v>2051310896059.5813</v>
      </c>
      <c r="W12" s="90">
        <f t="shared" ca="1" si="5"/>
        <v>2050825009791.6597</v>
      </c>
      <c r="X12" s="90">
        <f t="shared" ca="1" si="2"/>
        <v>2050339123523.738</v>
      </c>
      <c r="Y12" s="90">
        <f t="shared" ca="1" si="2"/>
        <v>2049853237255.8164</v>
      </c>
      <c r="Z12" s="90">
        <f t="shared" ca="1" si="2"/>
        <v>2049367350987.8948</v>
      </c>
      <c r="AA12" s="90">
        <f t="shared" ca="1" si="2"/>
        <v>2048881464719.9731</v>
      </c>
      <c r="AB12" s="90">
        <f t="shared" ca="1" si="2"/>
        <v>2048395578452.0515</v>
      </c>
      <c r="AC12" s="90">
        <f t="shared" ca="1" si="2"/>
        <v>2047909692184.1301</v>
      </c>
      <c r="AD12" s="90">
        <f t="shared" ca="1" si="2"/>
        <v>2047423805916.2085</v>
      </c>
      <c r="AE12" s="90">
        <f t="shared" ca="1" si="2"/>
        <v>2046937919648.2866</v>
      </c>
      <c r="AF12" s="90">
        <f t="shared" ca="1" si="2"/>
        <v>2046452033380.3652</v>
      </c>
      <c r="AG12" s="90">
        <f t="shared" ca="1" si="2"/>
        <v>2045966147112.4434</v>
      </c>
      <c r="AH12" s="90">
        <f t="shared" ca="1" si="2"/>
        <v>2045480260844.522</v>
      </c>
      <c r="AI12" s="90">
        <f t="shared" ca="1" si="2"/>
        <v>2044994374576.6001</v>
      </c>
      <c r="AJ12" s="90">
        <f t="shared" ca="1" si="2"/>
        <v>2044508488308.6787</v>
      </c>
      <c r="AK12" s="90">
        <f t="shared" ca="1" si="2"/>
        <v>2044022602040.7571</v>
      </c>
      <c r="AL12" s="90">
        <f t="shared" ca="1" si="2"/>
        <v>2043536715772.8354</v>
      </c>
      <c r="AM12" s="90">
        <f t="shared" ca="1" si="2"/>
        <v>2043050829504.9138</v>
      </c>
      <c r="AN12" s="90">
        <f t="shared" ca="1" si="2"/>
        <v>2042564943236.9922</v>
      </c>
      <c r="AO12" s="90">
        <f t="shared" ca="1" si="2"/>
        <v>2042079056969.0703</v>
      </c>
      <c r="AP12" s="214">
        <f ca="1">V12*'Process Emissions Multipliers'!$E$57</f>
        <v>2041593170701.1489</v>
      </c>
    </row>
    <row r="13" spans="1:42">
      <c r="A13" s="74">
        <v>-39</v>
      </c>
      <c r="B13">
        <f ca="1">IF('Soil 2010'!$A21="CM",INDIRECT("'Soil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214">
        <f ca="1">IF('Soil 2020'!$A21="CM",INDIRECT("'Soil 2020'!"&amp;'Country Selector'!$B$3&amp;ROW($A21))*10^12,0)*'Process Emissions Multipliers'!$B$57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214">
        <f ca="1">IF('Soil 2030'!$A21="CM",INDIRECT("'Soil 2030'!"&amp;'Country Selector'!$B$3&amp;ROW($A21))*10^12,0)*'Process Emissions Multipliers'!$D$57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4">
        <f ca="1">V13*'Process Emissions Multipliers'!$E$57</f>
        <v>0</v>
      </c>
    </row>
    <row r="14" spans="1:42">
      <c r="A14" s="74">
        <v>-38</v>
      </c>
      <c r="B14">
        <f ca="1">IF('Soil 2010'!$A22="CM",INDIRECT("'Soil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14">
        <f ca="1">IF('Soil 2020'!$A22="CM",INDIRECT("'Soil 2020'!"&amp;'Country Selector'!$B$3&amp;ROW($A22))*10^12,0)*'Process Emissions Multipliers'!$B$57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214">
        <f ca="1">IF('Soil 2030'!$A22="CM",INDIRECT("'Soil 2030'!"&amp;'Country Selector'!$B$3&amp;ROW($A22))*10^12,0)*'Process Emissions Multipliers'!$D$57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4">
        <f ca="1">V14*'Process Emissions Multipliers'!$E$57</f>
        <v>0</v>
      </c>
    </row>
    <row r="15" spans="1:42">
      <c r="A15" s="74">
        <v>-37</v>
      </c>
      <c r="B15">
        <f ca="1">IF('Soil 2010'!$A23="CM",INDIRECT("'Soil 2010'!"&amp;'Country Selector'!$B$3&amp;ROW($A23))*10^12,0)</f>
        <v>6903970513957.6328</v>
      </c>
      <c r="C15" s="90">
        <f t="shared" ca="1" si="3"/>
        <v>6213573462561.8691</v>
      </c>
      <c r="D15" s="90">
        <f t="shared" ca="1" si="0"/>
        <v>5523176411166.1064</v>
      </c>
      <c r="E15" s="90">
        <f t="shared" ca="1" si="0"/>
        <v>4832779359770.3428</v>
      </c>
      <c r="F15" s="90">
        <f t="shared" ca="1" si="0"/>
        <v>4142382308374.5796</v>
      </c>
      <c r="G15" s="90">
        <f t="shared" ca="1" si="0"/>
        <v>3451985256978.8164</v>
      </c>
      <c r="H15" s="90">
        <f t="shared" ca="1" si="0"/>
        <v>2761588205583.0532</v>
      </c>
      <c r="I15" s="90">
        <f t="shared" ca="1" si="0"/>
        <v>2071191154187.2898</v>
      </c>
      <c r="J15" s="90">
        <f t="shared" ca="1" si="0"/>
        <v>1380794102791.5266</v>
      </c>
      <c r="K15" s="90">
        <f t="shared" ca="1" si="0"/>
        <v>690397051395.76331</v>
      </c>
      <c r="L15" s="214">
        <f ca="1">IF('Soil 2020'!$A23="CM",INDIRECT("'Soil 2020'!"&amp;'Country Selector'!$B$3&amp;ROW($A23))*10^12,0)*'Process Emissions Multipliers'!$B$57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214">
        <f ca="1">IF('Soil 2030'!$A23="CM",INDIRECT("'Soil 2030'!"&amp;'Country Selector'!$B$3&amp;ROW($A23))*10^12,0)*'Process Emissions Multipliers'!$D$57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4">
        <f ca="1">V15*'Process Emissions Multipliers'!$E$57</f>
        <v>0</v>
      </c>
    </row>
    <row r="16" spans="1:42">
      <c r="A16" s="74">
        <v>-36</v>
      </c>
      <c r="B16">
        <f ca="1">IF('Soil 2010'!$A24="CM",INDIRECT("'Soil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14">
        <f ca="1">IF('Soil 2020'!$A24="CM",INDIRECT("'Soil 2020'!"&amp;'Country Selector'!$B$3&amp;ROW($A24))*10^12,0)*'Process Emissions Multipliers'!$B$57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214">
        <f ca="1">IF('Soil 2030'!$A24="CM",INDIRECT("'Soil 2030'!"&amp;'Country Selector'!$B$3&amp;ROW($A24))*10^12,0)*'Process Emissions Multipliers'!$D$57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4">
        <f ca="1">V16*'Process Emissions Multipliers'!$E$57</f>
        <v>0</v>
      </c>
    </row>
    <row r="17" spans="1:42">
      <c r="A17" s="74">
        <v>-35</v>
      </c>
      <c r="B17">
        <f ca="1">IF('Soil 2010'!$A25="CM",INDIRECT("'Soil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214">
        <f ca="1">IF('Soil 2020'!$A25="CM",INDIRECT("'Soil 2020'!"&amp;'Country Selector'!$B$3&amp;ROW($A25))*10^12,0)*'Process Emissions Multipliers'!$B$57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214">
        <f ca="1">IF('Soil 2030'!$A25="CM",INDIRECT("'Soil 2030'!"&amp;'Country Selector'!$B$3&amp;ROW($A25))*10^12,0)*'Process Emissions Multipliers'!$D$57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4">
        <f ca="1">V17*'Process Emissions Multipliers'!$E$57</f>
        <v>0</v>
      </c>
    </row>
    <row r="18" spans="1:42">
      <c r="A18" s="74">
        <v>-34</v>
      </c>
      <c r="B18">
        <f ca="1">IF('Soil 2010'!$A26="CM",INDIRECT("'Soil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14">
        <f ca="1">IF('Soil 2020'!$A26="CM",INDIRECT("'Soil 2020'!"&amp;'Country Selector'!$B$3&amp;ROW($A26))*10^12,0)*'Process Emissions Multipliers'!$B$57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214">
        <f ca="1">IF('Soil 2030'!$A26="CM",INDIRECT("'Soil 2030'!"&amp;'Country Selector'!$B$3&amp;ROW($A26))*10^12,0)*'Process Emissions Multipliers'!$D$57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4">
        <f ca="1">V18*'Process Emissions Multipliers'!$E$57</f>
        <v>0</v>
      </c>
    </row>
    <row r="19" spans="1:42">
      <c r="A19" s="74">
        <v>-33</v>
      </c>
      <c r="B19">
        <f ca="1">IF('Soil 2010'!$A27="CM",INDIRECT("'Soil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14">
        <f ca="1">IF('Soil 2020'!$A27="CM",INDIRECT("'Soil 2020'!"&amp;'Country Selector'!$B$3&amp;ROW($A27))*10^12,0)*'Process Emissions Multipliers'!$B$57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214">
        <f ca="1">IF('Soil 2030'!$A27="CM",INDIRECT("'Soil 2030'!"&amp;'Country Selector'!$B$3&amp;ROW($A27))*10^12,0)*'Process Emissions Multipliers'!$D$57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4">
        <f ca="1">V19*'Process Emissions Multipliers'!$E$57</f>
        <v>0</v>
      </c>
    </row>
    <row r="20" spans="1:42">
      <c r="A20" s="74">
        <v>-32</v>
      </c>
      <c r="B20">
        <f ca="1">IF('Soil 2010'!$A28="CM",INDIRECT("'Soil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14">
        <f ca="1">IF('Soil 2020'!$A28="CM",INDIRECT("'Soil 2020'!"&amp;'Country Selector'!$B$3&amp;ROW($A28))*10^12,0)*'Process Emissions Multipliers'!$B$57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214">
        <f ca="1">IF('Soil 2030'!$A28="CM",INDIRECT("'Soil 2030'!"&amp;'Country Selector'!$B$3&amp;ROW($A28))*10^12,0)*'Process Emissions Multipliers'!$D$57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4">
        <f ca="1">V20*'Process Emissions Multipliers'!$E$57</f>
        <v>0</v>
      </c>
    </row>
    <row r="21" spans="1:42">
      <c r="A21" s="74">
        <v>-31</v>
      </c>
      <c r="B21">
        <f ca="1">IF('Soil 2010'!$A29="CM",INDIRECT("'Soil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14">
        <f ca="1">IF('Soil 2020'!$A29="CM",INDIRECT("'Soil 2020'!"&amp;'Country Selector'!$B$3&amp;ROW($A29))*10^12,0)*'Process Emissions Multipliers'!$B$57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214">
        <f ca="1">IF('Soil 2030'!$A29="CM",INDIRECT("'Soil 2030'!"&amp;'Country Selector'!$B$3&amp;ROW($A29))*10^12,0)*'Process Emissions Multipliers'!$D$57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4">
        <f ca="1">V21*'Process Emissions Multipliers'!$E$57</f>
        <v>0</v>
      </c>
    </row>
    <row r="22" spans="1:42">
      <c r="A22" s="74">
        <v>-30</v>
      </c>
      <c r="B22">
        <f ca="1">IF('Soil 2010'!$A30="CM",INDIRECT("'Soil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14">
        <f ca="1">IF('Soil 2020'!$A30="CM",INDIRECT("'Soil 2020'!"&amp;'Country Selector'!$B$3&amp;ROW($A30))*10^12,0)*'Process Emissions Multipliers'!$B$57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214">
        <f ca="1">IF('Soil 2030'!$A30="CM",INDIRECT("'Soil 2030'!"&amp;'Country Selector'!$B$3&amp;ROW($A30))*10^12,0)*'Process Emissions Multipliers'!$D$57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4">
        <f ca="1">V22*'Process Emissions Multipliers'!$E$57</f>
        <v>0</v>
      </c>
    </row>
    <row r="23" spans="1:42">
      <c r="A23" s="74">
        <v>-29</v>
      </c>
      <c r="B23">
        <f ca="1">IF('Soil 2010'!$A31="CM",INDIRECT("'Soil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14">
        <f ca="1">IF('Soil 2020'!$A31="CM",INDIRECT("'Soil 2020'!"&amp;'Country Selector'!$B$3&amp;ROW($A31))*10^12,0)*'Process Emissions Multipliers'!$B$57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214">
        <f ca="1">IF('Soil 2030'!$A31="CM",INDIRECT("'Soil 2030'!"&amp;'Country Selector'!$B$3&amp;ROW($A31))*10^12,0)*'Process Emissions Multipliers'!$D$57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4">
        <f ca="1">V23*'Process Emissions Multipliers'!$E$57</f>
        <v>0</v>
      </c>
    </row>
    <row r="24" spans="1:42">
      <c r="A24" s="74">
        <v>-28</v>
      </c>
      <c r="B24">
        <f ca="1">IF('Soil 2010'!$A32="CM",INDIRECT("'Soil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14">
        <f ca="1">IF('Soil 2020'!$A32="CM",INDIRECT("'Soil 2020'!"&amp;'Country Selector'!$B$3&amp;ROW($A32))*10^12,0)*'Process Emissions Multipliers'!$B$57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214">
        <f ca="1">IF('Soil 2030'!$A32="CM",INDIRECT("'Soil 2030'!"&amp;'Country Selector'!$B$3&amp;ROW($A32))*10^12,0)*'Process Emissions Multipliers'!$D$57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4">
        <f ca="1">V24*'Process Emissions Multipliers'!$E$57</f>
        <v>0</v>
      </c>
    </row>
    <row r="25" spans="1:42">
      <c r="A25" s="74">
        <v>-27</v>
      </c>
      <c r="B25">
        <f ca="1">IF('Soil 2010'!$A33="CM",INDIRECT("'Soil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14">
        <f ca="1">IF('Soil 2020'!$A33="CM",INDIRECT("'Soil 2020'!"&amp;'Country Selector'!$B$3&amp;ROW($A33))*10^12,0)*'Process Emissions Multipliers'!$B$57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214">
        <f ca="1">IF('Soil 2030'!$A33="CM",INDIRECT("'Soil 2030'!"&amp;'Country Selector'!$B$3&amp;ROW($A33))*10^12,0)*'Process Emissions Multipliers'!$D$57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4">
        <f ca="1">V25*'Process Emissions Multipliers'!$E$57</f>
        <v>0</v>
      </c>
    </row>
    <row r="26" spans="1:42">
      <c r="A26" s="74">
        <v>-26</v>
      </c>
      <c r="B26">
        <f ca="1">IF('Soil 2010'!$A34="CM",INDIRECT("'Soil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214">
        <f ca="1">IF('Soil 2020'!$A34="CM",INDIRECT("'Soil 2020'!"&amp;'Country Selector'!$B$3&amp;ROW($A34))*10^12,0)*'Process Emissions Multipliers'!$B$57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214">
        <f ca="1">IF('Soil 2030'!$A34="CM",INDIRECT("'Soil 2030'!"&amp;'Country Selector'!$B$3&amp;ROW($A34))*10^12,0)*'Process Emissions Multipliers'!$D$57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4">
        <f ca="1">V26*'Process Emissions Multipliers'!$E$57</f>
        <v>0</v>
      </c>
    </row>
    <row r="27" spans="1:42">
      <c r="A27" s="74">
        <v>-25</v>
      </c>
      <c r="B27">
        <f ca="1">IF('Soil 2010'!$A35="CM",INDIRECT("'Soil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14">
        <f ca="1">IF('Soil 2020'!$A35="CM",INDIRECT("'Soil 2020'!"&amp;'Country Selector'!$B$3&amp;ROW($A35))*10^12,0)*'Process Emissions Multipliers'!$B$57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214">
        <f ca="1">IF('Soil 2030'!$A35="CM",INDIRECT("'Soil 2030'!"&amp;'Country Selector'!$B$3&amp;ROW($A35))*10^12,0)*'Process Emissions Multipliers'!$D$57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14">
        <f ca="1">V27*'Process Emissions Multipliers'!$E$57</f>
        <v>0</v>
      </c>
    </row>
    <row r="28" spans="1:42">
      <c r="A28" s="74">
        <v>-24</v>
      </c>
      <c r="B28">
        <f ca="1">IF('Soil 2010'!$A36="CM",INDIRECT("'Soil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14">
        <f ca="1">IF('Soil 2020'!$A36="CM",INDIRECT("'Soil 2020'!"&amp;'Country Selector'!$B$3&amp;ROW($A36))*10^12,0)*'Process Emissions Multipliers'!$B$57</f>
        <v>0</v>
      </c>
      <c r="M28" s="90">
        <f t="shared" ca="1" si="4"/>
        <v>29576400869.861687</v>
      </c>
      <c r="N28" s="90">
        <f t="shared" ca="1" si="4"/>
        <v>59152801739.723373</v>
      </c>
      <c r="O28" s="90">
        <f t="shared" ca="1" si="4"/>
        <v>88729202609.585052</v>
      </c>
      <c r="P28" s="90">
        <f t="shared" ca="1" si="4"/>
        <v>118305603479.44675</v>
      </c>
      <c r="Q28" s="90">
        <f t="shared" ca="1" si="4"/>
        <v>147882004349.30844</v>
      </c>
      <c r="R28" s="90">
        <f t="shared" ca="1" si="4"/>
        <v>177458405219.1701</v>
      </c>
      <c r="S28" s="90">
        <f t="shared" ca="1" si="4"/>
        <v>207034806089.0318</v>
      </c>
      <c r="T28" s="90">
        <f t="shared" ca="1" si="4"/>
        <v>236611206958.89349</v>
      </c>
      <c r="U28" s="90">
        <f t="shared" ca="1" si="4"/>
        <v>266187607828.75519</v>
      </c>
      <c r="V28" s="214">
        <f ca="1">IF('Soil 2030'!$A36="CM",INDIRECT("'Soil 2030'!"&amp;'Country Selector'!$B$3&amp;ROW($A36))*10^12,0)*'Process Emissions Multipliers'!$D$57</f>
        <v>295764008698.61688</v>
      </c>
      <c r="W28" s="90">
        <f t="shared" ca="1" si="5"/>
        <v>295693952194.43304</v>
      </c>
      <c r="X28" s="90">
        <f t="shared" ca="1" si="5"/>
        <v>295623895690.24927</v>
      </c>
      <c r="Y28" s="90">
        <f t="shared" ca="1" si="5"/>
        <v>295553839186.06543</v>
      </c>
      <c r="Z28" s="90">
        <f t="shared" ca="1" si="5"/>
        <v>295483782681.88159</v>
      </c>
      <c r="AA28" s="90">
        <f t="shared" ca="1" si="5"/>
        <v>295413726177.69775</v>
      </c>
      <c r="AB28" s="90">
        <f t="shared" ca="1" si="5"/>
        <v>295343669673.51398</v>
      </c>
      <c r="AC28" s="90">
        <f t="shared" ca="1" si="5"/>
        <v>295273613169.3302</v>
      </c>
      <c r="AD28" s="90">
        <f t="shared" ca="1" si="5"/>
        <v>295203556665.14636</v>
      </c>
      <c r="AE28" s="90">
        <f t="shared" ca="1" si="5"/>
        <v>295133500160.96252</v>
      </c>
      <c r="AF28" s="90">
        <f t="shared" ca="1" si="5"/>
        <v>295063443656.77869</v>
      </c>
      <c r="AG28" s="90">
        <f t="shared" ca="1" si="5"/>
        <v>294993387152.59491</v>
      </c>
      <c r="AH28" s="90">
        <f t="shared" ca="1" si="5"/>
        <v>294923330648.41107</v>
      </c>
      <c r="AI28" s="90">
        <f t="shared" ca="1" si="5"/>
        <v>294853274144.22729</v>
      </c>
      <c r="AJ28" s="90">
        <f t="shared" ca="1" si="5"/>
        <v>294783217640.04346</v>
      </c>
      <c r="AK28" s="90">
        <f t="shared" ca="1" si="5"/>
        <v>294713161135.85962</v>
      </c>
      <c r="AL28" s="90">
        <f t="shared" ca="1" si="5"/>
        <v>294643104631.67584</v>
      </c>
      <c r="AM28" s="90">
        <f t="shared" ca="1" si="6"/>
        <v>294573048127.492</v>
      </c>
      <c r="AN28" s="90">
        <f t="shared" ca="1" si="6"/>
        <v>294502991623.30817</v>
      </c>
      <c r="AO28" s="90">
        <f t="shared" ca="1" si="6"/>
        <v>294432935119.12433</v>
      </c>
      <c r="AP28" s="214">
        <f ca="1">V28*'Process Emissions Multipliers'!$E$57</f>
        <v>294362878614.94055</v>
      </c>
    </row>
    <row r="29" spans="1:42">
      <c r="A29" s="74">
        <v>-23</v>
      </c>
      <c r="B29">
        <f ca="1">IF('Soil 2010'!$A37="CM",INDIRECT("'Soil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14">
        <f ca="1">IF('Soil 2020'!$A37="CM",INDIRECT("'Soil 2020'!"&amp;'Country Selector'!$B$3&amp;ROW($A37))*10^12,0)*'Process Emissions Multipliers'!$B$57</f>
        <v>0</v>
      </c>
      <c r="M29" s="90">
        <f t="shared" ca="1" si="4"/>
        <v>1781570532.8818927</v>
      </c>
      <c r="N29" s="90">
        <f t="shared" ca="1" si="4"/>
        <v>3563141065.7637854</v>
      </c>
      <c r="O29" s="90">
        <f t="shared" ca="1" si="4"/>
        <v>5344711598.6456785</v>
      </c>
      <c r="P29" s="90">
        <f t="shared" ca="1" si="4"/>
        <v>7126282131.5275707</v>
      </c>
      <c r="Q29" s="90">
        <f t="shared" ca="1" si="4"/>
        <v>8907852664.4094639</v>
      </c>
      <c r="R29" s="90">
        <f t="shared" ca="1" si="4"/>
        <v>10689423197.291357</v>
      </c>
      <c r="S29" s="90">
        <f t="shared" ca="1" si="4"/>
        <v>12470993730.17325</v>
      </c>
      <c r="T29" s="90">
        <f t="shared" ca="1" si="4"/>
        <v>14252564263.055141</v>
      </c>
      <c r="U29" s="90">
        <f t="shared" ca="1" si="4"/>
        <v>16034134795.937037</v>
      </c>
      <c r="V29" s="214">
        <f ca="1">IF('Soil 2030'!$A37="CM",INDIRECT("'Soil 2030'!"&amp;'Country Selector'!$B$3&amp;ROW($A37))*10^12,0)*'Process Emissions Multipliers'!$D$57</f>
        <v>17815705328.818928</v>
      </c>
      <c r="W29" s="90">
        <f t="shared" ca="1" si="5"/>
        <v>17811485389.954838</v>
      </c>
      <c r="X29" s="90">
        <f t="shared" ca="1" si="5"/>
        <v>17807265451.090752</v>
      </c>
      <c r="Y29" s="90">
        <f t="shared" ca="1" si="5"/>
        <v>17803045512.226662</v>
      </c>
      <c r="Z29" s="90">
        <f t="shared" ca="1" si="5"/>
        <v>17798825573.362572</v>
      </c>
      <c r="AA29" s="90">
        <f t="shared" ca="1" si="5"/>
        <v>17794605634.498482</v>
      </c>
      <c r="AB29" s="90">
        <f t="shared" ca="1" si="5"/>
        <v>17790385695.634396</v>
      </c>
      <c r="AC29" s="90">
        <f t="shared" ca="1" si="5"/>
        <v>17786165756.770306</v>
      </c>
      <c r="AD29" s="90">
        <f t="shared" ca="1" si="5"/>
        <v>17781945817.906216</v>
      </c>
      <c r="AE29" s="90">
        <f t="shared" ca="1" si="5"/>
        <v>17777725879.042126</v>
      </c>
      <c r="AF29" s="90">
        <f t="shared" ca="1" si="5"/>
        <v>17773505940.17804</v>
      </c>
      <c r="AG29" s="90">
        <f t="shared" ca="1" si="5"/>
        <v>17769286001.31395</v>
      </c>
      <c r="AH29" s="90">
        <f t="shared" ca="1" si="5"/>
        <v>17765066062.44986</v>
      </c>
      <c r="AI29" s="90">
        <f t="shared" ca="1" si="5"/>
        <v>17760846123.58577</v>
      </c>
      <c r="AJ29" s="90">
        <f t="shared" ca="1" si="5"/>
        <v>17756626184.721684</v>
      </c>
      <c r="AK29" s="90">
        <f t="shared" ca="1" si="5"/>
        <v>17752406245.857594</v>
      </c>
      <c r="AL29" s="90">
        <f t="shared" ca="1" si="5"/>
        <v>17748186306.993504</v>
      </c>
      <c r="AM29" s="90">
        <f t="shared" ca="1" si="6"/>
        <v>17743966368.129414</v>
      </c>
      <c r="AN29" s="90">
        <f t="shared" ca="1" si="6"/>
        <v>17739746429.265324</v>
      </c>
      <c r="AO29" s="90">
        <f t="shared" ca="1" si="6"/>
        <v>17735526490.401237</v>
      </c>
      <c r="AP29" s="214">
        <f ca="1">V29*'Process Emissions Multipliers'!$E$57</f>
        <v>17731306551.537148</v>
      </c>
    </row>
    <row r="30" spans="1:42">
      <c r="A30" s="74">
        <v>-22</v>
      </c>
      <c r="B30">
        <f ca="1">IF('Soil 2010'!$A38="CM",INDIRECT("'Soil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214">
        <f ca="1">IF('Soil 2020'!$A38="CM",INDIRECT("'Soil 2020'!"&amp;'Country Selector'!$B$3&amp;ROW($A38))*10^12,0)*'Process Emissions Multipliers'!$B$57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214">
        <f ca="1">IF('Soil 2030'!$A38="CM",INDIRECT("'Soil 2030'!"&amp;'Country Selector'!$B$3&amp;ROW($A38))*10^12,0)*'Process Emissions Multipliers'!$D$57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214">
        <f ca="1">V30*'Process Emissions Multipliers'!$E$57</f>
        <v>0</v>
      </c>
    </row>
    <row r="31" spans="1:42">
      <c r="A31" s="74">
        <v>-21</v>
      </c>
      <c r="B31">
        <f ca="1">IF('Soil 2010'!$A39="CM",INDIRECT("'Soil 2010'!"&amp;'Country Selector'!$B$3&amp;ROW($A39))*10^12,0)</f>
        <v>0</v>
      </c>
      <c r="C31" s="90">
        <f t="shared" ca="1" si="3"/>
        <v>15811877468.720821</v>
      </c>
      <c r="D31" s="90">
        <f t="shared" ca="1" si="3"/>
        <v>31623754937.441643</v>
      </c>
      <c r="E31" s="90">
        <f t="shared" ca="1" si="3"/>
        <v>47435632406.16246</v>
      </c>
      <c r="F31" s="90">
        <f t="shared" ca="1" si="3"/>
        <v>63247509874.883286</v>
      </c>
      <c r="G31" s="90">
        <f t="shared" ca="1" si="3"/>
        <v>79059387343.604111</v>
      </c>
      <c r="H31" s="90">
        <f t="shared" ca="1" si="3"/>
        <v>94871264812.324921</v>
      </c>
      <c r="I31" s="90">
        <f t="shared" ca="1" si="3"/>
        <v>110683142281.04575</v>
      </c>
      <c r="J31" s="90">
        <f t="shared" ca="1" si="3"/>
        <v>126495019749.76657</v>
      </c>
      <c r="K31" s="90">
        <f t="shared" ca="1" si="3"/>
        <v>142306897218.4874</v>
      </c>
      <c r="L31" s="214">
        <f ca="1">IF('Soil 2020'!$A39="CM",INDIRECT("'Soil 2020'!"&amp;'Country Selector'!$B$3&amp;ROW($A39))*10^12,0)*'Process Emissions Multipliers'!$B$57</f>
        <v>158118774687.20822</v>
      </c>
      <c r="M31" s="90">
        <f t="shared" ca="1" si="4"/>
        <v>142306897218.4874</v>
      </c>
      <c r="N31" s="90">
        <f t="shared" ca="1" si="4"/>
        <v>126495019749.76657</v>
      </c>
      <c r="O31" s="90">
        <f t="shared" ca="1" si="4"/>
        <v>110683142281.04575</v>
      </c>
      <c r="P31" s="90">
        <f t="shared" ca="1" si="4"/>
        <v>94871264812.324921</v>
      </c>
      <c r="Q31" s="90">
        <f t="shared" ca="1" si="4"/>
        <v>79059387343.604111</v>
      </c>
      <c r="R31" s="90">
        <f t="shared" ca="1" si="4"/>
        <v>63247509874.883286</v>
      </c>
      <c r="S31" s="90">
        <f t="shared" ca="1" si="4"/>
        <v>47435632406.16246</v>
      </c>
      <c r="T31" s="90">
        <f t="shared" ca="1" si="4"/>
        <v>31623754937.441643</v>
      </c>
      <c r="U31" s="90">
        <f t="shared" ca="1" si="4"/>
        <v>15811877468.720821</v>
      </c>
      <c r="V31" s="214">
        <f ca="1">IF('Soil 2030'!$A39="CM",INDIRECT("'Soil 2030'!"&amp;'Country Selector'!$B$3&amp;ROW($A39))*10^12,0)*'Process Emissions Multipliers'!$D$57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4">
        <f ca="1">V31*'Process Emissions Multipliers'!$E$57</f>
        <v>0</v>
      </c>
    </row>
    <row r="32" spans="1:42">
      <c r="A32" s="74">
        <v>-20</v>
      </c>
      <c r="B32">
        <f ca="1">IF('Soil 2010'!$A40="CM",INDIRECT("'Soil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214">
        <f ca="1">IF('Soil 2020'!$A40="CM",INDIRECT("'Soil 2020'!"&amp;'Country Selector'!$B$3&amp;ROW($A40))*10^12,0)*'Process Emissions Multipliers'!$B$57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214">
        <f ca="1">IF('Soil 2030'!$A40="CM",INDIRECT("'Soil 2030'!"&amp;'Country Selector'!$B$3&amp;ROW($A40))*10^12,0)*'Process Emissions Multipliers'!$D$57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4">
        <f ca="1">V32*'Process Emissions Multipliers'!$E$57</f>
        <v>0</v>
      </c>
    </row>
    <row r="33" spans="1:42">
      <c r="A33" s="74">
        <v>-19</v>
      </c>
      <c r="B33">
        <f ca="1">IF('Soil 2010'!$A41="CM",INDIRECT("'Soil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214">
        <f ca="1">IF('Soil 2020'!$A41="CM",INDIRECT("'Soil 2020'!"&amp;'Country Selector'!$B$3&amp;ROW($A41))*10^12,0)*'Process Emissions Multipliers'!$B$57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214">
        <f ca="1">IF('Soil 2030'!$A41="CM",INDIRECT("'Soil 2030'!"&amp;'Country Selector'!$B$3&amp;ROW($A41))*10^12,0)*'Process Emissions Multipliers'!$D$57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4">
        <f ca="1">V33*'Process Emissions Multipliers'!$E$57</f>
        <v>0</v>
      </c>
    </row>
    <row r="34" spans="1:42">
      <c r="A34" s="74">
        <v>-18</v>
      </c>
      <c r="B34">
        <f ca="1">IF('Soil 2010'!$A42="CM",INDIRECT("'Soil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14">
        <f ca="1">IF('Soil 2020'!$A42="CM",INDIRECT("'Soil 2020'!"&amp;'Country Selector'!$B$3&amp;ROW($A42))*10^12,0)*'Process Emissions Multipliers'!$B$57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214">
        <f ca="1">IF('Soil 2030'!$A42="CM",INDIRECT("'Soil 2030'!"&amp;'Country Selector'!$B$3&amp;ROW($A42))*10^12,0)*'Process Emissions Multipliers'!$D$57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4">
        <f ca="1">V34*'Process Emissions Multipliers'!$E$57</f>
        <v>0</v>
      </c>
    </row>
    <row r="35" spans="1:42">
      <c r="A35" s="74">
        <v>-17</v>
      </c>
      <c r="B35">
        <f ca="1">IF('Soil 2010'!$A43="CM",INDIRECT("'Soil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214">
        <f ca="1">IF('Soil 2020'!$A43="CM",INDIRECT("'Soil 2020'!"&amp;'Country Selector'!$B$3&amp;ROW($A43))*10^12,0)*'Process Emissions Multipliers'!$B$57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214">
        <f ca="1">IF('Soil 2030'!$A43="CM",INDIRECT("'Soil 2030'!"&amp;'Country Selector'!$B$3&amp;ROW($A43))*10^12,0)*'Process Emissions Multipliers'!$D$57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214">
        <f ca="1">V35*'Process Emissions Multipliers'!$E$57</f>
        <v>0</v>
      </c>
    </row>
    <row r="36" spans="1:42">
      <c r="A36" s="74">
        <v>-16</v>
      </c>
      <c r="B36">
        <f ca="1">IF('Soil 2010'!$A44="CM",INDIRECT("'Soil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14">
        <f ca="1">IF('Soil 2020'!$A44="CM",INDIRECT("'Soil 2020'!"&amp;'Country Selector'!$B$3&amp;ROW($A44))*10^12,0)*'Process Emissions Multipliers'!$B$57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214">
        <f ca="1">IF('Soil 2030'!$A44="CM",INDIRECT("'Soil 2030'!"&amp;'Country Selector'!$B$3&amp;ROW($A44))*10^12,0)*'Process Emissions Multipliers'!$D$57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4">
        <f ca="1">V36*'Process Emissions Multipliers'!$E$57</f>
        <v>0</v>
      </c>
    </row>
    <row r="37" spans="1:42">
      <c r="A37" s="74">
        <v>-15</v>
      </c>
      <c r="B37">
        <f ca="1">IF('Soil 2010'!$A45="CM",INDIRECT("'Soil 2010'!"&amp;'Country Selector'!$B$3&amp;ROW($A45))*10^12,0)</f>
        <v>72267692895.341187</v>
      </c>
      <c r="C37" s="90">
        <f t="shared" ca="1" si="9"/>
        <v>65040923605.807068</v>
      </c>
      <c r="D37" s="90">
        <f t="shared" ca="1" si="9"/>
        <v>57814154316.272949</v>
      </c>
      <c r="E37" s="90">
        <f t="shared" ca="1" si="9"/>
        <v>50587385026.738831</v>
      </c>
      <c r="F37" s="90">
        <f t="shared" ca="1" si="9"/>
        <v>43360615737.204712</v>
      </c>
      <c r="G37" s="90">
        <f t="shared" ca="1" si="9"/>
        <v>36133846447.670593</v>
      </c>
      <c r="H37" s="90">
        <f t="shared" ca="1" si="9"/>
        <v>28907077158.136475</v>
      </c>
      <c r="I37" s="90">
        <f t="shared" ca="1" si="9"/>
        <v>21680307868.602356</v>
      </c>
      <c r="J37" s="90">
        <f t="shared" ca="1" si="9"/>
        <v>14453538579.068237</v>
      </c>
      <c r="K37" s="90">
        <f t="shared" ca="1" si="9"/>
        <v>7226769289.5341187</v>
      </c>
      <c r="L37" s="214">
        <f ca="1">IF('Soil 2020'!$A45="CM",INDIRECT("'Soil 2020'!"&amp;'Country Selector'!$B$3&amp;ROW($A45))*10^12,0)*'Process Emissions Multipliers'!$B$57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214">
        <f ca="1">IF('Soil 2030'!$A45="CM",INDIRECT("'Soil 2030'!"&amp;'Country Selector'!$B$3&amp;ROW($A45))*10^12,0)*'Process Emissions Multipliers'!$D$57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4">
        <f ca="1">V37*'Process Emissions Multipliers'!$E$57</f>
        <v>0</v>
      </c>
    </row>
    <row r="38" spans="1:42">
      <c r="A38" s="74">
        <v>-14</v>
      </c>
      <c r="B38">
        <f ca="1">IF('Soil 2010'!$A46="CM",INDIRECT("'Soil 2010'!"&amp;'Country Selector'!$B$3&amp;ROW($A46))*10^12,0)</f>
        <v>1300073984667.9714</v>
      </c>
      <c r="C38" s="90">
        <f t="shared" ca="1" si="9"/>
        <v>1170066586201.1743</v>
      </c>
      <c r="D38" s="90">
        <f t="shared" ca="1" si="9"/>
        <v>1040059187734.3772</v>
      </c>
      <c r="E38" s="90">
        <f t="shared" ca="1" si="9"/>
        <v>910051789267.58008</v>
      </c>
      <c r="F38" s="90">
        <f t="shared" ca="1" si="9"/>
        <v>780044390800.78284</v>
      </c>
      <c r="G38" s="90">
        <f t="shared" ca="1" si="9"/>
        <v>650036992333.98572</v>
      </c>
      <c r="H38" s="90">
        <f t="shared" ca="1" si="9"/>
        <v>520029593867.1886</v>
      </c>
      <c r="I38" s="90">
        <f t="shared" ca="1" si="9"/>
        <v>390022195400.39142</v>
      </c>
      <c r="J38" s="90">
        <f t="shared" ca="1" si="9"/>
        <v>260014796933.5943</v>
      </c>
      <c r="K38" s="90">
        <f t="shared" ca="1" si="9"/>
        <v>130007398466.79715</v>
      </c>
      <c r="L38" s="214">
        <f ca="1">IF('Soil 2020'!$A46="CM",INDIRECT("'Soil 2020'!"&amp;'Country Selector'!$B$3&amp;ROW($A46))*10^12,0)*'Process Emissions Multipliers'!$B$57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214">
        <f ca="1">IF('Soil 2030'!$A46="CM",INDIRECT("'Soil 2030'!"&amp;'Country Selector'!$B$3&amp;ROW($A46))*10^12,0)*'Process Emissions Multipliers'!$D$57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4">
        <f ca="1">V38*'Process Emissions Multipliers'!$E$57</f>
        <v>0</v>
      </c>
    </row>
    <row r="39" spans="1:42">
      <c r="A39" s="74">
        <v>-13</v>
      </c>
      <c r="B39">
        <f ca="1">IF('Soil 2010'!$A47="CM",INDIRECT("'Soil 2010'!"&amp;'Country Selector'!$B$3&amp;ROW($A47))*10^12,0)</f>
        <v>126700711394.97096</v>
      </c>
      <c r="C39" s="90">
        <f t="shared" ca="1" si="9"/>
        <v>489170477542.50531</v>
      </c>
      <c r="D39" s="90">
        <f t="shared" ca="1" si="9"/>
        <v>851640243690.03967</v>
      </c>
      <c r="E39" s="90">
        <f t="shared" ca="1" si="9"/>
        <v>1214110009837.574</v>
      </c>
      <c r="F39" s="90">
        <f t="shared" ca="1" si="9"/>
        <v>1576579775985.1084</v>
      </c>
      <c r="G39" s="90">
        <f t="shared" ca="1" si="9"/>
        <v>1939049542132.6426</v>
      </c>
      <c r="H39" s="90">
        <f t="shared" ca="1" si="9"/>
        <v>2301519308280.1768</v>
      </c>
      <c r="I39" s="90">
        <f t="shared" ca="1" si="9"/>
        <v>2663989074427.7114</v>
      </c>
      <c r="J39" s="90">
        <f t="shared" ca="1" si="9"/>
        <v>3026458840575.2456</v>
      </c>
      <c r="K39" s="90">
        <f t="shared" ca="1" si="9"/>
        <v>3388928606722.7798</v>
      </c>
      <c r="L39" s="214">
        <f ca="1">IF('Soil 2020'!$A47="CM",INDIRECT("'Soil 2020'!"&amp;'Country Selector'!$B$3&amp;ROW($A47))*10^12,0)*'Process Emissions Multipliers'!$B$57</f>
        <v>3751398372870.3145</v>
      </c>
      <c r="M39" s="90">
        <f t="shared" ca="1" si="10"/>
        <v>3376258535583.2827</v>
      </c>
      <c r="N39" s="90">
        <f t="shared" ca="1" si="10"/>
        <v>3001118698296.2515</v>
      </c>
      <c r="O39" s="90">
        <f t="shared" ca="1" si="10"/>
        <v>2625978861009.2202</v>
      </c>
      <c r="P39" s="90">
        <f t="shared" ca="1" si="10"/>
        <v>2250839023722.1885</v>
      </c>
      <c r="Q39" s="90">
        <f t="shared" ca="1" si="10"/>
        <v>1875699186435.157</v>
      </c>
      <c r="R39" s="90">
        <f t="shared" ca="1" si="10"/>
        <v>1500559349148.1257</v>
      </c>
      <c r="S39" s="90">
        <f t="shared" ca="1" si="10"/>
        <v>1125419511861.0942</v>
      </c>
      <c r="T39" s="90">
        <f t="shared" ca="1" si="10"/>
        <v>750279674574.06287</v>
      </c>
      <c r="U39" s="90">
        <f t="shared" ca="1" si="10"/>
        <v>375139837287.03143</v>
      </c>
      <c r="V39" s="214">
        <f ca="1">IF('Soil 2030'!$A47="CM",INDIRECT("'Soil 2030'!"&amp;'Country Selector'!$B$3&amp;ROW($A47))*10^12,0)*'Process Emissions Multipliers'!$D$57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4">
        <f ca="1">V39*'Process Emissions Multipliers'!$E$57</f>
        <v>0</v>
      </c>
    </row>
    <row r="40" spans="1:42">
      <c r="A40" s="74">
        <v>-12</v>
      </c>
      <c r="B40">
        <f ca="1">IF('Soil 2010'!$A48="CM",INDIRECT("'Soil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214">
        <f ca="1">IF('Soil 2020'!$A48="CM",INDIRECT("'Soil 2020'!"&amp;'Country Selector'!$B$3&amp;ROW($A48))*10^12,0)*'Process Emissions Multipliers'!$B$57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214">
        <f ca="1">IF('Soil 2030'!$A48="CM",INDIRECT("'Soil 2030'!"&amp;'Country Selector'!$B$3&amp;ROW($A48))*10^12,0)*'Process Emissions Multipliers'!$D$57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214">
        <f ca="1">V40*'Process Emissions Multipliers'!$E$57</f>
        <v>0</v>
      </c>
    </row>
    <row r="41" spans="1:42">
      <c r="A41" s="74">
        <v>-11</v>
      </c>
      <c r="B41">
        <f ca="1">IF('Soil 2010'!$A49="CM",INDIRECT("'Soil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14">
        <f ca="1">IF('Soil 2020'!$A49="CM",INDIRECT("'Soil 2020'!"&amp;'Country Selector'!$B$3&amp;ROW($A49))*10^12,0)*'Process Emissions Multipliers'!$B$57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214">
        <f ca="1">IF('Soil 2030'!$A49="CM",INDIRECT("'Soil 2030'!"&amp;'Country Selector'!$B$3&amp;ROW($A49))*10^12,0)*'Process Emissions Multipliers'!$D$57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4">
        <f ca="1">V41*'Process Emissions Multipliers'!$E$57</f>
        <v>0</v>
      </c>
    </row>
    <row r="42" spans="1:42">
      <c r="A42" s="74">
        <v>-10</v>
      </c>
      <c r="B42">
        <f ca="1">IF('Soil 2010'!$A50="CM",INDIRECT("'Soil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214">
        <f ca="1">IF('Soil 2020'!$A50="CM",INDIRECT("'Soil 2020'!"&amp;'Country Selector'!$B$3&amp;ROW($A50))*10^12,0)*'Process Emissions Multipliers'!$B$57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214">
        <f ca="1">IF('Soil 2030'!$A50="CM",INDIRECT("'Soil 2030'!"&amp;'Country Selector'!$B$3&amp;ROW($A50))*10^12,0)*'Process Emissions Multipliers'!$D$57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4">
        <f ca="1">V42*'Process Emissions Multipliers'!$E$57</f>
        <v>0</v>
      </c>
    </row>
    <row r="43" spans="1:42">
      <c r="A43" s="74">
        <v>-9</v>
      </c>
      <c r="B43">
        <f ca="1">IF('Soil 2010'!$A51="CM",INDIRECT("'Soil 2010'!"&amp;'Country Selector'!$B$3&amp;ROW($A51))*10^12,0)</f>
        <v>0</v>
      </c>
      <c r="C43" s="90">
        <f t="shared" ca="1" si="9"/>
        <v>37657484650.712547</v>
      </c>
      <c r="D43" s="90">
        <f t="shared" ca="1" si="9"/>
        <v>75314969301.425095</v>
      </c>
      <c r="E43" s="90">
        <f t="shared" ca="1" si="9"/>
        <v>112972453952.13765</v>
      </c>
      <c r="F43" s="90">
        <f t="shared" ca="1" si="9"/>
        <v>150629938602.85019</v>
      </c>
      <c r="G43" s="90">
        <f t="shared" ca="1" si="9"/>
        <v>188287423253.56274</v>
      </c>
      <c r="H43" s="90">
        <f t="shared" ca="1" si="9"/>
        <v>225944907904.2753</v>
      </c>
      <c r="I43" s="90">
        <f t="shared" ca="1" si="9"/>
        <v>263602392554.98785</v>
      </c>
      <c r="J43" s="90">
        <f t="shared" ca="1" si="9"/>
        <v>301259877205.70038</v>
      </c>
      <c r="K43" s="90">
        <f t="shared" ca="1" si="9"/>
        <v>338917361856.41296</v>
      </c>
      <c r="L43" s="214">
        <f ca="1">IF('Soil 2020'!$A51="CM",INDIRECT("'Soil 2020'!"&amp;'Country Selector'!$B$3&amp;ROW($A51))*10^12,0)*'Process Emissions Multipliers'!$B$57</f>
        <v>376574846507.12549</v>
      </c>
      <c r="M43" s="90">
        <f t="shared" ca="1" si="10"/>
        <v>338917361856.41296</v>
      </c>
      <c r="N43" s="90">
        <f t="shared" ca="1" si="10"/>
        <v>301259877205.70038</v>
      </c>
      <c r="O43" s="90">
        <f t="shared" ca="1" si="10"/>
        <v>263602392554.98785</v>
      </c>
      <c r="P43" s="90">
        <f t="shared" ca="1" si="10"/>
        <v>225944907904.2753</v>
      </c>
      <c r="Q43" s="90">
        <f t="shared" ca="1" si="10"/>
        <v>188287423253.56274</v>
      </c>
      <c r="R43" s="90">
        <f t="shared" ca="1" si="10"/>
        <v>150629938602.85019</v>
      </c>
      <c r="S43" s="90">
        <f t="shared" ca="1" si="10"/>
        <v>112972453952.13765</v>
      </c>
      <c r="T43" s="90">
        <f t="shared" ca="1" si="10"/>
        <v>75314969301.425095</v>
      </c>
      <c r="U43" s="90">
        <f t="shared" ca="1" si="10"/>
        <v>37657484650.712547</v>
      </c>
      <c r="V43" s="214">
        <f ca="1">IF('Soil 2030'!$A51="CM",INDIRECT("'Soil 2030'!"&amp;'Country Selector'!$B$3&amp;ROW($A51))*10^12,0)*'Process Emissions Multipliers'!$D$57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214">
        <f ca="1">V43*'Process Emissions Multipliers'!$E$57</f>
        <v>0</v>
      </c>
    </row>
    <row r="44" spans="1:42">
      <c r="A44" s="74">
        <v>-8</v>
      </c>
      <c r="B44">
        <f ca="1">IF('Soil 2010'!$A52="CM",INDIRECT("'Soil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 s="214">
        <f ca="1">IF('Soil 2020'!$A52="CM",INDIRECT("'Soil 2020'!"&amp;'Country Selector'!$B$3&amp;ROW($A52))*10^12,0)*'Process Emissions Multipliers'!$B$57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 s="214">
        <f ca="1">IF('Soil 2030'!$A52="CM",INDIRECT("'Soil 2030'!"&amp;'Country Selector'!$B$3&amp;ROW($A52))*10^12,0)*'Process Emissions Multipliers'!$D$57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214">
        <f ca="1">V44*'Process Emissions Multipliers'!$E$57</f>
        <v>0</v>
      </c>
    </row>
    <row r="45" spans="1:42">
      <c r="A45" s="74">
        <v>-7</v>
      </c>
      <c r="B45">
        <f ca="1">IF('Soil 2010'!$A53="CM",INDIRECT("'Soil 2010'!"&amp;'Country Selector'!$B$3&amp;ROW($A53))*10^12,0)</f>
        <v>1814593837485.1021</v>
      </c>
      <c r="C45" s="90">
        <f t="shared" ca="1" si="9"/>
        <v>1633134453736.5918</v>
      </c>
      <c r="D45" s="90">
        <f t="shared" ca="1" si="9"/>
        <v>1451675069988.0815</v>
      </c>
      <c r="E45" s="90">
        <f t="shared" ca="1" si="9"/>
        <v>1270215686239.5715</v>
      </c>
      <c r="F45" s="90">
        <f t="shared" ca="1" si="9"/>
        <v>1088756302491.0613</v>
      </c>
      <c r="G45" s="90">
        <f t="shared" ca="1" si="9"/>
        <v>907296918742.55103</v>
      </c>
      <c r="H45" s="90">
        <f t="shared" ca="1" si="9"/>
        <v>725837534994.04077</v>
      </c>
      <c r="I45" s="90">
        <f t="shared" ca="1" si="9"/>
        <v>544378151245.53064</v>
      </c>
      <c r="J45" s="90">
        <f t="shared" ca="1" si="9"/>
        <v>362918767497.02039</v>
      </c>
      <c r="K45" s="90">
        <f t="shared" ca="1" si="9"/>
        <v>181459383748.51019</v>
      </c>
      <c r="L45" s="214">
        <f ca="1">IF('Soil 2020'!$A53="CM",INDIRECT("'Soil 2020'!"&amp;'Country Selector'!$B$3&amp;ROW($A53))*10^12,0)*'Process Emissions Multipliers'!$B$57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214">
        <f ca="1">IF('Soil 2030'!$A53="CM",INDIRECT("'Soil 2030'!"&amp;'Country Selector'!$B$3&amp;ROW($A53))*10^12,0)*'Process Emissions Multipliers'!$D$57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4">
        <f ca="1">V45*'Process Emissions Multipliers'!$E$57</f>
        <v>0</v>
      </c>
    </row>
    <row r="46" spans="1:42">
      <c r="A46" s="74">
        <v>-6</v>
      </c>
      <c r="B46">
        <f ca="1">IF('Soil 2010'!$A54="CM",INDIRECT("'Soil 2010'!"&amp;'Country Selector'!$B$3&amp;ROW($A54))*10^12,0)</f>
        <v>712382138851.4386</v>
      </c>
      <c r="C46" s="90">
        <f t="shared" ca="1" si="9"/>
        <v>641143924966.29468</v>
      </c>
      <c r="D46" s="90">
        <f t="shared" ca="1" si="9"/>
        <v>569905711081.15088</v>
      </c>
      <c r="E46" s="90">
        <f t="shared" ca="1" si="9"/>
        <v>498667497196.00702</v>
      </c>
      <c r="F46" s="90">
        <f t="shared" ca="1" si="9"/>
        <v>427429283310.86316</v>
      </c>
      <c r="G46" s="90">
        <f t="shared" ca="1" si="9"/>
        <v>356191069425.7193</v>
      </c>
      <c r="H46" s="90">
        <f t="shared" ca="1" si="9"/>
        <v>284952855540.57544</v>
      </c>
      <c r="I46" s="90">
        <f t="shared" ca="1" si="9"/>
        <v>213714641655.43158</v>
      </c>
      <c r="J46" s="90">
        <f t="shared" ca="1" si="9"/>
        <v>142476427770.28772</v>
      </c>
      <c r="K46" s="90">
        <f t="shared" ca="1" si="9"/>
        <v>71238213885.14386</v>
      </c>
      <c r="L46" s="214">
        <f ca="1">IF('Soil 2020'!$A54="CM",INDIRECT("'Soil 2020'!"&amp;'Country Selector'!$B$3&amp;ROW($A54))*10^12,0)*'Process Emissions Multipliers'!$B$57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214">
        <f ca="1">IF('Soil 2030'!$A54="CM",INDIRECT("'Soil 2030'!"&amp;'Country Selector'!$B$3&amp;ROW($A54))*10^12,0)*'Process Emissions Multipliers'!$D$57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214">
        <f ca="1">V46*'Process Emissions Multipliers'!$E$57</f>
        <v>0</v>
      </c>
    </row>
    <row r="47" spans="1:42">
      <c r="A47" s="74">
        <v>-5</v>
      </c>
      <c r="B47">
        <f ca="1">IF('Soil 2010'!$A55="CM",INDIRECT("'Soil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214">
        <f ca="1">IF('Soil 2020'!$A55="CM",INDIRECT("'Soil 2020'!"&amp;'Country Selector'!$B$3&amp;ROW($A55))*10^12,0)*'Process Emissions Multipliers'!$B$57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214">
        <f ca="1">IF('Soil 2030'!$A55="CM",INDIRECT("'Soil 2030'!"&amp;'Country Selector'!$B$3&amp;ROW($A55))*10^12,0)*'Process Emissions Multipliers'!$D$57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4">
        <f ca="1">V47*'Process Emissions Multipliers'!$E$57</f>
        <v>0</v>
      </c>
    </row>
    <row r="48" spans="1:42">
      <c r="A48" s="74">
        <v>-4</v>
      </c>
      <c r="B48">
        <f ca="1">IF('Soil 2010'!$A56="CM",INDIRECT("'Soil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214">
        <f ca="1">IF('Soil 2020'!$A56="CM",INDIRECT("'Soil 2020'!"&amp;'Country Selector'!$B$3&amp;ROW($A56))*10^12,0)*'Process Emissions Multipliers'!$B$57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214">
        <f ca="1">IF('Soil 2030'!$A56="CM",INDIRECT("'Soil 2030'!"&amp;'Country Selector'!$B$3&amp;ROW($A56))*10^12,0)*'Process Emissions Multipliers'!$D$57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214">
        <f ca="1">V48*'Process Emissions Multipliers'!$E$57</f>
        <v>0</v>
      </c>
    </row>
    <row r="49" spans="1:42">
      <c r="A49" s="74">
        <v>-3</v>
      </c>
      <c r="B49">
        <f ca="1">IF('Soil 2010'!$A57="CM",INDIRECT("'Soil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214">
        <f ca="1">IF('Soil 2020'!$A57="CM",INDIRECT("'Soil 2020'!"&amp;'Country Selector'!$B$3&amp;ROW($A57))*10^12,0)*'Process Emissions Multipliers'!$B$57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214">
        <f ca="1">IF('Soil 2030'!$A57="CM",INDIRECT("'Soil 2030'!"&amp;'Country Selector'!$B$3&amp;ROW($A57))*10^12,0)*'Process Emissions Multipliers'!$D$57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214">
        <f ca="1">V49*'Process Emissions Multipliers'!$E$57</f>
        <v>0</v>
      </c>
    </row>
    <row r="50" spans="1:42">
      <c r="A50" s="74">
        <v>-2</v>
      </c>
      <c r="B50">
        <f ca="1">IF('Soil 2010'!$A58="CM",INDIRECT("'Soil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214">
        <f ca="1">IF('Soil 2020'!$A58="CM",INDIRECT("'Soil 2020'!"&amp;'Country Selector'!$B$3&amp;ROW($A58))*10^12,0)*'Process Emissions Multipliers'!$B$57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 s="214">
        <f ca="1">IF('Soil 2030'!$A58="CM",INDIRECT("'Soil 2030'!"&amp;'Country Selector'!$B$3&amp;ROW($A58))*10^12,0)*'Process Emissions Multipliers'!$D$57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214">
        <f ca="1">V50*'Process Emissions Multipliers'!$E$57</f>
        <v>0</v>
      </c>
    </row>
    <row r="51" spans="1:42">
      <c r="A51" s="74">
        <v>-1</v>
      </c>
      <c r="B51">
        <f ca="1">IF('Soil 2010'!$A59="CM",INDIRECT("'Soil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214">
        <f ca="1">IF('Soil 2020'!$A59="CM",INDIRECT("'Soil 2020'!"&amp;'Country Selector'!$B$3&amp;ROW($A59))*10^12,0)*'Process Emissions Multipliers'!$B$57</f>
        <v>0</v>
      </c>
      <c r="M51" s="90">
        <f t="shared" ca="1" si="10"/>
        <v>26002909928.056862</v>
      </c>
      <c r="N51" s="90">
        <f t="shared" ca="1" si="10"/>
        <v>52005819856.113724</v>
      </c>
      <c r="O51" s="90">
        <f t="shared" ca="1" si="10"/>
        <v>78008729784.170593</v>
      </c>
      <c r="P51" s="90">
        <f t="shared" ca="1" si="10"/>
        <v>104011639712.22745</v>
      </c>
      <c r="Q51" s="90">
        <f t="shared" ca="1" si="10"/>
        <v>130014549640.28433</v>
      </c>
      <c r="R51" s="90">
        <f t="shared" ca="1" si="10"/>
        <v>156017459568.34119</v>
      </c>
      <c r="S51" s="90">
        <f t="shared" ca="1" si="10"/>
        <v>182020369496.39804</v>
      </c>
      <c r="T51" s="90">
        <f t="shared" ca="1" si="10"/>
        <v>208023279424.4549</v>
      </c>
      <c r="U51" s="90">
        <f t="shared" ca="1" si="10"/>
        <v>234026189352.51178</v>
      </c>
      <c r="V51" s="214">
        <f ca="1">IF('Soil 2030'!$A59="CM",INDIRECT("'Soil 2030'!"&amp;'Country Selector'!$B$3&amp;ROW($A59))*10^12,0)*'Process Emissions Multipliers'!$D$57</f>
        <v>260029099280.56863</v>
      </c>
      <c r="W51" s="90">
        <f t="shared" ca="1" si="8"/>
        <v>259967507169.47363</v>
      </c>
      <c r="X51" s="90">
        <f t="shared" ca="1" si="8"/>
        <v>259905915058.37866</v>
      </c>
      <c r="Y51" s="90">
        <f t="shared" ca="1" si="8"/>
        <v>259844322947.28369</v>
      </c>
      <c r="Z51" s="90">
        <f t="shared" ca="1" si="8"/>
        <v>259782730836.18869</v>
      </c>
      <c r="AA51" s="90">
        <f t="shared" ca="1" si="8"/>
        <v>259721138725.09369</v>
      </c>
      <c r="AB51" s="90">
        <f t="shared" ca="1" si="8"/>
        <v>259659546613.99872</v>
      </c>
      <c r="AC51" s="90">
        <f t="shared" ca="1" si="8"/>
        <v>259597954502.90375</v>
      </c>
      <c r="AD51" s="90">
        <f t="shared" ca="1" si="8"/>
        <v>259536362391.80878</v>
      </c>
      <c r="AE51" s="90">
        <f t="shared" ca="1" si="8"/>
        <v>259474770280.71378</v>
      </c>
      <c r="AF51" s="90">
        <f t="shared" ca="1" si="8"/>
        <v>259413178169.6188</v>
      </c>
      <c r="AG51" s="90">
        <f t="shared" ca="1" si="8"/>
        <v>259351586058.5238</v>
      </c>
      <c r="AH51" s="90">
        <f t="shared" ca="1" si="8"/>
        <v>259289993947.4288</v>
      </c>
      <c r="AI51" s="90">
        <f t="shared" ca="1" si="8"/>
        <v>259228401836.33386</v>
      </c>
      <c r="AJ51" s="90">
        <f t="shared" ca="1" si="8"/>
        <v>259166809725.23886</v>
      </c>
      <c r="AK51" s="90">
        <f t="shared" ca="1" si="8"/>
        <v>259105217614.14386</v>
      </c>
      <c r="AL51" s="90">
        <f t="shared" ca="1" si="8"/>
        <v>259043625503.04889</v>
      </c>
      <c r="AM51" s="90">
        <f t="shared" ca="1" si="11"/>
        <v>258982033391.95389</v>
      </c>
      <c r="AN51" s="90">
        <f t="shared" ca="1" si="11"/>
        <v>258920441280.85892</v>
      </c>
      <c r="AO51" s="90">
        <f t="shared" ca="1" si="11"/>
        <v>258858849169.76395</v>
      </c>
      <c r="AP51" s="214">
        <f ca="1">V51*'Process Emissions Multipliers'!$E$57</f>
        <v>258797257058.66895</v>
      </c>
    </row>
    <row r="52" spans="1:42">
      <c r="A52" s="74">
        <v>0</v>
      </c>
      <c r="B52">
        <f ca="1">IF('Soil 2010'!$A60="CM",INDIRECT("'Soil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214">
        <f ca="1">IF('Soil 2020'!$A60="CM",INDIRECT("'Soil 2020'!"&amp;'Country Selector'!$B$3&amp;ROW($A60))*10^12,0)*'Process Emissions Multipliers'!$B$57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214">
        <f ca="1">IF('Soil 2030'!$A60="CM",INDIRECT("'Soil 2030'!"&amp;'Country Selector'!$B$3&amp;ROW($A60))*10^12,0)*'Process Emissions Multipliers'!$D$57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214">
        <f ca="1">V52*'Process Emissions Multipliers'!$E$57</f>
        <v>0</v>
      </c>
    </row>
    <row r="53" spans="1:42">
      <c r="A53" s="74">
        <v>1</v>
      </c>
      <c r="B53">
        <f ca="1">IF('Soil 2010'!$A61="CM",INDIRECT("'Soil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214">
        <f ca="1">IF('Soil 2020'!$A61="CM",INDIRECT("'Soil 2020'!"&amp;'Country Selector'!$B$3&amp;ROW($A61))*10^12,0)*'Process Emissions Multipliers'!$B$57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214">
        <f ca="1">IF('Soil 2030'!$A61="CM",INDIRECT("'Soil 2030'!"&amp;'Country Selector'!$B$3&amp;ROW($A61))*10^12,0)*'Process Emissions Multipliers'!$D$57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214">
        <f ca="1">V53*'Process Emissions Multipliers'!$E$57</f>
        <v>0</v>
      </c>
    </row>
    <row r="54" spans="1:42">
      <c r="A54" s="74">
        <v>2</v>
      </c>
      <c r="B54">
        <f ca="1">IF('Soil 2010'!$A62="CM",INDIRECT("'Soil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214">
        <f ca="1">IF('Soil 2020'!$A62="CM",INDIRECT("'Soil 2020'!"&amp;'Country Selector'!$B$3&amp;ROW($A62))*10^12,0)*'Process Emissions Multipliers'!$B$57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214">
        <f ca="1">IF('Soil 2030'!$A62="CM",INDIRECT("'Soil 2030'!"&amp;'Country Selector'!$B$3&amp;ROW($A62))*10^12,0)*'Process Emissions Multipliers'!$D$57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4">
        <f ca="1">V54*'Process Emissions Multipliers'!$E$57</f>
        <v>0</v>
      </c>
    </row>
    <row r="55" spans="1:42">
      <c r="A55" s="74">
        <v>3</v>
      </c>
      <c r="B55">
        <f ca="1">IF('Soil 2010'!$A63="CM",INDIRECT("'Soil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 s="214">
        <f ca="1">IF('Soil 2020'!$A63="CM",INDIRECT("'Soil 2020'!"&amp;'Country Selector'!$B$3&amp;ROW($A63))*10^12,0)*'Process Emissions Multipliers'!$B$57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 s="214">
        <f ca="1">IF('Soil 2030'!$A63="CM",INDIRECT("'Soil 2030'!"&amp;'Country Selector'!$B$3&amp;ROW($A63))*10^12,0)*'Process Emissions Multipliers'!$D$57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214">
        <f ca="1">V55*'Process Emissions Multipliers'!$E$57</f>
        <v>0</v>
      </c>
    </row>
    <row r="56" spans="1:42">
      <c r="A56" s="74">
        <v>4</v>
      </c>
      <c r="B56">
        <f ca="1">IF('Soil 2010'!$A64="CM",INDIRECT("'Soil 2010'!"&amp;'Country Selector'!$B$3&amp;ROW($A64))*10^12,0)</f>
        <v>0</v>
      </c>
      <c r="C56" s="90">
        <f t="shared" ca="1" si="9"/>
        <v>197263509163.94525</v>
      </c>
      <c r="D56" s="90">
        <f t="shared" ca="1" si="9"/>
        <v>394527018327.8905</v>
      </c>
      <c r="E56" s="90">
        <f t="shared" ca="1" si="9"/>
        <v>591790527491.83569</v>
      </c>
      <c r="F56" s="90">
        <f t="shared" ca="1" si="9"/>
        <v>789054036655.78101</v>
      </c>
      <c r="G56" s="90">
        <f t="shared" ca="1" si="9"/>
        <v>986317545819.72632</v>
      </c>
      <c r="H56" s="90">
        <f t="shared" ca="1" si="9"/>
        <v>1183581054983.6714</v>
      </c>
      <c r="I56" s="90">
        <f t="shared" ca="1" si="9"/>
        <v>1380844564147.6167</v>
      </c>
      <c r="J56" s="90">
        <f t="shared" ca="1" si="9"/>
        <v>1578108073311.562</v>
      </c>
      <c r="K56" s="90">
        <f t="shared" ca="1" si="9"/>
        <v>1775371582475.5073</v>
      </c>
      <c r="L56" s="214">
        <f ca="1">IF('Soil 2020'!$A64="CM",INDIRECT("'Soil 2020'!"&amp;'Country Selector'!$B$3&amp;ROW($A64))*10^12,0)*'Process Emissions Multipliers'!$B$57</f>
        <v>1972635091639.4526</v>
      </c>
      <c r="M56" s="90">
        <f t="shared" ca="1" si="10"/>
        <v>1775371582475.5073</v>
      </c>
      <c r="N56" s="90">
        <f t="shared" ca="1" si="10"/>
        <v>1578108073311.562</v>
      </c>
      <c r="O56" s="90">
        <f t="shared" ca="1" si="10"/>
        <v>1380844564147.6167</v>
      </c>
      <c r="P56" s="90">
        <f t="shared" ca="1" si="10"/>
        <v>1183581054983.6714</v>
      </c>
      <c r="Q56" s="90">
        <f t="shared" ca="1" si="10"/>
        <v>986317545819.72632</v>
      </c>
      <c r="R56" s="90">
        <f t="shared" ca="1" si="10"/>
        <v>789054036655.78101</v>
      </c>
      <c r="S56" s="90">
        <f t="shared" ca="1" si="10"/>
        <v>591790527491.83569</v>
      </c>
      <c r="T56" s="90">
        <f t="shared" ca="1" si="10"/>
        <v>394527018327.8905</v>
      </c>
      <c r="U56" s="90">
        <f t="shared" ca="1" si="10"/>
        <v>197263509163.94525</v>
      </c>
      <c r="V56" s="214">
        <f ca="1">IF('Soil 2030'!$A64="CM",INDIRECT("'Soil 2030'!"&amp;'Country Selector'!$B$3&amp;ROW($A64))*10^12,0)*'Process Emissions Multipliers'!$D$57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 s="214">
        <f ca="1">V56*'Process Emissions Multipliers'!$E$57</f>
        <v>0</v>
      </c>
    </row>
    <row r="57" spans="1:42">
      <c r="A57" s="74">
        <v>5</v>
      </c>
      <c r="B57">
        <f ca="1">IF('Soil 2010'!$A65="CM",INDIRECT("'Soil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214">
        <f ca="1">IF('Soil 2020'!$A65="CM",INDIRECT("'Soil 2020'!"&amp;'Country Selector'!$B$3&amp;ROW($A65))*10^12,0)*'Process Emissions Multipliers'!$B$57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214">
        <f ca="1">IF('Soil 2030'!$A65="CM",INDIRECT("'Soil 2030'!"&amp;'Country Selector'!$B$3&amp;ROW($A65))*10^12,0)*'Process Emissions Multipliers'!$D$57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214">
        <f ca="1">V57*'Process Emissions Multipliers'!$E$57</f>
        <v>0</v>
      </c>
    </row>
    <row r="58" spans="1:42">
      <c r="A58" s="74">
        <v>6</v>
      </c>
      <c r="B58">
        <f ca="1">IF('Soil 2010'!$A66="CM",INDIRECT("'Soil 2010'!"&amp;'Country Selector'!$B$3&amp;ROW($A66))*10^12,0)</f>
        <v>0</v>
      </c>
      <c r="C58" s="90">
        <f t="shared" ca="1" si="9"/>
        <v>2514972370.5079355</v>
      </c>
      <c r="D58" s="90">
        <f t="shared" ca="1" si="9"/>
        <v>5029944741.015871</v>
      </c>
      <c r="E58" s="90">
        <f t="shared" ca="1" si="9"/>
        <v>7544917111.5238066</v>
      </c>
      <c r="F58" s="90">
        <f t="shared" ca="1" si="9"/>
        <v>10059889482.031742</v>
      </c>
      <c r="G58" s="90">
        <f t="shared" ca="1" si="9"/>
        <v>12574861852.539677</v>
      </c>
      <c r="H58" s="90">
        <f t="shared" ca="1" si="9"/>
        <v>15089834223.047613</v>
      </c>
      <c r="I58" s="90">
        <f t="shared" ca="1" si="9"/>
        <v>17604806593.55555</v>
      </c>
      <c r="J58" s="90">
        <f t="shared" ca="1" si="9"/>
        <v>20119778964.063484</v>
      </c>
      <c r="K58" s="90">
        <f t="shared" ca="1" si="9"/>
        <v>22634751334.571419</v>
      </c>
      <c r="L58" s="214">
        <f ca="1">IF('Soil 2020'!$A66="CM",INDIRECT("'Soil 2020'!"&amp;'Country Selector'!$B$3&amp;ROW($A66))*10^12,0)*'Process Emissions Multipliers'!$B$57</f>
        <v>25149723705.079353</v>
      </c>
      <c r="M58" s="90">
        <f t="shared" ca="1" si="10"/>
        <v>22634751334.571419</v>
      </c>
      <c r="N58" s="90">
        <f t="shared" ca="1" si="10"/>
        <v>20119778964.063484</v>
      </c>
      <c r="O58" s="90">
        <f t="shared" ca="1" si="10"/>
        <v>17604806593.55555</v>
      </c>
      <c r="P58" s="90">
        <f t="shared" ca="1" si="10"/>
        <v>15089834223.047613</v>
      </c>
      <c r="Q58" s="90">
        <f t="shared" ca="1" si="10"/>
        <v>12574861852.539677</v>
      </c>
      <c r="R58" s="90">
        <f t="shared" ca="1" si="10"/>
        <v>10059889482.031742</v>
      </c>
      <c r="S58" s="90">
        <f t="shared" ca="1" si="10"/>
        <v>7544917111.5238066</v>
      </c>
      <c r="T58" s="90">
        <f t="shared" ca="1" si="10"/>
        <v>5029944741.015871</v>
      </c>
      <c r="U58" s="90">
        <f t="shared" ca="1" si="10"/>
        <v>2514972370.5079355</v>
      </c>
      <c r="V58" s="214">
        <f ca="1">IF('Soil 2030'!$A66="CM",INDIRECT("'Soil 2030'!"&amp;'Country Selector'!$B$3&amp;ROW($A66))*10^12,0)*'Process Emissions Multipliers'!$D$57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214">
        <f ca="1">V58*'Process Emissions Multipliers'!$E$57</f>
        <v>0</v>
      </c>
    </row>
    <row r="59" spans="1:42">
      <c r="A59" s="74">
        <v>7</v>
      </c>
      <c r="B59">
        <f ca="1">IF('Soil 2010'!$A67="CM",INDIRECT("'Soil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214">
        <f ca="1">IF('Soil 2020'!$A67="CM",INDIRECT("'Soil 2020'!"&amp;'Country Selector'!$B$3&amp;ROW($A67))*10^12,0)*'Process Emissions Multipliers'!$B$57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214">
        <f ca="1">IF('Soil 2030'!$A67="CM",INDIRECT("'Soil 2030'!"&amp;'Country Selector'!$B$3&amp;ROW($A67))*10^12,0)*'Process Emissions Multipliers'!$D$57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4">
        <f ca="1">V59*'Process Emissions Multipliers'!$E$57</f>
        <v>0</v>
      </c>
    </row>
    <row r="60" spans="1:42">
      <c r="A60" s="74">
        <v>8</v>
      </c>
      <c r="B60">
        <f ca="1">IF('Soil 2010'!$A68="CM",INDIRECT("'Soil 2010'!"&amp;'Country Selector'!$B$3&amp;ROW($A68))*10^12,0)</f>
        <v>145798878656.09821</v>
      </c>
      <c r="C60" s="90">
        <f t="shared" ca="1" si="9"/>
        <v>131218990790.48837</v>
      </c>
      <c r="D60" s="90">
        <f t="shared" ca="1" si="9"/>
        <v>116639102924.87857</v>
      </c>
      <c r="E60" s="90">
        <f t="shared" ca="1" si="9"/>
        <v>102059215059.26875</v>
      </c>
      <c r="F60" s="90">
        <f t="shared" ca="1" si="9"/>
        <v>87479327193.65892</v>
      </c>
      <c r="G60" s="90">
        <f t="shared" ca="1" si="9"/>
        <v>72899439328.049103</v>
      </c>
      <c r="H60" s="90">
        <f t="shared" ca="1" si="9"/>
        <v>58319551462.439285</v>
      </c>
      <c r="I60" s="90">
        <f t="shared" ca="1" si="9"/>
        <v>43739663596.82946</v>
      </c>
      <c r="J60" s="90">
        <f t="shared" ca="1" si="9"/>
        <v>29159775731.219643</v>
      </c>
      <c r="K60" s="90">
        <f t="shared" ca="1" si="9"/>
        <v>14579887865.609821</v>
      </c>
      <c r="L60" s="214">
        <f ca="1">IF('Soil 2020'!$A68="CM",INDIRECT("'Soil 2020'!"&amp;'Country Selector'!$B$3&amp;ROW($A68))*10^12,0)*'Process Emissions Multipliers'!$B$57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214">
        <f ca="1">IF('Soil 2030'!$A68="CM",INDIRECT("'Soil 2030'!"&amp;'Country Selector'!$B$3&amp;ROW($A68))*10^12,0)*'Process Emissions Multipliers'!$D$57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4">
        <f ca="1">V60*'Process Emissions Multipliers'!$E$57</f>
        <v>0</v>
      </c>
    </row>
    <row r="61" spans="1:42">
      <c r="A61" s="74">
        <v>9</v>
      </c>
      <c r="B61">
        <f ca="1">IF('Soil 2010'!$A69="CM",INDIRECT("'Soil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 s="214">
        <f ca="1">IF('Soil 2020'!$A69="CM",INDIRECT("'Soil 2020'!"&amp;'Country Selector'!$B$3&amp;ROW($A69))*10^12,0)*'Process Emissions Multipliers'!$B$57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 s="214">
        <f ca="1">IF('Soil 2030'!$A69="CM",INDIRECT("'Soil 2030'!"&amp;'Country Selector'!$B$3&amp;ROW($A69))*10^12,0)*'Process Emissions Multipliers'!$D$57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214">
        <f ca="1">V61*'Process Emissions Multipliers'!$E$57</f>
        <v>0</v>
      </c>
    </row>
    <row r="62" spans="1:42">
      <c r="A62" s="74">
        <v>10</v>
      </c>
      <c r="B62">
        <f ca="1">IF('Soil 2010'!$A70="CM",INDIRECT("'Soil 2010'!"&amp;'Country Selector'!$B$3&amp;ROW($A70))*10^12,0)</f>
        <v>399115157103.95837</v>
      </c>
      <c r="C62" s="90">
        <f t="shared" ca="1" si="9"/>
        <v>359203641393.56256</v>
      </c>
      <c r="D62" s="90">
        <f t="shared" ca="1" si="9"/>
        <v>319292125683.16669</v>
      </c>
      <c r="E62" s="90">
        <f t="shared" ca="1" si="9"/>
        <v>279380609972.77087</v>
      </c>
      <c r="F62" s="90">
        <f t="shared" ca="1" si="9"/>
        <v>239469094262.375</v>
      </c>
      <c r="G62" s="90">
        <f t="shared" ca="1" si="9"/>
        <v>199557578551.97919</v>
      </c>
      <c r="H62" s="90">
        <f t="shared" ca="1" si="9"/>
        <v>159646062841.58334</v>
      </c>
      <c r="I62" s="90">
        <f t="shared" ca="1" si="9"/>
        <v>119734547131.1875</v>
      </c>
      <c r="J62" s="90">
        <f t="shared" ca="1" si="9"/>
        <v>79823031420.791672</v>
      </c>
      <c r="K62" s="90">
        <f t="shared" ca="1" si="9"/>
        <v>39911515710.395836</v>
      </c>
      <c r="L62" s="214">
        <f ca="1">IF('Soil 2020'!$A70="CM",INDIRECT("'Soil 2020'!"&amp;'Country Selector'!$B$3&amp;ROW($A70))*10^12,0)*'Process Emissions Multipliers'!$B$57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214">
        <f ca="1">IF('Soil 2030'!$A70="CM",INDIRECT("'Soil 2030'!"&amp;'Country Selector'!$B$3&amp;ROW($A70))*10^12,0)*'Process Emissions Multipliers'!$D$57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214">
        <f ca="1">V62*'Process Emissions Multipliers'!$E$57</f>
        <v>0</v>
      </c>
    </row>
    <row r="63" spans="1:42">
      <c r="A63" s="74">
        <v>11</v>
      </c>
      <c r="B63">
        <f ca="1">IF('Soil 2010'!$A71="CM",INDIRECT("'Soil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 s="214">
        <f ca="1">IF('Soil 2020'!$A71="CM",INDIRECT("'Soil 2020'!"&amp;'Country Selector'!$B$3&amp;ROW($A71))*10^12,0)*'Process Emissions Multipliers'!$B$57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 s="214">
        <f ca="1">IF('Soil 2030'!$A71="CM",INDIRECT("'Soil 2030'!"&amp;'Country Selector'!$B$3&amp;ROW($A71))*10^12,0)*'Process Emissions Multipliers'!$D$57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214">
        <f ca="1">V63*'Process Emissions Multipliers'!$E$57</f>
        <v>0</v>
      </c>
    </row>
    <row r="64" spans="1:42">
      <c r="A64" s="74">
        <v>12</v>
      </c>
      <c r="B64">
        <f ca="1">IF('Soil 2010'!$A72="CM",INDIRECT("'Soil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 s="214">
        <f ca="1">IF('Soil 2020'!$A72="CM",INDIRECT("'Soil 2020'!"&amp;'Country Selector'!$B$3&amp;ROW($A72))*10^12,0)*'Process Emissions Multipliers'!$B$57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214">
        <f ca="1">IF('Soil 2030'!$A72="CM",INDIRECT("'Soil 2030'!"&amp;'Country Selector'!$B$3&amp;ROW($A72))*10^12,0)*'Process Emissions Multipliers'!$D$57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214">
        <f ca="1">V64*'Process Emissions Multipliers'!$E$57</f>
        <v>0</v>
      </c>
    </row>
    <row r="65" spans="1:42">
      <c r="A65" s="74">
        <v>13</v>
      </c>
      <c r="B65">
        <f ca="1">IF('Soil 2010'!$A73="CM",INDIRECT("'Soil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214">
        <f ca="1">IF('Soil 2020'!$A73="CM",INDIRECT("'Soil 2020'!"&amp;'Country Selector'!$B$3&amp;ROW($A73))*10^12,0)*'Process Emissions Multipliers'!$B$57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 s="214">
        <f ca="1">IF('Soil 2030'!$A73="CM",INDIRECT("'Soil 2030'!"&amp;'Country Selector'!$B$3&amp;ROW($A73))*10^12,0)*'Process Emissions Multipliers'!$D$57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214">
        <f ca="1">V65*'Process Emissions Multipliers'!$E$57</f>
        <v>0</v>
      </c>
    </row>
    <row r="66" spans="1:42">
      <c r="A66" s="74">
        <v>14</v>
      </c>
      <c r="B66">
        <f ca="1">IF('Soil 2010'!$A74="CM",INDIRECT("'Soil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214">
        <f ca="1">IF('Soil 2020'!$A74="CM",INDIRECT("'Soil 2020'!"&amp;'Country Selector'!$B$3&amp;ROW($A74))*10^12,0)*'Process Emissions Multipliers'!$B$57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214">
        <f ca="1">IF('Soil 2030'!$A74="CM",INDIRECT("'Soil 2030'!"&amp;'Country Selector'!$B$3&amp;ROW($A74))*10^12,0)*'Process Emissions Multipliers'!$D$57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214">
        <f ca="1">V66*'Process Emissions Multipliers'!$E$57</f>
        <v>0</v>
      </c>
    </row>
    <row r="67" spans="1:42">
      <c r="A67" s="74">
        <v>15</v>
      </c>
      <c r="B67">
        <f ca="1">IF('Soil 2010'!$A75="CM",INDIRECT("'Soil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214">
        <f ca="1">IF('Soil 2020'!$A75="CM",INDIRECT("'Soil 2020'!"&amp;'Country Selector'!$B$3&amp;ROW($A75))*10^12,0)*'Process Emissions Multipliers'!$B$57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214">
        <f ca="1">IF('Soil 2030'!$A75="CM",INDIRECT("'Soil 2030'!"&amp;'Country Selector'!$B$3&amp;ROW($A75))*10^12,0)*'Process Emissions Multipliers'!$D$57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4">
        <f ca="1">V67*'Process Emissions Multipliers'!$E$57</f>
        <v>0</v>
      </c>
    </row>
    <row r="68" spans="1:42">
      <c r="A68" s="74">
        <v>16</v>
      </c>
      <c r="B68">
        <f ca="1">IF('Soil 2010'!$A76="CM",INDIRECT("'Soil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 s="214">
        <f ca="1">IF('Soil 2020'!$A76="CM",INDIRECT("'Soil 2020'!"&amp;'Country Selector'!$B$3&amp;ROW($A76))*10^12,0)*'Process Emissions Multipliers'!$B$57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 s="214">
        <f ca="1">IF('Soil 2030'!$A76="CM",INDIRECT("'Soil 2030'!"&amp;'Country Selector'!$B$3&amp;ROW($A76))*10^12,0)*'Process Emissions Multipliers'!$D$57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214">
        <f ca="1">V68*'Process Emissions Multipliers'!$E$57</f>
        <v>0</v>
      </c>
    </row>
    <row r="69" spans="1:42">
      <c r="A69" s="74">
        <v>17</v>
      </c>
      <c r="B69">
        <f ca="1">IF('Soil 2010'!$A77="CM",INDIRECT("'Soil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214">
        <f ca="1">IF('Soil 2020'!$A77="CM",INDIRECT("'Soil 2020'!"&amp;'Country Selector'!$B$3&amp;ROW($A77))*10^12,0)*'Process Emissions Multipliers'!$B$57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214">
        <f ca="1">IF('Soil 2030'!$A77="CM",INDIRECT("'Soil 2030'!"&amp;'Country Selector'!$B$3&amp;ROW($A77))*10^12,0)*'Process Emissions Multipliers'!$D$57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4">
        <f ca="1">V69*'Process Emissions Multipliers'!$E$57</f>
        <v>0</v>
      </c>
    </row>
    <row r="70" spans="1:42">
      <c r="A70" s="74">
        <v>18</v>
      </c>
      <c r="B70">
        <f ca="1">IF('Soil 2010'!$A78="CM",INDIRECT("'Soil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14">
        <f ca="1">IF('Soil 2020'!$A78="CM",INDIRECT("'Soil 2020'!"&amp;'Country Selector'!$B$3&amp;ROW($A78))*10^12,0)*'Process Emissions Multipliers'!$B$57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214">
        <f ca="1">IF('Soil 2030'!$A78="CM",INDIRECT("'Soil 2030'!"&amp;'Country Selector'!$B$3&amp;ROW($A78))*10^12,0)*'Process Emissions Multipliers'!$D$57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4">
        <f ca="1">V70*'Process Emissions Multipliers'!$E$57</f>
        <v>0</v>
      </c>
    </row>
    <row r="71" spans="1:42">
      <c r="A71" s="74">
        <v>19</v>
      </c>
      <c r="B71">
        <f ca="1">IF('Soil 2010'!$A79="CM",INDIRECT("'Soil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214">
        <f ca="1">IF('Soil 2020'!$A79="CM",INDIRECT("'Soil 2020'!"&amp;'Country Selector'!$B$3&amp;ROW($A79))*10^12,0)*'Process Emissions Multipliers'!$B$57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214">
        <f ca="1">IF('Soil 2030'!$A79="CM",INDIRECT("'Soil 2030'!"&amp;'Country Selector'!$B$3&amp;ROW($A79))*10^12,0)*'Process Emissions Multipliers'!$D$57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4">
        <f ca="1">V71*'Process Emissions Multipliers'!$E$57</f>
        <v>0</v>
      </c>
    </row>
    <row r="72" spans="1:42">
      <c r="A72" s="74">
        <v>20</v>
      </c>
      <c r="B72">
        <f ca="1">IF('Soil 2010'!$A80="CM",INDIRECT("'Soil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214">
        <f ca="1">IF('Soil 2020'!$A80="CM",INDIRECT("'Soil 2020'!"&amp;'Country Selector'!$B$3&amp;ROW($A80))*10^12,0)*'Process Emissions Multipliers'!$B$57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214">
        <f ca="1">IF('Soil 2030'!$A80="CM",INDIRECT("'Soil 2030'!"&amp;'Country Selector'!$B$3&amp;ROW($A80))*10^12,0)*'Process Emissions Multipliers'!$D$57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4">
        <f ca="1">V72*'Process Emissions Multipliers'!$E$57</f>
        <v>0</v>
      </c>
    </row>
    <row r="73" spans="1:42">
      <c r="A73" s="74">
        <v>21</v>
      </c>
      <c r="B73">
        <f ca="1">IF('Soil 2010'!$A81="CM",INDIRECT("'Soil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214">
        <f ca="1">IF('Soil 2020'!$A81="CM",INDIRECT("'Soil 2020'!"&amp;'Country Selector'!$B$3&amp;ROW($A81))*10^12,0)*'Process Emissions Multipliers'!$B$57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214">
        <f ca="1">IF('Soil 2030'!$A81="CM",INDIRECT("'Soil 2030'!"&amp;'Country Selector'!$B$3&amp;ROW($A81))*10^12,0)*'Process Emissions Multipliers'!$D$57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4">
        <f ca="1">V73*'Process Emissions Multipliers'!$E$57</f>
        <v>0</v>
      </c>
    </row>
    <row r="74" spans="1:42">
      <c r="A74" s="74">
        <v>22</v>
      </c>
      <c r="B74">
        <f ca="1">IF('Soil 2010'!$A82="CM",INDIRECT("'Soil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214">
        <f ca="1">IF('Soil 2020'!$A82="CM",INDIRECT("'Soil 2020'!"&amp;'Country Selector'!$B$3&amp;ROW($A82))*10^12,0)*'Process Emissions Multipliers'!$B$57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214">
        <f ca="1">IF('Soil 2030'!$A82="CM",INDIRECT("'Soil 2030'!"&amp;'Country Selector'!$B$3&amp;ROW($A82))*10^12,0)*'Process Emissions Multipliers'!$D$57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4">
        <f ca="1">V74*'Process Emissions Multipliers'!$E$57</f>
        <v>0</v>
      </c>
    </row>
    <row r="75" spans="1:42">
      <c r="A75" s="74">
        <v>23</v>
      </c>
      <c r="B75">
        <f ca="1">IF('Soil 2010'!$A83="CM",INDIRECT("'Soil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214">
        <f ca="1">IF('Soil 2020'!$A83="CM",INDIRECT("'Soil 2020'!"&amp;'Country Selector'!$B$3&amp;ROW($A83))*10^12,0)*'Process Emissions Multipliers'!$B$57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214">
        <f ca="1">IF('Soil 2030'!$A83="CM",INDIRECT("'Soil 2030'!"&amp;'Country Selector'!$B$3&amp;ROW($A83))*10^12,0)*'Process Emissions Multipliers'!$D$57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4">
        <f ca="1">V75*'Process Emissions Multipliers'!$E$57</f>
        <v>0</v>
      </c>
    </row>
    <row r="76" spans="1:42">
      <c r="A76" s="74">
        <v>24</v>
      </c>
      <c r="B76">
        <f ca="1">IF('Soil 2010'!$A84="CM",INDIRECT("'Soil 2010'!"&amp;'Country Selector'!$B$3&amp;ROW($A84))*10^12,0)</f>
        <v>0</v>
      </c>
      <c r="C76" s="90">
        <f t="shared" ca="1" si="15"/>
        <v>59373130846.692116</v>
      </c>
      <c r="D76" s="90">
        <f t="shared" ca="1" si="12"/>
        <v>118746261693.38423</v>
      </c>
      <c r="E76" s="90">
        <f t="shared" ca="1" si="12"/>
        <v>178119392540.07635</v>
      </c>
      <c r="F76" s="90">
        <f t="shared" ca="1" si="12"/>
        <v>237492523386.76846</v>
      </c>
      <c r="G76" s="90">
        <f t="shared" ca="1" si="12"/>
        <v>296865654233.46057</v>
      </c>
      <c r="H76" s="90">
        <f t="shared" ca="1" si="12"/>
        <v>356238785080.15271</v>
      </c>
      <c r="I76" s="90">
        <f t="shared" ca="1" si="12"/>
        <v>415611915926.84485</v>
      </c>
      <c r="J76" s="90">
        <f t="shared" ca="1" si="12"/>
        <v>474985046773.53693</v>
      </c>
      <c r="K76" s="90">
        <f t="shared" ca="1" si="12"/>
        <v>534358177620.229</v>
      </c>
      <c r="L76" s="214">
        <f ca="1">IF('Soil 2020'!$A84="CM",INDIRECT("'Soil 2020'!"&amp;'Country Selector'!$B$3&amp;ROW($A84))*10^12,0)*'Process Emissions Multipliers'!$B$57</f>
        <v>593731308466.92114</v>
      </c>
      <c r="M76" s="90">
        <f t="shared" ca="1" si="16"/>
        <v>1332630087014.8525</v>
      </c>
      <c r="N76" s="90">
        <f t="shared" ca="1" si="13"/>
        <v>2071528865562.7837</v>
      </c>
      <c r="O76" s="90">
        <f t="shared" ca="1" si="13"/>
        <v>2810427644110.7148</v>
      </c>
      <c r="P76" s="90">
        <f t="shared" ca="1" si="13"/>
        <v>3549326422658.6465</v>
      </c>
      <c r="Q76" s="90">
        <f t="shared" ca="1" si="13"/>
        <v>4288225201206.5776</v>
      </c>
      <c r="R76" s="90">
        <f t="shared" ca="1" si="13"/>
        <v>5027123979754.5088</v>
      </c>
      <c r="S76" s="90">
        <f t="shared" ca="1" si="13"/>
        <v>5766022758302.4404</v>
      </c>
      <c r="T76" s="90">
        <f t="shared" ca="1" si="13"/>
        <v>6504921536850.3711</v>
      </c>
      <c r="U76" s="90">
        <f t="shared" ca="1" si="13"/>
        <v>7243820315398.3037</v>
      </c>
      <c r="V76" s="214">
        <f ca="1">IF('Soil 2030'!$A84="CM",INDIRECT("'Soil 2030'!"&amp;'Country Selector'!$B$3&amp;ROW($A84))*10^12,0)*'Process Emissions Multipliers'!$D$57</f>
        <v>7982719093946.2344</v>
      </c>
      <c r="W76" s="90">
        <f t="shared" ca="1" si="14"/>
        <v>7980828257410.4971</v>
      </c>
      <c r="X76" s="90">
        <f t="shared" ca="1" si="14"/>
        <v>7978937420874.7617</v>
      </c>
      <c r="Y76" s="90">
        <f t="shared" ca="1" si="14"/>
        <v>7977046584339.0234</v>
      </c>
      <c r="Z76" s="90">
        <f t="shared" ca="1" si="14"/>
        <v>7975155747803.2871</v>
      </c>
      <c r="AA76" s="90">
        <f t="shared" ca="1" si="14"/>
        <v>7973264911267.5508</v>
      </c>
      <c r="AB76" s="90">
        <f t="shared" ca="1" si="14"/>
        <v>7971374074731.8145</v>
      </c>
      <c r="AC76" s="90">
        <f t="shared" ca="1" si="14"/>
        <v>7969483238196.0781</v>
      </c>
      <c r="AD76" s="90">
        <f t="shared" ca="1" si="14"/>
        <v>7967592401660.3408</v>
      </c>
      <c r="AE76" s="90">
        <f t="shared" ca="1" si="14"/>
        <v>7965701565124.6045</v>
      </c>
      <c r="AF76" s="90">
        <f t="shared" ca="1" si="14"/>
        <v>7963810728588.8682</v>
      </c>
      <c r="AG76" s="90">
        <f t="shared" ca="1" si="14"/>
        <v>7961919892053.1309</v>
      </c>
      <c r="AH76" s="90">
        <f t="shared" ca="1" si="14"/>
        <v>7960029055517.3945</v>
      </c>
      <c r="AI76" s="90">
        <f t="shared" ca="1" si="14"/>
        <v>7958138218981.6582</v>
      </c>
      <c r="AJ76" s="90">
        <f t="shared" ca="1" si="14"/>
        <v>7956247382445.9209</v>
      </c>
      <c r="AK76" s="90">
        <f t="shared" ca="1" si="14"/>
        <v>7954356545910.1846</v>
      </c>
      <c r="AL76" s="90">
        <f t="shared" ca="1" si="14"/>
        <v>7952465709374.4482</v>
      </c>
      <c r="AM76" s="90">
        <f t="shared" ca="1" si="11"/>
        <v>7950574872838.7109</v>
      </c>
      <c r="AN76" s="90">
        <f t="shared" ca="1" si="11"/>
        <v>7948684036302.9746</v>
      </c>
      <c r="AO76" s="90">
        <f t="shared" ca="1" si="11"/>
        <v>7946793199767.2383</v>
      </c>
      <c r="AP76" s="214">
        <f ca="1">V76*'Process Emissions Multipliers'!$E$57</f>
        <v>7944902363231.501</v>
      </c>
    </row>
    <row r="77" spans="1:42">
      <c r="A77" s="74">
        <v>25</v>
      </c>
      <c r="B77">
        <f ca="1">IF('Soil 2010'!$A85="CM",INDIRECT("'Soil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14">
        <f ca="1">IF('Soil 2020'!$A85="CM",INDIRECT("'Soil 2020'!"&amp;'Country Selector'!$B$3&amp;ROW($A85))*10^12,0)*'Process Emissions Multipliers'!$B$57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214">
        <f ca="1">IF('Soil 2030'!$A85="CM",INDIRECT("'Soil 2030'!"&amp;'Country Selector'!$B$3&amp;ROW($A85))*10^12,0)*'Process Emissions Multipliers'!$D$57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4">
        <f ca="1">V77*'Process Emissions Multipliers'!$E$57</f>
        <v>0</v>
      </c>
    </row>
    <row r="78" spans="1:42">
      <c r="A78" s="74">
        <v>26</v>
      </c>
      <c r="B78">
        <f ca="1">IF('Soil 2010'!$A86="CM",INDIRECT("'Soil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214">
        <f ca="1">IF('Soil 2020'!$A86="CM",INDIRECT("'Soil 2020'!"&amp;'Country Selector'!$B$3&amp;ROW($A86))*10^12,0)*'Process Emissions Multipliers'!$B$57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214">
        <f ca="1">IF('Soil 2030'!$A86="CM",INDIRECT("'Soil 2030'!"&amp;'Country Selector'!$B$3&amp;ROW($A86))*10^12,0)*'Process Emissions Multipliers'!$D$57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4">
        <f ca="1">V78*'Process Emissions Multipliers'!$E$57</f>
        <v>0</v>
      </c>
    </row>
    <row r="79" spans="1:42">
      <c r="A79" s="74">
        <v>27</v>
      </c>
      <c r="B79">
        <f ca="1">IF('Soil 2010'!$A87="CM",INDIRECT("'Soil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214">
        <f ca="1">IF('Soil 2020'!$A87="CM",INDIRECT("'Soil 2020'!"&amp;'Country Selector'!$B$3&amp;ROW($A87))*10^12,0)*'Process Emissions Multipliers'!$B$57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 s="214">
        <f ca="1">IF('Soil 2030'!$A87="CM",INDIRECT("'Soil 2030'!"&amp;'Country Selector'!$B$3&amp;ROW($A87))*10^12,0)*'Process Emissions Multipliers'!$D$57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214">
        <f ca="1">V79*'Process Emissions Multipliers'!$E$57</f>
        <v>0</v>
      </c>
    </row>
    <row r="80" spans="1:42">
      <c r="A80" s="74">
        <v>28</v>
      </c>
      <c r="B80">
        <f ca="1">IF('Soil 2010'!$A88="CM",INDIRECT("'Soil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214">
        <f ca="1">IF('Soil 2020'!$A88="CM",INDIRECT("'Soil 2020'!"&amp;'Country Selector'!$B$3&amp;ROW($A88))*10^12,0)*'Process Emissions Multipliers'!$B$57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214">
        <f ca="1">IF('Soil 2030'!$A88="CM",INDIRECT("'Soil 2030'!"&amp;'Country Selector'!$B$3&amp;ROW($A88))*10^12,0)*'Process Emissions Multipliers'!$D$57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14">
        <f ca="1">V80*'Process Emissions Multipliers'!$E$57</f>
        <v>0</v>
      </c>
    </row>
    <row r="81" spans="1:42">
      <c r="A81" s="74">
        <v>29</v>
      </c>
      <c r="B81">
        <f ca="1">IF('Soil 2010'!$A89="CM",INDIRECT("'Soil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 s="214">
        <f ca="1">IF('Soil 2020'!$A89="CM",INDIRECT("'Soil 2020'!"&amp;'Country Selector'!$B$3&amp;ROW($A89))*10^12,0)*'Process Emissions Multipliers'!$B$57</f>
        <v>0</v>
      </c>
      <c r="M81" s="90">
        <f t="shared" ca="1" si="16"/>
        <v>50105306486.042542</v>
      </c>
      <c r="N81" s="90">
        <f t="shared" ca="1" si="13"/>
        <v>100210612972.08508</v>
      </c>
      <c r="O81" s="90">
        <f t="shared" ca="1" si="13"/>
        <v>150315919458.12762</v>
      </c>
      <c r="P81" s="90">
        <f t="shared" ca="1" si="13"/>
        <v>200421225944.17017</v>
      </c>
      <c r="Q81" s="90">
        <f t="shared" ca="1" si="13"/>
        <v>250526532430.21271</v>
      </c>
      <c r="R81" s="90">
        <f t="shared" ca="1" si="13"/>
        <v>300631838916.25525</v>
      </c>
      <c r="S81" s="90">
        <f t="shared" ca="1" si="13"/>
        <v>350737145402.29779</v>
      </c>
      <c r="T81" s="90">
        <f t="shared" ca="1" si="13"/>
        <v>400842451888.34033</v>
      </c>
      <c r="U81" s="90">
        <f t="shared" ca="1" si="13"/>
        <v>450947758374.38293</v>
      </c>
      <c r="V81" s="214">
        <f ca="1">IF('Soil 2030'!$A89="CM",INDIRECT("'Soil 2030'!"&amp;'Country Selector'!$B$3&amp;ROW($A89))*10^12,0)*'Process Emissions Multipliers'!$D$57</f>
        <v>501053064860.42542</v>
      </c>
      <c r="W81" s="90">
        <f t="shared" ca="1" si="18"/>
        <v>500934382312.50769</v>
      </c>
      <c r="X81" s="90">
        <f t="shared" ca="1" si="18"/>
        <v>500815699764.59003</v>
      </c>
      <c r="Y81" s="90">
        <f t="shared" ca="1" si="18"/>
        <v>500697017216.6723</v>
      </c>
      <c r="Z81" s="90">
        <f t="shared" ca="1" si="18"/>
        <v>500578334668.75458</v>
      </c>
      <c r="AA81" s="90">
        <f t="shared" ca="1" si="18"/>
        <v>500459652120.83679</v>
      </c>
      <c r="AB81" s="90">
        <f t="shared" ca="1" si="18"/>
        <v>500340969572.91913</v>
      </c>
      <c r="AC81" s="90">
        <f t="shared" ca="1" si="18"/>
        <v>500222287025.0014</v>
      </c>
      <c r="AD81" s="90">
        <f t="shared" ca="1" si="18"/>
        <v>500103604477.08374</v>
      </c>
      <c r="AE81" s="90">
        <f t="shared" ca="1" si="18"/>
        <v>499984921929.16602</v>
      </c>
      <c r="AF81" s="90">
        <f t="shared" ca="1" si="18"/>
        <v>499866239381.24829</v>
      </c>
      <c r="AG81" s="90">
        <f t="shared" ca="1" si="18"/>
        <v>499747556833.33063</v>
      </c>
      <c r="AH81" s="90">
        <f t="shared" ca="1" si="18"/>
        <v>499628874285.41284</v>
      </c>
      <c r="AI81" s="90">
        <f t="shared" ca="1" si="18"/>
        <v>499510191737.49512</v>
      </c>
      <c r="AJ81" s="90">
        <f t="shared" ca="1" si="18"/>
        <v>499391509189.57745</v>
      </c>
      <c r="AK81" s="90">
        <f t="shared" ca="1" si="18"/>
        <v>499272826641.65967</v>
      </c>
      <c r="AL81" s="90">
        <f t="shared" ca="1" si="18"/>
        <v>499154144093.742</v>
      </c>
      <c r="AM81" s="90">
        <f t="shared" ca="1" si="17"/>
        <v>499035461545.82434</v>
      </c>
      <c r="AN81" s="90">
        <f t="shared" ca="1" si="17"/>
        <v>498916778997.90662</v>
      </c>
      <c r="AO81" s="90">
        <f t="shared" ca="1" si="17"/>
        <v>498798096449.98889</v>
      </c>
      <c r="AP81" s="214">
        <f ca="1">V81*'Process Emissions Multipliers'!$E$57</f>
        <v>498679413902.07117</v>
      </c>
    </row>
    <row r="82" spans="1:42">
      <c r="A82" s="74">
        <v>30</v>
      </c>
      <c r="B82">
        <f ca="1">IF('Soil 2010'!$A90="CM",INDIRECT("'Soil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14">
        <f ca="1">IF('Soil 2020'!$A90="CM",INDIRECT("'Soil 2020'!"&amp;'Country Selector'!$B$3&amp;ROW($A90))*10^12,0)*'Process Emissions Multipliers'!$B$57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214">
        <f ca="1">IF('Soil 2030'!$A90="CM",INDIRECT("'Soil 2030'!"&amp;'Country Selector'!$B$3&amp;ROW($A90))*10^12,0)*'Process Emissions Multipliers'!$D$57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4">
        <f ca="1">V82*'Process Emissions Multipliers'!$E$57</f>
        <v>0</v>
      </c>
    </row>
    <row r="83" spans="1:42">
      <c r="A83" s="74">
        <v>31</v>
      </c>
      <c r="B83">
        <f ca="1">IF('Soil 2010'!$A91="CM",INDIRECT("'Soil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214">
        <f ca="1">IF('Soil 2020'!$A91="CM",INDIRECT("'Soil 2020'!"&amp;'Country Selector'!$B$3&amp;ROW($A91))*10^12,0)*'Process Emissions Multipliers'!$B$57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214">
        <f ca="1">IF('Soil 2030'!$A91="CM",INDIRECT("'Soil 2030'!"&amp;'Country Selector'!$B$3&amp;ROW($A91))*10^12,0)*'Process Emissions Multipliers'!$D$57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4">
        <f ca="1">V83*'Process Emissions Multipliers'!$E$57</f>
        <v>0</v>
      </c>
    </row>
    <row r="84" spans="1:42">
      <c r="A84" s="74">
        <v>32</v>
      </c>
      <c r="B84">
        <f ca="1">IF('Soil 2010'!$A92="CM",INDIRECT("'Soil 2010'!"&amp;'Country Selector'!$B$3&amp;ROW($A92))*10^12,0)</f>
        <v>129322425550.34889</v>
      </c>
      <c r="C84" s="90">
        <f t="shared" ca="1" si="15"/>
        <v>116390182995.31401</v>
      </c>
      <c r="D84" s="90">
        <f t="shared" ca="1" si="12"/>
        <v>103457940440.27911</v>
      </c>
      <c r="E84" s="90">
        <f t="shared" ca="1" si="12"/>
        <v>90525697885.244232</v>
      </c>
      <c r="F84" s="90">
        <f t="shared" ca="1" si="12"/>
        <v>77593455330.209335</v>
      </c>
      <c r="G84" s="90">
        <f t="shared" ca="1" si="12"/>
        <v>64661212775.174454</v>
      </c>
      <c r="H84" s="90">
        <f t="shared" ca="1" si="12"/>
        <v>51728970220.139557</v>
      </c>
      <c r="I84" s="90">
        <f t="shared" ca="1" si="12"/>
        <v>38796727665.104668</v>
      </c>
      <c r="J84" s="90">
        <f t="shared" ca="1" si="12"/>
        <v>25864485110.069778</v>
      </c>
      <c r="K84" s="90">
        <f t="shared" ca="1" si="12"/>
        <v>12932242555.034889</v>
      </c>
      <c r="L84" s="214">
        <f ca="1">IF('Soil 2020'!$A92="CM",INDIRECT("'Soil 2020'!"&amp;'Country Selector'!$B$3&amp;ROW($A92))*10^12,0)*'Process Emissions Multipliers'!$B$57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 s="214">
        <f ca="1">IF('Soil 2030'!$A92="CM",INDIRECT("'Soil 2030'!"&amp;'Country Selector'!$B$3&amp;ROW($A92))*10^12,0)*'Process Emissions Multipliers'!$D$57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214">
        <f ca="1">V84*'Process Emissions Multipliers'!$E$57</f>
        <v>0</v>
      </c>
    </row>
    <row r="85" spans="1:42">
      <c r="A85" s="74">
        <v>33</v>
      </c>
      <c r="B85">
        <f ca="1">IF('Soil 2010'!$A93="CM",INDIRECT("'Soil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 s="214">
        <f ca="1">IF('Soil 2020'!$A93="CM",INDIRECT("'Soil 2020'!"&amp;'Country Selector'!$B$3&amp;ROW($A93))*10^12,0)*'Process Emissions Multipliers'!$B$57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214">
        <f ca="1">IF('Soil 2030'!$A93="CM",INDIRECT("'Soil 2030'!"&amp;'Country Selector'!$B$3&amp;ROW($A93))*10^12,0)*'Process Emissions Multipliers'!$D$57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14">
        <f ca="1">V85*'Process Emissions Multipliers'!$E$57</f>
        <v>0</v>
      </c>
    </row>
    <row r="86" spans="1:42">
      <c r="A86" s="74">
        <v>34</v>
      </c>
      <c r="B86">
        <f ca="1">IF('Soil 2010'!$A94="CM",INDIRECT("'Soil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14">
        <f ca="1">IF('Soil 2020'!$A94="CM",INDIRECT("'Soil 2020'!"&amp;'Country Selector'!$B$3&amp;ROW($A94))*10^12,0)*'Process Emissions Multipliers'!$B$57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214">
        <f ca="1">IF('Soil 2030'!$A94="CM",INDIRECT("'Soil 2030'!"&amp;'Country Selector'!$B$3&amp;ROW($A94))*10^12,0)*'Process Emissions Multipliers'!$D$57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4">
        <f ca="1">V86*'Process Emissions Multipliers'!$E$57</f>
        <v>0</v>
      </c>
    </row>
    <row r="87" spans="1:42">
      <c r="A87" s="74">
        <v>35</v>
      </c>
      <c r="B87">
        <f ca="1">IF('Soil 2010'!$A95="CM",INDIRECT("'Soil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214">
        <f ca="1">IF('Soil 2020'!$A95="CM",INDIRECT("'Soil 2020'!"&amp;'Country Selector'!$B$3&amp;ROW($A95))*10^12,0)*'Process Emissions Multipliers'!$B$57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214">
        <f ca="1">IF('Soil 2030'!$A95="CM",INDIRECT("'Soil 2030'!"&amp;'Country Selector'!$B$3&amp;ROW($A95))*10^12,0)*'Process Emissions Multipliers'!$D$57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4">
        <f ca="1">V87*'Process Emissions Multipliers'!$E$57</f>
        <v>0</v>
      </c>
    </row>
    <row r="88" spans="1:42">
      <c r="A88" s="74">
        <v>36</v>
      </c>
      <c r="B88">
        <f ca="1">IF('Soil 2010'!$A96="CM",INDIRECT("'Soil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214">
        <f ca="1">IF('Soil 2020'!$A96="CM",INDIRECT("'Soil 2020'!"&amp;'Country Selector'!$B$3&amp;ROW($A96))*10^12,0)*'Process Emissions Multipliers'!$B$57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214">
        <f ca="1">IF('Soil 2030'!$A96="CM",INDIRECT("'Soil 2030'!"&amp;'Country Selector'!$B$3&amp;ROW($A96))*10^12,0)*'Process Emissions Multipliers'!$D$57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4">
        <f ca="1">V88*'Process Emissions Multipliers'!$E$57</f>
        <v>0</v>
      </c>
    </row>
    <row r="89" spans="1:42">
      <c r="A89" s="74">
        <v>37</v>
      </c>
      <c r="B89">
        <f ca="1">IF('Soil 2010'!$A97="CM",INDIRECT("'Soil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14">
        <f ca="1">IF('Soil 2020'!$A97="CM",INDIRECT("'Soil 2020'!"&amp;'Country Selector'!$B$3&amp;ROW($A97))*10^12,0)*'Process Emissions Multipliers'!$B$57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214">
        <f ca="1">IF('Soil 2030'!$A97="CM",INDIRECT("'Soil 2030'!"&amp;'Country Selector'!$B$3&amp;ROW($A97))*10^12,0)*'Process Emissions Multipliers'!$D$57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4">
        <f ca="1">V89*'Process Emissions Multipliers'!$E$57</f>
        <v>0</v>
      </c>
    </row>
    <row r="90" spans="1:42">
      <c r="A90" s="74">
        <v>38</v>
      </c>
      <c r="B90">
        <f ca="1">IF('Soil 2010'!$A98="CM",INDIRECT("'Soil 2010'!"&amp;'Country Selector'!$B$3&amp;ROW($A98))*10^12,0)</f>
        <v>5419860897.8452969</v>
      </c>
      <c r="C90" s="90">
        <f t="shared" ca="1" si="15"/>
        <v>4877874808.0607672</v>
      </c>
      <c r="D90" s="90">
        <f t="shared" ca="1" si="12"/>
        <v>4335888718.2762375</v>
      </c>
      <c r="E90" s="90">
        <f t="shared" ca="1" si="12"/>
        <v>3793902628.4917078</v>
      </c>
      <c r="F90" s="90">
        <f t="shared" ca="1" si="12"/>
        <v>3251916538.7071781</v>
      </c>
      <c r="G90" s="90">
        <f t="shared" ca="1" si="12"/>
        <v>2709930448.9226484</v>
      </c>
      <c r="H90" s="90">
        <f t="shared" ca="1" si="12"/>
        <v>2167944359.1381187</v>
      </c>
      <c r="I90" s="90">
        <f t="shared" ca="1" si="12"/>
        <v>1625958269.3535891</v>
      </c>
      <c r="J90" s="90">
        <f t="shared" ca="1" si="12"/>
        <v>1083972179.5690594</v>
      </c>
      <c r="K90" s="90">
        <f t="shared" ca="1" si="12"/>
        <v>541986089.78452969</v>
      </c>
      <c r="L90" s="214">
        <f ca="1">IF('Soil 2020'!$A98="CM",INDIRECT("'Soil 2020'!"&amp;'Country Selector'!$B$3&amp;ROW($A98))*10^12,0)*'Process Emissions Multipliers'!$B$57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214">
        <f ca="1">IF('Soil 2030'!$A98="CM",INDIRECT("'Soil 2030'!"&amp;'Country Selector'!$B$3&amp;ROW($A98))*10^12,0)*'Process Emissions Multipliers'!$D$57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4">
        <f ca="1">V90*'Process Emissions Multipliers'!$E$57</f>
        <v>0</v>
      </c>
    </row>
    <row r="91" spans="1:42">
      <c r="A91" s="74">
        <v>39</v>
      </c>
      <c r="B91">
        <f ca="1">IF('Soil 2010'!$A99="CM",INDIRECT("'Soil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 s="214">
        <f ca="1">IF('Soil 2020'!$A99="CM",INDIRECT("'Soil 2020'!"&amp;'Country Selector'!$B$3&amp;ROW($A99))*10^12,0)*'Process Emissions Multipliers'!$B$57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214">
        <f ca="1">IF('Soil 2030'!$A99="CM",INDIRECT("'Soil 2030'!"&amp;'Country Selector'!$B$3&amp;ROW($A99))*10^12,0)*'Process Emissions Multipliers'!$D$57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214">
        <f ca="1">V91*'Process Emissions Multipliers'!$E$57</f>
        <v>0</v>
      </c>
    </row>
    <row r="92" spans="1:42">
      <c r="A92" s="74">
        <v>40</v>
      </c>
      <c r="B92">
        <f ca="1">IF('Soil 2010'!$A100="CM",INDIRECT("'Soil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14">
        <f ca="1">IF('Soil 2020'!$A100="CM",INDIRECT("'Soil 2020'!"&amp;'Country Selector'!$B$3&amp;ROW($A100))*10^12,0)*'Process Emissions Multipliers'!$B$57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214">
        <f ca="1">IF('Soil 2030'!$A100="CM",INDIRECT("'Soil 2030'!"&amp;'Country Selector'!$B$3&amp;ROW($A100))*10^12,0)*'Process Emissions Multipliers'!$D$57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4">
        <f ca="1">V92*'Process Emissions Multipliers'!$E$57</f>
        <v>0</v>
      </c>
    </row>
    <row r="93" spans="1:42">
      <c r="A93" s="74">
        <v>41</v>
      </c>
      <c r="B93">
        <f ca="1">IF('Soil 2010'!$A101="CM",INDIRECT("'Soil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214">
        <f ca="1">IF('Soil 2020'!$A101="CM",INDIRECT("'Soil 2020'!"&amp;'Country Selector'!$B$3&amp;ROW($A101))*10^12,0)*'Process Emissions Multipliers'!$B$57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214">
        <f ca="1">IF('Soil 2030'!$A101="CM",INDIRECT("'Soil 2030'!"&amp;'Country Selector'!$B$3&amp;ROW($A101))*10^12,0)*'Process Emissions Multipliers'!$D$57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14">
        <f ca="1">V93*'Process Emissions Multipliers'!$E$57</f>
        <v>0</v>
      </c>
    </row>
    <row r="94" spans="1:42">
      <c r="A94" s="74">
        <v>42</v>
      </c>
      <c r="B94">
        <f ca="1">IF('Soil 2010'!$A102="CM",INDIRECT("'Soil 2010'!"&amp;'Country Selector'!$B$3&amp;ROW($A102))*10^12,0)</f>
        <v>0</v>
      </c>
      <c r="C94" s="90">
        <f t="shared" ca="1" si="15"/>
        <v>95404717537.710541</v>
      </c>
      <c r="D94" s="90">
        <f t="shared" ca="1" si="12"/>
        <v>190809435075.42108</v>
      </c>
      <c r="E94" s="90">
        <f t="shared" ca="1" si="12"/>
        <v>286214152613.13159</v>
      </c>
      <c r="F94" s="90">
        <f t="shared" ca="1" si="12"/>
        <v>381618870150.84216</v>
      </c>
      <c r="G94" s="90">
        <f t="shared" ca="1" si="12"/>
        <v>477023587688.55261</v>
      </c>
      <c r="H94" s="90">
        <f t="shared" ca="1" si="12"/>
        <v>572428305226.26318</v>
      </c>
      <c r="I94" s="90">
        <f t="shared" ca="1" si="12"/>
        <v>667833022763.97375</v>
      </c>
      <c r="J94" s="90">
        <f t="shared" ca="1" si="12"/>
        <v>763237740301.68433</v>
      </c>
      <c r="K94" s="90">
        <f t="shared" ca="1" si="12"/>
        <v>858642457839.39478</v>
      </c>
      <c r="L94" s="214">
        <f ca="1">IF('Soil 2020'!$A102="CM",INDIRECT("'Soil 2020'!"&amp;'Country Selector'!$B$3&amp;ROW($A102))*10^12,0)*'Process Emissions Multipliers'!$B$57</f>
        <v>954047175377.10535</v>
      </c>
      <c r="M94" s="90">
        <f t="shared" ca="1" si="16"/>
        <v>858642457839.39478</v>
      </c>
      <c r="N94" s="90">
        <f t="shared" ca="1" si="13"/>
        <v>763237740301.68433</v>
      </c>
      <c r="O94" s="90">
        <f t="shared" ca="1" si="13"/>
        <v>667833022763.97375</v>
      </c>
      <c r="P94" s="90">
        <f t="shared" ca="1" si="13"/>
        <v>572428305226.26318</v>
      </c>
      <c r="Q94" s="90">
        <f t="shared" ca="1" si="13"/>
        <v>477023587688.55261</v>
      </c>
      <c r="R94" s="90">
        <f t="shared" ca="1" si="13"/>
        <v>381618870150.84216</v>
      </c>
      <c r="S94" s="90">
        <f t="shared" ca="1" si="13"/>
        <v>286214152613.13159</v>
      </c>
      <c r="T94" s="90">
        <f t="shared" ca="1" si="13"/>
        <v>190809435075.42108</v>
      </c>
      <c r="U94" s="90">
        <f t="shared" ca="1" si="13"/>
        <v>95404717537.710541</v>
      </c>
      <c r="V94" s="214">
        <f ca="1">IF('Soil 2030'!$A102="CM",INDIRECT("'Soil 2030'!"&amp;'Country Selector'!$B$3&amp;ROW($A102))*10^12,0)*'Process Emissions Multipliers'!$D$57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4">
        <f ca="1">V94*'Process Emissions Multipliers'!$E$57</f>
        <v>0</v>
      </c>
    </row>
    <row r="95" spans="1:42">
      <c r="A95" s="74">
        <v>43</v>
      </c>
      <c r="B95">
        <f ca="1">IF('Soil 2010'!$A103="CM",INDIRECT("'Soil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214">
        <f ca="1">IF('Soil 2020'!$A103="CM",INDIRECT("'Soil 2020'!"&amp;'Country Selector'!$B$3&amp;ROW($A103))*10^12,0)*'Process Emissions Multipliers'!$B$57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 s="214">
        <f ca="1">IF('Soil 2030'!$A103="CM",INDIRECT("'Soil 2030'!"&amp;'Country Selector'!$B$3&amp;ROW($A103))*10^12,0)*'Process Emissions Multipliers'!$D$57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214">
        <f ca="1">V95*'Process Emissions Multipliers'!$E$57</f>
        <v>0</v>
      </c>
    </row>
    <row r="96" spans="1:42">
      <c r="A96" s="74">
        <v>44</v>
      </c>
      <c r="B96">
        <f ca="1">IF('Soil 2010'!$A104="CM",INDIRECT("'Soil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214">
        <f ca="1">IF('Soil 2020'!$A104="CM",INDIRECT("'Soil 2020'!"&amp;'Country Selector'!$B$3&amp;ROW($A104))*10^12,0)*'Process Emissions Multipliers'!$B$57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214">
        <f ca="1">IF('Soil 2030'!$A104="CM",INDIRECT("'Soil 2030'!"&amp;'Country Selector'!$B$3&amp;ROW($A104))*10^12,0)*'Process Emissions Multipliers'!$D$57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4">
        <f ca="1">V96*'Process Emissions Multipliers'!$E$57</f>
        <v>0</v>
      </c>
    </row>
    <row r="97" spans="1:42">
      <c r="A97" s="74">
        <v>45</v>
      </c>
      <c r="B97">
        <f ca="1">IF('Soil 2010'!$A105="CM",INDIRECT("'Soil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214">
        <f ca="1">IF('Soil 2020'!$A105="CM",INDIRECT("'Soil 2020'!"&amp;'Country Selector'!$B$3&amp;ROW($A105))*10^12,0)*'Process Emissions Multipliers'!$B$57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214">
        <f ca="1">IF('Soil 2030'!$A105="CM",INDIRECT("'Soil 2030'!"&amp;'Country Selector'!$B$3&amp;ROW($A105))*10^12,0)*'Process Emissions Multipliers'!$D$57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14">
        <f ca="1">V97*'Process Emissions Multipliers'!$E$57</f>
        <v>0</v>
      </c>
    </row>
    <row r="98" spans="1:42">
      <c r="A98" s="74">
        <v>46</v>
      </c>
      <c r="B98">
        <f ca="1">IF('Soil 2010'!$A106="CM",INDIRECT("'Soil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 s="214">
        <f ca="1">IF('Soil 2020'!$A106="CM",INDIRECT("'Soil 2020'!"&amp;'Country Selector'!$B$3&amp;ROW($A106))*10^12,0)*'Process Emissions Multipliers'!$B$57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 s="214">
        <f ca="1">IF('Soil 2030'!$A106="CM",INDIRECT("'Soil 2030'!"&amp;'Country Selector'!$B$3&amp;ROW($A106))*10^12,0)*'Process Emissions Multipliers'!$D$57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214">
        <f ca="1">V98*'Process Emissions Multipliers'!$E$57</f>
        <v>0</v>
      </c>
    </row>
    <row r="99" spans="1:42">
      <c r="A99" s="74">
        <v>47</v>
      </c>
      <c r="B99">
        <f ca="1">IF('Soil 2010'!$A107="CM",INDIRECT("'Soil 2010'!"&amp;'Country Selector'!$B$3&amp;ROW($A107))*10^12,0)</f>
        <v>64578647478.310104</v>
      </c>
      <c r="C99" s="90">
        <f t="shared" ca="1" si="15"/>
        <v>58120782730.479088</v>
      </c>
      <c r="D99" s="90">
        <f t="shared" ca="1" si="20"/>
        <v>51662917982.648087</v>
      </c>
      <c r="E99" s="90">
        <f t="shared" ca="1" si="20"/>
        <v>45205053234.81707</v>
      </c>
      <c r="F99" s="90">
        <f t="shared" ca="1" si="20"/>
        <v>38747188486.986061</v>
      </c>
      <c r="G99" s="90">
        <f t="shared" ca="1" si="20"/>
        <v>32289323739.155052</v>
      </c>
      <c r="H99" s="90">
        <f t="shared" ca="1" si="20"/>
        <v>25831458991.324043</v>
      </c>
      <c r="I99" s="90">
        <f t="shared" ca="1" si="20"/>
        <v>19373594243.493031</v>
      </c>
      <c r="J99" s="90">
        <f t="shared" ca="1" si="20"/>
        <v>12915729495.662022</v>
      </c>
      <c r="K99" s="90">
        <f t="shared" ca="1" si="20"/>
        <v>6457864747.8310108</v>
      </c>
      <c r="L99" s="214">
        <f ca="1">IF('Soil 2020'!$A107="CM",INDIRECT("'Soil 2020'!"&amp;'Country Selector'!$B$3&amp;ROW($A107))*10^12,0)*'Process Emissions Multipliers'!$B$57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214">
        <f ca="1">IF('Soil 2030'!$A107="CM",INDIRECT("'Soil 2030'!"&amp;'Country Selector'!$B$3&amp;ROW($A107))*10^12,0)*'Process Emissions Multipliers'!$D$57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214">
        <f ca="1">V99*'Process Emissions Multipliers'!$E$57</f>
        <v>0</v>
      </c>
    </row>
    <row r="100" spans="1:42">
      <c r="A100" s="74">
        <v>48</v>
      </c>
      <c r="B100">
        <f ca="1">IF('Soil 2010'!$A108="CM",INDIRECT("'Soil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14">
        <f ca="1">IF('Soil 2020'!$A108="CM",INDIRECT("'Soil 2020'!"&amp;'Country Selector'!$B$3&amp;ROW($A108))*10^12,0)*'Process Emissions Multipliers'!$B$57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214">
        <f ca="1">IF('Soil 2030'!$A108="CM",INDIRECT("'Soil 2030'!"&amp;'Country Selector'!$B$3&amp;ROW($A108))*10^12,0)*'Process Emissions Multipliers'!$D$57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4">
        <f ca="1">V100*'Process Emissions Multipliers'!$E$57</f>
        <v>0</v>
      </c>
    </row>
    <row r="101" spans="1:42">
      <c r="A101" s="74">
        <v>49</v>
      </c>
      <c r="B101">
        <f ca="1">IF('Soil 2010'!$A109="CM",INDIRECT("'Soil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214">
        <f ca="1">IF('Soil 2020'!$A109="CM",INDIRECT("'Soil 2020'!"&amp;'Country Selector'!$B$3&amp;ROW($A109))*10^12,0)*'Process Emissions Multipliers'!$B$57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214">
        <f ca="1">IF('Soil 2030'!$A109="CM",INDIRECT("'Soil 2030'!"&amp;'Country Selector'!$B$3&amp;ROW($A109))*10^12,0)*'Process Emissions Multipliers'!$D$57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4">
        <f ca="1">V101*'Process Emissions Multipliers'!$E$57</f>
        <v>0</v>
      </c>
    </row>
    <row r="102" spans="1:42">
      <c r="A102" s="74">
        <v>50</v>
      </c>
      <c r="B102">
        <f ca="1">IF('Soil 2010'!$A110="CM",INDIRECT("'Soil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14">
        <f ca="1">IF('Soil 2020'!$A110="CM",INDIRECT("'Soil 2020'!"&amp;'Country Selector'!$B$3&amp;ROW($A110))*10^12,0)*'Process Emissions Multipliers'!$B$57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214">
        <f ca="1">IF('Soil 2030'!$A110="CM",INDIRECT("'Soil 2030'!"&amp;'Country Selector'!$B$3&amp;ROW($A110))*10^12,0)*'Process Emissions Multipliers'!$D$57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4">
        <f ca="1">V102*'Process Emissions Multipliers'!$E$57</f>
        <v>0</v>
      </c>
    </row>
    <row r="103" spans="1:42">
      <c r="A103" s="74">
        <v>51</v>
      </c>
      <c r="B103">
        <f ca="1">IF('Soil 2010'!$A111="CM",INDIRECT("'Soil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 s="214">
        <f ca="1">IF('Soil 2020'!$A111="CM",INDIRECT("'Soil 2020'!"&amp;'Country Selector'!$B$3&amp;ROW($A111))*10^12,0)*'Process Emissions Multipliers'!$B$57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214">
        <f ca="1">IF('Soil 2030'!$A111="CM",INDIRECT("'Soil 2030'!"&amp;'Country Selector'!$B$3&amp;ROW($A111))*10^12,0)*'Process Emissions Multipliers'!$D$57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214">
        <f ca="1">V103*'Process Emissions Multipliers'!$E$57</f>
        <v>0</v>
      </c>
    </row>
    <row r="104" spans="1:42">
      <c r="A104" s="74">
        <v>52</v>
      </c>
      <c r="B104">
        <f ca="1">IF('Soil 2010'!$A112="CM",INDIRECT("'Soil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214">
        <f ca="1">IF('Soil 2020'!$A112="CM",INDIRECT("'Soil 2020'!"&amp;'Country Selector'!$B$3&amp;ROW($A112))*10^12,0)*'Process Emissions Multipliers'!$B$57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214">
        <f ca="1">IF('Soil 2030'!$A112="CM",INDIRECT("'Soil 2030'!"&amp;'Country Selector'!$B$3&amp;ROW($A112))*10^12,0)*'Process Emissions Multipliers'!$D$57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4">
        <f ca="1">V104*'Process Emissions Multipliers'!$E$57</f>
        <v>0</v>
      </c>
    </row>
    <row r="105" spans="1:42">
      <c r="A105" s="74">
        <v>53</v>
      </c>
      <c r="B105">
        <f ca="1">IF('Soil 2010'!$A113="CM",INDIRECT("'Soil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214">
        <f ca="1">IF('Soil 2020'!$A113="CM",INDIRECT("'Soil 2020'!"&amp;'Country Selector'!$B$3&amp;ROW($A113))*10^12,0)*'Process Emissions Multipliers'!$B$57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214">
        <f ca="1">IF('Soil 2030'!$A113="CM",INDIRECT("'Soil 2030'!"&amp;'Country Selector'!$B$3&amp;ROW($A113))*10^12,0)*'Process Emissions Multipliers'!$D$57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4">
        <f ca="1">V105*'Process Emissions Multipliers'!$E$57</f>
        <v>0</v>
      </c>
    </row>
    <row r="106" spans="1:42">
      <c r="A106" s="74">
        <v>54</v>
      </c>
      <c r="B106">
        <f ca="1">IF('Soil 2010'!$A114="CM",INDIRECT("'Soil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14">
        <f ca="1">IF('Soil 2020'!$A114="CM",INDIRECT("'Soil 2020'!"&amp;'Country Selector'!$B$3&amp;ROW($A114))*10^12,0)*'Process Emissions Multipliers'!$B$57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214">
        <f ca="1">IF('Soil 2030'!$A114="CM",INDIRECT("'Soil 2030'!"&amp;'Country Selector'!$B$3&amp;ROW($A114))*10^12,0)*'Process Emissions Multipliers'!$D$57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4">
        <f ca="1">V106*'Process Emissions Multipliers'!$E$57</f>
        <v>0</v>
      </c>
    </row>
    <row r="107" spans="1:42">
      <c r="A107" s="74">
        <v>55</v>
      </c>
      <c r="B107">
        <f ca="1">IF('Soil 2010'!$A115="CM",INDIRECT("'Soil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214">
        <f ca="1">IF('Soil 2020'!$A115="CM",INDIRECT("'Soil 2020'!"&amp;'Country Selector'!$B$3&amp;ROW($A115))*10^12,0)*'Process Emissions Multipliers'!$B$57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214">
        <f ca="1">IF('Soil 2030'!$A115="CM",INDIRECT("'Soil 2030'!"&amp;'Country Selector'!$B$3&amp;ROW($A115))*10^12,0)*'Process Emissions Multipliers'!$D$57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14">
        <f ca="1">V107*'Process Emissions Multipliers'!$E$57</f>
        <v>0</v>
      </c>
    </row>
    <row r="108" spans="1:42">
      <c r="A108" s="74">
        <v>56</v>
      </c>
      <c r="B108">
        <f ca="1">IF('Soil 2010'!$A116="CM",INDIRECT("'Soil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214">
        <f ca="1">IF('Soil 2020'!$A116="CM",INDIRECT("'Soil 2020'!"&amp;'Country Selector'!$B$3&amp;ROW($A116))*10^12,0)*'Process Emissions Multipliers'!$B$57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214">
        <f ca="1">IF('Soil 2030'!$A116="CM",INDIRECT("'Soil 2030'!"&amp;'Country Selector'!$B$3&amp;ROW($A116))*10^12,0)*'Process Emissions Multipliers'!$D$57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4">
        <f ca="1">V108*'Process Emissions Multipliers'!$E$57</f>
        <v>0</v>
      </c>
    </row>
    <row r="109" spans="1:42">
      <c r="A109" s="74">
        <v>57</v>
      </c>
      <c r="B109">
        <f ca="1">IF('Soil 2010'!$A117="CM",INDIRECT("'Soil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214">
        <f ca="1">IF('Soil 2020'!$A117="CM",INDIRECT("'Soil 2020'!"&amp;'Country Selector'!$B$3&amp;ROW($A117))*10^12,0)*'Process Emissions Multipliers'!$B$57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214">
        <f ca="1">IF('Soil 2030'!$A117="CM",INDIRECT("'Soil 2030'!"&amp;'Country Selector'!$B$3&amp;ROW($A117))*10^12,0)*'Process Emissions Multipliers'!$D$57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4">
        <f ca="1">V109*'Process Emissions Multipliers'!$E$57</f>
        <v>0</v>
      </c>
    </row>
    <row r="110" spans="1:42">
      <c r="A110" s="74">
        <v>58</v>
      </c>
      <c r="B110">
        <f ca="1">IF('Soil 2010'!$A118="CM",INDIRECT("'Soil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214">
        <f ca="1">IF('Soil 2020'!$A118="CM",INDIRECT("'Soil 2020'!"&amp;'Country Selector'!$B$3&amp;ROW($A118))*10^12,0)*'Process Emissions Multipliers'!$B$57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214">
        <f ca="1">IF('Soil 2030'!$A118="CM",INDIRECT("'Soil 2030'!"&amp;'Country Selector'!$B$3&amp;ROW($A118))*10^12,0)*'Process Emissions Multipliers'!$D$57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4">
        <f ca="1">V110*'Process Emissions Multipliers'!$E$57</f>
        <v>0</v>
      </c>
    </row>
    <row r="111" spans="1:42">
      <c r="A111" s="74">
        <v>59</v>
      </c>
      <c r="B111">
        <f ca="1">IF('Soil 2010'!$A119="CM",INDIRECT("'Soil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214">
        <f ca="1">IF('Soil 2020'!$A119="CM",INDIRECT("'Soil 2020'!"&amp;'Country Selector'!$B$3&amp;ROW($A119))*10^12,0)*'Process Emissions Multipliers'!$B$57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214">
        <f ca="1">IF('Soil 2030'!$A119="CM",INDIRECT("'Soil 2030'!"&amp;'Country Selector'!$B$3&amp;ROW($A119))*10^12,0)*'Process Emissions Multipliers'!$D$57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4">
        <f ca="1">V111*'Process Emissions Multipliers'!$E$57</f>
        <v>0</v>
      </c>
    </row>
    <row r="112" spans="1:42">
      <c r="A112" s="74">
        <v>60</v>
      </c>
      <c r="B112">
        <f ca="1">IF('Soil 2010'!$A120="CM",INDIRECT("'Soil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214">
        <f ca="1">IF('Soil 2020'!$A120="CM",INDIRECT("'Soil 2020'!"&amp;'Country Selector'!$B$3&amp;ROW($A120))*10^12,0)*'Process Emissions Multipliers'!$B$57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214">
        <f ca="1">IF('Soil 2030'!$A120="CM",INDIRECT("'Soil 2030'!"&amp;'Country Selector'!$B$3&amp;ROW($A120))*10^12,0)*'Process Emissions Multipliers'!$D$57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4">
        <f ca="1">V112*'Process Emissions Multipliers'!$E$57</f>
        <v>0</v>
      </c>
    </row>
    <row r="113" spans="1:42">
      <c r="A113" s="74">
        <v>61</v>
      </c>
      <c r="B113">
        <f ca="1">IF('Soil 2010'!$A121="CM",INDIRECT("'Soil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 s="214">
        <f ca="1">IF('Soil 2020'!$A121="CM",INDIRECT("'Soil 2020'!"&amp;'Country Selector'!$B$3&amp;ROW($A121))*10^12,0)*'Process Emissions Multipliers'!$B$57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 s="214">
        <f ca="1">IF('Soil 2030'!$A121="CM",INDIRECT("'Soil 2030'!"&amp;'Country Selector'!$B$3&amp;ROW($A121))*10^12,0)*'Process Emissions Multipliers'!$D$57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214">
        <f ca="1">V113*'Process Emissions Multipliers'!$E$57</f>
        <v>0</v>
      </c>
    </row>
    <row r="114" spans="1:42">
      <c r="A114" s="74">
        <v>62</v>
      </c>
      <c r="B114">
        <f ca="1">IF('Soil 2010'!$A122="CM",INDIRECT("'Soil 2010'!"&amp;'Country Selector'!$B$3&amp;ROW($A122))*10^12,0)</f>
        <v>1673193244.1409469</v>
      </c>
      <c r="C114" s="90">
        <f t="shared" ca="1" si="15"/>
        <v>1505873919.7268522</v>
      </c>
      <c r="D114" s="90">
        <f t="shared" ca="1" si="20"/>
        <v>1338554595.3127575</v>
      </c>
      <c r="E114" s="90">
        <f t="shared" ca="1" si="20"/>
        <v>1171235270.8986628</v>
      </c>
      <c r="F114" s="90">
        <f t="shared" ca="1" si="20"/>
        <v>1003915946.484568</v>
      </c>
      <c r="G114" s="90">
        <f t="shared" ca="1" si="20"/>
        <v>836596622.07047343</v>
      </c>
      <c r="H114" s="90">
        <f t="shared" ca="1" si="20"/>
        <v>669277297.65637875</v>
      </c>
      <c r="I114" s="90">
        <f t="shared" ca="1" si="20"/>
        <v>501957973.242284</v>
      </c>
      <c r="J114" s="90">
        <f t="shared" ca="1" si="20"/>
        <v>334638648.82818937</v>
      </c>
      <c r="K114" s="90">
        <f t="shared" ca="1" si="20"/>
        <v>167319324.41409469</v>
      </c>
      <c r="L114" s="214">
        <f ca="1">IF('Soil 2020'!$A122="CM",INDIRECT("'Soil 2020'!"&amp;'Country Selector'!$B$3&amp;ROW($A122))*10^12,0)*'Process Emissions Multipliers'!$B$57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214">
        <f ca="1">IF('Soil 2030'!$A122="CM",INDIRECT("'Soil 2030'!"&amp;'Country Selector'!$B$3&amp;ROW($A122))*10^12,0)*'Process Emissions Multipliers'!$D$57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4">
        <f ca="1">V114*'Process Emissions Multipliers'!$E$57</f>
        <v>0</v>
      </c>
    </row>
    <row r="115" spans="1:42">
      <c r="A115" s="74">
        <v>63</v>
      </c>
      <c r="B115">
        <f ca="1">IF('Soil 2010'!$A123="CM",INDIRECT("'Soil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14">
        <f ca="1">IF('Soil 2020'!$A123="CM",INDIRECT("'Soil 2020'!"&amp;'Country Selector'!$B$3&amp;ROW($A123))*10^12,0)*'Process Emissions Multipliers'!$B$57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214">
        <f ca="1">IF('Soil 2030'!$A123="CM",INDIRECT("'Soil 2030'!"&amp;'Country Selector'!$B$3&amp;ROW($A123))*10^12,0)*'Process Emissions Multipliers'!$D$57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4">
        <f ca="1">V115*'Process Emissions Multipliers'!$E$57</f>
        <v>0</v>
      </c>
    </row>
    <row r="116" spans="1:42">
      <c r="A116" s="74">
        <v>64</v>
      </c>
      <c r="B116">
        <f ca="1">IF('Soil 2010'!$A124="CM",INDIRECT("'Soil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214">
        <f ca="1">IF('Soil 2020'!$A124="CM",INDIRECT("'Soil 2020'!"&amp;'Country Selector'!$B$3&amp;ROW($A124))*10^12,0)*'Process Emissions Multipliers'!$B$57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214">
        <f ca="1">IF('Soil 2030'!$A124="CM",INDIRECT("'Soil 2030'!"&amp;'Country Selector'!$B$3&amp;ROW($A124))*10^12,0)*'Process Emissions Multipliers'!$D$57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4">
        <f ca="1">V116*'Process Emissions Multipliers'!$E$57</f>
        <v>0</v>
      </c>
    </row>
    <row r="117" spans="1:42">
      <c r="A117" s="74">
        <v>65</v>
      </c>
      <c r="B117">
        <f ca="1">IF('Soil 2010'!$A125="CM",INDIRECT("'Soil 2010'!"&amp;'Country Selector'!$B$3&amp;ROW($A125))*10^12,0)</f>
        <v>18237793586.386887</v>
      </c>
      <c r="C117" s="90">
        <f t="shared" ca="1" si="15"/>
        <v>16414014227.748199</v>
      </c>
      <c r="D117" s="90">
        <f t="shared" ca="1" si="20"/>
        <v>14590234869.109509</v>
      </c>
      <c r="E117" s="90">
        <f t="shared" ca="1" si="20"/>
        <v>12766455510.470821</v>
      </c>
      <c r="F117" s="90">
        <f t="shared" ca="1" si="20"/>
        <v>10942676151.832132</v>
      </c>
      <c r="G117" s="90">
        <f t="shared" ca="1" si="20"/>
        <v>9118896793.1934433</v>
      </c>
      <c r="H117" s="90">
        <f t="shared" ca="1" si="20"/>
        <v>7295117434.5547543</v>
      </c>
      <c r="I117" s="90">
        <f t="shared" ca="1" si="20"/>
        <v>5471338075.9160662</v>
      </c>
      <c r="J117" s="90">
        <f t="shared" ca="1" si="20"/>
        <v>3647558717.2773771</v>
      </c>
      <c r="K117" s="90">
        <f t="shared" ca="1" si="20"/>
        <v>1823779358.6386886</v>
      </c>
      <c r="L117" s="214">
        <f ca="1">IF('Soil 2020'!$A125="CM",INDIRECT("'Soil 2020'!"&amp;'Country Selector'!$B$3&amp;ROW($A125))*10^12,0)*'Process Emissions Multipliers'!$B$57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214">
        <f ca="1">IF('Soil 2030'!$A125="CM",INDIRECT("'Soil 2030'!"&amp;'Country Selector'!$B$3&amp;ROW($A125))*10^12,0)*'Process Emissions Multipliers'!$D$57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214">
        <f ca="1">V117*'Process Emissions Multipliers'!$E$57</f>
        <v>0</v>
      </c>
    </row>
    <row r="118" spans="1:42">
      <c r="A118" s="74">
        <v>66</v>
      </c>
      <c r="B118">
        <f ca="1">IF('Soil 2010'!$A126="CM",INDIRECT("'Soil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214">
        <f ca="1">IF('Soil 2020'!$A126="CM",INDIRECT("'Soil 2020'!"&amp;'Country Selector'!$B$3&amp;ROW($A126))*10^12,0)*'Process Emissions Multipliers'!$B$57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214">
        <f ca="1">IF('Soil 2030'!$A126="CM",INDIRECT("'Soil 2030'!"&amp;'Country Selector'!$B$3&amp;ROW($A126))*10^12,0)*'Process Emissions Multipliers'!$D$57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4">
        <f ca="1">V118*'Process Emissions Multipliers'!$E$57</f>
        <v>0</v>
      </c>
    </row>
    <row r="119" spans="1:42">
      <c r="A119" s="74">
        <v>67</v>
      </c>
      <c r="B119">
        <f ca="1">IF('Soil 2010'!$A127="CM",INDIRECT("'Soil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214">
        <f ca="1">IF('Soil 2020'!$A127="CM",INDIRECT("'Soil 2020'!"&amp;'Country Selector'!$B$3&amp;ROW($A127))*10^12,0)*'Process Emissions Multipliers'!$B$57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214">
        <f ca="1">IF('Soil 2030'!$A127="CM",INDIRECT("'Soil 2030'!"&amp;'Country Selector'!$B$3&amp;ROW($A127))*10^12,0)*'Process Emissions Multipliers'!$D$57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4">
        <f ca="1">V119*'Process Emissions Multipliers'!$E$57</f>
        <v>0</v>
      </c>
    </row>
    <row r="120" spans="1:42">
      <c r="A120" s="74">
        <v>68</v>
      </c>
      <c r="B120">
        <f ca="1">IF('Soil 2010'!$A128="CM",INDIRECT("'Soil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214">
        <f ca="1">IF('Soil 2020'!$A128="CM",INDIRECT("'Soil 2020'!"&amp;'Country Selector'!$B$3&amp;ROW($A128))*10^12,0)*'Process Emissions Multipliers'!$B$57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214">
        <f ca="1">IF('Soil 2030'!$A128="CM",INDIRECT("'Soil 2030'!"&amp;'Country Selector'!$B$3&amp;ROW($A128))*10^12,0)*'Process Emissions Multipliers'!$D$57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4">
        <f ca="1">V120*'Process Emissions Multipliers'!$E$57</f>
        <v>0</v>
      </c>
    </row>
    <row r="121" spans="1:42">
      <c r="A121" s="74">
        <v>69</v>
      </c>
      <c r="B121">
        <f ca="1">IF('Soil 2010'!$A129="CM",INDIRECT("'Soil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14">
        <f ca="1">IF('Soil 2020'!$A129="CM",INDIRECT("'Soil 2020'!"&amp;'Country Selector'!$B$3&amp;ROW($A129))*10^12,0)*'Process Emissions Multipliers'!$B$57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214">
        <f ca="1">IF('Soil 2030'!$A129="CM",INDIRECT("'Soil 2030'!"&amp;'Country Selector'!$B$3&amp;ROW($A129))*10^12,0)*'Process Emissions Multipliers'!$D$57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4">
        <f ca="1">V121*'Process Emissions Multipliers'!$E$57</f>
        <v>0</v>
      </c>
    </row>
    <row r="122" spans="1:42">
      <c r="A122" s="74">
        <v>70</v>
      </c>
      <c r="B122">
        <f ca="1">IF('Soil 2010'!$A130="CM",INDIRECT("'Soil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214">
        <f ca="1">IF('Soil 2020'!$A130="CM",INDIRECT("'Soil 2020'!"&amp;'Country Selector'!$B$3&amp;ROW($A130))*10^12,0)*'Process Emissions Multipliers'!$B$57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214">
        <f ca="1">IF('Soil 2030'!$A130="CM",INDIRECT("'Soil 2030'!"&amp;'Country Selector'!$B$3&amp;ROW($A130))*10^12,0)*'Process Emissions Multipliers'!$D$57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4">
        <f ca="1">V122*'Process Emissions Multipliers'!$E$57</f>
        <v>0</v>
      </c>
    </row>
    <row r="123" spans="1:42">
      <c r="A123" s="74">
        <v>71</v>
      </c>
      <c r="B123">
        <f ca="1">IF('Soil 2010'!$A131="CM",INDIRECT("'Soil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14">
        <f ca="1">IF('Soil 2020'!$A131="CM",INDIRECT("'Soil 2020'!"&amp;'Country Selector'!$B$3&amp;ROW($A131))*10^12,0)*'Process Emissions Multipliers'!$B$57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214">
        <f ca="1">IF('Soil 2030'!$A131="CM",INDIRECT("'Soil 2030'!"&amp;'Country Selector'!$B$3&amp;ROW($A131))*10^12,0)*'Process Emissions Multipliers'!$D$57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4">
        <f ca="1">V123*'Process Emissions Multipliers'!$E$57</f>
        <v>0</v>
      </c>
    </row>
    <row r="124" spans="1:42">
      <c r="A124" s="74">
        <v>72</v>
      </c>
      <c r="B124">
        <f ca="1">IF('Soil 2010'!$A132="CM",INDIRECT("'Soil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14">
        <f ca="1">IF('Soil 2020'!$A132="CM",INDIRECT("'Soil 2020'!"&amp;'Country Selector'!$B$3&amp;ROW($A132))*10^12,0)*'Process Emissions Multipliers'!$B$57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214">
        <f ca="1">IF('Soil 2030'!$A132="CM",INDIRECT("'Soil 2030'!"&amp;'Country Selector'!$B$3&amp;ROW($A132))*10^12,0)*'Process Emissions Multipliers'!$D$57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4">
        <f ca="1">V124*'Process Emissions Multipliers'!$E$57</f>
        <v>0</v>
      </c>
    </row>
    <row r="125" spans="1:42">
      <c r="A125" s="74">
        <v>73</v>
      </c>
      <c r="B125">
        <f ca="1">IF('Soil 2010'!$A133="CM",INDIRECT("'Soil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14">
        <f ca="1">IF('Soil 2020'!$A133="CM",INDIRECT("'Soil 2020'!"&amp;'Country Selector'!$B$3&amp;ROW($A133))*10^12,0)*'Process Emissions Multipliers'!$B$57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214">
        <f ca="1">IF('Soil 2030'!$A133="CM",INDIRECT("'Soil 2030'!"&amp;'Country Selector'!$B$3&amp;ROW($A133))*10^12,0)*'Process Emissions Multipliers'!$D$57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214">
        <f ca="1">V125*'Process Emissions Multipliers'!$E$57</f>
        <v>0</v>
      </c>
    </row>
    <row r="126" spans="1:42">
      <c r="A126" s="74">
        <v>74</v>
      </c>
      <c r="B126">
        <f ca="1">IF('Soil 2010'!$A134="CM",INDIRECT("'Soil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214">
        <f ca="1">IF('Soil 2020'!$A134="CM",INDIRECT("'Soil 2020'!"&amp;'Country Selector'!$B$3&amp;ROW($A134))*10^12,0)*'Process Emissions Multipliers'!$B$57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214">
        <f ca="1">IF('Soil 2030'!$A134="CM",INDIRECT("'Soil 2030'!"&amp;'Country Selector'!$B$3&amp;ROW($A134))*10^12,0)*'Process Emissions Multipliers'!$D$57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14">
        <f ca="1">V126*'Process Emissions Multipliers'!$E$57</f>
        <v>0</v>
      </c>
    </row>
    <row r="127" spans="1:42">
      <c r="A127" s="74">
        <v>75</v>
      </c>
      <c r="B127">
        <f ca="1">IF('Soil 2010'!$A135="CM",INDIRECT("'Soil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14">
        <f ca="1">IF('Soil 2020'!$A135="CM",INDIRECT("'Soil 2020'!"&amp;'Country Selector'!$B$3&amp;ROW($A135))*10^12,0)*'Process Emissions Multipliers'!$B$57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214">
        <f ca="1">IF('Soil 2030'!$A135="CM",INDIRECT("'Soil 2030'!"&amp;'Country Selector'!$B$3&amp;ROW($A135))*10^12,0)*'Process Emissions Multipliers'!$D$57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4">
        <f ca="1">V127*'Process Emissions Multipliers'!$E$57</f>
        <v>0</v>
      </c>
    </row>
    <row r="128" spans="1:42">
      <c r="A128" s="74">
        <v>76</v>
      </c>
      <c r="B128">
        <f ca="1">IF('Soil 2010'!$A136="CM",INDIRECT("'Soil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214">
        <f ca="1">IF('Soil 2020'!$A136="CM",INDIRECT("'Soil 2020'!"&amp;'Country Selector'!$B$3&amp;ROW($A136))*10^12,0)*'Process Emissions Multipliers'!$B$57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214">
        <f ca="1">IF('Soil 2030'!$A136="CM",INDIRECT("'Soil 2030'!"&amp;'Country Selector'!$B$3&amp;ROW($A136))*10^12,0)*'Process Emissions Multipliers'!$D$57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14">
        <f ca="1">V128*'Process Emissions Multipliers'!$E$57</f>
        <v>0</v>
      </c>
    </row>
    <row r="129" spans="1:42">
      <c r="A129" s="74">
        <v>77</v>
      </c>
      <c r="B129">
        <f ca="1">IF('Soil 2010'!$A137="CM",INDIRECT("'Soil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214">
        <f ca="1">IF('Soil 2020'!$A137="CM",INDIRECT("'Soil 2020'!"&amp;'Country Selector'!$B$3&amp;ROW($A137))*10^12,0)*'Process Emissions Multipliers'!$B$57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214">
        <f ca="1">IF('Soil 2030'!$A137="CM",INDIRECT("'Soil 2030'!"&amp;'Country Selector'!$B$3&amp;ROW($A137))*10^12,0)*'Process Emissions Multipliers'!$D$57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4">
        <f ca="1">V129*'Process Emissions Multipliers'!$E$57</f>
        <v>0</v>
      </c>
    </row>
    <row r="130" spans="1:42">
      <c r="A130" s="74">
        <v>78</v>
      </c>
      <c r="B130">
        <f ca="1">IF('Soil 2010'!$A138="CM",INDIRECT("'Soil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14">
        <f ca="1">IF('Soil 2020'!$A138="CM",INDIRECT("'Soil 2020'!"&amp;'Country Selector'!$B$3&amp;ROW($A138))*10^12,0)*'Process Emissions Multipliers'!$B$57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214">
        <f ca="1">IF('Soil 2030'!$A138="CM",INDIRECT("'Soil 2030'!"&amp;'Country Selector'!$B$3&amp;ROW($A138))*10^12,0)*'Process Emissions Multipliers'!$D$57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4">
        <f ca="1">V130*'Process Emissions Multipliers'!$E$57</f>
        <v>0</v>
      </c>
    </row>
    <row r="131" spans="1:42">
      <c r="A131" s="74">
        <v>79</v>
      </c>
      <c r="B131">
        <f ca="1">IF('Soil 2010'!$A139="CM",INDIRECT("'Soil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14">
        <f ca="1">IF('Soil 2020'!$A139="CM",INDIRECT("'Soil 2020'!"&amp;'Country Selector'!$B$3&amp;ROW($A139))*10^12,0)*'Process Emissions Multipliers'!$B$57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214">
        <f ca="1">IF('Soil 2030'!$A139="CM",INDIRECT("'Soil 2030'!"&amp;'Country Selector'!$B$3&amp;ROW($A139))*10^12,0)*'Process Emissions Multipliers'!$D$57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4">
        <f ca="1">V131*'Process Emissions Multipliers'!$E$57</f>
        <v>0</v>
      </c>
    </row>
    <row r="132" spans="1:42">
      <c r="A132" s="74">
        <v>80</v>
      </c>
      <c r="B132">
        <f ca="1">IF('Soil 2010'!$A140="CM",INDIRECT("'Soil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214">
        <f ca="1">IF('Soil 2020'!$A140="CM",INDIRECT("'Soil 2020'!"&amp;'Country Selector'!$B$3&amp;ROW($A140))*10^12,0)*'Process Emissions Multipliers'!$B$57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214">
        <f ca="1">IF('Soil 2030'!$A140="CM",INDIRECT("'Soil 2030'!"&amp;'Country Selector'!$B$3&amp;ROW($A140))*10^12,0)*'Process Emissions Multipliers'!$D$57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4">
        <f ca="1">V132*'Process Emissions Multipliers'!$E$57</f>
        <v>0</v>
      </c>
    </row>
    <row r="133" spans="1:42">
      <c r="A133" s="74">
        <v>81</v>
      </c>
      <c r="B133">
        <f ca="1">IF('Soil 2010'!$A141="CM",INDIRECT("'Soil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214">
        <f ca="1">IF('Soil 2020'!$A141="CM",INDIRECT("'Soil 2020'!"&amp;'Country Selector'!$B$3&amp;ROW($A141))*10^12,0)*'Process Emissions Multipliers'!$B$57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214">
        <f ca="1">IF('Soil 2030'!$A141="CM",INDIRECT("'Soil 2030'!"&amp;'Country Selector'!$B$3&amp;ROW($A141))*10^12,0)*'Process Emissions Multipliers'!$D$57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4">
        <f ca="1">V133*'Process Emissions Multipliers'!$E$57</f>
        <v>0</v>
      </c>
    </row>
    <row r="134" spans="1:42">
      <c r="A134" s="74">
        <v>82</v>
      </c>
      <c r="B134">
        <f ca="1">IF('Soil 2010'!$A142="CM",INDIRECT("'Soil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214">
        <f ca="1">IF('Soil 2020'!$A142="CM",INDIRECT("'Soil 2020'!"&amp;'Country Selector'!$B$3&amp;ROW($A142))*10^12,0)*'Process Emissions Multipliers'!$B$57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214">
        <f ca="1">IF('Soil 2030'!$A142="CM",INDIRECT("'Soil 2030'!"&amp;'Country Selector'!$B$3&amp;ROW($A142))*10^12,0)*'Process Emissions Multipliers'!$D$57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214">
        <f ca="1">V134*'Process Emissions Multipliers'!$E$57</f>
        <v>0</v>
      </c>
    </row>
    <row r="135" spans="1:42">
      <c r="A135" s="74">
        <v>83</v>
      </c>
      <c r="B135">
        <f ca="1">IF('Soil 2010'!$A143="CM",INDIRECT("'Soil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14">
        <f ca="1">IF('Soil 2020'!$A143="CM",INDIRECT("'Soil 2020'!"&amp;'Country Selector'!$B$3&amp;ROW($A143))*10^12,0)*'Process Emissions Multipliers'!$B$57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214">
        <f ca="1">IF('Soil 2030'!$A143="CM",INDIRECT("'Soil 2030'!"&amp;'Country Selector'!$B$3&amp;ROW($A143))*10^12,0)*'Process Emissions Multipliers'!$D$57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4">
        <f ca="1">V135*'Process Emissions Multipliers'!$E$57</f>
        <v>0</v>
      </c>
    </row>
    <row r="136" spans="1:42">
      <c r="A136" s="74">
        <v>84</v>
      </c>
      <c r="B136">
        <f ca="1">IF('Soil 2010'!$A144="CM",INDIRECT("'Soil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214">
        <f ca="1">IF('Soil 2020'!$A144="CM",INDIRECT("'Soil 2020'!"&amp;'Country Selector'!$B$3&amp;ROW($A144))*10^12,0)*'Process Emissions Multipliers'!$B$57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214">
        <f ca="1">IF('Soil 2030'!$A144="CM",INDIRECT("'Soil 2030'!"&amp;'Country Selector'!$B$3&amp;ROW($A144))*10^12,0)*'Process Emissions Multipliers'!$D$57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4">
        <f ca="1">V136*'Process Emissions Multipliers'!$E$57</f>
        <v>0</v>
      </c>
    </row>
    <row r="137" spans="1:42">
      <c r="A137" s="74">
        <v>85</v>
      </c>
      <c r="B137">
        <f ca="1">IF('Soil 2010'!$A145="CM",INDIRECT("'Soil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214">
        <f ca="1">IF('Soil 2020'!$A145="CM",INDIRECT("'Soil 2020'!"&amp;'Country Selector'!$B$3&amp;ROW($A145))*10^12,0)*'Process Emissions Multipliers'!$B$57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214">
        <f ca="1">IF('Soil 2030'!$A145="CM",INDIRECT("'Soil 2030'!"&amp;'Country Selector'!$B$3&amp;ROW($A145))*10^12,0)*'Process Emissions Multipliers'!$D$57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4">
        <f ca="1">V137*'Process Emissions Multipliers'!$E$57</f>
        <v>0</v>
      </c>
    </row>
    <row r="138" spans="1:42">
      <c r="A138" s="74">
        <v>86</v>
      </c>
      <c r="B138">
        <f ca="1">IF('Soil 2010'!$A146="CM",INDIRECT("'Soil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214">
        <f ca="1">IF('Soil 2020'!$A146="CM",INDIRECT("'Soil 2020'!"&amp;'Country Selector'!$B$3&amp;ROW($A146))*10^12,0)*'Process Emissions Multipliers'!$B$57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214">
        <f ca="1">IF('Soil 2030'!$A146="CM",INDIRECT("'Soil 2030'!"&amp;'Country Selector'!$B$3&amp;ROW($A146))*10^12,0)*'Process Emissions Multipliers'!$D$57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4">
        <f ca="1">V138*'Process Emissions Multipliers'!$E$57</f>
        <v>0</v>
      </c>
    </row>
    <row r="139" spans="1:42">
      <c r="A139" s="74">
        <v>87</v>
      </c>
      <c r="B139">
        <f ca="1">IF('Soil 2010'!$A147="CM",INDIRECT("'Soil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14">
        <f ca="1">IF('Soil 2020'!$A147="CM",INDIRECT("'Soil 2020'!"&amp;'Country Selector'!$B$3&amp;ROW($A147))*10^12,0)*'Process Emissions Multipliers'!$B$57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214">
        <f ca="1">IF('Soil 2030'!$A147="CM",INDIRECT("'Soil 2030'!"&amp;'Country Selector'!$B$3&amp;ROW($A147))*10^12,0)*'Process Emissions Multipliers'!$D$57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4">
        <f ca="1">V139*'Process Emissions Multipliers'!$E$57</f>
        <v>0</v>
      </c>
    </row>
    <row r="140" spans="1:42">
      <c r="A140" s="74">
        <v>88</v>
      </c>
      <c r="B140">
        <f ca="1">IF('Soil 2010'!$A148="CM",INDIRECT("'Soil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214">
        <f ca="1">IF('Soil 2020'!$A148="CM",INDIRECT("'Soil 2020'!"&amp;'Country Selector'!$B$3&amp;ROW($A148))*10^12,0)*'Process Emissions Multipliers'!$B$57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214">
        <f ca="1">IF('Soil 2030'!$A148="CM",INDIRECT("'Soil 2030'!"&amp;'Country Selector'!$B$3&amp;ROW($A148))*10^12,0)*'Process Emissions Multipliers'!$D$57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14">
        <f ca="1">V140*'Process Emissions Multipliers'!$E$57</f>
        <v>0</v>
      </c>
    </row>
    <row r="141" spans="1:42">
      <c r="A141" s="74">
        <v>89</v>
      </c>
      <c r="B141">
        <f ca="1">IF('Soil 2010'!$A149="CM",INDIRECT("'Soil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 s="214">
        <f ca="1">IF('Soil 2020'!$A149="CM",INDIRECT("'Soil 2020'!"&amp;'Country Selector'!$B$3&amp;ROW($A149))*10^12,0)*'Process Emissions Multipliers'!$B$57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 s="214">
        <f ca="1">IF('Soil 2030'!$A149="CM",INDIRECT("'Soil 2030'!"&amp;'Country Selector'!$B$3&amp;ROW($A149))*10^12,0)*'Process Emissions Multipliers'!$D$57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214">
        <f ca="1">V141*'Process Emissions Multipliers'!$E$57</f>
        <v>0</v>
      </c>
    </row>
    <row r="142" spans="1:42">
      <c r="A142" s="74">
        <v>90</v>
      </c>
      <c r="B142">
        <f ca="1">IF('Soil 2010'!$A150="CM",INDIRECT("'Soil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214">
        <f ca="1">IF('Soil 2020'!$A150="CM",INDIRECT("'Soil 2020'!"&amp;'Country Selector'!$B$3&amp;ROW($A150))*10^12,0)*'Process Emissions Multipliers'!$B$57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214">
        <f ca="1">IF('Soil 2030'!$A150="CM",INDIRECT("'Soil 2030'!"&amp;'Country Selector'!$B$3&amp;ROW($A150))*10^12,0)*'Process Emissions Multipliers'!$D$57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4">
        <f ca="1">V142*'Process Emissions Multipliers'!$E$57</f>
        <v>0</v>
      </c>
    </row>
    <row r="143" spans="1:42">
      <c r="A143" s="74">
        <v>91</v>
      </c>
      <c r="B143">
        <f ca="1">IF('Soil 2010'!$A151="CM",INDIRECT("'Soil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14">
        <f ca="1">IF('Soil 2020'!$A151="CM",INDIRECT("'Soil 2020'!"&amp;'Country Selector'!$B$3&amp;ROW($A151))*10^12,0)*'Process Emissions Multipliers'!$B$57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214">
        <f ca="1">IF('Soil 2030'!$A151="CM",INDIRECT("'Soil 2030'!"&amp;'Country Selector'!$B$3&amp;ROW($A151))*10^12,0)*'Process Emissions Multipliers'!$D$57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4">
        <f ca="1">V143*'Process Emissions Multipliers'!$E$57</f>
        <v>0</v>
      </c>
    </row>
    <row r="144" spans="1:42">
      <c r="A144" s="74">
        <v>92</v>
      </c>
      <c r="B144">
        <f ca="1">IF('Soil 2010'!$A152="CM",INDIRECT("'Soil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14">
        <f ca="1">IF('Soil 2020'!$A152="CM",INDIRECT("'Soil 2020'!"&amp;'Country Selector'!$B$3&amp;ROW($A152))*10^12,0)*'Process Emissions Multipliers'!$B$57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214">
        <f ca="1">IF('Soil 2030'!$A152="CM",INDIRECT("'Soil 2030'!"&amp;'Country Selector'!$B$3&amp;ROW($A152))*10^12,0)*'Process Emissions Multipliers'!$D$57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4">
        <f ca="1">V144*'Process Emissions Multipliers'!$E$57</f>
        <v>0</v>
      </c>
    </row>
    <row r="145" spans="1:42">
      <c r="A145" s="74">
        <v>93</v>
      </c>
      <c r="B145">
        <f ca="1">IF('Soil 2010'!$A153="CM",INDIRECT("'Soil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14">
        <f ca="1">IF('Soil 2020'!$A153="CM",INDIRECT("'Soil 2020'!"&amp;'Country Selector'!$B$3&amp;ROW($A153))*10^12,0)*'Process Emissions Multipliers'!$B$57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214">
        <f ca="1">IF('Soil 2030'!$A153="CM",INDIRECT("'Soil 2030'!"&amp;'Country Selector'!$B$3&amp;ROW($A153))*10^12,0)*'Process Emissions Multipliers'!$D$57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4">
        <f ca="1">V145*'Process Emissions Multipliers'!$E$57</f>
        <v>0</v>
      </c>
    </row>
    <row r="146" spans="1:42">
      <c r="A146" s="74">
        <v>94</v>
      </c>
      <c r="B146">
        <f ca="1">IF('Soil 2010'!$A154="CM",INDIRECT("'Soil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14">
        <f ca="1">IF('Soil 2020'!$A154="CM",INDIRECT("'Soil 2020'!"&amp;'Country Selector'!$B$3&amp;ROW($A154))*10^12,0)*'Process Emissions Multipliers'!$B$57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214">
        <f ca="1">IF('Soil 2030'!$A154="CM",INDIRECT("'Soil 2030'!"&amp;'Country Selector'!$B$3&amp;ROW($A154))*10^12,0)*'Process Emissions Multipliers'!$D$57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4">
        <f ca="1">V146*'Process Emissions Multipliers'!$E$57</f>
        <v>0</v>
      </c>
    </row>
    <row r="147" spans="1:42">
      <c r="A147" s="74">
        <v>95</v>
      </c>
      <c r="B147">
        <f ca="1">IF('Soil 2010'!$A155="CM",INDIRECT("'Soil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14">
        <f ca="1">IF('Soil 2020'!$A155="CM",INDIRECT("'Soil 2020'!"&amp;'Country Selector'!$B$3&amp;ROW($A155))*10^12,0)*'Process Emissions Multipliers'!$B$57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214">
        <f ca="1">IF('Soil 2030'!$A155="CM",INDIRECT("'Soil 2030'!"&amp;'Country Selector'!$B$3&amp;ROW($A155))*10^12,0)*'Process Emissions Multipliers'!$D$57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4">
        <f ca="1">V147*'Process Emissions Multipliers'!$E$57</f>
        <v>0</v>
      </c>
    </row>
    <row r="148" spans="1:42">
      <c r="A148" s="74">
        <v>96</v>
      </c>
      <c r="B148">
        <f ca="1">IF('Soil 2010'!$A156="CM",INDIRECT("'Soil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214">
        <f ca="1">IF('Soil 2020'!$A156="CM",INDIRECT("'Soil 2020'!"&amp;'Country Selector'!$B$3&amp;ROW($A156))*10^12,0)*'Process Emissions Multipliers'!$B$57</f>
        <v>0</v>
      </c>
      <c r="M148" s="90">
        <f t="shared" ca="1" si="28"/>
        <v>18587941191.906742</v>
      </c>
      <c r="N148" s="90">
        <f t="shared" ca="1" si="28"/>
        <v>37175882383.813484</v>
      </c>
      <c r="O148" s="90">
        <f t="shared" ca="1" si="28"/>
        <v>55763823575.72023</v>
      </c>
      <c r="P148" s="90">
        <f t="shared" ca="1" si="28"/>
        <v>74351764767.626968</v>
      </c>
      <c r="Q148" s="90">
        <f t="shared" ca="1" si="28"/>
        <v>92939705959.533707</v>
      </c>
      <c r="R148" s="90">
        <f t="shared" ca="1" si="28"/>
        <v>111527647151.44046</v>
      </c>
      <c r="S148" s="90">
        <f t="shared" ca="1" si="28"/>
        <v>130115588343.3472</v>
      </c>
      <c r="T148" s="90">
        <f t="shared" ca="1" si="28"/>
        <v>148703529535.25394</v>
      </c>
      <c r="U148" s="90">
        <f t="shared" ca="1" si="28"/>
        <v>167291470727.16068</v>
      </c>
      <c r="V148" s="214">
        <f ca="1">IF('Soil 2030'!$A156="CM",INDIRECT("'Soil 2030'!"&amp;'Country Selector'!$B$3&amp;ROW($A156))*10^12,0)*'Process Emissions Multipliers'!$D$57</f>
        <v>185879411919.06741</v>
      </c>
      <c r="W148" s="90">
        <f t="shared" ca="1" si="30"/>
        <v>185835383364.49078</v>
      </c>
      <c r="X148" s="90">
        <f t="shared" ca="1" si="30"/>
        <v>185791354809.91412</v>
      </c>
      <c r="Y148" s="90">
        <f t="shared" ca="1" si="30"/>
        <v>185747326255.33749</v>
      </c>
      <c r="Z148" s="90">
        <f t="shared" ca="1" si="30"/>
        <v>185703297700.76086</v>
      </c>
      <c r="AA148" s="90">
        <f t="shared" ca="1" si="30"/>
        <v>185659269146.1842</v>
      </c>
      <c r="AB148" s="90">
        <f t="shared" ca="1" si="30"/>
        <v>185615240591.60757</v>
      </c>
      <c r="AC148" s="90">
        <f t="shared" ca="1" si="30"/>
        <v>185571212037.03094</v>
      </c>
      <c r="AD148" s="90">
        <f t="shared" ca="1" si="30"/>
        <v>185527183482.45428</v>
      </c>
      <c r="AE148" s="90">
        <f t="shared" ca="1" si="30"/>
        <v>185483154927.87762</v>
      </c>
      <c r="AF148" s="90">
        <f t="shared" ca="1" si="30"/>
        <v>185439126373.30099</v>
      </c>
      <c r="AG148" s="90">
        <f t="shared" ca="1" si="30"/>
        <v>185395097818.72437</v>
      </c>
      <c r="AH148" s="90">
        <f t="shared" ca="1" si="30"/>
        <v>185351069264.14771</v>
      </c>
      <c r="AI148" s="90">
        <f t="shared" ca="1" si="30"/>
        <v>185307040709.57111</v>
      </c>
      <c r="AJ148" s="90">
        <f t="shared" ca="1" si="30"/>
        <v>185263012154.99445</v>
      </c>
      <c r="AK148" s="90">
        <f t="shared" ca="1" si="30"/>
        <v>185218983600.41779</v>
      </c>
      <c r="AL148" s="90">
        <f t="shared" ca="1" si="30"/>
        <v>185174955045.84113</v>
      </c>
      <c r="AM148" s="90">
        <f t="shared" ca="1" si="29"/>
        <v>185130926491.2645</v>
      </c>
      <c r="AN148" s="90">
        <f t="shared" ca="1" si="29"/>
        <v>185086897936.68787</v>
      </c>
      <c r="AO148" s="90">
        <f t="shared" ca="1" si="29"/>
        <v>185042869382.11121</v>
      </c>
      <c r="AP148" s="214">
        <f ca="1">V148*'Process Emissions Multipliers'!$E$57</f>
        <v>184998840827.53458</v>
      </c>
    </row>
    <row r="149" spans="1:42">
      <c r="A149" s="74">
        <v>97</v>
      </c>
      <c r="B149">
        <f ca="1">IF('Soil 2010'!$A157="CM",INDIRECT("'Soil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214">
        <f ca="1">IF('Soil 2020'!$A157="CM",INDIRECT("'Soil 2020'!"&amp;'Country Selector'!$B$3&amp;ROW($A157))*10^12,0)*'Process Emissions Multipliers'!$B$57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214">
        <f ca="1">IF('Soil 2030'!$A157="CM",INDIRECT("'Soil 2030'!"&amp;'Country Selector'!$B$3&amp;ROW($A157))*10^12,0)*'Process Emissions Multipliers'!$D$57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4">
        <f ca="1">V149*'Process Emissions Multipliers'!$E$57</f>
        <v>0</v>
      </c>
    </row>
    <row r="150" spans="1:42">
      <c r="A150" s="74">
        <v>98</v>
      </c>
      <c r="B150">
        <f ca="1">IF('Soil 2010'!$A158="CM",INDIRECT("'Soil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14">
        <f ca="1">IF('Soil 2020'!$A158="CM",INDIRECT("'Soil 2020'!"&amp;'Country Selector'!$B$3&amp;ROW($A158))*10^12,0)*'Process Emissions Multipliers'!$B$57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214">
        <f ca="1">IF('Soil 2030'!$A158="CM",INDIRECT("'Soil 2030'!"&amp;'Country Selector'!$B$3&amp;ROW($A158))*10^12,0)*'Process Emissions Multipliers'!$D$57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4">
        <f ca="1">V150*'Process Emissions Multipliers'!$E$57</f>
        <v>0</v>
      </c>
    </row>
    <row r="151" spans="1:42">
      <c r="A151" s="74">
        <v>99</v>
      </c>
      <c r="B151">
        <f ca="1">IF('Soil 2010'!$A159="CM",INDIRECT("'Soil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14">
        <f ca="1">IF('Soil 2020'!$A159="CM",INDIRECT("'Soil 2020'!"&amp;'Country Selector'!$B$3&amp;ROW($A159))*10^12,0)*'Process Emissions Multipliers'!$B$57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214">
        <f ca="1">IF('Soil 2030'!$A159="CM",INDIRECT("'Soil 2030'!"&amp;'Country Selector'!$B$3&amp;ROW($A159))*10^12,0)*'Process Emissions Multipliers'!$D$57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14">
        <f ca="1">V151*'Process Emissions Multipliers'!$E$57</f>
        <v>0</v>
      </c>
    </row>
    <row r="152" spans="1:42">
      <c r="A152" s="74">
        <v>100</v>
      </c>
      <c r="B152">
        <f ca="1">IF('Soil 2010'!$A160="CM",INDIRECT("'Soil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14">
        <f ca="1">IF('Soil 2020'!$A160="CM",INDIRECT("'Soil 2020'!"&amp;'Country Selector'!$B$3&amp;ROW($A160))*10^12,0)*'Process Emissions Multipliers'!$B$57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214">
        <f ca="1">IF('Soil 2030'!$A160="CM",INDIRECT("'Soil 2030'!"&amp;'Country Selector'!$B$3&amp;ROW($A160))*10^12,0)*'Process Emissions Multipliers'!$D$57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4">
        <f ca="1">V152*'Process Emissions Multipliers'!$E$57</f>
        <v>0</v>
      </c>
    </row>
    <row r="153" spans="1:42">
      <c r="A153" s="74">
        <v>150</v>
      </c>
      <c r="B153">
        <f ca="1">IF('Soil 2010'!$A161="CM",INDIRECT("'Soil 2010'!"&amp;'Country Selector'!$B$3&amp;ROW($A161))*10^12,0)</f>
        <v>258323429930.91473</v>
      </c>
      <c r="C153" s="90">
        <f t="shared" ca="1" si="27"/>
        <v>938813343397.42261</v>
      </c>
      <c r="D153" s="90">
        <f t="shared" ca="1" si="27"/>
        <v>1619303256863.9304</v>
      </c>
      <c r="E153" s="90">
        <f t="shared" ca="1" si="27"/>
        <v>2299793170330.4385</v>
      </c>
      <c r="F153" s="90">
        <f t="shared" ca="1" si="27"/>
        <v>2980283083796.9463</v>
      </c>
      <c r="G153" s="90">
        <f t="shared" ca="1" si="27"/>
        <v>3660772997263.4546</v>
      </c>
      <c r="H153" s="90">
        <f t="shared" ca="1" si="27"/>
        <v>4341262910729.9624</v>
      </c>
      <c r="I153" s="90">
        <f t="shared" ca="1" si="27"/>
        <v>5021752824196.4707</v>
      </c>
      <c r="J153" s="90">
        <f t="shared" ca="1" si="27"/>
        <v>5702242737662.9775</v>
      </c>
      <c r="K153" s="90">
        <f t="shared" ca="1" si="27"/>
        <v>6382732651129.4863</v>
      </c>
      <c r="L153" s="214">
        <f ca="1">IF('Soil 2020'!$A161="CM",INDIRECT("'Soil 2020'!"&amp;'Country Selector'!$B$3&amp;ROW($A161))*10^12,0)*'Process Emissions Multipliers'!$B$57</f>
        <v>7063222564595.9941</v>
      </c>
      <c r="M153" s="90">
        <f t="shared" ca="1" si="28"/>
        <v>6369273788642.0176</v>
      </c>
      <c r="N153" s="90">
        <f t="shared" ca="1" si="28"/>
        <v>5675325012688.041</v>
      </c>
      <c r="O153" s="90">
        <f t="shared" ca="1" si="28"/>
        <v>4981376236734.0654</v>
      </c>
      <c r="P153" s="90">
        <f t="shared" ca="1" si="28"/>
        <v>4287427460780.0889</v>
      </c>
      <c r="Q153" s="90">
        <f t="shared" ca="1" si="28"/>
        <v>3593478684826.1123</v>
      </c>
      <c r="R153" s="90">
        <f t="shared" ca="1" si="28"/>
        <v>2899529908872.1357</v>
      </c>
      <c r="S153" s="90">
        <f t="shared" ca="1" si="28"/>
        <v>2205581132918.1597</v>
      </c>
      <c r="T153" s="90">
        <f t="shared" ca="1" si="28"/>
        <v>1511632356964.1833</v>
      </c>
      <c r="U153" s="90">
        <f t="shared" ca="1" si="28"/>
        <v>817683581010.20691</v>
      </c>
      <c r="V153" s="214">
        <f ca="1">IF('Soil 2030'!$A161="CM",INDIRECT("'Soil 2030'!"&amp;'Country Selector'!$B$3&amp;ROW($A161))*10^12,0)*'Process Emissions Multipliers'!$D$57</f>
        <v>123734805056.23067</v>
      </c>
      <c r="W153" s="90">
        <f t="shared" ca="1" si="30"/>
        <v>123705496460.07576</v>
      </c>
      <c r="X153" s="90">
        <f t="shared" ca="1" si="30"/>
        <v>123676187863.92084</v>
      </c>
      <c r="Y153" s="90">
        <f t="shared" ca="1" si="30"/>
        <v>123646879267.76593</v>
      </c>
      <c r="Z153" s="90">
        <f t="shared" ca="1" si="30"/>
        <v>123617570671.61102</v>
      </c>
      <c r="AA153" s="90">
        <f t="shared" ca="1" si="30"/>
        <v>123588262075.45612</v>
      </c>
      <c r="AB153" s="90">
        <f t="shared" ca="1" si="30"/>
        <v>123558953479.30119</v>
      </c>
      <c r="AC153" s="90">
        <f t="shared" ca="1" si="30"/>
        <v>123529644883.1463</v>
      </c>
      <c r="AD153" s="90">
        <f t="shared" ca="1" si="30"/>
        <v>123500336286.99138</v>
      </c>
      <c r="AE153" s="90">
        <f t="shared" ca="1" si="30"/>
        <v>123471027690.83646</v>
      </c>
      <c r="AF153" s="90">
        <f t="shared" ca="1" si="30"/>
        <v>123441719094.68155</v>
      </c>
      <c r="AG153" s="90">
        <f t="shared" ca="1" si="30"/>
        <v>123412410498.52664</v>
      </c>
      <c r="AH153" s="90">
        <f t="shared" ca="1" si="30"/>
        <v>123383101902.37172</v>
      </c>
      <c r="AI153" s="90">
        <f t="shared" ca="1" si="30"/>
        <v>123353793306.21683</v>
      </c>
      <c r="AJ153" s="90">
        <f t="shared" ca="1" si="30"/>
        <v>123324484710.0619</v>
      </c>
      <c r="AK153" s="90">
        <f t="shared" ca="1" si="30"/>
        <v>123295176113.907</v>
      </c>
      <c r="AL153" s="90">
        <f t="shared" ca="1" si="30"/>
        <v>123265867517.75208</v>
      </c>
      <c r="AM153" s="90">
        <f t="shared" ca="1" si="29"/>
        <v>123236558921.59717</v>
      </c>
      <c r="AN153" s="90">
        <f t="shared" ca="1" si="29"/>
        <v>123207250325.44225</v>
      </c>
      <c r="AO153" s="90">
        <f t="shared" ca="1" si="29"/>
        <v>123177941729.28734</v>
      </c>
      <c r="AP153" s="214">
        <f ca="1">V153*'Process Emissions Multipliers'!$E$57</f>
        <v>123148633133.13243</v>
      </c>
    </row>
    <row r="154" spans="1:42">
      <c r="A154" s="74">
        <v>200</v>
      </c>
      <c r="B154">
        <f ca="1">IF('Soil 2010'!$A162="CM",INDIRECT("'Soil 2010'!"&amp;'Country Selector'!$B$3&amp;ROW($A162))*10^12,0)</f>
        <v>0</v>
      </c>
      <c r="C154" s="90">
        <f t="shared" ca="1" si="27"/>
        <v>19017159243.354023</v>
      </c>
      <c r="D154" s="90">
        <f t="shared" ca="1" si="27"/>
        <v>38034318486.708046</v>
      </c>
      <c r="E154" s="90">
        <f t="shared" ca="1" si="27"/>
        <v>57051477730.062057</v>
      </c>
      <c r="F154" s="90">
        <f t="shared" ca="1" si="27"/>
        <v>76068636973.416092</v>
      </c>
      <c r="G154" s="90">
        <f t="shared" ca="1" si="27"/>
        <v>95085796216.770111</v>
      </c>
      <c r="H154" s="90">
        <f t="shared" ca="1" si="27"/>
        <v>114102955460.12411</v>
      </c>
      <c r="I154" s="90">
        <f t="shared" ca="1" si="27"/>
        <v>133120114703.47815</v>
      </c>
      <c r="J154" s="90">
        <f t="shared" ca="1" si="27"/>
        <v>152137273946.83218</v>
      </c>
      <c r="K154" s="90">
        <f t="shared" ca="1" si="27"/>
        <v>171154433190.18622</v>
      </c>
      <c r="L154" s="214">
        <f ca="1">IF('Soil 2020'!$A162="CM",INDIRECT("'Soil 2020'!"&amp;'Country Selector'!$B$3&amp;ROW($A162))*10^12,0)*'Process Emissions Multipliers'!$B$57</f>
        <v>190171592433.54022</v>
      </c>
      <c r="M154" s="90">
        <f t="shared" ca="1" si="28"/>
        <v>171154433190.18622</v>
      </c>
      <c r="N154" s="90">
        <f t="shared" ca="1" si="28"/>
        <v>152137273946.83218</v>
      </c>
      <c r="O154" s="90">
        <f t="shared" ca="1" si="28"/>
        <v>133120114703.47815</v>
      </c>
      <c r="P154" s="90">
        <f t="shared" ca="1" si="28"/>
        <v>114102955460.12411</v>
      </c>
      <c r="Q154" s="90">
        <f t="shared" ca="1" si="28"/>
        <v>95085796216.770111</v>
      </c>
      <c r="R154" s="90">
        <f t="shared" ca="1" si="28"/>
        <v>76068636973.416092</v>
      </c>
      <c r="S154" s="90">
        <f t="shared" ca="1" si="28"/>
        <v>57051477730.062057</v>
      </c>
      <c r="T154" s="90">
        <f t="shared" ca="1" si="28"/>
        <v>38034318486.708046</v>
      </c>
      <c r="U154" s="90">
        <f t="shared" ca="1" si="28"/>
        <v>19017159243.354023</v>
      </c>
      <c r="V154" s="214">
        <f ca="1">IF('Soil 2030'!$A162="CM",INDIRECT("'Soil 2030'!"&amp;'Country Selector'!$B$3&amp;ROW($A162))*10^12,0)*'Process Emissions Multipliers'!$D$57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4">
        <f ca="1">V154*'Process Emissions Multipliers'!$E$57</f>
        <v>0</v>
      </c>
    </row>
    <row r="155" spans="1:42">
      <c r="A155" s="74">
        <v>250</v>
      </c>
      <c r="B155">
        <f ca="1">IF('Soil 2010'!$A163="CM",INDIRECT("'Soil 2010'!"&amp;'Country Selector'!$B$3&amp;ROW($A163))*10^12,0)</f>
        <v>171851680109.36636</v>
      </c>
      <c r="C155" s="90">
        <f t="shared" ca="1" si="27"/>
        <v>175029196155.06976</v>
      </c>
      <c r="D155" s="90">
        <f t="shared" ca="1" si="27"/>
        <v>178206712200.77313</v>
      </c>
      <c r="E155" s="90">
        <f t="shared" ca="1" si="27"/>
        <v>181384228246.47647</v>
      </c>
      <c r="F155" s="90">
        <f t="shared" ca="1" si="27"/>
        <v>184561744292.17987</v>
      </c>
      <c r="G155" s="90">
        <f t="shared" ca="1" si="27"/>
        <v>187739260337.88321</v>
      </c>
      <c r="H155" s="90">
        <f t="shared" ca="1" si="27"/>
        <v>190916776383.58661</v>
      </c>
      <c r="I155" s="90">
        <f t="shared" ca="1" si="27"/>
        <v>194094292429.28995</v>
      </c>
      <c r="J155" s="90">
        <f t="shared" ca="1" si="27"/>
        <v>197271808474.99335</v>
      </c>
      <c r="K155" s="90">
        <f t="shared" ca="1" si="27"/>
        <v>200449324520.69672</v>
      </c>
      <c r="L155" s="214">
        <f ca="1">IF('Soil 2020'!$A163="CM",INDIRECT("'Soil 2020'!"&amp;'Country Selector'!$B$3&amp;ROW($A163))*10^12,0)*'Process Emissions Multipliers'!$B$57</f>
        <v>203626840566.40005</v>
      </c>
      <c r="M155" s="90">
        <f t="shared" ca="1" si="28"/>
        <v>230790258221.50583</v>
      </c>
      <c r="N155" s="90">
        <f t="shared" ca="1" si="28"/>
        <v>257953675876.61157</v>
      </c>
      <c r="O155" s="90">
        <f t="shared" ca="1" si="28"/>
        <v>285117093531.71735</v>
      </c>
      <c r="P155" s="90">
        <f t="shared" ca="1" si="28"/>
        <v>312280511186.82312</v>
      </c>
      <c r="Q155" s="90">
        <f t="shared" ca="1" si="28"/>
        <v>339443928841.92883</v>
      </c>
      <c r="R155" s="90">
        <f t="shared" ca="1" si="28"/>
        <v>366607346497.03467</v>
      </c>
      <c r="S155" s="90">
        <f t="shared" ca="1" si="28"/>
        <v>393770764152.14038</v>
      </c>
      <c r="T155" s="90">
        <f t="shared" ca="1" si="28"/>
        <v>420934181807.24615</v>
      </c>
      <c r="U155" s="90">
        <f t="shared" ca="1" si="28"/>
        <v>448097599462.35187</v>
      </c>
      <c r="V155" s="214">
        <f ca="1">IF('Soil 2030'!$A163="CM",INDIRECT("'Soil 2030'!"&amp;'Country Selector'!$B$3&amp;ROW($A163))*10^12,0)*'Process Emissions Multipliers'!$D$57</f>
        <v>475261017117.45764</v>
      </c>
      <c r="W155" s="90">
        <f t="shared" ca="1" si="30"/>
        <v>475148443834.51971</v>
      </c>
      <c r="X155" s="90">
        <f t="shared" ca="1" si="30"/>
        <v>475035870551.58173</v>
      </c>
      <c r="Y155" s="90">
        <f t="shared" ca="1" si="30"/>
        <v>474923297268.6438</v>
      </c>
      <c r="Z155" s="90">
        <f t="shared" ca="1" si="30"/>
        <v>474810723985.70581</v>
      </c>
      <c r="AA155" s="90">
        <f t="shared" ca="1" si="30"/>
        <v>474698150702.76782</v>
      </c>
      <c r="AB155" s="90">
        <f t="shared" ca="1" si="30"/>
        <v>474585577419.8299</v>
      </c>
      <c r="AC155" s="90">
        <f t="shared" ca="1" si="30"/>
        <v>474473004136.89197</v>
      </c>
      <c r="AD155" s="90">
        <f t="shared" ca="1" si="30"/>
        <v>474360430853.95398</v>
      </c>
      <c r="AE155" s="90">
        <f t="shared" ca="1" si="30"/>
        <v>474247857571.01599</v>
      </c>
      <c r="AF155" s="90">
        <f t="shared" ca="1" si="30"/>
        <v>474135284288.078</v>
      </c>
      <c r="AG155" s="90">
        <f t="shared" ca="1" si="30"/>
        <v>474022711005.14014</v>
      </c>
      <c r="AH155" s="90">
        <f t="shared" ca="1" si="30"/>
        <v>473910137722.20215</v>
      </c>
      <c r="AI155" s="90">
        <f t="shared" ca="1" si="30"/>
        <v>473797564439.26416</v>
      </c>
      <c r="AJ155" s="90">
        <f t="shared" ca="1" si="30"/>
        <v>473684991156.32629</v>
      </c>
      <c r="AK155" s="90">
        <f t="shared" ca="1" si="30"/>
        <v>473572417873.38831</v>
      </c>
      <c r="AL155" s="90">
        <f t="shared" ca="1" si="30"/>
        <v>473459844590.45032</v>
      </c>
      <c r="AM155" s="90">
        <f t="shared" ca="1" si="29"/>
        <v>473347271307.51233</v>
      </c>
      <c r="AN155" s="90">
        <f t="shared" ca="1" si="29"/>
        <v>473234698024.5744</v>
      </c>
      <c r="AO155" s="90">
        <f t="shared" ca="1" si="29"/>
        <v>473122124741.63641</v>
      </c>
      <c r="AP155" s="214">
        <f ca="1">V155*'Process Emissions Multipliers'!$E$57</f>
        <v>473009551458.69849</v>
      </c>
    </row>
    <row r="156" spans="1:42">
      <c r="A156" s="74">
        <v>300</v>
      </c>
      <c r="B156">
        <f ca="1">IF('Soil 2010'!$A164="CM",INDIRECT("'Soil 2010'!"&amp;'Country Selector'!$B$3&amp;ROW($A164))*10^12,0)</f>
        <v>1344546562112.3809</v>
      </c>
      <c r="C156" s="90">
        <f t="shared" ca="1" si="27"/>
        <v>1246843197562.2065</v>
      </c>
      <c r="D156" s="90">
        <f t="shared" ca="1" si="27"/>
        <v>1149139833012.0322</v>
      </c>
      <c r="E156" s="90">
        <f t="shared" ca="1" si="27"/>
        <v>1051436468461.8582</v>
      </c>
      <c r="F156" s="90">
        <f t="shared" ref="D156:K177" ca="1" si="31">$B156*($L$1-F$1)/($L$1-$B$1)+$L156*(F$1-$B$1)/($L$1-$B$1)</f>
        <v>953733103911.68384</v>
      </c>
      <c r="G156" s="90">
        <f t="shared" ca="1" si="31"/>
        <v>856029739361.50952</v>
      </c>
      <c r="H156" s="90">
        <f t="shared" ca="1" si="31"/>
        <v>758326374811.33533</v>
      </c>
      <c r="I156" s="90">
        <f t="shared" ca="1" si="31"/>
        <v>660623010261.16113</v>
      </c>
      <c r="J156" s="90">
        <f t="shared" ca="1" si="31"/>
        <v>562919645710.98682</v>
      </c>
      <c r="K156" s="90">
        <f t="shared" ca="1" si="31"/>
        <v>465216281160.81256</v>
      </c>
      <c r="L156" s="214">
        <f ca="1">IF('Soil 2020'!$A164="CM",INDIRECT("'Soil 2020'!"&amp;'Country Selector'!$B$3&amp;ROW($A164))*10^12,0)*'Process Emissions Multipliers'!$B$57</f>
        <v>367512916610.63831</v>
      </c>
      <c r="M156" s="90">
        <f t="shared" ca="1" si="28"/>
        <v>358932509423.19586</v>
      </c>
      <c r="N156" s="90">
        <f t="shared" ca="1" si="28"/>
        <v>350352102235.75348</v>
      </c>
      <c r="O156" s="90">
        <f t="shared" ca="1" si="28"/>
        <v>341771695048.3111</v>
      </c>
      <c r="P156" s="90">
        <f t="shared" ref="N156:U177" ca="1" si="32">$L156*($V$1-P$1)/($V$1-$L$1)+$V156*(P$1-$L$1)/($V$1-$L$1)</f>
        <v>333191287860.86865</v>
      </c>
      <c r="Q156" s="90">
        <f t="shared" ca="1" si="32"/>
        <v>324610880673.42627</v>
      </c>
      <c r="R156" s="90">
        <f t="shared" ca="1" si="32"/>
        <v>316030473485.98383</v>
      </c>
      <c r="S156" s="90">
        <f t="shared" ca="1" si="32"/>
        <v>307450066298.54138</v>
      </c>
      <c r="T156" s="90">
        <f t="shared" ca="1" si="32"/>
        <v>298869659111.099</v>
      </c>
      <c r="U156" s="90">
        <f t="shared" ca="1" si="32"/>
        <v>290289251923.65662</v>
      </c>
      <c r="V156" s="214">
        <f ca="1">IF('Soil 2030'!$A164="CM",INDIRECT("'Soil 2030'!"&amp;'Country Selector'!$B$3&amp;ROW($A164))*10^12,0)*'Process Emissions Multipliers'!$D$57</f>
        <v>281708844736.21417</v>
      </c>
      <c r="W156" s="90">
        <f t="shared" ca="1" si="30"/>
        <v>281642117425.65765</v>
      </c>
      <c r="X156" s="90">
        <f t="shared" ca="1" si="30"/>
        <v>281575390115.10107</v>
      </c>
      <c r="Y156" s="90">
        <f t="shared" ca="1" si="30"/>
        <v>281508662804.54456</v>
      </c>
      <c r="Z156" s="90">
        <f t="shared" ca="1" si="30"/>
        <v>281441935493.98804</v>
      </c>
      <c r="AA156" s="90">
        <f t="shared" ca="1" si="30"/>
        <v>281375208183.43146</v>
      </c>
      <c r="AB156" s="90">
        <f t="shared" ca="1" si="30"/>
        <v>281308480872.87488</v>
      </c>
      <c r="AC156" s="90">
        <f t="shared" ca="1" si="30"/>
        <v>281241753562.31836</v>
      </c>
      <c r="AD156" s="90">
        <f t="shared" ca="1" si="30"/>
        <v>281175026251.76184</v>
      </c>
      <c r="AE156" s="90">
        <f t="shared" ca="1" si="30"/>
        <v>281108298941.20532</v>
      </c>
      <c r="AF156" s="90">
        <f t="shared" ca="1" si="30"/>
        <v>281041571630.64874</v>
      </c>
      <c r="AG156" s="90">
        <f t="shared" ca="1" si="30"/>
        <v>280974844320.09222</v>
      </c>
      <c r="AH156" s="90">
        <f t="shared" ca="1" si="30"/>
        <v>280908117009.53564</v>
      </c>
      <c r="AI156" s="90">
        <f t="shared" ca="1" si="30"/>
        <v>280841389698.97913</v>
      </c>
      <c r="AJ156" s="90">
        <f t="shared" ca="1" si="30"/>
        <v>280774662388.42261</v>
      </c>
      <c r="AK156" s="90">
        <f t="shared" ca="1" si="30"/>
        <v>280707935077.86603</v>
      </c>
      <c r="AL156" s="90">
        <f t="shared" ca="1" si="30"/>
        <v>280641207767.30951</v>
      </c>
      <c r="AM156" s="90">
        <f t="shared" ca="1" si="29"/>
        <v>280574480456.75293</v>
      </c>
      <c r="AN156" s="90">
        <f t="shared" ca="1" si="29"/>
        <v>280507753146.19641</v>
      </c>
      <c r="AO156" s="90">
        <f t="shared" ca="1" si="29"/>
        <v>280441025835.63989</v>
      </c>
      <c r="AP156" s="214">
        <f ca="1">V156*'Process Emissions Multipliers'!$E$57</f>
        <v>280374298525.08331</v>
      </c>
    </row>
    <row r="157" spans="1:42">
      <c r="A157" s="74">
        <v>350</v>
      </c>
      <c r="B157">
        <f ca="1">IF('Soil 2010'!$A165="CM",INDIRECT("'Soil 2010'!"&amp;'Country Selector'!$B$3&amp;ROW($A165))*10^12,0)</f>
        <v>93730294493.273193</v>
      </c>
      <c r="C157" s="90">
        <f t="shared" ref="C157:C177" ca="1" si="33">$B157*($L$1-C$1)/($L$1-$B$1)+$L157*(C$1-$B$1)/($L$1-$B$1)</f>
        <v>184890049394.47931</v>
      </c>
      <c r="D157" s="90">
        <f t="shared" ca="1" si="31"/>
        <v>276049804295.68542</v>
      </c>
      <c r="E157" s="90">
        <f t="shared" ca="1" si="31"/>
        <v>367209559196.8916</v>
      </c>
      <c r="F157" s="90">
        <f t="shared" ca="1" si="31"/>
        <v>458369314098.09772</v>
      </c>
      <c r="G157" s="90">
        <f t="shared" ca="1" si="31"/>
        <v>549529068999.30377</v>
      </c>
      <c r="H157" s="90">
        <f t="shared" ca="1" si="31"/>
        <v>640688823900.51001</v>
      </c>
      <c r="I157" s="90">
        <f t="shared" ca="1" si="31"/>
        <v>731848578801.71606</v>
      </c>
      <c r="J157" s="90">
        <f t="shared" ca="1" si="31"/>
        <v>823008333702.92224</v>
      </c>
      <c r="K157" s="90">
        <f t="shared" ca="1" si="31"/>
        <v>914168088604.1283</v>
      </c>
      <c r="L157" s="214">
        <f ca="1">IF('Soil 2020'!$A165="CM",INDIRECT("'Soil 2020'!"&amp;'Country Selector'!$B$3&amp;ROW($A165))*10^12,0)*'Process Emissions Multipliers'!$B$57</f>
        <v>1005327843505.3345</v>
      </c>
      <c r="M157" s="90">
        <f t="shared" ref="M157:M177" ca="1" si="34">$L157*($V$1-M$1)/($V$1-$L$1)+$V157*(M$1-$L$1)/($V$1-$L$1)</f>
        <v>935753522646.07703</v>
      </c>
      <c r="N157" s="90">
        <f t="shared" ca="1" si="32"/>
        <v>866179201786.81958</v>
      </c>
      <c r="O157" s="90">
        <f t="shared" ca="1" si="32"/>
        <v>796604880927.56213</v>
      </c>
      <c r="P157" s="90">
        <f t="shared" ca="1" si="32"/>
        <v>727030560068.30469</v>
      </c>
      <c r="Q157" s="90">
        <f t="shared" ca="1" si="32"/>
        <v>657456239209.04724</v>
      </c>
      <c r="R157" s="90">
        <f t="shared" ca="1" si="32"/>
        <v>587881918349.78979</v>
      </c>
      <c r="S157" s="90">
        <f t="shared" ca="1" si="32"/>
        <v>518307597490.53241</v>
      </c>
      <c r="T157" s="90">
        <f t="shared" ca="1" si="32"/>
        <v>448733276631.27496</v>
      </c>
      <c r="U157" s="90">
        <f t="shared" ca="1" si="32"/>
        <v>379158955772.01752</v>
      </c>
      <c r="V157" s="214">
        <f ca="1">IF('Soil 2030'!$A165="CM",INDIRECT("'Soil 2030'!"&amp;'Country Selector'!$B$3&amp;ROW($A165))*10^12,0)*'Process Emissions Multipliers'!$D$57</f>
        <v>309584634912.76007</v>
      </c>
      <c r="W157" s="90">
        <f t="shared" ca="1" si="30"/>
        <v>309511304769.02002</v>
      </c>
      <c r="X157" s="90">
        <f t="shared" ca="1" si="30"/>
        <v>309437974625.27991</v>
      </c>
      <c r="Y157" s="90">
        <f t="shared" ca="1" si="30"/>
        <v>309364644481.53979</v>
      </c>
      <c r="Z157" s="90">
        <f t="shared" ca="1" si="30"/>
        <v>309291314337.79974</v>
      </c>
      <c r="AA157" s="90">
        <f t="shared" ca="1" si="30"/>
        <v>309217984194.05969</v>
      </c>
      <c r="AB157" s="90">
        <f t="shared" ca="1" si="30"/>
        <v>309144654050.31958</v>
      </c>
      <c r="AC157" s="90">
        <f t="shared" ca="1" si="30"/>
        <v>309071323906.57953</v>
      </c>
      <c r="AD157" s="90">
        <f t="shared" ca="1" si="30"/>
        <v>308997993762.83948</v>
      </c>
      <c r="AE157" s="90">
        <f t="shared" ca="1" si="30"/>
        <v>308924663619.09937</v>
      </c>
      <c r="AF157" s="90">
        <f t="shared" ca="1" si="30"/>
        <v>308851333475.35925</v>
      </c>
      <c r="AG157" s="90">
        <f t="shared" ca="1" si="30"/>
        <v>308778003331.6192</v>
      </c>
      <c r="AH157" s="90">
        <f t="shared" ca="1" si="30"/>
        <v>308704673187.87915</v>
      </c>
      <c r="AI157" s="90">
        <f t="shared" ca="1" si="30"/>
        <v>308631343044.13904</v>
      </c>
      <c r="AJ157" s="90">
        <f t="shared" ca="1" si="30"/>
        <v>308558012900.39899</v>
      </c>
      <c r="AK157" s="90">
        <f t="shared" ca="1" si="30"/>
        <v>308484682756.65887</v>
      </c>
      <c r="AL157" s="90">
        <f t="shared" ca="1" si="30"/>
        <v>308411352612.91882</v>
      </c>
      <c r="AM157" s="90">
        <f t="shared" ca="1" si="29"/>
        <v>308338022469.17877</v>
      </c>
      <c r="AN157" s="90">
        <f t="shared" ca="1" si="29"/>
        <v>308264692325.43866</v>
      </c>
      <c r="AO157" s="90">
        <f t="shared" ca="1" si="29"/>
        <v>308191362181.69855</v>
      </c>
      <c r="AP157" s="214">
        <f ca="1">V157*'Process Emissions Multipliers'!$E$57</f>
        <v>308118032037.9585</v>
      </c>
    </row>
    <row r="158" spans="1:42">
      <c r="A158" s="74">
        <v>400</v>
      </c>
      <c r="B158">
        <f ca="1">IF('Soil 2010'!$A166="CM",INDIRECT("'Soil 2010'!"&amp;'Country Selector'!$B$3&amp;ROW($A166))*10^12,0)</f>
        <v>37567567526.139099</v>
      </c>
      <c r="C158" s="90">
        <f t="shared" ca="1" si="33"/>
        <v>210996801156.92041</v>
      </c>
      <c r="D158" s="90">
        <f t="shared" ca="1" si="31"/>
        <v>384426034787.70172</v>
      </c>
      <c r="E158" s="90">
        <f t="shared" ca="1" si="31"/>
        <v>557855268418.48315</v>
      </c>
      <c r="F158" s="90">
        <f t="shared" ca="1" si="31"/>
        <v>731284502049.2644</v>
      </c>
      <c r="G158" s="90">
        <f t="shared" ca="1" si="31"/>
        <v>904713735680.04578</v>
      </c>
      <c r="H158" s="90">
        <f t="shared" ca="1" si="31"/>
        <v>1078142969310.8271</v>
      </c>
      <c r="I158" s="90">
        <f t="shared" ca="1" si="31"/>
        <v>1251572202941.6084</v>
      </c>
      <c r="J158" s="90">
        <f t="shared" ca="1" si="31"/>
        <v>1425001436572.3896</v>
      </c>
      <c r="K158" s="90">
        <f t="shared" ca="1" si="31"/>
        <v>1598430670203.1711</v>
      </c>
      <c r="L158" s="214">
        <f ca="1">IF('Soil 2020'!$A166="CM",INDIRECT("'Soil 2020'!"&amp;'Country Selector'!$B$3&amp;ROW($A166))*10^12,0)*'Process Emissions Multipliers'!$B$57</f>
        <v>1771859903833.9524</v>
      </c>
      <c r="M158" s="90">
        <f t="shared" ca="1" si="34"/>
        <v>1783547418270.2834</v>
      </c>
      <c r="N158" s="90">
        <f t="shared" ca="1" si="32"/>
        <v>1795234932706.6143</v>
      </c>
      <c r="O158" s="90">
        <f t="shared" ca="1" si="32"/>
        <v>1806922447142.9453</v>
      </c>
      <c r="P158" s="90">
        <f t="shared" ca="1" si="32"/>
        <v>1818609961579.2764</v>
      </c>
      <c r="Q158" s="90">
        <f t="shared" ca="1" si="32"/>
        <v>1830297476015.6074</v>
      </c>
      <c r="R158" s="90">
        <f t="shared" ca="1" si="32"/>
        <v>1841984990451.9385</v>
      </c>
      <c r="S158" s="90">
        <f t="shared" ca="1" si="32"/>
        <v>1853672504888.2693</v>
      </c>
      <c r="T158" s="90">
        <f t="shared" ca="1" si="32"/>
        <v>1865360019324.6003</v>
      </c>
      <c r="U158" s="90">
        <f t="shared" ca="1" si="32"/>
        <v>1877047533760.9312</v>
      </c>
      <c r="V158" s="214">
        <f ca="1">IF('Soil 2030'!$A166="CM",INDIRECT("'Soil 2030'!"&amp;'Country Selector'!$B$3&amp;ROW($A166))*10^12,0)*'Process Emissions Multipliers'!$D$57</f>
        <v>1888735048197.2622</v>
      </c>
      <c r="W158" s="90">
        <f t="shared" ca="1" si="30"/>
        <v>1888287670656.6738</v>
      </c>
      <c r="X158" s="90">
        <f t="shared" ca="1" si="30"/>
        <v>1887840293116.0852</v>
      </c>
      <c r="Y158" s="90">
        <f t="shared" ca="1" si="30"/>
        <v>1887392915575.4971</v>
      </c>
      <c r="Z158" s="90">
        <f t="shared" ca="1" si="30"/>
        <v>1886945538034.9087</v>
      </c>
      <c r="AA158" s="90">
        <f t="shared" ca="1" si="30"/>
        <v>1886498160494.3203</v>
      </c>
      <c r="AB158" s="90">
        <f t="shared" ca="1" si="30"/>
        <v>1886050782953.7317</v>
      </c>
      <c r="AC158" s="90">
        <f t="shared" ca="1" si="30"/>
        <v>1885603405413.1436</v>
      </c>
      <c r="AD158" s="90">
        <f t="shared" ca="1" si="30"/>
        <v>1885156027872.5552</v>
      </c>
      <c r="AE158" s="90">
        <f t="shared" ca="1" si="30"/>
        <v>1884708650331.9666</v>
      </c>
      <c r="AF158" s="90">
        <f t="shared" ca="1" si="30"/>
        <v>1884261272791.3782</v>
      </c>
      <c r="AG158" s="90">
        <f t="shared" ca="1" si="30"/>
        <v>1883813895250.7898</v>
      </c>
      <c r="AH158" s="90">
        <f t="shared" ca="1" si="30"/>
        <v>1883366517710.2012</v>
      </c>
      <c r="AI158" s="90">
        <f t="shared" ca="1" si="30"/>
        <v>1882919140169.6128</v>
      </c>
      <c r="AJ158" s="90">
        <f t="shared" ca="1" si="30"/>
        <v>1882471762629.0247</v>
      </c>
      <c r="AK158" s="90">
        <f t="shared" ca="1" si="30"/>
        <v>1882024385088.436</v>
      </c>
      <c r="AL158" s="90">
        <f t="shared" ref="AL158:AO173" ca="1" si="35">$V158*($AP$1-AL$1)/($AP$1-$V$1)+$AP158*(AL$1-$V$1)/($AP$1-$V$1)</f>
        <v>1881577007547.8477</v>
      </c>
      <c r="AM158" s="90">
        <f t="shared" ca="1" si="35"/>
        <v>1881129630007.2593</v>
      </c>
      <c r="AN158" s="90">
        <f t="shared" ca="1" si="35"/>
        <v>1880682252466.6711</v>
      </c>
      <c r="AO158" s="90">
        <f t="shared" ca="1" si="35"/>
        <v>1880234874926.0825</v>
      </c>
      <c r="AP158" s="214">
        <f ca="1">V158*'Process Emissions Multipliers'!$E$57</f>
        <v>1879787497385.4941</v>
      </c>
    </row>
    <row r="159" spans="1:42">
      <c r="A159" s="74">
        <v>450</v>
      </c>
      <c r="B159">
        <f ca="1">IF('Soil 2010'!$A167="CM",INDIRECT("'Soil 2010'!"&amp;'Country Selector'!$B$3&amp;ROW($A167))*10^12,0)</f>
        <v>3129138453.0476308</v>
      </c>
      <c r="C159" s="90">
        <f t="shared" ca="1" si="33"/>
        <v>201857871027.76245</v>
      </c>
      <c r="D159" s="90">
        <f t="shared" ca="1" si="31"/>
        <v>400586603602.47729</v>
      </c>
      <c r="E159" s="90">
        <f t="shared" ca="1" si="31"/>
        <v>599315336177.19214</v>
      </c>
      <c r="F159" s="90">
        <f t="shared" ca="1" si="31"/>
        <v>798044068751.90698</v>
      </c>
      <c r="G159" s="90">
        <f t="shared" ca="1" si="31"/>
        <v>996772801326.6217</v>
      </c>
      <c r="H159" s="90">
        <f t="shared" ca="1" si="31"/>
        <v>1195501533901.3367</v>
      </c>
      <c r="I159" s="90">
        <f t="shared" ca="1" si="31"/>
        <v>1394230266476.0515</v>
      </c>
      <c r="J159" s="90">
        <f t="shared" ca="1" si="31"/>
        <v>1592958999050.7664</v>
      </c>
      <c r="K159" s="90">
        <f t="shared" ca="1" si="31"/>
        <v>1791687731625.481</v>
      </c>
      <c r="L159" s="214">
        <f ca="1">IF('Soil 2020'!$A167="CM",INDIRECT("'Soil 2020'!"&amp;'Country Selector'!$B$3&amp;ROW($A167))*10^12,0)*'Process Emissions Multipliers'!$B$57</f>
        <v>1990416464200.1958</v>
      </c>
      <c r="M159" s="90">
        <f t="shared" ca="1" si="34"/>
        <v>1792553694053.0845</v>
      </c>
      <c r="N159" s="90">
        <f t="shared" ca="1" si="32"/>
        <v>1594690923905.9731</v>
      </c>
      <c r="O159" s="90">
        <f t="shared" ca="1" si="32"/>
        <v>1396828153758.8618</v>
      </c>
      <c r="P159" s="90">
        <f t="shared" ca="1" si="32"/>
        <v>1198965383611.7505</v>
      </c>
      <c r="Q159" s="90">
        <f t="shared" ca="1" si="32"/>
        <v>1001102613464.6389</v>
      </c>
      <c r="R159" s="90">
        <f t="shared" ca="1" si="32"/>
        <v>803239843317.52759</v>
      </c>
      <c r="S159" s="90">
        <f t="shared" ca="1" si="32"/>
        <v>605377073170.41638</v>
      </c>
      <c r="T159" s="90">
        <f t="shared" ca="1" si="32"/>
        <v>407514303023.30487</v>
      </c>
      <c r="U159" s="90">
        <f t="shared" ca="1" si="32"/>
        <v>209651532876.19351</v>
      </c>
      <c r="V159" s="214">
        <f ca="1">IF('Soil 2030'!$A167="CM",INDIRECT("'Soil 2030'!"&amp;'Country Selector'!$B$3&amp;ROW($A167))*10^12,0)*'Process Emissions Multipliers'!$D$57</f>
        <v>11788762729.082127</v>
      </c>
      <c r="W159" s="90">
        <f t="shared" ref="W159:AL174" ca="1" si="36">$V159*($AP$1-W$1)/($AP$1-$V$1)+$AP159*(W$1-$V$1)/($AP$1-$V$1)</f>
        <v>11785970369.358961</v>
      </c>
      <c r="X159" s="90">
        <f t="shared" ca="1" si="36"/>
        <v>11783178009.635796</v>
      </c>
      <c r="Y159" s="90">
        <f t="shared" ca="1" si="36"/>
        <v>11780385649.91263</v>
      </c>
      <c r="Z159" s="90">
        <f t="shared" ca="1" si="36"/>
        <v>11777593290.189465</v>
      </c>
      <c r="AA159" s="90">
        <f t="shared" ca="1" si="36"/>
        <v>11774800930.466301</v>
      </c>
      <c r="AB159" s="90">
        <f t="shared" ca="1" si="36"/>
        <v>11772008570.743134</v>
      </c>
      <c r="AC159" s="90">
        <f t="shared" ca="1" si="36"/>
        <v>11769216211.01997</v>
      </c>
      <c r="AD159" s="90">
        <f t="shared" ca="1" si="36"/>
        <v>11766423851.296804</v>
      </c>
      <c r="AE159" s="90">
        <f t="shared" ca="1" si="36"/>
        <v>11763631491.573639</v>
      </c>
      <c r="AF159" s="90">
        <f t="shared" ca="1" si="36"/>
        <v>11760839131.850471</v>
      </c>
      <c r="AG159" s="90">
        <f t="shared" ca="1" si="36"/>
        <v>11758046772.127308</v>
      </c>
      <c r="AH159" s="90">
        <f t="shared" ca="1" si="36"/>
        <v>11755254412.40414</v>
      </c>
      <c r="AI159" s="90">
        <f t="shared" ca="1" si="36"/>
        <v>11752462052.680977</v>
      </c>
      <c r="AJ159" s="90">
        <f t="shared" ca="1" si="36"/>
        <v>11749669692.957811</v>
      </c>
      <c r="AK159" s="90">
        <f t="shared" ca="1" si="36"/>
        <v>11746877333.234646</v>
      </c>
      <c r="AL159" s="90">
        <f t="shared" ca="1" si="36"/>
        <v>11744084973.51148</v>
      </c>
      <c r="AM159" s="90">
        <f t="shared" ca="1" si="35"/>
        <v>11741292613.788315</v>
      </c>
      <c r="AN159" s="90">
        <f t="shared" ca="1" si="35"/>
        <v>11738500254.065149</v>
      </c>
      <c r="AO159" s="90">
        <f t="shared" ca="1" si="35"/>
        <v>11735707894.341984</v>
      </c>
      <c r="AP159" s="214">
        <f ca="1">V159*'Process Emissions Multipliers'!$E$57</f>
        <v>11732915534.618818</v>
      </c>
    </row>
    <row r="160" spans="1:42">
      <c r="A160" s="74">
        <v>500</v>
      </c>
      <c r="B160">
        <f ca="1">IF('Soil 2010'!$A168="CM",INDIRECT("'Soil 2010'!"&amp;'Country Selector'!$B$3&amp;ROW($A168))*10^12,0)</f>
        <v>16184747788.930309</v>
      </c>
      <c r="C160" s="90">
        <f t="shared" ca="1" si="33"/>
        <v>15466851804.862164</v>
      </c>
      <c r="D160" s="90">
        <f t="shared" ca="1" si="31"/>
        <v>14748955820.794022</v>
      </c>
      <c r="E160" s="90">
        <f t="shared" ca="1" si="31"/>
        <v>14031059836.725878</v>
      </c>
      <c r="F160" s="90">
        <f t="shared" ca="1" si="31"/>
        <v>13313163852.657734</v>
      </c>
      <c r="G160" s="90">
        <f t="shared" ca="1" si="31"/>
        <v>12595267868.58959</v>
      </c>
      <c r="H160" s="90">
        <f t="shared" ca="1" si="31"/>
        <v>11877371884.521446</v>
      </c>
      <c r="I160" s="90">
        <f t="shared" ca="1" si="31"/>
        <v>11159475900.453302</v>
      </c>
      <c r="J160" s="90">
        <f t="shared" ca="1" si="31"/>
        <v>10441579916.385159</v>
      </c>
      <c r="K160" s="90">
        <f t="shared" ca="1" si="31"/>
        <v>9723683932.3170147</v>
      </c>
      <c r="L160" s="214">
        <f ca="1">IF('Soil 2020'!$A168="CM",INDIRECT("'Soil 2020'!"&amp;'Country Selector'!$B$3&amp;ROW($A168))*10^12,0)*'Process Emissions Multipliers'!$B$57</f>
        <v>9005787948.2488708</v>
      </c>
      <c r="M160" s="90">
        <f t="shared" ca="1" si="34"/>
        <v>89469434183.018799</v>
      </c>
      <c r="N160" s="90">
        <f t="shared" ca="1" si="32"/>
        <v>169933080417.78873</v>
      </c>
      <c r="O160" s="90">
        <f t="shared" ca="1" si="32"/>
        <v>250396726652.55869</v>
      </c>
      <c r="P160" s="90">
        <f t="shared" ca="1" si="32"/>
        <v>330860372887.32861</v>
      </c>
      <c r="Q160" s="90">
        <f t="shared" ca="1" si="32"/>
        <v>411324019122.09857</v>
      </c>
      <c r="R160" s="90">
        <f t="shared" ca="1" si="32"/>
        <v>491787665356.86853</v>
      </c>
      <c r="S160" s="90">
        <f t="shared" ca="1" si="32"/>
        <v>572251311591.63843</v>
      </c>
      <c r="T160" s="90">
        <f t="shared" ca="1" si="32"/>
        <v>652714957826.40833</v>
      </c>
      <c r="U160" s="90">
        <f t="shared" ca="1" si="32"/>
        <v>733178604061.17822</v>
      </c>
      <c r="V160" s="214">
        <f ca="1">IF('Soil 2030'!$A168="CM",INDIRECT("'Soil 2030'!"&amp;'Country Selector'!$B$3&amp;ROW($A168))*10^12,0)*'Process Emissions Multipliers'!$D$57</f>
        <v>813642250295.94824</v>
      </c>
      <c r="W160" s="90">
        <f t="shared" ca="1" si="36"/>
        <v>813449525927.75073</v>
      </c>
      <c r="X160" s="90">
        <f t="shared" ca="1" si="36"/>
        <v>813256801559.55334</v>
      </c>
      <c r="Y160" s="90">
        <f t="shared" ca="1" si="36"/>
        <v>813064077191.35596</v>
      </c>
      <c r="Z160" s="90">
        <f t="shared" ca="1" si="36"/>
        <v>812871352823.15845</v>
      </c>
      <c r="AA160" s="90">
        <f t="shared" ca="1" si="36"/>
        <v>812678628454.96094</v>
      </c>
      <c r="AB160" s="90">
        <f t="shared" ca="1" si="36"/>
        <v>812485904086.76355</v>
      </c>
      <c r="AC160" s="90">
        <f t="shared" ca="1" si="36"/>
        <v>812293179718.56616</v>
      </c>
      <c r="AD160" s="90">
        <f t="shared" ca="1" si="36"/>
        <v>812100455350.36865</v>
      </c>
      <c r="AE160" s="90">
        <f t="shared" ca="1" si="36"/>
        <v>811907730982.17114</v>
      </c>
      <c r="AF160" s="90">
        <f t="shared" ca="1" si="36"/>
        <v>811715006613.97363</v>
      </c>
      <c r="AG160" s="90">
        <f t="shared" ca="1" si="36"/>
        <v>811522282245.77612</v>
      </c>
      <c r="AH160" s="90">
        <f t="shared" ca="1" si="36"/>
        <v>811329557877.57886</v>
      </c>
      <c r="AI160" s="90">
        <f t="shared" ca="1" si="36"/>
        <v>811136833509.38135</v>
      </c>
      <c r="AJ160" s="90">
        <f t="shared" ca="1" si="36"/>
        <v>810944109141.18384</v>
      </c>
      <c r="AK160" s="90">
        <f t="shared" ca="1" si="36"/>
        <v>810751384772.98633</v>
      </c>
      <c r="AL160" s="90">
        <f t="shared" ca="1" si="36"/>
        <v>810558660404.78906</v>
      </c>
      <c r="AM160" s="90">
        <f t="shared" ca="1" si="35"/>
        <v>810365936036.59155</v>
      </c>
      <c r="AN160" s="90">
        <f t="shared" ca="1" si="35"/>
        <v>810173211668.39404</v>
      </c>
      <c r="AO160" s="90">
        <f t="shared" ca="1" si="35"/>
        <v>809980487300.19653</v>
      </c>
      <c r="AP160" s="214">
        <f ca="1">V160*'Process Emissions Multipliers'!$E$57</f>
        <v>809787762931.99915</v>
      </c>
    </row>
    <row r="161" spans="1:42">
      <c r="A161" s="74">
        <v>550</v>
      </c>
      <c r="B161">
        <f ca="1">IF('Soil 2010'!$A169="CM",INDIRECT("'Soil 2010'!"&amp;'Country Selector'!$B$3&amp;ROW($A169))*10^12,0)</f>
        <v>32634319466.86879</v>
      </c>
      <c r="C161" s="90">
        <f t="shared" ca="1" si="33"/>
        <v>88396881230.213531</v>
      </c>
      <c r="D161" s="90">
        <f t="shared" ca="1" si="31"/>
        <v>144159442993.55829</v>
      </c>
      <c r="E161" s="90">
        <f t="shared" ca="1" si="31"/>
        <v>199922004756.90305</v>
      </c>
      <c r="F161" s="90">
        <f t="shared" ca="1" si="31"/>
        <v>255684566520.2478</v>
      </c>
      <c r="G161" s="90">
        <f t="shared" ca="1" si="31"/>
        <v>311447128283.59253</v>
      </c>
      <c r="H161" s="90">
        <f t="shared" ca="1" si="31"/>
        <v>367209690046.93726</v>
      </c>
      <c r="I161" s="90">
        <f t="shared" ca="1" si="31"/>
        <v>422972251810.28198</v>
      </c>
      <c r="J161" s="90">
        <f t="shared" ca="1" si="31"/>
        <v>478734813573.62683</v>
      </c>
      <c r="K161" s="90">
        <f t="shared" ca="1" si="31"/>
        <v>534497375336.97156</v>
      </c>
      <c r="L161" s="214">
        <f ca="1">IF('Soil 2020'!$A169="CM",INDIRECT("'Soil 2020'!"&amp;'Country Selector'!$B$3&amp;ROW($A169))*10^12,0)*'Process Emissions Multipliers'!$B$57</f>
        <v>590259937100.31628</v>
      </c>
      <c r="M161" s="90">
        <f t="shared" ca="1" si="34"/>
        <v>531378566983.44635</v>
      </c>
      <c r="N161" s="90">
        <f t="shared" ca="1" si="32"/>
        <v>472497196866.57642</v>
      </c>
      <c r="O161" s="90">
        <f t="shared" ca="1" si="32"/>
        <v>413615826749.70636</v>
      </c>
      <c r="P161" s="90">
        <f t="shared" ca="1" si="32"/>
        <v>354734456632.83643</v>
      </c>
      <c r="Q161" s="90">
        <f t="shared" ca="1" si="32"/>
        <v>295853086515.96649</v>
      </c>
      <c r="R161" s="90">
        <f t="shared" ca="1" si="32"/>
        <v>236971716399.09653</v>
      </c>
      <c r="S161" s="90">
        <f t="shared" ca="1" si="32"/>
        <v>178090346282.22656</v>
      </c>
      <c r="T161" s="90">
        <f t="shared" ca="1" si="32"/>
        <v>119208976165.35661</v>
      </c>
      <c r="U161" s="90">
        <f t="shared" ca="1" si="32"/>
        <v>60327606048.486649</v>
      </c>
      <c r="V161" s="214">
        <f ca="1">IF('Soil 2030'!$A169="CM",INDIRECT("'Soil 2030'!"&amp;'Country Selector'!$B$3&amp;ROW($A169))*10^12,0)*'Process Emissions Multipliers'!$D$57</f>
        <v>1446235931.6166873</v>
      </c>
      <c r="W161" s="90">
        <f t="shared" ca="1" si="36"/>
        <v>1445893367.1713381</v>
      </c>
      <c r="X161" s="90">
        <f t="shared" ca="1" si="36"/>
        <v>1445550802.7259889</v>
      </c>
      <c r="Y161" s="90">
        <f t="shared" ca="1" si="36"/>
        <v>1445208238.2806396</v>
      </c>
      <c r="Z161" s="90">
        <f t="shared" ca="1" si="36"/>
        <v>1444865673.8352904</v>
      </c>
      <c r="AA161" s="90">
        <f t="shared" ca="1" si="36"/>
        <v>1444523109.3899412</v>
      </c>
      <c r="AB161" s="90">
        <f t="shared" ca="1" si="36"/>
        <v>1444180544.9445922</v>
      </c>
      <c r="AC161" s="90">
        <f t="shared" ca="1" si="36"/>
        <v>1443837980.499243</v>
      </c>
      <c r="AD161" s="90">
        <f t="shared" ca="1" si="36"/>
        <v>1443495416.0538938</v>
      </c>
      <c r="AE161" s="90">
        <f t="shared" ca="1" si="36"/>
        <v>1443152851.6085448</v>
      </c>
      <c r="AF161" s="90">
        <f t="shared" ca="1" si="36"/>
        <v>1442810287.1631956</v>
      </c>
      <c r="AG161" s="90">
        <f t="shared" ca="1" si="36"/>
        <v>1442467722.7178464</v>
      </c>
      <c r="AH161" s="90">
        <f t="shared" ca="1" si="36"/>
        <v>1442125158.2724972</v>
      </c>
      <c r="AI161" s="90">
        <f t="shared" ca="1" si="36"/>
        <v>1441782593.827148</v>
      </c>
      <c r="AJ161" s="90">
        <f t="shared" ca="1" si="36"/>
        <v>1441440029.3817987</v>
      </c>
      <c r="AK161" s="90">
        <f t="shared" ca="1" si="36"/>
        <v>1441097464.9364495</v>
      </c>
      <c r="AL161" s="90">
        <f t="shared" ca="1" si="36"/>
        <v>1440754900.4911003</v>
      </c>
      <c r="AM161" s="90">
        <f t="shared" ca="1" si="35"/>
        <v>1440412336.0457513</v>
      </c>
      <c r="AN161" s="90">
        <f t="shared" ca="1" si="35"/>
        <v>1440069771.6004021</v>
      </c>
      <c r="AO161" s="90">
        <f t="shared" ca="1" si="35"/>
        <v>1439727207.1550529</v>
      </c>
      <c r="AP161" s="214">
        <f ca="1">V161*'Process Emissions Multipliers'!$E$57</f>
        <v>1439384642.7097037</v>
      </c>
    </row>
    <row r="162" spans="1:42">
      <c r="A162" s="74">
        <v>600</v>
      </c>
      <c r="B162">
        <f ca="1">IF('Soil 2010'!$A170="CM",INDIRECT("'Soil 2010'!"&amp;'Country Selector'!$B$3&amp;ROW($A170))*10^12,0)</f>
        <v>0</v>
      </c>
      <c r="C162" s="90">
        <f t="shared" ca="1" si="33"/>
        <v>227457771.71829844</v>
      </c>
      <c r="D162" s="90">
        <f t="shared" ca="1" si="31"/>
        <v>454915543.43659687</v>
      </c>
      <c r="E162" s="90">
        <f t="shared" ca="1" si="31"/>
        <v>682373315.15489531</v>
      </c>
      <c r="F162" s="90">
        <f t="shared" ca="1" si="31"/>
        <v>909831086.87319374</v>
      </c>
      <c r="G162" s="90">
        <f t="shared" ca="1" si="31"/>
        <v>1137288858.5914922</v>
      </c>
      <c r="H162" s="90">
        <f t="shared" ca="1" si="31"/>
        <v>1364746630.3097906</v>
      </c>
      <c r="I162" s="90">
        <f t="shared" ca="1" si="31"/>
        <v>1592204402.028089</v>
      </c>
      <c r="J162" s="90">
        <f t="shared" ca="1" si="31"/>
        <v>1819662173.7463875</v>
      </c>
      <c r="K162" s="90">
        <f t="shared" ca="1" si="31"/>
        <v>2047119945.4646859</v>
      </c>
      <c r="L162" s="214">
        <f ca="1">IF('Soil 2020'!$A170="CM",INDIRECT("'Soil 2020'!"&amp;'Country Selector'!$B$3&amp;ROW($A170))*10^12,0)*'Process Emissions Multipliers'!$B$57</f>
        <v>2274577717.1829844</v>
      </c>
      <c r="M162" s="90">
        <f t="shared" ca="1" si="34"/>
        <v>2047119945.4646859</v>
      </c>
      <c r="N162" s="90">
        <f t="shared" ca="1" si="32"/>
        <v>1819662173.7463875</v>
      </c>
      <c r="O162" s="90">
        <f t="shared" ca="1" si="32"/>
        <v>1592204402.028089</v>
      </c>
      <c r="P162" s="90">
        <f t="shared" ca="1" si="32"/>
        <v>1364746630.3097906</v>
      </c>
      <c r="Q162" s="90">
        <f t="shared" ca="1" si="32"/>
        <v>1137288858.5914922</v>
      </c>
      <c r="R162" s="90">
        <f t="shared" ca="1" si="32"/>
        <v>909831086.87319374</v>
      </c>
      <c r="S162" s="90">
        <f t="shared" ca="1" si="32"/>
        <v>682373315.15489531</v>
      </c>
      <c r="T162" s="90">
        <f t="shared" ca="1" si="32"/>
        <v>454915543.43659687</v>
      </c>
      <c r="U162" s="90">
        <f t="shared" ca="1" si="32"/>
        <v>227457771.71829844</v>
      </c>
      <c r="V162" s="214">
        <f ca="1">IF('Soil 2030'!$A170="CM",INDIRECT("'Soil 2030'!"&amp;'Country Selector'!$B$3&amp;ROW($A170))*10^12,0)*'Process Emissions Multipliers'!$D$57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4">
        <f ca="1">V162*'Process Emissions Multipliers'!$E$57</f>
        <v>0</v>
      </c>
    </row>
    <row r="163" spans="1:42">
      <c r="A163" s="74">
        <v>650</v>
      </c>
      <c r="B163">
        <f ca="1">IF('Soil 2010'!$A171="CM",INDIRECT("'Soil 2010'!"&amp;'Country Selector'!$B$3&amp;ROW($A171))*10^12,0)</f>
        <v>79185400591.978088</v>
      </c>
      <c r="C163" s="90">
        <f t="shared" ca="1" si="33"/>
        <v>93686601538.508911</v>
      </c>
      <c r="D163" s="90">
        <f t="shared" ca="1" si="31"/>
        <v>108187802485.03973</v>
      </c>
      <c r="E163" s="90">
        <f t="shared" ca="1" si="31"/>
        <v>122689003431.57056</v>
      </c>
      <c r="F163" s="90">
        <f t="shared" ca="1" si="31"/>
        <v>137190204378.10138</v>
      </c>
      <c r="G163" s="90">
        <f t="shared" ca="1" si="31"/>
        <v>151691405324.6322</v>
      </c>
      <c r="H163" s="90">
        <f t="shared" ca="1" si="31"/>
        <v>166192606271.16302</v>
      </c>
      <c r="I163" s="90">
        <f t="shared" ca="1" si="31"/>
        <v>180693807217.69382</v>
      </c>
      <c r="J163" s="90">
        <f t="shared" ca="1" si="31"/>
        <v>195195008164.22467</v>
      </c>
      <c r="K163" s="90">
        <f t="shared" ca="1" si="31"/>
        <v>209696209110.75549</v>
      </c>
      <c r="L163" s="214">
        <f ca="1">IF('Soil 2020'!$A171="CM",INDIRECT("'Soil 2020'!"&amp;'Country Selector'!$B$3&amp;ROW($A171))*10^12,0)*'Process Emissions Multipliers'!$B$57</f>
        <v>224197410057.28632</v>
      </c>
      <c r="M163" s="90">
        <f t="shared" ca="1" si="34"/>
        <v>202004319182.6008</v>
      </c>
      <c r="N163" s="90">
        <f t="shared" ca="1" si="32"/>
        <v>179811228307.91531</v>
      </c>
      <c r="O163" s="90">
        <f t="shared" ca="1" si="32"/>
        <v>157618137433.2298</v>
      </c>
      <c r="P163" s="90">
        <f t="shared" ca="1" si="32"/>
        <v>135425046558.54431</v>
      </c>
      <c r="Q163" s="90">
        <f t="shared" ca="1" si="32"/>
        <v>113231955683.85883</v>
      </c>
      <c r="R163" s="90">
        <f t="shared" ca="1" si="32"/>
        <v>91038864809.173309</v>
      </c>
      <c r="S163" s="90">
        <f t="shared" ca="1" si="32"/>
        <v>68845773934.487823</v>
      </c>
      <c r="T163" s="90">
        <f t="shared" ca="1" si="32"/>
        <v>46652683059.802315</v>
      </c>
      <c r="U163" s="90">
        <f t="shared" ca="1" si="32"/>
        <v>24459592185.116821</v>
      </c>
      <c r="V163" s="214">
        <f ca="1">IF('Soil 2030'!$A171="CM",INDIRECT("'Soil 2030'!"&amp;'Country Selector'!$B$3&amp;ROW($A171))*10^12,0)*'Process Emissions Multipliers'!$D$57</f>
        <v>2266501310.4313226</v>
      </c>
      <c r="W163" s="90">
        <f t="shared" ca="1" si="36"/>
        <v>2265964452.8223271</v>
      </c>
      <c r="X163" s="90">
        <f t="shared" ca="1" si="36"/>
        <v>2265427595.2133317</v>
      </c>
      <c r="Y163" s="90">
        <f t="shared" ca="1" si="36"/>
        <v>2264890737.6043358</v>
      </c>
      <c r="Z163" s="90">
        <f t="shared" ca="1" si="36"/>
        <v>2264353879.9953403</v>
      </c>
      <c r="AA163" s="90">
        <f t="shared" ca="1" si="36"/>
        <v>2263817022.3863449</v>
      </c>
      <c r="AB163" s="90">
        <f t="shared" ca="1" si="36"/>
        <v>2263280164.7773495</v>
      </c>
      <c r="AC163" s="90">
        <f t="shared" ca="1" si="36"/>
        <v>2262743307.168354</v>
      </c>
      <c r="AD163" s="90">
        <f t="shared" ca="1" si="36"/>
        <v>2262206449.5593586</v>
      </c>
      <c r="AE163" s="90">
        <f t="shared" ca="1" si="36"/>
        <v>2261669591.9503632</v>
      </c>
      <c r="AF163" s="90">
        <f t="shared" ca="1" si="36"/>
        <v>2261132734.3413677</v>
      </c>
      <c r="AG163" s="90">
        <f t="shared" ca="1" si="36"/>
        <v>2260595876.7323723</v>
      </c>
      <c r="AH163" s="90">
        <f t="shared" ca="1" si="36"/>
        <v>2260059019.1233768</v>
      </c>
      <c r="AI163" s="90">
        <f t="shared" ca="1" si="36"/>
        <v>2259522161.5143814</v>
      </c>
      <c r="AJ163" s="90">
        <f t="shared" ca="1" si="36"/>
        <v>2258985303.905386</v>
      </c>
      <c r="AK163" s="90">
        <f t="shared" ca="1" si="36"/>
        <v>2258448446.2963905</v>
      </c>
      <c r="AL163" s="90">
        <f t="shared" ca="1" si="36"/>
        <v>2257911588.6873946</v>
      </c>
      <c r="AM163" s="90">
        <f t="shared" ca="1" si="35"/>
        <v>2257374731.0783992</v>
      </c>
      <c r="AN163" s="90">
        <f t="shared" ca="1" si="35"/>
        <v>2256837873.4694037</v>
      </c>
      <c r="AO163" s="90">
        <f t="shared" ca="1" si="35"/>
        <v>2256301015.8604083</v>
      </c>
      <c r="AP163" s="214">
        <f ca="1">V163*'Process Emissions Multipliers'!$E$57</f>
        <v>2255764158.2514129</v>
      </c>
    </row>
    <row r="164" spans="1:42">
      <c r="A164" s="74">
        <v>700</v>
      </c>
      <c r="B164">
        <f ca="1">IF('Soil 2010'!$A172="CM",INDIRECT("'Soil 2010'!"&amp;'Country Selector'!$B$3&amp;ROW($A172))*10^12,0)</f>
        <v>382705849.56023866</v>
      </c>
      <c r="C164" s="90">
        <f t="shared" ca="1" si="33"/>
        <v>5944377338.0373516</v>
      </c>
      <c r="D164" s="90">
        <f t="shared" ca="1" si="31"/>
        <v>11506048826.514465</v>
      </c>
      <c r="E164" s="90">
        <f t="shared" ca="1" si="31"/>
        <v>17067720314.991579</v>
      </c>
      <c r="F164" s="90">
        <f t="shared" ca="1" si="31"/>
        <v>22629391803.468693</v>
      </c>
      <c r="G164" s="90">
        <f t="shared" ca="1" si="31"/>
        <v>28191063291.945808</v>
      </c>
      <c r="H164" s="90">
        <f t="shared" ca="1" si="31"/>
        <v>33752734780.42292</v>
      </c>
      <c r="I164" s="90">
        <f t="shared" ca="1" si="31"/>
        <v>39314406268.900032</v>
      </c>
      <c r="J164" s="90">
        <f t="shared" ca="1" si="31"/>
        <v>44876077757.377144</v>
      </c>
      <c r="K164" s="90">
        <f t="shared" ca="1" si="31"/>
        <v>50437749245.854256</v>
      </c>
      <c r="L164" s="214">
        <f ca="1">IF('Soil 2020'!$A172="CM",INDIRECT("'Soil 2020'!"&amp;'Country Selector'!$B$3&amp;ROW($A172))*10^12,0)*'Process Emissions Multipliers'!$B$57</f>
        <v>55999420734.331367</v>
      </c>
      <c r="M164" s="90">
        <f t="shared" ca="1" si="34"/>
        <v>168610176526.55875</v>
      </c>
      <c r="N164" s="90">
        <f t="shared" ca="1" si="32"/>
        <v>281220932318.78613</v>
      </c>
      <c r="O164" s="90">
        <f t="shared" ca="1" si="32"/>
        <v>393831688111.01355</v>
      </c>
      <c r="P164" s="90">
        <f t="shared" ca="1" si="32"/>
        <v>506442443903.24091</v>
      </c>
      <c r="Q164" s="90">
        <f t="shared" ca="1" si="32"/>
        <v>619053199695.46826</v>
      </c>
      <c r="R164" s="90">
        <f t="shared" ca="1" si="32"/>
        <v>731663955487.69568</v>
      </c>
      <c r="S164" s="90">
        <f t="shared" ca="1" si="32"/>
        <v>844274711279.9231</v>
      </c>
      <c r="T164" s="90">
        <f t="shared" ca="1" si="32"/>
        <v>956885467072.15051</v>
      </c>
      <c r="U164" s="90">
        <f t="shared" ca="1" si="32"/>
        <v>1069496222864.3778</v>
      </c>
      <c r="V164" s="214">
        <f ca="1">IF('Soil 2030'!$A172="CM",INDIRECT("'Soil 2030'!"&amp;'Country Selector'!$B$3&amp;ROW($A172))*10^12,0)*'Process Emissions Multipliers'!$D$57</f>
        <v>1182106978656.6052</v>
      </c>
      <c r="W164" s="90">
        <f t="shared" ca="1" si="36"/>
        <v>1181826977439.2144</v>
      </c>
      <c r="X164" s="90">
        <f t="shared" ca="1" si="36"/>
        <v>1181546976221.8237</v>
      </c>
      <c r="Y164" s="90">
        <f t="shared" ca="1" si="36"/>
        <v>1181266975004.4331</v>
      </c>
      <c r="Z164" s="90">
        <f t="shared" ca="1" si="36"/>
        <v>1180986973787.0422</v>
      </c>
      <c r="AA164" s="90">
        <f t="shared" ca="1" si="36"/>
        <v>1180706972569.6514</v>
      </c>
      <c r="AB164" s="90">
        <f t="shared" ca="1" si="36"/>
        <v>1180426971352.2607</v>
      </c>
      <c r="AC164" s="90">
        <f t="shared" ca="1" si="36"/>
        <v>1180146970134.8701</v>
      </c>
      <c r="AD164" s="90">
        <f t="shared" ca="1" si="36"/>
        <v>1179866968917.4795</v>
      </c>
      <c r="AE164" s="90">
        <f t="shared" ca="1" si="36"/>
        <v>1179586967700.0886</v>
      </c>
      <c r="AF164" s="90">
        <f t="shared" ca="1" si="36"/>
        <v>1179306966482.6978</v>
      </c>
      <c r="AG164" s="90">
        <f t="shared" ca="1" si="36"/>
        <v>1179026965265.3071</v>
      </c>
      <c r="AH164" s="90">
        <f t="shared" ca="1" si="36"/>
        <v>1178746964047.9165</v>
      </c>
      <c r="AI164" s="90">
        <f t="shared" ca="1" si="36"/>
        <v>1178466962830.5256</v>
      </c>
      <c r="AJ164" s="90">
        <f t="shared" ca="1" si="36"/>
        <v>1178186961613.1348</v>
      </c>
      <c r="AK164" s="90">
        <f t="shared" ca="1" si="36"/>
        <v>1177906960395.7444</v>
      </c>
      <c r="AL164" s="90">
        <f t="shared" ca="1" si="36"/>
        <v>1177626959178.3535</v>
      </c>
      <c r="AM164" s="90">
        <f t="shared" ca="1" si="35"/>
        <v>1177346957960.9626</v>
      </c>
      <c r="AN164" s="90">
        <f t="shared" ca="1" si="35"/>
        <v>1177066956743.572</v>
      </c>
      <c r="AO164" s="90">
        <f t="shared" ca="1" si="35"/>
        <v>1176786955526.1814</v>
      </c>
      <c r="AP164" s="214">
        <f ca="1">V164*'Process Emissions Multipliers'!$E$57</f>
        <v>1176506954308.7905</v>
      </c>
    </row>
    <row r="165" spans="1:42">
      <c r="A165" s="74">
        <v>750</v>
      </c>
      <c r="B165">
        <f ca="1">IF('Soil 2010'!$A173="CM",INDIRECT("'Soil 2010'!"&amp;'Country Selector'!$B$3&amp;ROW($A173))*10^12,0)</f>
        <v>0</v>
      </c>
      <c r="C165" s="90">
        <f t="shared" ca="1" si="33"/>
        <v>1870707313.0509727</v>
      </c>
      <c r="D165" s="90">
        <f t="shared" ca="1" si="31"/>
        <v>3741414626.1019454</v>
      </c>
      <c r="E165" s="90">
        <f t="shared" ca="1" si="31"/>
        <v>5612121939.1529179</v>
      </c>
      <c r="F165" s="90">
        <f t="shared" ca="1" si="31"/>
        <v>7482829252.2038908</v>
      </c>
      <c r="G165" s="90">
        <f t="shared" ca="1" si="31"/>
        <v>9353536565.2548637</v>
      </c>
      <c r="H165" s="90">
        <f t="shared" ca="1" si="31"/>
        <v>11224243878.305836</v>
      </c>
      <c r="I165" s="90">
        <f t="shared" ca="1" si="31"/>
        <v>13094951191.356808</v>
      </c>
      <c r="J165" s="90">
        <f t="shared" ca="1" si="31"/>
        <v>14965658504.407782</v>
      </c>
      <c r="K165" s="90">
        <f t="shared" ca="1" si="31"/>
        <v>16836365817.458755</v>
      </c>
      <c r="L165" s="214">
        <f ca="1">IF('Soil 2020'!$A173="CM",INDIRECT("'Soil 2020'!"&amp;'Country Selector'!$B$3&amp;ROW($A173))*10^12,0)*'Process Emissions Multipliers'!$B$57</f>
        <v>18707073130.509727</v>
      </c>
      <c r="M165" s="90">
        <f t="shared" ca="1" si="34"/>
        <v>16836365817.458755</v>
      </c>
      <c r="N165" s="90">
        <f t="shared" ca="1" si="32"/>
        <v>14965658504.407782</v>
      </c>
      <c r="O165" s="90">
        <f t="shared" ca="1" si="32"/>
        <v>13094951191.356808</v>
      </c>
      <c r="P165" s="90">
        <f t="shared" ca="1" si="32"/>
        <v>11224243878.305836</v>
      </c>
      <c r="Q165" s="90">
        <f t="shared" ca="1" si="32"/>
        <v>9353536565.2548637</v>
      </c>
      <c r="R165" s="90">
        <f t="shared" ca="1" si="32"/>
        <v>7482829252.2038908</v>
      </c>
      <c r="S165" s="90">
        <f t="shared" ca="1" si="32"/>
        <v>5612121939.1529179</v>
      </c>
      <c r="T165" s="90">
        <f t="shared" ca="1" si="32"/>
        <v>3741414626.1019454</v>
      </c>
      <c r="U165" s="90">
        <f t="shared" ca="1" si="32"/>
        <v>1870707313.0509727</v>
      </c>
      <c r="V165" s="214">
        <f ca="1">IF('Soil 2030'!$A173="CM",INDIRECT("'Soil 2030'!"&amp;'Country Selector'!$B$3&amp;ROW($A173))*10^12,0)*'Process Emissions Multipliers'!$D$57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4">
        <f ca="1">V165*'Process Emissions Multipliers'!$E$57</f>
        <v>0</v>
      </c>
    </row>
    <row r="166" spans="1:42">
      <c r="A166" s="74">
        <v>800</v>
      </c>
      <c r="B166">
        <f ca="1">IF('Soil 2010'!$A174="CM",INDIRECT("'Soil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214">
        <f ca="1">IF('Soil 2020'!$A174="CM",INDIRECT("'Soil 2020'!"&amp;'Country Selector'!$B$3&amp;ROW($A174))*10^12,0)*'Process Emissions Multipliers'!$B$57</f>
        <v>0</v>
      </c>
      <c r="M166" s="90">
        <f t="shared" ca="1" si="34"/>
        <v>23292339893.155762</v>
      </c>
      <c r="N166" s="90">
        <f t="shared" ca="1" si="32"/>
        <v>46584679786.311523</v>
      </c>
      <c r="O166" s="90">
        <f t="shared" ca="1" si="32"/>
        <v>69877019679.467285</v>
      </c>
      <c r="P166" s="90">
        <f t="shared" ca="1" si="32"/>
        <v>93169359572.623047</v>
      </c>
      <c r="Q166" s="90">
        <f t="shared" ca="1" si="32"/>
        <v>116461699465.77881</v>
      </c>
      <c r="R166" s="90">
        <f t="shared" ca="1" si="32"/>
        <v>139754039358.93457</v>
      </c>
      <c r="S166" s="90">
        <f t="shared" ca="1" si="32"/>
        <v>163046379252.09033</v>
      </c>
      <c r="T166" s="90">
        <f t="shared" ca="1" si="32"/>
        <v>186338719145.24609</v>
      </c>
      <c r="U166" s="90">
        <f t="shared" ca="1" si="32"/>
        <v>209631059038.40186</v>
      </c>
      <c r="V166" s="214">
        <f ca="1">IF('Soil 2030'!$A174="CM",INDIRECT("'Soil 2030'!"&amp;'Country Selector'!$B$3&amp;ROW($A174))*10^12,0)*'Process Emissions Multipliers'!$D$57</f>
        <v>232923398931.55762</v>
      </c>
      <c r="W166" s="90">
        <f t="shared" ca="1" si="36"/>
        <v>232868227245.37592</v>
      </c>
      <c r="X166" s="90">
        <f t="shared" ca="1" si="36"/>
        <v>232813055559.19424</v>
      </c>
      <c r="Y166" s="90">
        <f t="shared" ca="1" si="36"/>
        <v>232757883873.01257</v>
      </c>
      <c r="Z166" s="90">
        <f t="shared" ca="1" si="36"/>
        <v>232702712186.83087</v>
      </c>
      <c r="AA166" s="90">
        <f t="shared" ca="1" si="36"/>
        <v>232647540500.64917</v>
      </c>
      <c r="AB166" s="90">
        <f t="shared" ca="1" si="36"/>
        <v>232592368814.4675</v>
      </c>
      <c r="AC166" s="90">
        <f t="shared" ca="1" si="36"/>
        <v>232537197128.28583</v>
      </c>
      <c r="AD166" s="90">
        <f t="shared" ca="1" si="36"/>
        <v>232482025442.10413</v>
      </c>
      <c r="AE166" s="90">
        <f t="shared" ca="1" si="36"/>
        <v>232426853755.92242</v>
      </c>
      <c r="AF166" s="90">
        <f t="shared" ca="1" si="36"/>
        <v>232371682069.74075</v>
      </c>
      <c r="AG166" s="90">
        <f t="shared" ca="1" si="36"/>
        <v>232316510383.55905</v>
      </c>
      <c r="AH166" s="90">
        <f t="shared" ca="1" si="36"/>
        <v>232261338697.37738</v>
      </c>
      <c r="AI166" s="90">
        <f t="shared" ca="1" si="36"/>
        <v>232206167011.19571</v>
      </c>
      <c r="AJ166" s="90">
        <f t="shared" ca="1" si="36"/>
        <v>232150995325.01401</v>
      </c>
      <c r="AK166" s="90">
        <f t="shared" ca="1" si="36"/>
        <v>232095823638.83234</v>
      </c>
      <c r="AL166" s="90">
        <f t="shared" ca="1" si="36"/>
        <v>232040651952.65063</v>
      </c>
      <c r="AM166" s="90">
        <f t="shared" ca="1" si="35"/>
        <v>231985480266.46893</v>
      </c>
      <c r="AN166" s="90">
        <f t="shared" ca="1" si="35"/>
        <v>231930308580.28726</v>
      </c>
      <c r="AO166" s="90">
        <f t="shared" ca="1" si="35"/>
        <v>231875136894.10556</v>
      </c>
      <c r="AP166" s="214">
        <f ca="1">V166*'Process Emissions Multipliers'!$E$57</f>
        <v>231819965207.92389</v>
      </c>
    </row>
    <row r="167" spans="1:42">
      <c r="A167" s="74">
        <v>850</v>
      </c>
      <c r="B167">
        <f ca="1">IF('Soil 2010'!$A175="CM",INDIRECT("'Soil 2010'!"&amp;'Country Selector'!$B$3&amp;ROW($A175))*10^12,0)</f>
        <v>0</v>
      </c>
      <c r="C167" s="90">
        <f t="shared" ca="1" si="33"/>
        <v>1855828462.8459859</v>
      </c>
      <c r="D167" s="90">
        <f t="shared" ca="1" si="31"/>
        <v>3711656925.6919718</v>
      </c>
      <c r="E167" s="90">
        <f t="shared" ca="1" si="31"/>
        <v>5567485388.5379581</v>
      </c>
      <c r="F167" s="90">
        <f t="shared" ca="1" si="31"/>
        <v>7423313851.3839436</v>
      </c>
      <c r="G167" s="90">
        <f t="shared" ca="1" si="31"/>
        <v>9279142314.229929</v>
      </c>
      <c r="H167" s="90">
        <f t="shared" ca="1" si="31"/>
        <v>11134970777.075916</v>
      </c>
      <c r="I167" s="90">
        <f t="shared" ca="1" si="31"/>
        <v>12990799239.921902</v>
      </c>
      <c r="J167" s="90">
        <f t="shared" ca="1" si="31"/>
        <v>14846627702.767887</v>
      </c>
      <c r="K167" s="90">
        <f t="shared" ca="1" si="31"/>
        <v>16702456165.613873</v>
      </c>
      <c r="L167" s="214">
        <f ca="1">IF('Soil 2020'!$A175="CM",INDIRECT("'Soil 2020'!"&amp;'Country Selector'!$B$3&amp;ROW($A175))*10^12,0)*'Process Emissions Multipliers'!$B$57</f>
        <v>18558284628.459858</v>
      </c>
      <c r="M167" s="90">
        <f t="shared" ca="1" si="34"/>
        <v>16702456165.613873</v>
      </c>
      <c r="N167" s="90">
        <f t="shared" ca="1" si="32"/>
        <v>14846627702.767887</v>
      </c>
      <c r="O167" s="90">
        <f t="shared" ca="1" si="32"/>
        <v>12990799239.921902</v>
      </c>
      <c r="P167" s="90">
        <f t="shared" ca="1" si="32"/>
        <v>11134970777.075916</v>
      </c>
      <c r="Q167" s="90">
        <f t="shared" ca="1" si="32"/>
        <v>9279142314.229929</v>
      </c>
      <c r="R167" s="90">
        <f t="shared" ca="1" si="32"/>
        <v>7423313851.3839436</v>
      </c>
      <c r="S167" s="90">
        <f t="shared" ca="1" si="32"/>
        <v>5567485388.5379581</v>
      </c>
      <c r="T167" s="90">
        <f t="shared" ca="1" si="32"/>
        <v>3711656925.6919718</v>
      </c>
      <c r="U167" s="90">
        <f t="shared" ca="1" si="32"/>
        <v>1855828462.8459859</v>
      </c>
      <c r="V167" s="214">
        <f ca="1">IF('Soil 2030'!$A175="CM",INDIRECT("'Soil 2030'!"&amp;'Country Selector'!$B$3&amp;ROW($A175))*10^12,0)*'Process Emissions Multipliers'!$D$57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4">
        <f ca="1">V167*'Process Emissions Multipliers'!$E$57</f>
        <v>0</v>
      </c>
    </row>
    <row r="168" spans="1:42">
      <c r="A168" s="74">
        <v>900</v>
      </c>
      <c r="B168">
        <f ca="1">IF('Soil 2010'!$A176="CM",INDIRECT("'Soil 2010'!"&amp;'Country Selector'!$B$3&amp;ROW($A176))*10^12,0)</f>
        <v>5885029233.1236172</v>
      </c>
      <c r="C168" s="90">
        <f t="shared" ca="1" si="33"/>
        <v>5296526309.8112555</v>
      </c>
      <c r="D168" s="90">
        <f t="shared" ca="1" si="31"/>
        <v>4708023386.4988937</v>
      </c>
      <c r="E168" s="90">
        <f t="shared" ca="1" si="31"/>
        <v>4119520463.186532</v>
      </c>
      <c r="F168" s="90">
        <f t="shared" ca="1" si="31"/>
        <v>3531017539.8741698</v>
      </c>
      <c r="G168" s="90">
        <f t="shared" ca="1" si="31"/>
        <v>2942514616.5618086</v>
      </c>
      <c r="H168" s="90">
        <f t="shared" ca="1" si="31"/>
        <v>2354011693.2494469</v>
      </c>
      <c r="I168" s="90">
        <f t="shared" ca="1" si="31"/>
        <v>1765508769.9370849</v>
      </c>
      <c r="J168" s="90">
        <f t="shared" ca="1" si="31"/>
        <v>1177005846.6247234</v>
      </c>
      <c r="K168" s="90">
        <f t="shared" ca="1" si="31"/>
        <v>588502923.31236172</v>
      </c>
      <c r="L168" s="214">
        <f ca="1">IF('Soil 2020'!$A176="CM",INDIRECT("'Soil 2020'!"&amp;'Country Selector'!$B$3&amp;ROW($A176))*10^12,0)*'Process Emissions Multipliers'!$B$57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214">
        <f ca="1">IF('Soil 2030'!$A176="CM",INDIRECT("'Soil 2030'!"&amp;'Country Selector'!$B$3&amp;ROW($A176))*10^12,0)*'Process Emissions Multipliers'!$D$57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4">
        <f ca="1">V168*'Process Emissions Multipliers'!$E$57</f>
        <v>0</v>
      </c>
    </row>
    <row r="169" spans="1:42">
      <c r="A169" s="74">
        <v>950</v>
      </c>
      <c r="B169">
        <f ca="1">IF('Soil 2010'!$A177="CM",INDIRECT("'Soil 2010'!"&amp;'Country Selector'!$B$3&amp;ROW($A177))*10^12,0)</f>
        <v>524889845.1739592</v>
      </c>
      <c r="C169" s="90">
        <f t="shared" ca="1" si="33"/>
        <v>472400860.65656328</v>
      </c>
      <c r="D169" s="90">
        <f t="shared" ca="1" si="31"/>
        <v>419911876.13916737</v>
      </c>
      <c r="E169" s="90">
        <f t="shared" ca="1" si="31"/>
        <v>367422891.62177145</v>
      </c>
      <c r="F169" s="90">
        <f t="shared" ca="1" si="31"/>
        <v>314933907.10437548</v>
      </c>
      <c r="G169" s="90">
        <f t="shared" ca="1" si="31"/>
        <v>262444922.58697957</v>
      </c>
      <c r="H169" s="90">
        <f t="shared" ca="1" si="31"/>
        <v>209955938.06958368</v>
      </c>
      <c r="I169" s="90">
        <f t="shared" ca="1" si="31"/>
        <v>157466953.55218774</v>
      </c>
      <c r="J169" s="90">
        <f t="shared" ca="1" si="31"/>
        <v>104977969.03479184</v>
      </c>
      <c r="K169" s="90">
        <f t="shared" ca="1" si="31"/>
        <v>52488984.517395921</v>
      </c>
      <c r="L169" s="214">
        <f ca="1">IF('Soil 2020'!$A177="CM",INDIRECT("'Soil 2020'!"&amp;'Country Selector'!$B$3&amp;ROW($A177))*10^12,0)*'Process Emissions Multipliers'!$B$57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214">
        <f ca="1">IF('Soil 2030'!$A177="CM",INDIRECT("'Soil 2030'!"&amp;'Country Selector'!$B$3&amp;ROW($A177))*10^12,0)*'Process Emissions Multipliers'!$D$57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4">
        <f ca="1">V169*'Process Emissions Multipliers'!$E$57</f>
        <v>0</v>
      </c>
    </row>
    <row r="170" spans="1:42">
      <c r="A170" s="74">
        <v>1000</v>
      </c>
      <c r="B170">
        <f ca="1">IF('Soil 2010'!$A178="CM",INDIRECT("'Soil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214">
        <f ca="1">IF('Soil 2020'!$A178="CM",INDIRECT("'Soil 2020'!"&amp;'Country Selector'!$B$3&amp;ROW($A178))*10^12,0)*'Process Emissions Multipliers'!$B$57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214">
        <f ca="1">IF('Soil 2030'!$A178="CM",INDIRECT("'Soil 2030'!"&amp;'Country Selector'!$B$3&amp;ROW($A178))*10^12,0)*'Process Emissions Multipliers'!$D$57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4">
        <f ca="1">V170*'Process Emissions Multipliers'!$E$57</f>
        <v>0</v>
      </c>
    </row>
    <row r="171" spans="1:42">
      <c r="A171" s="74">
        <v>1500</v>
      </c>
      <c r="B171">
        <f ca="1">IF('Soil 2010'!$A179="CM",INDIRECT("'Soil 2010'!"&amp;'Country Selector'!$B$3&amp;ROW($A179))*10^12,0)</f>
        <v>1044476116.4372096</v>
      </c>
      <c r="C171" s="90">
        <f t="shared" ca="1" si="33"/>
        <v>940028504.79348874</v>
      </c>
      <c r="D171" s="90">
        <f t="shared" ca="1" si="31"/>
        <v>835580893.14976764</v>
      </c>
      <c r="E171" s="90">
        <f t="shared" ca="1" si="31"/>
        <v>731133281.50604665</v>
      </c>
      <c r="F171" s="90">
        <f t="shared" ca="1" si="31"/>
        <v>626685669.86232579</v>
      </c>
      <c r="G171" s="90">
        <f t="shared" ca="1" si="31"/>
        <v>522238058.21860486</v>
      </c>
      <c r="H171" s="90">
        <f t="shared" ca="1" si="31"/>
        <v>417790446.57488382</v>
      </c>
      <c r="I171" s="90">
        <f t="shared" ca="1" si="31"/>
        <v>313342834.93116289</v>
      </c>
      <c r="J171" s="90">
        <f t="shared" ca="1" si="31"/>
        <v>208895223.28744191</v>
      </c>
      <c r="K171" s="90">
        <f t="shared" ca="1" si="31"/>
        <v>104447611.64372095</v>
      </c>
      <c r="L171" s="214">
        <f ca="1">IF('Soil 2020'!$A179="CM",INDIRECT("'Soil 2020'!"&amp;'Country Selector'!$B$3&amp;ROW($A179))*10^12,0)*'Process Emissions Multipliers'!$B$57</f>
        <v>0</v>
      </c>
      <c r="M171" s="90">
        <f t="shared" ca="1" si="34"/>
        <v>1949272545.8030617</v>
      </c>
      <c r="N171" s="90">
        <f t="shared" ca="1" si="32"/>
        <v>3898545091.6061234</v>
      </c>
      <c r="O171" s="90">
        <f t="shared" ca="1" si="32"/>
        <v>5847817637.4091854</v>
      </c>
      <c r="P171" s="90">
        <f t="shared" ca="1" si="32"/>
        <v>7797090183.2122469</v>
      </c>
      <c r="Q171" s="90">
        <f t="shared" ca="1" si="32"/>
        <v>9746362729.0153084</v>
      </c>
      <c r="R171" s="90">
        <f t="shared" ca="1" si="32"/>
        <v>11695635274.818371</v>
      </c>
      <c r="S171" s="90">
        <f t="shared" ca="1" si="32"/>
        <v>13644907820.621433</v>
      </c>
      <c r="T171" s="90">
        <f t="shared" ca="1" si="32"/>
        <v>15594180366.424494</v>
      </c>
      <c r="U171" s="90">
        <f t="shared" ca="1" si="32"/>
        <v>17543452912.227554</v>
      </c>
      <c r="V171" s="214">
        <f ca="1">IF('Soil 2030'!$A179="CM",INDIRECT("'Soil 2030'!"&amp;'Country Selector'!$B$3&amp;ROW($A179))*10^12,0)*'Process Emissions Multipliers'!$D$57</f>
        <v>19492725458.030617</v>
      </c>
      <c r="W171" s="90">
        <f t="shared" ca="1" si="36"/>
        <v>19488108289.73954</v>
      </c>
      <c r="X171" s="90">
        <f t="shared" ca="1" si="36"/>
        <v>19483491121.448467</v>
      </c>
      <c r="Y171" s="90">
        <f t="shared" ca="1" si="36"/>
        <v>19478873953.157391</v>
      </c>
      <c r="Z171" s="90">
        <f t="shared" ca="1" si="36"/>
        <v>19474256784.866318</v>
      </c>
      <c r="AA171" s="90">
        <f t="shared" ca="1" si="36"/>
        <v>19469639616.575241</v>
      </c>
      <c r="AB171" s="90">
        <f t="shared" ca="1" si="36"/>
        <v>19465022448.284168</v>
      </c>
      <c r="AC171" s="90">
        <f t="shared" ca="1" si="36"/>
        <v>19460405279.993092</v>
      </c>
      <c r="AD171" s="90">
        <f t="shared" ca="1" si="36"/>
        <v>19455788111.702019</v>
      </c>
      <c r="AE171" s="90">
        <f t="shared" ca="1" si="36"/>
        <v>19451170943.410942</v>
      </c>
      <c r="AF171" s="90">
        <f t="shared" ca="1" si="36"/>
        <v>19446553775.119865</v>
      </c>
      <c r="AG171" s="90">
        <f t="shared" ca="1" si="36"/>
        <v>19441936606.828789</v>
      </c>
      <c r="AH171" s="90">
        <f t="shared" ca="1" si="36"/>
        <v>19437319438.537716</v>
      </c>
      <c r="AI171" s="90">
        <f t="shared" ca="1" si="36"/>
        <v>19432702270.246643</v>
      </c>
      <c r="AJ171" s="90">
        <f t="shared" ca="1" si="36"/>
        <v>19428085101.955566</v>
      </c>
      <c r="AK171" s="90">
        <f t="shared" ca="1" si="36"/>
        <v>19423467933.66449</v>
      </c>
      <c r="AL171" s="90">
        <f t="shared" ca="1" si="36"/>
        <v>19418850765.373417</v>
      </c>
      <c r="AM171" s="90">
        <f t="shared" ca="1" si="35"/>
        <v>19414233597.08234</v>
      </c>
      <c r="AN171" s="90">
        <f t="shared" ca="1" si="35"/>
        <v>19409616428.791264</v>
      </c>
      <c r="AO171" s="90">
        <f t="shared" ca="1" si="35"/>
        <v>19404999260.500187</v>
      </c>
      <c r="AP171" s="214">
        <f ca="1">V171*'Process Emissions Multipliers'!$E$57</f>
        <v>19400382092.209114</v>
      </c>
    </row>
    <row r="172" spans="1:42">
      <c r="A172" s="74">
        <v>2000</v>
      </c>
      <c r="B172">
        <f ca="1">IF('Soil 2010'!$A180="CM",INDIRECT("'Soil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214">
        <f ca="1">IF('Soil 2020'!$A180="CM",INDIRECT("'Soil 2020'!"&amp;'Country Selector'!$B$3&amp;ROW($A180))*10^12,0)*'Process Emissions Multipliers'!$B$57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214">
        <f ca="1">IF('Soil 2030'!$A180="CM",INDIRECT("'Soil 2030'!"&amp;'Country Selector'!$B$3&amp;ROW($A180))*10^12,0)*'Process Emissions Multipliers'!$D$57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4">
        <f ca="1">V172*'Process Emissions Multipliers'!$E$57</f>
        <v>0</v>
      </c>
    </row>
    <row r="173" spans="1:42">
      <c r="A173" s="74">
        <v>3000</v>
      </c>
      <c r="B173">
        <f ca="1">IF('Soil 2010'!$A181="CM",INDIRECT("'Soil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214">
        <f ca="1">IF('Soil 2020'!$A181="CM",INDIRECT("'Soil 2020'!"&amp;'Country Selector'!$B$3&amp;ROW($A181))*10^12,0)*'Process Emissions Multipliers'!$B$57</f>
        <v>0</v>
      </c>
      <c r="M173" s="90">
        <f t="shared" ca="1" si="34"/>
        <v>940891718.98983836</v>
      </c>
      <c r="N173" s="90">
        <f t="shared" ca="1" si="32"/>
        <v>1881783437.9796767</v>
      </c>
      <c r="O173" s="90">
        <f t="shared" ca="1" si="32"/>
        <v>2822675156.9695153</v>
      </c>
      <c r="P173" s="90">
        <f t="shared" ca="1" si="32"/>
        <v>3763566875.9593534</v>
      </c>
      <c r="Q173" s="90">
        <f t="shared" ca="1" si="32"/>
        <v>4704458594.949192</v>
      </c>
      <c r="R173" s="90">
        <f t="shared" ca="1" si="32"/>
        <v>5645350313.9390306</v>
      </c>
      <c r="S173" s="90">
        <f t="shared" ca="1" si="32"/>
        <v>6586242032.9288692</v>
      </c>
      <c r="T173" s="90">
        <f t="shared" ca="1" si="32"/>
        <v>7527133751.9187069</v>
      </c>
      <c r="U173" s="90">
        <f t="shared" ca="1" si="32"/>
        <v>8468025470.9085445</v>
      </c>
      <c r="V173" s="214">
        <f ca="1">IF('Soil 2030'!$A181="CM",INDIRECT("'Soil 2030'!"&amp;'Country Selector'!$B$3&amp;ROW($A181))*10^12,0)*'Process Emissions Multipliers'!$D$57</f>
        <v>9408917189.8983841</v>
      </c>
      <c r="W173" s="90">
        <f t="shared" ca="1" si="36"/>
        <v>9406688535.2037868</v>
      </c>
      <c r="X173" s="90">
        <f t="shared" ca="1" si="36"/>
        <v>9404459880.5091877</v>
      </c>
      <c r="Y173" s="90">
        <f t="shared" ca="1" si="36"/>
        <v>9402231225.8145885</v>
      </c>
      <c r="Z173" s="90">
        <f t="shared" ca="1" si="36"/>
        <v>9400002571.1199913</v>
      </c>
      <c r="AA173" s="90">
        <f t="shared" ca="1" si="36"/>
        <v>9397773916.4253941</v>
      </c>
      <c r="AB173" s="90">
        <f t="shared" ca="1" si="36"/>
        <v>9395545261.7307968</v>
      </c>
      <c r="AC173" s="90">
        <f t="shared" ca="1" si="36"/>
        <v>9393316607.0361977</v>
      </c>
      <c r="AD173" s="90">
        <f t="shared" ca="1" si="36"/>
        <v>9391087952.3416004</v>
      </c>
      <c r="AE173" s="90">
        <f t="shared" ca="1" si="36"/>
        <v>9388859297.6470032</v>
      </c>
      <c r="AF173" s="90">
        <f t="shared" ca="1" si="36"/>
        <v>9386630642.952404</v>
      </c>
      <c r="AG173" s="90">
        <f t="shared" ca="1" si="36"/>
        <v>9384401988.2578049</v>
      </c>
      <c r="AH173" s="90">
        <f t="shared" ca="1" si="36"/>
        <v>9382173333.5632076</v>
      </c>
      <c r="AI173" s="90">
        <f t="shared" ca="1" si="36"/>
        <v>9379944678.8686104</v>
      </c>
      <c r="AJ173" s="90">
        <f t="shared" ca="1" si="36"/>
        <v>9377716024.1740112</v>
      </c>
      <c r="AK173" s="90">
        <f t="shared" ca="1" si="36"/>
        <v>9375487369.4794159</v>
      </c>
      <c r="AL173" s="90">
        <f t="shared" ca="1" si="36"/>
        <v>9373258714.7848167</v>
      </c>
      <c r="AM173" s="90">
        <f t="shared" ca="1" si="35"/>
        <v>9371030060.0902176</v>
      </c>
      <c r="AN173" s="90">
        <f t="shared" ca="1" si="35"/>
        <v>9368801405.3956203</v>
      </c>
      <c r="AO173" s="90">
        <f t="shared" ca="1" si="35"/>
        <v>9366572750.7010231</v>
      </c>
      <c r="AP173" s="214">
        <f ca="1">V173*'Process Emissions Multipliers'!$E$57</f>
        <v>9364344096.006424</v>
      </c>
    </row>
    <row r="174" spans="1:42">
      <c r="A174" s="74">
        <v>5000</v>
      </c>
      <c r="B174">
        <f ca="1">IF('Soil 2010'!$A182="CM",INDIRECT("'Soil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214">
        <f ca="1">IF('Soil 2020'!$A182="CM",INDIRECT("'Soil 2020'!"&amp;'Country Selector'!$B$3&amp;ROW($A182))*10^12,0)*'Process Emissions Multipliers'!$B$57</f>
        <v>0</v>
      </c>
      <c r="M174" s="90">
        <f t="shared" ca="1" si="34"/>
        <v>1902349432.6211784</v>
      </c>
      <c r="N174" s="90">
        <f t="shared" ca="1" si="32"/>
        <v>3804698865.2423568</v>
      </c>
      <c r="O174" s="90">
        <f t="shared" ca="1" si="32"/>
        <v>5707048297.8635349</v>
      </c>
      <c r="P174" s="90">
        <f t="shared" ca="1" si="32"/>
        <v>7609397730.4847136</v>
      </c>
      <c r="Q174" s="90">
        <f t="shared" ca="1" si="32"/>
        <v>9511747163.1058922</v>
      </c>
      <c r="R174" s="90">
        <f t="shared" ca="1" si="32"/>
        <v>11414096595.72707</v>
      </c>
      <c r="S174" s="90">
        <f t="shared" ca="1" si="32"/>
        <v>13316446028.348248</v>
      </c>
      <c r="T174" s="90">
        <f t="shared" ca="1" si="32"/>
        <v>15218795460.969427</v>
      </c>
      <c r="U174" s="90">
        <f t="shared" ca="1" si="32"/>
        <v>17121144893.590607</v>
      </c>
      <c r="V174" s="214">
        <f ca="1">IF('Soil 2030'!$A182="CM",INDIRECT("'Soil 2030'!"&amp;'Country Selector'!$B$3&amp;ROW($A182))*10^12,0)*'Process Emissions Multipliers'!$D$57</f>
        <v>19023494326.211784</v>
      </c>
      <c r="W174" s="90">
        <f t="shared" ca="1" si="36"/>
        <v>19018988302.927483</v>
      </c>
      <c r="X174" s="90">
        <f t="shared" ca="1" si="36"/>
        <v>19014482279.643177</v>
      </c>
      <c r="Y174" s="90">
        <f t="shared" ca="1" si="36"/>
        <v>19009976256.358871</v>
      </c>
      <c r="Z174" s="90">
        <f t="shared" ca="1" si="36"/>
        <v>19005470233.07457</v>
      </c>
      <c r="AA174" s="90">
        <f t="shared" ca="1" si="36"/>
        <v>19000964209.790264</v>
      </c>
      <c r="AB174" s="90">
        <f t="shared" ca="1" si="36"/>
        <v>18996458186.505959</v>
      </c>
      <c r="AC174" s="90">
        <f t="shared" ca="1" si="36"/>
        <v>18991952163.221657</v>
      </c>
      <c r="AD174" s="90">
        <f t="shared" ca="1" si="36"/>
        <v>18987446139.937351</v>
      </c>
      <c r="AE174" s="90">
        <f t="shared" ca="1" si="36"/>
        <v>18982940116.653046</v>
      </c>
      <c r="AF174" s="90">
        <f t="shared" ca="1" si="36"/>
        <v>18978434093.368744</v>
      </c>
      <c r="AG174" s="90">
        <f t="shared" ca="1" si="36"/>
        <v>18973928070.084442</v>
      </c>
      <c r="AH174" s="90">
        <f t="shared" ca="1" si="36"/>
        <v>18969422046.800137</v>
      </c>
      <c r="AI174" s="90">
        <f t="shared" ca="1" si="36"/>
        <v>18964916023.515831</v>
      </c>
      <c r="AJ174" s="90">
        <f t="shared" ca="1" si="36"/>
        <v>18960410000.231529</v>
      </c>
      <c r="AK174" s="90">
        <f t="shared" ca="1" si="36"/>
        <v>18955903976.947224</v>
      </c>
      <c r="AL174" s="90">
        <f t="shared" ref="AL174:AO177" ca="1" si="37">$V174*($AP$1-AL$1)/($AP$1-$V$1)+$AP174*(AL$1-$V$1)/($AP$1-$V$1)</f>
        <v>18951397953.662918</v>
      </c>
      <c r="AM174" s="90">
        <f t="shared" ca="1" si="37"/>
        <v>18946891930.378616</v>
      </c>
      <c r="AN174" s="90">
        <f t="shared" ca="1" si="37"/>
        <v>18942385907.094311</v>
      </c>
      <c r="AO174" s="90">
        <f t="shared" ca="1" si="37"/>
        <v>18937879883.810005</v>
      </c>
      <c r="AP174" s="214">
        <f ca="1">V174*'Process Emissions Multipliers'!$E$57</f>
        <v>18933373860.525703</v>
      </c>
    </row>
    <row r="175" spans="1:42">
      <c r="A175" s="74">
        <v>10000</v>
      </c>
      <c r="B175">
        <f ca="1">IF('Soil 2010'!$A183="CM",INDIRECT("'Soil 2010'!"&amp;'Country Selector'!$B$3&amp;ROW($A183))*10^12,0)</f>
        <v>0</v>
      </c>
      <c r="C175" s="90">
        <f t="shared" ca="1" si="33"/>
        <v>464594327.6290493</v>
      </c>
      <c r="D175" s="90">
        <f t="shared" ca="1" si="31"/>
        <v>929188655.2580986</v>
      </c>
      <c r="E175" s="90">
        <f t="shared" ca="1" si="31"/>
        <v>1393782982.8871479</v>
      </c>
      <c r="F175" s="90">
        <f t="shared" ca="1" si="31"/>
        <v>1858377310.5161972</v>
      </c>
      <c r="G175" s="90">
        <f t="shared" ca="1" si="31"/>
        <v>2322971638.1452465</v>
      </c>
      <c r="H175" s="90">
        <f t="shared" ca="1" si="31"/>
        <v>2787565965.7742958</v>
      </c>
      <c r="I175" s="90">
        <f t="shared" ca="1" si="31"/>
        <v>3252160293.4033451</v>
      </c>
      <c r="J175" s="90">
        <f t="shared" ca="1" si="31"/>
        <v>3716754621.0323944</v>
      </c>
      <c r="K175" s="90">
        <f t="shared" ca="1" si="31"/>
        <v>4181348948.6614442</v>
      </c>
      <c r="L175" s="214">
        <f ca="1">IF('Soil 2020'!$A183="CM",INDIRECT("'Soil 2020'!"&amp;'Country Selector'!$B$3&amp;ROW($A183))*10^12,0)*'Process Emissions Multipliers'!$B$57</f>
        <v>4645943276.290493</v>
      </c>
      <c r="M175" s="90">
        <f t="shared" ca="1" si="34"/>
        <v>4232271314.3683314</v>
      </c>
      <c r="N175" s="90">
        <f t="shared" ca="1" si="32"/>
        <v>3818599352.4461684</v>
      </c>
      <c r="O175" s="90">
        <f t="shared" ca="1" si="32"/>
        <v>3404927390.5240064</v>
      </c>
      <c r="P175" s="90">
        <f t="shared" ca="1" si="32"/>
        <v>2991255428.6018438</v>
      </c>
      <c r="Q175" s="90">
        <f t="shared" ca="1" si="32"/>
        <v>2577583466.6796818</v>
      </c>
      <c r="R175" s="90">
        <f t="shared" ca="1" si="32"/>
        <v>2163911504.7575192</v>
      </c>
      <c r="S175" s="90">
        <f t="shared" ca="1" si="32"/>
        <v>1750239542.8353572</v>
      </c>
      <c r="T175" s="90">
        <f t="shared" ca="1" si="32"/>
        <v>1336567580.9131947</v>
      </c>
      <c r="U175" s="90">
        <f t="shared" ca="1" si="32"/>
        <v>922895618.99103248</v>
      </c>
      <c r="V175" s="214">
        <f ca="1">IF('Soil 2030'!$A183="CM",INDIRECT("'Soil 2030'!"&amp;'Country Selector'!$B$3&amp;ROW($A183))*10^12,0)*'Process Emissions Multipliers'!$D$57</f>
        <v>509223657.06887025</v>
      </c>
      <c r="W175" s="90">
        <f t="shared" ref="W175:AL177" ca="1" si="38">$V175*($AP$1-W$1)/($AP$1-$V$1)+$AP175*(W$1-$V$1)/($AP$1-$V$1)</f>
        <v>509103039.18362141</v>
      </c>
      <c r="X175" s="90">
        <f t="shared" ca="1" si="38"/>
        <v>508982421.29837257</v>
      </c>
      <c r="Y175" s="90">
        <f t="shared" ca="1" si="38"/>
        <v>508861803.41312373</v>
      </c>
      <c r="Z175" s="90">
        <f t="shared" ca="1" si="38"/>
        <v>508741185.52787489</v>
      </c>
      <c r="AA175" s="90">
        <f t="shared" ca="1" si="38"/>
        <v>508620567.64262605</v>
      </c>
      <c r="AB175" s="90">
        <f t="shared" ca="1" si="38"/>
        <v>508499949.75737727</v>
      </c>
      <c r="AC175" s="90">
        <f t="shared" ca="1" si="38"/>
        <v>508379331.87212843</v>
      </c>
      <c r="AD175" s="90">
        <f t="shared" ca="1" si="38"/>
        <v>508258713.98687959</v>
      </c>
      <c r="AE175" s="90">
        <f t="shared" ca="1" si="38"/>
        <v>508138096.10163081</v>
      </c>
      <c r="AF175" s="90">
        <f t="shared" ca="1" si="38"/>
        <v>508017478.21638191</v>
      </c>
      <c r="AG175" s="90">
        <f t="shared" ca="1" si="38"/>
        <v>507896860.33113307</v>
      </c>
      <c r="AH175" s="90">
        <f t="shared" ca="1" si="38"/>
        <v>507776242.44588429</v>
      </c>
      <c r="AI175" s="90">
        <f t="shared" ca="1" si="38"/>
        <v>507655624.56063545</v>
      </c>
      <c r="AJ175" s="90">
        <f t="shared" ca="1" si="38"/>
        <v>507535006.67538661</v>
      </c>
      <c r="AK175" s="90">
        <f t="shared" ca="1" si="38"/>
        <v>507414388.79013783</v>
      </c>
      <c r="AL175" s="90">
        <f t="shared" ca="1" si="38"/>
        <v>507293770.90488899</v>
      </c>
      <c r="AM175" s="90">
        <f t="shared" ca="1" si="37"/>
        <v>507173153.01964009</v>
      </c>
      <c r="AN175" s="90">
        <f t="shared" ca="1" si="37"/>
        <v>507052535.13439125</v>
      </c>
      <c r="AO175" s="90">
        <f t="shared" ca="1" si="37"/>
        <v>506931917.24914241</v>
      </c>
      <c r="AP175" s="214">
        <f ca="1">V175*'Process Emissions Multipliers'!$E$57</f>
        <v>506811299.36389363</v>
      </c>
    </row>
    <row r="176" spans="1:42">
      <c r="A176" s="74">
        <v>100000</v>
      </c>
      <c r="B176">
        <f ca="1">IF('Soil 2010'!$A184="CM",INDIRECT("'Soil 2010'!"&amp;'Country Selector'!$B$3&amp;ROW($A184))*10^12,0)</f>
        <v>0</v>
      </c>
      <c r="C176" s="90">
        <f t="shared" ca="1" si="33"/>
        <v>186504059.74233407</v>
      </c>
      <c r="D176" s="90">
        <f t="shared" ca="1" si="31"/>
        <v>373008119.48466814</v>
      </c>
      <c r="E176" s="90">
        <f t="shared" ca="1" si="31"/>
        <v>559512179.22700226</v>
      </c>
      <c r="F176" s="90">
        <f t="shared" ca="1" si="31"/>
        <v>746016238.96933627</v>
      </c>
      <c r="G176" s="90">
        <f t="shared" ca="1" si="31"/>
        <v>932520298.71167028</v>
      </c>
      <c r="H176" s="90">
        <f t="shared" ca="1" si="31"/>
        <v>1119024358.4540045</v>
      </c>
      <c r="I176" s="90">
        <f t="shared" ca="1" si="31"/>
        <v>1305528418.1963387</v>
      </c>
      <c r="J176" s="90">
        <f t="shared" ca="1" si="31"/>
        <v>1492032477.9386725</v>
      </c>
      <c r="K176" s="90">
        <f t="shared" ca="1" si="31"/>
        <v>1678536537.6810067</v>
      </c>
      <c r="L176" s="214">
        <f ca="1">IF('Soil 2020'!$A184="CM",INDIRECT("'Soil 2020'!"&amp;'Country Selector'!$B$3&amp;ROW($A184))*10^12,0)*'Process Emissions Multipliers'!$B$57</f>
        <v>1865040597.4233408</v>
      </c>
      <c r="M176" s="90">
        <f t="shared" ca="1" si="34"/>
        <v>1678536537.6810067</v>
      </c>
      <c r="N176" s="90">
        <f t="shared" ca="1" si="32"/>
        <v>1492032477.9386725</v>
      </c>
      <c r="O176" s="90">
        <f t="shared" ca="1" si="32"/>
        <v>1305528418.1963387</v>
      </c>
      <c r="P176" s="90">
        <f t="shared" ca="1" si="32"/>
        <v>1119024358.4540045</v>
      </c>
      <c r="Q176" s="90">
        <f t="shared" ca="1" si="32"/>
        <v>932520298.71167028</v>
      </c>
      <c r="R176" s="90">
        <f t="shared" ca="1" si="32"/>
        <v>746016238.96933627</v>
      </c>
      <c r="S176" s="90">
        <f t="shared" ca="1" si="32"/>
        <v>559512179.22700226</v>
      </c>
      <c r="T176" s="90">
        <f t="shared" ca="1" si="32"/>
        <v>373008119.48466814</v>
      </c>
      <c r="U176" s="90">
        <f t="shared" ca="1" si="32"/>
        <v>186504059.74233407</v>
      </c>
      <c r="V176" s="214">
        <f ca="1">IF('Soil 2030'!$A184="CM",INDIRECT("'Soil 2030'!"&amp;'Country Selector'!$B$3&amp;ROW($A184))*10^12,0)*'Process Emissions Multipliers'!$D$57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4">
        <f ca="1">V176*'Process Emissions Multipliers'!$E$57</f>
        <v>0</v>
      </c>
    </row>
    <row r="177" spans="1:42">
      <c r="A177" s="74">
        <v>1000000</v>
      </c>
      <c r="B177">
        <f ca="1">IF('Soil 2010'!$A185="CM",INDIRECT("'Soil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14">
        <f ca="1">IF('Soil 2020'!$A185="CM",INDIRECT("'Soil 2020'!"&amp;'Country Selector'!$B$3&amp;ROW($A185))*10^12,0)*'Process Emissions Multipliers'!$B$57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214">
        <f ca="1">IF('Soil 2030'!$A185="CM",INDIRECT("'Soil 2030'!"&amp;'Country Selector'!$B$3&amp;ROW($A185))*10^12,0)*'Process Emissions Multipliers'!$D$57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4">
        <f ca="1">V177*'Process Emissions Multipliers'!$E$57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N1" workbookViewId="0">
      <selection activeCell="AP2" sqref="AP2:AP177"/>
    </sheetView>
  </sheetViews>
  <sheetFormatPr defaultRowHeight="15"/>
  <cols>
    <col min="1" max="1" width="28.85546875" customWidth="1"/>
    <col min="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 s="90">
        <f ca="1">IF('Ric 2010'!$A10="RC",INDIRECT("'Ric 2010'!"&amp;'Country Selector'!$B$3&amp;ROW($A10))*10^12,0)</f>
        <v>0</v>
      </c>
      <c r="C2" s="90">
        <f ca="1">$B2*($L$1-C$1)/($L$1-$B$1)+$L2*(C$1-$B$1)/($L$1-$B$1)</f>
        <v>1231440014.5097165</v>
      </c>
      <c r="D2" s="90">
        <f t="shared" ref="D2:K17" ca="1" si="0">$B2*($L$1-D$1)/($L$1-$B$1)+$L2*(D$1-$B$1)/($L$1-$B$1)</f>
        <v>2462880029.019433</v>
      </c>
      <c r="E2" s="90">
        <f t="shared" ca="1" si="0"/>
        <v>3694320043.5291495</v>
      </c>
      <c r="F2" s="90">
        <f t="shared" ca="1" si="0"/>
        <v>4925760058.038866</v>
      </c>
      <c r="G2" s="90">
        <f t="shared" ca="1" si="0"/>
        <v>6157200072.548583</v>
      </c>
      <c r="H2" s="90">
        <f t="shared" ca="1" si="0"/>
        <v>7388640087.0582991</v>
      </c>
      <c r="I2" s="90">
        <f t="shared" ca="1" si="0"/>
        <v>8620080101.5680161</v>
      </c>
      <c r="J2" s="90">
        <f t="shared" ca="1" si="0"/>
        <v>9851520116.0777321</v>
      </c>
      <c r="K2" s="90">
        <f t="shared" ca="1" si="0"/>
        <v>11082960130.58745</v>
      </c>
      <c r="L2" s="90">
        <f ca="1">IF('Ric 2020'!$A10="RC",INDIRECT("'Ric 2020'!"&amp;'Country Selector'!$B$3&amp;ROW($A10))*10^12,0)*'Process Emissions Multipliers'!$B$51</f>
        <v>12314400145.097166</v>
      </c>
      <c r="M2" s="90">
        <f ca="1">$L2*($V$1-M$1)/($V$1-$L$1)+$V2*(M$1-$L$1)/($V$1-$L$1)</f>
        <v>12710898662.649546</v>
      </c>
      <c r="N2" s="90">
        <f t="shared" ref="N2:U17" ca="1" si="1">$L2*($V$1-N$1)/($V$1-$L$1)+$V2*(N$1-$L$1)/($V$1-$L$1)</f>
        <v>13107397180.201923</v>
      </c>
      <c r="O2" s="90">
        <f t="shared" ca="1" si="1"/>
        <v>13503895697.754303</v>
      </c>
      <c r="P2" s="90">
        <f t="shared" ca="1" si="1"/>
        <v>13900394215.306683</v>
      </c>
      <c r="Q2" s="90">
        <f t="shared" ca="1" si="1"/>
        <v>14296892732.859062</v>
      </c>
      <c r="R2" s="90">
        <f t="shared" ca="1" si="1"/>
        <v>14693391250.41144</v>
      </c>
      <c r="S2" s="90">
        <f t="shared" ca="1" si="1"/>
        <v>15089889767.96382</v>
      </c>
      <c r="T2" s="90">
        <f t="shared" ca="1" si="1"/>
        <v>15486388285.516197</v>
      </c>
      <c r="U2" s="90">
        <f t="shared" ca="1" si="1"/>
        <v>15882886803.068579</v>
      </c>
      <c r="V2" s="90">
        <f ca="1">IF('Ric 2030'!$A10="RC",INDIRECT("'Ric 2030'!"&amp;'Country Selector'!$B$3&amp;ROW($A10))*10^12,0)*'Process Emissions Multipliers'!$D$51</f>
        <v>16279385320.620956</v>
      </c>
      <c r="W2" s="90">
        <f ca="1">$V2*($AP$1-W$1)/($AP$1-$V$1)+$AP2*(W$1-$V$1)/($AP$1-$V$1)</f>
        <v>16279385320.620956</v>
      </c>
      <c r="X2" s="90">
        <f t="shared" ref="X2:AO16" ca="1" si="2">$V2*($AP$1-X$1)/($AP$1-$V$1)+$AP2*(X$1-$V$1)/($AP$1-$V$1)</f>
        <v>16279385320.620958</v>
      </c>
      <c r="Y2" s="90">
        <f t="shared" ca="1" si="2"/>
        <v>16279385320.620956</v>
      </c>
      <c r="Z2" s="90">
        <f t="shared" ca="1" si="2"/>
        <v>16279385320.620956</v>
      </c>
      <c r="AA2" s="90">
        <f t="shared" ca="1" si="2"/>
        <v>16279385320.620956</v>
      </c>
      <c r="AB2" s="90">
        <f t="shared" ca="1" si="2"/>
        <v>16279385320.620956</v>
      </c>
      <c r="AC2" s="90">
        <f t="shared" ca="1" si="2"/>
        <v>16279385320.620956</v>
      </c>
      <c r="AD2" s="90">
        <f t="shared" ca="1" si="2"/>
        <v>16279385320.620956</v>
      </c>
      <c r="AE2" s="90">
        <f t="shared" ca="1" si="2"/>
        <v>16279385320.620956</v>
      </c>
      <c r="AF2" s="90">
        <f t="shared" ca="1" si="2"/>
        <v>16279385320.620956</v>
      </c>
      <c r="AG2" s="90">
        <f t="shared" ca="1" si="2"/>
        <v>16279385320.620956</v>
      </c>
      <c r="AH2" s="90">
        <f t="shared" ca="1" si="2"/>
        <v>16279385320.620956</v>
      </c>
      <c r="AI2" s="90">
        <f t="shared" ca="1" si="2"/>
        <v>16279385320.620956</v>
      </c>
      <c r="AJ2" s="90">
        <f t="shared" ca="1" si="2"/>
        <v>16279385320.620956</v>
      </c>
      <c r="AK2" s="90">
        <f t="shared" ca="1" si="2"/>
        <v>16279385320.620956</v>
      </c>
      <c r="AL2" s="90">
        <f t="shared" ca="1" si="2"/>
        <v>16279385320.620956</v>
      </c>
      <c r="AM2" s="90">
        <f t="shared" ca="1" si="2"/>
        <v>16279385320.620956</v>
      </c>
      <c r="AN2" s="90">
        <f t="shared" ca="1" si="2"/>
        <v>16279385320.620958</v>
      </c>
      <c r="AO2" s="90">
        <f t="shared" ca="1" si="2"/>
        <v>16279385320.620956</v>
      </c>
      <c r="AP2" s="90">
        <f ca="1">V2*'Process Emissions Multipliers'!$E$51</f>
        <v>16279385320.620956</v>
      </c>
    </row>
    <row r="3" spans="1:42">
      <c r="A3" s="74">
        <v>-49</v>
      </c>
      <c r="B3" s="90">
        <f ca="1">IF('Ric 2010'!$A11="RC",INDIRECT("'Ric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90">
        <f ca="1">IF('Ric 2020'!$A11="RC",INDIRECT("'Ric 2020'!"&amp;'Country Selector'!$B$3&amp;ROW($A11))*10^12,0)*'Process Emissions Multipliers'!$B$51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90">
        <f ca="1">IF('Ric 2030'!$A11="RC",INDIRECT("'Ric 2030'!"&amp;'Country Selector'!$B$3&amp;ROW($A11))*10^12,0)*'Process Emissions Multipliers'!$D$51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90">
        <f ca="1">V3*'Process Emissions Multipliers'!$E$51</f>
        <v>0</v>
      </c>
    </row>
    <row r="4" spans="1:42">
      <c r="A4" s="74">
        <v>-48</v>
      </c>
      <c r="B4" s="90">
        <f ca="1">IF('Ric 2010'!$A12="RC",INDIRECT("'Ric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90">
        <f ca="1">IF('Ric 2020'!$A12="RC",INDIRECT("'Ric 2020'!"&amp;'Country Selector'!$B$3&amp;ROW($A12))*10^12,0)*'Process Emissions Multipliers'!$B$51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90">
        <f ca="1">IF('Ric 2030'!$A12="RC",INDIRECT("'Ric 2030'!"&amp;'Country Selector'!$B$3&amp;ROW($A12))*10^12,0)*'Process Emissions Multipliers'!$D$51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90">
        <f ca="1">V4*'Process Emissions Multipliers'!$E$51</f>
        <v>0</v>
      </c>
    </row>
    <row r="5" spans="1:42">
      <c r="A5" s="74">
        <v>-47</v>
      </c>
      <c r="B5" s="90">
        <f ca="1">IF('Ric 2010'!$A13="RC",INDIRECT("'Ric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90">
        <f ca="1">IF('Ric 2020'!$A13="RC",INDIRECT("'Ric 2020'!"&amp;'Country Selector'!$B$3&amp;ROW($A13))*10^12,0)*'Process Emissions Multipliers'!$B$51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90">
        <f ca="1">IF('Ric 2030'!$A13="RC",INDIRECT("'Ric 2030'!"&amp;'Country Selector'!$B$3&amp;ROW($A13))*10^12,0)*'Process Emissions Multipliers'!$D$51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90">
        <f ca="1">V5*'Process Emissions Multipliers'!$E$51</f>
        <v>0</v>
      </c>
    </row>
    <row r="6" spans="1:42">
      <c r="A6" s="74">
        <v>-46</v>
      </c>
      <c r="B6" s="90">
        <f ca="1">IF('Ric 2010'!$A14="RC",INDIRECT("'Ric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90">
        <f ca="1">IF('Ric 2020'!$A14="RC",INDIRECT("'Ric 2020'!"&amp;'Country Selector'!$B$3&amp;ROW($A14))*10^12,0)*'Process Emissions Multipliers'!$B$51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90">
        <f ca="1">IF('Ric 2030'!$A14="RC",INDIRECT("'Ric 2030'!"&amp;'Country Selector'!$B$3&amp;ROW($A14))*10^12,0)*'Process Emissions Multipliers'!$D$51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90">
        <f ca="1">V6*'Process Emissions Multipliers'!$E$51</f>
        <v>0</v>
      </c>
    </row>
    <row r="7" spans="1:42">
      <c r="A7" s="74">
        <v>-45</v>
      </c>
      <c r="B7" s="90">
        <f ca="1">IF('Ric 2010'!$A15="RC",INDIRECT("'Ric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90">
        <f ca="1">IF('Ric 2020'!$A15="RC",INDIRECT("'Ric 2020'!"&amp;'Country Selector'!$B$3&amp;ROW($A15))*10^12,0)*'Process Emissions Multipliers'!$B$51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90">
        <f ca="1">IF('Ric 2030'!$A15="RC",INDIRECT("'Ric 2030'!"&amp;'Country Selector'!$B$3&amp;ROW($A15))*10^12,0)*'Process Emissions Multipliers'!$D$51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90">
        <f ca="1">V7*'Process Emissions Multipliers'!$E$51</f>
        <v>0</v>
      </c>
    </row>
    <row r="8" spans="1:42">
      <c r="A8" s="74">
        <v>-44</v>
      </c>
      <c r="B8" s="90">
        <f ca="1">IF('Ric 2010'!$A16="RC",INDIRECT("'Ric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90">
        <f ca="1">IF('Ric 2020'!$A16="RC",INDIRECT("'Ric 2020'!"&amp;'Country Selector'!$B$3&amp;ROW($A16))*10^12,0)*'Process Emissions Multipliers'!$B$51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90">
        <f ca="1">IF('Ric 2030'!$A16="RC",INDIRECT("'Ric 2030'!"&amp;'Country Selector'!$B$3&amp;ROW($A16))*10^12,0)*'Process Emissions Multipliers'!$D$51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90">
        <f ca="1">V8*'Process Emissions Multipliers'!$E$51</f>
        <v>0</v>
      </c>
    </row>
    <row r="9" spans="1:42">
      <c r="A9" s="74">
        <v>-43</v>
      </c>
      <c r="B9" s="90">
        <f ca="1">IF('Ric 2010'!$A17="RC",INDIRECT("'Ric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90">
        <f ca="1">IF('Ric 2020'!$A17="RC",INDIRECT("'Ric 2020'!"&amp;'Country Selector'!$B$3&amp;ROW($A17))*10^12,0)*'Process Emissions Multipliers'!$B$51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90">
        <f ca="1">IF('Ric 2030'!$A17="RC",INDIRECT("'Ric 2030'!"&amp;'Country Selector'!$B$3&amp;ROW($A17))*10^12,0)*'Process Emissions Multipliers'!$D$51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90">
        <f ca="1">V9*'Process Emissions Multipliers'!$E$51</f>
        <v>0</v>
      </c>
    </row>
    <row r="10" spans="1:42">
      <c r="A10" s="74">
        <v>-42</v>
      </c>
      <c r="B10" s="90">
        <f ca="1">IF('Ric 2010'!$A18="RC",INDIRECT("'Ric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90">
        <f ca="1">IF('Ric 2020'!$A18="RC",INDIRECT("'Ric 2020'!"&amp;'Country Selector'!$B$3&amp;ROW($A18))*10^12,0)*'Process Emissions Multipliers'!$B$51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90">
        <f ca="1">IF('Ric 2030'!$A18="RC",INDIRECT("'Ric 2030'!"&amp;'Country Selector'!$B$3&amp;ROW($A18))*10^12,0)*'Process Emissions Multipliers'!$D$51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90">
        <f ca="1">V10*'Process Emissions Multipliers'!$E$51</f>
        <v>0</v>
      </c>
    </row>
    <row r="11" spans="1:42">
      <c r="A11" s="74">
        <v>-41</v>
      </c>
      <c r="B11" s="90">
        <f ca="1">IF('Ric 2010'!$A19="RC",INDIRECT("'Ric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90">
        <f ca="1">IF('Ric 2020'!$A19="RC",INDIRECT("'Ric 2020'!"&amp;'Country Selector'!$B$3&amp;ROW($A19))*10^12,0)*'Process Emissions Multipliers'!$B$51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90">
        <f ca="1">IF('Ric 2030'!$A19="RC",INDIRECT("'Ric 2030'!"&amp;'Country Selector'!$B$3&amp;ROW($A19))*10^12,0)*'Process Emissions Multipliers'!$D$51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90">
        <f ca="1">V11*'Process Emissions Multipliers'!$E$51</f>
        <v>0</v>
      </c>
    </row>
    <row r="12" spans="1:42">
      <c r="A12" s="74">
        <v>-40</v>
      </c>
      <c r="B12" s="90">
        <f ca="1">IF('Ric 2010'!$A20="RC",INDIRECT("'Ric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90">
        <f ca="1">IF('Ric 2020'!$A20="RC",INDIRECT("'Ric 2020'!"&amp;'Country Selector'!$B$3&amp;ROW($A20))*10^12,0)*'Process Emissions Multipliers'!$B$51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90">
        <f ca="1">IF('Ric 2030'!$A20="RC",INDIRECT("'Ric 2030'!"&amp;'Country Selector'!$B$3&amp;ROW($A20))*10^12,0)*'Process Emissions Multipliers'!$D$51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90">
        <f ca="1">V12*'Process Emissions Multipliers'!$E$51</f>
        <v>0</v>
      </c>
    </row>
    <row r="13" spans="1:42">
      <c r="A13" s="74">
        <v>-39</v>
      </c>
      <c r="B13" s="90">
        <f ca="1">IF('Ric 2010'!$A21="RC",INDIRECT("'Ric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90">
        <f ca="1">IF('Ric 2020'!$A21="RC",INDIRECT("'Ric 2020'!"&amp;'Country Selector'!$B$3&amp;ROW($A21))*10^12,0)*'Process Emissions Multipliers'!$B$51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90">
        <f ca="1">IF('Ric 2030'!$A21="RC",INDIRECT("'Ric 2030'!"&amp;'Country Selector'!$B$3&amp;ROW($A21))*10^12,0)*'Process Emissions Multipliers'!$D$51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90">
        <f ca="1">V13*'Process Emissions Multipliers'!$E$51</f>
        <v>0</v>
      </c>
    </row>
    <row r="14" spans="1:42">
      <c r="A14" s="74">
        <v>-38</v>
      </c>
      <c r="B14" s="90">
        <f ca="1">IF('Ric 2010'!$A22="RC",INDIRECT("'Ric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90">
        <f ca="1">IF('Ric 2020'!$A22="RC",INDIRECT("'Ric 2020'!"&amp;'Country Selector'!$B$3&amp;ROW($A22))*10^12,0)*'Process Emissions Multipliers'!$B$51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90">
        <f ca="1">IF('Ric 2030'!$A22="RC",INDIRECT("'Ric 2030'!"&amp;'Country Selector'!$B$3&amp;ROW($A22))*10^12,0)*'Process Emissions Multipliers'!$D$51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90">
        <f ca="1">V14*'Process Emissions Multipliers'!$E$51</f>
        <v>0</v>
      </c>
    </row>
    <row r="15" spans="1:42">
      <c r="A15" s="74">
        <v>-37</v>
      </c>
      <c r="B15" s="90">
        <f ca="1">IF('Ric 2010'!$A23="RC",INDIRECT("'Ric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90">
        <f ca="1">IF('Ric 2020'!$A23="RC",INDIRECT("'Ric 2020'!"&amp;'Country Selector'!$B$3&amp;ROW($A23))*10^12,0)*'Process Emissions Multipliers'!$B$51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90">
        <f ca="1">IF('Ric 2030'!$A23="RC",INDIRECT("'Ric 2030'!"&amp;'Country Selector'!$B$3&amp;ROW($A23))*10^12,0)*'Process Emissions Multipliers'!$D$51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90">
        <f ca="1">V15*'Process Emissions Multipliers'!$E$51</f>
        <v>0</v>
      </c>
    </row>
    <row r="16" spans="1:42">
      <c r="A16" s="74">
        <v>-36</v>
      </c>
      <c r="B16" s="90">
        <f ca="1">IF('Ric 2010'!$A24="RC",INDIRECT("'Ric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90">
        <f ca="1">IF('Ric 2020'!$A24="RC",INDIRECT("'Ric 2020'!"&amp;'Country Selector'!$B$3&amp;ROW($A24))*10^12,0)*'Process Emissions Multipliers'!$B$51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90">
        <f ca="1">IF('Ric 2030'!$A24="RC",INDIRECT("'Ric 2030'!"&amp;'Country Selector'!$B$3&amp;ROW($A24))*10^12,0)*'Process Emissions Multipliers'!$D$51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90">
        <f ca="1">V16*'Process Emissions Multipliers'!$E$51</f>
        <v>0</v>
      </c>
    </row>
    <row r="17" spans="1:42">
      <c r="A17" s="74">
        <v>-35</v>
      </c>
      <c r="B17" s="90">
        <f ca="1">IF('Ric 2010'!$A25="RC",INDIRECT("'Ric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90">
        <f ca="1">IF('Ric 2020'!$A25="RC",INDIRECT("'Ric 2020'!"&amp;'Country Selector'!$B$3&amp;ROW($A25))*10^12,0)*'Process Emissions Multipliers'!$B$51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90">
        <f ca="1">IF('Ric 2030'!$A25="RC",INDIRECT("'Ric 2030'!"&amp;'Country Selector'!$B$3&amp;ROW($A25))*10^12,0)*'Process Emissions Multipliers'!$D$51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90">
        <f ca="1">V17*'Process Emissions Multipliers'!$E$51</f>
        <v>0</v>
      </c>
    </row>
    <row r="18" spans="1:42">
      <c r="A18" s="74">
        <v>-34</v>
      </c>
      <c r="B18" s="90">
        <f ca="1">IF('Ric 2010'!$A26="RC",INDIRECT("'Ric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90">
        <f ca="1">IF('Ric 2020'!$A26="RC",INDIRECT("'Ric 2020'!"&amp;'Country Selector'!$B$3&amp;ROW($A26))*10^12,0)*'Process Emissions Multipliers'!$B$51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90">
        <f ca="1">IF('Ric 2030'!$A26="RC",INDIRECT("'Ric 2030'!"&amp;'Country Selector'!$B$3&amp;ROW($A26))*10^12,0)*'Process Emissions Multipliers'!$D$51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90">
        <f ca="1">V18*'Process Emissions Multipliers'!$E$51</f>
        <v>0</v>
      </c>
    </row>
    <row r="19" spans="1:42">
      <c r="A19" s="74">
        <v>-33</v>
      </c>
      <c r="B19" s="90">
        <f ca="1">IF('Ric 2010'!$A27="RC",INDIRECT("'Ric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90">
        <f ca="1">IF('Ric 2020'!$A27="RC",INDIRECT("'Ric 2020'!"&amp;'Country Selector'!$B$3&amp;ROW($A27))*10^12,0)*'Process Emissions Multipliers'!$B$51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90">
        <f ca="1">IF('Ric 2030'!$A27="RC",INDIRECT("'Ric 2030'!"&amp;'Country Selector'!$B$3&amp;ROW($A27))*10^12,0)*'Process Emissions Multipliers'!$D$51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90">
        <f ca="1">V19*'Process Emissions Multipliers'!$E$51</f>
        <v>0</v>
      </c>
    </row>
    <row r="20" spans="1:42">
      <c r="A20" s="74">
        <v>-32</v>
      </c>
      <c r="B20" s="90">
        <f ca="1">IF('Ric 2010'!$A28="RC",INDIRECT("'Ric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90">
        <f ca="1">IF('Ric 2020'!$A28="RC",INDIRECT("'Ric 2020'!"&amp;'Country Selector'!$B$3&amp;ROW($A28))*10^12,0)*'Process Emissions Multipliers'!$B$51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90">
        <f ca="1">IF('Ric 2030'!$A28="RC",INDIRECT("'Ric 2030'!"&amp;'Country Selector'!$B$3&amp;ROW($A28))*10^12,0)*'Process Emissions Multipliers'!$D$51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90">
        <f ca="1">V20*'Process Emissions Multipliers'!$E$51</f>
        <v>0</v>
      </c>
    </row>
    <row r="21" spans="1:42">
      <c r="A21" s="74">
        <v>-31</v>
      </c>
      <c r="B21" s="90">
        <f ca="1">IF('Ric 2010'!$A29="RC",INDIRECT("'Ric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90">
        <f ca="1">IF('Ric 2020'!$A29="RC",INDIRECT("'Ric 2020'!"&amp;'Country Selector'!$B$3&amp;ROW($A29))*10^12,0)*'Process Emissions Multipliers'!$B$51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90">
        <f ca="1">IF('Ric 2030'!$A29="RC",INDIRECT("'Ric 2030'!"&amp;'Country Selector'!$B$3&amp;ROW($A29))*10^12,0)*'Process Emissions Multipliers'!$D$51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90">
        <f ca="1">V21*'Process Emissions Multipliers'!$E$51</f>
        <v>0</v>
      </c>
    </row>
    <row r="22" spans="1:42">
      <c r="A22" s="74">
        <v>-30</v>
      </c>
      <c r="B22" s="90">
        <f ca="1">IF('Ric 2010'!$A30="RC",INDIRECT("'Ric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90">
        <f ca="1">IF('Ric 2020'!$A30="RC",INDIRECT("'Ric 2020'!"&amp;'Country Selector'!$B$3&amp;ROW($A30))*10^12,0)*'Process Emissions Multipliers'!$B$51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90">
        <f ca="1">IF('Ric 2030'!$A30="RC",INDIRECT("'Ric 2030'!"&amp;'Country Selector'!$B$3&amp;ROW($A30))*10^12,0)*'Process Emissions Multipliers'!$D$51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90">
        <f ca="1">V22*'Process Emissions Multipliers'!$E$51</f>
        <v>0</v>
      </c>
    </row>
    <row r="23" spans="1:42">
      <c r="A23" s="74">
        <v>-29</v>
      </c>
      <c r="B23" s="90">
        <f ca="1">IF('Ric 2010'!$A31="RC",INDIRECT("'Ric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90">
        <f ca="1">IF('Ric 2020'!$A31="RC",INDIRECT("'Ric 2020'!"&amp;'Country Selector'!$B$3&amp;ROW($A31))*10^12,0)*'Process Emissions Multipliers'!$B$51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90">
        <f ca="1">IF('Ric 2030'!$A31="RC",INDIRECT("'Ric 2030'!"&amp;'Country Selector'!$B$3&amp;ROW($A31))*10^12,0)*'Process Emissions Multipliers'!$D$51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90">
        <f ca="1">V23*'Process Emissions Multipliers'!$E$51</f>
        <v>0</v>
      </c>
    </row>
    <row r="24" spans="1:42">
      <c r="A24" s="74">
        <v>-28</v>
      </c>
      <c r="B24" s="90">
        <f ca="1">IF('Ric 2010'!$A32="RC",INDIRECT("'Ric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90">
        <f ca="1">IF('Ric 2020'!$A32="RC",INDIRECT("'Ric 2020'!"&amp;'Country Selector'!$B$3&amp;ROW($A32))*10^12,0)*'Process Emissions Multipliers'!$B$51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90">
        <f ca="1">IF('Ric 2030'!$A32="RC",INDIRECT("'Ric 2030'!"&amp;'Country Selector'!$B$3&amp;ROW($A32))*10^12,0)*'Process Emissions Multipliers'!$D$51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90">
        <f ca="1">V24*'Process Emissions Multipliers'!$E$51</f>
        <v>0</v>
      </c>
    </row>
    <row r="25" spans="1:42">
      <c r="A25" s="74">
        <v>-27</v>
      </c>
      <c r="B25" s="90">
        <f ca="1">IF('Ric 2010'!$A33="RC",INDIRECT("'Ric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90">
        <f ca="1">IF('Ric 2020'!$A33="RC",INDIRECT("'Ric 2020'!"&amp;'Country Selector'!$B$3&amp;ROW($A33))*10^12,0)*'Process Emissions Multipliers'!$B$51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90">
        <f ca="1">IF('Ric 2030'!$A33="RC",INDIRECT("'Ric 2030'!"&amp;'Country Selector'!$B$3&amp;ROW($A33))*10^12,0)*'Process Emissions Multipliers'!$D$51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90">
        <f ca="1">V25*'Process Emissions Multipliers'!$E$51</f>
        <v>0</v>
      </c>
    </row>
    <row r="26" spans="1:42">
      <c r="A26" s="74">
        <v>-26</v>
      </c>
      <c r="B26" s="90">
        <f ca="1">IF('Ric 2010'!$A34="RC",INDIRECT("'Ric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90">
        <f ca="1">IF('Ric 2020'!$A34="RC",INDIRECT("'Ric 2020'!"&amp;'Country Selector'!$B$3&amp;ROW($A34))*10^12,0)*'Process Emissions Multipliers'!$B$51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90">
        <f ca="1">IF('Ric 2030'!$A34="RC",INDIRECT("'Ric 2030'!"&amp;'Country Selector'!$B$3&amp;ROW($A34))*10^12,0)*'Process Emissions Multipliers'!$D$51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90">
        <f ca="1">V26*'Process Emissions Multipliers'!$E$51</f>
        <v>0</v>
      </c>
    </row>
    <row r="27" spans="1:42">
      <c r="A27" s="74">
        <v>-25</v>
      </c>
      <c r="B27" s="90">
        <f ca="1">IF('Ric 2010'!$A35="RC",INDIRECT("'Ric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90">
        <f ca="1">IF('Ric 2020'!$A35="RC",INDIRECT("'Ric 2020'!"&amp;'Country Selector'!$B$3&amp;ROW($A35))*10^12,0)*'Process Emissions Multipliers'!$B$51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90">
        <f ca="1">IF('Ric 2030'!$A35="RC",INDIRECT("'Ric 2030'!"&amp;'Country Selector'!$B$3&amp;ROW($A35))*10^12,0)*'Process Emissions Multipliers'!$D$51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90">
        <f ca="1">V27*'Process Emissions Multipliers'!$E$51</f>
        <v>0</v>
      </c>
    </row>
    <row r="28" spans="1:42">
      <c r="A28" s="74">
        <v>-24</v>
      </c>
      <c r="B28" s="90">
        <f ca="1">IF('Ric 2010'!$A36="RC",INDIRECT("'Ric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90">
        <f ca="1">IF('Ric 2020'!$A36="RC",INDIRECT("'Ric 2020'!"&amp;'Country Selector'!$B$3&amp;ROW($A36))*10^12,0)*'Process Emissions Multipliers'!$B$51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90">
        <f ca="1">IF('Ric 2030'!$A36="RC",INDIRECT("'Ric 2030'!"&amp;'Country Selector'!$B$3&amp;ROW($A36))*10^12,0)*'Process Emissions Multipliers'!$D$51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90">
        <f ca="1">V28*'Process Emissions Multipliers'!$E$51</f>
        <v>0</v>
      </c>
    </row>
    <row r="29" spans="1:42">
      <c r="A29" s="74">
        <v>-23</v>
      </c>
      <c r="B29" s="90">
        <f ca="1">IF('Ric 2010'!$A37="RC",INDIRECT("'Ric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90">
        <f ca="1">IF('Ric 2020'!$A37="RC",INDIRECT("'Ric 2020'!"&amp;'Country Selector'!$B$3&amp;ROW($A37))*10^12,0)*'Process Emissions Multipliers'!$B$51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90">
        <f ca="1">IF('Ric 2030'!$A37="RC",INDIRECT("'Ric 2030'!"&amp;'Country Selector'!$B$3&amp;ROW($A37))*10^12,0)*'Process Emissions Multipliers'!$D$51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90">
        <f ca="1">V29*'Process Emissions Multipliers'!$E$51</f>
        <v>0</v>
      </c>
    </row>
    <row r="30" spans="1:42">
      <c r="A30" s="74">
        <v>-22</v>
      </c>
      <c r="B30" s="90">
        <f ca="1">IF('Ric 2010'!$A38="RC",INDIRECT("'Ric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90">
        <f ca="1">IF('Ric 2020'!$A38="RC",INDIRECT("'Ric 2020'!"&amp;'Country Selector'!$B$3&amp;ROW($A38))*10^12,0)*'Process Emissions Multipliers'!$B$51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90">
        <f ca="1">IF('Ric 2030'!$A38="RC",INDIRECT("'Ric 2030'!"&amp;'Country Selector'!$B$3&amp;ROW($A38))*10^12,0)*'Process Emissions Multipliers'!$D$51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90">
        <f ca="1">V30*'Process Emissions Multipliers'!$E$51</f>
        <v>0</v>
      </c>
    </row>
    <row r="31" spans="1:42">
      <c r="A31" s="74">
        <v>-21</v>
      </c>
      <c r="B31" s="90">
        <f ca="1">IF('Ric 2010'!$A39="RC",INDIRECT("'Ric 2010'!"&amp;'Country Selector'!$B$3&amp;ROW($A39))*10^12,0)</f>
        <v>0</v>
      </c>
      <c r="C31" s="90">
        <f t="shared" ca="1" si="3"/>
        <v>8529141415.3610563</v>
      </c>
      <c r="D31" s="90">
        <f t="shared" ca="1" si="3"/>
        <v>17058282830.722113</v>
      </c>
      <c r="E31" s="90">
        <f t="shared" ca="1" si="3"/>
        <v>25587424246.083168</v>
      </c>
      <c r="F31" s="90">
        <f t="shared" ca="1" si="3"/>
        <v>34116565661.444225</v>
      </c>
      <c r="G31" s="90">
        <f t="shared" ca="1" si="3"/>
        <v>42645707076.805283</v>
      </c>
      <c r="H31" s="90">
        <f t="shared" ca="1" si="3"/>
        <v>51174848492.166336</v>
      </c>
      <c r="I31" s="90">
        <f t="shared" ca="1" si="3"/>
        <v>59703989907.52739</v>
      </c>
      <c r="J31" s="90">
        <f t="shared" ca="1" si="3"/>
        <v>68233131322.888451</v>
      </c>
      <c r="K31" s="90">
        <f t="shared" ca="1" si="3"/>
        <v>76762272738.249512</v>
      </c>
      <c r="L31" s="90">
        <f ca="1">IF('Ric 2020'!$A39="RC",INDIRECT("'Ric 2020'!"&amp;'Country Selector'!$B$3&amp;ROW($A39))*10^12,0)*'Process Emissions Multipliers'!$B$51</f>
        <v>85291414153.610565</v>
      </c>
      <c r="M31" s="90">
        <f t="shared" ca="1" si="4"/>
        <v>83901499456.362549</v>
      </c>
      <c r="N31" s="90">
        <f t="shared" ca="1" si="4"/>
        <v>82511584759.114517</v>
      </c>
      <c r="O31" s="90">
        <f t="shared" ca="1" si="4"/>
        <v>81121670061.866486</v>
      </c>
      <c r="P31" s="90">
        <f t="shared" ca="1" si="4"/>
        <v>79731755364.618469</v>
      </c>
      <c r="Q31" s="90">
        <f t="shared" ca="1" si="4"/>
        <v>78341840667.370453</v>
      </c>
      <c r="R31" s="90">
        <f t="shared" ca="1" si="4"/>
        <v>76951925970.122437</v>
      </c>
      <c r="S31" s="90">
        <f t="shared" ca="1" si="4"/>
        <v>75562011272.87442</v>
      </c>
      <c r="T31" s="90">
        <f t="shared" ca="1" si="4"/>
        <v>74172096575.626389</v>
      </c>
      <c r="U31" s="90">
        <f t="shared" ca="1" si="4"/>
        <v>72782181878.378372</v>
      </c>
      <c r="V31" s="90">
        <f ca="1">IF('Ric 2030'!$A39="RC",INDIRECT("'Ric 2030'!"&amp;'Country Selector'!$B$3&amp;ROW($A39))*10^12,0)*'Process Emissions Multipliers'!$D$51</f>
        <v>71392267181.130356</v>
      </c>
      <c r="W31" s="90">
        <f t="shared" ca="1" si="5"/>
        <v>71392267181.130356</v>
      </c>
      <c r="X31" s="90">
        <f t="shared" ca="1" si="5"/>
        <v>71392267181.130356</v>
      </c>
      <c r="Y31" s="90">
        <f t="shared" ca="1" si="5"/>
        <v>71392267181.130356</v>
      </c>
      <c r="Z31" s="90">
        <f t="shared" ca="1" si="5"/>
        <v>71392267181.130356</v>
      </c>
      <c r="AA31" s="90">
        <f t="shared" ca="1" si="5"/>
        <v>71392267181.130356</v>
      </c>
      <c r="AB31" s="90">
        <f t="shared" ca="1" si="5"/>
        <v>71392267181.130341</v>
      </c>
      <c r="AC31" s="90">
        <f t="shared" ca="1" si="5"/>
        <v>71392267181.130341</v>
      </c>
      <c r="AD31" s="90">
        <f t="shared" ca="1" si="5"/>
        <v>71392267181.130341</v>
      </c>
      <c r="AE31" s="90">
        <f t="shared" ca="1" si="5"/>
        <v>71392267181.130356</v>
      </c>
      <c r="AF31" s="90">
        <f t="shared" ca="1" si="5"/>
        <v>71392267181.130356</v>
      </c>
      <c r="AG31" s="90">
        <f t="shared" ca="1" si="5"/>
        <v>71392267181.130356</v>
      </c>
      <c r="AH31" s="90">
        <f t="shared" ca="1" si="5"/>
        <v>71392267181.130341</v>
      </c>
      <c r="AI31" s="90">
        <f t="shared" ca="1" si="5"/>
        <v>71392267181.130341</v>
      </c>
      <c r="AJ31" s="90">
        <f t="shared" ca="1" si="5"/>
        <v>71392267181.130341</v>
      </c>
      <c r="AK31" s="90">
        <f t="shared" ca="1" si="5"/>
        <v>71392267181.130356</v>
      </c>
      <c r="AL31" s="90">
        <f t="shared" ca="1" si="5"/>
        <v>71392267181.130356</v>
      </c>
      <c r="AM31" s="90">
        <f t="shared" ca="1" si="6"/>
        <v>71392267181.130356</v>
      </c>
      <c r="AN31" s="90">
        <f t="shared" ca="1" si="6"/>
        <v>71392267181.130356</v>
      </c>
      <c r="AO31" s="90">
        <f t="shared" ca="1" si="6"/>
        <v>71392267181.130356</v>
      </c>
      <c r="AP31" s="90">
        <f ca="1">V31*'Process Emissions Multipliers'!$E$51</f>
        <v>71392267181.130356</v>
      </c>
    </row>
    <row r="32" spans="1:42">
      <c r="A32" s="74">
        <v>-20</v>
      </c>
      <c r="B32" s="90">
        <f ca="1">IF('Ric 2010'!$A40="RC",INDIRECT("'Ric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90">
        <f ca="1">IF('Ric 2020'!$A40="RC",INDIRECT("'Ric 2020'!"&amp;'Country Selector'!$B$3&amp;ROW($A40))*10^12,0)*'Process Emissions Multipliers'!$B$51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90">
        <f ca="1">IF('Ric 2030'!$A40="RC",INDIRECT("'Ric 2030'!"&amp;'Country Selector'!$B$3&amp;ROW($A40))*10^12,0)*'Process Emissions Multipliers'!$D$51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90">
        <f ca="1">V32*'Process Emissions Multipliers'!$E$51</f>
        <v>0</v>
      </c>
    </row>
    <row r="33" spans="1:42">
      <c r="A33" s="74">
        <v>-19</v>
      </c>
      <c r="B33" s="90">
        <f ca="1">IF('Ric 2010'!$A41="RC",INDIRECT("'Ric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90">
        <f ca="1">IF('Ric 2020'!$A41="RC",INDIRECT("'Ric 2020'!"&amp;'Country Selector'!$B$3&amp;ROW($A41))*10^12,0)*'Process Emissions Multipliers'!$B$51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90">
        <f ca="1">IF('Ric 2030'!$A41="RC",INDIRECT("'Ric 2030'!"&amp;'Country Selector'!$B$3&amp;ROW($A41))*10^12,0)*'Process Emissions Multipliers'!$D$51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90">
        <f ca="1">V33*'Process Emissions Multipliers'!$E$51</f>
        <v>0</v>
      </c>
    </row>
    <row r="34" spans="1:42">
      <c r="A34" s="74">
        <v>-18</v>
      </c>
      <c r="B34" s="90">
        <f ca="1">IF('Ric 2010'!$A42="RC",INDIRECT("'Ric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90">
        <f ca="1">IF('Ric 2020'!$A42="RC",INDIRECT("'Ric 2020'!"&amp;'Country Selector'!$B$3&amp;ROW($A42))*10^12,0)*'Process Emissions Multipliers'!$B$51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90">
        <f ca="1">IF('Ric 2030'!$A42="RC",INDIRECT("'Ric 2030'!"&amp;'Country Selector'!$B$3&amp;ROW($A42))*10^12,0)*'Process Emissions Multipliers'!$D$51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90">
        <f ca="1">V34*'Process Emissions Multipliers'!$E$51</f>
        <v>0</v>
      </c>
    </row>
    <row r="35" spans="1:42">
      <c r="A35" s="74">
        <v>-17</v>
      </c>
      <c r="B35" s="90">
        <f ca="1">IF('Ric 2010'!$A43="RC",INDIRECT("'Ric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90">
        <f ca="1">IF('Ric 2020'!$A43="RC",INDIRECT("'Ric 2020'!"&amp;'Country Selector'!$B$3&amp;ROW($A43))*10^12,0)*'Process Emissions Multipliers'!$B$51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90">
        <f ca="1">IF('Ric 2030'!$A43="RC",INDIRECT("'Ric 2030'!"&amp;'Country Selector'!$B$3&amp;ROW($A43))*10^12,0)*'Process Emissions Multipliers'!$D$51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90">
        <f ca="1">V35*'Process Emissions Multipliers'!$E$51</f>
        <v>0</v>
      </c>
    </row>
    <row r="36" spans="1:42">
      <c r="A36" s="74">
        <v>-16</v>
      </c>
      <c r="B36" s="90">
        <f ca="1">IF('Ric 2010'!$A44="RC",INDIRECT("'Ric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90">
        <f ca="1">IF('Ric 2020'!$A44="RC",INDIRECT("'Ric 2020'!"&amp;'Country Selector'!$B$3&amp;ROW($A44))*10^12,0)*'Process Emissions Multipliers'!$B$51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90">
        <f ca="1">IF('Ric 2030'!$A44="RC",INDIRECT("'Ric 2030'!"&amp;'Country Selector'!$B$3&amp;ROW($A44))*10^12,0)*'Process Emissions Multipliers'!$D$51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90">
        <f ca="1">V36*'Process Emissions Multipliers'!$E$51</f>
        <v>0</v>
      </c>
    </row>
    <row r="37" spans="1:42">
      <c r="A37" s="74">
        <v>-15</v>
      </c>
      <c r="B37" s="90">
        <f ca="1">IF('Ric 2010'!$A45="RC",INDIRECT("'Ric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90">
        <f ca="1">IF('Ric 2020'!$A45="RC",INDIRECT("'Ric 2020'!"&amp;'Country Selector'!$B$3&amp;ROW($A45))*10^12,0)*'Process Emissions Multipliers'!$B$51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90">
        <f ca="1">IF('Ric 2030'!$A45="RC",INDIRECT("'Ric 2030'!"&amp;'Country Selector'!$B$3&amp;ROW($A45))*10^12,0)*'Process Emissions Multipliers'!$D$51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90">
        <f ca="1">V37*'Process Emissions Multipliers'!$E$51</f>
        <v>0</v>
      </c>
    </row>
    <row r="38" spans="1:42">
      <c r="A38" s="74">
        <v>-14</v>
      </c>
      <c r="B38" s="90">
        <f ca="1">IF('Ric 2010'!$A46="RC",INDIRECT("'Ric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90">
        <f ca="1">IF('Ric 2020'!$A46="RC",INDIRECT("'Ric 2020'!"&amp;'Country Selector'!$B$3&amp;ROW($A46))*10^12,0)*'Process Emissions Multipliers'!$B$51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90">
        <f ca="1">IF('Ric 2030'!$A46="RC",INDIRECT("'Ric 2030'!"&amp;'Country Selector'!$B$3&amp;ROW($A46))*10^12,0)*'Process Emissions Multipliers'!$D$51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90">
        <f ca="1">V38*'Process Emissions Multipliers'!$E$51</f>
        <v>0</v>
      </c>
    </row>
    <row r="39" spans="1:42">
      <c r="A39" s="74">
        <v>-13</v>
      </c>
      <c r="B39" s="90">
        <f ca="1">IF('Ric 2010'!$A47="RC",INDIRECT("'Ric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90">
        <f ca="1">IF('Ric 2020'!$A47="RC",INDIRECT("'Ric 2020'!"&amp;'Country Selector'!$B$3&amp;ROW($A47))*10^12,0)*'Process Emissions Multipliers'!$B$51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90">
        <f ca="1">IF('Ric 2030'!$A47="RC",INDIRECT("'Ric 2030'!"&amp;'Country Selector'!$B$3&amp;ROW($A47))*10^12,0)*'Process Emissions Multipliers'!$D$51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90">
        <f ca="1">V39*'Process Emissions Multipliers'!$E$51</f>
        <v>0</v>
      </c>
    </row>
    <row r="40" spans="1:42">
      <c r="A40" s="74">
        <v>-12</v>
      </c>
      <c r="B40" s="90">
        <f ca="1">IF('Ric 2010'!$A48="RC",INDIRECT("'Ric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90">
        <f ca="1">IF('Ric 2020'!$A48="RC",INDIRECT("'Ric 2020'!"&amp;'Country Selector'!$B$3&amp;ROW($A48))*10^12,0)*'Process Emissions Multipliers'!$B$51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90">
        <f ca="1">IF('Ric 2030'!$A48="RC",INDIRECT("'Ric 2030'!"&amp;'Country Selector'!$B$3&amp;ROW($A48))*10^12,0)*'Process Emissions Multipliers'!$D$51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90">
        <f ca="1">V40*'Process Emissions Multipliers'!$E$51</f>
        <v>0</v>
      </c>
    </row>
    <row r="41" spans="1:42">
      <c r="A41" s="74">
        <v>-11</v>
      </c>
      <c r="B41" s="90">
        <f ca="1">IF('Ric 2010'!$A49="RC",INDIRECT("'Ric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90">
        <f ca="1">IF('Ric 2020'!$A49="RC",INDIRECT("'Ric 2020'!"&amp;'Country Selector'!$B$3&amp;ROW($A49))*10^12,0)*'Process Emissions Multipliers'!$B$51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90">
        <f ca="1">IF('Ric 2030'!$A49="RC",INDIRECT("'Ric 2030'!"&amp;'Country Selector'!$B$3&amp;ROW($A49))*10^12,0)*'Process Emissions Multipliers'!$D$51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90">
        <f ca="1">V41*'Process Emissions Multipliers'!$E$51</f>
        <v>0</v>
      </c>
    </row>
    <row r="42" spans="1:42">
      <c r="A42" s="74">
        <v>-10</v>
      </c>
      <c r="B42" s="90">
        <f ca="1">IF('Ric 2010'!$A50="RC",INDIRECT("'Ric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90">
        <f ca="1">IF('Ric 2020'!$A50="RC",INDIRECT("'Ric 2020'!"&amp;'Country Selector'!$B$3&amp;ROW($A50))*10^12,0)*'Process Emissions Multipliers'!$B$51</f>
        <v>0</v>
      </c>
      <c r="M42" s="90">
        <f t="shared" ca="1" si="10"/>
        <v>99334370695.592377</v>
      </c>
      <c r="N42" s="90">
        <f t="shared" ca="1" si="10"/>
        <v>198668741391.18475</v>
      </c>
      <c r="O42" s="90">
        <f t="shared" ca="1" si="10"/>
        <v>298003112086.7771</v>
      </c>
      <c r="P42" s="90">
        <f t="shared" ca="1" si="10"/>
        <v>397337482782.36951</v>
      </c>
      <c r="Q42" s="90">
        <f t="shared" ca="1" si="10"/>
        <v>496671853477.96179</v>
      </c>
      <c r="R42" s="90">
        <f t="shared" ca="1" si="10"/>
        <v>596006224173.5542</v>
      </c>
      <c r="S42" s="90">
        <f t="shared" ca="1" si="10"/>
        <v>695340594869.14661</v>
      </c>
      <c r="T42" s="90">
        <f t="shared" ca="1" si="10"/>
        <v>794674965564.73901</v>
      </c>
      <c r="U42" s="90">
        <f t="shared" ca="1" si="10"/>
        <v>894009336260.3313</v>
      </c>
      <c r="V42" s="90">
        <f ca="1">IF('Ric 2030'!$A50="RC",INDIRECT("'Ric 2030'!"&amp;'Country Selector'!$B$3&amp;ROW($A50))*10^12,0)*'Process Emissions Multipliers'!$D$51</f>
        <v>993343706955.92371</v>
      </c>
      <c r="W42" s="90">
        <f t="shared" ca="1" si="8"/>
        <v>993343706955.92371</v>
      </c>
      <c r="X42" s="90">
        <f t="shared" ca="1" si="7"/>
        <v>993343706955.92371</v>
      </c>
      <c r="Y42" s="90">
        <f t="shared" ca="1" si="7"/>
        <v>993343706955.92371</v>
      </c>
      <c r="Z42" s="90">
        <f t="shared" ca="1" si="7"/>
        <v>993343706955.92383</v>
      </c>
      <c r="AA42" s="90">
        <f t="shared" ca="1" si="7"/>
        <v>993343706955.92358</v>
      </c>
      <c r="AB42" s="90">
        <f t="shared" ca="1" si="7"/>
        <v>993343706955.92371</v>
      </c>
      <c r="AC42" s="90">
        <f t="shared" ca="1" si="7"/>
        <v>993343706955.92358</v>
      </c>
      <c r="AD42" s="90">
        <f t="shared" ca="1" si="7"/>
        <v>993343706955.92371</v>
      </c>
      <c r="AE42" s="90">
        <f t="shared" ca="1" si="7"/>
        <v>993343706955.92358</v>
      </c>
      <c r="AF42" s="90">
        <f t="shared" ca="1" si="7"/>
        <v>993343706955.92358</v>
      </c>
      <c r="AG42" s="90">
        <f t="shared" ca="1" si="7"/>
        <v>993343706955.92358</v>
      </c>
      <c r="AH42" s="90">
        <f t="shared" ca="1" si="7"/>
        <v>993343706955.92371</v>
      </c>
      <c r="AI42" s="90">
        <f t="shared" ca="1" si="7"/>
        <v>993343706955.92358</v>
      </c>
      <c r="AJ42" s="90">
        <f t="shared" ca="1" si="7"/>
        <v>993343706955.92371</v>
      </c>
      <c r="AK42" s="90">
        <f t="shared" ca="1" si="7"/>
        <v>993343706955.92358</v>
      </c>
      <c r="AL42" s="90">
        <f t="shared" ca="1" si="7"/>
        <v>993343706955.92383</v>
      </c>
      <c r="AM42" s="90">
        <f t="shared" ca="1" si="7"/>
        <v>993343706955.92371</v>
      </c>
      <c r="AN42" s="90">
        <f t="shared" ca="1" si="6"/>
        <v>993343706955.92371</v>
      </c>
      <c r="AO42" s="90">
        <f t="shared" ca="1" si="6"/>
        <v>993343706955.92371</v>
      </c>
      <c r="AP42" s="90">
        <f ca="1">V42*'Process Emissions Multipliers'!$E$51</f>
        <v>993343706955.92371</v>
      </c>
    </row>
    <row r="43" spans="1:42">
      <c r="A43" s="74">
        <v>-9</v>
      </c>
      <c r="B43" s="90">
        <f ca="1">IF('Ric 2010'!$A51="RC",INDIRECT("'Ric 2010'!"&amp;'Country Selector'!$B$3&amp;ROW($A51))*10^12,0)</f>
        <v>0</v>
      </c>
      <c r="C43" s="90">
        <f t="shared" ca="1" si="9"/>
        <v>51043336396.655411</v>
      </c>
      <c r="D43" s="90">
        <f t="shared" ca="1" si="9"/>
        <v>102086672793.31082</v>
      </c>
      <c r="E43" s="90">
        <f t="shared" ca="1" si="9"/>
        <v>153130009189.96622</v>
      </c>
      <c r="F43" s="90">
        <f t="shared" ca="1" si="9"/>
        <v>204173345586.62164</v>
      </c>
      <c r="G43" s="90">
        <f t="shared" ca="1" si="9"/>
        <v>255216681983.27704</v>
      </c>
      <c r="H43" s="90">
        <f t="shared" ca="1" si="9"/>
        <v>306260018379.93243</v>
      </c>
      <c r="I43" s="90">
        <f t="shared" ca="1" si="9"/>
        <v>357303354776.58783</v>
      </c>
      <c r="J43" s="90">
        <f t="shared" ca="1" si="9"/>
        <v>408346691173.24329</v>
      </c>
      <c r="K43" s="90">
        <f t="shared" ca="1" si="9"/>
        <v>459390027569.89862</v>
      </c>
      <c r="L43" s="90">
        <f ca="1">IF('Ric 2020'!$A51="RC",INDIRECT("'Ric 2020'!"&amp;'Country Selector'!$B$3&amp;ROW($A51))*10^12,0)*'Process Emissions Multipliers'!$B$51</f>
        <v>510433363966.55408</v>
      </c>
      <c r="M43" s="90">
        <f t="shared" ca="1" si="10"/>
        <v>459390027569.89862</v>
      </c>
      <c r="N43" s="90">
        <f t="shared" ca="1" si="10"/>
        <v>408346691173.24329</v>
      </c>
      <c r="O43" s="90">
        <f t="shared" ca="1" si="10"/>
        <v>357303354776.58783</v>
      </c>
      <c r="P43" s="90">
        <f t="shared" ca="1" si="10"/>
        <v>306260018379.93243</v>
      </c>
      <c r="Q43" s="90">
        <f t="shared" ca="1" si="10"/>
        <v>255216681983.27704</v>
      </c>
      <c r="R43" s="90">
        <f t="shared" ca="1" si="10"/>
        <v>204173345586.62164</v>
      </c>
      <c r="S43" s="90">
        <f t="shared" ca="1" si="10"/>
        <v>153130009189.96622</v>
      </c>
      <c r="T43" s="90">
        <f t="shared" ca="1" si="10"/>
        <v>102086672793.31082</v>
      </c>
      <c r="U43" s="90">
        <f t="shared" ca="1" si="10"/>
        <v>51043336396.655411</v>
      </c>
      <c r="V43" s="90">
        <f ca="1">IF('Ric 2030'!$A51="RC",INDIRECT("'Ric 2030'!"&amp;'Country Selector'!$B$3&amp;ROW($A51))*10^12,0)*'Process Emissions Multipliers'!$D$51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90">
        <f ca="1">V43*'Process Emissions Multipliers'!$E$51</f>
        <v>0</v>
      </c>
    </row>
    <row r="44" spans="1:42">
      <c r="A44" s="74">
        <v>-8</v>
      </c>
      <c r="B44" s="90">
        <f ca="1">IF('Ric 2010'!$A52="RC",INDIRECT("'Ric 2010'!"&amp;'Country Selector'!$B$3&amp;ROW($A52))*10^12,0)</f>
        <v>0</v>
      </c>
      <c r="C44" s="90">
        <f t="shared" ca="1" si="9"/>
        <v>67429542216.557678</v>
      </c>
      <c r="D44" s="90">
        <f t="shared" ca="1" si="9"/>
        <v>134859084433.11536</v>
      </c>
      <c r="E44" s="90">
        <f t="shared" ca="1" si="9"/>
        <v>202288626649.67303</v>
      </c>
      <c r="F44" s="90">
        <f t="shared" ca="1" si="9"/>
        <v>269718168866.23071</v>
      </c>
      <c r="G44" s="90">
        <f t="shared" ca="1" si="9"/>
        <v>337147711082.78839</v>
      </c>
      <c r="H44" s="90">
        <f t="shared" ca="1" si="9"/>
        <v>404577253299.34607</v>
      </c>
      <c r="I44" s="90">
        <f t="shared" ca="1" si="9"/>
        <v>472006795515.90369</v>
      </c>
      <c r="J44" s="90">
        <f t="shared" ca="1" si="9"/>
        <v>539436337732.46143</v>
      </c>
      <c r="K44" s="90">
        <f t="shared" ca="1" si="9"/>
        <v>606865879949.01917</v>
      </c>
      <c r="L44" s="90">
        <f ca="1">IF('Ric 2020'!$A52="RC",INDIRECT("'Ric 2020'!"&amp;'Country Selector'!$B$3&amp;ROW($A52))*10^12,0)*'Process Emissions Multipliers'!$B$51</f>
        <v>674295422165.57678</v>
      </c>
      <c r="M44" s="90">
        <f t="shared" ca="1" si="10"/>
        <v>606865879949.01917</v>
      </c>
      <c r="N44" s="90">
        <f t="shared" ca="1" si="10"/>
        <v>539436337732.46143</v>
      </c>
      <c r="O44" s="90">
        <f t="shared" ca="1" si="10"/>
        <v>472006795515.90369</v>
      </c>
      <c r="P44" s="90">
        <f t="shared" ca="1" si="10"/>
        <v>404577253299.34607</v>
      </c>
      <c r="Q44" s="90">
        <f t="shared" ca="1" si="10"/>
        <v>337147711082.78839</v>
      </c>
      <c r="R44" s="90">
        <f t="shared" ca="1" si="10"/>
        <v>269718168866.23071</v>
      </c>
      <c r="S44" s="90">
        <f t="shared" ca="1" si="10"/>
        <v>202288626649.67303</v>
      </c>
      <c r="T44" s="90">
        <f t="shared" ca="1" si="10"/>
        <v>134859084433.11536</v>
      </c>
      <c r="U44" s="90">
        <f t="shared" ca="1" si="10"/>
        <v>67429542216.557678</v>
      </c>
      <c r="V44" s="90">
        <f ca="1">IF('Ric 2030'!$A52="RC",INDIRECT("'Ric 2030'!"&amp;'Country Selector'!$B$3&amp;ROW($A52))*10^12,0)*'Process Emissions Multipliers'!$D$51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90">
        <f ca="1">V44*'Process Emissions Multipliers'!$E$51</f>
        <v>0</v>
      </c>
    </row>
    <row r="45" spans="1:42">
      <c r="A45" s="74">
        <v>-7</v>
      </c>
      <c r="B45" s="90">
        <f ca="1">IF('Ric 2010'!$A53="RC",INDIRECT("'Ric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90">
        <f ca="1">IF('Ric 2020'!$A53="RC",INDIRECT("'Ric 2020'!"&amp;'Country Selector'!$B$3&amp;ROW($A53))*10^12,0)*'Process Emissions Multipliers'!$B$51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90">
        <f ca="1">IF('Ric 2030'!$A53="RC",INDIRECT("'Ric 2030'!"&amp;'Country Selector'!$B$3&amp;ROW($A53))*10^12,0)*'Process Emissions Multipliers'!$D$51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90">
        <f ca="1">V45*'Process Emissions Multipliers'!$E$51</f>
        <v>0</v>
      </c>
    </row>
    <row r="46" spans="1:42">
      <c r="A46" s="74">
        <v>-6</v>
      </c>
      <c r="B46" s="90">
        <f ca="1">IF('Ric 2010'!$A54="RC",INDIRECT("'Ric 2010'!"&amp;'Country Selector'!$B$3&amp;ROW($A54))*10^12,0)</f>
        <v>989845714001.19714</v>
      </c>
      <c r="C46" s="90">
        <f t="shared" ca="1" si="9"/>
        <v>890861142601.07739</v>
      </c>
      <c r="D46" s="90">
        <f t="shared" ca="1" si="9"/>
        <v>791876571200.95776</v>
      </c>
      <c r="E46" s="90">
        <f t="shared" ca="1" si="9"/>
        <v>692891999800.83801</v>
      </c>
      <c r="F46" s="90">
        <f t="shared" ca="1" si="9"/>
        <v>593907428400.71826</v>
      </c>
      <c r="G46" s="90">
        <f t="shared" ca="1" si="9"/>
        <v>494922857000.59851</v>
      </c>
      <c r="H46" s="90">
        <f t="shared" ca="1" si="9"/>
        <v>395938285600.47888</v>
      </c>
      <c r="I46" s="90">
        <f t="shared" ca="1" si="9"/>
        <v>296953714200.35913</v>
      </c>
      <c r="J46" s="90">
        <f t="shared" ca="1" si="9"/>
        <v>197969142800.23944</v>
      </c>
      <c r="K46" s="90">
        <f t="shared" ca="1" si="9"/>
        <v>98984571400.11972</v>
      </c>
      <c r="L46" s="90">
        <f ca="1">IF('Ric 2020'!$A54="RC",INDIRECT("'Ric 2020'!"&amp;'Country Selector'!$B$3&amp;ROW($A54))*10^12,0)*'Process Emissions Multipliers'!$B$51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90">
        <f ca="1">IF('Ric 2030'!$A54="RC",INDIRECT("'Ric 2030'!"&amp;'Country Selector'!$B$3&amp;ROW($A54))*10^12,0)*'Process Emissions Multipliers'!$D$51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90">
        <f ca="1">V46*'Process Emissions Multipliers'!$E$51</f>
        <v>0</v>
      </c>
    </row>
    <row r="47" spans="1:42">
      <c r="A47" s="74">
        <v>-5</v>
      </c>
      <c r="B47" s="90">
        <f ca="1">IF('Ric 2010'!$A55="RC",INDIRECT("'Ric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90">
        <f ca="1">IF('Ric 2020'!$A55="RC",INDIRECT("'Ric 2020'!"&amp;'Country Selector'!$B$3&amp;ROW($A55))*10^12,0)*'Process Emissions Multipliers'!$B$51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90">
        <f ca="1">IF('Ric 2030'!$A55="RC",INDIRECT("'Ric 2030'!"&amp;'Country Selector'!$B$3&amp;ROW($A55))*10^12,0)*'Process Emissions Multipliers'!$D$51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90">
        <f ca="1">V47*'Process Emissions Multipliers'!$E$51</f>
        <v>0</v>
      </c>
    </row>
    <row r="48" spans="1:42">
      <c r="A48" s="74">
        <v>-4</v>
      </c>
      <c r="B48" s="90">
        <f ca="1">IF('Ric 2010'!$A56="RC",INDIRECT("'Ric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90">
        <f ca="1">IF('Ric 2020'!$A56="RC",INDIRECT("'Ric 2020'!"&amp;'Country Selector'!$B$3&amp;ROW($A56))*10^12,0)*'Process Emissions Multipliers'!$B$51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90">
        <f ca="1">IF('Ric 2030'!$A56="RC",INDIRECT("'Ric 2030'!"&amp;'Country Selector'!$B$3&amp;ROW($A56))*10^12,0)*'Process Emissions Multipliers'!$D$51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90">
        <f ca="1">V48*'Process Emissions Multipliers'!$E$51</f>
        <v>0</v>
      </c>
    </row>
    <row r="49" spans="1:42">
      <c r="A49" s="74">
        <v>-3</v>
      </c>
      <c r="B49" s="90">
        <f ca="1">IF('Ric 2010'!$A57="RC",INDIRECT("'Ric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90">
        <f ca="1">IF('Ric 2020'!$A57="RC",INDIRECT("'Ric 2020'!"&amp;'Country Selector'!$B$3&amp;ROW($A57))*10^12,0)*'Process Emissions Multipliers'!$B$51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90">
        <f ca="1">IF('Ric 2030'!$A57="RC",INDIRECT("'Ric 2030'!"&amp;'Country Selector'!$B$3&amp;ROW($A57))*10^12,0)*'Process Emissions Multipliers'!$D$51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90">
        <f ca="1">V49*'Process Emissions Multipliers'!$E$51</f>
        <v>0</v>
      </c>
    </row>
    <row r="50" spans="1:42">
      <c r="A50" s="74">
        <v>-2</v>
      </c>
      <c r="B50" s="90">
        <f ca="1">IF('Ric 2010'!$A58="RC",INDIRECT("'Ric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90">
        <f ca="1">IF('Ric 2020'!$A58="RC",INDIRECT("'Ric 2020'!"&amp;'Country Selector'!$B$3&amp;ROW($A58))*10^12,0)*'Process Emissions Multipliers'!$B$51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 s="90">
        <f ca="1">IF('Ric 2030'!$A58="RC",INDIRECT("'Ric 2030'!"&amp;'Country Selector'!$B$3&amp;ROW($A58))*10^12,0)*'Process Emissions Multipliers'!$D$51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90">
        <f ca="1">V50*'Process Emissions Multipliers'!$E$51</f>
        <v>0</v>
      </c>
    </row>
    <row r="51" spans="1:42">
      <c r="A51" s="74">
        <v>-1</v>
      </c>
      <c r="B51" s="90">
        <f ca="1">IF('Ric 2010'!$A59="RC",INDIRECT("'Ric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90">
        <f ca="1">IF('Ric 2020'!$A59="RC",INDIRECT("'Ric 2020'!"&amp;'Country Selector'!$B$3&amp;ROW($A59))*10^12,0)*'Process Emissions Multipliers'!$B$51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 s="90">
        <f ca="1">IF('Ric 2030'!$A59="RC",INDIRECT("'Ric 2030'!"&amp;'Country Selector'!$B$3&amp;ROW($A59))*10^12,0)*'Process Emissions Multipliers'!$D$51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90">
        <f ca="1">V51*'Process Emissions Multipliers'!$E$51</f>
        <v>0</v>
      </c>
    </row>
    <row r="52" spans="1:42">
      <c r="A52" s="74">
        <v>0</v>
      </c>
      <c r="B52" s="90">
        <f ca="1">IF('Ric 2010'!$A60="RC",INDIRECT("'Ric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90">
        <f ca="1">IF('Ric 2020'!$A60="RC",INDIRECT("'Ric 2020'!"&amp;'Country Selector'!$B$3&amp;ROW($A60))*10^12,0)*'Process Emissions Multipliers'!$B$51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90">
        <f ca="1">IF('Ric 2030'!$A60="RC",INDIRECT("'Ric 2030'!"&amp;'Country Selector'!$B$3&amp;ROW($A60))*10^12,0)*'Process Emissions Multipliers'!$D$51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90">
        <f ca="1">V52*'Process Emissions Multipliers'!$E$51</f>
        <v>0</v>
      </c>
    </row>
    <row r="53" spans="1:42">
      <c r="A53" s="74">
        <v>1</v>
      </c>
      <c r="B53" s="90">
        <f ca="1">IF('Ric 2010'!$A61="RC",INDIRECT("'Ric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90">
        <f ca="1">IF('Ric 2020'!$A61="RC",INDIRECT("'Ric 2020'!"&amp;'Country Selector'!$B$3&amp;ROW($A61))*10^12,0)*'Process Emissions Multipliers'!$B$51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90">
        <f ca="1">IF('Ric 2030'!$A61="RC",INDIRECT("'Ric 2030'!"&amp;'Country Selector'!$B$3&amp;ROW($A61))*10^12,0)*'Process Emissions Multipliers'!$D$51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90">
        <f ca="1">V53*'Process Emissions Multipliers'!$E$51</f>
        <v>0</v>
      </c>
    </row>
    <row r="54" spans="1:42">
      <c r="A54" s="74">
        <v>2</v>
      </c>
      <c r="B54" s="90">
        <f ca="1">IF('Ric 2010'!$A62="RC",INDIRECT("'Ric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90">
        <f ca="1">IF('Ric 2020'!$A62="RC",INDIRECT("'Ric 2020'!"&amp;'Country Selector'!$B$3&amp;ROW($A62))*10^12,0)*'Process Emissions Multipliers'!$B$51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90">
        <f ca="1">IF('Ric 2030'!$A62="RC",INDIRECT("'Ric 2030'!"&amp;'Country Selector'!$B$3&amp;ROW($A62))*10^12,0)*'Process Emissions Multipliers'!$D$51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90">
        <f ca="1">V54*'Process Emissions Multipliers'!$E$51</f>
        <v>0</v>
      </c>
    </row>
    <row r="55" spans="1:42">
      <c r="A55" s="74">
        <v>3</v>
      </c>
      <c r="B55" s="90">
        <f ca="1">IF('Ric 2010'!$A63="RC",INDIRECT("'Ric 2010'!"&amp;'Country Selector'!$B$3&amp;ROW($A63))*10^12,0)</f>
        <v>0</v>
      </c>
      <c r="C55" s="90">
        <f t="shared" ca="1" si="9"/>
        <v>14477150049.424646</v>
      </c>
      <c r="D55" s="90">
        <f t="shared" ca="1" si="9"/>
        <v>28954300098.849293</v>
      </c>
      <c r="E55" s="90">
        <f t="shared" ca="1" si="9"/>
        <v>43431450148.273941</v>
      </c>
      <c r="F55" s="90">
        <f t="shared" ca="1" si="9"/>
        <v>57908600197.698586</v>
      </c>
      <c r="G55" s="90">
        <f t="shared" ca="1" si="9"/>
        <v>72385750247.12323</v>
      </c>
      <c r="H55" s="90">
        <f t="shared" ca="1" si="9"/>
        <v>86862900296.547882</v>
      </c>
      <c r="I55" s="90">
        <f t="shared" ca="1" si="9"/>
        <v>101340050345.97252</v>
      </c>
      <c r="J55" s="90">
        <f t="shared" ca="1" si="9"/>
        <v>115817200395.39717</v>
      </c>
      <c r="K55" s="90">
        <f t="shared" ca="1" si="9"/>
        <v>130294350444.82182</v>
      </c>
      <c r="L55" s="90">
        <f ca="1">IF('Ric 2020'!$A63="RC",INDIRECT("'Ric 2020'!"&amp;'Country Selector'!$B$3&amp;ROW($A63))*10^12,0)*'Process Emissions Multipliers'!$B$51</f>
        <v>144771500494.24646</v>
      </c>
      <c r="M55" s="90">
        <f t="shared" ca="1" si="10"/>
        <v>130294350444.82182</v>
      </c>
      <c r="N55" s="90">
        <f t="shared" ca="1" si="10"/>
        <v>115817200395.39717</v>
      </c>
      <c r="O55" s="90">
        <f t="shared" ca="1" si="10"/>
        <v>101340050345.97252</v>
      </c>
      <c r="P55" s="90">
        <f t="shared" ca="1" si="10"/>
        <v>86862900296.547882</v>
      </c>
      <c r="Q55" s="90">
        <f t="shared" ca="1" si="10"/>
        <v>72385750247.12323</v>
      </c>
      <c r="R55" s="90">
        <f t="shared" ca="1" si="10"/>
        <v>57908600197.698586</v>
      </c>
      <c r="S55" s="90">
        <f t="shared" ca="1" si="10"/>
        <v>43431450148.273941</v>
      </c>
      <c r="T55" s="90">
        <f t="shared" ca="1" si="10"/>
        <v>28954300098.849293</v>
      </c>
      <c r="U55" s="90">
        <f t="shared" ca="1" si="10"/>
        <v>14477150049.424646</v>
      </c>
      <c r="V55" s="90">
        <f ca="1">IF('Ric 2030'!$A63="RC",INDIRECT("'Ric 2030'!"&amp;'Country Selector'!$B$3&amp;ROW($A63))*10^12,0)*'Process Emissions Multipliers'!$D$51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90">
        <f ca="1">V55*'Process Emissions Multipliers'!$E$51</f>
        <v>0</v>
      </c>
    </row>
    <row r="56" spans="1:42">
      <c r="A56" s="74">
        <v>4</v>
      </c>
      <c r="B56" s="90">
        <f ca="1">IF('Ric 2010'!$A64="RC",INDIRECT("'Ric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 s="90">
        <f ca="1">IF('Ric 2020'!$A64="RC",INDIRECT("'Ric 2020'!"&amp;'Country Selector'!$B$3&amp;ROW($A64))*10^12,0)*'Process Emissions Multipliers'!$B$51</f>
        <v>0</v>
      </c>
      <c r="M56" s="90">
        <f t="shared" ca="1" si="10"/>
        <v>15181130553.984375</v>
      </c>
      <c r="N56" s="90">
        <f t="shared" ca="1" si="10"/>
        <v>30362261107.96875</v>
      </c>
      <c r="O56" s="90">
        <f t="shared" ca="1" si="10"/>
        <v>45543391661.953125</v>
      </c>
      <c r="P56" s="90">
        <f t="shared" ca="1" si="10"/>
        <v>60724522215.9375</v>
      </c>
      <c r="Q56" s="90">
        <f t="shared" ca="1" si="10"/>
        <v>75905652769.921875</v>
      </c>
      <c r="R56" s="90">
        <f t="shared" ca="1" si="10"/>
        <v>91086783323.90625</v>
      </c>
      <c r="S56" s="90">
        <f t="shared" ca="1" si="10"/>
        <v>106267913877.89063</v>
      </c>
      <c r="T56" s="90">
        <f t="shared" ca="1" si="10"/>
        <v>121449044431.875</v>
      </c>
      <c r="U56" s="90">
        <f t="shared" ca="1" si="10"/>
        <v>136630174985.85938</v>
      </c>
      <c r="V56" s="90">
        <f ca="1">IF('Ric 2030'!$A64="RC",INDIRECT("'Ric 2030'!"&amp;'Country Selector'!$B$3&amp;ROW($A64))*10^12,0)*'Process Emissions Multipliers'!$D$51</f>
        <v>151811305539.84375</v>
      </c>
      <c r="W56" s="90">
        <f t="shared" ca="1" si="8"/>
        <v>151811305539.84375</v>
      </c>
      <c r="X56" s="90">
        <f t="shared" ca="1" si="8"/>
        <v>151811305539.84375</v>
      </c>
      <c r="Y56" s="90">
        <f t="shared" ca="1" si="8"/>
        <v>151811305539.84375</v>
      </c>
      <c r="Z56" s="90">
        <f t="shared" ca="1" si="8"/>
        <v>151811305539.84375</v>
      </c>
      <c r="AA56" s="90">
        <f t="shared" ca="1" si="8"/>
        <v>151811305539.84375</v>
      </c>
      <c r="AB56" s="90">
        <f t="shared" ca="1" si="8"/>
        <v>151811305539.84375</v>
      </c>
      <c r="AC56" s="90">
        <f t="shared" ca="1" si="8"/>
        <v>151811305539.84375</v>
      </c>
      <c r="AD56" s="90">
        <f t="shared" ca="1" si="8"/>
        <v>151811305539.84375</v>
      </c>
      <c r="AE56" s="90">
        <f t="shared" ca="1" si="8"/>
        <v>151811305539.84375</v>
      </c>
      <c r="AF56" s="90">
        <f t="shared" ca="1" si="8"/>
        <v>151811305539.84375</v>
      </c>
      <c r="AG56" s="90">
        <f t="shared" ca="1" si="8"/>
        <v>151811305539.84375</v>
      </c>
      <c r="AH56" s="90">
        <f t="shared" ca="1" si="8"/>
        <v>151811305539.84375</v>
      </c>
      <c r="AI56" s="90">
        <f t="shared" ca="1" si="8"/>
        <v>151811305539.84375</v>
      </c>
      <c r="AJ56" s="90">
        <f t="shared" ca="1" si="8"/>
        <v>151811305539.84375</v>
      </c>
      <c r="AK56" s="90">
        <f t="shared" ca="1" si="8"/>
        <v>151811305539.84375</v>
      </c>
      <c r="AL56" s="90">
        <f t="shared" ca="1" si="8"/>
        <v>151811305539.84375</v>
      </c>
      <c r="AM56" s="90">
        <f t="shared" ca="1" si="11"/>
        <v>151811305539.84375</v>
      </c>
      <c r="AN56" s="90">
        <f t="shared" ca="1" si="11"/>
        <v>151811305539.84375</v>
      </c>
      <c r="AO56" s="90">
        <f t="shared" ca="1" si="11"/>
        <v>151811305539.84375</v>
      </c>
      <c r="AP56" s="90">
        <f ca="1">V56*'Process Emissions Multipliers'!$E$51</f>
        <v>151811305539.84375</v>
      </c>
    </row>
    <row r="57" spans="1:42">
      <c r="A57" s="74">
        <v>5</v>
      </c>
      <c r="B57" s="90">
        <f ca="1">IF('Ric 2010'!$A65="RC",INDIRECT("'Ric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90">
        <f ca="1">IF('Ric 2020'!$A65="RC",INDIRECT("'Ric 2020'!"&amp;'Country Selector'!$B$3&amp;ROW($A65))*10^12,0)*'Process Emissions Multipliers'!$B$51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90">
        <f ca="1">IF('Ric 2030'!$A65="RC",INDIRECT("'Ric 2030'!"&amp;'Country Selector'!$B$3&amp;ROW($A65))*10^12,0)*'Process Emissions Multipliers'!$D$51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90">
        <f ca="1">V57*'Process Emissions Multipliers'!$E$51</f>
        <v>0</v>
      </c>
    </row>
    <row r="58" spans="1:42">
      <c r="A58" s="74">
        <v>6</v>
      </c>
      <c r="B58" s="90">
        <f ca="1">IF('Ric 2010'!$A66="RC",INDIRECT("'Ric 2010'!"&amp;'Country Selector'!$B$3&amp;ROW($A66))*10^12,0)</f>
        <v>0</v>
      </c>
      <c r="C58" s="90">
        <f t="shared" ca="1" si="9"/>
        <v>26584749784.187962</v>
      </c>
      <c r="D58" s="90">
        <f t="shared" ca="1" si="9"/>
        <v>53169499568.375923</v>
      </c>
      <c r="E58" s="90">
        <f t="shared" ca="1" si="9"/>
        <v>79754249352.563873</v>
      </c>
      <c r="F58" s="90">
        <f t="shared" ca="1" si="9"/>
        <v>106338999136.75185</v>
      </c>
      <c r="G58" s="90">
        <f t="shared" ca="1" si="9"/>
        <v>132923748920.93979</v>
      </c>
      <c r="H58" s="90">
        <f t="shared" ca="1" si="9"/>
        <v>159508498705.12775</v>
      </c>
      <c r="I58" s="90">
        <f t="shared" ca="1" si="9"/>
        <v>186093248489.31573</v>
      </c>
      <c r="J58" s="90">
        <f t="shared" ca="1" si="9"/>
        <v>212677998273.50369</v>
      </c>
      <c r="K58" s="90">
        <f t="shared" ca="1" si="9"/>
        <v>239262748057.69165</v>
      </c>
      <c r="L58" s="90">
        <f ca="1">IF('Ric 2020'!$A66="RC",INDIRECT("'Ric 2020'!"&amp;'Country Selector'!$B$3&amp;ROW($A66))*10^12,0)*'Process Emissions Multipliers'!$B$51</f>
        <v>265847497841.87961</v>
      </c>
      <c r="M58" s="90">
        <f t="shared" ca="1" si="10"/>
        <v>239262748057.69165</v>
      </c>
      <c r="N58" s="90">
        <f t="shared" ca="1" si="10"/>
        <v>212677998273.50369</v>
      </c>
      <c r="O58" s="90">
        <f t="shared" ca="1" si="10"/>
        <v>186093248489.31573</v>
      </c>
      <c r="P58" s="90">
        <f t="shared" ca="1" si="10"/>
        <v>159508498705.12775</v>
      </c>
      <c r="Q58" s="90">
        <f t="shared" ca="1" si="10"/>
        <v>132923748920.93979</v>
      </c>
      <c r="R58" s="90">
        <f t="shared" ca="1" si="10"/>
        <v>106338999136.75185</v>
      </c>
      <c r="S58" s="90">
        <f t="shared" ca="1" si="10"/>
        <v>79754249352.563873</v>
      </c>
      <c r="T58" s="90">
        <f t="shared" ca="1" si="10"/>
        <v>53169499568.375923</v>
      </c>
      <c r="U58" s="90">
        <f t="shared" ca="1" si="10"/>
        <v>26584749784.187962</v>
      </c>
      <c r="V58" s="90">
        <f ca="1">IF('Ric 2030'!$A66="RC",INDIRECT("'Ric 2030'!"&amp;'Country Selector'!$B$3&amp;ROW($A66))*10^12,0)*'Process Emissions Multipliers'!$D$51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90">
        <f ca="1">V58*'Process Emissions Multipliers'!$E$51</f>
        <v>0</v>
      </c>
    </row>
    <row r="59" spans="1:42">
      <c r="A59" s="74">
        <v>7</v>
      </c>
      <c r="B59" s="90">
        <f ca="1">IF('Ric 2010'!$A67="RC",INDIRECT("'Ric 2010'!"&amp;'Country Selector'!$B$3&amp;ROW($A67))*10^12,0)</f>
        <v>0</v>
      </c>
      <c r="C59" s="90">
        <f t="shared" ca="1" si="9"/>
        <v>14811848302.973383</v>
      </c>
      <c r="D59" s="90">
        <f t="shared" ca="1" si="9"/>
        <v>29623696605.946766</v>
      </c>
      <c r="E59" s="90">
        <f t="shared" ca="1" si="9"/>
        <v>44435544908.920151</v>
      </c>
      <c r="F59" s="90">
        <f t="shared" ca="1" si="9"/>
        <v>59247393211.893532</v>
      </c>
      <c r="G59" s="90">
        <f t="shared" ca="1" si="9"/>
        <v>74059241514.866913</v>
      </c>
      <c r="H59" s="90">
        <f t="shared" ca="1" si="9"/>
        <v>88871089817.840302</v>
      </c>
      <c r="I59" s="90">
        <f t="shared" ca="1" si="9"/>
        <v>103682938120.81367</v>
      </c>
      <c r="J59" s="90">
        <f t="shared" ca="1" si="9"/>
        <v>118494786423.78706</v>
      </c>
      <c r="K59" s="90">
        <f t="shared" ca="1" si="9"/>
        <v>133306634726.76045</v>
      </c>
      <c r="L59" s="90">
        <f ca="1">IF('Ric 2020'!$A67="RC",INDIRECT("'Ric 2020'!"&amp;'Country Selector'!$B$3&amp;ROW($A67))*10^12,0)*'Process Emissions Multipliers'!$B$51</f>
        <v>148118483029.73383</v>
      </c>
      <c r="M59" s="90">
        <f t="shared" ca="1" si="10"/>
        <v>172231706412.17194</v>
      </c>
      <c r="N59" s="90">
        <f t="shared" ca="1" si="10"/>
        <v>196344929794.61002</v>
      </c>
      <c r="O59" s="90">
        <f t="shared" ca="1" si="10"/>
        <v>220458153177.0481</v>
      </c>
      <c r="P59" s="90">
        <f t="shared" ca="1" si="10"/>
        <v>244571376559.48621</v>
      </c>
      <c r="Q59" s="90">
        <f t="shared" ca="1" si="10"/>
        <v>268684599941.92429</v>
      </c>
      <c r="R59" s="90">
        <f t="shared" ca="1" si="10"/>
        <v>292797823324.36237</v>
      </c>
      <c r="S59" s="90">
        <f t="shared" ca="1" si="10"/>
        <v>316911046706.80048</v>
      </c>
      <c r="T59" s="90">
        <f t="shared" ca="1" si="10"/>
        <v>341024270089.23859</v>
      </c>
      <c r="U59" s="90">
        <f t="shared" ca="1" si="10"/>
        <v>365137493471.67664</v>
      </c>
      <c r="V59" s="90">
        <f ca="1">IF('Ric 2030'!$A67="RC",INDIRECT("'Ric 2030'!"&amp;'Country Selector'!$B$3&amp;ROW($A67))*10^12,0)*'Process Emissions Multipliers'!$D$51</f>
        <v>389250716854.11475</v>
      </c>
      <c r="W59" s="90">
        <f t="shared" ca="1" si="8"/>
        <v>389250716854.11475</v>
      </c>
      <c r="X59" s="90">
        <f t="shared" ca="1" si="8"/>
        <v>389250716854.11475</v>
      </c>
      <c r="Y59" s="90">
        <f t="shared" ca="1" si="8"/>
        <v>389250716854.11475</v>
      </c>
      <c r="Z59" s="90">
        <f t="shared" ca="1" si="8"/>
        <v>389250716854.11475</v>
      </c>
      <c r="AA59" s="90">
        <f t="shared" ca="1" si="8"/>
        <v>389250716854.11475</v>
      </c>
      <c r="AB59" s="90">
        <f t="shared" ca="1" si="8"/>
        <v>389250716854.11475</v>
      </c>
      <c r="AC59" s="90">
        <f t="shared" ca="1" si="8"/>
        <v>389250716854.11475</v>
      </c>
      <c r="AD59" s="90">
        <f t="shared" ca="1" si="8"/>
        <v>389250716854.11475</v>
      </c>
      <c r="AE59" s="90">
        <f t="shared" ca="1" si="8"/>
        <v>389250716854.11475</v>
      </c>
      <c r="AF59" s="90">
        <f t="shared" ca="1" si="8"/>
        <v>389250716854.11475</v>
      </c>
      <c r="AG59" s="90">
        <f t="shared" ca="1" si="8"/>
        <v>389250716854.11475</v>
      </c>
      <c r="AH59" s="90">
        <f t="shared" ca="1" si="8"/>
        <v>389250716854.11475</v>
      </c>
      <c r="AI59" s="90">
        <f t="shared" ca="1" si="8"/>
        <v>389250716854.11475</v>
      </c>
      <c r="AJ59" s="90">
        <f t="shared" ca="1" si="8"/>
        <v>389250716854.11475</v>
      </c>
      <c r="AK59" s="90">
        <f t="shared" ca="1" si="8"/>
        <v>389250716854.11475</v>
      </c>
      <c r="AL59" s="90">
        <f t="shared" ca="1" si="8"/>
        <v>389250716854.11475</v>
      </c>
      <c r="AM59" s="90">
        <f t="shared" ca="1" si="11"/>
        <v>389250716854.11475</v>
      </c>
      <c r="AN59" s="90">
        <f t="shared" ca="1" si="11"/>
        <v>389250716854.11475</v>
      </c>
      <c r="AO59" s="90">
        <f t="shared" ca="1" si="11"/>
        <v>389250716854.11475</v>
      </c>
      <c r="AP59" s="90">
        <f ca="1">V59*'Process Emissions Multipliers'!$E$51</f>
        <v>389250716854.11475</v>
      </c>
    </row>
    <row r="60" spans="1:42">
      <c r="A60" s="74">
        <v>8</v>
      </c>
      <c r="B60" s="90">
        <f ca="1">IF('Ric 2010'!$A68="RC",INDIRECT("'Ric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90">
        <f ca="1">IF('Ric 2020'!$A68="RC",INDIRECT("'Ric 2020'!"&amp;'Country Selector'!$B$3&amp;ROW($A68))*10^12,0)*'Process Emissions Multipliers'!$B$51</f>
        <v>0</v>
      </c>
      <c r="M60" s="90">
        <f t="shared" ca="1" si="10"/>
        <v>17147750895.078411</v>
      </c>
      <c r="N60" s="90">
        <f t="shared" ca="1" si="10"/>
        <v>34295501790.156822</v>
      </c>
      <c r="O60" s="90">
        <f t="shared" ca="1" si="10"/>
        <v>51443252685.235237</v>
      </c>
      <c r="P60" s="90">
        <f t="shared" ca="1" si="10"/>
        <v>68591003580.313644</v>
      </c>
      <c r="Q60" s="90">
        <f t="shared" ca="1" si="10"/>
        <v>85738754475.392059</v>
      </c>
      <c r="R60" s="90">
        <f t="shared" ca="1" si="10"/>
        <v>102886505370.47047</v>
      </c>
      <c r="S60" s="90">
        <f t="shared" ca="1" si="10"/>
        <v>120034256265.54887</v>
      </c>
      <c r="T60" s="90">
        <f t="shared" ca="1" si="10"/>
        <v>137182007160.62729</v>
      </c>
      <c r="U60" s="90">
        <f t="shared" ca="1" si="10"/>
        <v>154329758055.70572</v>
      </c>
      <c r="V60" s="90">
        <f ca="1">IF('Ric 2030'!$A68="RC",INDIRECT("'Ric 2030'!"&amp;'Country Selector'!$B$3&amp;ROW($A68))*10^12,0)*'Process Emissions Multipliers'!$D$51</f>
        <v>171477508950.78412</v>
      </c>
      <c r="W60" s="90">
        <f t="shared" ca="1" si="8"/>
        <v>171477508950.78415</v>
      </c>
      <c r="X60" s="90">
        <f t="shared" ca="1" si="8"/>
        <v>171477508950.78412</v>
      </c>
      <c r="Y60" s="90">
        <f t="shared" ca="1" si="8"/>
        <v>171477508950.78412</v>
      </c>
      <c r="Z60" s="90">
        <f t="shared" ca="1" si="8"/>
        <v>171477508950.78412</v>
      </c>
      <c r="AA60" s="90">
        <f t="shared" ca="1" si="8"/>
        <v>171477508950.78412</v>
      </c>
      <c r="AB60" s="90">
        <f t="shared" ca="1" si="8"/>
        <v>171477508950.78412</v>
      </c>
      <c r="AC60" s="90">
        <f t="shared" ca="1" si="8"/>
        <v>171477508950.78412</v>
      </c>
      <c r="AD60" s="90">
        <f t="shared" ca="1" si="8"/>
        <v>171477508950.78412</v>
      </c>
      <c r="AE60" s="90">
        <f t="shared" ca="1" si="8"/>
        <v>171477508950.78412</v>
      </c>
      <c r="AF60" s="90">
        <f t="shared" ca="1" si="8"/>
        <v>171477508950.78412</v>
      </c>
      <c r="AG60" s="90">
        <f t="shared" ca="1" si="8"/>
        <v>171477508950.78412</v>
      </c>
      <c r="AH60" s="90">
        <f t="shared" ca="1" si="8"/>
        <v>171477508950.78412</v>
      </c>
      <c r="AI60" s="90">
        <f t="shared" ca="1" si="8"/>
        <v>171477508950.78412</v>
      </c>
      <c r="AJ60" s="90">
        <f t="shared" ca="1" si="8"/>
        <v>171477508950.78412</v>
      </c>
      <c r="AK60" s="90">
        <f t="shared" ca="1" si="8"/>
        <v>171477508950.78412</v>
      </c>
      <c r="AL60" s="90">
        <f t="shared" ca="1" si="8"/>
        <v>171477508950.78412</v>
      </c>
      <c r="AM60" s="90">
        <f t="shared" ca="1" si="11"/>
        <v>171477508950.78412</v>
      </c>
      <c r="AN60" s="90">
        <f t="shared" ca="1" si="11"/>
        <v>171477508950.78412</v>
      </c>
      <c r="AO60" s="90">
        <f t="shared" ca="1" si="11"/>
        <v>171477508950.78415</v>
      </c>
      <c r="AP60" s="90">
        <f ca="1">V60*'Process Emissions Multipliers'!$E$51</f>
        <v>171477508950.78412</v>
      </c>
    </row>
    <row r="61" spans="1:42">
      <c r="A61" s="74">
        <v>9</v>
      </c>
      <c r="B61" s="90">
        <f ca="1">IF('Ric 2010'!$A69="RC",INDIRECT("'Ric 2010'!"&amp;'Country Selector'!$B$3&amp;ROW($A69))*10^12,0)</f>
        <v>107185688351.2643</v>
      </c>
      <c r="C61" s="90">
        <f t="shared" ca="1" si="9"/>
        <v>129509432235.3009</v>
      </c>
      <c r="D61" s="90">
        <f t="shared" ca="1" si="9"/>
        <v>151833176119.33752</v>
      </c>
      <c r="E61" s="90">
        <f t="shared" ca="1" si="9"/>
        <v>174156920003.37415</v>
      </c>
      <c r="F61" s="90">
        <f t="shared" ca="1" si="9"/>
        <v>196480663887.41077</v>
      </c>
      <c r="G61" s="90">
        <f t="shared" ca="1" si="9"/>
        <v>218804407771.44739</v>
      </c>
      <c r="H61" s="90">
        <f t="shared" ca="1" si="9"/>
        <v>241128151655.48401</v>
      </c>
      <c r="I61" s="90">
        <f t="shared" ca="1" si="9"/>
        <v>263451895539.52066</v>
      </c>
      <c r="J61" s="90">
        <f t="shared" ca="1" si="9"/>
        <v>285775639423.55725</v>
      </c>
      <c r="K61" s="90">
        <f t="shared" ca="1" si="9"/>
        <v>308099383307.59381</v>
      </c>
      <c r="L61" s="90">
        <f ca="1">IF('Ric 2020'!$A69="RC",INDIRECT("'Ric 2020'!"&amp;'Country Selector'!$B$3&amp;ROW($A69))*10^12,0)*'Process Emissions Multipliers'!$B$51</f>
        <v>330423127191.63049</v>
      </c>
      <c r="M61" s="90">
        <f t="shared" ca="1" si="10"/>
        <v>314022154849.56592</v>
      </c>
      <c r="N61" s="90">
        <f t="shared" ca="1" si="10"/>
        <v>297621182507.50146</v>
      </c>
      <c r="O61" s="90">
        <f t="shared" ca="1" si="10"/>
        <v>281220210165.43701</v>
      </c>
      <c r="P61" s="90">
        <f t="shared" ca="1" si="10"/>
        <v>264819237823.37247</v>
      </c>
      <c r="Q61" s="90">
        <f t="shared" ca="1" si="10"/>
        <v>248418265481.30795</v>
      </c>
      <c r="R61" s="90">
        <f t="shared" ca="1" si="10"/>
        <v>232017293139.24344</v>
      </c>
      <c r="S61" s="90">
        <f t="shared" ca="1" si="10"/>
        <v>215616320797.17896</v>
      </c>
      <c r="T61" s="90">
        <f t="shared" ca="1" si="10"/>
        <v>199215348455.11444</v>
      </c>
      <c r="U61" s="90">
        <f t="shared" ca="1" si="10"/>
        <v>182814376113.04993</v>
      </c>
      <c r="V61" s="90">
        <f ca="1">IF('Ric 2030'!$A69="RC",INDIRECT("'Ric 2030'!"&amp;'Country Selector'!$B$3&amp;ROW($A69))*10^12,0)*'Process Emissions Multipliers'!$D$51</f>
        <v>166413403770.98541</v>
      </c>
      <c r="W61" s="90">
        <f t="shared" ca="1" si="8"/>
        <v>166413403770.98541</v>
      </c>
      <c r="X61" s="90">
        <f t="shared" ca="1" si="8"/>
        <v>166413403770.98541</v>
      </c>
      <c r="Y61" s="90">
        <f t="shared" ca="1" si="8"/>
        <v>166413403770.98541</v>
      </c>
      <c r="Z61" s="90">
        <f t="shared" ca="1" si="8"/>
        <v>166413403770.98541</v>
      </c>
      <c r="AA61" s="90">
        <f t="shared" ca="1" si="8"/>
        <v>166413403770.98541</v>
      </c>
      <c r="AB61" s="90">
        <f t="shared" ca="1" si="8"/>
        <v>166413403770.98541</v>
      </c>
      <c r="AC61" s="90">
        <f t="shared" ca="1" si="8"/>
        <v>166413403770.98541</v>
      </c>
      <c r="AD61" s="90">
        <f t="shared" ca="1" si="8"/>
        <v>166413403770.98541</v>
      </c>
      <c r="AE61" s="90">
        <f t="shared" ca="1" si="8"/>
        <v>166413403770.98541</v>
      </c>
      <c r="AF61" s="90">
        <f t="shared" ca="1" si="8"/>
        <v>166413403770.98541</v>
      </c>
      <c r="AG61" s="90">
        <f t="shared" ca="1" si="8"/>
        <v>166413403770.98541</v>
      </c>
      <c r="AH61" s="90">
        <f t="shared" ca="1" si="8"/>
        <v>166413403770.98541</v>
      </c>
      <c r="AI61" s="90">
        <f t="shared" ca="1" si="8"/>
        <v>166413403770.98541</v>
      </c>
      <c r="AJ61" s="90">
        <f t="shared" ca="1" si="8"/>
        <v>166413403770.98541</v>
      </c>
      <c r="AK61" s="90">
        <f t="shared" ca="1" si="8"/>
        <v>166413403770.98541</v>
      </c>
      <c r="AL61" s="90">
        <f t="shared" ca="1" si="8"/>
        <v>166413403770.98541</v>
      </c>
      <c r="AM61" s="90">
        <f t="shared" ca="1" si="11"/>
        <v>166413403770.98541</v>
      </c>
      <c r="AN61" s="90">
        <f t="shared" ca="1" si="11"/>
        <v>166413403770.98541</v>
      </c>
      <c r="AO61" s="90">
        <f t="shared" ca="1" si="11"/>
        <v>166413403770.98541</v>
      </c>
      <c r="AP61" s="90">
        <f ca="1">V61*'Process Emissions Multipliers'!$E$51</f>
        <v>166413403770.98541</v>
      </c>
    </row>
    <row r="62" spans="1:42">
      <c r="A62" s="74">
        <v>10</v>
      </c>
      <c r="B62" s="90">
        <f ca="1">IF('Ric 2010'!$A70="RC",INDIRECT("'Ric 2010'!"&amp;'Country Selector'!$B$3&amp;ROW($A70))*10^12,0)</f>
        <v>241992803234.59772</v>
      </c>
      <c r="C62" s="90">
        <f t="shared" ca="1" si="9"/>
        <v>217793522911.13794</v>
      </c>
      <c r="D62" s="90">
        <f t="shared" ca="1" si="9"/>
        <v>193594242587.67816</v>
      </c>
      <c r="E62" s="90">
        <f t="shared" ca="1" si="9"/>
        <v>169394962264.21841</v>
      </c>
      <c r="F62" s="90">
        <f t="shared" ca="1" si="9"/>
        <v>145195681940.75864</v>
      </c>
      <c r="G62" s="90">
        <f t="shared" ca="1" si="9"/>
        <v>120996401617.29886</v>
      </c>
      <c r="H62" s="90">
        <f t="shared" ca="1" si="9"/>
        <v>96797121293.839081</v>
      </c>
      <c r="I62" s="90">
        <f t="shared" ca="1" si="9"/>
        <v>72597840970.379318</v>
      </c>
      <c r="J62" s="90">
        <f t="shared" ca="1" si="9"/>
        <v>48398560646.91954</v>
      </c>
      <c r="K62" s="90">
        <f t="shared" ca="1" si="9"/>
        <v>24199280323.45977</v>
      </c>
      <c r="L62" s="90">
        <f ca="1">IF('Ric 2020'!$A70="RC",INDIRECT("'Ric 2020'!"&amp;'Country Selector'!$B$3&amp;ROW($A70))*10^12,0)*'Process Emissions Multipliers'!$B$51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90">
        <f ca="1">IF('Ric 2030'!$A70="RC",INDIRECT("'Ric 2030'!"&amp;'Country Selector'!$B$3&amp;ROW($A70))*10^12,0)*'Process Emissions Multipliers'!$D$51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90">
        <f ca="1">V62*'Process Emissions Multipliers'!$E$51</f>
        <v>0</v>
      </c>
    </row>
    <row r="63" spans="1:42">
      <c r="A63" s="74">
        <v>11</v>
      </c>
      <c r="B63" s="90">
        <f ca="1">IF('Ric 2010'!$A71="RC",INDIRECT("'Ric 2010'!"&amp;'Country Selector'!$B$3&amp;ROW($A71))*10^12,0)</f>
        <v>0</v>
      </c>
      <c r="C63" s="90">
        <f t="shared" ca="1" si="9"/>
        <v>16393478602.932154</v>
      </c>
      <c r="D63" s="90">
        <f t="shared" ca="1" si="9"/>
        <v>32786957205.864307</v>
      </c>
      <c r="E63" s="90">
        <f t="shared" ca="1" si="9"/>
        <v>49180435808.796463</v>
      </c>
      <c r="F63" s="90">
        <f t="shared" ref="D63:K95" ca="1" si="12">$B63*($L$1-F$1)/($L$1-$B$1)+$L63*(F$1-$B$1)/($L$1-$B$1)</f>
        <v>65573914411.728615</v>
      </c>
      <c r="G63" s="90">
        <f t="shared" ca="1" si="12"/>
        <v>81967393014.660767</v>
      </c>
      <c r="H63" s="90">
        <f t="shared" ca="1" si="12"/>
        <v>98360871617.592926</v>
      </c>
      <c r="I63" s="90">
        <f t="shared" ca="1" si="12"/>
        <v>114754350220.52507</v>
      </c>
      <c r="J63" s="90">
        <f t="shared" ca="1" si="12"/>
        <v>131147828823.45723</v>
      </c>
      <c r="K63" s="90">
        <f t="shared" ca="1" si="12"/>
        <v>147541307426.38937</v>
      </c>
      <c r="L63" s="90">
        <f ca="1">IF('Ric 2020'!$A71="RC",INDIRECT("'Ric 2020'!"&amp;'Country Selector'!$B$3&amp;ROW($A71))*10^12,0)*'Process Emissions Multipliers'!$B$51</f>
        <v>163934786029.32153</v>
      </c>
      <c r="M63" s="90">
        <f t="shared" ca="1" si="10"/>
        <v>147541307426.38937</v>
      </c>
      <c r="N63" s="90">
        <f t="shared" ca="1" si="10"/>
        <v>131147828823.45723</v>
      </c>
      <c r="O63" s="90">
        <f t="shared" ca="1" si="10"/>
        <v>114754350220.52507</v>
      </c>
      <c r="P63" s="90">
        <f t="shared" ref="N63:U95" ca="1" si="13">$L63*($V$1-P$1)/($V$1-$L$1)+$V63*(P$1-$L$1)/($V$1-$L$1)</f>
        <v>98360871617.592926</v>
      </c>
      <c r="Q63" s="90">
        <f t="shared" ca="1" si="13"/>
        <v>81967393014.660767</v>
      </c>
      <c r="R63" s="90">
        <f t="shared" ca="1" si="13"/>
        <v>65573914411.728615</v>
      </c>
      <c r="S63" s="90">
        <f t="shared" ca="1" si="13"/>
        <v>49180435808.796463</v>
      </c>
      <c r="T63" s="90">
        <f t="shared" ca="1" si="13"/>
        <v>32786957205.864307</v>
      </c>
      <c r="U63" s="90">
        <f t="shared" ca="1" si="13"/>
        <v>16393478602.932154</v>
      </c>
      <c r="V63" s="90">
        <f ca="1">IF('Ric 2030'!$A71="RC",INDIRECT("'Ric 2030'!"&amp;'Country Selector'!$B$3&amp;ROW($A71))*10^12,0)*'Process Emissions Multipliers'!$D$51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90">
        <f ca="1">V63*'Process Emissions Multipliers'!$E$51</f>
        <v>0</v>
      </c>
    </row>
    <row r="64" spans="1:42">
      <c r="A64" s="74">
        <v>12</v>
      </c>
      <c r="B64" s="90">
        <f ca="1">IF('Ric 2010'!$A72="RC",INDIRECT("'Ric 2010'!"&amp;'Country Selector'!$B$3&amp;ROW($A72))*10^12,0)</f>
        <v>6610902930.9759922</v>
      </c>
      <c r="C64" s="90">
        <f t="shared" ref="C64:K127" ca="1" si="15">$B64*($L$1-C$1)/($L$1-$B$1)+$L64*(C$1-$B$1)/($L$1-$B$1)</f>
        <v>5949812637.8783932</v>
      </c>
      <c r="D64" s="90">
        <f t="shared" ca="1" si="12"/>
        <v>5288722344.7807941</v>
      </c>
      <c r="E64" s="90">
        <f t="shared" ca="1" si="12"/>
        <v>4627632051.6831951</v>
      </c>
      <c r="F64" s="90">
        <f t="shared" ca="1" si="12"/>
        <v>3966541758.5855956</v>
      </c>
      <c r="G64" s="90">
        <f t="shared" ca="1" si="12"/>
        <v>3305451465.4879961</v>
      </c>
      <c r="H64" s="90">
        <f t="shared" ca="1" si="12"/>
        <v>2644361172.3903971</v>
      </c>
      <c r="I64" s="90">
        <f t="shared" ca="1" si="12"/>
        <v>1983270879.2927978</v>
      </c>
      <c r="J64" s="90">
        <f t="shared" ca="1" si="12"/>
        <v>1322180586.1951985</v>
      </c>
      <c r="K64" s="90">
        <f t="shared" ca="1" si="12"/>
        <v>661090293.09759927</v>
      </c>
      <c r="L64" s="90">
        <f ca="1">IF('Ric 2020'!$A72="RC",INDIRECT("'Ric 2020'!"&amp;'Country Selector'!$B$3&amp;ROW($A72))*10^12,0)*'Process Emissions Multipliers'!$B$51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90">
        <f ca="1">IF('Ric 2030'!$A72="RC",INDIRECT("'Ric 2030'!"&amp;'Country Selector'!$B$3&amp;ROW($A72))*10^12,0)*'Process Emissions Multipliers'!$D$51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90">
        <f ca="1">V64*'Process Emissions Multipliers'!$E$51</f>
        <v>0</v>
      </c>
    </row>
    <row r="65" spans="1:42">
      <c r="A65" s="74">
        <v>13</v>
      </c>
      <c r="B65" s="90">
        <f ca="1">IF('Ric 2010'!$A73="RC",INDIRECT("'Ric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90">
        <f ca="1">IF('Ric 2020'!$A73="RC",INDIRECT("'Ric 2020'!"&amp;'Country Selector'!$B$3&amp;ROW($A73))*10^12,0)*'Process Emissions Multipliers'!$B$51</f>
        <v>0</v>
      </c>
      <c r="M65" s="90">
        <f t="shared" ca="1" si="16"/>
        <v>15232803667.77442</v>
      </c>
      <c r="N65" s="90">
        <f t="shared" ca="1" si="13"/>
        <v>30465607335.54884</v>
      </c>
      <c r="O65" s="90">
        <f t="shared" ca="1" si="13"/>
        <v>45698411003.323257</v>
      </c>
      <c r="P65" s="90">
        <f t="shared" ca="1" si="13"/>
        <v>60931214671.097679</v>
      </c>
      <c r="Q65" s="90">
        <f t="shared" ca="1" si="13"/>
        <v>76164018338.872101</v>
      </c>
      <c r="R65" s="90">
        <f t="shared" ca="1" si="13"/>
        <v>91396822006.646515</v>
      </c>
      <c r="S65" s="90">
        <f t="shared" ca="1" si="13"/>
        <v>106629625674.42094</v>
      </c>
      <c r="T65" s="90">
        <f t="shared" ca="1" si="13"/>
        <v>121862429342.19536</v>
      </c>
      <c r="U65" s="90">
        <f t="shared" ca="1" si="13"/>
        <v>137095233009.96977</v>
      </c>
      <c r="V65" s="90">
        <f ca="1">IF('Ric 2030'!$A73="RC",INDIRECT("'Ric 2030'!"&amp;'Country Selector'!$B$3&amp;ROW($A73))*10^12,0)*'Process Emissions Multipliers'!$D$51</f>
        <v>152328036677.7442</v>
      </c>
      <c r="W65" s="90">
        <f t="shared" ca="1" si="14"/>
        <v>152328036677.7442</v>
      </c>
      <c r="X65" s="90">
        <f t="shared" ca="1" si="14"/>
        <v>152328036677.7442</v>
      </c>
      <c r="Y65" s="90">
        <f t="shared" ca="1" si="14"/>
        <v>152328036677.7442</v>
      </c>
      <c r="Z65" s="90">
        <f t="shared" ca="1" si="14"/>
        <v>152328036677.7442</v>
      </c>
      <c r="AA65" s="90">
        <f t="shared" ca="1" si="14"/>
        <v>152328036677.7442</v>
      </c>
      <c r="AB65" s="90">
        <f t="shared" ca="1" si="14"/>
        <v>152328036677.7442</v>
      </c>
      <c r="AC65" s="90">
        <f t="shared" ca="1" si="14"/>
        <v>152328036677.7442</v>
      </c>
      <c r="AD65" s="90">
        <f t="shared" ca="1" si="14"/>
        <v>152328036677.7442</v>
      </c>
      <c r="AE65" s="90">
        <f t="shared" ca="1" si="14"/>
        <v>152328036677.7442</v>
      </c>
      <c r="AF65" s="90">
        <f t="shared" ca="1" si="14"/>
        <v>152328036677.7442</v>
      </c>
      <c r="AG65" s="90">
        <f t="shared" ca="1" si="14"/>
        <v>152328036677.7442</v>
      </c>
      <c r="AH65" s="90">
        <f t="shared" ca="1" si="14"/>
        <v>152328036677.7442</v>
      </c>
      <c r="AI65" s="90">
        <f t="shared" ca="1" si="14"/>
        <v>152328036677.7442</v>
      </c>
      <c r="AJ65" s="90">
        <f t="shared" ca="1" si="14"/>
        <v>152328036677.7442</v>
      </c>
      <c r="AK65" s="90">
        <f t="shared" ca="1" si="14"/>
        <v>152328036677.7442</v>
      </c>
      <c r="AL65" s="90">
        <f t="shared" ca="1" si="14"/>
        <v>152328036677.7442</v>
      </c>
      <c r="AM65" s="90">
        <f t="shared" ca="1" si="11"/>
        <v>152328036677.7442</v>
      </c>
      <c r="AN65" s="90">
        <f t="shared" ca="1" si="11"/>
        <v>152328036677.7442</v>
      </c>
      <c r="AO65" s="90">
        <f t="shared" ca="1" si="11"/>
        <v>152328036677.7442</v>
      </c>
      <c r="AP65" s="90">
        <f ca="1">V65*'Process Emissions Multipliers'!$E$51</f>
        <v>152328036677.7442</v>
      </c>
    </row>
    <row r="66" spans="1:42">
      <c r="A66" s="74">
        <v>14</v>
      </c>
      <c r="B66" s="90">
        <f ca="1">IF('Ric 2010'!$A74="RC",INDIRECT("'Ric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90">
        <f ca="1">IF('Ric 2020'!$A74="RC",INDIRECT("'Ric 2020'!"&amp;'Country Selector'!$B$3&amp;ROW($A74))*10^12,0)*'Process Emissions Multipliers'!$B$51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90">
        <f ca="1">IF('Ric 2030'!$A74="RC",INDIRECT("'Ric 2030'!"&amp;'Country Selector'!$B$3&amp;ROW($A74))*10^12,0)*'Process Emissions Multipliers'!$D$51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90">
        <f ca="1">V66*'Process Emissions Multipliers'!$E$51</f>
        <v>0</v>
      </c>
    </row>
    <row r="67" spans="1:42">
      <c r="A67" s="74">
        <v>15</v>
      </c>
      <c r="B67" s="90">
        <f ca="1">IF('Ric 2010'!$A75="RC",INDIRECT("'Ric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90">
        <f ca="1">IF('Ric 2020'!$A75="RC",INDIRECT("'Ric 2020'!"&amp;'Country Selector'!$B$3&amp;ROW($A75))*10^12,0)*'Process Emissions Multipliers'!$B$51</f>
        <v>0</v>
      </c>
      <c r="M67" s="90">
        <f t="shared" ca="1" si="16"/>
        <v>16180572070.261883</v>
      </c>
      <c r="N67" s="90">
        <f t="shared" ca="1" si="13"/>
        <v>32361144140.523766</v>
      </c>
      <c r="O67" s="90">
        <f t="shared" ca="1" si="13"/>
        <v>48541716210.785652</v>
      </c>
      <c r="P67" s="90">
        <f t="shared" ca="1" si="13"/>
        <v>64722288281.047531</v>
      </c>
      <c r="Q67" s="90">
        <f t="shared" ca="1" si="13"/>
        <v>80902860351.309418</v>
      </c>
      <c r="R67" s="90">
        <f t="shared" ca="1" si="13"/>
        <v>97083432421.571304</v>
      </c>
      <c r="S67" s="90">
        <f t="shared" ca="1" si="13"/>
        <v>113264004491.83318</v>
      </c>
      <c r="T67" s="90">
        <f t="shared" ca="1" si="13"/>
        <v>129444576562.09506</v>
      </c>
      <c r="U67" s="90">
        <f t="shared" ca="1" si="13"/>
        <v>145625148632.35696</v>
      </c>
      <c r="V67" s="90">
        <f ca="1">IF('Ric 2030'!$A75="RC",INDIRECT("'Ric 2030'!"&amp;'Country Selector'!$B$3&amp;ROW($A75))*10^12,0)*'Process Emissions Multipliers'!$D$51</f>
        <v>161805720702.61884</v>
      </c>
      <c r="W67" s="90">
        <f t="shared" ca="1" si="14"/>
        <v>161805720702.61884</v>
      </c>
      <c r="X67" s="90">
        <f t="shared" ca="1" si="14"/>
        <v>161805720702.61884</v>
      </c>
      <c r="Y67" s="90">
        <f t="shared" ca="1" si="14"/>
        <v>161805720702.61884</v>
      </c>
      <c r="Z67" s="90">
        <f t="shared" ca="1" si="14"/>
        <v>161805720702.61884</v>
      </c>
      <c r="AA67" s="90">
        <f t="shared" ca="1" si="14"/>
        <v>161805720702.61884</v>
      </c>
      <c r="AB67" s="90">
        <f t="shared" ca="1" si="14"/>
        <v>161805720702.61884</v>
      </c>
      <c r="AC67" s="90">
        <f t="shared" ca="1" si="14"/>
        <v>161805720702.61884</v>
      </c>
      <c r="AD67" s="90">
        <f t="shared" ca="1" si="14"/>
        <v>161805720702.61884</v>
      </c>
      <c r="AE67" s="90">
        <f t="shared" ca="1" si="14"/>
        <v>161805720702.61884</v>
      </c>
      <c r="AF67" s="90">
        <f t="shared" ca="1" si="14"/>
        <v>161805720702.61884</v>
      </c>
      <c r="AG67" s="90">
        <f t="shared" ca="1" si="14"/>
        <v>161805720702.61884</v>
      </c>
      <c r="AH67" s="90">
        <f t="shared" ca="1" si="14"/>
        <v>161805720702.61884</v>
      </c>
      <c r="AI67" s="90">
        <f t="shared" ca="1" si="14"/>
        <v>161805720702.61884</v>
      </c>
      <c r="AJ67" s="90">
        <f t="shared" ca="1" si="14"/>
        <v>161805720702.61884</v>
      </c>
      <c r="AK67" s="90">
        <f t="shared" ca="1" si="14"/>
        <v>161805720702.61884</v>
      </c>
      <c r="AL67" s="90">
        <f t="shared" ca="1" si="14"/>
        <v>161805720702.61884</v>
      </c>
      <c r="AM67" s="90">
        <f t="shared" ca="1" si="11"/>
        <v>161805720702.61884</v>
      </c>
      <c r="AN67" s="90">
        <f t="shared" ca="1" si="11"/>
        <v>161805720702.61884</v>
      </c>
      <c r="AO67" s="90">
        <f t="shared" ca="1" si="11"/>
        <v>161805720702.61884</v>
      </c>
      <c r="AP67" s="90">
        <f ca="1">V67*'Process Emissions Multipliers'!$E$51</f>
        <v>161805720702.61884</v>
      </c>
    </row>
    <row r="68" spans="1:42">
      <c r="A68" s="74">
        <v>16</v>
      </c>
      <c r="B68" s="90">
        <f ca="1">IF('Ric 2010'!$A76="RC",INDIRECT("'Ric 2010'!"&amp;'Country Selector'!$B$3&amp;ROW($A76))*10^12,0)</f>
        <v>0</v>
      </c>
      <c r="C68" s="90">
        <f t="shared" ca="1" si="15"/>
        <v>12753707250.824764</v>
      </c>
      <c r="D68" s="90">
        <f t="shared" ca="1" si="12"/>
        <v>25507414501.649529</v>
      </c>
      <c r="E68" s="90">
        <f t="shared" ca="1" si="12"/>
        <v>38261121752.474289</v>
      </c>
      <c r="F68" s="90">
        <f t="shared" ca="1" si="12"/>
        <v>51014829003.299057</v>
      </c>
      <c r="G68" s="90">
        <f t="shared" ca="1" si="12"/>
        <v>63768536254.123817</v>
      </c>
      <c r="H68" s="90">
        <f t="shared" ca="1" si="12"/>
        <v>76522243504.948578</v>
      </c>
      <c r="I68" s="90">
        <f t="shared" ca="1" si="12"/>
        <v>89275950755.773346</v>
      </c>
      <c r="J68" s="90">
        <f t="shared" ca="1" si="12"/>
        <v>102029658006.59811</v>
      </c>
      <c r="K68" s="90">
        <f t="shared" ca="1" si="12"/>
        <v>114783365257.42288</v>
      </c>
      <c r="L68" s="90">
        <f ca="1">IF('Ric 2020'!$A76="RC",INDIRECT("'Ric 2020'!"&amp;'Country Selector'!$B$3&amp;ROW($A76))*10^12,0)*'Process Emissions Multipliers'!$B$51</f>
        <v>127537072508.24763</v>
      </c>
      <c r="M68" s="90">
        <f t="shared" ca="1" si="16"/>
        <v>114783365257.42288</v>
      </c>
      <c r="N68" s="90">
        <f t="shared" ca="1" si="13"/>
        <v>102029658006.59811</v>
      </c>
      <c r="O68" s="90">
        <f t="shared" ca="1" si="13"/>
        <v>89275950755.773346</v>
      </c>
      <c r="P68" s="90">
        <f t="shared" ca="1" si="13"/>
        <v>76522243504.948578</v>
      </c>
      <c r="Q68" s="90">
        <f t="shared" ca="1" si="13"/>
        <v>63768536254.123817</v>
      </c>
      <c r="R68" s="90">
        <f t="shared" ca="1" si="13"/>
        <v>51014829003.299057</v>
      </c>
      <c r="S68" s="90">
        <f t="shared" ca="1" si="13"/>
        <v>38261121752.474289</v>
      </c>
      <c r="T68" s="90">
        <f t="shared" ca="1" si="13"/>
        <v>25507414501.649529</v>
      </c>
      <c r="U68" s="90">
        <f t="shared" ca="1" si="13"/>
        <v>12753707250.824764</v>
      </c>
      <c r="V68" s="90">
        <f ca="1">IF('Ric 2030'!$A76="RC",INDIRECT("'Ric 2030'!"&amp;'Country Selector'!$B$3&amp;ROW($A76))*10^12,0)*'Process Emissions Multipliers'!$D$51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90">
        <f ca="1">V68*'Process Emissions Multipliers'!$E$51</f>
        <v>0</v>
      </c>
    </row>
    <row r="69" spans="1:42">
      <c r="A69" s="74">
        <v>17</v>
      </c>
      <c r="B69" s="90">
        <f ca="1">IF('Ric 2010'!$A77="RC",INDIRECT("'Ric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90">
        <f ca="1">IF('Ric 2020'!$A77="RC",INDIRECT("'Ric 2020'!"&amp;'Country Selector'!$B$3&amp;ROW($A77))*10^12,0)*'Process Emissions Multipliers'!$B$51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90">
        <f ca="1">IF('Ric 2030'!$A77="RC",INDIRECT("'Ric 2030'!"&amp;'Country Selector'!$B$3&amp;ROW($A77))*10^12,0)*'Process Emissions Multipliers'!$D$51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90">
        <f ca="1">V69*'Process Emissions Multipliers'!$E$51</f>
        <v>0</v>
      </c>
    </row>
    <row r="70" spans="1:42">
      <c r="A70" s="74">
        <v>18</v>
      </c>
      <c r="B70" s="90">
        <f ca="1">IF('Ric 2010'!$A78="RC",INDIRECT("'Ric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90">
        <f ca="1">IF('Ric 2020'!$A78="RC",INDIRECT("'Ric 2020'!"&amp;'Country Selector'!$B$3&amp;ROW($A78))*10^12,0)*'Process Emissions Multipliers'!$B$51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90">
        <f ca="1">IF('Ric 2030'!$A78="RC",INDIRECT("'Ric 2030'!"&amp;'Country Selector'!$B$3&amp;ROW($A78))*10^12,0)*'Process Emissions Multipliers'!$D$51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90">
        <f ca="1">V70*'Process Emissions Multipliers'!$E$51</f>
        <v>0</v>
      </c>
    </row>
    <row r="71" spans="1:42">
      <c r="A71" s="74">
        <v>19</v>
      </c>
      <c r="B71" s="90">
        <f ca="1">IF('Ric 2010'!$A79="RC",INDIRECT("'Ric 2010'!"&amp;'Country Selector'!$B$3&amp;ROW($A79))*10^12,0)</f>
        <v>15543891508.768227</v>
      </c>
      <c r="C71" s="90">
        <f t="shared" ca="1" si="15"/>
        <v>13989502357.891403</v>
      </c>
      <c r="D71" s="90">
        <f t="shared" ca="1" si="12"/>
        <v>12435113207.014582</v>
      </c>
      <c r="E71" s="90">
        <f t="shared" ca="1" si="12"/>
        <v>10880724056.13776</v>
      </c>
      <c r="F71" s="90">
        <f t="shared" ca="1" si="12"/>
        <v>9326334905.2609367</v>
      </c>
      <c r="G71" s="90">
        <f t="shared" ca="1" si="12"/>
        <v>7771945754.3841124</v>
      </c>
      <c r="H71" s="90">
        <f t="shared" ca="1" si="12"/>
        <v>6217556603.5072908</v>
      </c>
      <c r="I71" s="90">
        <f t="shared" ca="1" si="12"/>
        <v>4663167452.6304684</v>
      </c>
      <c r="J71" s="90">
        <f t="shared" ca="1" si="12"/>
        <v>3108778301.7536454</v>
      </c>
      <c r="K71" s="90">
        <f t="shared" ca="1" si="12"/>
        <v>1554389150.8768227</v>
      </c>
      <c r="L71" s="90">
        <f ca="1">IF('Ric 2020'!$A79="RC",INDIRECT("'Ric 2020'!"&amp;'Country Selector'!$B$3&amp;ROW($A79))*10^12,0)*'Process Emissions Multipliers'!$B$51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90">
        <f ca="1">IF('Ric 2030'!$A79="RC",INDIRECT("'Ric 2030'!"&amp;'Country Selector'!$B$3&amp;ROW($A79))*10^12,0)*'Process Emissions Multipliers'!$D$51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90">
        <f ca="1">V71*'Process Emissions Multipliers'!$E$51</f>
        <v>0</v>
      </c>
    </row>
    <row r="72" spans="1:42">
      <c r="A72" s="74">
        <v>20</v>
      </c>
      <c r="B72" s="90">
        <f ca="1">IF('Ric 2010'!$A80="RC",INDIRECT("'Ric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90">
        <f ca="1">IF('Ric 2020'!$A80="RC",INDIRECT("'Ric 2020'!"&amp;'Country Selector'!$B$3&amp;ROW($A80))*10^12,0)*'Process Emissions Multipliers'!$B$51</f>
        <v>0</v>
      </c>
      <c r="M72" s="90">
        <f t="shared" ca="1" si="16"/>
        <v>7185650758.8164196</v>
      </c>
      <c r="N72" s="90">
        <f t="shared" ca="1" si="13"/>
        <v>14371301517.632839</v>
      </c>
      <c r="O72" s="90">
        <f t="shared" ca="1" si="13"/>
        <v>21556952276.449261</v>
      </c>
      <c r="P72" s="90">
        <f t="shared" ca="1" si="13"/>
        <v>28742603035.265678</v>
      </c>
      <c r="Q72" s="90">
        <f t="shared" ca="1" si="13"/>
        <v>35928253794.0821</v>
      </c>
      <c r="R72" s="90">
        <f t="shared" ca="1" si="13"/>
        <v>43113904552.898521</v>
      </c>
      <c r="S72" s="90">
        <f t="shared" ca="1" si="13"/>
        <v>50299555311.714943</v>
      </c>
      <c r="T72" s="90">
        <f t="shared" ca="1" si="13"/>
        <v>57485206070.531357</v>
      </c>
      <c r="U72" s="90">
        <f t="shared" ca="1" si="13"/>
        <v>64670856829.347778</v>
      </c>
      <c r="V72" s="90">
        <f ca="1">IF('Ric 2030'!$A80="RC",INDIRECT("'Ric 2030'!"&amp;'Country Selector'!$B$3&amp;ROW($A80))*10^12,0)*'Process Emissions Multipliers'!$D$51</f>
        <v>71856507588.1642</v>
      </c>
      <c r="W72" s="90">
        <f t="shared" ca="1" si="14"/>
        <v>71856507588.1642</v>
      </c>
      <c r="X72" s="90">
        <f t="shared" ca="1" si="14"/>
        <v>71856507588.1642</v>
      </c>
      <c r="Y72" s="90">
        <f t="shared" ca="1" si="14"/>
        <v>71856507588.1642</v>
      </c>
      <c r="Z72" s="90">
        <f t="shared" ca="1" si="14"/>
        <v>71856507588.1642</v>
      </c>
      <c r="AA72" s="90">
        <f t="shared" ca="1" si="14"/>
        <v>71856507588.1642</v>
      </c>
      <c r="AB72" s="90">
        <f t="shared" ca="1" si="14"/>
        <v>71856507588.1642</v>
      </c>
      <c r="AC72" s="90">
        <f t="shared" ca="1" si="14"/>
        <v>71856507588.1642</v>
      </c>
      <c r="AD72" s="90">
        <f t="shared" ca="1" si="14"/>
        <v>71856507588.1642</v>
      </c>
      <c r="AE72" s="90">
        <f t="shared" ca="1" si="14"/>
        <v>71856507588.1642</v>
      </c>
      <c r="AF72" s="90">
        <f t="shared" ca="1" si="14"/>
        <v>71856507588.1642</v>
      </c>
      <c r="AG72" s="90">
        <f t="shared" ca="1" si="14"/>
        <v>71856507588.1642</v>
      </c>
      <c r="AH72" s="90">
        <f t="shared" ca="1" si="14"/>
        <v>71856507588.1642</v>
      </c>
      <c r="AI72" s="90">
        <f t="shared" ca="1" si="14"/>
        <v>71856507588.1642</v>
      </c>
      <c r="AJ72" s="90">
        <f t="shared" ca="1" si="14"/>
        <v>71856507588.1642</v>
      </c>
      <c r="AK72" s="90">
        <f t="shared" ca="1" si="14"/>
        <v>71856507588.1642</v>
      </c>
      <c r="AL72" s="90">
        <f t="shared" ca="1" si="14"/>
        <v>71856507588.1642</v>
      </c>
      <c r="AM72" s="90">
        <f t="shared" ca="1" si="11"/>
        <v>71856507588.1642</v>
      </c>
      <c r="AN72" s="90">
        <f t="shared" ca="1" si="11"/>
        <v>71856507588.1642</v>
      </c>
      <c r="AO72" s="90">
        <f t="shared" ca="1" si="11"/>
        <v>71856507588.1642</v>
      </c>
      <c r="AP72" s="90">
        <f ca="1">V72*'Process Emissions Multipliers'!$E$51</f>
        <v>71856507588.1642</v>
      </c>
    </row>
    <row r="73" spans="1:42">
      <c r="A73" s="74">
        <v>21</v>
      </c>
      <c r="B73" s="90">
        <f ca="1">IF('Ric 2010'!$A81="RC",INDIRECT("'Ric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90">
        <f ca="1">IF('Ric 2020'!$A81="RC",INDIRECT("'Ric 2020'!"&amp;'Country Selector'!$B$3&amp;ROW($A81))*10^12,0)*'Process Emissions Multipliers'!$B$51</f>
        <v>0</v>
      </c>
      <c r="M73" s="90">
        <f t="shared" ca="1" si="16"/>
        <v>10982087639.728741</v>
      </c>
      <c r="N73" s="90">
        <f t="shared" ca="1" si="13"/>
        <v>21964175279.457481</v>
      </c>
      <c r="O73" s="90">
        <f t="shared" ca="1" si="13"/>
        <v>32946262919.186218</v>
      </c>
      <c r="P73" s="90">
        <f t="shared" ca="1" si="13"/>
        <v>43928350558.914963</v>
      </c>
      <c r="Q73" s="90">
        <f t="shared" ca="1" si="13"/>
        <v>54910438198.6437</v>
      </c>
      <c r="R73" s="90">
        <f t="shared" ca="1" si="13"/>
        <v>65892525838.372437</v>
      </c>
      <c r="S73" s="90">
        <f t="shared" ca="1" si="13"/>
        <v>76874613478.101181</v>
      </c>
      <c r="T73" s="90">
        <f t="shared" ca="1" si="13"/>
        <v>87856701117.829926</v>
      </c>
      <c r="U73" s="90">
        <f t="shared" ca="1" si="13"/>
        <v>98838788757.558655</v>
      </c>
      <c r="V73" s="90">
        <f ca="1">IF('Ric 2030'!$A81="RC",INDIRECT("'Ric 2030'!"&amp;'Country Selector'!$B$3&amp;ROW($A81))*10^12,0)*'Process Emissions Multipliers'!$D$51</f>
        <v>109820876397.2874</v>
      </c>
      <c r="W73" s="90">
        <f t="shared" ca="1" si="14"/>
        <v>109820876397.2874</v>
      </c>
      <c r="X73" s="90">
        <f t="shared" ca="1" si="14"/>
        <v>109820876397.2874</v>
      </c>
      <c r="Y73" s="90">
        <f t="shared" ca="1" si="14"/>
        <v>109820876397.2874</v>
      </c>
      <c r="Z73" s="90">
        <f t="shared" ca="1" si="14"/>
        <v>109820876397.28741</v>
      </c>
      <c r="AA73" s="90">
        <f t="shared" ca="1" si="14"/>
        <v>109820876397.2874</v>
      </c>
      <c r="AB73" s="90">
        <f t="shared" ca="1" si="14"/>
        <v>109820876397.2874</v>
      </c>
      <c r="AC73" s="90">
        <f t="shared" ca="1" si="14"/>
        <v>109820876397.28738</v>
      </c>
      <c r="AD73" s="90">
        <f t="shared" ca="1" si="14"/>
        <v>109820876397.2874</v>
      </c>
      <c r="AE73" s="90">
        <f t="shared" ca="1" si="14"/>
        <v>109820876397.2874</v>
      </c>
      <c r="AF73" s="90">
        <f t="shared" ca="1" si="14"/>
        <v>109820876397.2874</v>
      </c>
      <c r="AG73" s="90">
        <f t="shared" ca="1" si="14"/>
        <v>109820876397.2874</v>
      </c>
      <c r="AH73" s="90">
        <f t="shared" ca="1" si="14"/>
        <v>109820876397.2874</v>
      </c>
      <c r="AI73" s="90">
        <f t="shared" ca="1" si="14"/>
        <v>109820876397.28738</v>
      </c>
      <c r="AJ73" s="90">
        <f t="shared" ca="1" si="14"/>
        <v>109820876397.2874</v>
      </c>
      <c r="AK73" s="90">
        <f t="shared" ca="1" si="14"/>
        <v>109820876397.2874</v>
      </c>
      <c r="AL73" s="90">
        <f t="shared" ca="1" si="14"/>
        <v>109820876397.28741</v>
      </c>
      <c r="AM73" s="90">
        <f t="shared" ca="1" si="11"/>
        <v>109820876397.2874</v>
      </c>
      <c r="AN73" s="90">
        <f t="shared" ca="1" si="11"/>
        <v>109820876397.2874</v>
      </c>
      <c r="AO73" s="90">
        <f t="shared" ca="1" si="11"/>
        <v>109820876397.2874</v>
      </c>
      <c r="AP73" s="90">
        <f ca="1">V73*'Process Emissions Multipliers'!$E$51</f>
        <v>109820876397.2874</v>
      </c>
    </row>
    <row r="74" spans="1:42">
      <c r="A74" s="74">
        <v>22</v>
      </c>
      <c r="B74" s="90">
        <f ca="1">IF('Ric 2010'!$A82="RC",INDIRECT("'Ric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90">
        <f ca="1">IF('Ric 2020'!$A82="RC",INDIRECT("'Ric 2020'!"&amp;'Country Selector'!$B$3&amp;ROW($A82))*10^12,0)*'Process Emissions Multipliers'!$B$51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90">
        <f ca="1">IF('Ric 2030'!$A82="RC",INDIRECT("'Ric 2030'!"&amp;'Country Selector'!$B$3&amp;ROW($A82))*10^12,0)*'Process Emissions Multipliers'!$D$51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90">
        <f ca="1">V74*'Process Emissions Multipliers'!$E$51</f>
        <v>0</v>
      </c>
    </row>
    <row r="75" spans="1:42">
      <c r="A75" s="74">
        <v>23</v>
      </c>
      <c r="B75" s="90">
        <f ca="1">IF('Ric 2010'!$A83="RC",INDIRECT("'Ric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90">
        <f ca="1">IF('Ric 2020'!$A83="RC",INDIRECT("'Ric 2020'!"&amp;'Country Selector'!$B$3&amp;ROW($A83))*10^12,0)*'Process Emissions Multipliers'!$B$51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90">
        <f ca="1">IF('Ric 2030'!$A83="RC",INDIRECT("'Ric 2030'!"&amp;'Country Selector'!$B$3&amp;ROW($A83))*10^12,0)*'Process Emissions Multipliers'!$D$51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90">
        <f ca="1">V75*'Process Emissions Multipliers'!$E$51</f>
        <v>0</v>
      </c>
    </row>
    <row r="76" spans="1:42">
      <c r="A76" s="74">
        <v>24</v>
      </c>
      <c r="B76" s="90">
        <f ca="1">IF('Ric 2010'!$A84="RC",INDIRECT("'Ric 2010'!"&amp;'Country Selector'!$B$3&amp;ROW($A84))*10^12,0)</f>
        <v>0</v>
      </c>
      <c r="C76" s="90">
        <f t="shared" ca="1" si="15"/>
        <v>2285832928.0803118</v>
      </c>
      <c r="D76" s="90">
        <f t="shared" ca="1" si="12"/>
        <v>4571665856.1606236</v>
      </c>
      <c r="E76" s="90">
        <f t="shared" ca="1" si="12"/>
        <v>6857498784.2409344</v>
      </c>
      <c r="F76" s="90">
        <f t="shared" ca="1" si="12"/>
        <v>9143331712.3212471</v>
      </c>
      <c r="G76" s="90">
        <f t="shared" ca="1" si="12"/>
        <v>11429164640.401558</v>
      </c>
      <c r="H76" s="90">
        <f t="shared" ca="1" si="12"/>
        <v>13714997568.481869</v>
      </c>
      <c r="I76" s="90">
        <f t="shared" ca="1" si="12"/>
        <v>16000830496.562183</v>
      </c>
      <c r="J76" s="90">
        <f t="shared" ca="1" si="12"/>
        <v>18286663424.642494</v>
      </c>
      <c r="K76" s="90">
        <f t="shared" ca="1" si="12"/>
        <v>20572496352.722801</v>
      </c>
      <c r="L76" s="90">
        <f ca="1">IF('Ric 2020'!$A84="RC",INDIRECT("'Ric 2020'!"&amp;'Country Selector'!$B$3&amp;ROW($A84))*10^12,0)*'Process Emissions Multipliers'!$B$51</f>
        <v>22858329280.803116</v>
      </c>
      <c r="M76" s="90">
        <f t="shared" ca="1" si="16"/>
        <v>20572496352.722801</v>
      </c>
      <c r="N76" s="90">
        <f t="shared" ca="1" si="13"/>
        <v>18286663424.642494</v>
      </c>
      <c r="O76" s="90">
        <f t="shared" ca="1" si="13"/>
        <v>16000830496.562183</v>
      </c>
      <c r="P76" s="90">
        <f t="shared" ca="1" si="13"/>
        <v>13714997568.481869</v>
      </c>
      <c r="Q76" s="90">
        <f t="shared" ca="1" si="13"/>
        <v>11429164640.401558</v>
      </c>
      <c r="R76" s="90">
        <f t="shared" ca="1" si="13"/>
        <v>9143331712.3212471</v>
      </c>
      <c r="S76" s="90">
        <f t="shared" ca="1" si="13"/>
        <v>6857498784.2409344</v>
      </c>
      <c r="T76" s="90">
        <f t="shared" ca="1" si="13"/>
        <v>4571665856.1606236</v>
      </c>
      <c r="U76" s="90">
        <f t="shared" ca="1" si="13"/>
        <v>2285832928.0803118</v>
      </c>
      <c r="V76" s="90">
        <f ca="1">IF('Ric 2030'!$A84="RC",INDIRECT("'Ric 2030'!"&amp;'Country Selector'!$B$3&amp;ROW($A84))*10^12,0)*'Process Emissions Multipliers'!$D$51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90">
        <f ca="1">V76*'Process Emissions Multipliers'!$E$51</f>
        <v>0</v>
      </c>
    </row>
    <row r="77" spans="1:42">
      <c r="A77" s="74">
        <v>25</v>
      </c>
      <c r="B77" s="90">
        <f ca="1">IF('Ric 2010'!$A85="RC",INDIRECT("'Ric 2010'!"&amp;'Country Selector'!$B$3&amp;ROW($A85))*10^12,0)</f>
        <v>0</v>
      </c>
      <c r="C77" s="90">
        <f t="shared" ca="1" si="15"/>
        <v>15677284025.292408</v>
      </c>
      <c r="D77" s="90">
        <f t="shared" ca="1" si="12"/>
        <v>31354568050.584816</v>
      </c>
      <c r="E77" s="90">
        <f t="shared" ca="1" si="12"/>
        <v>47031852075.87722</v>
      </c>
      <c r="F77" s="90">
        <f t="shared" ca="1" si="12"/>
        <v>62709136101.169632</v>
      </c>
      <c r="G77" s="90">
        <f t="shared" ca="1" si="12"/>
        <v>78386420126.462036</v>
      </c>
      <c r="H77" s="90">
        <f t="shared" ca="1" si="12"/>
        <v>94063704151.75444</v>
      </c>
      <c r="I77" s="90">
        <f t="shared" ca="1" si="12"/>
        <v>109740988177.04684</v>
      </c>
      <c r="J77" s="90">
        <f t="shared" ca="1" si="12"/>
        <v>125418272202.33926</v>
      </c>
      <c r="K77" s="90">
        <f t="shared" ca="1" si="12"/>
        <v>141095556227.63165</v>
      </c>
      <c r="L77" s="90">
        <f ca="1">IF('Ric 2020'!$A85="RC",INDIRECT("'Ric 2020'!"&amp;'Country Selector'!$B$3&amp;ROW($A85))*10^12,0)*'Process Emissions Multipliers'!$B$51</f>
        <v>156772840252.92407</v>
      </c>
      <c r="M77" s="90">
        <f t="shared" ca="1" si="16"/>
        <v>141095556227.63165</v>
      </c>
      <c r="N77" s="90">
        <f t="shared" ca="1" si="13"/>
        <v>125418272202.33926</v>
      </c>
      <c r="O77" s="90">
        <f t="shared" ca="1" si="13"/>
        <v>109740988177.04684</v>
      </c>
      <c r="P77" s="90">
        <f t="shared" ca="1" si="13"/>
        <v>94063704151.75444</v>
      </c>
      <c r="Q77" s="90">
        <f t="shared" ca="1" si="13"/>
        <v>78386420126.462036</v>
      </c>
      <c r="R77" s="90">
        <f t="shared" ca="1" si="13"/>
        <v>62709136101.169632</v>
      </c>
      <c r="S77" s="90">
        <f t="shared" ca="1" si="13"/>
        <v>47031852075.87722</v>
      </c>
      <c r="T77" s="90">
        <f t="shared" ca="1" si="13"/>
        <v>31354568050.584816</v>
      </c>
      <c r="U77" s="90">
        <f t="shared" ca="1" si="13"/>
        <v>15677284025.292408</v>
      </c>
      <c r="V77" s="90">
        <f ca="1">IF('Ric 2030'!$A85="RC",INDIRECT("'Ric 2030'!"&amp;'Country Selector'!$B$3&amp;ROW($A85))*10^12,0)*'Process Emissions Multipliers'!$D$51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90">
        <f ca="1">V77*'Process Emissions Multipliers'!$E$51</f>
        <v>0</v>
      </c>
    </row>
    <row r="78" spans="1:42">
      <c r="A78" s="74">
        <v>26</v>
      </c>
      <c r="B78" s="90">
        <f ca="1">IF('Ric 2010'!$A86="RC",INDIRECT("'Ric 2010'!"&amp;'Country Selector'!$B$3&amp;ROW($A86))*10^12,0)</f>
        <v>54506838748.352493</v>
      </c>
      <c r="C78" s="90">
        <f t="shared" ca="1" si="15"/>
        <v>49056154873.517242</v>
      </c>
      <c r="D78" s="90">
        <f t="shared" ca="1" si="12"/>
        <v>43605470998.681992</v>
      </c>
      <c r="E78" s="90">
        <f t="shared" ca="1" si="12"/>
        <v>38154787123.846748</v>
      </c>
      <c r="F78" s="90">
        <f t="shared" ca="1" si="12"/>
        <v>32704103249.011497</v>
      </c>
      <c r="G78" s="90">
        <f t="shared" ca="1" si="12"/>
        <v>27253419374.176247</v>
      </c>
      <c r="H78" s="90">
        <f t="shared" ca="1" si="12"/>
        <v>21802735499.340996</v>
      </c>
      <c r="I78" s="90">
        <f t="shared" ca="1" si="12"/>
        <v>16352051624.505749</v>
      </c>
      <c r="J78" s="90">
        <f t="shared" ca="1" si="12"/>
        <v>10901367749.670498</v>
      </c>
      <c r="K78" s="90">
        <f t="shared" ca="1" si="12"/>
        <v>5450683874.8352489</v>
      </c>
      <c r="L78" s="90">
        <f ca="1">IF('Ric 2020'!$A86="RC",INDIRECT("'Ric 2020'!"&amp;'Country Selector'!$B$3&amp;ROW($A86))*10^12,0)*'Process Emissions Multipliers'!$B$51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90">
        <f ca="1">IF('Ric 2030'!$A86="RC",INDIRECT("'Ric 2030'!"&amp;'Country Selector'!$B$3&amp;ROW($A86))*10^12,0)*'Process Emissions Multipliers'!$D$51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90">
        <f ca="1">V78*'Process Emissions Multipliers'!$E$51</f>
        <v>0</v>
      </c>
    </row>
    <row r="79" spans="1:42">
      <c r="A79" s="74">
        <v>27</v>
      </c>
      <c r="B79" s="90">
        <f ca="1">IF('Ric 2010'!$A87="RC",INDIRECT("'Ric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90">
        <f ca="1">IF('Ric 2020'!$A87="RC",INDIRECT("'Ric 2020'!"&amp;'Country Selector'!$B$3&amp;ROW($A87))*10^12,0)*'Process Emissions Multipliers'!$B$51</f>
        <v>0</v>
      </c>
      <c r="M79" s="90">
        <f t="shared" ca="1" si="16"/>
        <v>4832674222.1943521</v>
      </c>
      <c r="N79" s="90">
        <f t="shared" ca="1" si="13"/>
        <v>9665348444.3887043</v>
      </c>
      <c r="O79" s="90">
        <f t="shared" ca="1" si="13"/>
        <v>14498022666.583057</v>
      </c>
      <c r="P79" s="90">
        <f t="shared" ca="1" si="13"/>
        <v>19330696888.777409</v>
      </c>
      <c r="Q79" s="90">
        <f t="shared" ca="1" si="13"/>
        <v>24163371110.97176</v>
      </c>
      <c r="R79" s="90">
        <f t="shared" ca="1" si="13"/>
        <v>28996045333.166115</v>
      </c>
      <c r="S79" s="90">
        <f t="shared" ca="1" si="13"/>
        <v>33828719555.360462</v>
      </c>
      <c r="T79" s="90">
        <f t="shared" ca="1" si="13"/>
        <v>38661393777.554817</v>
      </c>
      <c r="U79" s="90">
        <f t="shared" ca="1" si="13"/>
        <v>43494067999.749168</v>
      </c>
      <c r="V79" s="90">
        <f ca="1">IF('Ric 2030'!$A87="RC",INDIRECT("'Ric 2030'!"&amp;'Country Selector'!$B$3&amp;ROW($A87))*10^12,0)*'Process Emissions Multipliers'!$D$51</f>
        <v>48326742221.94352</v>
      </c>
      <c r="W79" s="90">
        <f t="shared" ref="W79:AL94" ca="1" si="18">$V79*($AP$1-W$1)/($AP$1-$V$1)+$AP79*(W$1-$V$1)/($AP$1-$V$1)</f>
        <v>48326742221.94352</v>
      </c>
      <c r="X79" s="90">
        <f t="shared" ca="1" si="18"/>
        <v>48326742221.94352</v>
      </c>
      <c r="Y79" s="90">
        <f t="shared" ca="1" si="18"/>
        <v>48326742221.94352</v>
      </c>
      <c r="Z79" s="90">
        <f t="shared" ca="1" si="18"/>
        <v>48326742221.94352</v>
      </c>
      <c r="AA79" s="90">
        <f t="shared" ca="1" si="18"/>
        <v>48326742221.94352</v>
      </c>
      <c r="AB79" s="90">
        <f t="shared" ca="1" si="18"/>
        <v>48326742221.94352</v>
      </c>
      <c r="AC79" s="90">
        <f t="shared" ca="1" si="18"/>
        <v>48326742221.94352</v>
      </c>
      <c r="AD79" s="90">
        <f t="shared" ca="1" si="18"/>
        <v>48326742221.943527</v>
      </c>
      <c r="AE79" s="90">
        <f t="shared" ca="1" si="18"/>
        <v>48326742221.94352</v>
      </c>
      <c r="AF79" s="90">
        <f t="shared" ca="1" si="18"/>
        <v>48326742221.94352</v>
      </c>
      <c r="AG79" s="90">
        <f t="shared" ca="1" si="18"/>
        <v>48326742221.94352</v>
      </c>
      <c r="AH79" s="90">
        <f t="shared" ca="1" si="18"/>
        <v>48326742221.943527</v>
      </c>
      <c r="AI79" s="90">
        <f t="shared" ca="1" si="18"/>
        <v>48326742221.94352</v>
      </c>
      <c r="AJ79" s="90">
        <f t="shared" ca="1" si="18"/>
        <v>48326742221.94352</v>
      </c>
      <c r="AK79" s="90">
        <f t="shared" ca="1" si="18"/>
        <v>48326742221.94352</v>
      </c>
      <c r="AL79" s="90">
        <f t="shared" ca="1" si="18"/>
        <v>48326742221.94352</v>
      </c>
      <c r="AM79" s="90">
        <f t="shared" ca="1" si="17"/>
        <v>48326742221.94352</v>
      </c>
      <c r="AN79" s="90">
        <f t="shared" ca="1" si="17"/>
        <v>48326742221.94352</v>
      </c>
      <c r="AO79" s="90">
        <f t="shared" ca="1" si="17"/>
        <v>48326742221.94352</v>
      </c>
      <c r="AP79" s="90">
        <f ca="1">V79*'Process Emissions Multipliers'!$E$51</f>
        <v>48326742221.94352</v>
      </c>
    </row>
    <row r="80" spans="1:42">
      <c r="A80" s="74">
        <v>28</v>
      </c>
      <c r="B80" s="90">
        <f ca="1">IF('Ric 2010'!$A88="RC",INDIRECT("'Ric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90">
        <f ca="1">IF('Ric 2020'!$A88="RC",INDIRECT("'Ric 2020'!"&amp;'Country Selector'!$B$3&amp;ROW($A88))*10^12,0)*'Process Emissions Multipliers'!$B$51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90">
        <f ca="1">IF('Ric 2030'!$A88="RC",INDIRECT("'Ric 2030'!"&amp;'Country Selector'!$B$3&amp;ROW($A88))*10^12,0)*'Process Emissions Multipliers'!$D$51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90">
        <f ca="1">V80*'Process Emissions Multipliers'!$E$51</f>
        <v>0</v>
      </c>
    </row>
    <row r="81" spans="1:42">
      <c r="A81" s="74">
        <v>29</v>
      </c>
      <c r="B81" s="90">
        <f ca="1">IF('Ric 2010'!$A89="RC",INDIRECT("'Ric 2010'!"&amp;'Country Selector'!$B$3&amp;ROW($A89))*10^12,0)</f>
        <v>0</v>
      </c>
      <c r="C81" s="90">
        <f t="shared" ca="1" si="15"/>
        <v>6838293667.0918865</v>
      </c>
      <c r="D81" s="90">
        <f t="shared" ca="1" si="12"/>
        <v>13676587334.183773</v>
      </c>
      <c r="E81" s="90">
        <f t="shared" ca="1" si="12"/>
        <v>20514881001.275658</v>
      </c>
      <c r="F81" s="90">
        <f t="shared" ca="1" si="12"/>
        <v>27353174668.367546</v>
      </c>
      <c r="G81" s="90">
        <f t="shared" ca="1" si="12"/>
        <v>34191468335.459435</v>
      </c>
      <c r="H81" s="90">
        <f t="shared" ca="1" si="12"/>
        <v>41029762002.551315</v>
      </c>
      <c r="I81" s="90">
        <f t="shared" ca="1" si="12"/>
        <v>47868055669.643204</v>
      </c>
      <c r="J81" s="90">
        <f t="shared" ca="1" si="12"/>
        <v>54706349336.735092</v>
      </c>
      <c r="K81" s="90">
        <f t="shared" ca="1" si="12"/>
        <v>61544643003.826981</v>
      </c>
      <c r="L81" s="90">
        <f ca="1">IF('Ric 2020'!$A89="RC",INDIRECT("'Ric 2020'!"&amp;'Country Selector'!$B$3&amp;ROW($A89))*10^12,0)*'Process Emissions Multipliers'!$B$51</f>
        <v>68382936670.918869</v>
      </c>
      <c r="M81" s="90">
        <f t="shared" ca="1" si="16"/>
        <v>61544643003.826981</v>
      </c>
      <c r="N81" s="90">
        <f t="shared" ca="1" si="13"/>
        <v>54706349336.735092</v>
      </c>
      <c r="O81" s="90">
        <f t="shared" ca="1" si="13"/>
        <v>47868055669.643204</v>
      </c>
      <c r="P81" s="90">
        <f t="shared" ca="1" si="13"/>
        <v>41029762002.551315</v>
      </c>
      <c r="Q81" s="90">
        <f t="shared" ca="1" si="13"/>
        <v>34191468335.459435</v>
      </c>
      <c r="R81" s="90">
        <f t="shared" ca="1" si="13"/>
        <v>27353174668.367546</v>
      </c>
      <c r="S81" s="90">
        <f t="shared" ca="1" si="13"/>
        <v>20514881001.275658</v>
      </c>
      <c r="T81" s="90">
        <f t="shared" ca="1" si="13"/>
        <v>13676587334.183773</v>
      </c>
      <c r="U81" s="90">
        <f t="shared" ca="1" si="13"/>
        <v>6838293667.0918865</v>
      </c>
      <c r="V81" s="90">
        <f ca="1">IF('Ric 2030'!$A89="RC",INDIRECT("'Ric 2030'!"&amp;'Country Selector'!$B$3&amp;ROW($A89))*10^12,0)*'Process Emissions Multipliers'!$D$51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90">
        <f ca="1">V81*'Process Emissions Multipliers'!$E$51</f>
        <v>0</v>
      </c>
    </row>
    <row r="82" spans="1:42">
      <c r="A82" s="74">
        <v>30</v>
      </c>
      <c r="B82" s="90">
        <f ca="1">IF('Ric 2010'!$A90="RC",INDIRECT("'Ric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90">
        <f ca="1">IF('Ric 2020'!$A90="RC",INDIRECT("'Ric 2020'!"&amp;'Country Selector'!$B$3&amp;ROW($A90))*10^12,0)*'Process Emissions Multipliers'!$B$51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90">
        <f ca="1">IF('Ric 2030'!$A90="RC",INDIRECT("'Ric 2030'!"&amp;'Country Selector'!$B$3&amp;ROW($A90))*10^12,0)*'Process Emissions Multipliers'!$D$51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90">
        <f ca="1">V82*'Process Emissions Multipliers'!$E$51</f>
        <v>0</v>
      </c>
    </row>
    <row r="83" spans="1:42">
      <c r="A83" s="74">
        <v>31</v>
      </c>
      <c r="B83" s="90">
        <f ca="1">IF('Ric 2010'!$A91="RC",INDIRECT("'Ric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90">
        <f ca="1">IF('Ric 2020'!$A91="RC",INDIRECT("'Ric 2020'!"&amp;'Country Selector'!$B$3&amp;ROW($A91))*10^12,0)*'Process Emissions Multipliers'!$B$51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90">
        <f ca="1">IF('Ric 2030'!$A91="RC",INDIRECT("'Ric 2030'!"&amp;'Country Selector'!$B$3&amp;ROW($A91))*10^12,0)*'Process Emissions Multipliers'!$D$51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90">
        <f ca="1">V83*'Process Emissions Multipliers'!$E$51</f>
        <v>0</v>
      </c>
    </row>
    <row r="84" spans="1:42">
      <c r="A84" s="74">
        <v>32</v>
      </c>
      <c r="B84" s="90">
        <f ca="1">IF('Ric 2010'!$A92="RC",INDIRECT("'Ric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90">
        <f ca="1">IF('Ric 2020'!$A92="RC",INDIRECT("'Ric 2020'!"&amp;'Country Selector'!$B$3&amp;ROW($A92))*10^12,0)*'Process Emissions Multipliers'!$B$51</f>
        <v>0</v>
      </c>
      <c r="M84" s="90">
        <f t="shared" ca="1" si="16"/>
        <v>18499092908.546238</v>
      </c>
      <c r="N84" s="90">
        <f t="shared" ca="1" si="13"/>
        <v>36998185817.092476</v>
      </c>
      <c r="O84" s="90">
        <f t="shared" ca="1" si="13"/>
        <v>55497278725.63871</v>
      </c>
      <c r="P84" s="90">
        <f t="shared" ca="1" si="13"/>
        <v>73996371634.184952</v>
      </c>
      <c r="Q84" s="90">
        <f t="shared" ca="1" si="13"/>
        <v>92495464542.731186</v>
      </c>
      <c r="R84" s="90">
        <f t="shared" ca="1" si="13"/>
        <v>110994557451.27742</v>
      </c>
      <c r="S84" s="90">
        <f t="shared" ca="1" si="13"/>
        <v>129493650359.82365</v>
      </c>
      <c r="T84" s="90">
        <f t="shared" ca="1" si="13"/>
        <v>147992743268.3699</v>
      </c>
      <c r="U84" s="90">
        <f t="shared" ca="1" si="13"/>
        <v>166491836176.91614</v>
      </c>
      <c r="V84" s="90">
        <f ca="1">IF('Ric 2030'!$A92="RC",INDIRECT("'Ric 2030'!"&amp;'Country Selector'!$B$3&amp;ROW($A92))*10^12,0)*'Process Emissions Multipliers'!$D$51</f>
        <v>184990929085.46237</v>
      </c>
      <c r="W84" s="90">
        <f t="shared" ca="1" si="18"/>
        <v>184990929085.4624</v>
      </c>
      <c r="X84" s="90">
        <f t="shared" ca="1" si="18"/>
        <v>184990929085.46237</v>
      </c>
      <c r="Y84" s="90">
        <f t="shared" ca="1" si="18"/>
        <v>184990929085.46237</v>
      </c>
      <c r="Z84" s="90">
        <f t="shared" ca="1" si="18"/>
        <v>184990929085.46237</v>
      </c>
      <c r="AA84" s="90">
        <f t="shared" ca="1" si="18"/>
        <v>184990929085.46237</v>
      </c>
      <c r="AB84" s="90">
        <f t="shared" ca="1" si="18"/>
        <v>184990929085.46237</v>
      </c>
      <c r="AC84" s="90">
        <f t="shared" ca="1" si="18"/>
        <v>184990929085.46237</v>
      </c>
      <c r="AD84" s="90">
        <f t="shared" ca="1" si="18"/>
        <v>184990929085.46237</v>
      </c>
      <c r="AE84" s="90">
        <f t="shared" ca="1" si="18"/>
        <v>184990929085.46237</v>
      </c>
      <c r="AF84" s="90">
        <f t="shared" ca="1" si="18"/>
        <v>184990929085.46237</v>
      </c>
      <c r="AG84" s="90">
        <f t="shared" ca="1" si="18"/>
        <v>184990929085.46237</v>
      </c>
      <c r="AH84" s="90">
        <f t="shared" ca="1" si="18"/>
        <v>184990929085.46237</v>
      </c>
      <c r="AI84" s="90">
        <f t="shared" ca="1" si="18"/>
        <v>184990929085.46237</v>
      </c>
      <c r="AJ84" s="90">
        <f t="shared" ca="1" si="18"/>
        <v>184990929085.46237</v>
      </c>
      <c r="AK84" s="90">
        <f t="shared" ca="1" si="18"/>
        <v>184990929085.46237</v>
      </c>
      <c r="AL84" s="90">
        <f t="shared" ca="1" si="18"/>
        <v>184990929085.46237</v>
      </c>
      <c r="AM84" s="90">
        <f t="shared" ca="1" si="17"/>
        <v>184990929085.46237</v>
      </c>
      <c r="AN84" s="90">
        <f t="shared" ca="1" si="17"/>
        <v>184990929085.46237</v>
      </c>
      <c r="AO84" s="90">
        <f t="shared" ca="1" si="17"/>
        <v>184990929085.4624</v>
      </c>
      <c r="AP84" s="90">
        <f ca="1">V84*'Process Emissions Multipliers'!$E$51</f>
        <v>184990929085.46237</v>
      </c>
    </row>
    <row r="85" spans="1:42">
      <c r="A85" s="74">
        <v>33</v>
      </c>
      <c r="B85" s="90">
        <f ca="1">IF('Ric 2010'!$A93="RC",INDIRECT("'Ric 2010'!"&amp;'Country Selector'!$B$3&amp;ROW($A93))*10^12,0)</f>
        <v>23781966185.342007</v>
      </c>
      <c r="C85" s="90">
        <f t="shared" ca="1" si="15"/>
        <v>21403769566.807808</v>
      </c>
      <c r="D85" s="90">
        <f t="shared" ca="1" si="12"/>
        <v>19025572948.273605</v>
      </c>
      <c r="E85" s="90">
        <f t="shared" ca="1" si="12"/>
        <v>16647376329.739405</v>
      </c>
      <c r="F85" s="90">
        <f t="shared" ca="1" si="12"/>
        <v>14269179711.205204</v>
      </c>
      <c r="G85" s="90">
        <f t="shared" ca="1" si="12"/>
        <v>11890983092.671003</v>
      </c>
      <c r="H85" s="90">
        <f t="shared" ca="1" si="12"/>
        <v>9512786474.1368027</v>
      </c>
      <c r="I85" s="90">
        <f t="shared" ca="1" si="12"/>
        <v>7134589855.602602</v>
      </c>
      <c r="J85" s="90">
        <f t="shared" ca="1" si="12"/>
        <v>4756393237.0684013</v>
      </c>
      <c r="K85" s="90">
        <f t="shared" ca="1" si="12"/>
        <v>2378196618.5342007</v>
      </c>
      <c r="L85" s="90">
        <f ca="1">IF('Ric 2020'!$A93="RC",INDIRECT("'Ric 2020'!"&amp;'Country Selector'!$B$3&amp;ROW($A93))*10^12,0)*'Process Emissions Multipliers'!$B$51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90">
        <f ca="1">IF('Ric 2030'!$A93="RC",INDIRECT("'Ric 2030'!"&amp;'Country Selector'!$B$3&amp;ROW($A93))*10^12,0)*'Process Emissions Multipliers'!$D$51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90">
        <f ca="1">V85*'Process Emissions Multipliers'!$E$51</f>
        <v>0</v>
      </c>
    </row>
    <row r="86" spans="1:42">
      <c r="A86" s="74">
        <v>34</v>
      </c>
      <c r="B86" s="90">
        <f ca="1">IF('Ric 2010'!$A94="RC",INDIRECT("'Ric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90">
        <f ca="1">IF('Ric 2020'!$A94="RC",INDIRECT("'Ric 2020'!"&amp;'Country Selector'!$B$3&amp;ROW($A94))*10^12,0)*'Process Emissions Multipliers'!$B$51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90">
        <f ca="1">IF('Ric 2030'!$A94="RC",INDIRECT("'Ric 2030'!"&amp;'Country Selector'!$B$3&amp;ROW($A94))*10^12,0)*'Process Emissions Multipliers'!$D$51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90">
        <f ca="1">V86*'Process Emissions Multipliers'!$E$51</f>
        <v>0</v>
      </c>
    </row>
    <row r="87" spans="1:42">
      <c r="A87" s="74">
        <v>35</v>
      </c>
      <c r="B87" s="90">
        <f ca="1">IF('Ric 2010'!$A95="RC",INDIRECT("'Ric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90">
        <f ca="1">IF('Ric 2020'!$A95="RC",INDIRECT("'Ric 2020'!"&amp;'Country Selector'!$B$3&amp;ROW($A95))*10^12,0)*'Process Emissions Multipliers'!$B$51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90">
        <f ca="1">IF('Ric 2030'!$A95="RC",INDIRECT("'Ric 2030'!"&amp;'Country Selector'!$B$3&amp;ROW($A95))*10^12,0)*'Process Emissions Multipliers'!$D$51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90">
        <f ca="1">V87*'Process Emissions Multipliers'!$E$51</f>
        <v>0</v>
      </c>
    </row>
    <row r="88" spans="1:42">
      <c r="A88" s="74">
        <v>36</v>
      </c>
      <c r="B88" s="90">
        <f ca="1">IF('Ric 2010'!$A96="RC",INDIRECT("'Ric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90">
        <f ca="1">IF('Ric 2020'!$A96="RC",INDIRECT("'Ric 2020'!"&amp;'Country Selector'!$B$3&amp;ROW($A96))*10^12,0)*'Process Emissions Multipliers'!$B$51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90">
        <f ca="1">IF('Ric 2030'!$A96="RC",INDIRECT("'Ric 2030'!"&amp;'Country Selector'!$B$3&amp;ROW($A96))*10^12,0)*'Process Emissions Multipliers'!$D$51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90">
        <f ca="1">V88*'Process Emissions Multipliers'!$E$51</f>
        <v>0</v>
      </c>
    </row>
    <row r="89" spans="1:42">
      <c r="A89" s="74">
        <v>37</v>
      </c>
      <c r="B89" s="90">
        <f ca="1">IF('Ric 2010'!$A97="RC",INDIRECT("'Ric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90">
        <f ca="1">IF('Ric 2020'!$A97="RC",INDIRECT("'Ric 2020'!"&amp;'Country Selector'!$B$3&amp;ROW($A97))*10^12,0)*'Process Emissions Multipliers'!$B$51</f>
        <v>0</v>
      </c>
      <c r="M89" s="90">
        <f t="shared" ca="1" si="16"/>
        <v>1790168777.6605372</v>
      </c>
      <c r="N89" s="90">
        <f t="shared" ca="1" si="13"/>
        <v>3580337555.3210745</v>
      </c>
      <c r="O89" s="90">
        <f t="shared" ca="1" si="13"/>
        <v>5370506332.9816113</v>
      </c>
      <c r="P89" s="90">
        <f t="shared" ca="1" si="13"/>
        <v>7160675110.642149</v>
      </c>
      <c r="Q89" s="90">
        <f t="shared" ca="1" si="13"/>
        <v>8950843888.3026867</v>
      </c>
      <c r="R89" s="90">
        <f t="shared" ca="1" si="13"/>
        <v>10741012665.963223</v>
      </c>
      <c r="S89" s="90">
        <f t="shared" ca="1" si="13"/>
        <v>12531181443.62376</v>
      </c>
      <c r="T89" s="90">
        <f t="shared" ca="1" si="13"/>
        <v>14321350221.284298</v>
      </c>
      <c r="U89" s="90">
        <f t="shared" ca="1" si="13"/>
        <v>16111518998.944836</v>
      </c>
      <c r="V89" s="90">
        <f ca="1">IF('Ric 2030'!$A97="RC",INDIRECT("'Ric 2030'!"&amp;'Country Selector'!$B$3&amp;ROW($A97))*10^12,0)*'Process Emissions Multipliers'!$D$51</f>
        <v>17901687776.605373</v>
      </c>
      <c r="W89" s="90">
        <f t="shared" ca="1" si="18"/>
        <v>17901687776.605373</v>
      </c>
      <c r="X89" s="90">
        <f t="shared" ca="1" si="18"/>
        <v>17901687776.605373</v>
      </c>
      <c r="Y89" s="90">
        <f t="shared" ca="1" si="18"/>
        <v>17901687776.605373</v>
      </c>
      <c r="Z89" s="90">
        <f t="shared" ca="1" si="18"/>
        <v>17901687776.605373</v>
      </c>
      <c r="AA89" s="90">
        <f t="shared" ca="1" si="18"/>
        <v>17901687776.605373</v>
      </c>
      <c r="AB89" s="90">
        <f t="shared" ca="1" si="18"/>
        <v>17901687776.60537</v>
      </c>
      <c r="AC89" s="90">
        <f t="shared" ca="1" si="18"/>
        <v>17901687776.60537</v>
      </c>
      <c r="AD89" s="90">
        <f t="shared" ca="1" si="18"/>
        <v>17901687776.60537</v>
      </c>
      <c r="AE89" s="90">
        <f t="shared" ca="1" si="18"/>
        <v>17901687776.605373</v>
      </c>
      <c r="AF89" s="90">
        <f t="shared" ca="1" si="18"/>
        <v>17901687776.605373</v>
      </c>
      <c r="AG89" s="90">
        <f t="shared" ca="1" si="18"/>
        <v>17901687776.605373</v>
      </c>
      <c r="AH89" s="90">
        <f t="shared" ca="1" si="18"/>
        <v>17901687776.60537</v>
      </c>
      <c r="AI89" s="90">
        <f t="shared" ca="1" si="18"/>
        <v>17901687776.60537</v>
      </c>
      <c r="AJ89" s="90">
        <f t="shared" ca="1" si="18"/>
        <v>17901687776.60537</v>
      </c>
      <c r="AK89" s="90">
        <f t="shared" ca="1" si="18"/>
        <v>17901687776.605373</v>
      </c>
      <c r="AL89" s="90">
        <f t="shared" ca="1" si="18"/>
        <v>17901687776.605373</v>
      </c>
      <c r="AM89" s="90">
        <f t="shared" ca="1" si="17"/>
        <v>17901687776.605373</v>
      </c>
      <c r="AN89" s="90">
        <f t="shared" ca="1" si="17"/>
        <v>17901687776.605373</v>
      </c>
      <c r="AO89" s="90">
        <f t="shared" ca="1" si="17"/>
        <v>17901687776.605373</v>
      </c>
      <c r="AP89" s="90">
        <f ca="1">V89*'Process Emissions Multipliers'!$E$51</f>
        <v>17901687776.605373</v>
      </c>
    </row>
    <row r="90" spans="1:42">
      <c r="A90" s="74">
        <v>38</v>
      </c>
      <c r="B90" s="90">
        <f ca="1">IF('Ric 2010'!$A98="RC",INDIRECT("'Ric 2010'!"&amp;'Country Selector'!$B$3&amp;ROW($A98))*10^12,0)</f>
        <v>0</v>
      </c>
      <c r="C90" s="90">
        <f t="shared" ca="1" si="15"/>
        <v>7421500003.7648296</v>
      </c>
      <c r="D90" s="90">
        <f t="shared" ca="1" si="12"/>
        <v>14843000007.529659</v>
      </c>
      <c r="E90" s="90">
        <f t="shared" ca="1" si="12"/>
        <v>22264500011.294487</v>
      </c>
      <c r="F90" s="90">
        <f t="shared" ca="1" si="12"/>
        <v>29686000015.059319</v>
      </c>
      <c r="G90" s="90">
        <f t="shared" ca="1" si="12"/>
        <v>37107500018.82415</v>
      </c>
      <c r="H90" s="90">
        <f t="shared" ca="1" si="12"/>
        <v>44529000022.588974</v>
      </c>
      <c r="I90" s="90">
        <f t="shared" ca="1" si="12"/>
        <v>51950500026.353806</v>
      </c>
      <c r="J90" s="90">
        <f t="shared" ca="1" si="12"/>
        <v>59372000030.118637</v>
      </c>
      <c r="K90" s="90">
        <f t="shared" ca="1" si="12"/>
        <v>66793500033.883469</v>
      </c>
      <c r="L90" s="90">
        <f ca="1">IF('Ric 2020'!$A98="RC",INDIRECT("'Ric 2020'!"&amp;'Country Selector'!$B$3&amp;ROW($A98))*10^12,0)*'Process Emissions Multipliers'!$B$51</f>
        <v>74215000037.6483</v>
      </c>
      <c r="M90" s="90">
        <f t="shared" ca="1" si="16"/>
        <v>66793500033.883469</v>
      </c>
      <c r="N90" s="90">
        <f t="shared" ca="1" si="13"/>
        <v>59372000030.118637</v>
      </c>
      <c r="O90" s="90">
        <f t="shared" ca="1" si="13"/>
        <v>51950500026.353806</v>
      </c>
      <c r="P90" s="90">
        <f t="shared" ca="1" si="13"/>
        <v>44529000022.588974</v>
      </c>
      <c r="Q90" s="90">
        <f t="shared" ca="1" si="13"/>
        <v>37107500018.82415</v>
      </c>
      <c r="R90" s="90">
        <f t="shared" ca="1" si="13"/>
        <v>29686000015.059319</v>
      </c>
      <c r="S90" s="90">
        <f t="shared" ca="1" si="13"/>
        <v>22264500011.294487</v>
      </c>
      <c r="T90" s="90">
        <f t="shared" ca="1" si="13"/>
        <v>14843000007.529659</v>
      </c>
      <c r="U90" s="90">
        <f t="shared" ca="1" si="13"/>
        <v>7421500003.7648296</v>
      </c>
      <c r="V90" s="90">
        <f ca="1">IF('Ric 2030'!$A98="RC",INDIRECT("'Ric 2030'!"&amp;'Country Selector'!$B$3&amp;ROW($A98))*10^12,0)*'Process Emissions Multipliers'!$D$51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90">
        <f ca="1">V90*'Process Emissions Multipliers'!$E$51</f>
        <v>0</v>
      </c>
    </row>
    <row r="91" spans="1:42">
      <c r="A91" s="74">
        <v>39</v>
      </c>
      <c r="B91" s="90">
        <f ca="1">IF('Ric 2010'!$A99="RC",INDIRECT("'Ric 2010'!"&amp;'Country Selector'!$B$3&amp;ROW($A99))*10^12,0)</f>
        <v>34125270026.65966</v>
      </c>
      <c r="C91" s="90">
        <f t="shared" ca="1" si="15"/>
        <v>30712743023.993694</v>
      </c>
      <c r="D91" s="90">
        <f t="shared" ca="1" si="12"/>
        <v>27300216021.327728</v>
      </c>
      <c r="E91" s="90">
        <f t="shared" ca="1" si="12"/>
        <v>23887689018.661762</v>
      </c>
      <c r="F91" s="90">
        <f t="shared" ca="1" si="12"/>
        <v>20475162015.995796</v>
      </c>
      <c r="G91" s="90">
        <f t="shared" ca="1" si="12"/>
        <v>17062635013.32983</v>
      </c>
      <c r="H91" s="90">
        <f t="shared" ca="1" si="12"/>
        <v>13650108010.663864</v>
      </c>
      <c r="I91" s="90">
        <f t="shared" ca="1" si="12"/>
        <v>10237581007.997898</v>
      </c>
      <c r="J91" s="90">
        <f t="shared" ca="1" si="12"/>
        <v>6825054005.3319321</v>
      </c>
      <c r="K91" s="90">
        <f t="shared" ca="1" si="12"/>
        <v>3412527002.665966</v>
      </c>
      <c r="L91" s="90">
        <f ca="1">IF('Ric 2020'!$A99="RC",INDIRECT("'Ric 2020'!"&amp;'Country Selector'!$B$3&amp;ROW($A99))*10^12,0)*'Process Emissions Multipliers'!$B$51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90">
        <f ca="1">IF('Ric 2030'!$A99="RC",INDIRECT("'Ric 2030'!"&amp;'Country Selector'!$B$3&amp;ROW($A99))*10^12,0)*'Process Emissions Multipliers'!$D$51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90">
        <f ca="1">V91*'Process Emissions Multipliers'!$E$51</f>
        <v>0</v>
      </c>
    </row>
    <row r="92" spans="1:42">
      <c r="A92" s="74">
        <v>40</v>
      </c>
      <c r="B92" s="90">
        <f ca="1">IF('Ric 2010'!$A100="RC",INDIRECT("'Ric 2010'!"&amp;'Country Selector'!$B$3&amp;ROW($A100))*10^12,0)</f>
        <v>0</v>
      </c>
      <c r="C92" s="90">
        <f t="shared" ca="1" si="15"/>
        <v>19863536750.449509</v>
      </c>
      <c r="D92" s="90">
        <f t="shared" ca="1" si="12"/>
        <v>39727073500.899017</v>
      </c>
      <c r="E92" s="90">
        <f t="shared" ca="1" si="12"/>
        <v>59590610251.348526</v>
      </c>
      <c r="F92" s="90">
        <f t="shared" ca="1" si="12"/>
        <v>79454147001.798035</v>
      </c>
      <c r="G92" s="90">
        <f t="shared" ca="1" si="12"/>
        <v>99317683752.247543</v>
      </c>
      <c r="H92" s="90">
        <f t="shared" ca="1" si="12"/>
        <v>119181220502.69705</v>
      </c>
      <c r="I92" s="90">
        <f t="shared" ca="1" si="12"/>
        <v>139044757253.14655</v>
      </c>
      <c r="J92" s="90">
        <f t="shared" ca="1" si="12"/>
        <v>158908294003.59607</v>
      </c>
      <c r="K92" s="90">
        <f t="shared" ca="1" si="12"/>
        <v>178771830754.04559</v>
      </c>
      <c r="L92" s="90">
        <f ca="1">IF('Ric 2020'!$A100="RC",INDIRECT("'Ric 2020'!"&amp;'Country Selector'!$B$3&amp;ROW($A100))*10^12,0)*'Process Emissions Multipliers'!$B$51</f>
        <v>198635367504.49509</v>
      </c>
      <c r="M92" s="90">
        <f t="shared" ca="1" si="16"/>
        <v>178771830754.04559</v>
      </c>
      <c r="N92" s="90">
        <f t="shared" ca="1" si="13"/>
        <v>158908294003.59607</v>
      </c>
      <c r="O92" s="90">
        <f t="shared" ca="1" si="13"/>
        <v>139044757253.14655</v>
      </c>
      <c r="P92" s="90">
        <f t="shared" ca="1" si="13"/>
        <v>119181220502.69705</v>
      </c>
      <c r="Q92" s="90">
        <f t="shared" ca="1" si="13"/>
        <v>99317683752.247543</v>
      </c>
      <c r="R92" s="90">
        <f t="shared" ca="1" si="13"/>
        <v>79454147001.798035</v>
      </c>
      <c r="S92" s="90">
        <f t="shared" ca="1" si="13"/>
        <v>59590610251.348526</v>
      </c>
      <c r="T92" s="90">
        <f t="shared" ca="1" si="13"/>
        <v>39727073500.899017</v>
      </c>
      <c r="U92" s="90">
        <f t="shared" ca="1" si="13"/>
        <v>19863536750.449509</v>
      </c>
      <c r="V92" s="90">
        <f ca="1">IF('Ric 2030'!$A100="RC",INDIRECT("'Ric 2030'!"&amp;'Country Selector'!$B$3&amp;ROW($A100))*10^12,0)*'Process Emissions Multipliers'!$D$51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90">
        <f ca="1">V92*'Process Emissions Multipliers'!$E$51</f>
        <v>0</v>
      </c>
    </row>
    <row r="93" spans="1:42">
      <c r="A93" s="74">
        <v>41</v>
      </c>
      <c r="B93" s="90">
        <f ca="1">IF('Ric 2010'!$A101="RC",INDIRECT("'Ric 2010'!"&amp;'Country Selector'!$B$3&amp;ROW($A101))*10^12,0)</f>
        <v>72052585527.118134</v>
      </c>
      <c r="C93" s="90">
        <f t="shared" ca="1" si="15"/>
        <v>64847326974.406326</v>
      </c>
      <c r="D93" s="90">
        <f t="shared" ca="1" si="12"/>
        <v>57642068421.694504</v>
      </c>
      <c r="E93" s="90">
        <f t="shared" ca="1" si="12"/>
        <v>50436809868.982689</v>
      </c>
      <c r="F93" s="90">
        <f t="shared" ca="1" si="12"/>
        <v>43231551316.270882</v>
      </c>
      <c r="G93" s="90">
        <f t="shared" ca="1" si="12"/>
        <v>36026292763.559067</v>
      </c>
      <c r="H93" s="90">
        <f t="shared" ca="1" si="12"/>
        <v>28821034210.847252</v>
      </c>
      <c r="I93" s="90">
        <f t="shared" ca="1" si="12"/>
        <v>21615775658.135441</v>
      </c>
      <c r="J93" s="90">
        <f t="shared" ca="1" si="12"/>
        <v>14410517105.423626</v>
      </c>
      <c r="K93" s="90">
        <f t="shared" ca="1" si="12"/>
        <v>7205258552.711813</v>
      </c>
      <c r="L93" s="90">
        <f ca="1">IF('Ric 2020'!$A101="RC",INDIRECT("'Ric 2020'!"&amp;'Country Selector'!$B$3&amp;ROW($A101))*10^12,0)*'Process Emissions Multipliers'!$B$51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90">
        <f ca="1">IF('Ric 2030'!$A101="RC",INDIRECT("'Ric 2030'!"&amp;'Country Selector'!$B$3&amp;ROW($A101))*10^12,0)*'Process Emissions Multipliers'!$D$51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90">
        <f ca="1">V93*'Process Emissions Multipliers'!$E$51</f>
        <v>0</v>
      </c>
    </row>
    <row r="94" spans="1:42">
      <c r="A94" s="74">
        <v>42</v>
      </c>
      <c r="B94" s="90">
        <f ca="1">IF('Ric 2010'!$A102="RC",INDIRECT("'Ric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90">
        <f ca="1">IF('Ric 2020'!$A102="RC",INDIRECT("'Ric 2020'!"&amp;'Country Selector'!$B$3&amp;ROW($A102))*10^12,0)*'Process Emissions Multipliers'!$B$51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90">
        <f ca="1">IF('Ric 2030'!$A102="RC",INDIRECT("'Ric 2030'!"&amp;'Country Selector'!$B$3&amp;ROW($A102))*10^12,0)*'Process Emissions Multipliers'!$D$51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90">
        <f ca="1">V94*'Process Emissions Multipliers'!$E$51</f>
        <v>0</v>
      </c>
    </row>
    <row r="95" spans="1:42">
      <c r="A95" s="74">
        <v>43</v>
      </c>
      <c r="B95" s="90">
        <f ca="1">IF('Ric 2010'!$A103="RC",INDIRECT("'Ric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90">
        <f ca="1">IF('Ric 2020'!$A103="RC",INDIRECT("'Ric 2020'!"&amp;'Country Selector'!$B$3&amp;ROW($A103))*10^12,0)*'Process Emissions Multipliers'!$B$51</f>
        <v>0</v>
      </c>
      <c r="M95" s="90">
        <f t="shared" ca="1" si="16"/>
        <v>16270440996.718746</v>
      </c>
      <c r="N95" s="90">
        <f t="shared" ca="1" si="13"/>
        <v>32540881993.437492</v>
      </c>
      <c r="O95" s="90">
        <f t="shared" ref="N95:U126" ca="1" si="21">$L95*($V$1-O$1)/($V$1-$L$1)+$V95*(O$1-$L$1)/($V$1-$L$1)</f>
        <v>48811322990.156235</v>
      </c>
      <c r="P95" s="90">
        <f t="shared" ca="1" si="21"/>
        <v>65081763986.874985</v>
      </c>
      <c r="Q95" s="90">
        <f t="shared" ca="1" si="21"/>
        <v>81352204983.593735</v>
      </c>
      <c r="R95" s="90">
        <f t="shared" ca="1" si="21"/>
        <v>97622645980.312469</v>
      </c>
      <c r="S95" s="90">
        <f t="shared" ca="1" si="21"/>
        <v>113893086977.03122</v>
      </c>
      <c r="T95" s="90">
        <f t="shared" ca="1" si="21"/>
        <v>130163527973.74997</v>
      </c>
      <c r="U95" s="90">
        <f t="shared" ca="1" si="21"/>
        <v>146433968970.46872</v>
      </c>
      <c r="V95" s="90">
        <f ca="1">IF('Ric 2030'!$A103="RC",INDIRECT("'Ric 2030'!"&amp;'Country Selector'!$B$3&amp;ROW($A103))*10^12,0)*'Process Emissions Multipliers'!$D$51</f>
        <v>162704409967.18747</v>
      </c>
      <c r="W95" s="90">
        <f t="shared" ref="W95:AL110" ca="1" si="22">$V95*($AP$1-W$1)/($AP$1-$V$1)+$AP95*(W$1-$V$1)/($AP$1-$V$1)</f>
        <v>162704409967.18747</v>
      </c>
      <c r="X95" s="90">
        <f t="shared" ca="1" si="22"/>
        <v>162704409967.18747</v>
      </c>
      <c r="Y95" s="90">
        <f t="shared" ca="1" si="22"/>
        <v>162704409967.18747</v>
      </c>
      <c r="Z95" s="90">
        <f t="shared" ca="1" si="22"/>
        <v>162704409967.18747</v>
      </c>
      <c r="AA95" s="90">
        <f t="shared" ca="1" si="22"/>
        <v>162704409967.18747</v>
      </c>
      <c r="AB95" s="90">
        <f t="shared" ca="1" si="22"/>
        <v>162704409967.18744</v>
      </c>
      <c r="AC95" s="90">
        <f t="shared" ca="1" si="22"/>
        <v>162704409967.18744</v>
      </c>
      <c r="AD95" s="90">
        <f t="shared" ca="1" si="22"/>
        <v>162704409967.18744</v>
      </c>
      <c r="AE95" s="90">
        <f t="shared" ca="1" si="22"/>
        <v>162704409967.18747</v>
      </c>
      <c r="AF95" s="90">
        <f t="shared" ca="1" si="22"/>
        <v>162704409967.18747</v>
      </c>
      <c r="AG95" s="90">
        <f t="shared" ca="1" si="22"/>
        <v>162704409967.18747</v>
      </c>
      <c r="AH95" s="90">
        <f t="shared" ca="1" si="22"/>
        <v>162704409967.18744</v>
      </c>
      <c r="AI95" s="90">
        <f t="shared" ca="1" si="22"/>
        <v>162704409967.18744</v>
      </c>
      <c r="AJ95" s="90">
        <f t="shared" ca="1" si="22"/>
        <v>162704409967.18744</v>
      </c>
      <c r="AK95" s="90">
        <f t="shared" ca="1" si="22"/>
        <v>162704409967.18747</v>
      </c>
      <c r="AL95" s="90">
        <f t="shared" ca="1" si="22"/>
        <v>162704409967.18747</v>
      </c>
      <c r="AM95" s="90">
        <f t="shared" ca="1" si="19"/>
        <v>162704409967.18747</v>
      </c>
      <c r="AN95" s="90">
        <f t="shared" ca="1" si="19"/>
        <v>162704409967.18747</v>
      </c>
      <c r="AO95" s="90">
        <f t="shared" ca="1" si="19"/>
        <v>162704409967.18747</v>
      </c>
      <c r="AP95" s="90">
        <f ca="1">V95*'Process Emissions Multipliers'!$E$51</f>
        <v>162704409967.18747</v>
      </c>
    </row>
    <row r="96" spans="1:42">
      <c r="A96" s="74">
        <v>44</v>
      </c>
      <c r="B96" s="90">
        <f ca="1">IF('Ric 2010'!$A104="RC",INDIRECT("'Ric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90">
        <f ca="1">IF('Ric 2020'!$A104="RC",INDIRECT("'Ric 2020'!"&amp;'Country Selector'!$B$3&amp;ROW($A104))*10^12,0)*'Process Emissions Multipliers'!$B$51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90">
        <f ca="1">IF('Ric 2030'!$A104="RC",INDIRECT("'Ric 2030'!"&amp;'Country Selector'!$B$3&amp;ROW($A104))*10^12,0)*'Process Emissions Multipliers'!$D$51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90">
        <f ca="1">V96*'Process Emissions Multipliers'!$E$51</f>
        <v>0</v>
      </c>
    </row>
    <row r="97" spans="1:42">
      <c r="A97" s="74">
        <v>45</v>
      </c>
      <c r="B97" s="90">
        <f ca="1">IF('Ric 2010'!$A105="RC",INDIRECT("'Ric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90">
        <f ca="1">IF('Ric 2020'!$A105="RC",INDIRECT("'Ric 2020'!"&amp;'Country Selector'!$B$3&amp;ROW($A105))*10^12,0)*'Process Emissions Multipliers'!$B$51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90">
        <f ca="1">IF('Ric 2030'!$A105="RC",INDIRECT("'Ric 2030'!"&amp;'Country Selector'!$B$3&amp;ROW($A105))*10^12,0)*'Process Emissions Multipliers'!$D$51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90">
        <f ca="1">V97*'Process Emissions Multipliers'!$E$51</f>
        <v>0</v>
      </c>
    </row>
    <row r="98" spans="1:42">
      <c r="A98" s="74">
        <v>46</v>
      </c>
      <c r="B98" s="90">
        <f ca="1">IF('Ric 2010'!$A106="RC",INDIRECT("'Ric 2010'!"&amp;'Country Selector'!$B$3&amp;ROW($A106))*10^12,0)</f>
        <v>0</v>
      </c>
      <c r="C98" s="90">
        <f t="shared" ca="1" si="15"/>
        <v>37384081148.657646</v>
      </c>
      <c r="D98" s="90">
        <f t="shared" ca="1" si="20"/>
        <v>74768162297.315292</v>
      </c>
      <c r="E98" s="90">
        <f t="shared" ca="1" si="20"/>
        <v>112152243445.97295</v>
      </c>
      <c r="F98" s="90">
        <f t="shared" ca="1" si="20"/>
        <v>149536324594.63058</v>
      </c>
      <c r="G98" s="90">
        <f t="shared" ca="1" si="20"/>
        <v>186920405743.28824</v>
      </c>
      <c r="H98" s="90">
        <f t="shared" ca="1" si="20"/>
        <v>224304486891.94589</v>
      </c>
      <c r="I98" s="90">
        <f t="shared" ca="1" si="20"/>
        <v>261688568040.60352</v>
      </c>
      <c r="J98" s="90">
        <f t="shared" ca="1" si="20"/>
        <v>299072649189.26117</v>
      </c>
      <c r="K98" s="90">
        <f t="shared" ca="1" si="20"/>
        <v>336456730337.91882</v>
      </c>
      <c r="L98" s="90">
        <f ca="1">IF('Ric 2020'!$A106="RC",INDIRECT("'Ric 2020'!"&amp;'Country Selector'!$B$3&amp;ROW($A106))*10^12,0)*'Process Emissions Multipliers'!$B$51</f>
        <v>373840811486.57648</v>
      </c>
      <c r="M98" s="90">
        <f t="shared" ca="1" si="16"/>
        <v>343226318819.92413</v>
      </c>
      <c r="N98" s="90">
        <f t="shared" ca="1" si="21"/>
        <v>312611826153.27179</v>
      </c>
      <c r="O98" s="90">
        <f t="shared" ca="1" si="21"/>
        <v>281997333486.61945</v>
      </c>
      <c r="P98" s="90">
        <f t="shared" ca="1" si="21"/>
        <v>251382840819.96716</v>
      </c>
      <c r="Q98" s="90">
        <f t="shared" ca="1" si="21"/>
        <v>220768348153.31482</v>
      </c>
      <c r="R98" s="90">
        <f t="shared" ca="1" si="21"/>
        <v>190153855486.66248</v>
      </c>
      <c r="S98" s="90">
        <f t="shared" ca="1" si="21"/>
        <v>159539362820.01016</v>
      </c>
      <c r="T98" s="90">
        <f t="shared" ca="1" si="21"/>
        <v>128924870153.35782</v>
      </c>
      <c r="U98" s="90">
        <f t="shared" ca="1" si="21"/>
        <v>98310377486.705475</v>
      </c>
      <c r="V98" s="90">
        <f ca="1">IF('Ric 2030'!$A106="RC",INDIRECT("'Ric 2030'!"&amp;'Country Selector'!$B$3&amp;ROW($A106))*10^12,0)*'Process Emissions Multipliers'!$D$51</f>
        <v>67695884820.053154</v>
      </c>
      <c r="W98" s="90">
        <f t="shared" ca="1" si="22"/>
        <v>67695884820.053154</v>
      </c>
      <c r="X98" s="90">
        <f t="shared" ca="1" si="22"/>
        <v>67695884820.053154</v>
      </c>
      <c r="Y98" s="90">
        <f t="shared" ca="1" si="22"/>
        <v>67695884820.053154</v>
      </c>
      <c r="Z98" s="90">
        <f t="shared" ca="1" si="22"/>
        <v>67695884820.053162</v>
      </c>
      <c r="AA98" s="90">
        <f t="shared" ca="1" si="22"/>
        <v>67695884820.053162</v>
      </c>
      <c r="AB98" s="90">
        <f t="shared" ca="1" si="22"/>
        <v>67695884820.053154</v>
      </c>
      <c r="AC98" s="90">
        <f t="shared" ca="1" si="22"/>
        <v>67695884820.053162</v>
      </c>
      <c r="AD98" s="90">
        <f t="shared" ca="1" si="22"/>
        <v>67695884820.053154</v>
      </c>
      <c r="AE98" s="90">
        <f t="shared" ca="1" si="22"/>
        <v>67695884820.053154</v>
      </c>
      <c r="AF98" s="90">
        <f t="shared" ca="1" si="22"/>
        <v>67695884820.053146</v>
      </c>
      <c r="AG98" s="90">
        <f t="shared" ca="1" si="22"/>
        <v>67695884820.053154</v>
      </c>
      <c r="AH98" s="90">
        <f t="shared" ca="1" si="22"/>
        <v>67695884820.053154</v>
      </c>
      <c r="AI98" s="90">
        <f t="shared" ca="1" si="22"/>
        <v>67695884820.053162</v>
      </c>
      <c r="AJ98" s="90">
        <f t="shared" ca="1" si="22"/>
        <v>67695884820.053154</v>
      </c>
      <c r="AK98" s="90">
        <f t="shared" ca="1" si="22"/>
        <v>67695884820.053162</v>
      </c>
      <c r="AL98" s="90">
        <f t="shared" ca="1" si="22"/>
        <v>67695884820.053162</v>
      </c>
      <c r="AM98" s="90">
        <f t="shared" ca="1" si="19"/>
        <v>67695884820.053154</v>
      </c>
      <c r="AN98" s="90">
        <f t="shared" ca="1" si="19"/>
        <v>67695884820.053154</v>
      </c>
      <c r="AO98" s="90">
        <f t="shared" ca="1" si="19"/>
        <v>67695884820.053154</v>
      </c>
      <c r="AP98" s="90">
        <f ca="1">V98*'Process Emissions Multipliers'!$E$51</f>
        <v>67695884820.053154</v>
      </c>
    </row>
    <row r="99" spans="1:42">
      <c r="A99" s="74">
        <v>47</v>
      </c>
      <c r="B99" s="90">
        <f ca="1">IF('Ric 2010'!$A107="RC",INDIRECT("'Ric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90">
        <f ca="1">IF('Ric 2020'!$A107="RC",INDIRECT("'Ric 2020'!"&amp;'Country Selector'!$B$3&amp;ROW($A107))*10^12,0)*'Process Emissions Multipliers'!$B$51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90">
        <f ca="1">IF('Ric 2030'!$A107="RC",INDIRECT("'Ric 2030'!"&amp;'Country Selector'!$B$3&amp;ROW($A107))*10^12,0)*'Process Emissions Multipliers'!$D$51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90">
        <f ca="1">V99*'Process Emissions Multipliers'!$E$51</f>
        <v>0</v>
      </c>
    </row>
    <row r="100" spans="1:42">
      <c r="A100" s="74">
        <v>48</v>
      </c>
      <c r="B100" s="90">
        <f ca="1">IF('Ric 2010'!$A108="RC",INDIRECT("'Ric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90">
        <f ca="1">IF('Ric 2020'!$A108="RC",INDIRECT("'Ric 2020'!"&amp;'Country Selector'!$B$3&amp;ROW($A108))*10^12,0)*'Process Emissions Multipliers'!$B$51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90">
        <f ca="1">IF('Ric 2030'!$A108="RC",INDIRECT("'Ric 2030'!"&amp;'Country Selector'!$B$3&amp;ROW($A108))*10^12,0)*'Process Emissions Multipliers'!$D$51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90">
        <f ca="1">V100*'Process Emissions Multipliers'!$E$51</f>
        <v>0</v>
      </c>
    </row>
    <row r="101" spans="1:42">
      <c r="A101" s="74">
        <v>49</v>
      </c>
      <c r="B101" s="90">
        <f ca="1">IF('Ric 2010'!$A109="RC",INDIRECT("'Ric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90">
        <f ca="1">IF('Ric 2020'!$A109="RC",INDIRECT("'Ric 2020'!"&amp;'Country Selector'!$B$3&amp;ROW($A109))*10^12,0)*'Process Emissions Multipliers'!$B$51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90">
        <f ca="1">IF('Ric 2030'!$A109="RC",INDIRECT("'Ric 2030'!"&amp;'Country Selector'!$B$3&amp;ROW($A109))*10^12,0)*'Process Emissions Multipliers'!$D$51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90">
        <f ca="1">V101*'Process Emissions Multipliers'!$E$51</f>
        <v>0</v>
      </c>
    </row>
    <row r="102" spans="1:42">
      <c r="A102" s="74">
        <v>50</v>
      </c>
      <c r="B102" s="90">
        <f ca="1">IF('Ric 2010'!$A110="RC",INDIRECT("'Ric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90">
        <f ca="1">IF('Ric 2020'!$A110="RC",INDIRECT("'Ric 2020'!"&amp;'Country Selector'!$B$3&amp;ROW($A110))*10^12,0)*'Process Emissions Multipliers'!$B$51</f>
        <v>0</v>
      </c>
      <c r="M102" s="90">
        <f t="shared" ca="1" si="16"/>
        <v>32653395789.551781</v>
      </c>
      <c r="N102" s="90">
        <f t="shared" ca="1" si="21"/>
        <v>65306791579.103561</v>
      </c>
      <c r="O102" s="90">
        <f t="shared" ca="1" si="21"/>
        <v>97960187368.65535</v>
      </c>
      <c r="P102" s="90">
        <f t="shared" ca="1" si="21"/>
        <v>130613583158.20712</v>
      </c>
      <c r="Q102" s="90">
        <f t="shared" ca="1" si="21"/>
        <v>163266978947.75891</v>
      </c>
      <c r="R102" s="90">
        <f t="shared" ca="1" si="21"/>
        <v>195920374737.3107</v>
      </c>
      <c r="S102" s="90">
        <f t="shared" ca="1" si="21"/>
        <v>228573770526.86249</v>
      </c>
      <c r="T102" s="90">
        <f t="shared" ca="1" si="21"/>
        <v>261227166316.41425</v>
      </c>
      <c r="U102" s="90">
        <f t="shared" ca="1" si="21"/>
        <v>293880562105.966</v>
      </c>
      <c r="V102" s="90">
        <f ca="1">IF('Ric 2030'!$A110="RC",INDIRECT("'Ric 2030'!"&amp;'Country Selector'!$B$3&amp;ROW($A110))*10^12,0)*'Process Emissions Multipliers'!$D$51</f>
        <v>326533957895.51782</v>
      </c>
      <c r="W102" s="90">
        <f t="shared" ca="1" si="22"/>
        <v>326533957895.51782</v>
      </c>
      <c r="X102" s="90">
        <f t="shared" ca="1" si="22"/>
        <v>326533957895.51776</v>
      </c>
      <c r="Y102" s="90">
        <f t="shared" ca="1" si="22"/>
        <v>326533957895.51782</v>
      </c>
      <c r="Z102" s="90">
        <f t="shared" ca="1" si="22"/>
        <v>326533957895.51782</v>
      </c>
      <c r="AA102" s="90">
        <f t="shared" ca="1" si="22"/>
        <v>326533957895.51782</v>
      </c>
      <c r="AB102" s="90">
        <f t="shared" ca="1" si="22"/>
        <v>326533957895.51782</v>
      </c>
      <c r="AC102" s="90">
        <f t="shared" ca="1" si="22"/>
        <v>326533957895.51782</v>
      </c>
      <c r="AD102" s="90">
        <f t="shared" ca="1" si="22"/>
        <v>326533957895.51782</v>
      </c>
      <c r="AE102" s="90">
        <f t="shared" ca="1" si="22"/>
        <v>326533957895.51782</v>
      </c>
      <c r="AF102" s="90">
        <f t="shared" ca="1" si="22"/>
        <v>326533957895.51782</v>
      </c>
      <c r="AG102" s="90">
        <f t="shared" ca="1" si="22"/>
        <v>326533957895.51782</v>
      </c>
      <c r="AH102" s="90">
        <f t="shared" ca="1" si="22"/>
        <v>326533957895.51782</v>
      </c>
      <c r="AI102" s="90">
        <f t="shared" ca="1" si="22"/>
        <v>326533957895.51782</v>
      </c>
      <c r="AJ102" s="90">
        <f t="shared" ca="1" si="22"/>
        <v>326533957895.51782</v>
      </c>
      <c r="AK102" s="90">
        <f t="shared" ca="1" si="22"/>
        <v>326533957895.51782</v>
      </c>
      <c r="AL102" s="90">
        <f t="shared" ca="1" si="22"/>
        <v>326533957895.51782</v>
      </c>
      <c r="AM102" s="90">
        <f t="shared" ca="1" si="19"/>
        <v>326533957895.51782</v>
      </c>
      <c r="AN102" s="90">
        <f t="shared" ca="1" si="19"/>
        <v>326533957895.51776</v>
      </c>
      <c r="AO102" s="90">
        <f t="shared" ca="1" si="19"/>
        <v>326533957895.51782</v>
      </c>
      <c r="AP102" s="90">
        <f ca="1">V102*'Process Emissions Multipliers'!$E$51</f>
        <v>326533957895.51782</v>
      </c>
    </row>
    <row r="103" spans="1:42">
      <c r="A103" s="74">
        <v>51</v>
      </c>
      <c r="B103" s="90">
        <f ca="1">IF('Ric 2010'!$A111="RC",INDIRECT("'Ric 2010'!"&amp;'Country Selector'!$B$3&amp;ROW($A111))*10^12,0)</f>
        <v>64379559113.798553</v>
      </c>
      <c r="C103" s="90">
        <f t="shared" ca="1" si="15"/>
        <v>57941603202.418701</v>
      </c>
      <c r="D103" s="90">
        <f t="shared" ca="1" si="20"/>
        <v>51503647291.038841</v>
      </c>
      <c r="E103" s="90">
        <f t="shared" ca="1" si="20"/>
        <v>45065691379.658981</v>
      </c>
      <c r="F103" s="90">
        <f t="shared" ca="1" si="20"/>
        <v>38627735468.279129</v>
      </c>
      <c r="G103" s="90">
        <f t="shared" ca="1" si="20"/>
        <v>32189779556.899281</v>
      </c>
      <c r="H103" s="90">
        <f t="shared" ca="1" si="20"/>
        <v>25751823645.519421</v>
      </c>
      <c r="I103" s="90">
        <f t="shared" ca="1" si="20"/>
        <v>19313867734.139565</v>
      </c>
      <c r="J103" s="90">
        <f t="shared" ca="1" si="20"/>
        <v>12875911822.75971</v>
      </c>
      <c r="K103" s="90">
        <f t="shared" ca="1" si="20"/>
        <v>6437955911.3798552</v>
      </c>
      <c r="L103" s="90">
        <f ca="1">IF('Ric 2020'!$A111="RC",INDIRECT("'Ric 2020'!"&amp;'Country Selector'!$B$3&amp;ROW($A111))*10^12,0)*'Process Emissions Multipliers'!$B$51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90">
        <f ca="1">IF('Ric 2030'!$A111="RC",INDIRECT("'Ric 2030'!"&amp;'Country Selector'!$B$3&amp;ROW($A111))*10^12,0)*'Process Emissions Multipliers'!$D$51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90">
        <f ca="1">V103*'Process Emissions Multipliers'!$E$51</f>
        <v>0</v>
      </c>
    </row>
    <row r="104" spans="1:42">
      <c r="A104" s="74">
        <v>52</v>
      </c>
      <c r="B104" s="90">
        <f ca="1">IF('Ric 2010'!$A112="RC",INDIRECT("'Ric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90">
        <f ca="1">IF('Ric 2020'!$A112="RC",INDIRECT("'Ric 2020'!"&amp;'Country Selector'!$B$3&amp;ROW($A112))*10^12,0)*'Process Emissions Multipliers'!$B$51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90">
        <f ca="1">IF('Ric 2030'!$A112="RC",INDIRECT("'Ric 2030'!"&amp;'Country Selector'!$B$3&amp;ROW($A112))*10^12,0)*'Process Emissions Multipliers'!$D$51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90">
        <f ca="1">V104*'Process Emissions Multipliers'!$E$51</f>
        <v>0</v>
      </c>
    </row>
    <row r="105" spans="1:42">
      <c r="A105" s="74">
        <v>53</v>
      </c>
      <c r="B105" s="90">
        <f ca="1">IF('Ric 2010'!$A113="RC",INDIRECT("'Ric 2010'!"&amp;'Country Selector'!$B$3&amp;ROW($A113))*10^12,0)</f>
        <v>236686325394.49374</v>
      </c>
      <c r="C105" s="90">
        <f t="shared" ca="1" si="15"/>
        <v>213017692855.04437</v>
      </c>
      <c r="D105" s="90">
        <f t="shared" ca="1" si="20"/>
        <v>189349060315.595</v>
      </c>
      <c r="E105" s="90">
        <f t="shared" ca="1" si="20"/>
        <v>165680427776.14563</v>
      </c>
      <c r="F105" s="90">
        <f t="shared" ca="1" si="20"/>
        <v>142011795236.69623</v>
      </c>
      <c r="G105" s="90">
        <f t="shared" ca="1" si="20"/>
        <v>118343162697.24687</v>
      </c>
      <c r="H105" s="90">
        <f t="shared" ca="1" si="20"/>
        <v>94674530157.797501</v>
      </c>
      <c r="I105" s="90">
        <f t="shared" ca="1" si="20"/>
        <v>71005897618.348114</v>
      </c>
      <c r="J105" s="90">
        <f t="shared" ca="1" si="20"/>
        <v>47337265078.89875</v>
      </c>
      <c r="K105" s="90">
        <f t="shared" ca="1" si="20"/>
        <v>23668632539.449375</v>
      </c>
      <c r="L105" s="90">
        <f ca="1">IF('Ric 2020'!$A113="RC",INDIRECT("'Ric 2020'!"&amp;'Country Selector'!$B$3&amp;ROW($A113))*10^12,0)*'Process Emissions Multipliers'!$B$51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90">
        <f ca="1">IF('Ric 2030'!$A113="RC",INDIRECT("'Ric 2030'!"&amp;'Country Selector'!$B$3&amp;ROW($A113))*10^12,0)*'Process Emissions Multipliers'!$D$51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90">
        <f ca="1">V105*'Process Emissions Multipliers'!$E$51</f>
        <v>0</v>
      </c>
    </row>
    <row r="106" spans="1:42">
      <c r="A106" s="74">
        <v>54</v>
      </c>
      <c r="B106" s="90">
        <f ca="1">IF('Ric 2010'!$A114="RC",INDIRECT("'Ric 2010'!"&amp;'Country Selector'!$B$3&amp;ROW($A114))*10^12,0)</f>
        <v>0</v>
      </c>
      <c r="C106" s="90">
        <f t="shared" ca="1" si="15"/>
        <v>6312671419.0415516</v>
      </c>
      <c r="D106" s="90">
        <f t="shared" ca="1" si="20"/>
        <v>12625342838.083103</v>
      </c>
      <c r="E106" s="90">
        <f t="shared" ca="1" si="20"/>
        <v>18938014257.124653</v>
      </c>
      <c r="F106" s="90">
        <f t="shared" ca="1" si="20"/>
        <v>25250685676.166206</v>
      </c>
      <c r="G106" s="90">
        <f t="shared" ca="1" si="20"/>
        <v>31563357095.207756</v>
      </c>
      <c r="H106" s="90">
        <f t="shared" ca="1" si="20"/>
        <v>37876028514.249306</v>
      </c>
      <c r="I106" s="90">
        <f t="shared" ca="1" si="20"/>
        <v>44188699933.290855</v>
      </c>
      <c r="J106" s="90">
        <f t="shared" ca="1" si="20"/>
        <v>50501371352.332413</v>
      </c>
      <c r="K106" s="90">
        <f t="shared" ca="1" si="20"/>
        <v>56814042771.373962</v>
      </c>
      <c r="L106" s="90">
        <f ca="1">IF('Ric 2020'!$A114="RC",INDIRECT("'Ric 2020'!"&amp;'Country Selector'!$B$3&amp;ROW($A114))*10^12,0)*'Process Emissions Multipliers'!$B$51</f>
        <v>63126714190.415512</v>
      </c>
      <c r="M106" s="90">
        <f t="shared" ca="1" si="16"/>
        <v>56814042771.373962</v>
      </c>
      <c r="N106" s="90">
        <f t="shared" ca="1" si="21"/>
        <v>50501371352.332413</v>
      </c>
      <c r="O106" s="90">
        <f t="shared" ca="1" si="21"/>
        <v>44188699933.290855</v>
      </c>
      <c r="P106" s="90">
        <f t="shared" ca="1" si="21"/>
        <v>37876028514.249306</v>
      </c>
      <c r="Q106" s="90">
        <f t="shared" ca="1" si="21"/>
        <v>31563357095.207756</v>
      </c>
      <c r="R106" s="90">
        <f t="shared" ca="1" si="21"/>
        <v>25250685676.166206</v>
      </c>
      <c r="S106" s="90">
        <f t="shared" ca="1" si="21"/>
        <v>18938014257.124653</v>
      </c>
      <c r="T106" s="90">
        <f t="shared" ca="1" si="21"/>
        <v>12625342838.083103</v>
      </c>
      <c r="U106" s="90">
        <f t="shared" ca="1" si="21"/>
        <v>6312671419.0415516</v>
      </c>
      <c r="V106" s="90">
        <f ca="1">IF('Ric 2030'!$A114="RC",INDIRECT("'Ric 2030'!"&amp;'Country Selector'!$B$3&amp;ROW($A114))*10^12,0)*'Process Emissions Multipliers'!$D$51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90">
        <f ca="1">V106*'Process Emissions Multipliers'!$E$51</f>
        <v>0</v>
      </c>
    </row>
    <row r="107" spans="1:42">
      <c r="A107" s="74">
        <v>55</v>
      </c>
      <c r="B107" s="90">
        <f ca="1">IF('Ric 2010'!$A115="RC",INDIRECT("'Ric 2010'!"&amp;'Country Selector'!$B$3&amp;ROW($A115))*10^12,0)</f>
        <v>0</v>
      </c>
      <c r="C107" s="90">
        <f t="shared" ca="1" si="15"/>
        <v>4603666664.2537355</v>
      </c>
      <c r="D107" s="90">
        <f t="shared" ca="1" si="20"/>
        <v>9207333328.5074711</v>
      </c>
      <c r="E107" s="90">
        <f t="shared" ca="1" si="20"/>
        <v>13810999992.761206</v>
      </c>
      <c r="F107" s="90">
        <f t="shared" ca="1" si="20"/>
        <v>18414666657.014942</v>
      </c>
      <c r="G107" s="90">
        <f t="shared" ca="1" si="20"/>
        <v>23018333321.268677</v>
      </c>
      <c r="H107" s="90">
        <f t="shared" ca="1" si="20"/>
        <v>27621999985.522411</v>
      </c>
      <c r="I107" s="90">
        <f t="shared" ca="1" si="20"/>
        <v>32225666649.776146</v>
      </c>
      <c r="J107" s="90">
        <f t="shared" ca="1" si="20"/>
        <v>36829333314.029884</v>
      </c>
      <c r="K107" s="90">
        <f t="shared" ca="1" si="20"/>
        <v>41432999978.283615</v>
      </c>
      <c r="L107" s="90">
        <f ca="1">IF('Ric 2020'!$A115="RC",INDIRECT("'Ric 2020'!"&amp;'Country Selector'!$B$3&amp;ROW($A115))*10^12,0)*'Process Emissions Multipliers'!$B$51</f>
        <v>46036666642.537354</v>
      </c>
      <c r="M107" s="90">
        <f t="shared" ca="1" si="16"/>
        <v>41432999978.283615</v>
      </c>
      <c r="N107" s="90">
        <f t="shared" ca="1" si="21"/>
        <v>36829333314.029884</v>
      </c>
      <c r="O107" s="90">
        <f t="shared" ca="1" si="21"/>
        <v>32225666649.776146</v>
      </c>
      <c r="P107" s="90">
        <f t="shared" ca="1" si="21"/>
        <v>27621999985.522411</v>
      </c>
      <c r="Q107" s="90">
        <f t="shared" ca="1" si="21"/>
        <v>23018333321.268677</v>
      </c>
      <c r="R107" s="90">
        <f t="shared" ca="1" si="21"/>
        <v>18414666657.014942</v>
      </c>
      <c r="S107" s="90">
        <f t="shared" ca="1" si="21"/>
        <v>13810999992.761206</v>
      </c>
      <c r="T107" s="90">
        <f t="shared" ca="1" si="21"/>
        <v>9207333328.5074711</v>
      </c>
      <c r="U107" s="90">
        <f t="shared" ca="1" si="21"/>
        <v>4603666664.2537355</v>
      </c>
      <c r="V107" s="90">
        <f ca="1">IF('Ric 2030'!$A115="RC",INDIRECT("'Ric 2030'!"&amp;'Country Selector'!$B$3&amp;ROW($A115))*10^12,0)*'Process Emissions Multipliers'!$D$51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90">
        <f ca="1">V107*'Process Emissions Multipliers'!$E$51</f>
        <v>0</v>
      </c>
    </row>
    <row r="108" spans="1:42">
      <c r="A108" s="74">
        <v>56</v>
      </c>
      <c r="B108" s="90">
        <f ca="1">IF('Ric 2010'!$A116="RC",INDIRECT("'Ric 2010'!"&amp;'Country Selector'!$B$3&amp;ROW($A116))*10^12,0)</f>
        <v>0</v>
      </c>
      <c r="C108" s="90">
        <f t="shared" ca="1" si="15"/>
        <v>8188950236.6901951</v>
      </c>
      <c r="D108" s="90">
        <f t="shared" ca="1" si="20"/>
        <v>16377900473.38039</v>
      </c>
      <c r="E108" s="90">
        <f t="shared" ca="1" si="20"/>
        <v>24566850710.070583</v>
      </c>
      <c r="F108" s="90">
        <f t="shared" ca="1" si="20"/>
        <v>32755800946.76078</v>
      </c>
      <c r="G108" s="90">
        <f t="shared" ca="1" si="20"/>
        <v>40944751183.450974</v>
      </c>
      <c r="H108" s="90">
        <f t="shared" ca="1" si="20"/>
        <v>49133701420.141167</v>
      </c>
      <c r="I108" s="90">
        <f t="shared" ca="1" si="20"/>
        <v>57322651656.83136</v>
      </c>
      <c r="J108" s="90">
        <f t="shared" ca="1" si="20"/>
        <v>65511601893.521561</v>
      </c>
      <c r="K108" s="90">
        <f t="shared" ca="1" si="20"/>
        <v>73700552130.211761</v>
      </c>
      <c r="L108" s="90">
        <f ca="1">IF('Ric 2020'!$A116="RC",INDIRECT("'Ric 2020'!"&amp;'Country Selector'!$B$3&amp;ROW($A116))*10^12,0)*'Process Emissions Multipliers'!$B$51</f>
        <v>81889502366.901947</v>
      </c>
      <c r="M108" s="90">
        <f t="shared" ca="1" si="16"/>
        <v>73700552130.211761</v>
      </c>
      <c r="N108" s="90">
        <f t="shared" ca="1" si="21"/>
        <v>65511601893.521561</v>
      </c>
      <c r="O108" s="90">
        <f t="shared" ca="1" si="21"/>
        <v>57322651656.83136</v>
      </c>
      <c r="P108" s="90">
        <f t="shared" ca="1" si="21"/>
        <v>49133701420.141167</v>
      </c>
      <c r="Q108" s="90">
        <f t="shared" ca="1" si="21"/>
        <v>40944751183.450974</v>
      </c>
      <c r="R108" s="90">
        <f t="shared" ca="1" si="21"/>
        <v>32755800946.76078</v>
      </c>
      <c r="S108" s="90">
        <f t="shared" ca="1" si="21"/>
        <v>24566850710.070583</v>
      </c>
      <c r="T108" s="90">
        <f t="shared" ca="1" si="21"/>
        <v>16377900473.38039</v>
      </c>
      <c r="U108" s="90">
        <f t="shared" ca="1" si="21"/>
        <v>8188950236.6901951</v>
      </c>
      <c r="V108" s="90">
        <f ca="1">IF('Ric 2030'!$A116="RC",INDIRECT("'Ric 2030'!"&amp;'Country Selector'!$B$3&amp;ROW($A116))*10^12,0)*'Process Emissions Multipliers'!$D$51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90">
        <f ca="1">V108*'Process Emissions Multipliers'!$E$51</f>
        <v>0</v>
      </c>
    </row>
    <row r="109" spans="1:42">
      <c r="A109" s="74">
        <v>57</v>
      </c>
      <c r="B109" s="90">
        <f ca="1">IF('Ric 2010'!$A117="RC",INDIRECT("'Ric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90">
        <f ca="1">IF('Ric 2020'!$A117="RC",INDIRECT("'Ric 2020'!"&amp;'Country Selector'!$B$3&amp;ROW($A117))*10^12,0)*'Process Emissions Multipliers'!$B$51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90">
        <f ca="1">IF('Ric 2030'!$A117="RC",INDIRECT("'Ric 2030'!"&amp;'Country Selector'!$B$3&amp;ROW($A117))*10^12,0)*'Process Emissions Multipliers'!$D$51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90">
        <f ca="1">V109*'Process Emissions Multipliers'!$E$51</f>
        <v>0</v>
      </c>
    </row>
    <row r="110" spans="1:42">
      <c r="A110" s="74">
        <v>58</v>
      </c>
      <c r="B110" s="90">
        <f ca="1">IF('Ric 2010'!$A118="RC",INDIRECT("'Ric 2010'!"&amp;'Country Selector'!$B$3&amp;ROW($A118))*10^12,0)</f>
        <v>0</v>
      </c>
      <c r="C110" s="90">
        <f t="shared" ca="1" si="15"/>
        <v>4638049237.3926487</v>
      </c>
      <c r="D110" s="90">
        <f t="shared" ca="1" si="20"/>
        <v>9276098474.7852974</v>
      </c>
      <c r="E110" s="90">
        <f t="shared" ca="1" si="20"/>
        <v>13914147712.177944</v>
      </c>
      <c r="F110" s="90">
        <f t="shared" ca="1" si="20"/>
        <v>18552196949.570595</v>
      </c>
      <c r="G110" s="90">
        <f t="shared" ca="1" si="20"/>
        <v>23190246186.963242</v>
      </c>
      <c r="H110" s="90">
        <f t="shared" ca="1" si="20"/>
        <v>27828295424.355888</v>
      </c>
      <c r="I110" s="90">
        <f t="shared" ca="1" si="20"/>
        <v>32466344661.748535</v>
      </c>
      <c r="J110" s="90">
        <f t="shared" ca="1" si="20"/>
        <v>37104393899.14119</v>
      </c>
      <c r="K110" s="90">
        <f t="shared" ca="1" si="20"/>
        <v>41742443136.533836</v>
      </c>
      <c r="L110" s="90">
        <f ca="1">IF('Ric 2020'!$A118="RC",INDIRECT("'Ric 2020'!"&amp;'Country Selector'!$B$3&amp;ROW($A118))*10^12,0)*'Process Emissions Multipliers'!$B$51</f>
        <v>46380492373.926483</v>
      </c>
      <c r="M110" s="90">
        <f t="shared" ca="1" si="16"/>
        <v>41742443136.533836</v>
      </c>
      <c r="N110" s="90">
        <f t="shared" ca="1" si="21"/>
        <v>37104393899.14119</v>
      </c>
      <c r="O110" s="90">
        <f t="shared" ca="1" si="21"/>
        <v>32466344661.748535</v>
      </c>
      <c r="P110" s="90">
        <f t="shared" ca="1" si="21"/>
        <v>27828295424.355888</v>
      </c>
      <c r="Q110" s="90">
        <f t="shared" ca="1" si="21"/>
        <v>23190246186.963242</v>
      </c>
      <c r="R110" s="90">
        <f t="shared" ca="1" si="21"/>
        <v>18552196949.570595</v>
      </c>
      <c r="S110" s="90">
        <f t="shared" ca="1" si="21"/>
        <v>13914147712.177944</v>
      </c>
      <c r="T110" s="90">
        <f t="shared" ca="1" si="21"/>
        <v>9276098474.7852974</v>
      </c>
      <c r="U110" s="90">
        <f t="shared" ca="1" si="21"/>
        <v>4638049237.3926487</v>
      </c>
      <c r="V110" s="90">
        <f ca="1">IF('Ric 2030'!$A118="RC",INDIRECT("'Ric 2030'!"&amp;'Country Selector'!$B$3&amp;ROW($A118))*10^12,0)*'Process Emissions Multipliers'!$D$51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90">
        <f ca="1">V110*'Process Emissions Multipliers'!$E$51</f>
        <v>0</v>
      </c>
    </row>
    <row r="111" spans="1:42">
      <c r="A111" s="74">
        <v>59</v>
      </c>
      <c r="B111" s="90">
        <f ca="1">IF('Ric 2010'!$A119="RC",INDIRECT("'Ric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90">
        <f ca="1">IF('Ric 2020'!$A119="RC",INDIRECT("'Ric 2020'!"&amp;'Country Selector'!$B$3&amp;ROW($A119))*10^12,0)*'Process Emissions Multipliers'!$B$51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90">
        <f ca="1">IF('Ric 2030'!$A119="RC",INDIRECT("'Ric 2030'!"&amp;'Country Selector'!$B$3&amp;ROW($A119))*10^12,0)*'Process Emissions Multipliers'!$D$51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90">
        <f ca="1">V111*'Process Emissions Multipliers'!$E$51</f>
        <v>0</v>
      </c>
    </row>
    <row r="112" spans="1:42">
      <c r="A112" s="74">
        <v>60</v>
      </c>
      <c r="B112" s="90">
        <f ca="1">IF('Ric 2010'!$A120="RC",INDIRECT("'Ric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90">
        <f ca="1">IF('Ric 2020'!$A120="RC",INDIRECT("'Ric 2020'!"&amp;'Country Selector'!$B$3&amp;ROW($A120))*10^12,0)*'Process Emissions Multipliers'!$B$51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90">
        <f ca="1">IF('Ric 2030'!$A120="RC",INDIRECT("'Ric 2030'!"&amp;'Country Selector'!$B$3&amp;ROW($A120))*10^12,0)*'Process Emissions Multipliers'!$D$51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90">
        <f ca="1">V112*'Process Emissions Multipliers'!$E$51</f>
        <v>0</v>
      </c>
    </row>
    <row r="113" spans="1:42">
      <c r="A113" s="74">
        <v>61</v>
      </c>
      <c r="B113" s="90">
        <f ca="1">IF('Ric 2010'!$A121="RC",INDIRECT("'Ric 2010'!"&amp;'Country Selector'!$B$3&amp;ROW($A121))*10^12,0)</f>
        <v>0</v>
      </c>
      <c r="C113" s="90">
        <f t="shared" ca="1" si="15"/>
        <v>20436062504.326656</v>
      </c>
      <c r="D113" s="90">
        <f t="shared" ca="1" si="20"/>
        <v>40872125008.653313</v>
      </c>
      <c r="E113" s="90">
        <f t="shared" ca="1" si="20"/>
        <v>61308187512.979965</v>
      </c>
      <c r="F113" s="90">
        <f t="shared" ca="1" si="20"/>
        <v>81744250017.306625</v>
      </c>
      <c r="G113" s="90">
        <f t="shared" ca="1" si="20"/>
        <v>102180312521.63329</v>
      </c>
      <c r="H113" s="90">
        <f t="shared" ca="1" si="20"/>
        <v>122616375025.95993</v>
      </c>
      <c r="I113" s="90">
        <f t="shared" ca="1" si="20"/>
        <v>143052437530.28659</v>
      </c>
      <c r="J113" s="90">
        <f t="shared" ca="1" si="20"/>
        <v>163488500034.61325</v>
      </c>
      <c r="K113" s="90">
        <f t="shared" ca="1" si="20"/>
        <v>183924562538.93991</v>
      </c>
      <c r="L113" s="90">
        <f ca="1">IF('Ric 2020'!$A121="RC",INDIRECT("'Ric 2020'!"&amp;'Country Selector'!$B$3&amp;ROW($A121))*10^12,0)*'Process Emissions Multipliers'!$B$51</f>
        <v>204360625043.26657</v>
      </c>
      <c r="M113" s="90">
        <f t="shared" ca="1" si="16"/>
        <v>183924562538.93991</v>
      </c>
      <c r="N113" s="90">
        <f t="shared" ca="1" si="21"/>
        <v>163488500034.61325</v>
      </c>
      <c r="O113" s="90">
        <f t="shared" ca="1" si="21"/>
        <v>143052437530.28659</v>
      </c>
      <c r="P113" s="90">
        <f t="shared" ca="1" si="21"/>
        <v>122616375025.95993</v>
      </c>
      <c r="Q113" s="90">
        <f t="shared" ca="1" si="21"/>
        <v>102180312521.63329</v>
      </c>
      <c r="R113" s="90">
        <f t="shared" ca="1" si="21"/>
        <v>81744250017.306625</v>
      </c>
      <c r="S113" s="90">
        <f t="shared" ca="1" si="21"/>
        <v>61308187512.979965</v>
      </c>
      <c r="T113" s="90">
        <f t="shared" ca="1" si="21"/>
        <v>40872125008.653313</v>
      </c>
      <c r="U113" s="90">
        <f t="shared" ca="1" si="21"/>
        <v>20436062504.326656</v>
      </c>
      <c r="V113" s="90">
        <f ca="1">IF('Ric 2030'!$A121="RC",INDIRECT("'Ric 2030'!"&amp;'Country Selector'!$B$3&amp;ROW($A121))*10^12,0)*'Process Emissions Multipliers'!$D$51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90">
        <f ca="1">V113*'Process Emissions Multipliers'!$E$51</f>
        <v>0</v>
      </c>
    </row>
    <row r="114" spans="1:42">
      <c r="A114" s="74">
        <v>62</v>
      </c>
      <c r="B114" s="90">
        <f ca="1">IF('Ric 2010'!$A122="RC",INDIRECT("'Ric 2010'!"&amp;'Country Selector'!$B$3&amp;ROW($A122))*10^12,0)</f>
        <v>67488510025.859314</v>
      </c>
      <c r="C114" s="90">
        <f t="shared" ca="1" si="15"/>
        <v>60739659023.273392</v>
      </c>
      <c r="D114" s="90">
        <f t="shared" ca="1" si="20"/>
        <v>53990808020.687454</v>
      </c>
      <c r="E114" s="90">
        <f t="shared" ca="1" si="20"/>
        <v>47241957018.101517</v>
      </c>
      <c r="F114" s="90">
        <f t="shared" ca="1" si="20"/>
        <v>40493106015.515587</v>
      </c>
      <c r="G114" s="90">
        <f t="shared" ca="1" si="20"/>
        <v>33744255012.929657</v>
      </c>
      <c r="H114" s="90">
        <f t="shared" ca="1" si="20"/>
        <v>26995404010.343727</v>
      </c>
      <c r="I114" s="90">
        <f t="shared" ca="1" si="20"/>
        <v>20246553007.757793</v>
      </c>
      <c r="J114" s="90">
        <f t="shared" ca="1" si="20"/>
        <v>13497702005.171864</v>
      </c>
      <c r="K114" s="90">
        <f t="shared" ca="1" si="20"/>
        <v>6748851002.5859318</v>
      </c>
      <c r="L114" s="90">
        <f ca="1">IF('Ric 2020'!$A122="RC",INDIRECT("'Ric 2020'!"&amp;'Country Selector'!$B$3&amp;ROW($A122))*10^12,0)*'Process Emissions Multipliers'!$B$51</f>
        <v>0</v>
      </c>
      <c r="M114" s="90">
        <f t="shared" ca="1" si="16"/>
        <v>4562641394.4779234</v>
      </c>
      <c r="N114" s="90">
        <f t="shared" ca="1" si="21"/>
        <v>9125282788.9558468</v>
      </c>
      <c r="O114" s="90">
        <f t="shared" ca="1" si="21"/>
        <v>13687924183.433771</v>
      </c>
      <c r="P114" s="90">
        <f t="shared" ca="1" si="21"/>
        <v>18250565577.911694</v>
      </c>
      <c r="Q114" s="90">
        <f t="shared" ca="1" si="21"/>
        <v>22813206972.389618</v>
      </c>
      <c r="R114" s="90">
        <f t="shared" ca="1" si="21"/>
        <v>27375848366.867542</v>
      </c>
      <c r="S114" s="90">
        <f t="shared" ca="1" si="21"/>
        <v>31938489761.345467</v>
      </c>
      <c r="T114" s="90">
        <f t="shared" ca="1" si="21"/>
        <v>36501131155.823387</v>
      </c>
      <c r="U114" s="90">
        <f t="shared" ca="1" si="21"/>
        <v>41063772550.301315</v>
      </c>
      <c r="V114" s="90">
        <f ca="1">IF('Ric 2030'!$A122="RC",INDIRECT("'Ric 2030'!"&amp;'Country Selector'!$B$3&amp;ROW($A122))*10^12,0)*'Process Emissions Multipliers'!$D$51</f>
        <v>45626413944.779236</v>
      </c>
      <c r="W114" s="90">
        <f t="shared" ca="1" si="24"/>
        <v>45626413944.779228</v>
      </c>
      <c r="X114" s="90">
        <f t="shared" ca="1" si="24"/>
        <v>45626413944.779236</v>
      </c>
      <c r="Y114" s="90">
        <f t="shared" ca="1" si="24"/>
        <v>45626413944.779243</v>
      </c>
      <c r="Z114" s="90">
        <f t="shared" ca="1" si="24"/>
        <v>45626413944.779236</v>
      </c>
      <c r="AA114" s="90">
        <f t="shared" ca="1" si="24"/>
        <v>45626413944.779236</v>
      </c>
      <c r="AB114" s="90">
        <f t="shared" ca="1" si="24"/>
        <v>45626413944.779236</v>
      </c>
      <c r="AC114" s="90">
        <f t="shared" ca="1" si="24"/>
        <v>45626413944.779236</v>
      </c>
      <c r="AD114" s="90">
        <f t="shared" ca="1" si="24"/>
        <v>45626413944.779236</v>
      </c>
      <c r="AE114" s="90">
        <f t="shared" ca="1" si="24"/>
        <v>45626413944.779236</v>
      </c>
      <c r="AF114" s="90">
        <f t="shared" ca="1" si="24"/>
        <v>45626413944.779236</v>
      </c>
      <c r="AG114" s="90">
        <f t="shared" ca="1" si="24"/>
        <v>45626413944.779236</v>
      </c>
      <c r="AH114" s="90">
        <f t="shared" ca="1" si="24"/>
        <v>45626413944.779236</v>
      </c>
      <c r="AI114" s="90">
        <f t="shared" ca="1" si="24"/>
        <v>45626413944.779236</v>
      </c>
      <c r="AJ114" s="90">
        <f t="shared" ca="1" si="24"/>
        <v>45626413944.779236</v>
      </c>
      <c r="AK114" s="90">
        <f t="shared" ca="1" si="24"/>
        <v>45626413944.779236</v>
      </c>
      <c r="AL114" s="90">
        <f t="shared" ca="1" si="24"/>
        <v>45626413944.779236</v>
      </c>
      <c r="AM114" s="90">
        <f t="shared" ca="1" si="23"/>
        <v>45626413944.779243</v>
      </c>
      <c r="AN114" s="90">
        <f t="shared" ca="1" si="23"/>
        <v>45626413944.779236</v>
      </c>
      <c r="AO114" s="90">
        <f t="shared" ca="1" si="23"/>
        <v>45626413944.779228</v>
      </c>
      <c r="AP114" s="90">
        <f ca="1">V114*'Process Emissions Multipliers'!$E$51</f>
        <v>45626413944.779236</v>
      </c>
    </row>
    <row r="115" spans="1:42">
      <c r="A115" s="74">
        <v>63</v>
      </c>
      <c r="B115" s="90">
        <f ca="1">IF('Ric 2010'!$A123="RC",INDIRECT("'Ric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90">
        <f ca="1">IF('Ric 2020'!$A123="RC",INDIRECT("'Ric 2020'!"&amp;'Country Selector'!$B$3&amp;ROW($A123))*10^12,0)*'Process Emissions Multipliers'!$B$51</f>
        <v>0</v>
      </c>
      <c r="M115" s="90">
        <f t="shared" ca="1" si="16"/>
        <v>4892440547.0887146</v>
      </c>
      <c r="N115" s="90">
        <f t="shared" ca="1" si="21"/>
        <v>9784881094.1774292</v>
      </c>
      <c r="O115" s="90">
        <f t="shared" ca="1" si="21"/>
        <v>14677321641.266144</v>
      </c>
      <c r="P115" s="90">
        <f t="shared" ca="1" si="21"/>
        <v>19569762188.354858</v>
      </c>
      <c r="Q115" s="90">
        <f t="shared" ca="1" si="21"/>
        <v>24462202735.443573</v>
      </c>
      <c r="R115" s="90">
        <f t="shared" ca="1" si="21"/>
        <v>29354643282.532288</v>
      </c>
      <c r="S115" s="90">
        <f t="shared" ca="1" si="21"/>
        <v>34247083829.621002</v>
      </c>
      <c r="T115" s="90">
        <f t="shared" ca="1" si="21"/>
        <v>39139524376.709717</v>
      </c>
      <c r="U115" s="90">
        <f t="shared" ca="1" si="21"/>
        <v>44031964923.798431</v>
      </c>
      <c r="V115" s="90">
        <f ca="1">IF('Ric 2030'!$A123="RC",INDIRECT("'Ric 2030'!"&amp;'Country Selector'!$B$3&amp;ROW($A123))*10^12,0)*'Process Emissions Multipliers'!$D$51</f>
        <v>48924405470.887146</v>
      </c>
      <c r="W115" s="90">
        <f t="shared" ca="1" si="24"/>
        <v>48924405470.887146</v>
      </c>
      <c r="X115" s="90">
        <f t="shared" ca="1" si="24"/>
        <v>48924405470.887146</v>
      </c>
      <c r="Y115" s="90">
        <f t="shared" ca="1" si="24"/>
        <v>48924405470.887146</v>
      </c>
      <c r="Z115" s="90">
        <f t="shared" ca="1" si="24"/>
        <v>48924405470.887146</v>
      </c>
      <c r="AA115" s="90">
        <f t="shared" ca="1" si="24"/>
        <v>48924405470.887146</v>
      </c>
      <c r="AB115" s="90">
        <f t="shared" ca="1" si="24"/>
        <v>48924405470.887146</v>
      </c>
      <c r="AC115" s="90">
        <f t="shared" ca="1" si="24"/>
        <v>48924405470.887146</v>
      </c>
      <c r="AD115" s="90">
        <f t="shared" ca="1" si="24"/>
        <v>48924405470.887146</v>
      </c>
      <c r="AE115" s="90">
        <f t="shared" ca="1" si="24"/>
        <v>48924405470.887146</v>
      </c>
      <c r="AF115" s="90">
        <f t="shared" ca="1" si="24"/>
        <v>48924405470.887146</v>
      </c>
      <c r="AG115" s="90">
        <f t="shared" ca="1" si="24"/>
        <v>48924405470.887146</v>
      </c>
      <c r="AH115" s="90">
        <f t="shared" ca="1" si="24"/>
        <v>48924405470.887146</v>
      </c>
      <c r="AI115" s="90">
        <f t="shared" ca="1" si="24"/>
        <v>48924405470.887146</v>
      </c>
      <c r="AJ115" s="90">
        <f t="shared" ca="1" si="24"/>
        <v>48924405470.887146</v>
      </c>
      <c r="AK115" s="90">
        <f t="shared" ca="1" si="24"/>
        <v>48924405470.887146</v>
      </c>
      <c r="AL115" s="90">
        <f t="shared" ca="1" si="24"/>
        <v>48924405470.887146</v>
      </c>
      <c r="AM115" s="90">
        <f t="shared" ca="1" si="23"/>
        <v>48924405470.887146</v>
      </c>
      <c r="AN115" s="90">
        <f t="shared" ca="1" si="23"/>
        <v>48924405470.887146</v>
      </c>
      <c r="AO115" s="90">
        <f t="shared" ca="1" si="23"/>
        <v>48924405470.887146</v>
      </c>
      <c r="AP115" s="90">
        <f ca="1">V115*'Process Emissions Multipliers'!$E$51</f>
        <v>48924405470.887146</v>
      </c>
    </row>
    <row r="116" spans="1:42">
      <c r="A116" s="74">
        <v>64</v>
      </c>
      <c r="B116" s="90">
        <f ca="1">IF('Ric 2010'!$A124="RC",INDIRECT("'Ric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90">
        <f ca="1">IF('Ric 2020'!$A124="RC",INDIRECT("'Ric 2020'!"&amp;'Country Selector'!$B$3&amp;ROW($A124))*10^12,0)*'Process Emissions Multipliers'!$B$51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90">
        <f ca="1">IF('Ric 2030'!$A124="RC",INDIRECT("'Ric 2030'!"&amp;'Country Selector'!$B$3&amp;ROW($A124))*10^12,0)*'Process Emissions Multipliers'!$D$51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90">
        <f ca="1">V116*'Process Emissions Multipliers'!$E$51</f>
        <v>0</v>
      </c>
    </row>
    <row r="117" spans="1:42">
      <c r="A117" s="74">
        <v>65</v>
      </c>
      <c r="B117" s="90">
        <f ca="1">IF('Ric 2010'!$A125="RC",INDIRECT("'Ric 2010'!"&amp;'Country Selector'!$B$3&amp;ROW($A125))*10^12,0)</f>
        <v>18520153486.130566</v>
      </c>
      <c r="C117" s="90">
        <f t="shared" ca="1" si="15"/>
        <v>16668138137.517508</v>
      </c>
      <c r="D117" s="90">
        <f t="shared" ca="1" si="20"/>
        <v>14816122788.904453</v>
      </c>
      <c r="E117" s="90">
        <f t="shared" ca="1" si="20"/>
        <v>12964107440.291395</v>
      </c>
      <c r="F117" s="90">
        <f t="shared" ca="1" si="20"/>
        <v>11112092091.678339</v>
      </c>
      <c r="G117" s="90">
        <f t="shared" ca="1" si="20"/>
        <v>9260076743.0652828</v>
      </c>
      <c r="H117" s="90">
        <f t="shared" ca="1" si="20"/>
        <v>7408061394.4522266</v>
      </c>
      <c r="I117" s="90">
        <f t="shared" ca="1" si="20"/>
        <v>5556046045.8391695</v>
      </c>
      <c r="J117" s="90">
        <f t="shared" ca="1" si="20"/>
        <v>3704030697.2261133</v>
      </c>
      <c r="K117" s="90">
        <f t="shared" ca="1" si="20"/>
        <v>1852015348.6130567</v>
      </c>
      <c r="L117" s="90">
        <f ca="1">IF('Ric 2020'!$A125="RC",INDIRECT("'Ric 2020'!"&amp;'Country Selector'!$B$3&amp;ROW($A125))*10^12,0)*'Process Emissions Multipliers'!$B$51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90">
        <f ca="1">IF('Ric 2030'!$A125="RC",INDIRECT("'Ric 2030'!"&amp;'Country Selector'!$B$3&amp;ROW($A125))*10^12,0)*'Process Emissions Multipliers'!$D$51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90">
        <f ca="1">V117*'Process Emissions Multipliers'!$E$51</f>
        <v>0</v>
      </c>
    </row>
    <row r="118" spans="1:42">
      <c r="A118" s="74">
        <v>66</v>
      </c>
      <c r="B118" s="90">
        <f ca="1">IF('Ric 2010'!$A126="RC",INDIRECT("'Ric 2010'!"&amp;'Country Selector'!$B$3&amp;ROW($A126))*10^12,0)</f>
        <v>37157841382.518875</v>
      </c>
      <c r="C118" s="90">
        <f t="shared" ca="1" si="15"/>
        <v>33442057244.266987</v>
      </c>
      <c r="D118" s="90">
        <f t="shared" ca="1" si="20"/>
        <v>29726273106.015099</v>
      </c>
      <c r="E118" s="90">
        <f t="shared" ca="1" si="20"/>
        <v>26010488967.763214</v>
      </c>
      <c r="F118" s="90">
        <f t="shared" ca="1" si="20"/>
        <v>22294704829.511326</v>
      </c>
      <c r="G118" s="90">
        <f t="shared" ca="1" si="20"/>
        <v>18578920691.259438</v>
      </c>
      <c r="H118" s="90">
        <f t="shared" ca="1" si="20"/>
        <v>14863136553.007549</v>
      </c>
      <c r="I118" s="90">
        <f t="shared" ca="1" si="20"/>
        <v>11147352414.755663</v>
      </c>
      <c r="J118" s="90">
        <f t="shared" ca="1" si="20"/>
        <v>7431568276.5037746</v>
      </c>
      <c r="K118" s="90">
        <f t="shared" ca="1" si="20"/>
        <v>3715784138.2518873</v>
      </c>
      <c r="L118" s="90">
        <f ca="1">IF('Ric 2020'!$A126="RC",INDIRECT("'Ric 2020'!"&amp;'Country Selector'!$B$3&amp;ROW($A126))*10^12,0)*'Process Emissions Multipliers'!$B$51</f>
        <v>0</v>
      </c>
      <c r="M118" s="90">
        <f t="shared" ca="1" si="16"/>
        <v>4548283374.6875858</v>
      </c>
      <c r="N118" s="90">
        <f t="shared" ca="1" si="21"/>
        <v>9096566749.3751717</v>
      </c>
      <c r="O118" s="90">
        <f t="shared" ca="1" si="21"/>
        <v>13644850124.062756</v>
      </c>
      <c r="P118" s="90">
        <f t="shared" ca="1" si="21"/>
        <v>18193133498.750343</v>
      </c>
      <c r="Q118" s="90">
        <f t="shared" ca="1" si="21"/>
        <v>22741416873.437927</v>
      </c>
      <c r="R118" s="90">
        <f t="shared" ca="1" si="21"/>
        <v>27289700248.125511</v>
      </c>
      <c r="S118" s="90">
        <f t="shared" ca="1" si="21"/>
        <v>31837983622.813099</v>
      </c>
      <c r="T118" s="90">
        <f t="shared" ca="1" si="21"/>
        <v>36386266997.500687</v>
      </c>
      <c r="U118" s="90">
        <f t="shared" ca="1" si="21"/>
        <v>40934550372.188271</v>
      </c>
      <c r="V118" s="90">
        <f ca="1">IF('Ric 2030'!$A126="RC",INDIRECT("'Ric 2030'!"&amp;'Country Selector'!$B$3&amp;ROW($A126))*10^12,0)*'Process Emissions Multipliers'!$D$51</f>
        <v>45482833746.875854</v>
      </c>
      <c r="W118" s="90">
        <f t="shared" ca="1" si="24"/>
        <v>45482833746.875854</v>
      </c>
      <c r="X118" s="90">
        <f t="shared" ca="1" si="24"/>
        <v>45482833746.875854</v>
      </c>
      <c r="Y118" s="90">
        <f t="shared" ca="1" si="24"/>
        <v>45482833746.875854</v>
      </c>
      <c r="Z118" s="90">
        <f t="shared" ca="1" si="24"/>
        <v>45482833746.875854</v>
      </c>
      <c r="AA118" s="90">
        <f t="shared" ca="1" si="24"/>
        <v>45482833746.875854</v>
      </c>
      <c r="AB118" s="90">
        <f t="shared" ca="1" si="24"/>
        <v>45482833746.875854</v>
      </c>
      <c r="AC118" s="90">
        <f t="shared" ca="1" si="24"/>
        <v>45482833746.875854</v>
      </c>
      <c r="AD118" s="90">
        <f t="shared" ca="1" si="24"/>
        <v>45482833746.875854</v>
      </c>
      <c r="AE118" s="90">
        <f t="shared" ca="1" si="24"/>
        <v>45482833746.875854</v>
      </c>
      <c r="AF118" s="90">
        <f t="shared" ca="1" si="24"/>
        <v>45482833746.875854</v>
      </c>
      <c r="AG118" s="90">
        <f t="shared" ca="1" si="24"/>
        <v>45482833746.875854</v>
      </c>
      <c r="AH118" s="90">
        <f t="shared" ca="1" si="24"/>
        <v>45482833746.875854</v>
      </c>
      <c r="AI118" s="90">
        <f t="shared" ca="1" si="24"/>
        <v>45482833746.875854</v>
      </c>
      <c r="AJ118" s="90">
        <f t="shared" ca="1" si="24"/>
        <v>45482833746.875854</v>
      </c>
      <c r="AK118" s="90">
        <f t="shared" ca="1" si="24"/>
        <v>45482833746.875854</v>
      </c>
      <c r="AL118" s="90">
        <f t="shared" ca="1" si="24"/>
        <v>45482833746.875854</v>
      </c>
      <c r="AM118" s="90">
        <f t="shared" ca="1" si="23"/>
        <v>45482833746.875854</v>
      </c>
      <c r="AN118" s="90">
        <f t="shared" ca="1" si="23"/>
        <v>45482833746.875854</v>
      </c>
      <c r="AO118" s="90">
        <f t="shared" ca="1" si="23"/>
        <v>45482833746.875854</v>
      </c>
      <c r="AP118" s="90">
        <f ca="1">V118*'Process Emissions Multipliers'!$E$51</f>
        <v>45482833746.875854</v>
      </c>
    </row>
    <row r="119" spans="1:42">
      <c r="A119" s="74">
        <v>67</v>
      </c>
      <c r="B119" s="90">
        <f ca="1">IF('Ric 2010'!$A127="RC",INDIRECT("'Ric 2010'!"&amp;'Country Selector'!$B$3&amp;ROW($A127))*10^12,0)</f>
        <v>59480396937.165115</v>
      </c>
      <c r="C119" s="90">
        <f t="shared" ca="1" si="15"/>
        <v>81166826481.407959</v>
      </c>
      <c r="D119" s="90">
        <f t="shared" ca="1" si="20"/>
        <v>102853256025.65082</v>
      </c>
      <c r="E119" s="90">
        <f t="shared" ca="1" si="20"/>
        <v>124539685569.89366</v>
      </c>
      <c r="F119" s="90">
        <f t="shared" ca="1" si="20"/>
        <v>146226115114.13651</v>
      </c>
      <c r="G119" s="90">
        <f t="shared" ca="1" si="20"/>
        <v>167912544658.37933</v>
      </c>
      <c r="H119" s="90">
        <f t="shared" ca="1" si="20"/>
        <v>189598974202.62222</v>
      </c>
      <c r="I119" s="90">
        <f t="shared" ca="1" si="20"/>
        <v>211285403746.86505</v>
      </c>
      <c r="J119" s="90">
        <f t="shared" ca="1" si="20"/>
        <v>232971833291.10788</v>
      </c>
      <c r="K119" s="90">
        <f t="shared" ca="1" si="20"/>
        <v>254658262835.35074</v>
      </c>
      <c r="L119" s="90">
        <f ca="1">IF('Ric 2020'!$A127="RC",INDIRECT("'Ric 2020'!"&amp;'Country Selector'!$B$3&amp;ROW($A127))*10^12,0)*'Process Emissions Multipliers'!$B$51</f>
        <v>276344692379.59357</v>
      </c>
      <c r="M119" s="90">
        <f t="shared" ca="1" si="16"/>
        <v>253307353355.23032</v>
      </c>
      <c r="N119" s="90">
        <f t="shared" ca="1" si="21"/>
        <v>230270014330.86703</v>
      </c>
      <c r="O119" s="90">
        <f t="shared" ca="1" si="21"/>
        <v>207232675306.50378</v>
      </c>
      <c r="P119" s="90">
        <f t="shared" ca="1" si="21"/>
        <v>184195336282.14053</v>
      </c>
      <c r="Q119" s="90">
        <f t="shared" ca="1" si="21"/>
        <v>161157997257.77722</v>
      </c>
      <c r="R119" s="90">
        <f t="shared" ca="1" si="21"/>
        <v>138120658233.41397</v>
      </c>
      <c r="S119" s="90">
        <f t="shared" ca="1" si="21"/>
        <v>115083319209.05072</v>
      </c>
      <c r="T119" s="90">
        <f t="shared" ca="1" si="21"/>
        <v>92045980184.687439</v>
      </c>
      <c r="U119" s="90">
        <f t="shared" ca="1" si="21"/>
        <v>69008641160.324188</v>
      </c>
      <c r="V119" s="90">
        <f ca="1">IF('Ric 2030'!$A127="RC",INDIRECT("'Ric 2030'!"&amp;'Country Selector'!$B$3&amp;ROW($A127))*10^12,0)*'Process Emissions Multipliers'!$D$51</f>
        <v>45971302135.960907</v>
      </c>
      <c r="W119" s="90">
        <f t="shared" ca="1" si="24"/>
        <v>45971302135.960899</v>
      </c>
      <c r="X119" s="90">
        <f t="shared" ca="1" si="24"/>
        <v>45971302135.960915</v>
      </c>
      <c r="Y119" s="90">
        <f t="shared" ca="1" si="24"/>
        <v>45971302135.960907</v>
      </c>
      <c r="Z119" s="90">
        <f t="shared" ca="1" si="24"/>
        <v>45971302135.960907</v>
      </c>
      <c r="AA119" s="90">
        <f t="shared" ca="1" si="24"/>
        <v>45971302135.960907</v>
      </c>
      <c r="AB119" s="90">
        <f t="shared" ca="1" si="24"/>
        <v>45971302135.960907</v>
      </c>
      <c r="AC119" s="90">
        <f t="shared" ca="1" si="24"/>
        <v>45971302135.960907</v>
      </c>
      <c r="AD119" s="90">
        <f t="shared" ca="1" si="24"/>
        <v>45971302135.960907</v>
      </c>
      <c r="AE119" s="90">
        <f t="shared" ca="1" si="24"/>
        <v>45971302135.960907</v>
      </c>
      <c r="AF119" s="90">
        <f t="shared" ca="1" si="24"/>
        <v>45971302135.960907</v>
      </c>
      <c r="AG119" s="90">
        <f t="shared" ca="1" si="24"/>
        <v>45971302135.960907</v>
      </c>
      <c r="AH119" s="90">
        <f t="shared" ca="1" si="24"/>
        <v>45971302135.960907</v>
      </c>
      <c r="AI119" s="90">
        <f t="shared" ca="1" si="24"/>
        <v>45971302135.960907</v>
      </c>
      <c r="AJ119" s="90">
        <f t="shared" ca="1" si="24"/>
        <v>45971302135.960907</v>
      </c>
      <c r="AK119" s="90">
        <f t="shared" ca="1" si="24"/>
        <v>45971302135.960907</v>
      </c>
      <c r="AL119" s="90">
        <f t="shared" ca="1" si="24"/>
        <v>45971302135.960907</v>
      </c>
      <c r="AM119" s="90">
        <f t="shared" ca="1" si="23"/>
        <v>45971302135.960907</v>
      </c>
      <c r="AN119" s="90">
        <f t="shared" ca="1" si="23"/>
        <v>45971302135.960915</v>
      </c>
      <c r="AO119" s="90">
        <f t="shared" ca="1" si="23"/>
        <v>45971302135.960899</v>
      </c>
      <c r="AP119" s="90">
        <f ca="1">V119*'Process Emissions Multipliers'!$E$51</f>
        <v>45971302135.960907</v>
      </c>
    </row>
    <row r="120" spans="1:42">
      <c r="A120" s="74">
        <v>68</v>
      </c>
      <c r="B120" s="90">
        <f ca="1">IF('Ric 2010'!$A128="RC",INDIRECT("'Ric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90">
        <f ca="1">IF('Ric 2020'!$A128="RC",INDIRECT("'Ric 2020'!"&amp;'Country Selector'!$B$3&amp;ROW($A128))*10^12,0)*'Process Emissions Multipliers'!$B$51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90">
        <f ca="1">IF('Ric 2030'!$A128="RC",INDIRECT("'Ric 2030'!"&amp;'Country Selector'!$B$3&amp;ROW($A128))*10^12,0)*'Process Emissions Multipliers'!$D$51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90">
        <f ca="1">V120*'Process Emissions Multipliers'!$E$51</f>
        <v>0</v>
      </c>
    </row>
    <row r="121" spans="1:42">
      <c r="A121" s="74">
        <v>69</v>
      </c>
      <c r="B121" s="90">
        <f ca="1">IF('Ric 2010'!$A129="RC",INDIRECT("'Ric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90">
        <f ca="1">IF('Ric 2020'!$A129="RC",INDIRECT("'Ric 2020'!"&amp;'Country Selector'!$B$3&amp;ROW($A129))*10^12,0)*'Process Emissions Multipliers'!$B$51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90">
        <f ca="1">IF('Ric 2030'!$A129="RC",INDIRECT("'Ric 2030'!"&amp;'Country Selector'!$B$3&amp;ROW($A129))*10^12,0)*'Process Emissions Multipliers'!$D$51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90">
        <f ca="1">V121*'Process Emissions Multipliers'!$E$51</f>
        <v>0</v>
      </c>
    </row>
    <row r="122" spans="1:42">
      <c r="A122" s="74">
        <v>70</v>
      </c>
      <c r="B122" s="90">
        <f ca="1">IF('Ric 2010'!$A130="RC",INDIRECT("'Ric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90">
        <f ca="1">IF('Ric 2020'!$A130="RC",INDIRECT("'Ric 2020'!"&amp;'Country Selector'!$B$3&amp;ROW($A130))*10^12,0)*'Process Emissions Multipliers'!$B$51</f>
        <v>0</v>
      </c>
      <c r="M122" s="90">
        <f t="shared" ca="1" si="16"/>
        <v>25498306822.957996</v>
      </c>
      <c r="N122" s="90">
        <f t="shared" ca="1" si="21"/>
        <v>50996613645.915993</v>
      </c>
      <c r="O122" s="90">
        <f t="shared" ca="1" si="21"/>
        <v>76494920468.873993</v>
      </c>
      <c r="P122" s="90">
        <f t="shared" ca="1" si="21"/>
        <v>101993227291.83199</v>
      </c>
      <c r="Q122" s="90">
        <f t="shared" ca="1" si="21"/>
        <v>127491534114.78999</v>
      </c>
      <c r="R122" s="90">
        <f t="shared" ca="1" si="21"/>
        <v>152989840937.74799</v>
      </c>
      <c r="S122" s="90">
        <f t="shared" ca="1" si="21"/>
        <v>178488147760.70596</v>
      </c>
      <c r="T122" s="90">
        <f t="shared" ca="1" si="21"/>
        <v>203986454583.66397</v>
      </c>
      <c r="U122" s="90">
        <f t="shared" ca="1" si="21"/>
        <v>229484761406.62198</v>
      </c>
      <c r="V122" s="90">
        <f ca="1">IF('Ric 2030'!$A130="RC",INDIRECT("'Ric 2030'!"&amp;'Country Selector'!$B$3&amp;ROW($A130))*10^12,0)*'Process Emissions Multipliers'!$D$51</f>
        <v>254983068229.57996</v>
      </c>
      <c r="W122" s="90">
        <f t="shared" ca="1" si="24"/>
        <v>254983068229.57999</v>
      </c>
      <c r="X122" s="90">
        <f t="shared" ca="1" si="24"/>
        <v>254983068229.57999</v>
      </c>
      <c r="Y122" s="90">
        <f t="shared" ca="1" si="24"/>
        <v>254983068229.57996</v>
      </c>
      <c r="Z122" s="90">
        <f t="shared" ca="1" si="24"/>
        <v>254983068229.57996</v>
      </c>
      <c r="AA122" s="90">
        <f t="shared" ca="1" si="24"/>
        <v>254983068229.57996</v>
      </c>
      <c r="AB122" s="90">
        <f t="shared" ca="1" si="24"/>
        <v>254983068229.57996</v>
      </c>
      <c r="AC122" s="90">
        <f t="shared" ca="1" si="24"/>
        <v>254983068229.57996</v>
      </c>
      <c r="AD122" s="90">
        <f t="shared" ca="1" si="24"/>
        <v>254983068229.57996</v>
      </c>
      <c r="AE122" s="90">
        <f t="shared" ca="1" si="24"/>
        <v>254983068229.57996</v>
      </c>
      <c r="AF122" s="90">
        <f t="shared" ca="1" si="24"/>
        <v>254983068229.57999</v>
      </c>
      <c r="AG122" s="90">
        <f t="shared" ca="1" si="24"/>
        <v>254983068229.57996</v>
      </c>
      <c r="AH122" s="90">
        <f t="shared" ca="1" si="24"/>
        <v>254983068229.57996</v>
      </c>
      <c r="AI122" s="90">
        <f t="shared" ca="1" si="24"/>
        <v>254983068229.57996</v>
      </c>
      <c r="AJ122" s="90">
        <f t="shared" ca="1" si="24"/>
        <v>254983068229.57996</v>
      </c>
      <c r="AK122" s="90">
        <f t="shared" ca="1" si="24"/>
        <v>254983068229.57996</v>
      </c>
      <c r="AL122" s="90">
        <f t="shared" ca="1" si="24"/>
        <v>254983068229.57996</v>
      </c>
      <c r="AM122" s="90">
        <f t="shared" ca="1" si="23"/>
        <v>254983068229.57996</v>
      </c>
      <c r="AN122" s="90">
        <f t="shared" ca="1" si="23"/>
        <v>254983068229.57999</v>
      </c>
      <c r="AO122" s="90">
        <f t="shared" ca="1" si="23"/>
        <v>254983068229.57999</v>
      </c>
      <c r="AP122" s="90">
        <f ca="1">V122*'Process Emissions Multipliers'!$E$51</f>
        <v>254983068229.57996</v>
      </c>
    </row>
    <row r="123" spans="1:42">
      <c r="A123" s="74">
        <v>71</v>
      </c>
      <c r="B123" s="90">
        <f ca="1">IF('Ric 2010'!$A131="RC",INDIRECT("'Ric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90">
        <f ca="1">IF('Ric 2020'!$A131="RC",INDIRECT("'Ric 2020'!"&amp;'Country Selector'!$B$3&amp;ROW($A131))*10^12,0)*'Process Emissions Multipliers'!$B$51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90">
        <f ca="1">IF('Ric 2030'!$A131="RC",INDIRECT("'Ric 2030'!"&amp;'Country Selector'!$B$3&amp;ROW($A131))*10^12,0)*'Process Emissions Multipliers'!$D$51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90">
        <f ca="1">V123*'Process Emissions Multipliers'!$E$51</f>
        <v>0</v>
      </c>
    </row>
    <row r="124" spans="1:42">
      <c r="A124" s="74">
        <v>72</v>
      </c>
      <c r="B124" s="90">
        <f ca="1">IF('Ric 2010'!$A132="RC",INDIRECT("'Ric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90">
        <f ca="1">IF('Ric 2020'!$A132="RC",INDIRECT("'Ric 2020'!"&amp;'Country Selector'!$B$3&amp;ROW($A132))*10^12,0)*'Process Emissions Multipliers'!$B$51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90">
        <f ca="1">IF('Ric 2030'!$A132="RC",INDIRECT("'Ric 2030'!"&amp;'Country Selector'!$B$3&amp;ROW($A132))*10^12,0)*'Process Emissions Multipliers'!$D$51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90">
        <f ca="1">V124*'Process Emissions Multipliers'!$E$51</f>
        <v>0</v>
      </c>
    </row>
    <row r="125" spans="1:42">
      <c r="A125" s="74">
        <v>73</v>
      </c>
      <c r="B125" s="90">
        <f ca="1">IF('Ric 2010'!$A133="RC",INDIRECT("'Ric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90">
        <f ca="1">IF('Ric 2020'!$A133="RC",INDIRECT("'Ric 2020'!"&amp;'Country Selector'!$B$3&amp;ROW($A133))*10^12,0)*'Process Emissions Multipliers'!$B$51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90">
        <f ca="1">IF('Ric 2030'!$A133="RC",INDIRECT("'Ric 2030'!"&amp;'Country Selector'!$B$3&amp;ROW($A133))*10^12,0)*'Process Emissions Multipliers'!$D$51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90">
        <f ca="1">V125*'Process Emissions Multipliers'!$E$51</f>
        <v>0</v>
      </c>
    </row>
    <row r="126" spans="1:42">
      <c r="A126" s="74">
        <v>74</v>
      </c>
      <c r="B126" s="90">
        <f ca="1">IF('Ric 2010'!$A134="RC",INDIRECT("'Ric 2010'!"&amp;'Country Selector'!$B$3&amp;ROW($A134))*10^12,0)</f>
        <v>42857066567.535187</v>
      </c>
      <c r="C126" s="90">
        <f t="shared" ca="1" si="15"/>
        <v>38571359910.781662</v>
      </c>
      <c r="D126" s="90">
        <f t="shared" ca="1" si="20"/>
        <v>34285653254.028149</v>
      </c>
      <c r="E126" s="90">
        <f t="shared" ca="1" si="20"/>
        <v>29999946597.274635</v>
      </c>
      <c r="F126" s="90">
        <f t="shared" ca="1" si="20"/>
        <v>25714239940.521111</v>
      </c>
      <c r="G126" s="90">
        <f t="shared" ca="1" si="20"/>
        <v>21428533283.767593</v>
      </c>
      <c r="H126" s="90">
        <f t="shared" ca="1" si="20"/>
        <v>17142826627.014074</v>
      </c>
      <c r="I126" s="90">
        <f t="shared" ca="1" si="20"/>
        <v>12857119970.260555</v>
      </c>
      <c r="J126" s="90">
        <f t="shared" ca="1" si="20"/>
        <v>8571413313.5070372</v>
      </c>
      <c r="K126" s="90">
        <f t="shared" ca="1" si="20"/>
        <v>4285706656.7535186</v>
      </c>
      <c r="L126" s="90">
        <f ca="1">IF('Ric 2020'!$A134="RC",INDIRECT("'Ric 2020'!"&amp;'Country Selector'!$B$3&amp;ROW($A134))*10^12,0)*'Process Emissions Multipliers'!$B$51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90">
        <f ca="1">IF('Ric 2030'!$A134="RC",INDIRECT("'Ric 2030'!"&amp;'Country Selector'!$B$3&amp;ROW($A134))*10^12,0)*'Process Emissions Multipliers'!$D$51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90">
        <f ca="1">V126*'Process Emissions Multipliers'!$E$51</f>
        <v>0</v>
      </c>
    </row>
    <row r="127" spans="1:42">
      <c r="A127" s="74">
        <v>75</v>
      </c>
      <c r="B127" s="90">
        <f ca="1">IF('Ric 2010'!$A135="RC",INDIRECT("'Ric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90">
        <f ca="1">IF('Ric 2020'!$A135="RC",INDIRECT("'Ric 2020'!"&amp;'Country Selector'!$B$3&amp;ROW($A135))*10^12,0)*'Process Emissions Multipliers'!$B$51</f>
        <v>0</v>
      </c>
      <c r="M127" s="90">
        <f t="shared" ca="1" si="16"/>
        <v>1620002097.2853544</v>
      </c>
      <c r="N127" s="90">
        <f t="shared" ca="1" si="16"/>
        <v>3240004194.5707088</v>
      </c>
      <c r="O127" s="90">
        <f t="shared" ca="1" si="16"/>
        <v>4860006291.8560629</v>
      </c>
      <c r="P127" s="90">
        <f t="shared" ca="1" si="16"/>
        <v>6480008389.1414175</v>
      </c>
      <c r="Q127" s="90">
        <f t="shared" ca="1" si="16"/>
        <v>8100010486.4267712</v>
      </c>
      <c r="R127" s="90">
        <f t="shared" ca="1" si="16"/>
        <v>9720012583.7121258</v>
      </c>
      <c r="S127" s="90">
        <f t="shared" ca="1" si="16"/>
        <v>11340014680.99748</v>
      </c>
      <c r="T127" s="90">
        <f t="shared" ca="1" si="16"/>
        <v>12960016778.282835</v>
      </c>
      <c r="U127" s="90">
        <f t="shared" ca="1" si="16"/>
        <v>14580018875.568188</v>
      </c>
      <c r="V127" s="90">
        <f ca="1">IF('Ric 2030'!$A135="RC",INDIRECT("'Ric 2030'!"&amp;'Country Selector'!$B$3&amp;ROW($A135))*10^12,0)*'Process Emissions Multipliers'!$D$51</f>
        <v>16200020972.853544</v>
      </c>
      <c r="W127" s="90">
        <f t="shared" ref="W127:AL142" ca="1" si="26">$V127*($AP$1-W$1)/($AP$1-$V$1)+$AP127*(W$1-$V$1)/($AP$1-$V$1)</f>
        <v>16200020972.853544</v>
      </c>
      <c r="X127" s="90">
        <f t="shared" ca="1" si="26"/>
        <v>16200020972.853542</v>
      </c>
      <c r="Y127" s="90">
        <f t="shared" ca="1" si="26"/>
        <v>16200020972.853544</v>
      </c>
      <c r="Z127" s="90">
        <f t="shared" ca="1" si="26"/>
        <v>16200020972.853544</v>
      </c>
      <c r="AA127" s="90">
        <f t="shared" ca="1" si="26"/>
        <v>16200020972.853542</v>
      </c>
      <c r="AB127" s="90">
        <f t="shared" ca="1" si="26"/>
        <v>16200020972.853542</v>
      </c>
      <c r="AC127" s="90">
        <f t="shared" ca="1" si="26"/>
        <v>16200020972.853542</v>
      </c>
      <c r="AD127" s="90">
        <f t="shared" ca="1" si="26"/>
        <v>16200020972.853542</v>
      </c>
      <c r="AE127" s="90">
        <f t="shared" ca="1" si="26"/>
        <v>16200020972.853542</v>
      </c>
      <c r="AF127" s="90">
        <f t="shared" ca="1" si="26"/>
        <v>16200020972.853542</v>
      </c>
      <c r="AG127" s="90">
        <f t="shared" ca="1" si="26"/>
        <v>16200020972.853542</v>
      </c>
      <c r="AH127" s="90">
        <f t="shared" ca="1" si="26"/>
        <v>16200020972.853542</v>
      </c>
      <c r="AI127" s="90">
        <f t="shared" ca="1" si="26"/>
        <v>16200020972.853542</v>
      </c>
      <c r="AJ127" s="90">
        <f t="shared" ca="1" si="26"/>
        <v>16200020972.853542</v>
      </c>
      <c r="AK127" s="90">
        <f t="shared" ca="1" si="26"/>
        <v>16200020972.853542</v>
      </c>
      <c r="AL127" s="90">
        <f t="shared" ca="1" si="26"/>
        <v>16200020972.853544</v>
      </c>
      <c r="AM127" s="90">
        <f t="shared" ca="1" si="25"/>
        <v>16200020972.853544</v>
      </c>
      <c r="AN127" s="90">
        <f t="shared" ca="1" si="25"/>
        <v>16200020972.853542</v>
      </c>
      <c r="AO127" s="90">
        <f t="shared" ca="1" si="25"/>
        <v>16200020972.853544</v>
      </c>
      <c r="AP127" s="90">
        <f ca="1">V127*'Process Emissions Multipliers'!$E$51</f>
        <v>16200020972.853544</v>
      </c>
    </row>
    <row r="128" spans="1:42">
      <c r="A128" s="74">
        <v>76</v>
      </c>
      <c r="B128" s="90">
        <f ca="1">IF('Ric 2010'!$A136="RC",INDIRECT("'Ric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90">
        <f ca="1">IF('Ric 2020'!$A136="RC",INDIRECT("'Ric 2020'!"&amp;'Country Selector'!$B$3&amp;ROW($A136))*10^12,0)*'Process Emissions Multipliers'!$B$51</f>
        <v>0</v>
      </c>
      <c r="M128" s="90">
        <f t="shared" ref="M128:U156" ca="1" si="28">$L128*($V$1-M$1)/($V$1-$L$1)+$V128*(M$1-$L$1)/($V$1-$L$1)</f>
        <v>4574509580.1430874</v>
      </c>
      <c r="N128" s="90">
        <f t="shared" ca="1" si="28"/>
        <v>9149019160.2861748</v>
      </c>
      <c r="O128" s="90">
        <f t="shared" ca="1" si="28"/>
        <v>13723528740.42926</v>
      </c>
      <c r="P128" s="90">
        <f t="shared" ca="1" si="28"/>
        <v>18298038320.57235</v>
      </c>
      <c r="Q128" s="90">
        <f t="shared" ca="1" si="28"/>
        <v>22872547900.715435</v>
      </c>
      <c r="R128" s="90">
        <f t="shared" ca="1" si="28"/>
        <v>27447057480.858521</v>
      </c>
      <c r="S128" s="90">
        <f t="shared" ca="1" si="28"/>
        <v>32021567061.00161</v>
      </c>
      <c r="T128" s="90">
        <f t="shared" ca="1" si="28"/>
        <v>36596076641.144699</v>
      </c>
      <c r="U128" s="90">
        <f t="shared" ca="1" si="28"/>
        <v>41170586221.287781</v>
      </c>
      <c r="V128" s="90">
        <f ca="1">IF('Ric 2030'!$A136="RC",INDIRECT("'Ric 2030'!"&amp;'Country Selector'!$B$3&amp;ROW($A136))*10^12,0)*'Process Emissions Multipliers'!$D$51</f>
        <v>45745095801.43087</v>
      </c>
      <c r="W128" s="90">
        <f t="shared" ca="1" si="26"/>
        <v>45745095801.43087</v>
      </c>
      <c r="X128" s="90">
        <f t="shared" ca="1" si="26"/>
        <v>45745095801.43087</v>
      </c>
      <c r="Y128" s="90">
        <f t="shared" ca="1" si="26"/>
        <v>45745095801.43087</v>
      </c>
      <c r="Z128" s="90">
        <f t="shared" ca="1" si="26"/>
        <v>45745095801.430878</v>
      </c>
      <c r="AA128" s="90">
        <f t="shared" ca="1" si="26"/>
        <v>45745095801.43087</v>
      </c>
      <c r="AB128" s="90">
        <f t="shared" ca="1" si="26"/>
        <v>45745095801.43087</v>
      </c>
      <c r="AC128" s="90">
        <f t="shared" ca="1" si="26"/>
        <v>45745095801.43087</v>
      </c>
      <c r="AD128" s="90">
        <f t="shared" ca="1" si="26"/>
        <v>45745095801.43087</v>
      </c>
      <c r="AE128" s="90">
        <f t="shared" ca="1" si="26"/>
        <v>45745095801.43087</v>
      </c>
      <c r="AF128" s="90">
        <f t="shared" ca="1" si="26"/>
        <v>45745095801.43087</v>
      </c>
      <c r="AG128" s="90">
        <f t="shared" ca="1" si="26"/>
        <v>45745095801.43087</v>
      </c>
      <c r="AH128" s="90">
        <f t="shared" ca="1" si="26"/>
        <v>45745095801.43087</v>
      </c>
      <c r="AI128" s="90">
        <f t="shared" ca="1" si="26"/>
        <v>45745095801.43087</v>
      </c>
      <c r="AJ128" s="90">
        <f t="shared" ca="1" si="26"/>
        <v>45745095801.43087</v>
      </c>
      <c r="AK128" s="90">
        <f t="shared" ca="1" si="26"/>
        <v>45745095801.43087</v>
      </c>
      <c r="AL128" s="90">
        <f t="shared" ca="1" si="26"/>
        <v>45745095801.430878</v>
      </c>
      <c r="AM128" s="90">
        <f t="shared" ca="1" si="25"/>
        <v>45745095801.43087</v>
      </c>
      <c r="AN128" s="90">
        <f t="shared" ca="1" si="25"/>
        <v>45745095801.43087</v>
      </c>
      <c r="AO128" s="90">
        <f t="shared" ca="1" si="25"/>
        <v>45745095801.43087</v>
      </c>
      <c r="AP128" s="90">
        <f ca="1">V128*'Process Emissions Multipliers'!$E$51</f>
        <v>45745095801.43087</v>
      </c>
    </row>
    <row r="129" spans="1:42">
      <c r="A129" s="74">
        <v>77</v>
      </c>
      <c r="B129" s="90">
        <f ca="1">IF('Ric 2010'!$A137="RC",INDIRECT("'Ric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90">
        <f ca="1">IF('Ric 2020'!$A137="RC",INDIRECT("'Ric 2020'!"&amp;'Country Selector'!$B$3&amp;ROW($A137))*10^12,0)*'Process Emissions Multipliers'!$B$51</f>
        <v>0</v>
      </c>
      <c r="M129" s="90">
        <f t="shared" ca="1" si="28"/>
        <v>21482228527.908745</v>
      </c>
      <c r="N129" s="90">
        <f t="shared" ca="1" si="28"/>
        <v>42964457055.81749</v>
      </c>
      <c r="O129" s="90">
        <f t="shared" ca="1" si="28"/>
        <v>64446685583.726242</v>
      </c>
      <c r="P129" s="90">
        <f t="shared" ca="1" si="28"/>
        <v>85928914111.634979</v>
      </c>
      <c r="Q129" s="90">
        <f t="shared" ca="1" si="28"/>
        <v>107411142639.54373</v>
      </c>
      <c r="R129" s="90">
        <f t="shared" ca="1" si="28"/>
        <v>128893371167.45248</v>
      </c>
      <c r="S129" s="90">
        <f t="shared" ca="1" si="28"/>
        <v>150375599695.36124</v>
      </c>
      <c r="T129" s="90">
        <f t="shared" ca="1" si="28"/>
        <v>171857828223.26996</v>
      </c>
      <c r="U129" s="90">
        <f t="shared" ca="1" si="28"/>
        <v>193340056751.17871</v>
      </c>
      <c r="V129" s="90">
        <f ca="1">IF('Ric 2030'!$A137="RC",INDIRECT("'Ric 2030'!"&amp;'Country Selector'!$B$3&amp;ROW($A137))*10^12,0)*'Process Emissions Multipliers'!$D$51</f>
        <v>214822285279.08746</v>
      </c>
      <c r="W129" s="90">
        <f t="shared" ca="1" si="26"/>
        <v>214822285279.08746</v>
      </c>
      <c r="X129" s="90">
        <f t="shared" ca="1" si="26"/>
        <v>214822285279.08746</v>
      </c>
      <c r="Y129" s="90">
        <f t="shared" ca="1" si="26"/>
        <v>214822285279.08746</v>
      </c>
      <c r="Z129" s="90">
        <f t="shared" ca="1" si="26"/>
        <v>214822285279.08746</v>
      </c>
      <c r="AA129" s="90">
        <f t="shared" ca="1" si="26"/>
        <v>214822285279.08746</v>
      </c>
      <c r="AB129" s="90">
        <f t="shared" ca="1" si="26"/>
        <v>214822285279.08746</v>
      </c>
      <c r="AC129" s="90">
        <f t="shared" ca="1" si="26"/>
        <v>214822285279.08746</v>
      </c>
      <c r="AD129" s="90">
        <f t="shared" ca="1" si="26"/>
        <v>214822285279.08746</v>
      </c>
      <c r="AE129" s="90">
        <f t="shared" ca="1" si="26"/>
        <v>214822285279.08746</v>
      </c>
      <c r="AF129" s="90">
        <f t="shared" ca="1" si="26"/>
        <v>214822285279.08746</v>
      </c>
      <c r="AG129" s="90">
        <f t="shared" ca="1" si="26"/>
        <v>214822285279.08746</v>
      </c>
      <c r="AH129" s="90">
        <f t="shared" ca="1" si="26"/>
        <v>214822285279.08746</v>
      </c>
      <c r="AI129" s="90">
        <f t="shared" ca="1" si="26"/>
        <v>214822285279.08746</v>
      </c>
      <c r="AJ129" s="90">
        <f t="shared" ca="1" si="26"/>
        <v>214822285279.08746</v>
      </c>
      <c r="AK129" s="90">
        <f t="shared" ca="1" si="26"/>
        <v>214822285279.08746</v>
      </c>
      <c r="AL129" s="90">
        <f t="shared" ca="1" si="26"/>
        <v>214822285279.08746</v>
      </c>
      <c r="AM129" s="90">
        <f t="shared" ca="1" si="25"/>
        <v>214822285279.08746</v>
      </c>
      <c r="AN129" s="90">
        <f t="shared" ca="1" si="25"/>
        <v>214822285279.08746</v>
      </c>
      <c r="AO129" s="90">
        <f t="shared" ca="1" si="25"/>
        <v>214822285279.08746</v>
      </c>
      <c r="AP129" s="90">
        <f ca="1">V129*'Process Emissions Multipliers'!$E$51</f>
        <v>214822285279.08746</v>
      </c>
    </row>
    <row r="130" spans="1:42">
      <c r="A130" s="74">
        <v>78</v>
      </c>
      <c r="B130" s="90">
        <f ca="1">IF('Ric 2010'!$A138="RC",INDIRECT("'Ric 2010'!"&amp;'Country Selector'!$B$3&amp;ROW($A138))*10^12,0)</f>
        <v>33042640373.714073</v>
      </c>
      <c r="C130" s="90">
        <f t="shared" ca="1" si="27"/>
        <v>29738376336.342663</v>
      </c>
      <c r="D130" s="90">
        <f t="shared" ca="1" si="27"/>
        <v>26434112298.97126</v>
      </c>
      <c r="E130" s="90">
        <f t="shared" ca="1" si="27"/>
        <v>23129848261.59985</v>
      </c>
      <c r="F130" s="90">
        <f t="shared" ca="1" si="27"/>
        <v>19825584224.228443</v>
      </c>
      <c r="G130" s="90">
        <f t="shared" ca="1" si="27"/>
        <v>16521320186.857037</v>
      </c>
      <c r="H130" s="90">
        <f t="shared" ca="1" si="27"/>
        <v>13217056149.48563</v>
      </c>
      <c r="I130" s="90">
        <f t="shared" ca="1" si="27"/>
        <v>9912792112.1142216</v>
      </c>
      <c r="J130" s="90">
        <f t="shared" ca="1" si="27"/>
        <v>6608528074.742815</v>
      </c>
      <c r="K130" s="90">
        <f t="shared" ca="1" si="27"/>
        <v>3304264037.3714075</v>
      </c>
      <c r="L130" s="90">
        <f ca="1">IF('Ric 2020'!$A138="RC",INDIRECT("'Ric 2020'!"&amp;'Country Selector'!$B$3&amp;ROW($A138))*10^12,0)*'Process Emissions Multipliers'!$B$51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90">
        <f ca="1">IF('Ric 2030'!$A138="RC",INDIRECT("'Ric 2030'!"&amp;'Country Selector'!$B$3&amp;ROW($A138))*10^12,0)*'Process Emissions Multipliers'!$D$51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90">
        <f ca="1">V130*'Process Emissions Multipliers'!$E$51</f>
        <v>0</v>
      </c>
    </row>
    <row r="131" spans="1:42">
      <c r="A131" s="74">
        <v>79</v>
      </c>
      <c r="B131" s="90">
        <f ca="1">IF('Ric 2010'!$A139="RC",INDIRECT("'Ric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90">
        <f ca="1">IF('Ric 2020'!$A139="RC",INDIRECT("'Ric 2020'!"&amp;'Country Selector'!$B$3&amp;ROW($A139))*10^12,0)*'Process Emissions Multipliers'!$B$51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90">
        <f ca="1">IF('Ric 2030'!$A139="RC",INDIRECT("'Ric 2030'!"&amp;'Country Selector'!$B$3&amp;ROW($A139))*10^12,0)*'Process Emissions Multipliers'!$D$51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90">
        <f ca="1">V131*'Process Emissions Multipliers'!$E$51</f>
        <v>0</v>
      </c>
    </row>
    <row r="132" spans="1:42">
      <c r="A132" s="74">
        <v>80</v>
      </c>
      <c r="B132" s="90">
        <f ca="1">IF('Ric 2010'!$A140="RC",INDIRECT("'Ric 2010'!"&amp;'Country Selector'!$B$3&amp;ROW($A140))*10^12,0)</f>
        <v>0</v>
      </c>
      <c r="C132" s="90">
        <f t="shared" ca="1" si="27"/>
        <v>4502958112.5063076</v>
      </c>
      <c r="D132" s="90">
        <f t="shared" ca="1" si="27"/>
        <v>9005916225.0126152</v>
      </c>
      <c r="E132" s="90">
        <f t="shared" ca="1" si="27"/>
        <v>13508874337.518921</v>
      </c>
      <c r="F132" s="90">
        <f t="shared" ca="1" si="27"/>
        <v>18011832450.02523</v>
      </c>
      <c r="G132" s="90">
        <f t="shared" ca="1" si="27"/>
        <v>22514790562.531536</v>
      </c>
      <c r="H132" s="90">
        <f t="shared" ca="1" si="27"/>
        <v>27017748675.037842</v>
      </c>
      <c r="I132" s="90">
        <f t="shared" ca="1" si="27"/>
        <v>31520706787.544151</v>
      </c>
      <c r="J132" s="90">
        <f t="shared" ca="1" si="27"/>
        <v>36023664900.050461</v>
      </c>
      <c r="K132" s="90">
        <f t="shared" ca="1" si="27"/>
        <v>40526623012.556763</v>
      </c>
      <c r="L132" s="90">
        <f ca="1">IF('Ric 2020'!$A140="RC",INDIRECT("'Ric 2020'!"&amp;'Country Selector'!$B$3&amp;ROW($A140))*10^12,0)*'Process Emissions Multipliers'!$B$51</f>
        <v>45029581125.063072</v>
      </c>
      <c r="M132" s="90">
        <f t="shared" ca="1" si="28"/>
        <v>40526623012.556763</v>
      </c>
      <c r="N132" s="90">
        <f t="shared" ca="1" si="28"/>
        <v>36023664900.050461</v>
      </c>
      <c r="O132" s="90">
        <f t="shared" ca="1" si="28"/>
        <v>31520706787.544151</v>
      </c>
      <c r="P132" s="90">
        <f t="shared" ca="1" si="28"/>
        <v>27017748675.037842</v>
      </c>
      <c r="Q132" s="90">
        <f t="shared" ca="1" si="28"/>
        <v>22514790562.531536</v>
      </c>
      <c r="R132" s="90">
        <f t="shared" ca="1" si="28"/>
        <v>18011832450.02523</v>
      </c>
      <c r="S132" s="90">
        <f t="shared" ca="1" si="28"/>
        <v>13508874337.518921</v>
      </c>
      <c r="T132" s="90">
        <f t="shared" ca="1" si="28"/>
        <v>9005916225.0126152</v>
      </c>
      <c r="U132" s="90">
        <f t="shared" ca="1" si="28"/>
        <v>4502958112.5063076</v>
      </c>
      <c r="V132" s="90">
        <f ca="1">IF('Ric 2030'!$A140="RC",INDIRECT("'Ric 2030'!"&amp;'Country Selector'!$B$3&amp;ROW($A140))*10^12,0)*'Process Emissions Multipliers'!$D$51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90">
        <f ca="1">V132*'Process Emissions Multipliers'!$E$51</f>
        <v>0</v>
      </c>
    </row>
    <row r="133" spans="1:42">
      <c r="A133" s="74">
        <v>81</v>
      </c>
      <c r="B133" s="90">
        <f ca="1">IF('Ric 2010'!$A141="RC",INDIRECT("'Ric 2010'!"&amp;'Country Selector'!$B$3&amp;ROW($A141))*10^12,0)</f>
        <v>30580424859.206535</v>
      </c>
      <c r="C133" s="90">
        <f t="shared" ca="1" si="27"/>
        <v>27522382373.285881</v>
      </c>
      <c r="D133" s="90">
        <f t="shared" ca="1" si="27"/>
        <v>24464339887.365227</v>
      </c>
      <c r="E133" s="90">
        <f t="shared" ca="1" si="27"/>
        <v>21406297401.444572</v>
      </c>
      <c r="F133" s="90">
        <f t="shared" ca="1" si="27"/>
        <v>18348254915.523918</v>
      </c>
      <c r="G133" s="90">
        <f t="shared" ca="1" si="27"/>
        <v>15290212429.603268</v>
      </c>
      <c r="H133" s="90">
        <f t="shared" ca="1" si="27"/>
        <v>12232169943.682613</v>
      </c>
      <c r="I133" s="90">
        <f t="shared" ca="1" si="27"/>
        <v>9174127457.7619591</v>
      </c>
      <c r="J133" s="90">
        <f t="shared" ca="1" si="27"/>
        <v>6116084971.8413067</v>
      </c>
      <c r="K133" s="90">
        <f t="shared" ca="1" si="27"/>
        <v>3058042485.9206533</v>
      </c>
      <c r="L133" s="90">
        <f ca="1">IF('Ric 2020'!$A141="RC",INDIRECT("'Ric 2020'!"&amp;'Country Selector'!$B$3&amp;ROW($A141))*10^12,0)*'Process Emissions Multipliers'!$B$51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90">
        <f ca="1">IF('Ric 2030'!$A141="RC",INDIRECT("'Ric 2030'!"&amp;'Country Selector'!$B$3&amp;ROW($A141))*10^12,0)*'Process Emissions Multipliers'!$D$51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90">
        <f ca="1">V133*'Process Emissions Multipliers'!$E$51</f>
        <v>0</v>
      </c>
    </row>
    <row r="134" spans="1:42">
      <c r="A134" s="74">
        <v>82</v>
      </c>
      <c r="B134" s="90">
        <f ca="1">IF('Ric 2010'!$A142="RC",INDIRECT("'Ric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90">
        <f ca="1">IF('Ric 2020'!$A142="RC",INDIRECT("'Ric 2020'!"&amp;'Country Selector'!$B$3&amp;ROW($A142))*10^12,0)*'Process Emissions Multipliers'!$B$51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90">
        <f ca="1">IF('Ric 2030'!$A142="RC",INDIRECT("'Ric 2030'!"&amp;'Country Selector'!$B$3&amp;ROW($A142))*10^12,0)*'Process Emissions Multipliers'!$D$51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90">
        <f ca="1">V134*'Process Emissions Multipliers'!$E$51</f>
        <v>0</v>
      </c>
    </row>
    <row r="135" spans="1:42">
      <c r="A135" s="74">
        <v>83</v>
      </c>
      <c r="B135" s="90">
        <f ca="1">IF('Ric 2010'!$A143="RC",INDIRECT("'Ric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90">
        <f ca="1">IF('Ric 2020'!$A143="RC",INDIRECT("'Ric 2020'!"&amp;'Country Selector'!$B$3&amp;ROW($A143))*10^12,0)*'Process Emissions Multipliers'!$B$51</f>
        <v>0</v>
      </c>
      <c r="M135" s="90">
        <f t="shared" ca="1" si="28"/>
        <v>2464402474.4256296</v>
      </c>
      <c r="N135" s="90">
        <f t="shared" ca="1" si="28"/>
        <v>4928804948.8512592</v>
      </c>
      <c r="O135" s="90">
        <f t="shared" ca="1" si="28"/>
        <v>7393207423.2768888</v>
      </c>
      <c r="P135" s="90">
        <f t="shared" ca="1" si="28"/>
        <v>9857609897.7025185</v>
      </c>
      <c r="Q135" s="90">
        <f t="shared" ca="1" si="28"/>
        <v>12322012372.128149</v>
      </c>
      <c r="R135" s="90">
        <f t="shared" ca="1" si="28"/>
        <v>14786414846.553778</v>
      </c>
      <c r="S135" s="90">
        <f t="shared" ca="1" si="28"/>
        <v>17250817320.979408</v>
      </c>
      <c r="T135" s="90">
        <f t="shared" ca="1" si="28"/>
        <v>19715219795.405037</v>
      </c>
      <c r="U135" s="90">
        <f t="shared" ca="1" si="28"/>
        <v>22179622269.830666</v>
      </c>
      <c r="V135" s="90">
        <f ca="1">IF('Ric 2030'!$A143="RC",INDIRECT("'Ric 2030'!"&amp;'Country Selector'!$B$3&amp;ROW($A143))*10^12,0)*'Process Emissions Multipliers'!$D$51</f>
        <v>24644024744.256298</v>
      </c>
      <c r="W135" s="90">
        <f t="shared" ca="1" si="26"/>
        <v>24644024744.256298</v>
      </c>
      <c r="X135" s="90">
        <f t="shared" ca="1" si="26"/>
        <v>24644024744.256294</v>
      </c>
      <c r="Y135" s="90">
        <f t="shared" ca="1" si="26"/>
        <v>24644024744.256294</v>
      </c>
      <c r="Z135" s="90">
        <f t="shared" ca="1" si="26"/>
        <v>24644024744.256294</v>
      </c>
      <c r="AA135" s="90">
        <f t="shared" ca="1" si="26"/>
        <v>24644024744.256298</v>
      </c>
      <c r="AB135" s="90">
        <f t="shared" ca="1" si="26"/>
        <v>24644024744.256298</v>
      </c>
      <c r="AC135" s="90">
        <f t="shared" ca="1" si="26"/>
        <v>24644024744.256294</v>
      </c>
      <c r="AD135" s="90">
        <f t="shared" ca="1" si="26"/>
        <v>24644024744.256294</v>
      </c>
      <c r="AE135" s="90">
        <f t="shared" ca="1" si="26"/>
        <v>24644024744.256294</v>
      </c>
      <c r="AF135" s="90">
        <f t="shared" ca="1" si="26"/>
        <v>24644024744.256298</v>
      </c>
      <c r="AG135" s="90">
        <f t="shared" ca="1" si="26"/>
        <v>24644024744.256294</v>
      </c>
      <c r="AH135" s="90">
        <f t="shared" ca="1" si="26"/>
        <v>24644024744.256294</v>
      </c>
      <c r="AI135" s="90">
        <f t="shared" ca="1" si="26"/>
        <v>24644024744.256294</v>
      </c>
      <c r="AJ135" s="90">
        <f t="shared" ca="1" si="26"/>
        <v>24644024744.256298</v>
      </c>
      <c r="AK135" s="90">
        <f t="shared" ca="1" si="26"/>
        <v>24644024744.256298</v>
      </c>
      <c r="AL135" s="90">
        <f t="shared" ca="1" si="26"/>
        <v>24644024744.256294</v>
      </c>
      <c r="AM135" s="90">
        <f t="shared" ca="1" si="25"/>
        <v>24644024744.256294</v>
      </c>
      <c r="AN135" s="90">
        <f t="shared" ca="1" si="25"/>
        <v>24644024744.256294</v>
      </c>
      <c r="AO135" s="90">
        <f t="shared" ca="1" si="25"/>
        <v>24644024744.256298</v>
      </c>
      <c r="AP135" s="90">
        <f ca="1">V135*'Process Emissions Multipliers'!$E$51</f>
        <v>24644024744.256298</v>
      </c>
    </row>
    <row r="136" spans="1:42">
      <c r="A136" s="74">
        <v>84</v>
      </c>
      <c r="B136" s="90">
        <f ca="1">IF('Ric 2010'!$A144="RC",INDIRECT("'Ric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90">
        <f ca="1">IF('Ric 2020'!$A144="RC",INDIRECT("'Ric 2020'!"&amp;'Country Selector'!$B$3&amp;ROW($A144))*10^12,0)*'Process Emissions Multipliers'!$B$51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90">
        <f ca="1">IF('Ric 2030'!$A144="RC",INDIRECT("'Ric 2030'!"&amp;'Country Selector'!$B$3&amp;ROW($A144))*10^12,0)*'Process Emissions Multipliers'!$D$51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90">
        <f ca="1">V136*'Process Emissions Multipliers'!$E$51</f>
        <v>0</v>
      </c>
    </row>
    <row r="137" spans="1:42">
      <c r="A137" s="74">
        <v>85</v>
      </c>
      <c r="B137" s="90">
        <f ca="1">IF('Ric 2010'!$A145="RC",INDIRECT("'Ric 2010'!"&amp;'Country Selector'!$B$3&amp;ROW($A145))*10^12,0)</f>
        <v>0</v>
      </c>
      <c r="C137" s="90">
        <f t="shared" ca="1" si="27"/>
        <v>22431150674.423767</v>
      </c>
      <c r="D137" s="90">
        <f t="shared" ca="1" si="27"/>
        <v>44862301348.847534</v>
      </c>
      <c r="E137" s="90">
        <f t="shared" ca="1" si="27"/>
        <v>67293452023.271301</v>
      </c>
      <c r="F137" s="90">
        <f t="shared" ca="1" si="27"/>
        <v>89724602697.695068</v>
      </c>
      <c r="G137" s="90">
        <f t="shared" ca="1" si="27"/>
        <v>112155753372.11885</v>
      </c>
      <c r="H137" s="90">
        <f t="shared" ca="1" si="27"/>
        <v>134586904046.5426</v>
      </c>
      <c r="I137" s="90">
        <f t="shared" ca="1" si="27"/>
        <v>157018054720.96637</v>
      </c>
      <c r="J137" s="90">
        <f t="shared" ca="1" si="27"/>
        <v>179449205395.39014</v>
      </c>
      <c r="K137" s="90">
        <f t="shared" ca="1" si="27"/>
        <v>201880356069.8139</v>
      </c>
      <c r="L137" s="90">
        <f ca="1">IF('Ric 2020'!$A145="RC",INDIRECT("'Ric 2020'!"&amp;'Country Selector'!$B$3&amp;ROW($A145))*10^12,0)*'Process Emissions Multipliers'!$B$51</f>
        <v>224311506744.23767</v>
      </c>
      <c r="M137" s="90">
        <f t="shared" ca="1" si="28"/>
        <v>201880356069.8139</v>
      </c>
      <c r="N137" s="90">
        <f t="shared" ca="1" si="28"/>
        <v>179449205395.39014</v>
      </c>
      <c r="O137" s="90">
        <f t="shared" ca="1" si="28"/>
        <v>157018054720.96637</v>
      </c>
      <c r="P137" s="90">
        <f t="shared" ca="1" si="28"/>
        <v>134586904046.5426</v>
      </c>
      <c r="Q137" s="90">
        <f t="shared" ca="1" si="28"/>
        <v>112155753372.11885</v>
      </c>
      <c r="R137" s="90">
        <f t="shared" ca="1" si="28"/>
        <v>89724602697.695068</v>
      </c>
      <c r="S137" s="90">
        <f t="shared" ca="1" si="28"/>
        <v>67293452023.271301</v>
      </c>
      <c r="T137" s="90">
        <f t="shared" ca="1" si="28"/>
        <v>44862301348.847534</v>
      </c>
      <c r="U137" s="90">
        <f t="shared" ca="1" si="28"/>
        <v>22431150674.423767</v>
      </c>
      <c r="V137" s="90">
        <f ca="1">IF('Ric 2030'!$A145="RC",INDIRECT("'Ric 2030'!"&amp;'Country Selector'!$B$3&amp;ROW($A145))*10^12,0)*'Process Emissions Multipliers'!$D$51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90">
        <f ca="1">V137*'Process Emissions Multipliers'!$E$51</f>
        <v>0</v>
      </c>
    </row>
    <row r="138" spans="1:42">
      <c r="A138" s="74">
        <v>86</v>
      </c>
      <c r="B138" s="90">
        <f ca="1">IF('Ric 2010'!$A146="RC",INDIRECT("'Ric 2010'!"&amp;'Country Selector'!$B$3&amp;ROW($A146))*10^12,0)</f>
        <v>167387173878.6037</v>
      </c>
      <c r="C138" s="90">
        <f t="shared" ca="1" si="27"/>
        <v>150648456490.74335</v>
      </c>
      <c r="D138" s="90">
        <f t="shared" ca="1" si="27"/>
        <v>133909739102.88297</v>
      </c>
      <c r="E138" s="90">
        <f t="shared" ca="1" si="27"/>
        <v>117171021715.02258</v>
      </c>
      <c r="F138" s="90">
        <f t="shared" ca="1" si="27"/>
        <v>100432304327.16222</v>
      </c>
      <c r="G138" s="90">
        <f t="shared" ca="1" si="27"/>
        <v>83693586939.301849</v>
      </c>
      <c r="H138" s="90">
        <f t="shared" ca="1" si="27"/>
        <v>66954869551.441483</v>
      </c>
      <c r="I138" s="90">
        <f t="shared" ca="1" si="27"/>
        <v>50216152163.581108</v>
      </c>
      <c r="J138" s="90">
        <f t="shared" ca="1" si="27"/>
        <v>33477434775.720741</v>
      </c>
      <c r="K138" s="90">
        <f t="shared" ca="1" si="27"/>
        <v>16738717387.860371</v>
      </c>
      <c r="L138" s="90">
        <f ca="1">IF('Ric 2020'!$A146="RC",INDIRECT("'Ric 2020'!"&amp;'Country Selector'!$B$3&amp;ROW($A146))*10^12,0)*'Process Emissions Multipliers'!$B$51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90">
        <f ca="1">IF('Ric 2030'!$A146="RC",INDIRECT("'Ric 2030'!"&amp;'Country Selector'!$B$3&amp;ROW($A146))*10^12,0)*'Process Emissions Multipliers'!$D$51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90">
        <f ca="1">V138*'Process Emissions Multipliers'!$E$51</f>
        <v>0</v>
      </c>
    </row>
    <row r="139" spans="1:42">
      <c r="A139" s="74">
        <v>87</v>
      </c>
      <c r="B139" s="90">
        <f ca="1">IF('Ric 2010'!$A147="RC",INDIRECT("'Ric 2010'!"&amp;'Country Selector'!$B$3&amp;ROW($A147))*10^12,0)</f>
        <v>0</v>
      </c>
      <c r="C139" s="90">
        <f t="shared" ca="1" si="27"/>
        <v>8702010554.8233509</v>
      </c>
      <c r="D139" s="90">
        <f t="shared" ca="1" si="27"/>
        <v>17404021109.646702</v>
      </c>
      <c r="E139" s="90">
        <f t="shared" ca="1" si="27"/>
        <v>26106031664.470051</v>
      </c>
      <c r="F139" s="90">
        <f t="shared" ca="1" si="27"/>
        <v>34808042219.293404</v>
      </c>
      <c r="G139" s="90">
        <f t="shared" ca="1" si="27"/>
        <v>43510052774.116753</v>
      </c>
      <c r="H139" s="90">
        <f t="shared" ca="1" si="27"/>
        <v>52212063328.940102</v>
      </c>
      <c r="I139" s="90">
        <f t="shared" ca="1" si="27"/>
        <v>60914073883.763451</v>
      </c>
      <c r="J139" s="90">
        <f t="shared" ca="1" si="27"/>
        <v>69616084438.586807</v>
      </c>
      <c r="K139" s="90">
        <f t="shared" ca="1" si="27"/>
        <v>78318094993.410156</v>
      </c>
      <c r="L139" s="90">
        <f ca="1">IF('Ric 2020'!$A147="RC",INDIRECT("'Ric 2020'!"&amp;'Country Selector'!$B$3&amp;ROW($A147))*10^12,0)*'Process Emissions Multipliers'!$B$51</f>
        <v>87020105548.233505</v>
      </c>
      <c r="M139" s="90">
        <f t="shared" ca="1" si="28"/>
        <v>78318094993.410156</v>
      </c>
      <c r="N139" s="90">
        <f t="shared" ca="1" si="28"/>
        <v>69616084438.586807</v>
      </c>
      <c r="O139" s="90">
        <f t="shared" ca="1" si="28"/>
        <v>60914073883.763451</v>
      </c>
      <c r="P139" s="90">
        <f t="shared" ca="1" si="28"/>
        <v>52212063328.940102</v>
      </c>
      <c r="Q139" s="90">
        <f t="shared" ca="1" si="28"/>
        <v>43510052774.116753</v>
      </c>
      <c r="R139" s="90">
        <f t="shared" ca="1" si="28"/>
        <v>34808042219.293404</v>
      </c>
      <c r="S139" s="90">
        <f t="shared" ca="1" si="28"/>
        <v>26106031664.470051</v>
      </c>
      <c r="T139" s="90">
        <f t="shared" ca="1" si="28"/>
        <v>17404021109.646702</v>
      </c>
      <c r="U139" s="90">
        <f t="shared" ca="1" si="28"/>
        <v>8702010554.8233509</v>
      </c>
      <c r="V139" s="90">
        <f ca="1">IF('Ric 2030'!$A147="RC",INDIRECT("'Ric 2030'!"&amp;'Country Selector'!$B$3&amp;ROW($A147))*10^12,0)*'Process Emissions Multipliers'!$D$51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90">
        <f ca="1">V139*'Process Emissions Multipliers'!$E$51</f>
        <v>0</v>
      </c>
    </row>
    <row r="140" spans="1:42">
      <c r="A140" s="74">
        <v>88</v>
      </c>
      <c r="B140" s="90">
        <f ca="1">IF('Ric 2010'!$A148="RC",INDIRECT("'Ric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90">
        <f ca="1">IF('Ric 2020'!$A148="RC",INDIRECT("'Ric 2020'!"&amp;'Country Selector'!$B$3&amp;ROW($A148))*10^12,0)*'Process Emissions Multipliers'!$B$51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90">
        <f ca="1">IF('Ric 2030'!$A148="RC",INDIRECT("'Ric 2030'!"&amp;'Country Selector'!$B$3&amp;ROW($A148))*10^12,0)*'Process Emissions Multipliers'!$D$51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90">
        <f ca="1">V140*'Process Emissions Multipliers'!$E$51</f>
        <v>0</v>
      </c>
    </row>
    <row r="141" spans="1:42">
      <c r="A141" s="74">
        <v>89</v>
      </c>
      <c r="B141" s="90">
        <f ca="1">IF('Ric 2010'!$A149="RC",INDIRECT("'Ric 2010'!"&amp;'Country Selector'!$B$3&amp;ROW($A149))*10^12,0)</f>
        <v>0</v>
      </c>
      <c r="C141" s="90">
        <f t="shared" ca="1" si="27"/>
        <v>5323900567.0504179</v>
      </c>
      <c r="D141" s="90">
        <f t="shared" ca="1" si="27"/>
        <v>10647801134.100836</v>
      </c>
      <c r="E141" s="90">
        <f t="shared" ca="1" si="27"/>
        <v>15971701701.151255</v>
      </c>
      <c r="F141" s="90">
        <f t="shared" ca="1" si="27"/>
        <v>21295602268.201672</v>
      </c>
      <c r="G141" s="90">
        <f t="shared" ca="1" si="27"/>
        <v>26619502835.25209</v>
      </c>
      <c r="H141" s="90">
        <f t="shared" ca="1" si="27"/>
        <v>31943403402.302509</v>
      </c>
      <c r="I141" s="90">
        <f t="shared" ca="1" si="27"/>
        <v>37267303969.352928</v>
      </c>
      <c r="J141" s="90">
        <f t="shared" ca="1" si="27"/>
        <v>42591204536.403343</v>
      </c>
      <c r="K141" s="90">
        <f t="shared" ca="1" si="27"/>
        <v>47915105103.453758</v>
      </c>
      <c r="L141" s="90">
        <f ca="1">IF('Ric 2020'!$A149="RC",INDIRECT("'Ric 2020'!"&amp;'Country Selector'!$B$3&amp;ROW($A149))*10^12,0)*'Process Emissions Multipliers'!$B$51</f>
        <v>53239005670.504181</v>
      </c>
      <c r="M141" s="90">
        <f t="shared" ca="1" si="28"/>
        <v>47915105103.453758</v>
      </c>
      <c r="N141" s="90">
        <f t="shared" ca="1" si="28"/>
        <v>42591204536.403343</v>
      </c>
      <c r="O141" s="90">
        <f t="shared" ca="1" si="28"/>
        <v>37267303969.352928</v>
      </c>
      <c r="P141" s="90">
        <f t="shared" ca="1" si="28"/>
        <v>31943403402.302509</v>
      </c>
      <c r="Q141" s="90">
        <f t="shared" ca="1" si="28"/>
        <v>26619502835.25209</v>
      </c>
      <c r="R141" s="90">
        <f t="shared" ca="1" si="28"/>
        <v>21295602268.201672</v>
      </c>
      <c r="S141" s="90">
        <f t="shared" ca="1" si="28"/>
        <v>15971701701.151255</v>
      </c>
      <c r="T141" s="90">
        <f t="shared" ca="1" si="28"/>
        <v>10647801134.100836</v>
      </c>
      <c r="U141" s="90">
        <f t="shared" ca="1" si="28"/>
        <v>5323900567.0504179</v>
      </c>
      <c r="V141" s="90">
        <f ca="1">IF('Ric 2030'!$A149="RC",INDIRECT("'Ric 2030'!"&amp;'Country Selector'!$B$3&amp;ROW($A149))*10^12,0)*'Process Emissions Multipliers'!$D$51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90">
        <f ca="1">V141*'Process Emissions Multipliers'!$E$51</f>
        <v>0</v>
      </c>
    </row>
    <row r="142" spans="1:42">
      <c r="A142" s="74">
        <v>90</v>
      </c>
      <c r="B142" s="90">
        <f ca="1">IF('Ric 2010'!$A150="RC",INDIRECT("'Ric 2010'!"&amp;'Country Selector'!$B$3&amp;ROW($A150))*10^12,0)</f>
        <v>92556537430.254608</v>
      </c>
      <c r="C142" s="90">
        <f t="shared" ca="1" si="27"/>
        <v>83300883687.229156</v>
      </c>
      <c r="D142" s="90">
        <f t="shared" ca="1" si="27"/>
        <v>74045229944.20369</v>
      </c>
      <c r="E142" s="90">
        <f t="shared" ca="1" si="27"/>
        <v>64789576201.178223</v>
      </c>
      <c r="F142" s="90">
        <f t="shared" ca="1" si="27"/>
        <v>55533922458.152756</v>
      </c>
      <c r="G142" s="90">
        <f t="shared" ca="1" si="27"/>
        <v>46278268715.127304</v>
      </c>
      <c r="H142" s="90">
        <f t="shared" ca="1" si="27"/>
        <v>37022614972.101845</v>
      </c>
      <c r="I142" s="90">
        <f t="shared" ca="1" si="27"/>
        <v>27766961229.076378</v>
      </c>
      <c r="J142" s="90">
        <f t="shared" ca="1" si="27"/>
        <v>18511307486.050922</v>
      </c>
      <c r="K142" s="90">
        <f t="shared" ca="1" si="27"/>
        <v>9255653743.0254612</v>
      </c>
      <c r="L142" s="90">
        <f ca="1">IF('Ric 2020'!$A150="RC",INDIRECT("'Ric 2020'!"&amp;'Country Selector'!$B$3&amp;ROW($A150))*10^12,0)*'Process Emissions Multipliers'!$B$51</f>
        <v>0</v>
      </c>
      <c r="M142" s="90">
        <f t="shared" ca="1" si="28"/>
        <v>5064949204.6843281</v>
      </c>
      <c r="N142" s="90">
        <f t="shared" ca="1" si="28"/>
        <v>10129898409.368656</v>
      </c>
      <c r="O142" s="90">
        <f t="shared" ca="1" si="28"/>
        <v>15194847614.052984</v>
      </c>
      <c r="P142" s="90">
        <f t="shared" ca="1" si="28"/>
        <v>20259796818.737312</v>
      </c>
      <c r="Q142" s="90">
        <f t="shared" ca="1" si="28"/>
        <v>25324746023.421638</v>
      </c>
      <c r="R142" s="90">
        <f t="shared" ca="1" si="28"/>
        <v>30389695228.105968</v>
      </c>
      <c r="S142" s="90">
        <f t="shared" ca="1" si="28"/>
        <v>35454644432.790298</v>
      </c>
      <c r="T142" s="90">
        <f t="shared" ca="1" si="28"/>
        <v>40519593637.474625</v>
      </c>
      <c r="U142" s="90">
        <f t="shared" ca="1" si="28"/>
        <v>45584542842.158951</v>
      </c>
      <c r="V142" s="90">
        <f ca="1">IF('Ric 2030'!$A150="RC",INDIRECT("'Ric 2030'!"&amp;'Country Selector'!$B$3&amp;ROW($A150))*10^12,0)*'Process Emissions Multipliers'!$D$51</f>
        <v>50649492046.843277</v>
      </c>
      <c r="W142" s="90">
        <f t="shared" ca="1" si="26"/>
        <v>50649492046.843277</v>
      </c>
      <c r="X142" s="90">
        <f t="shared" ca="1" si="26"/>
        <v>50649492046.843277</v>
      </c>
      <c r="Y142" s="90">
        <f t="shared" ca="1" si="26"/>
        <v>50649492046.843277</v>
      </c>
      <c r="Z142" s="90">
        <f t="shared" ca="1" si="26"/>
        <v>50649492046.843277</v>
      </c>
      <c r="AA142" s="90">
        <f t="shared" ca="1" si="26"/>
        <v>50649492046.843277</v>
      </c>
      <c r="AB142" s="90">
        <f t="shared" ca="1" si="26"/>
        <v>50649492046.843285</v>
      </c>
      <c r="AC142" s="90">
        <f t="shared" ca="1" si="26"/>
        <v>50649492046.843277</v>
      </c>
      <c r="AD142" s="90">
        <f t="shared" ca="1" si="26"/>
        <v>50649492046.843277</v>
      </c>
      <c r="AE142" s="90">
        <f t="shared" ca="1" si="26"/>
        <v>50649492046.843277</v>
      </c>
      <c r="AF142" s="90">
        <f t="shared" ca="1" si="26"/>
        <v>50649492046.843277</v>
      </c>
      <c r="AG142" s="90">
        <f t="shared" ca="1" si="26"/>
        <v>50649492046.843277</v>
      </c>
      <c r="AH142" s="90">
        <f t="shared" ca="1" si="26"/>
        <v>50649492046.843277</v>
      </c>
      <c r="AI142" s="90">
        <f t="shared" ca="1" si="26"/>
        <v>50649492046.843277</v>
      </c>
      <c r="AJ142" s="90">
        <f t="shared" ca="1" si="26"/>
        <v>50649492046.843285</v>
      </c>
      <c r="AK142" s="90">
        <f t="shared" ca="1" si="26"/>
        <v>50649492046.843277</v>
      </c>
      <c r="AL142" s="90">
        <f t="shared" ref="AL142:AO157" ca="1" si="29">$V142*($AP$1-AL$1)/($AP$1-$V$1)+$AP142*(AL$1-$V$1)/($AP$1-$V$1)</f>
        <v>50649492046.843277</v>
      </c>
      <c r="AM142" s="90">
        <f t="shared" ca="1" si="29"/>
        <v>50649492046.843277</v>
      </c>
      <c r="AN142" s="90">
        <f t="shared" ca="1" si="29"/>
        <v>50649492046.843277</v>
      </c>
      <c r="AO142" s="90">
        <f t="shared" ca="1" si="29"/>
        <v>50649492046.843277</v>
      </c>
      <c r="AP142" s="90">
        <f ca="1">V142*'Process Emissions Multipliers'!$E$51</f>
        <v>50649492046.843277</v>
      </c>
    </row>
    <row r="143" spans="1:42">
      <c r="A143" s="74">
        <v>91</v>
      </c>
      <c r="B143" s="90">
        <f ca="1">IF('Ric 2010'!$A151="RC",INDIRECT("'Ric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90">
        <f ca="1">IF('Ric 2020'!$A151="RC",INDIRECT("'Ric 2020'!"&amp;'Country Selector'!$B$3&amp;ROW($A151))*10^12,0)*'Process Emissions Multipliers'!$B$51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90">
        <f ca="1">IF('Ric 2030'!$A151="RC",INDIRECT("'Ric 2030'!"&amp;'Country Selector'!$B$3&amp;ROW($A151))*10^12,0)*'Process Emissions Multipliers'!$D$51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90">
        <f ca="1">V143*'Process Emissions Multipliers'!$E$51</f>
        <v>0</v>
      </c>
    </row>
    <row r="144" spans="1:42">
      <c r="A144" s="74">
        <v>92</v>
      </c>
      <c r="B144" s="90">
        <f ca="1">IF('Ric 2010'!$A152="RC",INDIRECT("'Ric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90">
        <f ca="1">IF('Ric 2020'!$A152="RC",INDIRECT("'Ric 2020'!"&amp;'Country Selector'!$B$3&amp;ROW($A152))*10^12,0)*'Process Emissions Multipliers'!$B$51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90">
        <f ca="1">IF('Ric 2030'!$A152="RC",INDIRECT("'Ric 2030'!"&amp;'Country Selector'!$B$3&amp;ROW($A152))*10^12,0)*'Process Emissions Multipliers'!$D$51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90">
        <f ca="1">V144*'Process Emissions Multipliers'!$E$51</f>
        <v>0</v>
      </c>
    </row>
    <row r="145" spans="1:42">
      <c r="A145" s="74">
        <v>93</v>
      </c>
      <c r="B145" s="90">
        <f ca="1">IF('Ric 2010'!$A153="RC",INDIRECT("'Ric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90">
        <f ca="1">IF('Ric 2020'!$A153="RC",INDIRECT("'Ric 2020'!"&amp;'Country Selector'!$B$3&amp;ROW($A153))*10^12,0)*'Process Emissions Multipliers'!$B$51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90">
        <f ca="1">IF('Ric 2030'!$A153="RC",INDIRECT("'Ric 2030'!"&amp;'Country Selector'!$B$3&amp;ROW($A153))*10^12,0)*'Process Emissions Multipliers'!$D$51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90">
        <f ca="1">V145*'Process Emissions Multipliers'!$E$51</f>
        <v>0</v>
      </c>
    </row>
    <row r="146" spans="1:42">
      <c r="A146" s="74">
        <v>94</v>
      </c>
      <c r="B146" s="90">
        <f ca="1">IF('Ric 2010'!$A154="RC",INDIRECT("'Ric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90">
        <f ca="1">IF('Ric 2020'!$A154="RC",INDIRECT("'Ric 2020'!"&amp;'Country Selector'!$B$3&amp;ROW($A154))*10^12,0)*'Process Emissions Multipliers'!$B$51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90">
        <f ca="1">IF('Ric 2030'!$A154="RC",INDIRECT("'Ric 2030'!"&amp;'Country Selector'!$B$3&amp;ROW($A154))*10^12,0)*'Process Emissions Multipliers'!$D$51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90">
        <f ca="1">V146*'Process Emissions Multipliers'!$E$51</f>
        <v>0</v>
      </c>
    </row>
    <row r="147" spans="1:42">
      <c r="A147" s="74">
        <v>95</v>
      </c>
      <c r="B147" s="90">
        <f ca="1">IF('Ric 2010'!$A155="RC",INDIRECT("'Ric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90">
        <f ca="1">IF('Ric 2020'!$A155="RC",INDIRECT("'Ric 2020'!"&amp;'Country Selector'!$B$3&amp;ROW($A155))*10^12,0)*'Process Emissions Multipliers'!$B$51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90">
        <f ca="1">IF('Ric 2030'!$A155="RC",INDIRECT("'Ric 2030'!"&amp;'Country Selector'!$B$3&amp;ROW($A155))*10^12,0)*'Process Emissions Multipliers'!$D$51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90">
        <f ca="1">V147*'Process Emissions Multipliers'!$E$51</f>
        <v>0</v>
      </c>
    </row>
    <row r="148" spans="1:42">
      <c r="A148" s="74">
        <v>96</v>
      </c>
      <c r="B148" s="90">
        <f ca="1">IF('Ric 2010'!$A156="RC",INDIRECT("'Ric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90">
        <f ca="1">IF('Ric 2020'!$A156="RC",INDIRECT("'Ric 2020'!"&amp;'Country Selector'!$B$3&amp;ROW($A156))*10^12,0)*'Process Emissions Multipliers'!$B$51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90">
        <f ca="1">IF('Ric 2030'!$A156="RC",INDIRECT("'Ric 2030'!"&amp;'Country Selector'!$B$3&amp;ROW($A156))*10^12,0)*'Process Emissions Multipliers'!$D$51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90">
        <f ca="1">V148*'Process Emissions Multipliers'!$E$51</f>
        <v>0</v>
      </c>
    </row>
    <row r="149" spans="1:42">
      <c r="A149" s="74">
        <v>97</v>
      </c>
      <c r="B149" s="90">
        <f ca="1">IF('Ric 2010'!$A157="RC",INDIRECT("'Ric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90">
        <f ca="1">IF('Ric 2020'!$A157="RC",INDIRECT("'Ric 2020'!"&amp;'Country Selector'!$B$3&amp;ROW($A157))*10^12,0)*'Process Emissions Multipliers'!$B$51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90">
        <f ca="1">IF('Ric 2030'!$A157="RC",INDIRECT("'Ric 2030'!"&amp;'Country Selector'!$B$3&amp;ROW($A157))*10^12,0)*'Process Emissions Multipliers'!$D$51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90">
        <f ca="1">V149*'Process Emissions Multipliers'!$E$51</f>
        <v>0</v>
      </c>
    </row>
    <row r="150" spans="1:42">
      <c r="A150" s="74">
        <v>98</v>
      </c>
      <c r="B150" s="90">
        <f ca="1">IF('Ric 2010'!$A158="RC",INDIRECT("'Ric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90">
        <f ca="1">IF('Ric 2020'!$A158="RC",INDIRECT("'Ric 2020'!"&amp;'Country Selector'!$B$3&amp;ROW($A158))*10^12,0)*'Process Emissions Multipliers'!$B$51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90">
        <f ca="1">IF('Ric 2030'!$A158="RC",INDIRECT("'Ric 2030'!"&amp;'Country Selector'!$B$3&amp;ROW($A158))*10^12,0)*'Process Emissions Multipliers'!$D$51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90">
        <f ca="1">V150*'Process Emissions Multipliers'!$E$51</f>
        <v>0</v>
      </c>
    </row>
    <row r="151" spans="1:42">
      <c r="A151" s="74">
        <v>99</v>
      </c>
      <c r="B151" s="90">
        <f ca="1">IF('Ric 2010'!$A159="RC",INDIRECT("'Ric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90">
        <f ca="1">IF('Ric 2020'!$A159="RC",INDIRECT("'Ric 2020'!"&amp;'Country Selector'!$B$3&amp;ROW($A159))*10^12,0)*'Process Emissions Multipliers'!$B$51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90">
        <f ca="1">IF('Ric 2030'!$A159="RC",INDIRECT("'Ric 2030'!"&amp;'Country Selector'!$B$3&amp;ROW($A159))*10^12,0)*'Process Emissions Multipliers'!$D$51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90">
        <f ca="1">V151*'Process Emissions Multipliers'!$E$51</f>
        <v>0</v>
      </c>
    </row>
    <row r="152" spans="1:42">
      <c r="A152" s="74">
        <v>100</v>
      </c>
      <c r="B152" s="90">
        <f ca="1">IF('Ric 2010'!$A160="RC",INDIRECT("'Ric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90">
        <f ca="1">IF('Ric 2020'!$A160="RC",INDIRECT("'Ric 2020'!"&amp;'Country Selector'!$B$3&amp;ROW($A160))*10^12,0)*'Process Emissions Multipliers'!$B$51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90">
        <f ca="1">IF('Ric 2030'!$A160="RC",INDIRECT("'Ric 2030'!"&amp;'Country Selector'!$B$3&amp;ROW($A160))*10^12,0)*'Process Emissions Multipliers'!$D$51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90">
        <f ca="1">V152*'Process Emissions Multipliers'!$E$51</f>
        <v>0</v>
      </c>
    </row>
    <row r="153" spans="1:42">
      <c r="A153" s="74">
        <v>150</v>
      </c>
      <c r="B153" s="90">
        <f ca="1">IF('Ric 2010'!$A161="RC",INDIRECT("'Ric 2010'!"&amp;'Country Selector'!$B$3&amp;ROW($A161))*10^12,0)</f>
        <v>247443281489.15872</v>
      </c>
      <c r="C153" s="90">
        <f t="shared" ca="1" si="27"/>
        <v>235524032033.18701</v>
      </c>
      <c r="D153" s="90">
        <f t="shared" ca="1" si="27"/>
        <v>223604782577.21527</v>
      </c>
      <c r="E153" s="90">
        <f t="shared" ca="1" si="27"/>
        <v>211685533121.24356</v>
      </c>
      <c r="F153" s="90">
        <f t="shared" ca="1" si="27"/>
        <v>199766283665.27185</v>
      </c>
      <c r="G153" s="90">
        <f t="shared" ca="1" si="27"/>
        <v>187847034209.30011</v>
      </c>
      <c r="H153" s="90">
        <f t="shared" ca="1" si="27"/>
        <v>175927784753.32837</v>
      </c>
      <c r="I153" s="90">
        <f t="shared" ca="1" si="27"/>
        <v>164008535297.35669</v>
      </c>
      <c r="J153" s="90">
        <f t="shared" ca="1" si="27"/>
        <v>152089285841.38495</v>
      </c>
      <c r="K153" s="90">
        <f t="shared" ca="1" si="27"/>
        <v>140170036385.41324</v>
      </c>
      <c r="L153" s="90">
        <f ca="1">IF('Ric 2020'!$A161="RC",INDIRECT("'Ric 2020'!"&amp;'Country Selector'!$B$3&amp;ROW($A161))*10^12,0)*'Process Emissions Multipliers'!$B$51</f>
        <v>128250786929.44151</v>
      </c>
      <c r="M153" s="90">
        <f t="shared" ca="1" si="28"/>
        <v>143997396617.21698</v>
      </c>
      <c r="N153" s="90">
        <f t="shared" ca="1" si="28"/>
        <v>159744006304.99243</v>
      </c>
      <c r="O153" s="90">
        <f t="shared" ca="1" si="28"/>
        <v>175490615992.76788</v>
      </c>
      <c r="P153" s="90">
        <f t="shared" ca="1" si="28"/>
        <v>191237225680.54333</v>
      </c>
      <c r="Q153" s="90">
        <f t="shared" ca="1" si="28"/>
        <v>206983835368.31879</v>
      </c>
      <c r="R153" s="90">
        <f t="shared" ca="1" si="28"/>
        <v>222730445056.09424</v>
      </c>
      <c r="S153" s="90">
        <f t="shared" ca="1" si="28"/>
        <v>238477054743.86969</v>
      </c>
      <c r="T153" s="90">
        <f t="shared" ca="1" si="28"/>
        <v>254223664431.64514</v>
      </c>
      <c r="U153" s="90">
        <f t="shared" ca="1" si="28"/>
        <v>269970274119.42062</v>
      </c>
      <c r="V153" s="90">
        <f ca="1">IF('Ric 2030'!$A161="RC",INDIRECT("'Ric 2030'!"&amp;'Country Selector'!$B$3&amp;ROW($A161))*10^12,0)*'Process Emissions Multipliers'!$D$51</f>
        <v>285716883807.19604</v>
      </c>
      <c r="W153" s="90">
        <f t="shared" ca="1" si="30"/>
        <v>285716883807.19604</v>
      </c>
      <c r="X153" s="90">
        <f t="shared" ca="1" si="30"/>
        <v>285716883807.19604</v>
      </c>
      <c r="Y153" s="90">
        <f t="shared" ca="1" si="30"/>
        <v>285716883807.19604</v>
      </c>
      <c r="Z153" s="90">
        <f t="shared" ca="1" si="30"/>
        <v>285716883807.19604</v>
      </c>
      <c r="AA153" s="90">
        <f t="shared" ca="1" si="30"/>
        <v>285716883807.19604</v>
      </c>
      <c r="AB153" s="90">
        <f t="shared" ca="1" si="30"/>
        <v>285716883807.19604</v>
      </c>
      <c r="AC153" s="90">
        <f t="shared" ca="1" si="30"/>
        <v>285716883807.19604</v>
      </c>
      <c r="AD153" s="90">
        <f t="shared" ca="1" si="30"/>
        <v>285716883807.19604</v>
      </c>
      <c r="AE153" s="90">
        <f t="shared" ca="1" si="30"/>
        <v>285716883807.19604</v>
      </c>
      <c r="AF153" s="90">
        <f t="shared" ca="1" si="30"/>
        <v>285716883807.19604</v>
      </c>
      <c r="AG153" s="90">
        <f t="shared" ca="1" si="30"/>
        <v>285716883807.19604</v>
      </c>
      <c r="AH153" s="90">
        <f t="shared" ca="1" si="30"/>
        <v>285716883807.19604</v>
      </c>
      <c r="AI153" s="90">
        <f t="shared" ca="1" si="30"/>
        <v>285716883807.19604</v>
      </c>
      <c r="AJ153" s="90">
        <f t="shared" ca="1" si="30"/>
        <v>285716883807.19604</v>
      </c>
      <c r="AK153" s="90">
        <f t="shared" ca="1" si="30"/>
        <v>285716883807.19604</v>
      </c>
      <c r="AL153" s="90">
        <f t="shared" ca="1" si="30"/>
        <v>285716883807.19604</v>
      </c>
      <c r="AM153" s="90">
        <f t="shared" ca="1" si="29"/>
        <v>285716883807.19604</v>
      </c>
      <c r="AN153" s="90">
        <f t="shared" ca="1" si="29"/>
        <v>285716883807.19604</v>
      </c>
      <c r="AO153" s="90">
        <f t="shared" ca="1" si="29"/>
        <v>285716883807.19604</v>
      </c>
      <c r="AP153" s="90">
        <f ca="1">V153*'Process Emissions Multipliers'!$E$51</f>
        <v>285716883807.19604</v>
      </c>
    </row>
    <row r="154" spans="1:42">
      <c r="A154" s="74">
        <v>200</v>
      </c>
      <c r="B154" s="90">
        <f ca="1">IF('Ric 2010'!$A162="RC",INDIRECT("'Ric 2010'!"&amp;'Country Selector'!$B$3&amp;ROW($A162))*10^12,0)</f>
        <v>103661541758.77229</v>
      </c>
      <c r="C154" s="90">
        <f t="shared" ca="1" si="27"/>
        <v>109133260752.41083</v>
      </c>
      <c r="D154" s="90">
        <f t="shared" ca="1" si="27"/>
        <v>114604979746.04938</v>
      </c>
      <c r="E154" s="90">
        <f t="shared" ca="1" si="27"/>
        <v>120076698739.6879</v>
      </c>
      <c r="F154" s="90">
        <f t="shared" ca="1" si="27"/>
        <v>125548417733.32645</v>
      </c>
      <c r="G154" s="90">
        <f t="shared" ca="1" si="27"/>
        <v>131020136726.965</v>
      </c>
      <c r="H154" s="90">
        <f t="shared" ca="1" si="27"/>
        <v>136491855720.60352</v>
      </c>
      <c r="I154" s="90">
        <f t="shared" ca="1" si="27"/>
        <v>141963574714.24207</v>
      </c>
      <c r="J154" s="90">
        <f t="shared" ca="1" si="27"/>
        <v>147435293707.88062</v>
      </c>
      <c r="K154" s="90">
        <f t="shared" ca="1" si="27"/>
        <v>152907012701.51913</v>
      </c>
      <c r="L154" s="90">
        <f ca="1">IF('Ric 2020'!$A162="RC",INDIRECT("'Ric 2020'!"&amp;'Country Selector'!$B$3&amp;ROW($A162))*10^12,0)*'Process Emissions Multipliers'!$B$51</f>
        <v>158378731695.15768</v>
      </c>
      <c r="M154" s="90">
        <f t="shared" ca="1" si="28"/>
        <v>147558703235.01834</v>
      </c>
      <c r="N154" s="90">
        <f t="shared" ca="1" si="28"/>
        <v>136738674774.87898</v>
      </c>
      <c r="O154" s="90">
        <f t="shared" ca="1" si="28"/>
        <v>125918646314.73964</v>
      </c>
      <c r="P154" s="90">
        <f t="shared" ca="1" si="28"/>
        <v>115098617854.60028</v>
      </c>
      <c r="Q154" s="90">
        <f t="shared" ca="1" si="28"/>
        <v>104278589394.46095</v>
      </c>
      <c r="R154" s="90">
        <f t="shared" ca="1" si="28"/>
        <v>93458560934.321594</v>
      </c>
      <c r="S154" s="90">
        <f t="shared" ca="1" si="28"/>
        <v>82638532474.182251</v>
      </c>
      <c r="T154" s="90">
        <f t="shared" ca="1" si="28"/>
        <v>71818504014.042908</v>
      </c>
      <c r="U154" s="90">
        <f t="shared" ca="1" si="28"/>
        <v>60998475553.903564</v>
      </c>
      <c r="V154" s="90">
        <f ca="1">IF('Ric 2030'!$A162="RC",INDIRECT("'Ric 2030'!"&amp;'Country Selector'!$B$3&amp;ROW($A162))*10^12,0)*'Process Emissions Multipliers'!$D$51</f>
        <v>50178447093.764214</v>
      </c>
      <c r="W154" s="90">
        <f t="shared" ca="1" si="30"/>
        <v>50178447093.764214</v>
      </c>
      <c r="X154" s="90">
        <f t="shared" ca="1" si="30"/>
        <v>50178447093.764214</v>
      </c>
      <c r="Y154" s="90">
        <f t="shared" ca="1" si="30"/>
        <v>50178447093.764206</v>
      </c>
      <c r="Z154" s="90">
        <f t="shared" ca="1" si="30"/>
        <v>50178447093.764206</v>
      </c>
      <c r="AA154" s="90">
        <f t="shared" ca="1" si="30"/>
        <v>50178447093.764221</v>
      </c>
      <c r="AB154" s="90">
        <f t="shared" ca="1" si="30"/>
        <v>50178447093.764214</v>
      </c>
      <c r="AC154" s="90">
        <f t="shared" ca="1" si="30"/>
        <v>50178447093.764214</v>
      </c>
      <c r="AD154" s="90">
        <f t="shared" ca="1" si="30"/>
        <v>50178447093.764206</v>
      </c>
      <c r="AE154" s="90">
        <f t="shared" ca="1" si="30"/>
        <v>50178447093.764221</v>
      </c>
      <c r="AF154" s="90">
        <f t="shared" ca="1" si="30"/>
        <v>50178447093.764214</v>
      </c>
      <c r="AG154" s="90">
        <f t="shared" ca="1" si="30"/>
        <v>50178447093.764221</v>
      </c>
      <c r="AH154" s="90">
        <f t="shared" ca="1" si="30"/>
        <v>50178447093.764206</v>
      </c>
      <c r="AI154" s="90">
        <f t="shared" ca="1" si="30"/>
        <v>50178447093.764214</v>
      </c>
      <c r="AJ154" s="90">
        <f t="shared" ca="1" si="30"/>
        <v>50178447093.764214</v>
      </c>
      <c r="AK154" s="90">
        <f t="shared" ca="1" si="30"/>
        <v>50178447093.764221</v>
      </c>
      <c r="AL154" s="90">
        <f t="shared" ca="1" si="30"/>
        <v>50178447093.764206</v>
      </c>
      <c r="AM154" s="90">
        <f t="shared" ca="1" si="29"/>
        <v>50178447093.764206</v>
      </c>
      <c r="AN154" s="90">
        <f t="shared" ca="1" si="29"/>
        <v>50178447093.764214</v>
      </c>
      <c r="AO154" s="90">
        <f t="shared" ca="1" si="29"/>
        <v>50178447093.764214</v>
      </c>
      <c r="AP154" s="90">
        <f ca="1">V154*'Process Emissions Multipliers'!$E$51</f>
        <v>50178447093.764214</v>
      </c>
    </row>
    <row r="155" spans="1:42">
      <c r="A155" s="74">
        <v>250</v>
      </c>
      <c r="B155" s="90">
        <f ca="1">IF('Ric 2010'!$A163="RC",INDIRECT("'Ric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90">
        <f ca="1">IF('Ric 2020'!$A163="RC",INDIRECT("'Ric 2020'!"&amp;'Country Selector'!$B$3&amp;ROW($A163))*10^12,0)*'Process Emissions Multipliers'!$B$51</f>
        <v>0</v>
      </c>
      <c r="M155" s="90">
        <f t="shared" ca="1" si="28"/>
        <v>1928825016.2629046</v>
      </c>
      <c r="N155" s="90">
        <f t="shared" ca="1" si="28"/>
        <v>3857650032.5258093</v>
      </c>
      <c r="O155" s="90">
        <f t="shared" ca="1" si="28"/>
        <v>5786475048.7887144</v>
      </c>
      <c r="P155" s="90">
        <f t="shared" ca="1" si="28"/>
        <v>7715300065.0516186</v>
      </c>
      <c r="Q155" s="90">
        <f t="shared" ca="1" si="28"/>
        <v>9644125081.3145237</v>
      </c>
      <c r="R155" s="90">
        <f t="shared" ca="1" si="28"/>
        <v>11572950097.577429</v>
      </c>
      <c r="S155" s="90">
        <f t="shared" ca="1" si="28"/>
        <v>13501775113.840334</v>
      </c>
      <c r="T155" s="90">
        <f t="shared" ca="1" si="28"/>
        <v>15430600130.103237</v>
      </c>
      <c r="U155" s="90">
        <f t="shared" ca="1" si="28"/>
        <v>17359425146.366142</v>
      </c>
      <c r="V155" s="90">
        <f ca="1">IF('Ric 2030'!$A163="RC",INDIRECT("'Ric 2030'!"&amp;'Country Selector'!$B$3&amp;ROW($A163))*10^12,0)*'Process Emissions Multipliers'!$D$51</f>
        <v>19288250162.629047</v>
      </c>
      <c r="W155" s="90">
        <f t="shared" ca="1" si="30"/>
        <v>19288250162.629047</v>
      </c>
      <c r="X155" s="90">
        <f t="shared" ca="1" si="30"/>
        <v>19288250162.629047</v>
      </c>
      <c r="Y155" s="90">
        <f t="shared" ca="1" si="30"/>
        <v>19288250162.629047</v>
      </c>
      <c r="Z155" s="90">
        <f t="shared" ca="1" si="30"/>
        <v>19288250162.629047</v>
      </c>
      <c r="AA155" s="90">
        <f t="shared" ca="1" si="30"/>
        <v>19288250162.629047</v>
      </c>
      <c r="AB155" s="90">
        <f t="shared" ca="1" si="30"/>
        <v>19288250162.629047</v>
      </c>
      <c r="AC155" s="90">
        <f t="shared" ca="1" si="30"/>
        <v>19288250162.629047</v>
      </c>
      <c r="AD155" s="90">
        <f t="shared" ca="1" si="30"/>
        <v>19288250162.629047</v>
      </c>
      <c r="AE155" s="90">
        <f t="shared" ca="1" si="30"/>
        <v>19288250162.629047</v>
      </c>
      <c r="AF155" s="90">
        <f t="shared" ca="1" si="30"/>
        <v>19288250162.629047</v>
      </c>
      <c r="AG155" s="90">
        <f t="shared" ca="1" si="30"/>
        <v>19288250162.629047</v>
      </c>
      <c r="AH155" s="90">
        <f t="shared" ca="1" si="30"/>
        <v>19288250162.629047</v>
      </c>
      <c r="AI155" s="90">
        <f t="shared" ca="1" si="30"/>
        <v>19288250162.629047</v>
      </c>
      <c r="AJ155" s="90">
        <f t="shared" ca="1" si="30"/>
        <v>19288250162.629047</v>
      </c>
      <c r="AK155" s="90">
        <f t="shared" ca="1" si="30"/>
        <v>19288250162.629047</v>
      </c>
      <c r="AL155" s="90">
        <f t="shared" ca="1" si="30"/>
        <v>19288250162.629047</v>
      </c>
      <c r="AM155" s="90">
        <f t="shared" ca="1" si="29"/>
        <v>19288250162.629047</v>
      </c>
      <c r="AN155" s="90">
        <f t="shared" ca="1" si="29"/>
        <v>19288250162.629047</v>
      </c>
      <c r="AO155" s="90">
        <f t="shared" ca="1" si="29"/>
        <v>19288250162.629047</v>
      </c>
      <c r="AP155" s="90">
        <f ca="1">V155*'Process Emissions Multipliers'!$E$51</f>
        <v>19288250162.629047</v>
      </c>
    </row>
    <row r="156" spans="1:42">
      <c r="A156" s="74">
        <v>300</v>
      </c>
      <c r="B156" s="90">
        <f ca="1">IF('Ric 2010'!$A164="RC",INDIRECT("'Ric 2010'!"&amp;'Country Selector'!$B$3&amp;ROW($A164))*10^12,0)</f>
        <v>8090734566.5699463</v>
      </c>
      <c r="C156" s="90">
        <f t="shared" ca="1" si="27"/>
        <v>10603905544.213448</v>
      </c>
      <c r="D156" s="90">
        <f t="shared" ca="1" si="27"/>
        <v>13117076521.856951</v>
      </c>
      <c r="E156" s="90">
        <f t="shared" ca="1" si="27"/>
        <v>15630247499.500454</v>
      </c>
      <c r="F156" s="90">
        <f t="shared" ref="D156:K177" ca="1" si="31">$B156*($L$1-F$1)/($L$1-$B$1)+$L156*(F$1-$B$1)/($L$1-$B$1)</f>
        <v>18143418477.143955</v>
      </c>
      <c r="G156" s="90">
        <f t="shared" ca="1" si="31"/>
        <v>20656589454.787457</v>
      </c>
      <c r="H156" s="90">
        <f t="shared" ca="1" si="31"/>
        <v>23169760432.430962</v>
      </c>
      <c r="I156" s="90">
        <f t="shared" ca="1" si="31"/>
        <v>25682931410.074463</v>
      </c>
      <c r="J156" s="90">
        <f t="shared" ca="1" si="31"/>
        <v>28196102387.717964</v>
      </c>
      <c r="K156" s="90">
        <f t="shared" ca="1" si="31"/>
        <v>30709273365.361469</v>
      </c>
      <c r="L156" s="90">
        <f ca="1">IF('Ric 2020'!$A164="RC",INDIRECT("'Ric 2020'!"&amp;'Country Selector'!$B$3&amp;ROW($A164))*10^12,0)*'Process Emissions Multipliers'!$B$51</f>
        <v>33222444343.004971</v>
      </c>
      <c r="M156" s="90">
        <f t="shared" ca="1" si="28"/>
        <v>31096428502.586758</v>
      </c>
      <c r="N156" s="90">
        <f t="shared" ca="1" si="28"/>
        <v>28970412662.168545</v>
      </c>
      <c r="O156" s="90">
        <f t="shared" ca="1" si="28"/>
        <v>26844396821.750328</v>
      </c>
      <c r="P156" s="90">
        <f t="shared" ref="N156:U177" ca="1" si="32">$L156*($V$1-P$1)/($V$1-$L$1)+$V156*(P$1-$L$1)/($V$1-$L$1)</f>
        <v>24718380981.332115</v>
      </c>
      <c r="Q156" s="90">
        <f t="shared" ca="1" si="32"/>
        <v>22592365140.913902</v>
      </c>
      <c r="R156" s="90">
        <f t="shared" ca="1" si="32"/>
        <v>20466349300.495689</v>
      </c>
      <c r="S156" s="90">
        <f t="shared" ca="1" si="32"/>
        <v>18340333460.077477</v>
      </c>
      <c r="T156" s="90">
        <f t="shared" ca="1" si="32"/>
        <v>16214317619.659262</v>
      </c>
      <c r="U156" s="90">
        <f t="shared" ca="1" si="32"/>
        <v>14088301779.241047</v>
      </c>
      <c r="V156" s="90">
        <f ca="1">IF('Ric 2030'!$A164="RC",INDIRECT("'Ric 2030'!"&amp;'Country Selector'!$B$3&amp;ROW($A164))*10^12,0)*'Process Emissions Multipliers'!$D$51</f>
        <v>11962285938.822834</v>
      </c>
      <c r="W156" s="90">
        <f t="shared" ca="1" si="30"/>
        <v>11962285938.822834</v>
      </c>
      <c r="X156" s="90">
        <f t="shared" ca="1" si="30"/>
        <v>11962285938.822834</v>
      </c>
      <c r="Y156" s="90">
        <f t="shared" ca="1" si="30"/>
        <v>11962285938.822834</v>
      </c>
      <c r="Z156" s="90">
        <f t="shared" ca="1" si="30"/>
        <v>11962285938.822834</v>
      </c>
      <c r="AA156" s="90">
        <f t="shared" ca="1" si="30"/>
        <v>11962285938.822834</v>
      </c>
      <c r="AB156" s="90">
        <f t="shared" ca="1" si="30"/>
        <v>11962285938.822834</v>
      </c>
      <c r="AC156" s="90">
        <f t="shared" ca="1" si="30"/>
        <v>11962285938.822834</v>
      </c>
      <c r="AD156" s="90">
        <f t="shared" ca="1" si="30"/>
        <v>11962285938.822834</v>
      </c>
      <c r="AE156" s="90">
        <f t="shared" ca="1" si="30"/>
        <v>11962285938.822834</v>
      </c>
      <c r="AF156" s="90">
        <f t="shared" ca="1" si="30"/>
        <v>11962285938.822834</v>
      </c>
      <c r="AG156" s="90">
        <f t="shared" ca="1" si="30"/>
        <v>11962285938.822834</v>
      </c>
      <c r="AH156" s="90">
        <f t="shared" ca="1" si="30"/>
        <v>11962285938.822834</v>
      </c>
      <c r="AI156" s="90">
        <f t="shared" ca="1" si="30"/>
        <v>11962285938.822834</v>
      </c>
      <c r="AJ156" s="90">
        <f t="shared" ca="1" si="30"/>
        <v>11962285938.822834</v>
      </c>
      <c r="AK156" s="90">
        <f t="shared" ca="1" si="30"/>
        <v>11962285938.822834</v>
      </c>
      <c r="AL156" s="90">
        <f t="shared" ca="1" si="30"/>
        <v>11962285938.822834</v>
      </c>
      <c r="AM156" s="90">
        <f t="shared" ca="1" si="29"/>
        <v>11962285938.822834</v>
      </c>
      <c r="AN156" s="90">
        <f t="shared" ca="1" si="29"/>
        <v>11962285938.822834</v>
      </c>
      <c r="AO156" s="90">
        <f t="shared" ca="1" si="29"/>
        <v>11962285938.822834</v>
      </c>
      <c r="AP156" s="90">
        <f ca="1">V156*'Process Emissions Multipliers'!$E$51</f>
        <v>11962285938.822834</v>
      </c>
    </row>
    <row r="157" spans="1:42">
      <c r="A157" s="74">
        <v>350</v>
      </c>
      <c r="B157" s="90">
        <f ca="1">IF('Ric 2010'!$A165="RC",INDIRECT("'Ric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90">
        <f ca="1">IF('Ric 2020'!$A165="RC",INDIRECT("'Ric 2020'!"&amp;'Country Selector'!$B$3&amp;ROW($A165))*10^12,0)*'Process Emissions Multipliers'!$B$51</f>
        <v>0</v>
      </c>
      <c r="M157" s="90">
        <f t="shared" ref="M157:M177" ca="1" si="34">$L157*($V$1-M$1)/($V$1-$L$1)+$V157*(M$1-$L$1)/($V$1-$L$1)</f>
        <v>2057501181.0821636</v>
      </c>
      <c r="N157" s="90">
        <f t="shared" ca="1" si="32"/>
        <v>4115002362.1643271</v>
      </c>
      <c r="O157" s="90">
        <f t="shared" ca="1" si="32"/>
        <v>6172503543.2464905</v>
      </c>
      <c r="P157" s="90">
        <f t="shared" ca="1" si="32"/>
        <v>8230004724.3286543</v>
      </c>
      <c r="Q157" s="90">
        <f t="shared" ca="1" si="32"/>
        <v>10287505905.410818</v>
      </c>
      <c r="R157" s="90">
        <f t="shared" ca="1" si="32"/>
        <v>12345007086.492981</v>
      </c>
      <c r="S157" s="90">
        <f t="shared" ca="1" si="32"/>
        <v>14402508267.575146</v>
      </c>
      <c r="T157" s="90">
        <f t="shared" ca="1" si="32"/>
        <v>16460009448.657309</v>
      </c>
      <c r="U157" s="90">
        <f t="shared" ca="1" si="32"/>
        <v>18517510629.739471</v>
      </c>
      <c r="V157" s="90">
        <f ca="1">IF('Ric 2030'!$A165="RC",INDIRECT("'Ric 2030'!"&amp;'Country Selector'!$B$3&amp;ROW($A165))*10^12,0)*'Process Emissions Multipliers'!$D$51</f>
        <v>20575011810.821636</v>
      </c>
      <c r="W157" s="90">
        <f t="shared" ca="1" si="30"/>
        <v>20575011810.821636</v>
      </c>
      <c r="X157" s="90">
        <f t="shared" ca="1" si="30"/>
        <v>20575011810.821636</v>
      </c>
      <c r="Y157" s="90">
        <f t="shared" ca="1" si="30"/>
        <v>20575011810.821636</v>
      </c>
      <c r="Z157" s="90">
        <f t="shared" ca="1" si="30"/>
        <v>20575011810.821636</v>
      </c>
      <c r="AA157" s="90">
        <f t="shared" ca="1" si="30"/>
        <v>20575011810.821636</v>
      </c>
      <c r="AB157" s="90">
        <f t="shared" ca="1" si="30"/>
        <v>20575011810.821636</v>
      </c>
      <c r="AC157" s="90">
        <f t="shared" ca="1" si="30"/>
        <v>20575011810.821636</v>
      </c>
      <c r="AD157" s="90">
        <f t="shared" ca="1" si="30"/>
        <v>20575011810.821636</v>
      </c>
      <c r="AE157" s="90">
        <f t="shared" ca="1" si="30"/>
        <v>20575011810.821636</v>
      </c>
      <c r="AF157" s="90">
        <f t="shared" ca="1" si="30"/>
        <v>20575011810.821636</v>
      </c>
      <c r="AG157" s="90">
        <f t="shared" ca="1" si="30"/>
        <v>20575011810.821636</v>
      </c>
      <c r="AH157" s="90">
        <f t="shared" ca="1" si="30"/>
        <v>20575011810.821636</v>
      </c>
      <c r="AI157" s="90">
        <f t="shared" ca="1" si="30"/>
        <v>20575011810.821636</v>
      </c>
      <c r="AJ157" s="90">
        <f t="shared" ca="1" si="30"/>
        <v>20575011810.821636</v>
      </c>
      <c r="AK157" s="90">
        <f t="shared" ca="1" si="30"/>
        <v>20575011810.821636</v>
      </c>
      <c r="AL157" s="90">
        <f t="shared" ca="1" si="30"/>
        <v>20575011810.821636</v>
      </c>
      <c r="AM157" s="90">
        <f t="shared" ca="1" si="29"/>
        <v>20575011810.821636</v>
      </c>
      <c r="AN157" s="90">
        <f t="shared" ca="1" si="29"/>
        <v>20575011810.821636</v>
      </c>
      <c r="AO157" s="90">
        <f t="shared" ca="1" si="29"/>
        <v>20575011810.821636</v>
      </c>
      <c r="AP157" s="90">
        <f ca="1">V157*'Process Emissions Multipliers'!$E$51</f>
        <v>20575011810.821636</v>
      </c>
    </row>
    <row r="158" spans="1:42">
      <c r="A158" s="74">
        <v>400</v>
      </c>
      <c r="B158" s="90">
        <f ca="1">IF('Ric 2010'!$A166="RC",INDIRECT("'Ric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90">
        <f ca="1">IF('Ric 2020'!$A166="RC",INDIRECT("'Ric 2020'!"&amp;'Country Selector'!$B$3&amp;ROW($A166))*10^12,0)*'Process Emissions Multipliers'!$B$51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90">
        <f ca="1">IF('Ric 2030'!$A166="RC",INDIRECT("'Ric 2030'!"&amp;'Country Selector'!$B$3&amp;ROW($A166))*10^12,0)*'Process Emissions Multipliers'!$D$51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90">
        <f ca="1">V158*'Process Emissions Multipliers'!$E$51</f>
        <v>0</v>
      </c>
    </row>
    <row r="159" spans="1:42">
      <c r="A159" s="74">
        <v>450</v>
      </c>
      <c r="B159" s="90">
        <f ca="1">IF('Ric 2010'!$A167="RC",INDIRECT("'Ric 2010'!"&amp;'Country Selector'!$B$3&amp;ROW($A167))*10^12,0)</f>
        <v>0</v>
      </c>
      <c r="C159" s="90">
        <f t="shared" ca="1" si="33"/>
        <v>827615593.5450263</v>
      </c>
      <c r="D159" s="90">
        <f t="shared" ca="1" si="31"/>
        <v>1655231187.0900526</v>
      </c>
      <c r="E159" s="90">
        <f t="shared" ca="1" si="31"/>
        <v>2482846780.6350789</v>
      </c>
      <c r="F159" s="90">
        <f t="shared" ca="1" si="31"/>
        <v>3310462374.1801052</v>
      </c>
      <c r="G159" s="90">
        <f t="shared" ca="1" si="31"/>
        <v>4138077967.725131</v>
      </c>
      <c r="H159" s="90">
        <f t="shared" ca="1" si="31"/>
        <v>4965693561.2701578</v>
      </c>
      <c r="I159" s="90">
        <f t="shared" ca="1" si="31"/>
        <v>5793309154.8151836</v>
      </c>
      <c r="J159" s="90">
        <f t="shared" ca="1" si="31"/>
        <v>6620924748.3602104</v>
      </c>
      <c r="K159" s="90">
        <f t="shared" ca="1" si="31"/>
        <v>7448540341.9052372</v>
      </c>
      <c r="L159" s="90">
        <f ca="1">IF('Ric 2020'!$A167="RC",INDIRECT("'Ric 2020'!"&amp;'Country Selector'!$B$3&amp;ROW($A167))*10^12,0)*'Process Emissions Multipliers'!$B$51</f>
        <v>8276155935.450263</v>
      </c>
      <c r="M159" s="90">
        <f t="shared" ca="1" si="34"/>
        <v>7448540341.9052372</v>
      </c>
      <c r="N159" s="90">
        <f t="shared" ca="1" si="32"/>
        <v>6620924748.3602104</v>
      </c>
      <c r="O159" s="90">
        <f t="shared" ca="1" si="32"/>
        <v>5793309154.8151836</v>
      </c>
      <c r="P159" s="90">
        <f t="shared" ca="1" si="32"/>
        <v>4965693561.2701578</v>
      </c>
      <c r="Q159" s="90">
        <f t="shared" ca="1" si="32"/>
        <v>4138077967.725131</v>
      </c>
      <c r="R159" s="90">
        <f t="shared" ca="1" si="32"/>
        <v>3310462374.1801052</v>
      </c>
      <c r="S159" s="90">
        <f t="shared" ca="1" si="32"/>
        <v>2482846780.6350789</v>
      </c>
      <c r="T159" s="90">
        <f t="shared" ca="1" si="32"/>
        <v>1655231187.0900526</v>
      </c>
      <c r="U159" s="90">
        <f t="shared" ca="1" si="32"/>
        <v>827615593.5450263</v>
      </c>
      <c r="V159" s="90">
        <f ca="1">IF('Ric 2030'!$A167="RC",INDIRECT("'Ric 2030'!"&amp;'Country Selector'!$B$3&amp;ROW($A167))*10^12,0)*'Process Emissions Multipliers'!$D$51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90">
        <f ca="1">V159*'Process Emissions Multipliers'!$E$51</f>
        <v>0</v>
      </c>
    </row>
    <row r="160" spans="1:42">
      <c r="A160" s="74">
        <v>500</v>
      </c>
      <c r="B160" s="90">
        <f ca="1">IF('Ric 2010'!$A168="RC",INDIRECT("'Ric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90">
        <f ca="1">IF('Ric 2020'!$A168="RC",INDIRECT("'Ric 2020'!"&amp;'Country Selector'!$B$3&amp;ROW($A168))*10^12,0)*'Process Emissions Multipliers'!$B$51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90">
        <f ca="1">IF('Ric 2030'!$A168="RC",INDIRECT("'Ric 2030'!"&amp;'Country Selector'!$B$3&amp;ROW($A168))*10^12,0)*'Process Emissions Multipliers'!$D$51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90">
        <f ca="1">V160*'Process Emissions Multipliers'!$E$51</f>
        <v>0</v>
      </c>
    </row>
    <row r="161" spans="1:42">
      <c r="A161" s="74">
        <v>550</v>
      </c>
      <c r="B161" s="90">
        <f ca="1">IF('Ric 2010'!$A169="RC",INDIRECT("'Ric 2010'!"&amp;'Country Selector'!$B$3&amp;ROW($A169))*10^12,0)</f>
        <v>10365825140.039143</v>
      </c>
      <c r="C161" s="90">
        <f t="shared" ca="1" si="33"/>
        <v>9329242626.0352287</v>
      </c>
      <c r="D161" s="90">
        <f t="shared" ca="1" si="31"/>
        <v>8292660112.0313139</v>
      </c>
      <c r="E161" s="90">
        <f t="shared" ca="1" si="31"/>
        <v>7256077598.0274</v>
      </c>
      <c r="F161" s="90">
        <f t="shared" ca="1" si="31"/>
        <v>6219495084.0234852</v>
      </c>
      <c r="G161" s="90">
        <f t="shared" ca="1" si="31"/>
        <v>5182912570.0195713</v>
      </c>
      <c r="H161" s="90">
        <f t="shared" ca="1" si="31"/>
        <v>4146330056.0156569</v>
      </c>
      <c r="I161" s="90">
        <f t="shared" ca="1" si="31"/>
        <v>3109747542.0117426</v>
      </c>
      <c r="J161" s="90">
        <f t="shared" ca="1" si="31"/>
        <v>2073165028.0078285</v>
      </c>
      <c r="K161" s="90">
        <f t="shared" ca="1" si="31"/>
        <v>1036582514.0039142</v>
      </c>
      <c r="L161" s="90">
        <f ca="1">IF('Ric 2020'!$A169="RC",INDIRECT("'Ric 2020'!"&amp;'Country Selector'!$B$3&amp;ROW($A169))*10^12,0)*'Process Emissions Multipliers'!$B$51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 s="90">
        <f ca="1">IF('Ric 2030'!$A169="RC",INDIRECT("'Ric 2030'!"&amp;'Country Selector'!$B$3&amp;ROW($A169))*10^12,0)*'Process Emissions Multipliers'!$D$51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90">
        <f ca="1">V161*'Process Emissions Multipliers'!$E$51</f>
        <v>0</v>
      </c>
    </row>
    <row r="162" spans="1:42">
      <c r="A162" s="74">
        <v>600</v>
      </c>
      <c r="B162" s="90">
        <f ca="1">IF('Ric 2010'!$A170="RC",INDIRECT("'Ric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90">
        <f ca="1">IF('Ric 2020'!$A170="RC",INDIRECT("'Ric 2020'!"&amp;'Country Selector'!$B$3&amp;ROW($A170))*10^12,0)*'Process Emissions Multipliers'!$B$51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90">
        <f ca="1">IF('Ric 2030'!$A170="RC",INDIRECT("'Ric 2030'!"&amp;'Country Selector'!$B$3&amp;ROW($A170))*10^12,0)*'Process Emissions Multipliers'!$D$51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90">
        <f ca="1">V162*'Process Emissions Multipliers'!$E$51</f>
        <v>0</v>
      </c>
    </row>
    <row r="163" spans="1:42">
      <c r="A163" s="74">
        <v>650</v>
      </c>
      <c r="B163" s="90">
        <f ca="1">IF('Ric 2010'!$A171="RC",INDIRECT("'Ric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90">
        <f ca="1">IF('Ric 2020'!$A171="RC",INDIRECT("'Ric 2020'!"&amp;'Country Selector'!$B$3&amp;ROW($A171))*10^12,0)*'Process Emissions Multipliers'!$B$51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90">
        <f ca="1">IF('Ric 2030'!$A171="RC",INDIRECT("'Ric 2030'!"&amp;'Country Selector'!$B$3&amp;ROW($A171))*10^12,0)*'Process Emissions Multipliers'!$D$51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90">
        <f ca="1">V163*'Process Emissions Multipliers'!$E$51</f>
        <v>0</v>
      </c>
    </row>
    <row r="164" spans="1:42">
      <c r="A164" s="74">
        <v>700</v>
      </c>
      <c r="B164" s="90">
        <f ca="1">IF('Ric 2010'!$A172="RC",INDIRECT("'Ric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90">
        <f ca="1">IF('Ric 2020'!$A172="RC",INDIRECT("'Ric 2020'!"&amp;'Country Selector'!$B$3&amp;ROW($A172))*10^12,0)*'Process Emissions Multipliers'!$B$51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90">
        <f ca="1">IF('Ric 2030'!$A172="RC",INDIRECT("'Ric 2030'!"&amp;'Country Selector'!$B$3&amp;ROW($A172))*10^12,0)*'Process Emissions Multipliers'!$D$51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90">
        <f ca="1">V164*'Process Emissions Multipliers'!$E$51</f>
        <v>0</v>
      </c>
    </row>
    <row r="165" spans="1:42">
      <c r="A165" s="74">
        <v>750</v>
      </c>
      <c r="B165" s="90">
        <f ca="1">IF('Ric 2010'!$A173="RC",INDIRECT("'Ric 2010'!"&amp;'Country Selector'!$B$3&amp;ROW($A173))*10^12,0)</f>
        <v>14152387350.809814</v>
      </c>
      <c r="C165" s="90">
        <f t="shared" ca="1" si="33"/>
        <v>12737148615.728832</v>
      </c>
      <c r="D165" s="90">
        <f t="shared" ca="1" si="31"/>
        <v>11321909880.647852</v>
      </c>
      <c r="E165" s="90">
        <f t="shared" ca="1" si="31"/>
        <v>9906671145.5668697</v>
      </c>
      <c r="F165" s="90">
        <f t="shared" ca="1" si="31"/>
        <v>8491432410.4858885</v>
      </c>
      <c r="G165" s="90">
        <f t="shared" ca="1" si="31"/>
        <v>7076193675.4049072</v>
      </c>
      <c r="H165" s="90">
        <f t="shared" ca="1" si="31"/>
        <v>5660954940.323926</v>
      </c>
      <c r="I165" s="90">
        <f t="shared" ca="1" si="31"/>
        <v>4245716205.2429442</v>
      </c>
      <c r="J165" s="90">
        <f t="shared" ca="1" si="31"/>
        <v>2830477470.161963</v>
      </c>
      <c r="K165" s="90">
        <f t="shared" ca="1" si="31"/>
        <v>1415238735.0809815</v>
      </c>
      <c r="L165" s="90">
        <f ca="1">IF('Ric 2020'!$A173="RC",INDIRECT("'Ric 2020'!"&amp;'Country Selector'!$B$3&amp;ROW($A173))*10^12,0)*'Process Emissions Multipliers'!$B$51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90">
        <f ca="1">IF('Ric 2030'!$A173="RC",INDIRECT("'Ric 2030'!"&amp;'Country Selector'!$B$3&amp;ROW($A173))*10^12,0)*'Process Emissions Multipliers'!$D$51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90">
        <f ca="1">V165*'Process Emissions Multipliers'!$E$51</f>
        <v>0</v>
      </c>
    </row>
    <row r="166" spans="1:42">
      <c r="A166" s="74">
        <v>800</v>
      </c>
      <c r="B166" s="90">
        <f ca="1">IF('Ric 2010'!$A174="RC",INDIRECT("'Ric 2010'!"&amp;'Country Selector'!$B$3&amp;ROW($A174))*10^12,0)</f>
        <v>1158405573.4865651</v>
      </c>
      <c r="C166" s="90">
        <f t="shared" ca="1" si="33"/>
        <v>1042565016.1379086</v>
      </c>
      <c r="D166" s="90">
        <f t="shared" ca="1" si="31"/>
        <v>926724458.78925204</v>
      </c>
      <c r="E166" s="90">
        <f t="shared" ca="1" si="31"/>
        <v>810883901.44059563</v>
      </c>
      <c r="F166" s="90">
        <f t="shared" ca="1" si="31"/>
        <v>695043344.09193909</v>
      </c>
      <c r="G166" s="90">
        <f t="shared" ca="1" si="31"/>
        <v>579202786.74328256</v>
      </c>
      <c r="H166" s="90">
        <f t="shared" ca="1" si="31"/>
        <v>463362229.39462602</v>
      </c>
      <c r="I166" s="90">
        <f t="shared" ca="1" si="31"/>
        <v>347521672.04596955</v>
      </c>
      <c r="J166" s="90">
        <f t="shared" ca="1" si="31"/>
        <v>231681114.69731301</v>
      </c>
      <c r="K166" s="90">
        <f t="shared" ca="1" si="31"/>
        <v>115840557.34865651</v>
      </c>
      <c r="L166" s="90">
        <f ca="1">IF('Ric 2020'!$A174="RC",INDIRECT("'Ric 2020'!"&amp;'Country Selector'!$B$3&amp;ROW($A174))*10^12,0)*'Process Emissions Multipliers'!$B$51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90">
        <f ca="1">IF('Ric 2030'!$A174="RC",INDIRECT("'Ric 2030'!"&amp;'Country Selector'!$B$3&amp;ROW($A174))*10^12,0)*'Process Emissions Multipliers'!$D$51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90">
        <f ca="1">V166*'Process Emissions Multipliers'!$E$51</f>
        <v>0</v>
      </c>
    </row>
    <row r="167" spans="1:42">
      <c r="A167" s="74">
        <v>850</v>
      </c>
      <c r="B167" s="90">
        <f ca="1">IF('Ric 2010'!$A175="RC",INDIRECT("'Ric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90">
        <f ca="1">IF('Ric 2020'!$A175="RC",INDIRECT("'Ric 2020'!"&amp;'Country Selector'!$B$3&amp;ROW($A175))*10^12,0)*'Process Emissions Multipliers'!$B$51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90">
        <f ca="1">IF('Ric 2030'!$A175="RC",INDIRECT("'Ric 2030'!"&amp;'Country Selector'!$B$3&amp;ROW($A175))*10^12,0)*'Process Emissions Multipliers'!$D$51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90">
        <f ca="1">V167*'Process Emissions Multipliers'!$E$51</f>
        <v>0</v>
      </c>
    </row>
    <row r="168" spans="1:42">
      <c r="A168" s="74">
        <v>900</v>
      </c>
      <c r="B168" s="90">
        <f ca="1">IF('Ric 2010'!$A176="RC",INDIRECT("'Ric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90">
        <f ca="1">IF('Ric 2020'!$A176="RC",INDIRECT("'Ric 2020'!"&amp;'Country Selector'!$B$3&amp;ROW($A176))*10^12,0)*'Process Emissions Multipliers'!$B$51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90">
        <f ca="1">IF('Ric 2030'!$A176="RC",INDIRECT("'Ric 2030'!"&amp;'Country Selector'!$B$3&amp;ROW($A176))*10^12,0)*'Process Emissions Multipliers'!$D$51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90">
        <f ca="1">V168*'Process Emissions Multipliers'!$E$51</f>
        <v>0</v>
      </c>
    </row>
    <row r="169" spans="1:42">
      <c r="A169" s="74">
        <v>950</v>
      </c>
      <c r="B169" s="90">
        <f ca="1">IF('Ric 2010'!$A177="RC",INDIRECT("'Ric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90">
        <f ca="1">IF('Ric 2020'!$A177="RC",INDIRECT("'Ric 2020'!"&amp;'Country Selector'!$B$3&amp;ROW($A177))*10^12,0)*'Process Emissions Multipliers'!$B$51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90">
        <f ca="1">IF('Ric 2030'!$A177="RC",INDIRECT("'Ric 2030'!"&amp;'Country Selector'!$B$3&amp;ROW($A177))*10^12,0)*'Process Emissions Multipliers'!$D$51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90">
        <f ca="1">V169*'Process Emissions Multipliers'!$E$51</f>
        <v>0</v>
      </c>
    </row>
    <row r="170" spans="1:42">
      <c r="A170" s="74">
        <v>1000</v>
      </c>
      <c r="B170" s="90">
        <f ca="1">IF('Ric 2010'!$A178="RC",INDIRECT("'Ric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90">
        <f ca="1">IF('Ric 2020'!$A178="RC",INDIRECT("'Ric 2020'!"&amp;'Country Selector'!$B$3&amp;ROW($A178))*10^12,0)*'Process Emissions Multipliers'!$B$51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90">
        <f ca="1">IF('Ric 2030'!$A178="RC",INDIRECT("'Ric 2030'!"&amp;'Country Selector'!$B$3&amp;ROW($A178))*10^12,0)*'Process Emissions Multipliers'!$D$51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90">
        <f ca="1">V170*'Process Emissions Multipliers'!$E$51</f>
        <v>0</v>
      </c>
    </row>
    <row r="171" spans="1:42">
      <c r="A171" s="74">
        <v>1500</v>
      </c>
      <c r="B171" s="90">
        <f ca="1">IF('Ric 2010'!$A179="RC",INDIRECT("'Ric 2010'!"&amp;'Country Selector'!$B$3&amp;ROW($A179))*10^12,0)</f>
        <v>314574681.80873251</v>
      </c>
      <c r="C171" s="90">
        <f t="shared" ca="1" si="33"/>
        <v>283117213.62785923</v>
      </c>
      <c r="D171" s="90">
        <f t="shared" ca="1" si="31"/>
        <v>251659745.44698602</v>
      </c>
      <c r="E171" s="90">
        <f t="shared" ca="1" si="31"/>
        <v>220202277.26611274</v>
      </c>
      <c r="F171" s="90">
        <f t="shared" ca="1" si="31"/>
        <v>188744809.0852395</v>
      </c>
      <c r="G171" s="90">
        <f t="shared" ca="1" si="31"/>
        <v>157287340.90436625</v>
      </c>
      <c r="H171" s="90">
        <f t="shared" ca="1" si="31"/>
        <v>125829872.72349301</v>
      </c>
      <c r="I171" s="90">
        <f t="shared" ca="1" si="31"/>
        <v>94372404.54261975</v>
      </c>
      <c r="J171" s="90">
        <f t="shared" ca="1" si="31"/>
        <v>62914936.361746505</v>
      </c>
      <c r="K171" s="90">
        <f t="shared" ca="1" si="31"/>
        <v>31457468.180873252</v>
      </c>
      <c r="L171" s="90">
        <f ca="1">IF('Ric 2020'!$A179="RC",INDIRECT("'Ric 2020'!"&amp;'Country Selector'!$B$3&amp;ROW($A179))*10^12,0)*'Process Emissions Multipliers'!$B$51</f>
        <v>0</v>
      </c>
      <c r="M171" s="90">
        <f t="shared" ca="1" si="34"/>
        <v>286915560.48084265</v>
      </c>
      <c r="N171" s="90">
        <f t="shared" ca="1" si="32"/>
        <v>573831120.9616853</v>
      </c>
      <c r="O171" s="90">
        <f t="shared" ca="1" si="32"/>
        <v>860746681.44252801</v>
      </c>
      <c r="P171" s="90">
        <f t="shared" ca="1" si="32"/>
        <v>1147662241.9233706</v>
      </c>
      <c r="Q171" s="90">
        <f t="shared" ca="1" si="32"/>
        <v>1434577802.4042132</v>
      </c>
      <c r="R171" s="90">
        <f t="shared" ca="1" si="32"/>
        <v>1721493362.885056</v>
      </c>
      <c r="S171" s="90">
        <f t="shared" ca="1" si="32"/>
        <v>2008408923.3658986</v>
      </c>
      <c r="T171" s="90">
        <f t="shared" ca="1" si="32"/>
        <v>2295324483.8467412</v>
      </c>
      <c r="U171" s="90">
        <f t="shared" ca="1" si="32"/>
        <v>2582240044.3275838</v>
      </c>
      <c r="V171" s="90">
        <f ca="1">IF('Ric 2030'!$A179="RC",INDIRECT("'Ric 2030'!"&amp;'Country Selector'!$B$3&amp;ROW($A179))*10^12,0)*'Process Emissions Multipliers'!$D$51</f>
        <v>2869155604.8084264</v>
      </c>
      <c r="W171" s="90">
        <f t="shared" ca="1" si="36"/>
        <v>2869155604.8084264</v>
      </c>
      <c r="X171" s="90">
        <f t="shared" ca="1" si="36"/>
        <v>2869155604.8084264</v>
      </c>
      <c r="Y171" s="90">
        <f t="shared" ca="1" si="36"/>
        <v>2869155604.8084264</v>
      </c>
      <c r="Z171" s="90">
        <f t="shared" ca="1" si="36"/>
        <v>2869155604.8084264</v>
      </c>
      <c r="AA171" s="90">
        <f t="shared" ca="1" si="36"/>
        <v>2869155604.8084264</v>
      </c>
      <c r="AB171" s="90">
        <f t="shared" ca="1" si="36"/>
        <v>2869155604.8084269</v>
      </c>
      <c r="AC171" s="90">
        <f t="shared" ca="1" si="36"/>
        <v>2869155604.8084269</v>
      </c>
      <c r="AD171" s="90">
        <f t="shared" ca="1" si="36"/>
        <v>2869155604.8084269</v>
      </c>
      <c r="AE171" s="90">
        <f t="shared" ca="1" si="36"/>
        <v>2869155604.8084264</v>
      </c>
      <c r="AF171" s="90">
        <f t="shared" ca="1" si="36"/>
        <v>2869155604.8084264</v>
      </c>
      <c r="AG171" s="90">
        <f t="shared" ca="1" si="36"/>
        <v>2869155604.8084264</v>
      </c>
      <c r="AH171" s="90">
        <f t="shared" ca="1" si="36"/>
        <v>2869155604.8084269</v>
      </c>
      <c r="AI171" s="90">
        <f t="shared" ca="1" si="36"/>
        <v>2869155604.8084269</v>
      </c>
      <c r="AJ171" s="90">
        <f t="shared" ca="1" si="36"/>
        <v>2869155604.8084269</v>
      </c>
      <c r="AK171" s="90">
        <f t="shared" ca="1" si="36"/>
        <v>2869155604.8084264</v>
      </c>
      <c r="AL171" s="90">
        <f t="shared" ca="1" si="36"/>
        <v>2869155604.8084264</v>
      </c>
      <c r="AM171" s="90">
        <f t="shared" ca="1" si="35"/>
        <v>2869155604.8084264</v>
      </c>
      <c r="AN171" s="90">
        <f t="shared" ca="1" si="35"/>
        <v>2869155604.8084264</v>
      </c>
      <c r="AO171" s="90">
        <f t="shared" ca="1" si="35"/>
        <v>2869155604.8084264</v>
      </c>
      <c r="AP171" s="90">
        <f ca="1">V171*'Process Emissions Multipliers'!$E$51</f>
        <v>2869155604.8084264</v>
      </c>
    </row>
    <row r="172" spans="1:42">
      <c r="A172" s="74">
        <v>2000</v>
      </c>
      <c r="B172" s="90">
        <f ca="1">IF('Ric 2010'!$A180="RC",INDIRECT("'Ric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90">
        <f ca="1">IF('Ric 2020'!$A180="RC",INDIRECT("'Ric 2020'!"&amp;'Country Selector'!$B$3&amp;ROW($A180))*10^12,0)*'Process Emissions Multipliers'!$B$51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90">
        <f ca="1">IF('Ric 2030'!$A180="RC",INDIRECT("'Ric 2030'!"&amp;'Country Selector'!$B$3&amp;ROW($A180))*10^12,0)*'Process Emissions Multipliers'!$D$51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90">
        <f ca="1">V172*'Process Emissions Multipliers'!$E$51</f>
        <v>0</v>
      </c>
    </row>
    <row r="173" spans="1:42">
      <c r="A173" s="74">
        <v>3000</v>
      </c>
      <c r="B173" s="90">
        <f ca="1">IF('Ric 2010'!$A181="RC",INDIRECT("'Ric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90">
        <f ca="1">IF('Ric 2020'!$A181="RC",INDIRECT("'Ric 2020'!"&amp;'Country Selector'!$B$3&amp;ROW($A181))*10^12,0)*'Process Emissions Multipliers'!$B$51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90">
        <f ca="1">IF('Ric 2030'!$A181="RC",INDIRECT("'Ric 2030'!"&amp;'Country Selector'!$B$3&amp;ROW($A181))*10^12,0)*'Process Emissions Multipliers'!$D$51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90">
        <f ca="1">V173*'Process Emissions Multipliers'!$E$51</f>
        <v>0</v>
      </c>
    </row>
    <row r="174" spans="1:42">
      <c r="A174" s="74">
        <v>5000</v>
      </c>
      <c r="B174" s="90">
        <f ca="1">IF('Ric 2010'!$A182="RC",INDIRECT("'Ric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90">
        <f ca="1">IF('Ric 2020'!$A182="RC",INDIRECT("'Ric 2020'!"&amp;'Country Selector'!$B$3&amp;ROW($A182))*10^12,0)*'Process Emissions Multipliers'!$B$51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90">
        <f ca="1">IF('Ric 2030'!$A182="RC",INDIRECT("'Ric 2030'!"&amp;'Country Selector'!$B$3&amp;ROW($A182))*10^12,0)*'Process Emissions Multipliers'!$D$51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90">
        <f ca="1">V174*'Process Emissions Multipliers'!$E$51</f>
        <v>0</v>
      </c>
    </row>
    <row r="175" spans="1:42">
      <c r="A175" s="74">
        <v>10000</v>
      </c>
      <c r="B175" s="90">
        <f ca="1">IF('Ric 2010'!$A183="RC",INDIRECT("'Ric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90">
        <f ca="1">IF('Ric 2020'!$A183="RC",INDIRECT("'Ric 2020'!"&amp;'Country Selector'!$B$3&amp;ROW($A183))*10^12,0)*'Process Emissions Multipliers'!$B$51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90">
        <f ca="1">IF('Ric 2030'!$A183="RC",INDIRECT("'Ric 2030'!"&amp;'Country Selector'!$B$3&amp;ROW($A183))*10^12,0)*'Process Emissions Multipliers'!$D$51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90">
        <f ca="1">V175*'Process Emissions Multipliers'!$E$51</f>
        <v>0</v>
      </c>
    </row>
    <row r="176" spans="1:42">
      <c r="A176" s="74">
        <v>100000</v>
      </c>
      <c r="B176" s="90">
        <f ca="1">IF('Ric 2010'!$A184="RC",INDIRECT("'Ric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90">
        <f ca="1">IF('Ric 2020'!$A184="RC",INDIRECT("'Ric 2020'!"&amp;'Country Selector'!$B$3&amp;ROW($A184))*10^12,0)*'Process Emissions Multipliers'!$B$51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90">
        <f ca="1">IF('Ric 2030'!$A184="RC",INDIRECT("'Ric 2030'!"&amp;'Country Selector'!$B$3&amp;ROW($A184))*10^12,0)*'Process Emissions Multipliers'!$D$51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90">
        <f ca="1">V176*'Process Emissions Multipliers'!$E$51</f>
        <v>0</v>
      </c>
    </row>
    <row r="177" spans="1:42">
      <c r="A177" s="74">
        <v>1000000</v>
      </c>
      <c r="B177" s="90">
        <f ca="1">IF('Ric 2010'!$A185="RC",INDIRECT("'Ric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90">
        <f ca="1">IF('Ric 2020'!$A185="RC",INDIRECT("'Ric 2020'!"&amp;'Country Selector'!$B$3&amp;ROW($A185))*10^12,0)*'Process Emissions Multipliers'!$B$51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90">
        <f ca="1">IF('Ric 2030'!$A185="RC",INDIRECT("'Ric 2030'!"&amp;'Country Selector'!$B$3&amp;ROW($A185))*10^12,0)*'Process Emissions Multipliers'!$D$51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90">
        <f ca="1">V177*'Process Emissions Multipliers'!$E$51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N76" workbookViewId="0">
      <selection activeCell="AP2" sqref="AP2"/>
    </sheetView>
  </sheetViews>
  <sheetFormatPr defaultRowHeight="15"/>
  <cols>
    <col min="1" max="1" width="28.85546875" customWidth="1"/>
    <col min="2" max="3" width="12" bestFit="1" customWidth="1"/>
    <col min="12" max="12" width="12.28515625" customWidth="1"/>
    <col min="13" max="13" width="9.42578125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IF('Liv 2010'!$A10="LM",INDIRECT("'Liv 2010'!"&amp;'Country Selector'!$B$3&amp;ROW($A10))*10^12,0)</f>
        <v>174986212213.82184</v>
      </c>
      <c r="C2">
        <f ca="1">$B2*($L$1-C$1)/($L$1-$B$1)+$L2*(C$1-$B$1)/($L$1-$B$1)</f>
        <v>182197125338.67587</v>
      </c>
      <c r="D2">
        <f t="shared" ref="D2:K17" ca="1" si="0">$B2*($L$1-D$1)/($L$1-$B$1)+$L2*(D$1-$B$1)/($L$1-$B$1)</f>
        <v>189408038463.52994</v>
      </c>
      <c r="E2">
        <f t="shared" ca="1" si="0"/>
        <v>196618951588.384</v>
      </c>
      <c r="F2">
        <f t="shared" ca="1" si="0"/>
        <v>203829864713.23804</v>
      </c>
      <c r="G2">
        <f t="shared" ca="1" si="0"/>
        <v>211040777838.0921</v>
      </c>
      <c r="H2">
        <f t="shared" ca="1" si="0"/>
        <v>218251690962.94617</v>
      </c>
      <c r="I2">
        <f t="shared" ca="1" si="0"/>
        <v>225462604087.80017</v>
      </c>
      <c r="J2">
        <f t="shared" ca="1" si="0"/>
        <v>232673517212.65424</v>
      </c>
      <c r="K2">
        <f t="shared" ca="1" si="0"/>
        <v>239884430337.5083</v>
      </c>
      <c r="L2">
        <f ca="1">IF('Liv 2020'!$A10="LM",INDIRECT("'Liv 2020'!"&amp;'Country Selector'!$B$3&amp;ROW($A10))*10^12,0)*'Process Emissions Multipliers'!$B$54</f>
        <v>247095343462.36234</v>
      </c>
      <c r="M2">
        <f ca="1">$L2*($V$1-M$1)/($V$1-$L$1)+$V2*(M$1-$L$1)/($V$1-$L$1)</f>
        <v>247451539296.25528</v>
      </c>
      <c r="N2">
        <f t="shared" ref="N2:U17" ca="1" si="1">$L2*($V$1-N$1)/($V$1-$L$1)+$V2*(N$1-$L$1)/($V$1-$L$1)</f>
        <v>247807735130.14816</v>
      </c>
      <c r="O2">
        <f t="shared" ca="1" si="1"/>
        <v>248163930964.04108</v>
      </c>
      <c r="P2">
        <f t="shared" ca="1" si="1"/>
        <v>248520126797.93402</v>
      </c>
      <c r="Q2">
        <f t="shared" ca="1" si="1"/>
        <v>248876322631.8269</v>
      </c>
      <c r="R2">
        <f t="shared" ca="1" si="1"/>
        <v>249232518465.71979</v>
      </c>
      <c r="S2">
        <f t="shared" ca="1" si="1"/>
        <v>249588714299.61273</v>
      </c>
      <c r="T2">
        <f t="shared" ca="1" si="1"/>
        <v>249944910133.50565</v>
      </c>
      <c r="U2">
        <f t="shared" ca="1" si="1"/>
        <v>250301105967.39853</v>
      </c>
      <c r="V2">
        <f ca="1">IF('Liv 2030'!$A10="LM",INDIRECT("'Liv 2030'!"&amp;'Country Selector'!$B$3&amp;ROW($A10))*10^12,0)*'Process Emissions Multipliers'!$D$54</f>
        <v>250657301801.29147</v>
      </c>
      <c r="W2" s="90">
        <f ca="1">$V2*($AP$1-W$1)/($AP$1-$V$1)+$AP2*(W$1-$V$1)/($AP$1-$V$1)</f>
        <v>253115768317.03937</v>
      </c>
      <c r="X2" s="90">
        <f t="shared" ref="X2:AO16" ca="1" si="2">$V2*($AP$1-X$1)/($AP$1-$V$1)+$AP2*(X$1-$V$1)/($AP$1-$V$1)</f>
        <v>255574234832.78726</v>
      </c>
      <c r="Y2" s="90">
        <f t="shared" ca="1" si="2"/>
        <v>258032701348.53519</v>
      </c>
      <c r="Z2" s="90">
        <f t="shared" ca="1" si="2"/>
        <v>260491167864.28308</v>
      </c>
      <c r="AA2" s="90">
        <f t="shared" ca="1" si="2"/>
        <v>262949634380.03101</v>
      </c>
      <c r="AB2" s="90">
        <f t="shared" ca="1" si="2"/>
        <v>265408100895.77893</v>
      </c>
      <c r="AC2" s="90">
        <f t="shared" ca="1" si="2"/>
        <v>267866567411.52682</v>
      </c>
      <c r="AD2" s="90">
        <f t="shared" ca="1" si="2"/>
        <v>270325033927.27472</v>
      </c>
      <c r="AE2" s="90">
        <f t="shared" ca="1" si="2"/>
        <v>272783500443.02264</v>
      </c>
      <c r="AF2" s="90">
        <f t="shared" ca="1" si="2"/>
        <v>275241966958.77051</v>
      </c>
      <c r="AG2" s="90">
        <f t="shared" ca="1" si="2"/>
        <v>277700433474.51843</v>
      </c>
      <c r="AH2" s="90">
        <f t="shared" ca="1" si="2"/>
        <v>280158899990.26636</v>
      </c>
      <c r="AI2" s="90">
        <f t="shared" ca="1" si="2"/>
        <v>282617366506.01428</v>
      </c>
      <c r="AJ2" s="90">
        <f t="shared" ca="1" si="2"/>
        <v>285075833021.76221</v>
      </c>
      <c r="AK2" s="90">
        <f t="shared" ca="1" si="2"/>
        <v>287534299537.51007</v>
      </c>
      <c r="AL2" s="90">
        <f t="shared" ca="1" si="2"/>
        <v>289992766053.258</v>
      </c>
      <c r="AM2" s="90">
        <f t="shared" ca="1" si="2"/>
        <v>292451232569.00592</v>
      </c>
      <c r="AN2" s="90">
        <f t="shared" ca="1" si="2"/>
        <v>294909699084.75378</v>
      </c>
      <c r="AO2" s="90">
        <f t="shared" ca="1" si="2"/>
        <v>297368165600.50171</v>
      </c>
      <c r="AP2" s="212">
        <f ca="1">V2*'Process Emissions Multipliers'!$E$54</f>
        <v>299826632116.24963</v>
      </c>
    </row>
    <row r="3" spans="1:42">
      <c r="A3" s="74">
        <v>-49</v>
      </c>
      <c r="B3">
        <f ca="1">IF('Liv 2010'!$A11="LM",INDIRECT("'Liv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 s="214">
        <f ca="1">IF('Liv 2020'!$A11="LM",INDIRECT("'Liv 2020'!"&amp;'Country Selector'!$B$3&amp;ROW($A11))*10^12,0)*'Process Emissions Multipliers'!$B$54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 s="214">
        <f ca="1">IF('Liv 2030'!$A11="LM",INDIRECT("'Liv 2030'!"&amp;'Country Selector'!$B$3&amp;ROW($A11))*10^12,0)*'Process Emissions Multipliers'!$D$54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4">
        <f ca="1">V3*'Process Emissions Multipliers'!$E$54</f>
        <v>0</v>
      </c>
    </row>
    <row r="4" spans="1:42">
      <c r="A4" s="74">
        <v>-48</v>
      </c>
      <c r="B4">
        <f ca="1">IF('Liv 2010'!$A12="LM",INDIRECT("'Liv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 s="214">
        <f ca="1">IF('Liv 2020'!$A12="LM",INDIRECT("'Liv 2020'!"&amp;'Country Selector'!$B$3&amp;ROW($A12))*10^12,0)*'Process Emissions Multipliers'!$B$54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 s="214">
        <f ca="1">IF('Liv 2030'!$A12="LM",INDIRECT("'Liv 2030'!"&amp;'Country Selector'!$B$3&amp;ROW($A12))*10^12,0)*'Process Emissions Multipliers'!$D$54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4">
        <f ca="1">V4*'Process Emissions Multipliers'!$E$54</f>
        <v>0</v>
      </c>
    </row>
    <row r="5" spans="1:42">
      <c r="A5" s="74">
        <v>-47</v>
      </c>
      <c r="B5">
        <f ca="1">IF('Liv 2010'!$A13="LM",INDIRECT("'Liv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 s="214">
        <f ca="1">IF('Liv 2020'!$A13="LM",INDIRECT("'Liv 2020'!"&amp;'Country Selector'!$B$3&amp;ROW($A13))*10^12,0)*'Process Emissions Multipliers'!$B$54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 s="214">
        <f ca="1">IF('Liv 2030'!$A13="LM",INDIRECT("'Liv 2030'!"&amp;'Country Selector'!$B$3&amp;ROW($A13))*10^12,0)*'Process Emissions Multipliers'!$D$54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4">
        <f ca="1">V5*'Process Emissions Multipliers'!$E$54</f>
        <v>0</v>
      </c>
    </row>
    <row r="6" spans="1:42">
      <c r="A6" s="74">
        <v>-46</v>
      </c>
      <c r="B6">
        <f ca="1">IF('Liv 2010'!$A14="LM",INDIRECT("'Liv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 s="214">
        <f ca="1">IF('Liv 2020'!$A14="LM",INDIRECT("'Liv 2020'!"&amp;'Country Selector'!$B$3&amp;ROW($A14))*10^12,0)*'Process Emissions Multipliers'!$B$54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 s="214">
        <f ca="1">IF('Liv 2030'!$A14="LM",INDIRECT("'Liv 2030'!"&amp;'Country Selector'!$B$3&amp;ROW($A14))*10^12,0)*'Process Emissions Multipliers'!$D$54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4">
        <f ca="1">V6*'Process Emissions Multipliers'!$E$54</f>
        <v>0</v>
      </c>
    </row>
    <row r="7" spans="1:42">
      <c r="A7" s="74">
        <v>-45</v>
      </c>
      <c r="B7">
        <f ca="1">IF('Liv 2010'!$A15="LM",INDIRECT("'Liv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 s="214">
        <f ca="1">IF('Liv 2020'!$A15="LM",INDIRECT("'Liv 2020'!"&amp;'Country Selector'!$B$3&amp;ROW($A15))*10^12,0)*'Process Emissions Multipliers'!$B$54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 s="214">
        <f ca="1">IF('Liv 2030'!$A15="LM",INDIRECT("'Liv 2030'!"&amp;'Country Selector'!$B$3&amp;ROW($A15))*10^12,0)*'Process Emissions Multipliers'!$D$54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4">
        <f ca="1">V7*'Process Emissions Multipliers'!$E$54</f>
        <v>0</v>
      </c>
    </row>
    <row r="8" spans="1:42">
      <c r="A8" s="74">
        <v>-44</v>
      </c>
      <c r="B8">
        <f ca="1">IF('Liv 2010'!$A16="LM",INDIRECT("'Liv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 s="214">
        <f ca="1">IF('Liv 2020'!$A16="LM",INDIRECT("'Liv 2020'!"&amp;'Country Selector'!$B$3&amp;ROW($A16))*10^12,0)*'Process Emissions Multipliers'!$B$54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 s="214">
        <f ca="1">IF('Liv 2030'!$A16="LM",INDIRECT("'Liv 2030'!"&amp;'Country Selector'!$B$3&amp;ROW($A16))*10^12,0)*'Process Emissions Multipliers'!$D$54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14">
        <f ca="1">V8*'Process Emissions Multipliers'!$E$54</f>
        <v>0</v>
      </c>
    </row>
    <row r="9" spans="1:42">
      <c r="A9" s="74">
        <v>-43</v>
      </c>
      <c r="B9">
        <f ca="1">IF('Liv 2010'!$A17="LM",INDIRECT("'Liv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 s="214">
        <f ca="1">IF('Liv 2020'!$A17="LM",INDIRECT("'Liv 2020'!"&amp;'Country Selector'!$B$3&amp;ROW($A17))*10^12,0)*'Process Emissions Multipliers'!$B$54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 s="214">
        <f ca="1">IF('Liv 2030'!$A17="LM",INDIRECT("'Liv 2030'!"&amp;'Country Selector'!$B$3&amp;ROW($A17))*10^12,0)*'Process Emissions Multipliers'!$D$54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4">
        <f ca="1">V9*'Process Emissions Multipliers'!$E$54</f>
        <v>0</v>
      </c>
    </row>
    <row r="10" spans="1:42">
      <c r="A10" s="74">
        <v>-42</v>
      </c>
      <c r="B10">
        <f ca="1">IF('Liv 2010'!$A18="LM",INDIRECT("'Liv 2010'!"&amp;'Country Selector'!$B$3&amp;ROW($A18))*10^12,0)</f>
        <v>83451451602.936188</v>
      </c>
      <c r="C10">
        <f t="shared" ca="1" si="3"/>
        <v>75106306442.642563</v>
      </c>
      <c r="D10">
        <f t="shared" ca="1" si="0"/>
        <v>66761161282.348953</v>
      </c>
      <c r="E10">
        <f t="shared" ca="1" si="0"/>
        <v>58416016122.055336</v>
      </c>
      <c r="F10">
        <f t="shared" ca="1" si="0"/>
        <v>50070870961.761711</v>
      </c>
      <c r="G10">
        <f t="shared" ca="1" si="0"/>
        <v>41725725801.468094</v>
      </c>
      <c r="H10">
        <f t="shared" ca="1" si="0"/>
        <v>33380580641.174477</v>
      </c>
      <c r="I10">
        <f t="shared" ca="1" si="0"/>
        <v>25035435480.880856</v>
      </c>
      <c r="J10">
        <f t="shared" ca="1" si="0"/>
        <v>16690290320.587238</v>
      </c>
      <c r="K10">
        <f t="shared" ca="1" si="0"/>
        <v>8345145160.2936192</v>
      </c>
      <c r="L10" s="214">
        <f ca="1">IF('Liv 2020'!$A18="LM",INDIRECT("'Liv 2020'!"&amp;'Country Selector'!$B$3&amp;ROW($A18))*10^12,0)*'Process Emissions Multipliers'!$B$54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 s="214">
        <f ca="1">IF('Liv 2030'!$A18="LM",INDIRECT("'Liv 2030'!"&amp;'Country Selector'!$B$3&amp;ROW($A18))*10^12,0)*'Process Emissions Multipliers'!$D$54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4">
        <f ca="1">V10*'Process Emissions Multipliers'!$E$54</f>
        <v>0</v>
      </c>
    </row>
    <row r="11" spans="1:42">
      <c r="A11" s="74">
        <v>-41</v>
      </c>
      <c r="B11">
        <f ca="1">IF('Liv 2010'!$A19="LM",INDIRECT("'Liv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 s="214">
        <f ca="1">IF('Liv 2020'!$A19="LM",INDIRECT("'Liv 2020'!"&amp;'Country Selector'!$B$3&amp;ROW($A19))*10^12,0)*'Process Emissions Multipliers'!$B$54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 s="214">
        <f ca="1">IF('Liv 2030'!$A19="LM",INDIRECT("'Liv 2030'!"&amp;'Country Selector'!$B$3&amp;ROW($A19))*10^12,0)*'Process Emissions Multipliers'!$D$54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4">
        <f ca="1">V11*'Process Emissions Multipliers'!$E$54</f>
        <v>0</v>
      </c>
    </row>
    <row r="12" spans="1:42">
      <c r="A12" s="74">
        <v>-40</v>
      </c>
      <c r="B12">
        <f ca="1">IF('Liv 2010'!$A20="LM",INDIRECT("'Liv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 s="214">
        <f ca="1">IF('Liv 2020'!$A20="LM",INDIRECT("'Liv 2020'!"&amp;'Country Selector'!$B$3&amp;ROW($A20))*10^12,0)*'Process Emissions Multipliers'!$B$54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 s="214">
        <f ca="1">IF('Liv 2030'!$A20="LM",INDIRECT("'Liv 2030'!"&amp;'Country Selector'!$B$3&amp;ROW($A20))*10^12,0)*'Process Emissions Multipliers'!$D$54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14">
        <f ca="1">V12*'Process Emissions Multipliers'!$E$54</f>
        <v>0</v>
      </c>
    </row>
    <row r="13" spans="1:42">
      <c r="A13" s="74">
        <v>-39</v>
      </c>
      <c r="B13">
        <f ca="1">IF('Liv 2010'!$A21="LM",INDIRECT("'Liv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 s="214">
        <f ca="1">IF('Liv 2020'!$A21="LM",INDIRECT("'Liv 2020'!"&amp;'Country Selector'!$B$3&amp;ROW($A21))*10^12,0)*'Process Emissions Multipliers'!$B$54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 s="214">
        <f ca="1">IF('Liv 2030'!$A21="LM",INDIRECT("'Liv 2030'!"&amp;'Country Selector'!$B$3&amp;ROW($A21))*10^12,0)*'Process Emissions Multipliers'!$D$54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4">
        <f ca="1">V13*'Process Emissions Multipliers'!$E$54</f>
        <v>0</v>
      </c>
    </row>
    <row r="14" spans="1:42">
      <c r="A14" s="74">
        <v>-38</v>
      </c>
      <c r="B14">
        <f ca="1">IF('Liv 2010'!$A22="LM",INDIRECT("'Liv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 s="214">
        <f ca="1">IF('Liv 2020'!$A22="LM",INDIRECT("'Liv 2020'!"&amp;'Country Selector'!$B$3&amp;ROW($A22))*10^12,0)*'Process Emissions Multipliers'!$B$54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 s="214">
        <f ca="1">IF('Liv 2030'!$A22="LM",INDIRECT("'Liv 2030'!"&amp;'Country Selector'!$B$3&amp;ROW($A22))*10^12,0)*'Process Emissions Multipliers'!$D$54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4">
        <f ca="1">V14*'Process Emissions Multipliers'!$E$54</f>
        <v>0</v>
      </c>
    </row>
    <row r="15" spans="1:42">
      <c r="A15" s="74">
        <v>-37</v>
      </c>
      <c r="B15">
        <f ca="1">IF('Liv 2010'!$A23="LM",INDIRECT("'Liv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 s="214">
        <f ca="1">IF('Liv 2020'!$A23="LM",INDIRECT("'Liv 2020'!"&amp;'Country Selector'!$B$3&amp;ROW($A23))*10^12,0)*'Process Emissions Multipliers'!$B$54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 s="214">
        <f ca="1">IF('Liv 2030'!$A23="LM",INDIRECT("'Liv 2030'!"&amp;'Country Selector'!$B$3&amp;ROW($A23))*10^12,0)*'Process Emissions Multipliers'!$D$54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4">
        <f ca="1">V15*'Process Emissions Multipliers'!$E$54</f>
        <v>0</v>
      </c>
    </row>
    <row r="16" spans="1:42">
      <c r="A16" s="74">
        <v>-36</v>
      </c>
      <c r="B16">
        <f ca="1">IF('Liv 2010'!$A24="LM",INDIRECT("'Liv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 s="214">
        <f ca="1">IF('Liv 2020'!$A24="LM",INDIRECT("'Liv 2020'!"&amp;'Country Selector'!$B$3&amp;ROW($A24))*10^12,0)*'Process Emissions Multipliers'!$B$54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 s="214">
        <f ca="1">IF('Liv 2030'!$A24="LM",INDIRECT("'Liv 2030'!"&amp;'Country Selector'!$B$3&amp;ROW($A24))*10^12,0)*'Process Emissions Multipliers'!$D$54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4">
        <f ca="1">V16*'Process Emissions Multipliers'!$E$54</f>
        <v>0</v>
      </c>
    </row>
    <row r="17" spans="1:42">
      <c r="A17" s="74">
        <v>-35</v>
      </c>
      <c r="B17">
        <f ca="1">IF('Liv 2010'!$A25="LM",INDIRECT("'Liv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 s="214">
        <f ca="1">IF('Liv 2020'!$A25="LM",INDIRECT("'Liv 2020'!"&amp;'Country Selector'!$B$3&amp;ROW($A25))*10^12,0)*'Process Emissions Multipliers'!$B$54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 s="214">
        <f ca="1">IF('Liv 2030'!$A25="LM",INDIRECT("'Liv 2030'!"&amp;'Country Selector'!$B$3&amp;ROW($A25))*10^12,0)*'Process Emissions Multipliers'!$D$54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4">
        <f ca="1">V17*'Process Emissions Multipliers'!$E$54</f>
        <v>0</v>
      </c>
    </row>
    <row r="18" spans="1:42">
      <c r="A18" s="74">
        <v>-34</v>
      </c>
      <c r="B18">
        <f ca="1">IF('Liv 2010'!$A26="LM",INDIRECT("'Liv 2010'!"&amp;'Country Selector'!$B$3&amp;ROW($A26))*10^12,0)</f>
        <v>0</v>
      </c>
      <c r="C18">
        <f t="shared" ca="1" si="3"/>
        <v>14871056787.3216</v>
      </c>
      <c r="D18">
        <f t="shared" ca="1" si="3"/>
        <v>29742113574.6432</v>
      </c>
      <c r="E18">
        <f t="shared" ca="1" si="3"/>
        <v>44613170361.964798</v>
      </c>
      <c r="F18">
        <f t="shared" ca="1" si="3"/>
        <v>59484227149.2864</v>
      </c>
      <c r="G18">
        <f t="shared" ca="1" si="3"/>
        <v>74355283936.608002</v>
      </c>
      <c r="H18">
        <f t="shared" ca="1" si="3"/>
        <v>89226340723.929596</v>
      </c>
      <c r="I18">
        <f t="shared" ca="1" si="3"/>
        <v>104097397511.25119</v>
      </c>
      <c r="J18">
        <f t="shared" ca="1" si="3"/>
        <v>118968454298.5728</v>
      </c>
      <c r="K18">
        <f t="shared" ca="1" si="3"/>
        <v>133839511085.89441</v>
      </c>
      <c r="L18" s="214">
        <f ca="1">IF('Liv 2020'!$A26="LM",INDIRECT("'Liv 2020'!"&amp;'Country Selector'!$B$3&amp;ROW($A26))*10^12,0)*'Process Emissions Multipliers'!$B$54</f>
        <v>148710567873.216</v>
      </c>
      <c r="M18">
        <f t="shared" ca="1" si="4"/>
        <v>133839511085.89441</v>
      </c>
      <c r="N18">
        <f t="shared" ca="1" si="4"/>
        <v>118968454298.5728</v>
      </c>
      <c r="O18">
        <f t="shared" ca="1" si="4"/>
        <v>104097397511.25119</v>
      </c>
      <c r="P18">
        <f t="shared" ca="1" si="4"/>
        <v>89226340723.929596</v>
      </c>
      <c r="Q18">
        <f t="shared" ca="1" si="4"/>
        <v>74355283936.608002</v>
      </c>
      <c r="R18">
        <f t="shared" ca="1" si="4"/>
        <v>59484227149.2864</v>
      </c>
      <c r="S18">
        <f t="shared" ca="1" si="4"/>
        <v>44613170361.964798</v>
      </c>
      <c r="T18">
        <f t="shared" ca="1" si="4"/>
        <v>29742113574.6432</v>
      </c>
      <c r="U18">
        <f t="shared" ca="1" si="4"/>
        <v>14871056787.3216</v>
      </c>
      <c r="V18" s="214">
        <f ca="1">IF('Liv 2030'!$A26="LM",INDIRECT("'Liv 2030'!"&amp;'Country Selector'!$B$3&amp;ROW($A26))*10^12,0)*'Process Emissions Multipliers'!$D$54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4">
        <f ca="1">V18*'Process Emissions Multipliers'!$E$54</f>
        <v>0</v>
      </c>
    </row>
    <row r="19" spans="1:42">
      <c r="A19" s="74">
        <v>-33</v>
      </c>
      <c r="B19">
        <f ca="1">IF('Liv 2010'!$A27="LM",INDIRECT("'Liv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 s="214">
        <f ca="1">IF('Liv 2020'!$A27="LM",INDIRECT("'Liv 2020'!"&amp;'Country Selector'!$B$3&amp;ROW($A27))*10^12,0)*'Process Emissions Multipliers'!$B$54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 s="214">
        <f ca="1">IF('Liv 2030'!$A27="LM",INDIRECT("'Liv 2030'!"&amp;'Country Selector'!$B$3&amp;ROW($A27))*10^12,0)*'Process Emissions Multipliers'!$D$54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4">
        <f ca="1">V19*'Process Emissions Multipliers'!$E$54</f>
        <v>0</v>
      </c>
    </row>
    <row r="20" spans="1:42">
      <c r="A20" s="74">
        <v>-32</v>
      </c>
      <c r="B20">
        <f ca="1">IF('Liv 2010'!$A28="LM",INDIRECT("'Liv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 s="214">
        <f ca="1">IF('Liv 2020'!$A28="LM",INDIRECT("'Liv 2020'!"&amp;'Country Selector'!$B$3&amp;ROW($A28))*10^12,0)*'Process Emissions Multipliers'!$B$54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 s="214">
        <f ca="1">IF('Liv 2030'!$A28="LM",INDIRECT("'Liv 2030'!"&amp;'Country Selector'!$B$3&amp;ROW($A28))*10^12,0)*'Process Emissions Multipliers'!$D$54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4">
        <f ca="1">V20*'Process Emissions Multipliers'!$E$54</f>
        <v>0</v>
      </c>
    </row>
    <row r="21" spans="1:42">
      <c r="A21" s="74">
        <v>-31</v>
      </c>
      <c r="B21">
        <f ca="1">IF('Liv 2010'!$A29="LM",INDIRECT("'Liv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 s="214">
        <f ca="1">IF('Liv 2020'!$A29="LM",INDIRECT("'Liv 2020'!"&amp;'Country Selector'!$B$3&amp;ROW($A29))*10^12,0)*'Process Emissions Multipliers'!$B$54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 s="214">
        <f ca="1">IF('Liv 2030'!$A29="LM",INDIRECT("'Liv 2030'!"&amp;'Country Selector'!$B$3&amp;ROW($A29))*10^12,0)*'Process Emissions Multipliers'!$D$54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4">
        <f ca="1">V21*'Process Emissions Multipliers'!$E$54</f>
        <v>0</v>
      </c>
    </row>
    <row r="22" spans="1:42">
      <c r="A22" s="74">
        <v>-30</v>
      </c>
      <c r="B22">
        <f ca="1">IF('Liv 2010'!$A30="LM",INDIRECT("'Liv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 s="214">
        <f ca="1">IF('Liv 2020'!$A30="LM",INDIRECT("'Liv 2020'!"&amp;'Country Selector'!$B$3&amp;ROW($A30))*10^12,0)*'Process Emissions Multipliers'!$B$54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 s="214">
        <f ca="1">IF('Liv 2030'!$A30="LM",INDIRECT("'Liv 2030'!"&amp;'Country Selector'!$B$3&amp;ROW($A30))*10^12,0)*'Process Emissions Multipliers'!$D$54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4">
        <f ca="1">V22*'Process Emissions Multipliers'!$E$54</f>
        <v>0</v>
      </c>
    </row>
    <row r="23" spans="1:42">
      <c r="A23" s="74">
        <v>-29</v>
      </c>
      <c r="B23">
        <f ca="1">IF('Liv 2010'!$A31="LM",INDIRECT("'Liv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 s="214">
        <f ca="1">IF('Liv 2020'!$A31="LM",INDIRECT("'Liv 2020'!"&amp;'Country Selector'!$B$3&amp;ROW($A31))*10^12,0)*'Process Emissions Multipliers'!$B$54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 s="214">
        <f ca="1">IF('Liv 2030'!$A31="LM",INDIRECT("'Liv 2030'!"&amp;'Country Selector'!$B$3&amp;ROW($A31))*10^12,0)*'Process Emissions Multipliers'!$D$54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4">
        <f ca="1">V23*'Process Emissions Multipliers'!$E$54</f>
        <v>0</v>
      </c>
    </row>
    <row r="24" spans="1:42">
      <c r="A24" s="74">
        <v>-28</v>
      </c>
      <c r="B24">
        <f ca="1">IF('Liv 2010'!$A32="LM",INDIRECT("'Liv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 s="214">
        <f ca="1">IF('Liv 2020'!$A32="LM",INDIRECT("'Liv 2020'!"&amp;'Country Selector'!$B$3&amp;ROW($A32))*10^12,0)*'Process Emissions Multipliers'!$B$54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 s="214">
        <f ca="1">IF('Liv 2030'!$A32="LM",INDIRECT("'Liv 2030'!"&amp;'Country Selector'!$B$3&amp;ROW($A32))*10^12,0)*'Process Emissions Multipliers'!$D$54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4">
        <f ca="1">V24*'Process Emissions Multipliers'!$E$54</f>
        <v>0</v>
      </c>
    </row>
    <row r="25" spans="1:42">
      <c r="A25" s="74">
        <v>-27</v>
      </c>
      <c r="B25">
        <f ca="1">IF('Liv 2010'!$A33="LM",INDIRECT("'Liv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 s="214">
        <f ca="1">IF('Liv 2020'!$A33="LM",INDIRECT("'Liv 2020'!"&amp;'Country Selector'!$B$3&amp;ROW($A33))*10^12,0)*'Process Emissions Multipliers'!$B$54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 s="214">
        <f ca="1">IF('Liv 2030'!$A33="LM",INDIRECT("'Liv 2030'!"&amp;'Country Selector'!$B$3&amp;ROW($A33))*10^12,0)*'Process Emissions Multipliers'!$D$54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4">
        <f ca="1">V25*'Process Emissions Multipliers'!$E$54</f>
        <v>0</v>
      </c>
    </row>
    <row r="26" spans="1:42">
      <c r="A26" s="74">
        <v>-26</v>
      </c>
      <c r="B26">
        <f ca="1">IF('Liv 2010'!$A34="LM",INDIRECT("'Liv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 s="214">
        <f ca="1">IF('Liv 2020'!$A34="LM",INDIRECT("'Liv 2020'!"&amp;'Country Selector'!$B$3&amp;ROW($A34))*10^12,0)*'Process Emissions Multipliers'!$B$54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 s="214">
        <f ca="1">IF('Liv 2030'!$A34="LM",INDIRECT("'Liv 2030'!"&amp;'Country Selector'!$B$3&amp;ROW($A34))*10^12,0)*'Process Emissions Multipliers'!$D$54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4">
        <f ca="1">V26*'Process Emissions Multipliers'!$E$54</f>
        <v>0</v>
      </c>
    </row>
    <row r="27" spans="1:42">
      <c r="A27" s="74">
        <v>-25</v>
      </c>
      <c r="B27">
        <f ca="1">IF('Liv 2010'!$A35="LM",INDIRECT("'Liv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 s="214">
        <f ca="1">IF('Liv 2020'!$A35="LM",INDIRECT("'Liv 2020'!"&amp;'Country Selector'!$B$3&amp;ROW($A35))*10^12,0)*'Process Emissions Multipliers'!$B$54</f>
        <v>0</v>
      </c>
      <c r="M27">
        <f t="shared" ca="1" si="4"/>
        <v>19037277352.791344</v>
      </c>
      <c r="N27">
        <f t="shared" ca="1" si="4"/>
        <v>38074554705.582687</v>
      </c>
      <c r="O27">
        <f t="shared" ca="1" si="4"/>
        <v>57111832058.374023</v>
      </c>
      <c r="P27">
        <f t="shared" ca="1" si="4"/>
        <v>76149109411.165375</v>
      </c>
      <c r="Q27">
        <f t="shared" ca="1" si="4"/>
        <v>95186386763.956711</v>
      </c>
      <c r="R27">
        <f t="shared" ca="1" si="4"/>
        <v>114223664116.74805</v>
      </c>
      <c r="S27">
        <f t="shared" ca="1" si="4"/>
        <v>133260941469.5394</v>
      </c>
      <c r="T27">
        <f t="shared" ca="1" si="4"/>
        <v>152298218822.33075</v>
      </c>
      <c r="U27">
        <f t="shared" ca="1" si="4"/>
        <v>171335496175.12207</v>
      </c>
      <c r="V27" s="214">
        <f ca="1">IF('Liv 2030'!$A35="LM",INDIRECT("'Liv 2030'!"&amp;'Country Selector'!$B$3&amp;ROW($A35))*10^12,0)*'Process Emissions Multipliers'!$D$54</f>
        <v>190372773527.91342</v>
      </c>
      <c r="W27" s="90">
        <f t="shared" ca="1" si="5"/>
        <v>192239964652.46906</v>
      </c>
      <c r="X27" s="90">
        <f t="shared" ca="1" si="5"/>
        <v>194107155777.02469</v>
      </c>
      <c r="Y27" s="90">
        <f t="shared" ca="1" si="5"/>
        <v>195974346901.58032</v>
      </c>
      <c r="Z27" s="90">
        <f t="shared" ca="1" si="5"/>
        <v>197841538026.13599</v>
      </c>
      <c r="AA27" s="90">
        <f t="shared" ca="1" si="5"/>
        <v>199708729150.69159</v>
      </c>
      <c r="AB27" s="90">
        <f t="shared" ca="1" si="5"/>
        <v>201575920275.24725</v>
      </c>
      <c r="AC27" s="90">
        <f t="shared" ca="1" si="5"/>
        <v>203443111399.80286</v>
      </c>
      <c r="AD27" s="90">
        <f t="shared" ca="1" si="5"/>
        <v>205310302524.35849</v>
      </c>
      <c r="AE27" s="90">
        <f t="shared" ca="1" si="5"/>
        <v>207177493648.91412</v>
      </c>
      <c r="AF27" s="90">
        <f t="shared" ca="1" si="5"/>
        <v>209044684773.46979</v>
      </c>
      <c r="AG27" s="90">
        <f t="shared" ca="1" si="5"/>
        <v>210911875898.02539</v>
      </c>
      <c r="AH27" s="90">
        <f t="shared" ca="1" si="5"/>
        <v>212779067022.58105</v>
      </c>
      <c r="AI27" s="90">
        <f t="shared" ca="1" si="5"/>
        <v>214646258147.13672</v>
      </c>
      <c r="AJ27" s="90">
        <f t="shared" ca="1" si="5"/>
        <v>216513449271.69232</v>
      </c>
      <c r="AK27" s="90">
        <f t="shared" ca="1" si="5"/>
        <v>218380640396.24796</v>
      </c>
      <c r="AL27" s="90">
        <f t="shared" ca="1" si="5"/>
        <v>220247831520.80359</v>
      </c>
      <c r="AM27" s="90">
        <f t="shared" ca="1" si="6"/>
        <v>222115022645.35922</v>
      </c>
      <c r="AN27" s="90">
        <f t="shared" ca="1" si="6"/>
        <v>223982213769.91486</v>
      </c>
      <c r="AO27" s="90">
        <f t="shared" ca="1" si="6"/>
        <v>225849404894.47046</v>
      </c>
      <c r="AP27" s="214">
        <f ca="1">V27*'Process Emissions Multipliers'!$E$54</f>
        <v>227716596019.02612</v>
      </c>
    </row>
    <row r="28" spans="1:42">
      <c r="A28" s="74">
        <v>-24</v>
      </c>
      <c r="B28">
        <f ca="1">IF('Liv 2010'!$A36="LM",INDIRECT("'Liv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 s="214">
        <f ca="1">IF('Liv 2020'!$A36="LM",INDIRECT("'Liv 2020'!"&amp;'Country Selector'!$B$3&amp;ROW($A36))*10^12,0)*'Process Emissions Multipliers'!$B$54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 s="214">
        <f ca="1">IF('Liv 2030'!$A36="LM",INDIRECT("'Liv 2030'!"&amp;'Country Selector'!$B$3&amp;ROW($A36))*10^12,0)*'Process Emissions Multipliers'!$D$54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14">
        <f ca="1">V28*'Process Emissions Multipliers'!$E$54</f>
        <v>0</v>
      </c>
    </row>
    <row r="29" spans="1:42">
      <c r="A29" s="74">
        <v>-23</v>
      </c>
      <c r="B29">
        <f ca="1">IF('Liv 2010'!$A37="LM",INDIRECT("'Liv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 s="214">
        <f ca="1">IF('Liv 2020'!$A37="LM",INDIRECT("'Liv 2020'!"&amp;'Country Selector'!$B$3&amp;ROW($A37))*10^12,0)*'Process Emissions Multipliers'!$B$54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 s="214">
        <f ca="1">IF('Liv 2030'!$A37="LM",INDIRECT("'Liv 2030'!"&amp;'Country Selector'!$B$3&amp;ROW($A37))*10^12,0)*'Process Emissions Multipliers'!$D$54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14">
        <f ca="1">V29*'Process Emissions Multipliers'!$E$54</f>
        <v>0</v>
      </c>
    </row>
    <row r="30" spans="1:42">
      <c r="A30" s="74">
        <v>-22</v>
      </c>
      <c r="B30">
        <f ca="1">IF('Liv 2010'!$A38="LM",INDIRECT("'Liv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 s="214">
        <f ca="1">IF('Liv 2020'!$A38="LM",INDIRECT("'Liv 2020'!"&amp;'Country Selector'!$B$3&amp;ROW($A38))*10^12,0)*'Process Emissions Multipliers'!$B$54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 s="214">
        <f ca="1">IF('Liv 2030'!$A38="LM",INDIRECT("'Liv 2030'!"&amp;'Country Selector'!$B$3&amp;ROW($A38))*10^12,0)*'Process Emissions Multipliers'!$D$54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214">
        <f ca="1">V30*'Process Emissions Multipliers'!$E$54</f>
        <v>0</v>
      </c>
    </row>
    <row r="31" spans="1:42">
      <c r="A31" s="74">
        <v>-21</v>
      </c>
      <c r="B31">
        <f ca="1">IF('Liv 2010'!$A39="LM",INDIRECT("'Liv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 s="214">
        <f ca="1">IF('Liv 2020'!$A39="LM",INDIRECT("'Liv 2020'!"&amp;'Country Selector'!$B$3&amp;ROW($A39))*10^12,0)*'Process Emissions Multipliers'!$B$54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 s="214">
        <f ca="1">IF('Liv 2030'!$A39="LM",INDIRECT("'Liv 2030'!"&amp;'Country Selector'!$B$3&amp;ROW($A39))*10^12,0)*'Process Emissions Multipliers'!$D$54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4">
        <f ca="1">V31*'Process Emissions Multipliers'!$E$54</f>
        <v>0</v>
      </c>
    </row>
    <row r="32" spans="1:42">
      <c r="A32" s="74">
        <v>-20</v>
      </c>
      <c r="B32">
        <f ca="1">IF('Liv 2010'!$A40="LM",INDIRECT("'Liv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 s="214">
        <f ca="1">IF('Liv 2020'!$A40="LM",INDIRECT("'Liv 2020'!"&amp;'Country Selector'!$B$3&amp;ROW($A40))*10^12,0)*'Process Emissions Multipliers'!$B$54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 s="214">
        <f ca="1">IF('Liv 2030'!$A40="LM",INDIRECT("'Liv 2030'!"&amp;'Country Selector'!$B$3&amp;ROW($A40))*10^12,0)*'Process Emissions Multipliers'!$D$54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4">
        <f ca="1">V32*'Process Emissions Multipliers'!$E$54</f>
        <v>0</v>
      </c>
    </row>
    <row r="33" spans="1:42">
      <c r="A33" s="74">
        <v>-19</v>
      </c>
      <c r="B33">
        <f ca="1">IF('Liv 2010'!$A41="LM",INDIRECT("'Liv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 s="214">
        <f ca="1">IF('Liv 2020'!$A41="LM",INDIRECT("'Liv 2020'!"&amp;'Country Selector'!$B$3&amp;ROW($A41))*10^12,0)*'Process Emissions Multipliers'!$B$54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 s="214">
        <f ca="1">IF('Liv 2030'!$A41="LM",INDIRECT("'Liv 2030'!"&amp;'Country Selector'!$B$3&amp;ROW($A41))*10^12,0)*'Process Emissions Multipliers'!$D$54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4">
        <f ca="1">V33*'Process Emissions Multipliers'!$E$54</f>
        <v>0</v>
      </c>
    </row>
    <row r="34" spans="1:42">
      <c r="A34" s="74">
        <v>-18</v>
      </c>
      <c r="B34">
        <f ca="1">IF('Liv 2010'!$A42="LM",INDIRECT("'Liv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 s="214">
        <f ca="1">IF('Liv 2020'!$A42="LM",INDIRECT("'Liv 2020'!"&amp;'Country Selector'!$B$3&amp;ROW($A42))*10^12,0)*'Process Emissions Multipliers'!$B$54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 s="214">
        <f ca="1">IF('Liv 2030'!$A42="LM",INDIRECT("'Liv 2030'!"&amp;'Country Selector'!$B$3&amp;ROW($A42))*10^12,0)*'Process Emissions Multipliers'!$D$54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4">
        <f ca="1">V34*'Process Emissions Multipliers'!$E$54</f>
        <v>0</v>
      </c>
    </row>
    <row r="35" spans="1:42">
      <c r="A35" s="74">
        <v>-17</v>
      </c>
      <c r="B35">
        <f ca="1">IF('Liv 2010'!$A43="LM",INDIRECT("'Liv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 s="214">
        <f ca="1">IF('Liv 2020'!$A43="LM",INDIRECT("'Liv 2020'!"&amp;'Country Selector'!$B$3&amp;ROW($A43))*10^12,0)*'Process Emissions Multipliers'!$B$54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 s="214">
        <f ca="1">IF('Liv 2030'!$A43="LM",INDIRECT("'Liv 2030'!"&amp;'Country Selector'!$B$3&amp;ROW($A43))*10^12,0)*'Process Emissions Multipliers'!$D$54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214">
        <f ca="1">V35*'Process Emissions Multipliers'!$E$54</f>
        <v>0</v>
      </c>
    </row>
    <row r="36" spans="1:42">
      <c r="A36" s="74">
        <v>-16</v>
      </c>
      <c r="B36">
        <f ca="1">IF('Liv 2010'!$A44="LM",INDIRECT("'Liv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 s="214">
        <f ca="1">IF('Liv 2020'!$A44="LM",INDIRECT("'Liv 2020'!"&amp;'Country Selector'!$B$3&amp;ROW($A44))*10^12,0)*'Process Emissions Multipliers'!$B$54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 s="214">
        <f ca="1">IF('Liv 2030'!$A44="LM",INDIRECT("'Liv 2030'!"&amp;'Country Selector'!$B$3&amp;ROW($A44))*10^12,0)*'Process Emissions Multipliers'!$D$54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4">
        <f ca="1">V36*'Process Emissions Multipliers'!$E$54</f>
        <v>0</v>
      </c>
    </row>
    <row r="37" spans="1:42">
      <c r="A37" s="74">
        <v>-15</v>
      </c>
      <c r="B37">
        <f ca="1">IF('Liv 2010'!$A45="LM",INDIRECT("'Liv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 s="214">
        <f ca="1">IF('Liv 2020'!$A45="LM",INDIRECT("'Liv 2020'!"&amp;'Country Selector'!$B$3&amp;ROW($A45))*10^12,0)*'Process Emissions Multipliers'!$B$54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 s="214">
        <f ca="1">IF('Liv 2030'!$A45="LM",INDIRECT("'Liv 2030'!"&amp;'Country Selector'!$B$3&amp;ROW($A45))*10^12,0)*'Process Emissions Multipliers'!$D$54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4">
        <f ca="1">V37*'Process Emissions Multipliers'!$E$54</f>
        <v>0</v>
      </c>
    </row>
    <row r="38" spans="1:42">
      <c r="A38" s="74">
        <v>-14</v>
      </c>
      <c r="B38">
        <f ca="1">IF('Liv 2010'!$A46="LM",INDIRECT("'Liv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 s="214">
        <f ca="1">IF('Liv 2020'!$A46="LM",INDIRECT("'Liv 2020'!"&amp;'Country Selector'!$B$3&amp;ROW($A46))*10^12,0)*'Process Emissions Multipliers'!$B$54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 s="214">
        <f ca="1">IF('Liv 2030'!$A46="LM",INDIRECT("'Liv 2030'!"&amp;'Country Selector'!$B$3&amp;ROW($A46))*10^12,0)*'Process Emissions Multipliers'!$D$54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4">
        <f ca="1">V38*'Process Emissions Multipliers'!$E$54</f>
        <v>0</v>
      </c>
    </row>
    <row r="39" spans="1:42">
      <c r="A39" s="74">
        <v>-13</v>
      </c>
      <c r="B39">
        <f ca="1">IF('Liv 2010'!$A47="LM",INDIRECT("'Liv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 s="214">
        <f ca="1">IF('Liv 2020'!$A47="LM",INDIRECT("'Liv 2020'!"&amp;'Country Selector'!$B$3&amp;ROW($A47))*10^12,0)*'Process Emissions Multipliers'!$B$54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 s="214">
        <f ca="1">IF('Liv 2030'!$A47="LM",INDIRECT("'Liv 2030'!"&amp;'Country Selector'!$B$3&amp;ROW($A47))*10^12,0)*'Process Emissions Multipliers'!$D$54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4">
        <f ca="1">V39*'Process Emissions Multipliers'!$E$54</f>
        <v>0</v>
      </c>
    </row>
    <row r="40" spans="1:42">
      <c r="A40" s="74">
        <v>-12</v>
      </c>
      <c r="B40">
        <f ca="1">IF('Liv 2010'!$A48="LM",INDIRECT("'Liv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 s="214">
        <f ca="1">IF('Liv 2020'!$A48="LM",INDIRECT("'Liv 2020'!"&amp;'Country Selector'!$B$3&amp;ROW($A48))*10^12,0)*'Process Emissions Multipliers'!$B$54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 s="214">
        <f ca="1">IF('Liv 2030'!$A48="LM",INDIRECT("'Liv 2030'!"&amp;'Country Selector'!$B$3&amp;ROW($A48))*10^12,0)*'Process Emissions Multipliers'!$D$54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214">
        <f ca="1">V40*'Process Emissions Multipliers'!$E$54</f>
        <v>0</v>
      </c>
    </row>
    <row r="41" spans="1:42">
      <c r="A41" s="74">
        <v>-11</v>
      </c>
      <c r="B41">
        <f ca="1">IF('Liv 2010'!$A49="LM",INDIRECT("'Liv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 s="214">
        <f ca="1">IF('Liv 2020'!$A49="LM",INDIRECT("'Liv 2020'!"&amp;'Country Selector'!$B$3&amp;ROW($A49))*10^12,0)*'Process Emissions Multipliers'!$B$54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 s="214">
        <f ca="1">IF('Liv 2030'!$A49="LM",INDIRECT("'Liv 2030'!"&amp;'Country Selector'!$B$3&amp;ROW($A49))*10^12,0)*'Process Emissions Multipliers'!$D$54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4">
        <f ca="1">V41*'Process Emissions Multipliers'!$E$54</f>
        <v>0</v>
      </c>
    </row>
    <row r="42" spans="1:42">
      <c r="A42" s="74">
        <v>-10</v>
      </c>
      <c r="B42">
        <f ca="1">IF('Liv 2010'!$A50="LM",INDIRECT("'Liv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 s="214">
        <f ca="1">IF('Liv 2020'!$A50="LM",INDIRECT("'Liv 2020'!"&amp;'Country Selector'!$B$3&amp;ROW($A50))*10^12,0)*'Process Emissions Multipliers'!$B$54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 s="214">
        <f ca="1">IF('Liv 2030'!$A50="LM",INDIRECT("'Liv 2030'!"&amp;'Country Selector'!$B$3&amp;ROW($A50))*10^12,0)*'Process Emissions Multipliers'!$D$54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4">
        <f ca="1">V42*'Process Emissions Multipliers'!$E$54</f>
        <v>0</v>
      </c>
    </row>
    <row r="43" spans="1:42">
      <c r="A43" s="74">
        <v>-9</v>
      </c>
      <c r="B43">
        <f ca="1">IF('Liv 2010'!$A51="LM",INDIRECT("'Liv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 s="214">
        <f ca="1">IF('Liv 2020'!$A51="LM",INDIRECT("'Liv 2020'!"&amp;'Country Selector'!$B$3&amp;ROW($A51))*10^12,0)*'Process Emissions Multipliers'!$B$54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 s="214">
        <f ca="1">IF('Liv 2030'!$A51="LM",INDIRECT("'Liv 2030'!"&amp;'Country Selector'!$B$3&amp;ROW($A51))*10^12,0)*'Process Emissions Multipliers'!$D$54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214">
        <f ca="1">V43*'Process Emissions Multipliers'!$E$54</f>
        <v>0</v>
      </c>
    </row>
    <row r="44" spans="1:42">
      <c r="A44" s="74">
        <v>-8</v>
      </c>
      <c r="B44">
        <f ca="1">IF('Liv 2010'!$A52="LM",INDIRECT("'Liv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 s="214">
        <f ca="1">IF('Liv 2020'!$A52="LM",INDIRECT("'Liv 2020'!"&amp;'Country Selector'!$B$3&amp;ROW($A52))*10^12,0)*'Process Emissions Multipliers'!$B$54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 s="214">
        <f ca="1">IF('Liv 2030'!$A52="LM",INDIRECT("'Liv 2030'!"&amp;'Country Selector'!$B$3&amp;ROW($A52))*10^12,0)*'Process Emissions Multipliers'!$D$54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214">
        <f ca="1">V44*'Process Emissions Multipliers'!$E$54</f>
        <v>0</v>
      </c>
    </row>
    <row r="45" spans="1:42">
      <c r="A45" s="74">
        <v>-7</v>
      </c>
      <c r="B45">
        <f ca="1">IF('Liv 2010'!$A53="LM",INDIRECT("'Liv 2010'!"&amp;'Country Selector'!$B$3&amp;ROW($A53))*10^12,0)</f>
        <v>4159299539239.3979</v>
      </c>
      <c r="C45">
        <f t="shared" ca="1" si="9"/>
        <v>3743369585315.458</v>
      </c>
      <c r="D45">
        <f t="shared" ca="1" si="9"/>
        <v>3327439631391.5186</v>
      </c>
      <c r="E45">
        <f t="shared" ca="1" si="9"/>
        <v>2911509677467.5786</v>
      </c>
      <c r="F45">
        <f t="shared" ca="1" si="9"/>
        <v>2495579723543.6387</v>
      </c>
      <c r="G45">
        <f t="shared" ca="1" si="9"/>
        <v>2079649769619.6987</v>
      </c>
      <c r="H45">
        <f t="shared" ca="1" si="9"/>
        <v>1663719815695.7593</v>
      </c>
      <c r="I45">
        <f t="shared" ca="1" si="9"/>
        <v>1247789861771.8193</v>
      </c>
      <c r="J45">
        <f t="shared" ca="1" si="9"/>
        <v>831859907847.87964</v>
      </c>
      <c r="K45">
        <f t="shared" ca="1" si="9"/>
        <v>415929953923.93982</v>
      </c>
      <c r="L45" s="214">
        <f ca="1">IF('Liv 2020'!$A53="LM",INDIRECT("'Liv 2020'!"&amp;'Country Selector'!$B$3&amp;ROW($A53))*10^12,0)*'Process Emissions Multipliers'!$B$54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 s="214">
        <f ca="1">IF('Liv 2030'!$A53="LM",INDIRECT("'Liv 2030'!"&amp;'Country Selector'!$B$3&amp;ROW($A53))*10^12,0)*'Process Emissions Multipliers'!$D$54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4">
        <f ca="1">V45*'Process Emissions Multipliers'!$E$54</f>
        <v>0</v>
      </c>
    </row>
    <row r="46" spans="1:42">
      <c r="A46" s="74">
        <v>-6</v>
      </c>
      <c r="B46">
        <f ca="1">IF('Liv 2010'!$A54="LM",INDIRECT("'Liv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 s="214">
        <f ca="1">IF('Liv 2020'!$A54="LM",INDIRECT("'Liv 2020'!"&amp;'Country Selector'!$B$3&amp;ROW($A54))*10^12,0)*'Process Emissions Multipliers'!$B$54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 s="214">
        <f ca="1">IF('Liv 2030'!$A54="LM",INDIRECT("'Liv 2030'!"&amp;'Country Selector'!$B$3&amp;ROW($A54))*10^12,0)*'Process Emissions Multipliers'!$D$54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214">
        <f ca="1">V46*'Process Emissions Multipliers'!$E$54</f>
        <v>0</v>
      </c>
    </row>
    <row r="47" spans="1:42">
      <c r="A47" s="74">
        <v>-5</v>
      </c>
      <c r="B47">
        <f ca="1">IF('Liv 2010'!$A55="LM",INDIRECT("'Liv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 s="214">
        <f ca="1">IF('Liv 2020'!$A55="LM",INDIRECT("'Liv 2020'!"&amp;'Country Selector'!$B$3&amp;ROW($A55))*10^12,0)*'Process Emissions Multipliers'!$B$54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 s="214">
        <f ca="1">IF('Liv 2030'!$A55="LM",INDIRECT("'Liv 2030'!"&amp;'Country Selector'!$B$3&amp;ROW($A55))*10^12,0)*'Process Emissions Multipliers'!$D$54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4">
        <f ca="1">V47*'Process Emissions Multipliers'!$E$54</f>
        <v>0</v>
      </c>
    </row>
    <row r="48" spans="1:42">
      <c r="A48" s="74">
        <v>-4</v>
      </c>
      <c r="B48">
        <f ca="1">IF('Liv 2010'!$A56="LM",INDIRECT("'Liv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 s="214">
        <f ca="1">IF('Liv 2020'!$A56="LM",INDIRECT("'Liv 2020'!"&amp;'Country Selector'!$B$3&amp;ROW($A56))*10^12,0)*'Process Emissions Multipliers'!$B$54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 s="214">
        <f ca="1">IF('Liv 2030'!$A56="LM",INDIRECT("'Liv 2030'!"&amp;'Country Selector'!$B$3&amp;ROW($A56))*10^12,0)*'Process Emissions Multipliers'!$D$54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214">
        <f ca="1">V48*'Process Emissions Multipliers'!$E$54</f>
        <v>0</v>
      </c>
    </row>
    <row r="49" spans="1:42">
      <c r="A49" s="74">
        <v>-3</v>
      </c>
      <c r="B49">
        <f ca="1">IF('Liv 2010'!$A57="LM",INDIRECT("'Liv 2010'!"&amp;'Country Selector'!$B$3&amp;ROW($A57))*10^12,0)</f>
        <v>0</v>
      </c>
      <c r="C49">
        <f t="shared" ca="1" si="9"/>
        <v>656963643553.54321</v>
      </c>
      <c r="D49">
        <f t="shared" ca="1" si="9"/>
        <v>1313927287107.0864</v>
      </c>
      <c r="E49">
        <f t="shared" ca="1" si="9"/>
        <v>1970890930660.6296</v>
      </c>
      <c r="F49">
        <f t="shared" ca="1" si="9"/>
        <v>2627854574214.1729</v>
      </c>
      <c r="G49">
        <f t="shared" ca="1" si="9"/>
        <v>3284818217767.7163</v>
      </c>
      <c r="H49">
        <f t="shared" ca="1" si="9"/>
        <v>3941781861321.2593</v>
      </c>
      <c r="I49">
        <f t="shared" ca="1" si="9"/>
        <v>4598745504874.8027</v>
      </c>
      <c r="J49">
        <f t="shared" ca="1" si="9"/>
        <v>5255709148428.3457</v>
      </c>
      <c r="K49">
        <f t="shared" ca="1" si="9"/>
        <v>5912672791981.8887</v>
      </c>
      <c r="L49" s="214">
        <f ca="1">IF('Liv 2020'!$A57="LM",INDIRECT("'Liv 2020'!"&amp;'Country Selector'!$B$3&amp;ROW($A57))*10^12,0)*'Process Emissions Multipliers'!$B$54</f>
        <v>6569636435535.4326</v>
      </c>
      <c r="M49">
        <f t="shared" ca="1" si="10"/>
        <v>5912672791981.8887</v>
      </c>
      <c r="N49">
        <f t="shared" ca="1" si="10"/>
        <v>5255709148428.3457</v>
      </c>
      <c r="O49">
        <f t="shared" ca="1" si="10"/>
        <v>4598745504874.8027</v>
      </c>
      <c r="P49">
        <f t="shared" ca="1" si="10"/>
        <v>3941781861321.2593</v>
      </c>
      <c r="Q49">
        <f t="shared" ca="1" si="10"/>
        <v>3284818217767.7163</v>
      </c>
      <c r="R49">
        <f t="shared" ca="1" si="10"/>
        <v>2627854574214.1729</v>
      </c>
      <c r="S49">
        <f t="shared" ca="1" si="10"/>
        <v>1970890930660.6296</v>
      </c>
      <c r="T49">
        <f t="shared" ca="1" si="10"/>
        <v>1313927287107.0864</v>
      </c>
      <c r="U49">
        <f t="shared" ca="1" si="10"/>
        <v>656963643553.54321</v>
      </c>
      <c r="V49" s="214">
        <f ca="1">IF('Liv 2030'!$A57="LM",INDIRECT("'Liv 2030'!"&amp;'Country Selector'!$B$3&amp;ROW($A57))*10^12,0)*'Process Emissions Multipliers'!$D$54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214">
        <f ca="1">V49*'Process Emissions Multipliers'!$E$54</f>
        <v>0</v>
      </c>
    </row>
    <row r="50" spans="1:42">
      <c r="A50" s="74">
        <v>-2</v>
      </c>
      <c r="B50">
        <f ca="1">IF('Liv 2010'!$A58="LM",INDIRECT("'Liv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 s="214">
        <f ca="1">IF('Liv 2020'!$A58="LM",INDIRECT("'Liv 2020'!"&amp;'Country Selector'!$B$3&amp;ROW($A58))*10^12,0)*'Process Emissions Multipliers'!$B$54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 s="214">
        <f ca="1">IF('Liv 2030'!$A58="LM",INDIRECT("'Liv 2030'!"&amp;'Country Selector'!$B$3&amp;ROW($A58))*10^12,0)*'Process Emissions Multipliers'!$D$54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214">
        <f ca="1">V50*'Process Emissions Multipliers'!$E$54</f>
        <v>0</v>
      </c>
    </row>
    <row r="51" spans="1:42">
      <c r="A51" s="74">
        <v>-1</v>
      </c>
      <c r="B51">
        <f ca="1">IF('Liv 2010'!$A59="LM",INDIRECT("'Liv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 s="214">
        <f ca="1">IF('Liv 2020'!$A59="LM",INDIRECT("'Liv 2020'!"&amp;'Country Selector'!$B$3&amp;ROW($A59))*10^12,0)*'Process Emissions Multipliers'!$B$54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 s="214">
        <f ca="1">IF('Liv 2030'!$A59="LM",INDIRECT("'Liv 2030'!"&amp;'Country Selector'!$B$3&amp;ROW($A59))*10^12,0)*'Process Emissions Multipliers'!$D$54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214">
        <f ca="1">V51*'Process Emissions Multipliers'!$E$54</f>
        <v>0</v>
      </c>
    </row>
    <row r="52" spans="1:42">
      <c r="A52" s="74">
        <v>0</v>
      </c>
      <c r="B52">
        <f ca="1">IF('Liv 2010'!$A60="LM",INDIRECT("'Liv 2010'!"&amp;'Country Selector'!$B$3&amp;ROW($A60))*10^12,0)</f>
        <v>3671987532835.8872</v>
      </c>
      <c r="C52">
        <f t="shared" ca="1" si="9"/>
        <v>3857230312335.1968</v>
      </c>
      <c r="D52">
        <f t="shared" ca="1" si="9"/>
        <v>4042473091834.5068</v>
      </c>
      <c r="E52">
        <f t="shared" ca="1" si="9"/>
        <v>4227715871333.8169</v>
      </c>
      <c r="F52">
        <f t="shared" ca="1" si="9"/>
        <v>4412958650833.127</v>
      </c>
      <c r="G52">
        <f t="shared" ca="1" si="9"/>
        <v>4598201430332.4365</v>
      </c>
      <c r="H52">
        <f t="shared" ca="1" si="9"/>
        <v>4783444209831.7461</v>
      </c>
      <c r="I52">
        <f t="shared" ca="1" si="9"/>
        <v>4968686989331.0566</v>
      </c>
      <c r="J52">
        <f t="shared" ca="1" si="9"/>
        <v>5153929768830.3662</v>
      </c>
      <c r="K52">
        <f t="shared" ca="1" si="9"/>
        <v>5339172548329.6758</v>
      </c>
      <c r="L52" s="214">
        <f ca="1">IF('Liv 2020'!$A60="LM",INDIRECT("'Liv 2020'!"&amp;'Country Selector'!$B$3&amp;ROW($A60))*10^12,0)*'Process Emissions Multipliers'!$B$54</f>
        <v>5524415327828.9854</v>
      </c>
      <c r="M52">
        <f t="shared" ca="1" si="10"/>
        <v>5563553410489.9873</v>
      </c>
      <c r="N52">
        <f t="shared" ca="1" si="10"/>
        <v>5602691493150.9883</v>
      </c>
      <c r="O52">
        <f t="shared" ca="1" si="10"/>
        <v>5641829575811.9902</v>
      </c>
      <c r="P52">
        <f t="shared" ca="1" si="10"/>
        <v>5680967658472.9922</v>
      </c>
      <c r="Q52">
        <f t="shared" ca="1" si="10"/>
        <v>5720105741133.9922</v>
      </c>
      <c r="R52">
        <f t="shared" ca="1" si="10"/>
        <v>5759243823794.9941</v>
      </c>
      <c r="S52">
        <f t="shared" ca="1" si="10"/>
        <v>5798381906455.9961</v>
      </c>
      <c r="T52">
        <f t="shared" ca="1" si="10"/>
        <v>5837519989116.9971</v>
      </c>
      <c r="U52">
        <f t="shared" ca="1" si="10"/>
        <v>5876658071777.998</v>
      </c>
      <c r="V52" s="214">
        <f ca="1">IF('Liv 2030'!$A60="LM",INDIRECT("'Liv 2030'!"&amp;'Country Selector'!$B$3&amp;ROW($A60))*10^12,0)*'Process Emissions Multipliers'!$D$54</f>
        <v>5915796154439</v>
      </c>
      <c r="W52" s="90">
        <f t="shared" ca="1" si="8"/>
        <v>5973818748056.5127</v>
      </c>
      <c r="X52" s="90">
        <f t="shared" ca="1" si="8"/>
        <v>6031841341674.0244</v>
      </c>
      <c r="Y52" s="90">
        <f t="shared" ca="1" si="8"/>
        <v>6089863935291.5381</v>
      </c>
      <c r="Z52" s="90">
        <f t="shared" ca="1" si="8"/>
        <v>6147886528909.0508</v>
      </c>
      <c r="AA52" s="90">
        <f t="shared" ca="1" si="8"/>
        <v>6205909122526.5625</v>
      </c>
      <c r="AB52" s="90">
        <f t="shared" ca="1" si="8"/>
        <v>6263931716144.0742</v>
      </c>
      <c r="AC52" s="90">
        <f t="shared" ca="1" si="8"/>
        <v>6321954309761.5879</v>
      </c>
      <c r="AD52" s="90">
        <f t="shared" ca="1" si="8"/>
        <v>6379976903379.0996</v>
      </c>
      <c r="AE52" s="90">
        <f t="shared" ca="1" si="8"/>
        <v>6437999496996.6133</v>
      </c>
      <c r="AF52" s="90">
        <f t="shared" ca="1" si="8"/>
        <v>6496022090614.125</v>
      </c>
      <c r="AG52" s="90">
        <f t="shared" ca="1" si="8"/>
        <v>6554044684231.6367</v>
      </c>
      <c r="AH52" s="90">
        <f t="shared" ca="1" si="8"/>
        <v>6612067277849.1504</v>
      </c>
      <c r="AI52" s="90">
        <f t="shared" ca="1" si="8"/>
        <v>6670089871466.6621</v>
      </c>
      <c r="AJ52" s="90">
        <f t="shared" ca="1" si="8"/>
        <v>6728112465084.1748</v>
      </c>
      <c r="AK52" s="90">
        <f t="shared" ca="1" si="8"/>
        <v>6786135058701.6875</v>
      </c>
      <c r="AL52" s="90">
        <f t="shared" ca="1" si="8"/>
        <v>6844157652319.2002</v>
      </c>
      <c r="AM52" s="90">
        <f t="shared" ca="1" si="11"/>
        <v>6902180245936.7119</v>
      </c>
      <c r="AN52" s="90">
        <f t="shared" ca="1" si="11"/>
        <v>6960202839554.2256</v>
      </c>
      <c r="AO52" s="90">
        <f t="shared" ca="1" si="11"/>
        <v>7018225433171.7373</v>
      </c>
      <c r="AP52" s="214">
        <f ca="1">V52*'Process Emissions Multipliers'!$E$54</f>
        <v>7076248026789.25</v>
      </c>
    </row>
    <row r="53" spans="1:42">
      <c r="A53" s="74">
        <v>1</v>
      </c>
      <c r="B53">
        <f ca="1">IF('Liv 2010'!$A61="LM",INDIRECT("'Liv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 s="214">
        <f ca="1">IF('Liv 2020'!$A61="LM",INDIRECT("'Liv 2020'!"&amp;'Country Selector'!$B$3&amp;ROW($A61))*10^12,0)*'Process Emissions Multipliers'!$B$54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 s="214">
        <f ca="1">IF('Liv 2030'!$A61="LM",INDIRECT("'Liv 2030'!"&amp;'Country Selector'!$B$3&amp;ROW($A61))*10^12,0)*'Process Emissions Multipliers'!$D$54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214">
        <f ca="1">V53*'Process Emissions Multipliers'!$E$54</f>
        <v>0</v>
      </c>
    </row>
    <row r="54" spans="1:42">
      <c r="A54" s="74">
        <v>2</v>
      </c>
      <c r="B54">
        <f ca="1">IF('Liv 2010'!$A62="LM",INDIRECT("'Liv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 s="214">
        <f ca="1">IF('Liv 2020'!$A62="LM",INDIRECT("'Liv 2020'!"&amp;'Country Selector'!$B$3&amp;ROW($A62))*10^12,0)*'Process Emissions Multipliers'!$B$54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 s="214">
        <f ca="1">IF('Liv 2030'!$A62="LM",INDIRECT("'Liv 2030'!"&amp;'Country Selector'!$B$3&amp;ROW($A62))*10^12,0)*'Process Emissions Multipliers'!$D$54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4">
        <f ca="1">V54*'Process Emissions Multipliers'!$E$54</f>
        <v>0</v>
      </c>
    </row>
    <row r="55" spans="1:42">
      <c r="A55" s="74">
        <v>3</v>
      </c>
      <c r="B55">
        <f ca="1">IF('Liv 2010'!$A63="LM",INDIRECT("'Liv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 s="214">
        <f ca="1">IF('Liv 2020'!$A63="LM",INDIRECT("'Liv 2020'!"&amp;'Country Selector'!$B$3&amp;ROW($A63))*10^12,0)*'Process Emissions Multipliers'!$B$54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 s="214">
        <f ca="1">IF('Liv 2030'!$A63="LM",INDIRECT("'Liv 2030'!"&amp;'Country Selector'!$B$3&amp;ROW($A63))*10^12,0)*'Process Emissions Multipliers'!$D$54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214">
        <f ca="1">V55*'Process Emissions Multipliers'!$E$54</f>
        <v>0</v>
      </c>
    </row>
    <row r="56" spans="1:42">
      <c r="A56" s="74">
        <v>4</v>
      </c>
      <c r="B56">
        <f ca="1">IF('Liv 2010'!$A64="LM",INDIRECT("'Liv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 s="214">
        <f ca="1">IF('Liv 2020'!$A64="LM",INDIRECT("'Liv 2020'!"&amp;'Country Selector'!$B$3&amp;ROW($A64))*10^12,0)*'Process Emissions Multipliers'!$B$54</f>
        <v>0</v>
      </c>
      <c r="M56">
        <f t="shared" ca="1" si="10"/>
        <v>730318214263.21313</v>
      </c>
      <c r="N56">
        <f t="shared" ca="1" si="10"/>
        <v>1460636428526.4263</v>
      </c>
      <c r="O56">
        <f t="shared" ca="1" si="10"/>
        <v>2190954642789.6394</v>
      </c>
      <c r="P56">
        <f t="shared" ca="1" si="10"/>
        <v>2921272857052.8525</v>
      </c>
      <c r="Q56">
        <f t="shared" ca="1" si="10"/>
        <v>3651591071316.0654</v>
      </c>
      <c r="R56">
        <f t="shared" ca="1" si="10"/>
        <v>4381909285579.2788</v>
      </c>
      <c r="S56">
        <f t="shared" ca="1" si="10"/>
        <v>5112227499842.4922</v>
      </c>
      <c r="T56">
        <f t="shared" ca="1" si="10"/>
        <v>5842545714105.7051</v>
      </c>
      <c r="U56">
        <f t="shared" ca="1" si="10"/>
        <v>6572863928368.9189</v>
      </c>
      <c r="V56" s="214">
        <f ca="1">IF('Liv 2030'!$A64="LM",INDIRECT("'Liv 2030'!"&amp;'Country Selector'!$B$3&amp;ROW($A64))*10^12,0)*'Process Emissions Multipliers'!$D$54</f>
        <v>7303182142632.1318</v>
      </c>
      <c r="W56" s="90">
        <f t="shared" ca="1" si="8"/>
        <v>7374812327059.4053</v>
      </c>
      <c r="X56" s="90">
        <f t="shared" ca="1" si="8"/>
        <v>7446442511486.6777</v>
      </c>
      <c r="Y56" s="90">
        <f t="shared" ca="1" si="8"/>
        <v>7518072695913.9502</v>
      </c>
      <c r="Z56" s="90">
        <f t="shared" ca="1" si="8"/>
        <v>7589702880341.2236</v>
      </c>
      <c r="AA56" s="90">
        <f t="shared" ca="1" si="8"/>
        <v>7661333064768.498</v>
      </c>
      <c r="AB56" s="90">
        <f t="shared" ca="1" si="8"/>
        <v>7732963249195.7695</v>
      </c>
      <c r="AC56" s="90">
        <f t="shared" ca="1" si="8"/>
        <v>7804593433623.043</v>
      </c>
      <c r="AD56" s="90">
        <f t="shared" ca="1" si="8"/>
        <v>7876223618050.3164</v>
      </c>
      <c r="AE56" s="90">
        <f t="shared" ca="1" si="8"/>
        <v>7947853802477.5898</v>
      </c>
      <c r="AF56" s="90">
        <f t="shared" ca="1" si="8"/>
        <v>8019483986904.8613</v>
      </c>
      <c r="AG56" s="90">
        <f t="shared" ca="1" si="8"/>
        <v>8091114171332.1348</v>
      </c>
      <c r="AH56" s="90">
        <f t="shared" ca="1" si="8"/>
        <v>8162744355759.4082</v>
      </c>
      <c r="AI56" s="90">
        <f t="shared" ca="1" si="8"/>
        <v>8234374540186.6816</v>
      </c>
      <c r="AJ56" s="90">
        <f t="shared" ca="1" si="8"/>
        <v>8306004724613.9541</v>
      </c>
      <c r="AK56" s="90">
        <f t="shared" ca="1" si="8"/>
        <v>8377634909041.2266</v>
      </c>
      <c r="AL56" s="90">
        <f t="shared" ca="1" si="8"/>
        <v>8449265093468.5</v>
      </c>
      <c r="AM56" s="90">
        <f t="shared" ca="1" si="11"/>
        <v>8520895277895.7725</v>
      </c>
      <c r="AN56" s="90">
        <f t="shared" ca="1" si="11"/>
        <v>8592525462323.0459</v>
      </c>
      <c r="AO56" s="90">
        <f t="shared" ca="1" si="11"/>
        <v>8664155646750.3193</v>
      </c>
      <c r="AP56" s="214">
        <f ca="1">V56*'Process Emissions Multipliers'!$E$54</f>
        <v>8735785831177.5928</v>
      </c>
    </row>
    <row r="57" spans="1:42">
      <c r="A57" s="74">
        <v>5</v>
      </c>
      <c r="B57">
        <f ca="1">IF('Liv 2010'!$A65="LM",INDIRECT("'Liv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 s="214">
        <f ca="1">IF('Liv 2020'!$A65="LM",INDIRECT("'Liv 2020'!"&amp;'Country Selector'!$B$3&amp;ROW($A65))*10^12,0)*'Process Emissions Multipliers'!$B$54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 s="214">
        <f ca="1">IF('Liv 2030'!$A65="LM",INDIRECT("'Liv 2030'!"&amp;'Country Selector'!$B$3&amp;ROW($A65))*10^12,0)*'Process Emissions Multipliers'!$D$54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214">
        <f ca="1">V57*'Process Emissions Multipliers'!$E$54</f>
        <v>0</v>
      </c>
    </row>
    <row r="58" spans="1:42">
      <c r="A58" s="74">
        <v>6</v>
      </c>
      <c r="B58">
        <f ca="1">IF('Liv 2010'!$A66="LM",INDIRECT("'Liv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 s="214">
        <f ca="1">IF('Liv 2020'!$A66="LM",INDIRECT("'Liv 2020'!"&amp;'Country Selector'!$B$3&amp;ROW($A66))*10^12,0)*'Process Emissions Multipliers'!$B$54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 s="214">
        <f ca="1">IF('Liv 2030'!$A66="LM",INDIRECT("'Liv 2030'!"&amp;'Country Selector'!$B$3&amp;ROW($A66))*10^12,0)*'Process Emissions Multipliers'!$D$54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214">
        <f ca="1">V58*'Process Emissions Multipliers'!$E$54</f>
        <v>0</v>
      </c>
    </row>
    <row r="59" spans="1:42">
      <c r="A59" s="74">
        <v>7</v>
      </c>
      <c r="B59">
        <f ca="1">IF('Liv 2010'!$A67="LM",INDIRECT("'Liv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 s="214">
        <f ca="1">IF('Liv 2020'!$A67="LM",INDIRECT("'Liv 2020'!"&amp;'Country Selector'!$B$3&amp;ROW($A67))*10^12,0)*'Process Emissions Multipliers'!$B$54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 s="214">
        <f ca="1">IF('Liv 2030'!$A67="LM",INDIRECT("'Liv 2030'!"&amp;'Country Selector'!$B$3&amp;ROW($A67))*10^12,0)*'Process Emissions Multipliers'!$D$54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4">
        <f ca="1">V59*'Process Emissions Multipliers'!$E$54</f>
        <v>0</v>
      </c>
    </row>
    <row r="60" spans="1:42">
      <c r="A60" s="74">
        <v>8</v>
      </c>
      <c r="B60">
        <f ca="1">IF('Liv 2010'!$A68="LM",INDIRECT("'Liv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 s="214">
        <f ca="1">IF('Liv 2020'!$A68="LM",INDIRECT("'Liv 2020'!"&amp;'Country Selector'!$B$3&amp;ROW($A68))*10^12,0)*'Process Emissions Multipliers'!$B$54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 s="214">
        <f ca="1">IF('Liv 2030'!$A68="LM",INDIRECT("'Liv 2030'!"&amp;'Country Selector'!$B$3&amp;ROW($A68))*10^12,0)*'Process Emissions Multipliers'!$D$54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4">
        <f ca="1">V60*'Process Emissions Multipliers'!$E$54</f>
        <v>0</v>
      </c>
    </row>
    <row r="61" spans="1:42">
      <c r="A61" s="74">
        <v>9</v>
      </c>
      <c r="B61">
        <f ca="1">IF('Liv 2010'!$A69="LM",INDIRECT("'Liv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 s="214">
        <f ca="1">IF('Liv 2020'!$A69="LM",INDIRECT("'Liv 2020'!"&amp;'Country Selector'!$B$3&amp;ROW($A69))*10^12,0)*'Process Emissions Multipliers'!$B$54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 s="214">
        <f ca="1">IF('Liv 2030'!$A69="LM",INDIRECT("'Liv 2030'!"&amp;'Country Selector'!$B$3&amp;ROW($A69))*10^12,0)*'Process Emissions Multipliers'!$D$54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214">
        <f ca="1">V61*'Process Emissions Multipliers'!$E$54</f>
        <v>0</v>
      </c>
    </row>
    <row r="62" spans="1:42">
      <c r="A62" s="74">
        <v>10</v>
      </c>
      <c r="B62">
        <f ca="1">IF('Liv 2010'!$A70="LM",INDIRECT("'Liv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 s="214">
        <f ca="1">IF('Liv 2020'!$A70="LM",INDIRECT("'Liv 2020'!"&amp;'Country Selector'!$B$3&amp;ROW($A70))*10^12,0)*'Process Emissions Multipliers'!$B$54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 s="214">
        <f ca="1">IF('Liv 2030'!$A70="LM",INDIRECT("'Liv 2030'!"&amp;'Country Selector'!$B$3&amp;ROW($A70))*10^12,0)*'Process Emissions Multipliers'!$D$54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214">
        <f ca="1">V62*'Process Emissions Multipliers'!$E$54</f>
        <v>0</v>
      </c>
    </row>
    <row r="63" spans="1:42">
      <c r="A63" s="74">
        <v>11</v>
      </c>
      <c r="B63">
        <f ca="1">IF('Liv 2010'!$A71="LM",INDIRECT("'Liv 2010'!"&amp;'Country Selector'!$B$3&amp;ROW($A71))*10^12,0)</f>
        <v>2390914697508.4229</v>
      </c>
      <c r="C63">
        <f t="shared" ca="1" si="9"/>
        <v>2493231100942.7002</v>
      </c>
      <c r="D63">
        <f t="shared" ca="1" si="9"/>
        <v>2595547504376.9775</v>
      </c>
      <c r="E63">
        <f t="shared" ca="1" si="9"/>
        <v>2697863907811.2554</v>
      </c>
      <c r="F63">
        <f t="shared" ref="D63:K95" ca="1" si="12">$B63*($L$1-F$1)/($L$1-$B$1)+$L63*(F$1-$B$1)/($L$1-$B$1)</f>
        <v>2800180311245.5327</v>
      </c>
      <c r="G63">
        <f t="shared" ca="1" si="12"/>
        <v>2902496714679.8105</v>
      </c>
      <c r="H63">
        <f t="shared" ca="1" si="12"/>
        <v>3004813118114.0879</v>
      </c>
      <c r="I63">
        <f t="shared" ca="1" si="12"/>
        <v>3107129521548.3652</v>
      </c>
      <c r="J63">
        <f t="shared" ca="1" si="12"/>
        <v>3209445924982.6426</v>
      </c>
      <c r="K63">
        <f t="shared" ca="1" si="12"/>
        <v>3311762328416.9204</v>
      </c>
      <c r="L63" s="214">
        <f ca="1">IF('Liv 2020'!$A71="LM",INDIRECT("'Liv 2020'!"&amp;'Country Selector'!$B$3&amp;ROW($A71))*10^12,0)*'Process Emissions Multipliers'!$B$54</f>
        <v>3414078731851.1978</v>
      </c>
      <c r="M63">
        <f t="shared" ca="1" si="10"/>
        <v>3780770413809.2051</v>
      </c>
      <c r="N63">
        <f t="shared" ca="1" si="10"/>
        <v>4147462095767.2119</v>
      </c>
      <c r="O63">
        <f t="shared" ca="1" si="10"/>
        <v>4514153777725.2188</v>
      </c>
      <c r="P63">
        <f t="shared" ref="N63:U95" ca="1" si="13">$L63*($V$1-P$1)/($V$1-$L$1)+$V63*(P$1-$L$1)/($V$1-$L$1)</f>
        <v>4880845459683.2266</v>
      </c>
      <c r="Q63">
        <f t="shared" ca="1" si="13"/>
        <v>5247537141641.2334</v>
      </c>
      <c r="R63">
        <f t="shared" ca="1" si="13"/>
        <v>5614228823599.2402</v>
      </c>
      <c r="S63">
        <f t="shared" ca="1" si="13"/>
        <v>5980920505557.248</v>
      </c>
      <c r="T63">
        <f t="shared" ca="1" si="13"/>
        <v>6347612187515.2549</v>
      </c>
      <c r="U63">
        <f t="shared" ca="1" si="13"/>
        <v>6714303869473.2627</v>
      </c>
      <c r="V63" s="214">
        <f ca="1">IF('Liv 2030'!$A71="LM",INDIRECT("'Liv 2030'!"&amp;'Country Selector'!$B$3&amp;ROW($A71))*10^12,0)*'Process Emissions Multipliers'!$D$54</f>
        <v>7080995551431.2695</v>
      </c>
      <c r="W63" s="90">
        <f t="shared" ref="W63:AL78" ca="1" si="14">$V63*($AP$1-W$1)/($AP$1-$V$1)+$AP63*(W$1-$V$1)/($AP$1-$V$1)</f>
        <v>7150446512309.9365</v>
      </c>
      <c r="X63" s="90">
        <f t="shared" ca="1" si="14"/>
        <v>7219897473188.6035</v>
      </c>
      <c r="Y63" s="90">
        <f t="shared" ca="1" si="14"/>
        <v>7289348434067.2695</v>
      </c>
      <c r="Z63" s="90">
        <f t="shared" ca="1" si="14"/>
        <v>7358799394945.9365</v>
      </c>
      <c r="AA63" s="90">
        <f t="shared" ca="1" si="14"/>
        <v>7428250355824.6035</v>
      </c>
      <c r="AB63" s="90">
        <f t="shared" ca="1" si="14"/>
        <v>7497701316703.2695</v>
      </c>
      <c r="AC63" s="90">
        <f t="shared" ca="1" si="14"/>
        <v>7567152277581.9375</v>
      </c>
      <c r="AD63" s="90">
        <f t="shared" ca="1" si="14"/>
        <v>7636603238460.6035</v>
      </c>
      <c r="AE63" s="90">
        <f t="shared" ca="1" si="14"/>
        <v>7706054199339.2695</v>
      </c>
      <c r="AF63" s="90">
        <f t="shared" ca="1" si="14"/>
        <v>7775505160217.9365</v>
      </c>
      <c r="AG63" s="90">
        <f t="shared" ca="1" si="14"/>
        <v>7844956121096.6045</v>
      </c>
      <c r="AH63" s="90">
        <f t="shared" ca="1" si="14"/>
        <v>7914407081975.2705</v>
      </c>
      <c r="AI63" s="90">
        <f t="shared" ca="1" si="14"/>
        <v>7983858042853.9375</v>
      </c>
      <c r="AJ63" s="90">
        <f t="shared" ca="1" si="14"/>
        <v>8053309003732.6045</v>
      </c>
      <c r="AK63" s="90">
        <f t="shared" ca="1" si="14"/>
        <v>8122759964611.2705</v>
      </c>
      <c r="AL63" s="90">
        <f t="shared" ca="1" si="14"/>
        <v>8192210925489.9375</v>
      </c>
      <c r="AM63" s="90">
        <f t="shared" ca="1" si="11"/>
        <v>8261661886368.6045</v>
      </c>
      <c r="AN63" s="90">
        <f t="shared" ca="1" si="11"/>
        <v>8331112847247.2705</v>
      </c>
      <c r="AO63" s="90">
        <f t="shared" ca="1" si="11"/>
        <v>8400563808125.9385</v>
      </c>
      <c r="AP63" s="214">
        <f ca="1">V63*'Process Emissions Multipliers'!$E$54</f>
        <v>8470014769004.6045</v>
      </c>
    </row>
    <row r="64" spans="1:42">
      <c r="A64" s="74">
        <v>12</v>
      </c>
      <c r="B64">
        <f ca="1">IF('Liv 2010'!$A72="LM",INDIRECT("'Liv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 s="214">
        <f ca="1">IF('Liv 2020'!$A72="LM",INDIRECT("'Liv 2020'!"&amp;'Country Selector'!$B$3&amp;ROW($A72))*10^12,0)*'Process Emissions Multipliers'!$B$54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 s="214">
        <f ca="1">IF('Liv 2030'!$A72="LM",INDIRECT("'Liv 2030'!"&amp;'Country Selector'!$B$3&amp;ROW($A72))*10^12,0)*'Process Emissions Multipliers'!$D$54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214">
        <f ca="1">V64*'Process Emissions Multipliers'!$E$54</f>
        <v>0</v>
      </c>
    </row>
    <row r="65" spans="1:42">
      <c r="A65" s="74">
        <v>13</v>
      </c>
      <c r="B65">
        <f ca="1">IF('Liv 2010'!$A73="LM",INDIRECT("'Liv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 s="214">
        <f ca="1">IF('Liv 2020'!$A73="LM",INDIRECT("'Liv 2020'!"&amp;'Country Selector'!$B$3&amp;ROW($A73))*10^12,0)*'Process Emissions Multipliers'!$B$54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 s="214">
        <f ca="1">IF('Liv 2030'!$A73="LM",INDIRECT("'Liv 2030'!"&amp;'Country Selector'!$B$3&amp;ROW($A73))*10^12,0)*'Process Emissions Multipliers'!$D$54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214">
        <f ca="1">V65*'Process Emissions Multipliers'!$E$54</f>
        <v>0</v>
      </c>
    </row>
    <row r="66" spans="1:42">
      <c r="A66" s="74">
        <v>14</v>
      </c>
      <c r="B66">
        <f ca="1">IF('Liv 2010'!$A74="LM",INDIRECT("'Liv 2010'!"&amp;'Country Selector'!$B$3&amp;ROW($A74))*10^12,0)</f>
        <v>0</v>
      </c>
      <c r="C66">
        <f t="shared" ca="1" si="15"/>
        <v>321935540398.06702</v>
      </c>
      <c r="D66">
        <f t="shared" ca="1" si="12"/>
        <v>643871080796.13403</v>
      </c>
      <c r="E66">
        <f t="shared" ca="1" si="12"/>
        <v>965806621194.20117</v>
      </c>
      <c r="F66">
        <f t="shared" ca="1" si="12"/>
        <v>1287742161592.2681</v>
      </c>
      <c r="G66">
        <f t="shared" ca="1" si="12"/>
        <v>1609677701990.3352</v>
      </c>
      <c r="H66">
        <f t="shared" ca="1" si="12"/>
        <v>1931613242388.4023</v>
      </c>
      <c r="I66">
        <f t="shared" ca="1" si="12"/>
        <v>2253548782786.4692</v>
      </c>
      <c r="J66">
        <f t="shared" ca="1" si="12"/>
        <v>2575484323184.5361</v>
      </c>
      <c r="K66">
        <f t="shared" ca="1" si="12"/>
        <v>2897419863582.6035</v>
      </c>
      <c r="L66" s="214">
        <f ca="1">IF('Liv 2020'!$A74="LM",INDIRECT("'Liv 2020'!"&amp;'Country Selector'!$B$3&amp;ROW($A74))*10^12,0)*'Process Emissions Multipliers'!$B$54</f>
        <v>3219355403980.6704</v>
      </c>
      <c r="M66">
        <f t="shared" ca="1" si="16"/>
        <v>2897419863582.6035</v>
      </c>
      <c r="N66">
        <f t="shared" ca="1" si="13"/>
        <v>2575484323184.5361</v>
      </c>
      <c r="O66">
        <f t="shared" ca="1" si="13"/>
        <v>2253548782786.4692</v>
      </c>
      <c r="P66">
        <f t="shared" ca="1" si="13"/>
        <v>1931613242388.4023</v>
      </c>
      <c r="Q66">
        <f t="shared" ca="1" si="13"/>
        <v>1609677701990.3352</v>
      </c>
      <c r="R66">
        <f t="shared" ca="1" si="13"/>
        <v>1287742161592.2681</v>
      </c>
      <c r="S66">
        <f t="shared" ca="1" si="13"/>
        <v>965806621194.20117</v>
      </c>
      <c r="T66">
        <f t="shared" ca="1" si="13"/>
        <v>643871080796.13403</v>
      </c>
      <c r="U66">
        <f t="shared" ca="1" si="13"/>
        <v>321935540398.06702</v>
      </c>
      <c r="V66" s="214">
        <f ca="1">IF('Liv 2030'!$A74="LM",INDIRECT("'Liv 2030'!"&amp;'Country Selector'!$B$3&amp;ROW($A74))*10^12,0)*'Process Emissions Multipliers'!$D$54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214">
        <f ca="1">V66*'Process Emissions Multipliers'!$E$54</f>
        <v>0</v>
      </c>
    </row>
    <row r="67" spans="1:42">
      <c r="A67" s="74">
        <v>15</v>
      </c>
      <c r="B67">
        <f ca="1">IF('Liv 2010'!$A75="LM",INDIRECT("'Liv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 s="214">
        <f ca="1">IF('Liv 2020'!$A75="LM",INDIRECT("'Liv 2020'!"&amp;'Country Selector'!$B$3&amp;ROW($A75))*10^12,0)*'Process Emissions Multipliers'!$B$54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 s="214">
        <f ca="1">IF('Liv 2030'!$A75="LM",INDIRECT("'Liv 2030'!"&amp;'Country Selector'!$B$3&amp;ROW($A75))*10^12,0)*'Process Emissions Multipliers'!$D$54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4">
        <f ca="1">V67*'Process Emissions Multipliers'!$E$54</f>
        <v>0</v>
      </c>
    </row>
    <row r="68" spans="1:42">
      <c r="A68" s="74">
        <v>16</v>
      </c>
      <c r="B68">
        <f ca="1">IF('Liv 2010'!$A76="LM",INDIRECT("'Liv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 s="214">
        <f ca="1">IF('Liv 2020'!$A76="LM",INDIRECT("'Liv 2020'!"&amp;'Country Selector'!$B$3&amp;ROW($A76))*10^12,0)*'Process Emissions Multipliers'!$B$54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 s="214">
        <f ca="1">IF('Liv 2030'!$A76="LM",INDIRECT("'Liv 2030'!"&amp;'Country Selector'!$B$3&amp;ROW($A76))*10^12,0)*'Process Emissions Multipliers'!$D$54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214">
        <f ca="1">V68*'Process Emissions Multipliers'!$E$54</f>
        <v>0</v>
      </c>
    </row>
    <row r="69" spans="1:42">
      <c r="A69" s="74">
        <v>17</v>
      </c>
      <c r="B69">
        <f ca="1">IF('Liv 2010'!$A77="LM",INDIRECT("'Liv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 s="214">
        <f ca="1">IF('Liv 2020'!$A77="LM",INDIRECT("'Liv 2020'!"&amp;'Country Selector'!$B$3&amp;ROW($A77))*10^12,0)*'Process Emissions Multipliers'!$B$54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 s="214">
        <f ca="1">IF('Liv 2030'!$A77="LM",INDIRECT("'Liv 2030'!"&amp;'Country Selector'!$B$3&amp;ROW($A77))*10^12,0)*'Process Emissions Multipliers'!$D$54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4">
        <f ca="1">V69*'Process Emissions Multipliers'!$E$54</f>
        <v>0</v>
      </c>
    </row>
    <row r="70" spans="1:42">
      <c r="A70" s="74">
        <v>18</v>
      </c>
      <c r="B70">
        <f ca="1">IF('Liv 2010'!$A78="LM",INDIRECT("'Liv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 s="214">
        <f ca="1">IF('Liv 2020'!$A78="LM",INDIRECT("'Liv 2020'!"&amp;'Country Selector'!$B$3&amp;ROW($A78))*10^12,0)*'Process Emissions Multipliers'!$B$54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 s="214">
        <f ca="1">IF('Liv 2030'!$A78="LM",INDIRECT("'Liv 2030'!"&amp;'Country Selector'!$B$3&amp;ROW($A78))*10^12,0)*'Process Emissions Multipliers'!$D$54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4">
        <f ca="1">V70*'Process Emissions Multipliers'!$E$54</f>
        <v>0</v>
      </c>
    </row>
    <row r="71" spans="1:42">
      <c r="A71" s="74">
        <v>19</v>
      </c>
      <c r="B71">
        <f ca="1">IF('Liv 2010'!$A79="LM",INDIRECT("'Liv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 s="214">
        <f ca="1">IF('Liv 2020'!$A79="LM",INDIRECT("'Liv 2020'!"&amp;'Country Selector'!$B$3&amp;ROW($A79))*10^12,0)*'Process Emissions Multipliers'!$B$54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 s="214">
        <f ca="1">IF('Liv 2030'!$A79="LM",INDIRECT("'Liv 2030'!"&amp;'Country Selector'!$B$3&amp;ROW($A79))*10^12,0)*'Process Emissions Multipliers'!$D$54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4">
        <f ca="1">V71*'Process Emissions Multipliers'!$E$54</f>
        <v>0</v>
      </c>
    </row>
    <row r="72" spans="1:42">
      <c r="A72" s="74">
        <v>20</v>
      </c>
      <c r="B72">
        <f ca="1">IF('Liv 2010'!$A80="LM",INDIRECT("'Liv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 s="214">
        <f ca="1">IF('Liv 2020'!$A80="LM",INDIRECT("'Liv 2020'!"&amp;'Country Selector'!$B$3&amp;ROW($A80))*10^12,0)*'Process Emissions Multipliers'!$B$54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 s="214">
        <f ca="1">IF('Liv 2030'!$A80="LM",INDIRECT("'Liv 2030'!"&amp;'Country Selector'!$B$3&amp;ROW($A80))*10^12,0)*'Process Emissions Multipliers'!$D$54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4">
        <f ca="1">V72*'Process Emissions Multipliers'!$E$54</f>
        <v>0</v>
      </c>
    </row>
    <row r="73" spans="1:42">
      <c r="A73" s="74">
        <v>21</v>
      </c>
      <c r="B73">
        <f ca="1">IF('Liv 2010'!$A81="LM",INDIRECT("'Liv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 s="214">
        <f ca="1">IF('Liv 2020'!$A81="LM",INDIRECT("'Liv 2020'!"&amp;'Country Selector'!$B$3&amp;ROW($A81))*10^12,0)*'Process Emissions Multipliers'!$B$54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 s="214">
        <f ca="1">IF('Liv 2030'!$A81="LM",INDIRECT("'Liv 2030'!"&amp;'Country Selector'!$B$3&amp;ROW($A81))*10^12,0)*'Process Emissions Multipliers'!$D$54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4">
        <f ca="1">V73*'Process Emissions Multipliers'!$E$54</f>
        <v>0</v>
      </c>
    </row>
    <row r="74" spans="1:42">
      <c r="A74" s="74">
        <v>22</v>
      </c>
      <c r="B74">
        <f ca="1">IF('Liv 2010'!$A82="LM",INDIRECT("'Liv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 s="214">
        <f ca="1">IF('Liv 2020'!$A82="LM",INDIRECT("'Liv 2020'!"&amp;'Country Selector'!$B$3&amp;ROW($A82))*10^12,0)*'Process Emissions Multipliers'!$B$54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 s="214">
        <f ca="1">IF('Liv 2030'!$A82="LM",INDIRECT("'Liv 2030'!"&amp;'Country Selector'!$B$3&amp;ROW($A82))*10^12,0)*'Process Emissions Multipliers'!$D$54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4">
        <f ca="1">V74*'Process Emissions Multipliers'!$E$54</f>
        <v>0</v>
      </c>
    </row>
    <row r="75" spans="1:42">
      <c r="A75" s="74">
        <v>23</v>
      </c>
      <c r="B75">
        <f ca="1">IF('Liv 2010'!$A83="LM",INDIRECT("'Liv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 s="214">
        <f ca="1">IF('Liv 2020'!$A83="LM",INDIRECT("'Liv 2020'!"&amp;'Country Selector'!$B$3&amp;ROW($A83))*10^12,0)*'Process Emissions Multipliers'!$B$54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 s="214">
        <f ca="1">IF('Liv 2030'!$A83="LM",INDIRECT("'Liv 2030'!"&amp;'Country Selector'!$B$3&amp;ROW($A83))*10^12,0)*'Process Emissions Multipliers'!$D$54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4">
        <f ca="1">V75*'Process Emissions Multipliers'!$E$54</f>
        <v>0</v>
      </c>
    </row>
    <row r="76" spans="1:42">
      <c r="A76" s="74">
        <v>24</v>
      </c>
      <c r="B76">
        <f ca="1">IF('Liv 2010'!$A84="LM",INDIRECT("'Liv 2010'!"&amp;'Country Selector'!$B$3&amp;ROW($A84))*10^12,0)</f>
        <v>2038204637321.5132</v>
      </c>
      <c r="C76">
        <f t="shared" ca="1" si="15"/>
        <v>1834384173589.3618</v>
      </c>
      <c r="D76">
        <f t="shared" ca="1" si="12"/>
        <v>1630563709857.2104</v>
      </c>
      <c r="E76">
        <f t="shared" ca="1" si="12"/>
        <v>1426743246125.0591</v>
      </c>
      <c r="F76">
        <f t="shared" ca="1" si="12"/>
        <v>1222922782392.9077</v>
      </c>
      <c r="G76">
        <f t="shared" ca="1" si="12"/>
        <v>1019102318660.7566</v>
      </c>
      <c r="H76">
        <f t="shared" ca="1" si="12"/>
        <v>815281854928.60522</v>
      </c>
      <c r="I76">
        <f t="shared" ca="1" si="12"/>
        <v>611461391196.45386</v>
      </c>
      <c r="J76">
        <f t="shared" ca="1" si="12"/>
        <v>407640927464.30261</v>
      </c>
      <c r="K76">
        <f t="shared" ca="1" si="12"/>
        <v>203820463732.15131</v>
      </c>
      <c r="L76" s="214">
        <f ca="1">IF('Liv 2020'!$A84="LM",INDIRECT("'Liv 2020'!"&amp;'Country Selector'!$B$3&amp;ROW($A84))*10^12,0)*'Process Emissions Multipliers'!$B$54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 s="214">
        <f ca="1">IF('Liv 2030'!$A84="LM",INDIRECT("'Liv 2030'!"&amp;'Country Selector'!$B$3&amp;ROW($A84))*10^12,0)*'Process Emissions Multipliers'!$D$54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214">
        <f ca="1">V76*'Process Emissions Multipliers'!$E$54</f>
        <v>0</v>
      </c>
    </row>
    <row r="77" spans="1:42">
      <c r="A77" s="74">
        <v>25</v>
      </c>
      <c r="B77">
        <f ca="1">IF('Liv 2010'!$A85="LM",INDIRECT("'Liv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 s="214">
        <f ca="1">IF('Liv 2020'!$A85="LM",INDIRECT("'Liv 2020'!"&amp;'Country Selector'!$B$3&amp;ROW($A85))*10^12,0)*'Process Emissions Multipliers'!$B$54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 s="214">
        <f ca="1">IF('Liv 2030'!$A85="LM",INDIRECT("'Liv 2030'!"&amp;'Country Selector'!$B$3&amp;ROW($A85))*10^12,0)*'Process Emissions Multipliers'!$D$54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4">
        <f ca="1">V77*'Process Emissions Multipliers'!$E$54</f>
        <v>0</v>
      </c>
    </row>
    <row r="78" spans="1:42">
      <c r="A78" s="74">
        <v>26</v>
      </c>
      <c r="B78">
        <f ca="1">IF('Liv 2010'!$A86="LM",INDIRECT("'Liv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 s="214">
        <f ca="1">IF('Liv 2020'!$A86="LM",INDIRECT("'Liv 2020'!"&amp;'Country Selector'!$B$3&amp;ROW($A86))*10^12,0)*'Process Emissions Multipliers'!$B$54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 s="214">
        <f ca="1">IF('Liv 2030'!$A86="LM",INDIRECT("'Liv 2030'!"&amp;'Country Selector'!$B$3&amp;ROW($A86))*10^12,0)*'Process Emissions Multipliers'!$D$54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4">
        <f ca="1">V78*'Process Emissions Multipliers'!$E$54</f>
        <v>0</v>
      </c>
    </row>
    <row r="79" spans="1:42">
      <c r="A79" s="74">
        <v>27</v>
      </c>
      <c r="B79">
        <f ca="1">IF('Liv 2010'!$A87="LM",INDIRECT("'Liv 2010'!"&amp;'Country Selector'!$B$3&amp;ROW($A87))*10^12,0)</f>
        <v>2390914697508.4214</v>
      </c>
      <c r="C79">
        <f t="shared" ca="1" si="15"/>
        <v>2493231100942.6992</v>
      </c>
      <c r="D79">
        <f t="shared" ca="1" si="12"/>
        <v>2595547504376.9766</v>
      </c>
      <c r="E79">
        <f t="shared" ca="1" si="12"/>
        <v>2697863907811.2544</v>
      </c>
      <c r="F79">
        <f t="shared" ca="1" si="12"/>
        <v>2800180311245.5317</v>
      </c>
      <c r="G79">
        <f t="shared" ca="1" si="12"/>
        <v>2902496714679.8096</v>
      </c>
      <c r="H79">
        <f t="shared" ca="1" si="12"/>
        <v>3004813118114.0874</v>
      </c>
      <c r="I79">
        <f t="shared" ca="1" si="12"/>
        <v>3107129521548.3647</v>
      </c>
      <c r="J79">
        <f t="shared" ca="1" si="12"/>
        <v>3209445924982.6421</v>
      </c>
      <c r="K79">
        <f t="shared" ca="1" si="12"/>
        <v>3311762328416.9204</v>
      </c>
      <c r="L79" s="214">
        <f ca="1">IF('Liv 2020'!$A87="LM",INDIRECT("'Liv 2020'!"&amp;'Country Selector'!$B$3&amp;ROW($A87))*10^12,0)*'Process Emissions Multipliers'!$B$54</f>
        <v>3414078731851.1978</v>
      </c>
      <c r="M79">
        <f t="shared" ca="1" si="16"/>
        <v>3422888526008.4897</v>
      </c>
      <c r="N79">
        <f t="shared" ca="1" si="13"/>
        <v>3431698320165.7813</v>
      </c>
      <c r="O79">
        <f t="shared" ca="1" si="13"/>
        <v>3440508114323.0732</v>
      </c>
      <c r="P79">
        <f t="shared" ca="1" si="13"/>
        <v>3449317908480.3652</v>
      </c>
      <c r="Q79">
        <f t="shared" ca="1" si="13"/>
        <v>3458127702637.6572</v>
      </c>
      <c r="R79">
        <f t="shared" ca="1" si="13"/>
        <v>3466937496794.9482</v>
      </c>
      <c r="S79">
        <f t="shared" ca="1" si="13"/>
        <v>3475747290952.2407</v>
      </c>
      <c r="T79">
        <f t="shared" ca="1" si="13"/>
        <v>3484557085109.5322</v>
      </c>
      <c r="U79">
        <f t="shared" ca="1" si="13"/>
        <v>3493366879266.8242</v>
      </c>
      <c r="V79" s="214">
        <f ca="1">IF('Liv 2030'!$A87="LM",INDIRECT("'Liv 2030'!"&amp;'Country Selector'!$B$3&amp;ROW($A87))*10^12,0)*'Process Emissions Multipliers'!$D$54</f>
        <v>3502176673424.1162</v>
      </c>
      <c r="W79" s="90">
        <f t="shared" ref="W79:AL94" ca="1" si="18">$V79*($AP$1-W$1)/($AP$1-$V$1)+$AP79*(W$1-$V$1)/($AP$1-$V$1)</f>
        <v>3536526297480.439</v>
      </c>
      <c r="X79" s="90">
        <f t="shared" ca="1" si="18"/>
        <v>3570875921536.7617</v>
      </c>
      <c r="Y79" s="90">
        <f t="shared" ca="1" si="18"/>
        <v>3605225545593.0845</v>
      </c>
      <c r="Z79" s="90">
        <f t="shared" ca="1" si="18"/>
        <v>3639575169649.4072</v>
      </c>
      <c r="AA79" s="90">
        <f t="shared" ca="1" si="18"/>
        <v>3673924793705.7295</v>
      </c>
      <c r="AB79" s="90">
        <f t="shared" ca="1" si="18"/>
        <v>3708274417762.0527</v>
      </c>
      <c r="AC79" s="90">
        <f t="shared" ca="1" si="18"/>
        <v>3742624041818.375</v>
      </c>
      <c r="AD79" s="90">
        <f t="shared" ca="1" si="18"/>
        <v>3776973665874.6973</v>
      </c>
      <c r="AE79" s="90">
        <f t="shared" ca="1" si="18"/>
        <v>3811323289931.0205</v>
      </c>
      <c r="AF79" s="90">
        <f t="shared" ca="1" si="18"/>
        <v>3845672913987.3433</v>
      </c>
      <c r="AG79" s="90">
        <f t="shared" ca="1" si="18"/>
        <v>3880022538043.666</v>
      </c>
      <c r="AH79" s="90">
        <f t="shared" ca="1" si="18"/>
        <v>3914372162099.9888</v>
      </c>
      <c r="AI79" s="90">
        <f t="shared" ca="1" si="18"/>
        <v>3948721786156.3115</v>
      </c>
      <c r="AJ79" s="90">
        <f t="shared" ca="1" si="18"/>
        <v>3983071410212.6343</v>
      </c>
      <c r="AK79" s="90">
        <f t="shared" ca="1" si="18"/>
        <v>4017421034268.957</v>
      </c>
      <c r="AL79" s="90">
        <f t="shared" ca="1" si="18"/>
        <v>4051770658325.2793</v>
      </c>
      <c r="AM79" s="90">
        <f t="shared" ca="1" si="17"/>
        <v>4086120282381.6016</v>
      </c>
      <c r="AN79" s="90">
        <f t="shared" ca="1" si="17"/>
        <v>4120469906437.9248</v>
      </c>
      <c r="AO79" s="90">
        <f t="shared" ca="1" si="17"/>
        <v>4154819530494.248</v>
      </c>
      <c r="AP79" s="214">
        <f ca="1">V79*'Process Emissions Multipliers'!$E$54</f>
        <v>4189169154550.5703</v>
      </c>
    </row>
    <row r="80" spans="1:42">
      <c r="A80" s="74">
        <v>28</v>
      </c>
      <c r="B80">
        <f ca="1">IF('Liv 2010'!$A88="LM",INDIRECT("'Liv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 s="214">
        <f ca="1">IF('Liv 2020'!$A88="LM",INDIRECT("'Liv 2020'!"&amp;'Country Selector'!$B$3&amp;ROW($A88))*10^12,0)*'Process Emissions Multipliers'!$B$54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 s="214">
        <f ca="1">IF('Liv 2030'!$A88="LM",INDIRECT("'Liv 2030'!"&amp;'Country Selector'!$B$3&amp;ROW($A88))*10^12,0)*'Process Emissions Multipliers'!$D$54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14">
        <f ca="1">V80*'Process Emissions Multipliers'!$E$54</f>
        <v>0</v>
      </c>
    </row>
    <row r="81" spans="1:42">
      <c r="A81" s="74">
        <v>29</v>
      </c>
      <c r="B81">
        <f ca="1">IF('Liv 2010'!$A89="LM",INDIRECT("'Liv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 s="214">
        <f ca="1">IF('Liv 2020'!$A89="LM",INDIRECT("'Liv 2020'!"&amp;'Country Selector'!$B$3&amp;ROW($A89))*10^12,0)*'Process Emissions Multipliers'!$B$54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 s="214">
        <f ca="1">IF('Liv 2030'!$A89="LM",INDIRECT("'Liv 2030'!"&amp;'Country Selector'!$B$3&amp;ROW($A89))*10^12,0)*'Process Emissions Multipliers'!$D$54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214">
        <f ca="1">V81*'Process Emissions Multipliers'!$E$54</f>
        <v>0</v>
      </c>
    </row>
    <row r="82" spans="1:42">
      <c r="A82" s="74">
        <v>30</v>
      </c>
      <c r="B82">
        <f ca="1">IF('Liv 2010'!$A90="LM",INDIRECT("'Liv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 s="214">
        <f ca="1">IF('Liv 2020'!$A90="LM",INDIRECT("'Liv 2020'!"&amp;'Country Selector'!$B$3&amp;ROW($A90))*10^12,0)*'Process Emissions Multipliers'!$B$54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 s="214">
        <f ca="1">IF('Liv 2030'!$A90="LM",INDIRECT("'Liv 2030'!"&amp;'Country Selector'!$B$3&amp;ROW($A90))*10^12,0)*'Process Emissions Multipliers'!$D$54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4">
        <f ca="1">V82*'Process Emissions Multipliers'!$E$54</f>
        <v>0</v>
      </c>
    </row>
    <row r="83" spans="1:42">
      <c r="A83" s="74">
        <v>31</v>
      </c>
      <c r="B83">
        <f ca="1">IF('Liv 2010'!$A91="LM",INDIRECT("'Liv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 s="214">
        <f ca="1">IF('Liv 2020'!$A91="LM",INDIRECT("'Liv 2020'!"&amp;'Country Selector'!$B$3&amp;ROW($A91))*10^12,0)*'Process Emissions Multipliers'!$B$54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 s="214">
        <f ca="1">IF('Liv 2030'!$A91="LM",INDIRECT("'Liv 2030'!"&amp;'Country Selector'!$B$3&amp;ROW($A91))*10^12,0)*'Process Emissions Multipliers'!$D$54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4">
        <f ca="1">V83*'Process Emissions Multipliers'!$E$54</f>
        <v>0</v>
      </c>
    </row>
    <row r="84" spans="1:42">
      <c r="A84" s="74">
        <v>32</v>
      </c>
      <c r="B84">
        <f ca="1">IF('Liv 2010'!$A92="LM",INDIRECT("'Liv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 s="214">
        <f ca="1">IF('Liv 2020'!$A92="LM",INDIRECT("'Liv 2020'!"&amp;'Country Selector'!$B$3&amp;ROW($A92))*10^12,0)*'Process Emissions Multipliers'!$B$54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 s="214">
        <f ca="1">IF('Liv 2030'!$A92="LM",INDIRECT("'Liv 2030'!"&amp;'Country Selector'!$B$3&amp;ROW($A92))*10^12,0)*'Process Emissions Multipliers'!$D$54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214">
        <f ca="1">V84*'Process Emissions Multipliers'!$E$54</f>
        <v>0</v>
      </c>
    </row>
    <row r="85" spans="1:42">
      <c r="A85" s="74">
        <v>33</v>
      </c>
      <c r="B85">
        <f ca="1">IF('Liv 2010'!$A93="LM",INDIRECT("'Liv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 s="214">
        <f ca="1">IF('Liv 2020'!$A93="LM",INDIRECT("'Liv 2020'!"&amp;'Country Selector'!$B$3&amp;ROW($A93))*10^12,0)*'Process Emissions Multipliers'!$B$54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 s="214">
        <f ca="1">IF('Liv 2030'!$A93="LM",INDIRECT("'Liv 2030'!"&amp;'Country Selector'!$B$3&amp;ROW($A93))*10^12,0)*'Process Emissions Multipliers'!$D$54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14">
        <f ca="1">V85*'Process Emissions Multipliers'!$E$54</f>
        <v>0</v>
      </c>
    </row>
    <row r="86" spans="1:42">
      <c r="A86" s="74">
        <v>34</v>
      </c>
      <c r="B86">
        <f ca="1">IF('Liv 2010'!$A94="LM",INDIRECT("'Liv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 s="214">
        <f ca="1">IF('Liv 2020'!$A94="LM",INDIRECT("'Liv 2020'!"&amp;'Country Selector'!$B$3&amp;ROW($A94))*10^12,0)*'Process Emissions Multipliers'!$B$54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 s="214">
        <f ca="1">IF('Liv 2030'!$A94="LM",INDIRECT("'Liv 2030'!"&amp;'Country Selector'!$B$3&amp;ROW($A94))*10^12,0)*'Process Emissions Multipliers'!$D$54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4">
        <f ca="1">V86*'Process Emissions Multipliers'!$E$54</f>
        <v>0</v>
      </c>
    </row>
    <row r="87" spans="1:42">
      <c r="A87" s="74">
        <v>35</v>
      </c>
      <c r="B87">
        <f ca="1">IF('Liv 2010'!$A95="LM",INDIRECT("'Liv 2010'!"&amp;'Country Selector'!$B$3&amp;ROW($A95))*10^12,0)</f>
        <v>5987667501937.6787</v>
      </c>
      <c r="C87">
        <f t="shared" ca="1" si="15"/>
        <v>5388900751743.9111</v>
      </c>
      <c r="D87">
        <f t="shared" ca="1" si="12"/>
        <v>4790134001550.1426</v>
      </c>
      <c r="E87">
        <f t="shared" ca="1" si="12"/>
        <v>4191367251356.375</v>
      </c>
      <c r="F87">
        <f t="shared" ca="1" si="12"/>
        <v>3592600501162.6069</v>
      </c>
      <c r="G87">
        <f t="shared" ca="1" si="12"/>
        <v>2993833750968.8394</v>
      </c>
      <c r="H87">
        <f t="shared" ca="1" si="12"/>
        <v>2395067000775.0713</v>
      </c>
      <c r="I87">
        <f t="shared" ca="1" si="12"/>
        <v>1796300250581.3035</v>
      </c>
      <c r="J87">
        <f t="shared" ca="1" si="12"/>
        <v>1197533500387.5356</v>
      </c>
      <c r="K87">
        <f t="shared" ca="1" si="12"/>
        <v>598766750193.76782</v>
      </c>
      <c r="L87" s="214">
        <f ca="1">IF('Liv 2020'!$A95="LM",INDIRECT("'Liv 2020'!"&amp;'Country Selector'!$B$3&amp;ROW($A95))*10^12,0)*'Process Emissions Multipliers'!$B$54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 s="214">
        <f ca="1">IF('Liv 2030'!$A95="LM",INDIRECT("'Liv 2030'!"&amp;'Country Selector'!$B$3&amp;ROW($A95))*10^12,0)*'Process Emissions Multipliers'!$D$54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4">
        <f ca="1">V87*'Process Emissions Multipliers'!$E$54</f>
        <v>0</v>
      </c>
    </row>
    <row r="88" spans="1:42">
      <c r="A88" s="74">
        <v>36</v>
      </c>
      <c r="B88">
        <f ca="1">IF('Liv 2010'!$A96="LM",INDIRECT("'Liv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 s="214">
        <f ca="1">IF('Liv 2020'!$A96="LM",INDIRECT("'Liv 2020'!"&amp;'Country Selector'!$B$3&amp;ROW($A96))*10^12,0)*'Process Emissions Multipliers'!$B$54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 s="214">
        <f ca="1">IF('Liv 2030'!$A96="LM",INDIRECT("'Liv 2030'!"&amp;'Country Selector'!$B$3&amp;ROW($A96))*10^12,0)*'Process Emissions Multipliers'!$D$54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4">
        <f ca="1">V88*'Process Emissions Multipliers'!$E$54</f>
        <v>0</v>
      </c>
    </row>
    <row r="89" spans="1:42">
      <c r="A89" s="74">
        <v>37</v>
      </c>
      <c r="B89">
        <f ca="1">IF('Liv 2010'!$A97="LM",INDIRECT("'Liv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 s="214">
        <f ca="1">IF('Liv 2020'!$A97="LM",INDIRECT("'Liv 2020'!"&amp;'Country Selector'!$B$3&amp;ROW($A97))*10^12,0)*'Process Emissions Multipliers'!$B$54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 s="214">
        <f ca="1">IF('Liv 2030'!$A97="LM",INDIRECT("'Liv 2030'!"&amp;'Country Selector'!$B$3&amp;ROW($A97))*10^12,0)*'Process Emissions Multipliers'!$D$54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4">
        <f ca="1">V89*'Process Emissions Multipliers'!$E$54</f>
        <v>0</v>
      </c>
    </row>
    <row r="90" spans="1:42">
      <c r="A90" s="74">
        <v>38</v>
      </c>
      <c r="B90">
        <f ca="1">IF('Liv 2010'!$A98="LM",INDIRECT("'Liv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 s="214">
        <f ca="1">IF('Liv 2020'!$A98="LM",INDIRECT("'Liv 2020'!"&amp;'Country Selector'!$B$3&amp;ROW($A98))*10^12,0)*'Process Emissions Multipliers'!$B$54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 s="214">
        <f ca="1">IF('Liv 2030'!$A98="LM",INDIRECT("'Liv 2030'!"&amp;'Country Selector'!$B$3&amp;ROW($A98))*10^12,0)*'Process Emissions Multipliers'!$D$54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4">
        <f ca="1">V90*'Process Emissions Multipliers'!$E$54</f>
        <v>0</v>
      </c>
    </row>
    <row r="91" spans="1:42">
      <c r="A91" s="74">
        <v>39</v>
      </c>
      <c r="B91">
        <f ca="1">IF('Liv 2010'!$A99="LM",INDIRECT("'Liv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 s="214">
        <f ca="1">IF('Liv 2020'!$A99="LM",INDIRECT("'Liv 2020'!"&amp;'Country Selector'!$B$3&amp;ROW($A99))*10^12,0)*'Process Emissions Multipliers'!$B$54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 s="214">
        <f ca="1">IF('Liv 2030'!$A99="LM",INDIRECT("'Liv 2030'!"&amp;'Country Selector'!$B$3&amp;ROW($A99))*10^12,0)*'Process Emissions Multipliers'!$D$54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214">
        <f ca="1">V91*'Process Emissions Multipliers'!$E$54</f>
        <v>0</v>
      </c>
    </row>
    <row r="92" spans="1:42">
      <c r="A92" s="74">
        <v>40</v>
      </c>
      <c r="B92">
        <f ca="1">IF('Liv 2010'!$A100="LM",INDIRECT("'Liv 2010'!"&amp;'Country Selector'!$B$3&amp;ROW($A100))*10^12,0)</f>
        <v>0</v>
      </c>
      <c r="C92">
        <f t="shared" ca="1" si="15"/>
        <v>915144676220.54419</v>
      </c>
      <c r="D92">
        <f t="shared" ca="1" si="12"/>
        <v>1830289352441.0884</v>
      </c>
      <c r="E92">
        <f t="shared" ca="1" si="12"/>
        <v>2745434028661.6323</v>
      </c>
      <c r="F92">
        <f t="shared" ca="1" si="12"/>
        <v>3660578704882.1768</v>
      </c>
      <c r="G92">
        <f t="shared" ca="1" si="12"/>
        <v>4575723381102.7207</v>
      </c>
      <c r="H92">
        <f t="shared" ca="1" si="12"/>
        <v>5490868057323.2646</v>
      </c>
      <c r="I92">
        <f t="shared" ca="1" si="12"/>
        <v>6406012733543.8096</v>
      </c>
      <c r="J92">
        <f t="shared" ca="1" si="12"/>
        <v>7321157409764.3535</v>
      </c>
      <c r="K92">
        <f t="shared" ca="1" si="12"/>
        <v>8236302085984.8965</v>
      </c>
      <c r="L92" s="214">
        <f ca="1">IF('Liv 2020'!$A100="LM",INDIRECT("'Liv 2020'!"&amp;'Country Selector'!$B$3&amp;ROW($A100))*10^12,0)*'Process Emissions Multipliers'!$B$54</f>
        <v>9151446762205.4414</v>
      </c>
      <c r="M92">
        <f t="shared" ca="1" si="16"/>
        <v>8236302085984.8965</v>
      </c>
      <c r="N92">
        <f t="shared" ca="1" si="13"/>
        <v>7321157409764.3535</v>
      </c>
      <c r="O92">
        <f t="shared" ca="1" si="13"/>
        <v>6406012733543.8096</v>
      </c>
      <c r="P92">
        <f t="shared" ca="1" si="13"/>
        <v>5490868057323.2646</v>
      </c>
      <c r="Q92">
        <f t="shared" ca="1" si="13"/>
        <v>4575723381102.7207</v>
      </c>
      <c r="R92">
        <f t="shared" ca="1" si="13"/>
        <v>3660578704882.1768</v>
      </c>
      <c r="S92">
        <f t="shared" ca="1" si="13"/>
        <v>2745434028661.6323</v>
      </c>
      <c r="T92">
        <f t="shared" ca="1" si="13"/>
        <v>1830289352441.0884</v>
      </c>
      <c r="U92">
        <f t="shared" ca="1" si="13"/>
        <v>915144676220.54419</v>
      </c>
      <c r="V92" s="214">
        <f ca="1">IF('Liv 2030'!$A100="LM",INDIRECT("'Liv 2030'!"&amp;'Country Selector'!$B$3&amp;ROW($A100))*10^12,0)*'Process Emissions Multipliers'!$D$54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4">
        <f ca="1">V92*'Process Emissions Multipliers'!$E$54</f>
        <v>0</v>
      </c>
    </row>
    <row r="93" spans="1:42">
      <c r="A93" s="74">
        <v>41</v>
      </c>
      <c r="B93">
        <f ca="1">IF('Liv 2010'!$A101="LM",INDIRECT("'Liv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 s="214">
        <f ca="1">IF('Liv 2020'!$A101="LM",INDIRECT("'Liv 2020'!"&amp;'Country Selector'!$B$3&amp;ROW($A101))*10^12,0)*'Process Emissions Multipliers'!$B$54</f>
        <v>0</v>
      </c>
      <c r="M93">
        <f t="shared" ca="1" si="16"/>
        <v>261902794758.40982</v>
      </c>
      <c r="N93">
        <f t="shared" ca="1" si="13"/>
        <v>523805589516.81964</v>
      </c>
      <c r="O93">
        <f t="shared" ca="1" si="13"/>
        <v>785708384275.22949</v>
      </c>
      <c r="P93">
        <f t="shared" ca="1" si="13"/>
        <v>1047611179033.6393</v>
      </c>
      <c r="Q93">
        <f t="shared" ca="1" si="13"/>
        <v>1309513973792.0491</v>
      </c>
      <c r="R93">
        <f t="shared" ca="1" si="13"/>
        <v>1571416768550.459</v>
      </c>
      <c r="S93">
        <f t="shared" ca="1" si="13"/>
        <v>1833319563308.8687</v>
      </c>
      <c r="T93">
        <f t="shared" ca="1" si="13"/>
        <v>2095222358067.2786</v>
      </c>
      <c r="U93">
        <f t="shared" ca="1" si="13"/>
        <v>2357125152825.6885</v>
      </c>
      <c r="V93" s="214">
        <f ca="1">IF('Liv 2030'!$A101="LM",INDIRECT("'Liv 2030'!"&amp;'Country Selector'!$B$3&amp;ROW($A101))*10^12,0)*'Process Emissions Multipliers'!$D$54</f>
        <v>2619027947584.0981</v>
      </c>
      <c r="W93" s="90">
        <f t="shared" ca="1" si="18"/>
        <v>2644715579528.8794</v>
      </c>
      <c r="X93" s="90">
        <f t="shared" ca="1" si="18"/>
        <v>2670403211473.6602</v>
      </c>
      <c r="Y93" s="90">
        <f t="shared" ca="1" si="18"/>
        <v>2696090843418.4409</v>
      </c>
      <c r="Z93" s="90">
        <f t="shared" ca="1" si="18"/>
        <v>2721778475363.2222</v>
      </c>
      <c r="AA93" s="90">
        <f t="shared" ca="1" si="18"/>
        <v>2747466107308.0029</v>
      </c>
      <c r="AB93" s="90">
        <f t="shared" ca="1" si="18"/>
        <v>2773153739252.7842</v>
      </c>
      <c r="AC93" s="90">
        <f t="shared" ca="1" si="18"/>
        <v>2798841371197.5654</v>
      </c>
      <c r="AD93" s="90">
        <f t="shared" ca="1" si="18"/>
        <v>2824529003142.3462</v>
      </c>
      <c r="AE93" s="90">
        <f t="shared" ca="1" si="18"/>
        <v>2850216635087.127</v>
      </c>
      <c r="AF93" s="90">
        <f t="shared" ca="1" si="18"/>
        <v>2875904267031.9082</v>
      </c>
      <c r="AG93" s="90">
        <f t="shared" ca="1" si="18"/>
        <v>2901591898976.6895</v>
      </c>
      <c r="AH93" s="90">
        <f t="shared" ca="1" si="18"/>
        <v>2927279530921.4702</v>
      </c>
      <c r="AI93" s="90">
        <f t="shared" ca="1" si="18"/>
        <v>2952967162866.251</v>
      </c>
      <c r="AJ93" s="90">
        <f t="shared" ca="1" si="18"/>
        <v>2978654794811.0322</v>
      </c>
      <c r="AK93" s="90">
        <f t="shared" ca="1" si="18"/>
        <v>3004342426755.813</v>
      </c>
      <c r="AL93" s="90">
        <f t="shared" ca="1" si="18"/>
        <v>3030030058700.5942</v>
      </c>
      <c r="AM93" s="90">
        <f t="shared" ca="1" si="17"/>
        <v>3055717690645.3755</v>
      </c>
      <c r="AN93" s="90">
        <f t="shared" ca="1" si="17"/>
        <v>3081405322590.1563</v>
      </c>
      <c r="AO93" s="90">
        <f t="shared" ca="1" si="17"/>
        <v>3107092954534.9375</v>
      </c>
      <c r="AP93" s="214">
        <f ca="1">V93*'Process Emissions Multipliers'!$E$54</f>
        <v>3132780586479.7183</v>
      </c>
    </row>
    <row r="94" spans="1:42">
      <c r="A94" s="74">
        <v>42</v>
      </c>
      <c r="B94">
        <f ca="1">IF('Liv 2010'!$A102="LM",INDIRECT("'Liv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 s="214">
        <f ca="1">IF('Liv 2020'!$A102="LM",INDIRECT("'Liv 2020'!"&amp;'Country Selector'!$B$3&amp;ROW($A102))*10^12,0)*'Process Emissions Multipliers'!$B$54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 s="214">
        <f ca="1">IF('Liv 2030'!$A102="LM",INDIRECT("'Liv 2030'!"&amp;'Country Selector'!$B$3&amp;ROW($A102))*10^12,0)*'Process Emissions Multipliers'!$D$54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4">
        <f ca="1">V94*'Process Emissions Multipliers'!$E$54</f>
        <v>0</v>
      </c>
    </row>
    <row r="95" spans="1:42">
      <c r="A95" s="74">
        <v>43</v>
      </c>
      <c r="B95">
        <f ca="1">IF('Liv 2010'!$A103="LM",INDIRECT("'Liv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 s="214">
        <f ca="1">IF('Liv 2020'!$A103="LM",INDIRECT("'Liv 2020'!"&amp;'Country Selector'!$B$3&amp;ROW($A103))*10^12,0)*'Process Emissions Multipliers'!$B$54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 s="214">
        <f ca="1">IF('Liv 2030'!$A103="LM",INDIRECT("'Liv 2030'!"&amp;'Country Selector'!$B$3&amp;ROW($A103))*10^12,0)*'Process Emissions Multipliers'!$D$54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214">
        <f ca="1">V95*'Process Emissions Multipliers'!$E$54</f>
        <v>0</v>
      </c>
    </row>
    <row r="96" spans="1:42">
      <c r="A96" s="74">
        <v>44</v>
      </c>
      <c r="B96">
        <f ca="1">IF('Liv 2010'!$A104="LM",INDIRECT("'Liv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 s="214">
        <f ca="1">IF('Liv 2020'!$A104="LM",INDIRECT("'Liv 2020'!"&amp;'Country Selector'!$B$3&amp;ROW($A104))*10^12,0)*'Process Emissions Multipliers'!$B$54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 s="214">
        <f ca="1">IF('Liv 2030'!$A104="LM",INDIRECT("'Liv 2030'!"&amp;'Country Selector'!$B$3&amp;ROW($A104))*10^12,0)*'Process Emissions Multipliers'!$D$54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4">
        <f ca="1">V96*'Process Emissions Multipliers'!$E$54</f>
        <v>0</v>
      </c>
    </row>
    <row r="97" spans="1:42">
      <c r="A97" s="74">
        <v>45</v>
      </c>
      <c r="B97">
        <f ca="1">IF('Liv 2010'!$A105="LM",INDIRECT("'Liv 2010'!"&amp;'Country Selector'!$B$3&amp;ROW($A105))*10^12,0)</f>
        <v>2390914697508.4248</v>
      </c>
      <c r="C97">
        <f t="shared" ca="1" si="15"/>
        <v>2493231100942.7026</v>
      </c>
      <c r="D97">
        <f t="shared" ca="1" si="20"/>
        <v>2595547504376.9805</v>
      </c>
      <c r="E97">
        <f t="shared" ca="1" si="20"/>
        <v>2697863907811.2578</v>
      </c>
      <c r="F97">
        <f t="shared" ca="1" si="20"/>
        <v>2800180311245.5361</v>
      </c>
      <c r="G97">
        <f t="shared" ca="1" si="20"/>
        <v>2902496714679.8135</v>
      </c>
      <c r="H97">
        <f t="shared" ca="1" si="20"/>
        <v>3004813118114.0913</v>
      </c>
      <c r="I97">
        <f t="shared" ca="1" si="20"/>
        <v>3107129521548.3691</v>
      </c>
      <c r="J97">
        <f t="shared" ca="1" si="20"/>
        <v>3209445924982.647</v>
      </c>
      <c r="K97">
        <f t="shared" ca="1" si="20"/>
        <v>3311762328416.9248</v>
      </c>
      <c r="L97" s="214">
        <f ca="1">IF('Liv 2020'!$A105="LM",INDIRECT("'Liv 2020'!"&amp;'Country Selector'!$B$3&amp;ROW($A105))*10^12,0)*'Process Emissions Multipliers'!$B$54</f>
        <v>3414078731851.2026</v>
      </c>
      <c r="M97">
        <f t="shared" ca="1" si="16"/>
        <v>3422888526008.4956</v>
      </c>
      <c r="N97">
        <f t="shared" ca="1" si="21"/>
        <v>3431698320165.7886</v>
      </c>
      <c r="O97">
        <f t="shared" ca="1" si="21"/>
        <v>3440508114323.0815</v>
      </c>
      <c r="P97">
        <f t="shared" ca="1" si="21"/>
        <v>3449317908480.3745</v>
      </c>
      <c r="Q97">
        <f t="shared" ca="1" si="21"/>
        <v>3458127702637.668</v>
      </c>
      <c r="R97">
        <f t="shared" ca="1" si="21"/>
        <v>3466937496794.9609</v>
      </c>
      <c r="S97">
        <f t="shared" ca="1" si="21"/>
        <v>3475747290952.2539</v>
      </c>
      <c r="T97">
        <f t="shared" ca="1" si="21"/>
        <v>3484557085109.5469</v>
      </c>
      <c r="U97">
        <f t="shared" ca="1" si="21"/>
        <v>3493366879266.8398</v>
      </c>
      <c r="V97" s="214">
        <f ca="1">IF('Liv 2030'!$A105="LM",INDIRECT("'Liv 2030'!"&amp;'Country Selector'!$B$3&amp;ROW($A105))*10^12,0)*'Process Emissions Multipliers'!$D$54</f>
        <v>3502176673424.1328</v>
      </c>
      <c r="W97" s="90">
        <f t="shared" ca="1" si="22"/>
        <v>3536526297480.4556</v>
      </c>
      <c r="X97" s="90">
        <f t="shared" ca="1" si="22"/>
        <v>3570875921536.7788</v>
      </c>
      <c r="Y97" s="90">
        <f t="shared" ca="1" si="22"/>
        <v>3605225545593.1016</v>
      </c>
      <c r="Z97" s="90">
        <f t="shared" ca="1" si="22"/>
        <v>3639575169649.4243</v>
      </c>
      <c r="AA97" s="90">
        <f t="shared" ca="1" si="22"/>
        <v>3673924793705.7471</v>
      </c>
      <c r="AB97" s="90">
        <f t="shared" ca="1" si="22"/>
        <v>3708274417762.0703</v>
      </c>
      <c r="AC97" s="90">
        <f t="shared" ca="1" si="22"/>
        <v>3742624041818.3931</v>
      </c>
      <c r="AD97" s="90">
        <f t="shared" ca="1" si="22"/>
        <v>3776973665874.7158</v>
      </c>
      <c r="AE97" s="90">
        <f t="shared" ca="1" si="22"/>
        <v>3811323289931.0386</v>
      </c>
      <c r="AF97" s="90">
        <f t="shared" ca="1" si="22"/>
        <v>3845672913987.3618</v>
      </c>
      <c r="AG97" s="90">
        <f t="shared" ca="1" si="22"/>
        <v>3880022538043.6846</v>
      </c>
      <c r="AH97" s="90">
        <f t="shared" ca="1" si="22"/>
        <v>3914372162100.0078</v>
      </c>
      <c r="AI97" s="90">
        <f t="shared" ca="1" si="22"/>
        <v>3948721786156.3301</v>
      </c>
      <c r="AJ97" s="90">
        <f t="shared" ca="1" si="22"/>
        <v>3983071410212.6528</v>
      </c>
      <c r="AK97" s="90">
        <f t="shared" ca="1" si="22"/>
        <v>4017421034268.9756</v>
      </c>
      <c r="AL97" s="90">
        <f t="shared" ca="1" si="22"/>
        <v>4051770658325.2988</v>
      </c>
      <c r="AM97" s="90">
        <f t="shared" ca="1" si="19"/>
        <v>4086120282381.6216</v>
      </c>
      <c r="AN97" s="90">
        <f t="shared" ca="1" si="19"/>
        <v>4120469906437.9443</v>
      </c>
      <c r="AO97" s="90">
        <f t="shared" ca="1" si="19"/>
        <v>4154819530494.2676</v>
      </c>
      <c r="AP97" s="214">
        <f ca="1">V97*'Process Emissions Multipliers'!$E$54</f>
        <v>4189169154550.5903</v>
      </c>
    </row>
    <row r="98" spans="1:42">
      <c r="A98" s="74">
        <v>46</v>
      </c>
      <c r="B98">
        <f ca="1">IF('Liv 2010'!$A106="LM",INDIRECT("'Liv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 s="214">
        <f ca="1">IF('Liv 2020'!$A106="LM",INDIRECT("'Liv 2020'!"&amp;'Country Selector'!$B$3&amp;ROW($A106))*10^12,0)*'Process Emissions Multipliers'!$B$54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 s="214">
        <f ca="1">IF('Liv 2030'!$A106="LM",INDIRECT("'Liv 2030'!"&amp;'Country Selector'!$B$3&amp;ROW($A106))*10^12,0)*'Process Emissions Multipliers'!$D$54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214">
        <f ca="1">V98*'Process Emissions Multipliers'!$E$54</f>
        <v>0</v>
      </c>
    </row>
    <row r="99" spans="1:42">
      <c r="A99" s="74">
        <v>47</v>
      </c>
      <c r="B99">
        <f ca="1">IF('Liv 2010'!$A107="LM",INDIRECT("'Liv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 s="214">
        <f ca="1">IF('Liv 2020'!$A107="LM",INDIRECT("'Liv 2020'!"&amp;'Country Selector'!$B$3&amp;ROW($A107))*10^12,0)*'Process Emissions Multipliers'!$B$54</f>
        <v>0</v>
      </c>
      <c r="M99">
        <f t="shared" ca="1" si="16"/>
        <v>730318214263.21313</v>
      </c>
      <c r="N99">
        <f t="shared" ca="1" si="21"/>
        <v>1460636428526.4263</v>
      </c>
      <c r="O99">
        <f t="shared" ca="1" si="21"/>
        <v>2190954642789.6394</v>
      </c>
      <c r="P99">
        <f t="shared" ca="1" si="21"/>
        <v>2921272857052.8525</v>
      </c>
      <c r="Q99">
        <f t="shared" ca="1" si="21"/>
        <v>3651591071316.0654</v>
      </c>
      <c r="R99">
        <f t="shared" ca="1" si="21"/>
        <v>4381909285579.2788</v>
      </c>
      <c r="S99">
        <f t="shared" ca="1" si="21"/>
        <v>5112227499842.4922</v>
      </c>
      <c r="T99">
        <f t="shared" ca="1" si="21"/>
        <v>5842545714105.7051</v>
      </c>
      <c r="U99">
        <f t="shared" ca="1" si="21"/>
        <v>6572863928368.9189</v>
      </c>
      <c r="V99" s="214">
        <f ca="1">IF('Liv 2030'!$A107="LM",INDIRECT("'Liv 2030'!"&amp;'Country Selector'!$B$3&amp;ROW($A107))*10^12,0)*'Process Emissions Multipliers'!$D$54</f>
        <v>7303182142632.1318</v>
      </c>
      <c r="W99" s="90">
        <f t="shared" ca="1" si="22"/>
        <v>7374812327059.4053</v>
      </c>
      <c r="X99" s="90">
        <f t="shared" ca="1" si="22"/>
        <v>7446442511486.6777</v>
      </c>
      <c r="Y99" s="90">
        <f t="shared" ca="1" si="22"/>
        <v>7518072695913.9502</v>
      </c>
      <c r="Z99" s="90">
        <f t="shared" ca="1" si="22"/>
        <v>7589702880341.2236</v>
      </c>
      <c r="AA99" s="90">
        <f t="shared" ca="1" si="22"/>
        <v>7661333064768.498</v>
      </c>
      <c r="AB99" s="90">
        <f t="shared" ca="1" si="22"/>
        <v>7732963249195.7695</v>
      </c>
      <c r="AC99" s="90">
        <f t="shared" ca="1" si="22"/>
        <v>7804593433623.043</v>
      </c>
      <c r="AD99" s="90">
        <f t="shared" ca="1" si="22"/>
        <v>7876223618050.3164</v>
      </c>
      <c r="AE99" s="90">
        <f t="shared" ca="1" si="22"/>
        <v>7947853802477.5898</v>
      </c>
      <c r="AF99" s="90">
        <f t="shared" ca="1" si="22"/>
        <v>8019483986904.8613</v>
      </c>
      <c r="AG99" s="90">
        <f t="shared" ca="1" si="22"/>
        <v>8091114171332.1348</v>
      </c>
      <c r="AH99" s="90">
        <f t="shared" ca="1" si="22"/>
        <v>8162744355759.4082</v>
      </c>
      <c r="AI99" s="90">
        <f t="shared" ca="1" si="22"/>
        <v>8234374540186.6816</v>
      </c>
      <c r="AJ99" s="90">
        <f t="shared" ca="1" si="22"/>
        <v>8306004724613.9541</v>
      </c>
      <c r="AK99" s="90">
        <f t="shared" ca="1" si="22"/>
        <v>8377634909041.2266</v>
      </c>
      <c r="AL99" s="90">
        <f t="shared" ca="1" si="22"/>
        <v>8449265093468.5</v>
      </c>
      <c r="AM99" s="90">
        <f t="shared" ca="1" si="19"/>
        <v>8520895277895.7725</v>
      </c>
      <c r="AN99" s="90">
        <f t="shared" ca="1" si="19"/>
        <v>8592525462323.0459</v>
      </c>
      <c r="AO99" s="90">
        <f t="shared" ca="1" si="19"/>
        <v>8664155646750.3193</v>
      </c>
      <c r="AP99" s="214">
        <f ca="1">V99*'Process Emissions Multipliers'!$E$54</f>
        <v>8735785831177.5928</v>
      </c>
    </row>
    <row r="100" spans="1:42">
      <c r="A100" s="74">
        <v>48</v>
      </c>
      <c r="B100">
        <f ca="1">IF('Liv 2010'!$A108="LM",INDIRECT("'Liv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 s="214">
        <f ca="1">IF('Liv 2020'!$A108="LM",INDIRECT("'Liv 2020'!"&amp;'Country Selector'!$B$3&amp;ROW($A108))*10^12,0)*'Process Emissions Multipliers'!$B$54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 s="214">
        <f ca="1">IF('Liv 2030'!$A108="LM",INDIRECT("'Liv 2030'!"&amp;'Country Selector'!$B$3&amp;ROW($A108))*10^12,0)*'Process Emissions Multipliers'!$D$54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4">
        <f ca="1">V100*'Process Emissions Multipliers'!$E$54</f>
        <v>0</v>
      </c>
    </row>
    <row r="101" spans="1:42">
      <c r="A101" s="74">
        <v>49</v>
      </c>
      <c r="B101">
        <f ca="1">IF('Liv 2010'!$A109="LM",INDIRECT("'Liv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 s="214">
        <f ca="1">IF('Liv 2020'!$A109="LM",INDIRECT("'Liv 2020'!"&amp;'Country Selector'!$B$3&amp;ROW($A109))*10^12,0)*'Process Emissions Multipliers'!$B$54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 s="214">
        <f ca="1">IF('Liv 2030'!$A109="LM",INDIRECT("'Liv 2030'!"&amp;'Country Selector'!$B$3&amp;ROW($A109))*10^12,0)*'Process Emissions Multipliers'!$D$54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4">
        <f ca="1">V101*'Process Emissions Multipliers'!$E$54</f>
        <v>0</v>
      </c>
    </row>
    <row r="102" spans="1:42">
      <c r="A102" s="74">
        <v>50</v>
      </c>
      <c r="B102">
        <f ca="1">IF('Liv 2010'!$A110="LM",INDIRECT("'Liv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 s="214">
        <f ca="1">IF('Liv 2020'!$A110="LM",INDIRECT("'Liv 2020'!"&amp;'Country Selector'!$B$3&amp;ROW($A110))*10^12,0)*'Process Emissions Multipliers'!$B$54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 s="214">
        <f ca="1">IF('Liv 2030'!$A110="LM",INDIRECT("'Liv 2030'!"&amp;'Country Selector'!$B$3&amp;ROW($A110))*10^12,0)*'Process Emissions Multipliers'!$D$54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4">
        <f ca="1">V102*'Process Emissions Multipliers'!$E$54</f>
        <v>0</v>
      </c>
    </row>
    <row r="103" spans="1:42">
      <c r="A103" s="74">
        <v>51</v>
      </c>
      <c r="B103">
        <f ca="1">IF('Liv 2010'!$A111="LM",INDIRECT("'Liv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 s="214">
        <f ca="1">IF('Liv 2020'!$A111="LM",INDIRECT("'Liv 2020'!"&amp;'Country Selector'!$B$3&amp;ROW($A111))*10^12,0)*'Process Emissions Multipliers'!$B$54</f>
        <v>0</v>
      </c>
      <c r="M103">
        <f t="shared" ca="1" si="16"/>
        <v>350217667342.41327</v>
      </c>
      <c r="N103">
        <f t="shared" ca="1" si="21"/>
        <v>700435334684.82654</v>
      </c>
      <c r="O103">
        <f t="shared" ca="1" si="21"/>
        <v>1050653002027.2399</v>
      </c>
      <c r="P103">
        <f t="shared" ca="1" si="21"/>
        <v>1400870669369.6531</v>
      </c>
      <c r="Q103">
        <f t="shared" ca="1" si="21"/>
        <v>1751088336712.0664</v>
      </c>
      <c r="R103">
        <f t="shared" ca="1" si="21"/>
        <v>2101306004054.4797</v>
      </c>
      <c r="S103">
        <f t="shared" ca="1" si="21"/>
        <v>2451523671396.8931</v>
      </c>
      <c r="T103">
        <f t="shared" ca="1" si="21"/>
        <v>2801741338739.3062</v>
      </c>
      <c r="U103">
        <f t="shared" ca="1" si="21"/>
        <v>3151959006081.7197</v>
      </c>
      <c r="V103" s="214">
        <f ca="1">IF('Liv 2030'!$A111="LM",INDIRECT("'Liv 2030'!"&amp;'Country Selector'!$B$3&amp;ROW($A111))*10^12,0)*'Process Emissions Multipliers'!$D$54</f>
        <v>3502176673424.1328</v>
      </c>
      <c r="W103" s="90">
        <f t="shared" ca="1" si="22"/>
        <v>3536526297480.4556</v>
      </c>
      <c r="X103" s="90">
        <f t="shared" ca="1" si="22"/>
        <v>3570875921536.7788</v>
      </c>
      <c r="Y103" s="90">
        <f t="shared" ca="1" si="22"/>
        <v>3605225545593.1016</v>
      </c>
      <c r="Z103" s="90">
        <f t="shared" ca="1" si="22"/>
        <v>3639575169649.4243</v>
      </c>
      <c r="AA103" s="90">
        <f t="shared" ca="1" si="22"/>
        <v>3673924793705.7471</v>
      </c>
      <c r="AB103" s="90">
        <f t="shared" ca="1" si="22"/>
        <v>3708274417762.0703</v>
      </c>
      <c r="AC103" s="90">
        <f t="shared" ca="1" si="22"/>
        <v>3742624041818.3931</v>
      </c>
      <c r="AD103" s="90">
        <f t="shared" ca="1" si="22"/>
        <v>3776973665874.7158</v>
      </c>
      <c r="AE103" s="90">
        <f t="shared" ca="1" si="22"/>
        <v>3811323289931.0386</v>
      </c>
      <c r="AF103" s="90">
        <f t="shared" ca="1" si="22"/>
        <v>3845672913987.3618</v>
      </c>
      <c r="AG103" s="90">
        <f t="shared" ca="1" si="22"/>
        <v>3880022538043.6846</v>
      </c>
      <c r="AH103" s="90">
        <f t="shared" ca="1" si="22"/>
        <v>3914372162100.0078</v>
      </c>
      <c r="AI103" s="90">
        <f t="shared" ca="1" si="22"/>
        <v>3948721786156.3301</v>
      </c>
      <c r="AJ103" s="90">
        <f t="shared" ca="1" si="22"/>
        <v>3983071410212.6528</v>
      </c>
      <c r="AK103" s="90">
        <f t="shared" ca="1" si="22"/>
        <v>4017421034268.9756</v>
      </c>
      <c r="AL103" s="90">
        <f t="shared" ca="1" si="22"/>
        <v>4051770658325.2988</v>
      </c>
      <c r="AM103" s="90">
        <f t="shared" ca="1" si="19"/>
        <v>4086120282381.6216</v>
      </c>
      <c r="AN103" s="90">
        <f t="shared" ca="1" si="19"/>
        <v>4120469906437.9443</v>
      </c>
      <c r="AO103" s="90">
        <f t="shared" ca="1" si="19"/>
        <v>4154819530494.2676</v>
      </c>
      <c r="AP103" s="214">
        <f ca="1">V103*'Process Emissions Multipliers'!$E$54</f>
        <v>4189169154550.5903</v>
      </c>
    </row>
    <row r="104" spans="1:42">
      <c r="A104" s="74">
        <v>52</v>
      </c>
      <c r="B104">
        <f ca="1">IF('Liv 2010'!$A112="LM",INDIRECT("'Liv 2010'!"&amp;'Country Selector'!$B$3&amp;ROW($A112))*10^12,0)</f>
        <v>2390914697508.4248</v>
      </c>
      <c r="C104">
        <f t="shared" ca="1" si="15"/>
        <v>2493231100942.7026</v>
      </c>
      <c r="D104">
        <f t="shared" ca="1" si="20"/>
        <v>2595547504376.9805</v>
      </c>
      <c r="E104">
        <f t="shared" ca="1" si="20"/>
        <v>2697863907811.2578</v>
      </c>
      <c r="F104">
        <f t="shared" ca="1" si="20"/>
        <v>2800180311245.5361</v>
      </c>
      <c r="G104">
        <f t="shared" ca="1" si="20"/>
        <v>2902496714679.8135</v>
      </c>
      <c r="H104">
        <f t="shared" ca="1" si="20"/>
        <v>3004813118114.0913</v>
      </c>
      <c r="I104">
        <f t="shared" ca="1" si="20"/>
        <v>3107129521548.3691</v>
      </c>
      <c r="J104">
        <f t="shared" ca="1" si="20"/>
        <v>3209445924982.647</v>
      </c>
      <c r="K104">
        <f t="shared" ca="1" si="20"/>
        <v>3311762328416.9248</v>
      </c>
      <c r="L104" s="214">
        <f ca="1">IF('Liv 2020'!$A112="LM",INDIRECT("'Liv 2020'!"&amp;'Country Selector'!$B$3&amp;ROW($A112))*10^12,0)*'Process Emissions Multipliers'!$B$54</f>
        <v>3414078731851.2026</v>
      </c>
      <c r="M104">
        <f t="shared" ca="1" si="16"/>
        <v>3072670858666.0825</v>
      </c>
      <c r="N104">
        <f t="shared" ca="1" si="21"/>
        <v>2731262985480.9619</v>
      </c>
      <c r="O104">
        <f t="shared" ca="1" si="21"/>
        <v>2389855112295.8418</v>
      </c>
      <c r="P104">
        <f t="shared" ca="1" si="21"/>
        <v>2048447239110.7214</v>
      </c>
      <c r="Q104">
        <f t="shared" ca="1" si="21"/>
        <v>1707039365925.6013</v>
      </c>
      <c r="R104">
        <f t="shared" ca="1" si="21"/>
        <v>1365631492740.481</v>
      </c>
      <c r="S104">
        <f t="shared" ca="1" si="21"/>
        <v>1024223619555.3607</v>
      </c>
      <c r="T104">
        <f t="shared" ca="1" si="21"/>
        <v>682815746370.24048</v>
      </c>
      <c r="U104">
        <f t="shared" ca="1" si="21"/>
        <v>341407873185.12024</v>
      </c>
      <c r="V104" s="214">
        <f ca="1">IF('Liv 2030'!$A112="LM",INDIRECT("'Liv 2030'!"&amp;'Country Selector'!$B$3&amp;ROW($A112))*10^12,0)*'Process Emissions Multipliers'!$D$54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4">
        <f ca="1">V104*'Process Emissions Multipliers'!$E$54</f>
        <v>0</v>
      </c>
    </row>
    <row r="105" spans="1:42">
      <c r="A105" s="74">
        <v>53</v>
      </c>
      <c r="B105">
        <f ca="1">IF('Liv 2010'!$A113="LM",INDIRECT("'Liv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 s="214">
        <f ca="1">IF('Liv 2020'!$A113="LM",INDIRECT("'Liv 2020'!"&amp;'Country Selector'!$B$3&amp;ROW($A113))*10^12,0)*'Process Emissions Multipliers'!$B$54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 s="214">
        <f ca="1">IF('Liv 2030'!$A113="LM",INDIRECT("'Liv 2030'!"&amp;'Country Selector'!$B$3&amp;ROW($A113))*10^12,0)*'Process Emissions Multipliers'!$D$54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4">
        <f ca="1">V105*'Process Emissions Multipliers'!$E$54</f>
        <v>0</v>
      </c>
    </row>
    <row r="106" spans="1:42">
      <c r="A106" s="74">
        <v>54</v>
      </c>
      <c r="B106">
        <f ca="1">IF('Liv 2010'!$A114="LM",INDIRECT("'Liv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 s="214">
        <f ca="1">IF('Liv 2020'!$A114="LM",INDIRECT("'Liv 2020'!"&amp;'Country Selector'!$B$3&amp;ROW($A114))*10^12,0)*'Process Emissions Multipliers'!$B$54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 s="214">
        <f ca="1">IF('Liv 2030'!$A114="LM",INDIRECT("'Liv 2030'!"&amp;'Country Selector'!$B$3&amp;ROW($A114))*10^12,0)*'Process Emissions Multipliers'!$D$54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4">
        <f ca="1">V106*'Process Emissions Multipliers'!$E$54</f>
        <v>0</v>
      </c>
    </row>
    <row r="107" spans="1:42">
      <c r="A107" s="74">
        <v>55</v>
      </c>
      <c r="B107">
        <f ca="1">IF('Liv 2010'!$A115="LM",INDIRECT("'Liv 2010'!"&amp;'Country Selector'!$B$3&amp;ROW($A115))*10^12,0)</f>
        <v>1570874218433.854</v>
      </c>
      <c r="C107">
        <f t="shared" ca="1" si="15"/>
        <v>1635607532995.5649</v>
      </c>
      <c r="D107">
        <f t="shared" ca="1" si="20"/>
        <v>1700340847557.2759</v>
      </c>
      <c r="E107">
        <f t="shared" ca="1" si="20"/>
        <v>1765074162118.9868</v>
      </c>
      <c r="F107">
        <f t="shared" ca="1" si="20"/>
        <v>1829807476680.698</v>
      </c>
      <c r="G107">
        <f t="shared" ca="1" si="20"/>
        <v>1894540791242.4089</v>
      </c>
      <c r="H107">
        <f t="shared" ca="1" si="20"/>
        <v>1959274105804.1201</v>
      </c>
      <c r="I107">
        <f t="shared" ca="1" si="20"/>
        <v>2024007420365.8308</v>
      </c>
      <c r="J107">
        <f t="shared" ca="1" si="20"/>
        <v>2088740734927.5417</v>
      </c>
      <c r="K107">
        <f t="shared" ca="1" si="20"/>
        <v>2153474049489.2532</v>
      </c>
      <c r="L107" s="214">
        <f ca="1">IF('Liv 2020'!$A115="LM",INDIRECT("'Liv 2020'!"&amp;'Country Selector'!$B$3&amp;ROW($A115))*10^12,0)*'Process Emissions Multipliers'!$B$54</f>
        <v>2218207364050.9639</v>
      </c>
      <c r="M107">
        <f t="shared" ca="1" si="16"/>
        <v>2221404980852.293</v>
      </c>
      <c r="N107">
        <f t="shared" ca="1" si="21"/>
        <v>2224602597653.6221</v>
      </c>
      <c r="O107">
        <f t="shared" ca="1" si="21"/>
        <v>2227800214454.9512</v>
      </c>
      <c r="P107">
        <f t="shared" ca="1" si="21"/>
        <v>2230997831256.2803</v>
      </c>
      <c r="Q107">
        <f t="shared" ca="1" si="21"/>
        <v>2234195448057.6094</v>
      </c>
      <c r="R107">
        <f t="shared" ca="1" si="21"/>
        <v>2237393064858.9385</v>
      </c>
      <c r="S107">
        <f t="shared" ca="1" si="21"/>
        <v>2240590681660.2671</v>
      </c>
      <c r="T107">
        <f t="shared" ca="1" si="21"/>
        <v>2243788298461.5962</v>
      </c>
      <c r="U107">
        <f t="shared" ca="1" si="21"/>
        <v>2246985915262.9253</v>
      </c>
      <c r="V107" s="214">
        <f ca="1">IF('Liv 2030'!$A115="LM",INDIRECT("'Liv 2030'!"&amp;'Country Selector'!$B$3&amp;ROW($A115))*10^12,0)*'Process Emissions Multipliers'!$D$54</f>
        <v>2250183532064.2544</v>
      </c>
      <c r="W107" s="90">
        <f t="shared" ca="1" si="22"/>
        <v>2272253508993.3638</v>
      </c>
      <c r="X107" s="90">
        <f t="shared" ca="1" si="22"/>
        <v>2294323485922.4731</v>
      </c>
      <c r="Y107" s="90">
        <f t="shared" ca="1" si="22"/>
        <v>2316393462851.583</v>
      </c>
      <c r="Z107" s="90">
        <f t="shared" ca="1" si="22"/>
        <v>2338463439780.6924</v>
      </c>
      <c r="AA107" s="90">
        <f t="shared" ca="1" si="22"/>
        <v>2360533416709.8018</v>
      </c>
      <c r="AB107" s="90">
        <f t="shared" ca="1" si="22"/>
        <v>2382603393638.9111</v>
      </c>
      <c r="AC107" s="90">
        <f t="shared" ca="1" si="22"/>
        <v>2404673370568.0205</v>
      </c>
      <c r="AD107" s="90">
        <f t="shared" ca="1" si="22"/>
        <v>2426743347497.1299</v>
      </c>
      <c r="AE107" s="90">
        <f t="shared" ca="1" si="22"/>
        <v>2448813324426.2393</v>
      </c>
      <c r="AF107" s="90">
        <f t="shared" ca="1" si="22"/>
        <v>2470883301355.3486</v>
      </c>
      <c r="AG107" s="90">
        <f t="shared" ca="1" si="22"/>
        <v>2492953278284.458</v>
      </c>
      <c r="AH107" s="90">
        <f t="shared" ca="1" si="22"/>
        <v>2515023255213.5679</v>
      </c>
      <c r="AI107" s="90">
        <f t="shared" ca="1" si="22"/>
        <v>2537093232142.6772</v>
      </c>
      <c r="AJ107" s="90">
        <f t="shared" ca="1" si="22"/>
        <v>2559163209071.7866</v>
      </c>
      <c r="AK107" s="90">
        <f t="shared" ca="1" si="22"/>
        <v>2581233186000.896</v>
      </c>
      <c r="AL107" s="90">
        <f t="shared" ca="1" si="22"/>
        <v>2603303162930.0059</v>
      </c>
      <c r="AM107" s="90">
        <f t="shared" ca="1" si="19"/>
        <v>2625373139859.1152</v>
      </c>
      <c r="AN107" s="90">
        <f t="shared" ca="1" si="19"/>
        <v>2647443116788.2246</v>
      </c>
      <c r="AO107" s="90">
        <f t="shared" ca="1" si="19"/>
        <v>2669513093717.334</v>
      </c>
      <c r="AP107" s="214">
        <f ca="1">V107*'Process Emissions Multipliers'!$E$54</f>
        <v>2691583070646.4434</v>
      </c>
    </row>
    <row r="108" spans="1:42">
      <c r="A108" s="74">
        <v>56</v>
      </c>
      <c r="B108">
        <f ca="1">IF('Liv 2010'!$A116="LM",INDIRECT("'Liv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 s="214">
        <f ca="1">IF('Liv 2020'!$A116="LM",INDIRECT("'Liv 2020'!"&amp;'Country Selector'!$B$3&amp;ROW($A116))*10^12,0)*'Process Emissions Multipliers'!$B$54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 s="214">
        <f ca="1">IF('Liv 2030'!$A116="LM",INDIRECT("'Liv 2030'!"&amp;'Country Selector'!$B$3&amp;ROW($A116))*10^12,0)*'Process Emissions Multipliers'!$D$54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4">
        <f ca="1">V108*'Process Emissions Multipliers'!$E$54</f>
        <v>0</v>
      </c>
    </row>
    <row r="109" spans="1:42">
      <c r="A109" s="74">
        <v>57</v>
      </c>
      <c r="B109">
        <f ca="1">IF('Liv 2010'!$A117="LM",INDIRECT("'Liv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 s="214">
        <f ca="1">IF('Liv 2020'!$A117="LM",INDIRECT("'Liv 2020'!"&amp;'Country Selector'!$B$3&amp;ROW($A117))*10^12,0)*'Process Emissions Multipliers'!$B$54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 s="214">
        <f ca="1">IF('Liv 2030'!$A117="LM",INDIRECT("'Liv 2030'!"&amp;'Country Selector'!$B$3&amp;ROW($A117))*10^12,0)*'Process Emissions Multipliers'!$D$54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4">
        <f ca="1">V109*'Process Emissions Multipliers'!$E$54</f>
        <v>0</v>
      </c>
    </row>
    <row r="110" spans="1:42">
      <c r="A110" s="74">
        <v>58</v>
      </c>
      <c r="B110">
        <f ca="1">IF('Liv 2010'!$A118="LM",INDIRECT("'Liv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 s="214">
        <f ca="1">IF('Liv 2020'!$A118="LM",INDIRECT("'Liv 2020'!"&amp;'Country Selector'!$B$3&amp;ROW($A118))*10^12,0)*'Process Emissions Multipliers'!$B$54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 s="214">
        <f ca="1">IF('Liv 2030'!$A118="LM",INDIRECT("'Liv 2030'!"&amp;'Country Selector'!$B$3&amp;ROW($A118))*10^12,0)*'Process Emissions Multipliers'!$D$54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4">
        <f ca="1">V110*'Process Emissions Multipliers'!$E$54</f>
        <v>0</v>
      </c>
    </row>
    <row r="111" spans="1:42">
      <c r="A111" s="74">
        <v>59</v>
      </c>
      <c r="B111">
        <f ca="1">IF('Liv 2010'!$A119="LM",INDIRECT("'Liv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 s="214">
        <f ca="1">IF('Liv 2020'!$A119="LM",INDIRECT("'Liv 2020'!"&amp;'Country Selector'!$B$3&amp;ROW($A119))*10^12,0)*'Process Emissions Multipliers'!$B$54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 s="214">
        <f ca="1">IF('Liv 2030'!$A119="LM",INDIRECT("'Liv 2030'!"&amp;'Country Selector'!$B$3&amp;ROW($A119))*10^12,0)*'Process Emissions Multipliers'!$D$54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4">
        <f ca="1">V111*'Process Emissions Multipliers'!$E$54</f>
        <v>0</v>
      </c>
    </row>
    <row r="112" spans="1:42">
      <c r="A112" s="74">
        <v>60</v>
      </c>
      <c r="B112">
        <f ca="1">IF('Liv 2010'!$A120="LM",INDIRECT("'Liv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 s="214">
        <f ca="1">IF('Liv 2020'!$A120="LM",INDIRECT("'Liv 2020'!"&amp;'Country Selector'!$B$3&amp;ROW($A120))*10^12,0)*'Process Emissions Multipliers'!$B$54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 s="214">
        <f ca="1">IF('Liv 2030'!$A120="LM",INDIRECT("'Liv 2030'!"&amp;'Country Selector'!$B$3&amp;ROW($A120))*10^12,0)*'Process Emissions Multipliers'!$D$54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4">
        <f ca="1">V112*'Process Emissions Multipliers'!$E$54</f>
        <v>0</v>
      </c>
    </row>
    <row r="113" spans="1:42">
      <c r="A113" s="74">
        <v>61</v>
      </c>
      <c r="B113">
        <f ca="1">IF('Liv 2010'!$A121="LM",INDIRECT("'Liv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 s="214">
        <f ca="1">IF('Liv 2020'!$A121="LM",INDIRECT("'Liv 2020'!"&amp;'Country Selector'!$B$3&amp;ROW($A121))*10^12,0)*'Process Emissions Multipliers'!$B$54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 s="214">
        <f ca="1">IF('Liv 2030'!$A121="LM",INDIRECT("'Liv 2030'!"&amp;'Country Selector'!$B$3&amp;ROW($A121))*10^12,0)*'Process Emissions Multipliers'!$D$54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214">
        <f ca="1">V113*'Process Emissions Multipliers'!$E$54</f>
        <v>0</v>
      </c>
    </row>
    <row r="114" spans="1:42">
      <c r="A114" s="74">
        <v>62</v>
      </c>
      <c r="B114">
        <f ca="1">IF('Liv 2010'!$A122="LM",INDIRECT("'Liv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 s="214">
        <f ca="1">IF('Liv 2020'!$A122="LM",INDIRECT("'Liv 2020'!"&amp;'Country Selector'!$B$3&amp;ROW($A122))*10^12,0)*'Process Emissions Multipliers'!$B$54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 s="214">
        <f ca="1">IF('Liv 2030'!$A122="LM",INDIRECT("'Liv 2030'!"&amp;'Country Selector'!$B$3&amp;ROW($A122))*10^12,0)*'Process Emissions Multipliers'!$D$54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4">
        <f ca="1">V114*'Process Emissions Multipliers'!$E$54</f>
        <v>0</v>
      </c>
    </row>
    <row r="115" spans="1:42">
      <c r="A115" s="74">
        <v>63</v>
      </c>
      <c r="B115">
        <f ca="1">IF('Liv 2010'!$A123="LM",INDIRECT("'Liv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 s="214">
        <f ca="1">IF('Liv 2020'!$A123="LM",INDIRECT("'Liv 2020'!"&amp;'Country Selector'!$B$3&amp;ROW($A123))*10^12,0)*'Process Emissions Multipliers'!$B$54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 s="214">
        <f ca="1">IF('Liv 2030'!$A123="LM",INDIRECT("'Liv 2030'!"&amp;'Country Selector'!$B$3&amp;ROW($A123))*10^12,0)*'Process Emissions Multipliers'!$D$54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4">
        <f ca="1">V115*'Process Emissions Multipliers'!$E$54</f>
        <v>0</v>
      </c>
    </row>
    <row r="116" spans="1:42">
      <c r="A116" s="74">
        <v>64</v>
      </c>
      <c r="B116">
        <f ca="1">IF('Liv 2010'!$A124="LM",INDIRECT("'Liv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 s="214">
        <f ca="1">IF('Liv 2020'!$A124="LM",INDIRECT("'Liv 2020'!"&amp;'Country Selector'!$B$3&amp;ROW($A124))*10^12,0)*'Process Emissions Multipliers'!$B$54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 s="214">
        <f ca="1">IF('Liv 2030'!$A124="LM",INDIRECT("'Liv 2030'!"&amp;'Country Selector'!$B$3&amp;ROW($A124))*10^12,0)*'Process Emissions Multipliers'!$D$54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4">
        <f ca="1">V116*'Process Emissions Multipliers'!$E$54</f>
        <v>0</v>
      </c>
    </row>
    <row r="117" spans="1:42">
      <c r="A117" s="74">
        <v>65</v>
      </c>
      <c r="B117">
        <f ca="1">IF('Liv 2010'!$A125="LM",INDIRECT("'Liv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 s="214">
        <f ca="1">IF('Liv 2020'!$A125="LM",INDIRECT("'Liv 2020'!"&amp;'Country Selector'!$B$3&amp;ROW($A125))*10^12,0)*'Process Emissions Multipliers'!$B$54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 s="214">
        <f ca="1">IF('Liv 2030'!$A125="LM",INDIRECT("'Liv 2030'!"&amp;'Country Selector'!$B$3&amp;ROW($A125))*10^12,0)*'Process Emissions Multipliers'!$D$54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214">
        <f ca="1">V117*'Process Emissions Multipliers'!$E$54</f>
        <v>0</v>
      </c>
    </row>
    <row r="118" spans="1:42">
      <c r="A118" s="74">
        <v>66</v>
      </c>
      <c r="B118">
        <f ca="1">IF('Liv 2010'!$A126="LM",INDIRECT("'Liv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 s="214">
        <f ca="1">IF('Liv 2020'!$A126="LM",INDIRECT("'Liv 2020'!"&amp;'Country Selector'!$B$3&amp;ROW($A126))*10^12,0)*'Process Emissions Multipliers'!$B$54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 s="214">
        <f ca="1">IF('Liv 2030'!$A126="LM",INDIRECT("'Liv 2030'!"&amp;'Country Selector'!$B$3&amp;ROW($A126))*10^12,0)*'Process Emissions Multipliers'!$D$54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4">
        <f ca="1">V118*'Process Emissions Multipliers'!$E$54</f>
        <v>0</v>
      </c>
    </row>
    <row r="119" spans="1:42">
      <c r="A119" s="74">
        <v>67</v>
      </c>
      <c r="B119">
        <f ca="1">IF('Liv 2010'!$A127="LM",INDIRECT("'Liv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 s="214">
        <f ca="1">IF('Liv 2020'!$A127="LM",INDIRECT("'Liv 2020'!"&amp;'Country Selector'!$B$3&amp;ROW($A127))*10^12,0)*'Process Emissions Multipliers'!$B$54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 s="214">
        <f ca="1">IF('Liv 2030'!$A127="LM",INDIRECT("'Liv 2030'!"&amp;'Country Selector'!$B$3&amp;ROW($A127))*10^12,0)*'Process Emissions Multipliers'!$D$54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4">
        <f ca="1">V119*'Process Emissions Multipliers'!$E$54</f>
        <v>0</v>
      </c>
    </row>
    <row r="120" spans="1:42">
      <c r="A120" s="74">
        <v>68</v>
      </c>
      <c r="B120">
        <f ca="1">IF('Liv 2010'!$A128="LM",INDIRECT("'Liv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 s="214">
        <f ca="1">IF('Liv 2020'!$A128="LM",INDIRECT("'Liv 2020'!"&amp;'Country Selector'!$B$3&amp;ROW($A128))*10^12,0)*'Process Emissions Multipliers'!$B$54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 s="214">
        <f ca="1">IF('Liv 2030'!$A128="LM",INDIRECT("'Liv 2030'!"&amp;'Country Selector'!$B$3&amp;ROW($A128))*10^12,0)*'Process Emissions Multipliers'!$D$54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4">
        <f ca="1">V120*'Process Emissions Multipliers'!$E$54</f>
        <v>0</v>
      </c>
    </row>
    <row r="121" spans="1:42">
      <c r="A121" s="74">
        <v>69</v>
      </c>
      <c r="B121">
        <f ca="1">IF('Liv 2010'!$A129="LM",INDIRECT("'Liv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 s="214">
        <f ca="1">IF('Liv 2020'!$A129="LM",INDIRECT("'Liv 2020'!"&amp;'Country Selector'!$B$3&amp;ROW($A129))*10^12,0)*'Process Emissions Multipliers'!$B$54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 s="214">
        <f ca="1">IF('Liv 2030'!$A129="LM",INDIRECT("'Liv 2030'!"&amp;'Country Selector'!$B$3&amp;ROW($A129))*10^12,0)*'Process Emissions Multipliers'!$D$54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4">
        <f ca="1">V121*'Process Emissions Multipliers'!$E$54</f>
        <v>0</v>
      </c>
    </row>
    <row r="122" spans="1:42">
      <c r="A122" s="74">
        <v>70</v>
      </c>
      <c r="B122">
        <f ca="1">IF('Liv 2010'!$A130="LM",INDIRECT("'Liv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 s="214">
        <f ca="1">IF('Liv 2020'!$A130="LM",INDIRECT("'Liv 2020'!"&amp;'Country Selector'!$B$3&amp;ROW($A130))*10^12,0)*'Process Emissions Multipliers'!$B$54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 s="214">
        <f ca="1">IF('Liv 2030'!$A130="LM",INDIRECT("'Liv 2030'!"&amp;'Country Selector'!$B$3&amp;ROW($A130))*10^12,0)*'Process Emissions Multipliers'!$D$54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4">
        <f ca="1">V122*'Process Emissions Multipliers'!$E$54</f>
        <v>0</v>
      </c>
    </row>
    <row r="123" spans="1:42">
      <c r="A123" s="74">
        <v>71</v>
      </c>
      <c r="B123">
        <f ca="1">IF('Liv 2010'!$A131="LM",INDIRECT("'Liv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 s="214">
        <f ca="1">IF('Liv 2020'!$A131="LM",INDIRECT("'Liv 2020'!"&amp;'Country Selector'!$B$3&amp;ROW($A131))*10^12,0)*'Process Emissions Multipliers'!$B$54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 s="214">
        <f ca="1">IF('Liv 2030'!$A131="LM",INDIRECT("'Liv 2030'!"&amp;'Country Selector'!$B$3&amp;ROW($A131))*10^12,0)*'Process Emissions Multipliers'!$D$54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4">
        <f ca="1">V123*'Process Emissions Multipliers'!$E$54</f>
        <v>0</v>
      </c>
    </row>
    <row r="124" spans="1:42">
      <c r="A124" s="74">
        <v>72</v>
      </c>
      <c r="B124">
        <f ca="1">IF('Liv 2010'!$A132="LM",INDIRECT("'Liv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 s="214">
        <f ca="1">IF('Liv 2020'!$A132="LM",INDIRECT("'Liv 2020'!"&amp;'Country Selector'!$B$3&amp;ROW($A132))*10^12,0)*'Process Emissions Multipliers'!$B$54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 s="214">
        <f ca="1">IF('Liv 2030'!$A132="LM",INDIRECT("'Liv 2030'!"&amp;'Country Selector'!$B$3&amp;ROW($A132))*10^12,0)*'Process Emissions Multipliers'!$D$54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4">
        <f ca="1">V124*'Process Emissions Multipliers'!$E$54</f>
        <v>0</v>
      </c>
    </row>
    <row r="125" spans="1:42">
      <c r="A125" s="74">
        <v>73</v>
      </c>
      <c r="B125">
        <f ca="1">IF('Liv 2010'!$A133="LM",INDIRECT("'Liv 2010'!"&amp;'Country Selector'!$B$3&amp;ROW($A133))*10^12,0)</f>
        <v>1570874218433.8577</v>
      </c>
      <c r="C125">
        <f t="shared" ca="1" si="15"/>
        <v>1635607532995.5676</v>
      </c>
      <c r="D125">
        <f t="shared" ca="1" si="20"/>
        <v>1700340847557.2778</v>
      </c>
      <c r="E125">
        <f t="shared" ca="1" si="20"/>
        <v>1765074162118.9878</v>
      </c>
      <c r="F125">
        <f t="shared" ca="1" si="20"/>
        <v>1829807476680.6978</v>
      </c>
      <c r="G125">
        <f t="shared" ca="1" si="20"/>
        <v>1894540791242.4077</v>
      </c>
      <c r="H125">
        <f t="shared" ca="1" si="20"/>
        <v>1959274105804.1177</v>
      </c>
      <c r="I125">
        <f t="shared" ca="1" si="20"/>
        <v>2024007420365.8281</v>
      </c>
      <c r="J125">
        <f t="shared" ca="1" si="20"/>
        <v>2088740734927.5378</v>
      </c>
      <c r="K125">
        <f t="shared" ca="1" si="20"/>
        <v>2153474049489.2478</v>
      </c>
      <c r="L125" s="214">
        <f ca="1">IF('Liv 2020'!$A133="LM",INDIRECT("'Liv 2020'!"&amp;'Country Selector'!$B$3&amp;ROW($A133))*10^12,0)*'Process Emissions Multipliers'!$B$54</f>
        <v>2218207364050.958</v>
      </c>
      <c r="M125">
        <f t="shared" ca="1" si="16"/>
        <v>2221404980852.2876</v>
      </c>
      <c r="N125">
        <f t="shared" ca="1" si="21"/>
        <v>2224602597653.6172</v>
      </c>
      <c r="O125">
        <f t="shared" ca="1" si="21"/>
        <v>2227800214454.9473</v>
      </c>
      <c r="P125">
        <f t="shared" ca="1" si="21"/>
        <v>2230997831256.2764</v>
      </c>
      <c r="Q125">
        <f t="shared" ca="1" si="21"/>
        <v>2234195448057.6064</v>
      </c>
      <c r="R125">
        <f t="shared" ca="1" si="21"/>
        <v>2237393064858.936</v>
      </c>
      <c r="S125">
        <f t="shared" ca="1" si="21"/>
        <v>2240590681660.2656</v>
      </c>
      <c r="T125">
        <f t="shared" ca="1" si="21"/>
        <v>2243788298461.5952</v>
      </c>
      <c r="U125">
        <f t="shared" ca="1" si="21"/>
        <v>2246985915262.9248</v>
      </c>
      <c r="V125" s="214">
        <f ca="1">IF('Liv 2030'!$A133="LM",INDIRECT("'Liv 2030'!"&amp;'Country Selector'!$B$3&amp;ROW($A133))*10^12,0)*'Process Emissions Multipliers'!$D$54</f>
        <v>2250183532064.2544</v>
      </c>
      <c r="W125" s="90">
        <f t="shared" ca="1" si="24"/>
        <v>2272253508993.3638</v>
      </c>
      <c r="X125" s="90">
        <f t="shared" ca="1" si="24"/>
        <v>2294323485922.4731</v>
      </c>
      <c r="Y125" s="90">
        <f t="shared" ca="1" si="24"/>
        <v>2316393462851.583</v>
      </c>
      <c r="Z125" s="90">
        <f t="shared" ca="1" si="24"/>
        <v>2338463439780.6924</v>
      </c>
      <c r="AA125" s="90">
        <f t="shared" ca="1" si="24"/>
        <v>2360533416709.8018</v>
      </c>
      <c r="AB125" s="90">
        <f t="shared" ca="1" si="24"/>
        <v>2382603393638.9111</v>
      </c>
      <c r="AC125" s="90">
        <f t="shared" ca="1" si="24"/>
        <v>2404673370568.0205</v>
      </c>
      <c r="AD125" s="90">
        <f t="shared" ca="1" si="24"/>
        <v>2426743347497.1299</v>
      </c>
      <c r="AE125" s="90">
        <f t="shared" ca="1" si="24"/>
        <v>2448813324426.2393</v>
      </c>
      <c r="AF125" s="90">
        <f t="shared" ca="1" si="24"/>
        <v>2470883301355.3486</v>
      </c>
      <c r="AG125" s="90">
        <f t="shared" ca="1" si="24"/>
        <v>2492953278284.458</v>
      </c>
      <c r="AH125" s="90">
        <f t="shared" ca="1" si="24"/>
        <v>2515023255213.5679</v>
      </c>
      <c r="AI125" s="90">
        <f t="shared" ca="1" si="24"/>
        <v>2537093232142.6772</v>
      </c>
      <c r="AJ125" s="90">
        <f t="shared" ca="1" si="24"/>
        <v>2559163209071.7866</v>
      </c>
      <c r="AK125" s="90">
        <f t="shared" ca="1" si="24"/>
        <v>2581233186000.896</v>
      </c>
      <c r="AL125" s="90">
        <f t="shared" ca="1" si="24"/>
        <v>2603303162930.0059</v>
      </c>
      <c r="AM125" s="90">
        <f t="shared" ca="1" si="23"/>
        <v>2625373139859.1152</v>
      </c>
      <c r="AN125" s="90">
        <f t="shared" ca="1" si="23"/>
        <v>2647443116788.2246</v>
      </c>
      <c r="AO125" s="90">
        <f t="shared" ca="1" si="23"/>
        <v>2669513093717.334</v>
      </c>
      <c r="AP125" s="214">
        <f ca="1">V125*'Process Emissions Multipliers'!$E$54</f>
        <v>2691583070646.4434</v>
      </c>
    </row>
    <row r="126" spans="1:42">
      <c r="A126" s="74">
        <v>74</v>
      </c>
      <c r="B126">
        <f ca="1">IF('Liv 2010'!$A134="LM",INDIRECT("'Liv 2010'!"&amp;'Country Selector'!$B$3&amp;ROW($A134))*10^12,0)</f>
        <v>1570874218433.8577</v>
      </c>
      <c r="C126">
        <f t="shared" ca="1" si="15"/>
        <v>1635607532995.5676</v>
      </c>
      <c r="D126">
        <f t="shared" ca="1" si="20"/>
        <v>1700340847557.2778</v>
      </c>
      <c r="E126">
        <f t="shared" ca="1" si="20"/>
        <v>1765074162118.9878</v>
      </c>
      <c r="F126">
        <f t="shared" ca="1" si="20"/>
        <v>1829807476680.6978</v>
      </c>
      <c r="G126">
        <f t="shared" ca="1" si="20"/>
        <v>1894540791242.4077</v>
      </c>
      <c r="H126">
        <f t="shared" ca="1" si="20"/>
        <v>1959274105804.1177</v>
      </c>
      <c r="I126">
        <f t="shared" ca="1" si="20"/>
        <v>2024007420365.8281</v>
      </c>
      <c r="J126">
        <f t="shared" ca="1" si="20"/>
        <v>2088740734927.5378</v>
      </c>
      <c r="K126">
        <f t="shared" ca="1" si="20"/>
        <v>2153474049489.2478</v>
      </c>
      <c r="L126" s="214">
        <f ca="1">IF('Liv 2020'!$A134="LM",INDIRECT("'Liv 2020'!"&amp;'Country Selector'!$B$3&amp;ROW($A134))*10^12,0)*'Process Emissions Multipliers'!$B$54</f>
        <v>2218207364050.958</v>
      </c>
      <c r="M126">
        <f t="shared" ca="1" si="16"/>
        <v>2221404980852.2876</v>
      </c>
      <c r="N126">
        <f t="shared" ca="1" si="21"/>
        <v>2224602597653.6172</v>
      </c>
      <c r="O126">
        <f t="shared" ca="1" si="21"/>
        <v>2227800214454.9473</v>
      </c>
      <c r="P126">
        <f t="shared" ca="1" si="21"/>
        <v>2230997831256.2764</v>
      </c>
      <c r="Q126">
        <f t="shared" ca="1" si="21"/>
        <v>2234195448057.6064</v>
      </c>
      <c r="R126">
        <f t="shared" ca="1" si="21"/>
        <v>2237393064858.936</v>
      </c>
      <c r="S126">
        <f t="shared" ca="1" si="21"/>
        <v>2240590681660.2656</v>
      </c>
      <c r="T126">
        <f t="shared" ca="1" si="21"/>
        <v>2243788298461.5952</v>
      </c>
      <c r="U126">
        <f t="shared" ca="1" si="21"/>
        <v>2246985915262.9248</v>
      </c>
      <c r="V126" s="214">
        <f ca="1">IF('Liv 2030'!$A134="LM",INDIRECT("'Liv 2030'!"&amp;'Country Selector'!$B$3&amp;ROW($A134))*10^12,0)*'Process Emissions Multipliers'!$D$54</f>
        <v>2250183532064.2544</v>
      </c>
      <c r="W126" s="90">
        <f t="shared" ca="1" si="24"/>
        <v>2272253508993.3638</v>
      </c>
      <c r="X126" s="90">
        <f t="shared" ca="1" si="24"/>
        <v>2294323485922.4731</v>
      </c>
      <c r="Y126" s="90">
        <f t="shared" ca="1" si="24"/>
        <v>2316393462851.583</v>
      </c>
      <c r="Z126" s="90">
        <f t="shared" ca="1" si="24"/>
        <v>2338463439780.6924</v>
      </c>
      <c r="AA126" s="90">
        <f t="shared" ca="1" si="24"/>
        <v>2360533416709.8018</v>
      </c>
      <c r="AB126" s="90">
        <f t="shared" ca="1" si="24"/>
        <v>2382603393638.9111</v>
      </c>
      <c r="AC126" s="90">
        <f t="shared" ca="1" si="24"/>
        <v>2404673370568.0205</v>
      </c>
      <c r="AD126" s="90">
        <f t="shared" ca="1" si="24"/>
        <v>2426743347497.1299</v>
      </c>
      <c r="AE126" s="90">
        <f t="shared" ca="1" si="24"/>
        <v>2448813324426.2393</v>
      </c>
      <c r="AF126" s="90">
        <f t="shared" ca="1" si="24"/>
        <v>2470883301355.3486</v>
      </c>
      <c r="AG126" s="90">
        <f t="shared" ca="1" si="24"/>
        <v>2492953278284.458</v>
      </c>
      <c r="AH126" s="90">
        <f t="shared" ca="1" si="24"/>
        <v>2515023255213.5679</v>
      </c>
      <c r="AI126" s="90">
        <f t="shared" ca="1" si="24"/>
        <v>2537093232142.6772</v>
      </c>
      <c r="AJ126" s="90">
        <f t="shared" ca="1" si="24"/>
        <v>2559163209071.7866</v>
      </c>
      <c r="AK126" s="90">
        <f t="shared" ca="1" si="24"/>
        <v>2581233186000.896</v>
      </c>
      <c r="AL126" s="90">
        <f t="shared" ref="AL126:AO141" ca="1" si="25">$V126*($AP$1-AL$1)/($AP$1-$V$1)+$AP126*(AL$1-$V$1)/($AP$1-$V$1)</f>
        <v>2603303162930.0059</v>
      </c>
      <c r="AM126" s="90">
        <f t="shared" ca="1" si="25"/>
        <v>2625373139859.1152</v>
      </c>
      <c r="AN126" s="90">
        <f t="shared" ca="1" si="25"/>
        <v>2647443116788.2246</v>
      </c>
      <c r="AO126" s="90">
        <f t="shared" ca="1" si="25"/>
        <v>2669513093717.334</v>
      </c>
      <c r="AP126" s="214">
        <f ca="1">V126*'Process Emissions Multipliers'!$E$54</f>
        <v>2691583070646.4434</v>
      </c>
    </row>
    <row r="127" spans="1:42">
      <c r="A127" s="74">
        <v>75</v>
      </c>
      <c r="B127">
        <f ca="1">IF('Liv 2010'!$A135="LM",INDIRECT("'Liv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 s="214">
        <f ca="1">IF('Liv 2020'!$A135="LM",INDIRECT("'Liv 2020'!"&amp;'Country Selector'!$B$3&amp;ROW($A135))*10^12,0)*'Process Emissions Multipliers'!$B$54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 s="214">
        <f ca="1">IF('Liv 2030'!$A135="LM",INDIRECT("'Liv 2030'!"&amp;'Country Selector'!$B$3&amp;ROW($A135))*10^12,0)*'Process Emissions Multipliers'!$D$54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4">
        <f ca="1">V127*'Process Emissions Multipliers'!$E$54</f>
        <v>0</v>
      </c>
    </row>
    <row r="128" spans="1:42">
      <c r="A128" s="74">
        <v>76</v>
      </c>
      <c r="B128">
        <f ca="1">IF('Liv 2010'!$A136="LM",INDIRECT("'Liv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 s="214">
        <f ca="1">IF('Liv 2020'!$A136="LM",INDIRECT("'Liv 2020'!"&amp;'Country Selector'!$B$3&amp;ROW($A136))*10^12,0)*'Process Emissions Multipliers'!$B$54</f>
        <v>0</v>
      </c>
      <c r="M128">
        <f t="shared" ref="M128:U156" ca="1" si="28">$L128*($V$1-M$1)/($V$1-$L$1)+$V128*(M$1-$L$1)/($V$1-$L$1)</f>
        <v>350217667342.41272</v>
      </c>
      <c r="N128">
        <f t="shared" ca="1" si="28"/>
        <v>700435334684.82544</v>
      </c>
      <c r="O128">
        <f t="shared" ca="1" si="28"/>
        <v>1050653002027.2383</v>
      </c>
      <c r="P128">
        <f t="shared" ca="1" si="28"/>
        <v>1400870669369.6509</v>
      </c>
      <c r="Q128">
        <f t="shared" ca="1" si="28"/>
        <v>1751088336712.0637</v>
      </c>
      <c r="R128">
        <f t="shared" ca="1" si="28"/>
        <v>2101306004054.4766</v>
      </c>
      <c r="S128">
        <f t="shared" ca="1" si="28"/>
        <v>2451523671396.8892</v>
      </c>
      <c r="T128">
        <f t="shared" ca="1" si="28"/>
        <v>2801741338739.3018</v>
      </c>
      <c r="U128">
        <f t="shared" ca="1" si="28"/>
        <v>3151959006081.7148</v>
      </c>
      <c r="V128" s="214">
        <f ca="1">IF('Liv 2030'!$A136="LM",INDIRECT("'Liv 2030'!"&amp;'Country Selector'!$B$3&amp;ROW($A136))*10^12,0)*'Process Emissions Multipliers'!$D$54</f>
        <v>3502176673424.1274</v>
      </c>
      <c r="W128" s="90">
        <f t="shared" ca="1" si="26"/>
        <v>3536526297480.4502</v>
      </c>
      <c r="X128" s="90">
        <f t="shared" ca="1" si="26"/>
        <v>3570875921536.7734</v>
      </c>
      <c r="Y128" s="90">
        <f t="shared" ca="1" si="26"/>
        <v>3605225545593.0957</v>
      </c>
      <c r="Z128" s="90">
        <f t="shared" ca="1" si="26"/>
        <v>3639575169649.4185</v>
      </c>
      <c r="AA128" s="90">
        <f t="shared" ca="1" si="26"/>
        <v>3673924793705.7417</v>
      </c>
      <c r="AB128" s="90">
        <f t="shared" ca="1" si="26"/>
        <v>3708274417762.0645</v>
      </c>
      <c r="AC128" s="90">
        <f t="shared" ca="1" si="26"/>
        <v>3742624041818.3867</v>
      </c>
      <c r="AD128" s="90">
        <f t="shared" ca="1" si="26"/>
        <v>3776973665874.71</v>
      </c>
      <c r="AE128" s="90">
        <f t="shared" ca="1" si="26"/>
        <v>3811323289931.0332</v>
      </c>
      <c r="AF128" s="90">
        <f t="shared" ca="1" si="26"/>
        <v>3845672913987.356</v>
      </c>
      <c r="AG128" s="90">
        <f t="shared" ca="1" si="26"/>
        <v>3880022538043.6787</v>
      </c>
      <c r="AH128" s="90">
        <f t="shared" ca="1" si="26"/>
        <v>3914372162100.0015</v>
      </c>
      <c r="AI128" s="90">
        <f t="shared" ca="1" si="26"/>
        <v>3948721786156.3242</v>
      </c>
      <c r="AJ128" s="90">
        <f t="shared" ca="1" si="26"/>
        <v>3983071410212.647</v>
      </c>
      <c r="AK128" s="90">
        <f t="shared" ca="1" si="26"/>
        <v>4017421034268.9697</v>
      </c>
      <c r="AL128" s="90">
        <f t="shared" ca="1" si="26"/>
        <v>4051770658325.293</v>
      </c>
      <c r="AM128" s="90">
        <f t="shared" ca="1" si="25"/>
        <v>4086120282381.6152</v>
      </c>
      <c r="AN128" s="90">
        <f t="shared" ca="1" si="25"/>
        <v>4120469906437.9385</v>
      </c>
      <c r="AO128" s="90">
        <f t="shared" ca="1" si="25"/>
        <v>4154819530494.2612</v>
      </c>
      <c r="AP128" s="214">
        <f ca="1">V128*'Process Emissions Multipliers'!$E$54</f>
        <v>4189169154550.584</v>
      </c>
    </row>
    <row r="129" spans="1:42">
      <c r="A129" s="74">
        <v>77</v>
      </c>
      <c r="B129">
        <f ca="1">IF('Liv 2010'!$A137="LM",INDIRECT("'Liv 2010'!"&amp;'Country Selector'!$B$3&amp;ROW($A137))*10^12,0)</f>
        <v>2209861542346.4951</v>
      </c>
      <c r="C129">
        <f t="shared" ca="1" si="27"/>
        <v>2330283261296.9673</v>
      </c>
      <c r="D129">
        <f t="shared" ca="1" si="27"/>
        <v>2450704980247.439</v>
      </c>
      <c r="E129">
        <f t="shared" ca="1" si="27"/>
        <v>2571126699197.9102</v>
      </c>
      <c r="F129">
        <f t="shared" ca="1" si="27"/>
        <v>2691548418148.3828</v>
      </c>
      <c r="G129">
        <f t="shared" ca="1" si="27"/>
        <v>2811970137098.8545</v>
      </c>
      <c r="H129">
        <f t="shared" ca="1" si="27"/>
        <v>2932391856049.3262</v>
      </c>
      <c r="I129">
        <f t="shared" ca="1" si="27"/>
        <v>3052813574999.7979</v>
      </c>
      <c r="J129">
        <f t="shared" ca="1" si="27"/>
        <v>3173235293950.27</v>
      </c>
      <c r="K129">
        <f t="shared" ca="1" si="27"/>
        <v>3293657012900.7422</v>
      </c>
      <c r="L129" s="214">
        <f ca="1">IF('Liv 2020'!$A137="LM",INDIRECT("'Liv 2020'!"&amp;'Country Selector'!$B$3&amp;ROW($A137))*10^12,0)*'Process Emissions Multipliers'!$B$54</f>
        <v>3414078731851.2139</v>
      </c>
      <c r="M129">
        <f t="shared" ca="1" si="28"/>
        <v>3072670858666.0928</v>
      </c>
      <c r="N129">
        <f t="shared" ca="1" si="28"/>
        <v>2731262985480.9712</v>
      </c>
      <c r="O129">
        <f t="shared" ca="1" si="28"/>
        <v>2389855112295.8496</v>
      </c>
      <c r="P129">
        <f t="shared" ca="1" si="28"/>
        <v>2048447239110.728</v>
      </c>
      <c r="Q129">
        <f t="shared" ca="1" si="28"/>
        <v>1707039365925.6069</v>
      </c>
      <c r="R129">
        <f t="shared" ca="1" si="28"/>
        <v>1365631492740.4856</v>
      </c>
      <c r="S129">
        <f t="shared" ca="1" si="28"/>
        <v>1024223619555.364</v>
      </c>
      <c r="T129">
        <f t="shared" ca="1" si="28"/>
        <v>682815746370.2428</v>
      </c>
      <c r="U129">
        <f t="shared" ca="1" si="28"/>
        <v>341407873185.1214</v>
      </c>
      <c r="V129" s="214">
        <f ca="1">IF('Liv 2030'!$A137="LM",INDIRECT("'Liv 2030'!"&amp;'Country Selector'!$B$3&amp;ROW($A137))*10^12,0)*'Process Emissions Multipliers'!$D$54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4">
        <f ca="1">V129*'Process Emissions Multipliers'!$E$54</f>
        <v>0</v>
      </c>
    </row>
    <row r="130" spans="1:42">
      <c r="A130" s="74">
        <v>78</v>
      </c>
      <c r="B130">
        <f ca="1">IF('Liv 2010'!$A138="LM",INDIRECT("'Liv 2010'!"&amp;'Country Selector'!$B$3&amp;ROW($A138))*10^12,0)</f>
        <v>2390914697508.4282</v>
      </c>
      <c r="C130">
        <f t="shared" ca="1" si="27"/>
        <v>2151823227757.5854</v>
      </c>
      <c r="D130">
        <f t="shared" ca="1" si="27"/>
        <v>1912731758006.7427</v>
      </c>
      <c r="E130">
        <f t="shared" ca="1" si="27"/>
        <v>1673640288255.8999</v>
      </c>
      <c r="F130">
        <f t="shared" ca="1" si="27"/>
        <v>1434548818505.0571</v>
      </c>
      <c r="G130">
        <f t="shared" ca="1" si="27"/>
        <v>1195457348754.2141</v>
      </c>
      <c r="H130">
        <f t="shared" ca="1" si="27"/>
        <v>956365879003.37134</v>
      </c>
      <c r="I130">
        <f t="shared" ca="1" si="27"/>
        <v>717274409252.52856</v>
      </c>
      <c r="J130">
        <f t="shared" ca="1" si="27"/>
        <v>478182939501.68567</v>
      </c>
      <c r="K130">
        <f t="shared" ca="1" si="27"/>
        <v>239091469750.84283</v>
      </c>
      <c r="L130" s="214">
        <f ca="1">IF('Liv 2020'!$A138="LM",INDIRECT("'Liv 2020'!"&amp;'Country Selector'!$B$3&amp;ROW($A138))*10^12,0)*'Process Emissions Multipliers'!$B$54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 s="214">
        <f ca="1">IF('Liv 2030'!$A138="LM",INDIRECT("'Liv 2030'!"&amp;'Country Selector'!$B$3&amp;ROW($A138))*10^12,0)*'Process Emissions Multipliers'!$D$54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4">
        <f ca="1">V130*'Process Emissions Multipliers'!$E$54</f>
        <v>0</v>
      </c>
    </row>
    <row r="131" spans="1:42">
      <c r="A131" s="74">
        <v>79</v>
      </c>
      <c r="B131">
        <f ca="1">IF('Liv 2010'!$A139="LM",INDIRECT("'Liv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 s="214">
        <f ca="1">IF('Liv 2020'!$A139="LM",INDIRECT("'Liv 2020'!"&amp;'Country Selector'!$B$3&amp;ROW($A139))*10^12,0)*'Process Emissions Multipliers'!$B$54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 s="214">
        <f ca="1">IF('Liv 2030'!$A139="LM",INDIRECT("'Liv 2030'!"&amp;'Country Selector'!$B$3&amp;ROW($A139))*10^12,0)*'Process Emissions Multipliers'!$D$54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4">
        <f ca="1">V131*'Process Emissions Multipliers'!$E$54</f>
        <v>0</v>
      </c>
    </row>
    <row r="132" spans="1:42">
      <c r="A132" s="74">
        <v>80</v>
      </c>
      <c r="B132">
        <f ca="1">IF('Liv 2010'!$A140="LM",INDIRECT("'Liv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 s="214">
        <f ca="1">IF('Liv 2020'!$A140="LM",INDIRECT("'Liv 2020'!"&amp;'Country Selector'!$B$3&amp;ROW($A140))*10^12,0)*'Process Emissions Multipliers'!$B$54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 s="214">
        <f ca="1">IF('Liv 2030'!$A140="LM",INDIRECT("'Liv 2030'!"&amp;'Country Selector'!$B$3&amp;ROW($A140))*10^12,0)*'Process Emissions Multipliers'!$D$54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4">
        <f ca="1">V132*'Process Emissions Multipliers'!$E$54</f>
        <v>0</v>
      </c>
    </row>
    <row r="133" spans="1:42">
      <c r="A133" s="74">
        <v>81</v>
      </c>
      <c r="B133">
        <f ca="1">IF('Liv 2010'!$A141="LM",INDIRECT("'Liv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 s="214">
        <f ca="1">IF('Liv 2020'!$A141="LM",INDIRECT("'Liv 2020'!"&amp;'Country Selector'!$B$3&amp;ROW($A141))*10^12,0)*'Process Emissions Multipliers'!$B$54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 s="214">
        <f ca="1">IF('Liv 2030'!$A141="LM",INDIRECT("'Liv 2030'!"&amp;'Country Selector'!$B$3&amp;ROW($A141))*10^12,0)*'Process Emissions Multipliers'!$D$54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4">
        <f ca="1">V133*'Process Emissions Multipliers'!$E$54</f>
        <v>0</v>
      </c>
    </row>
    <row r="134" spans="1:42">
      <c r="A134" s="74">
        <v>82</v>
      </c>
      <c r="B134">
        <f ca="1">IF('Liv 2010'!$A142="LM",INDIRECT("'Liv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 s="214">
        <f ca="1">IF('Liv 2020'!$A142="LM",INDIRECT("'Liv 2020'!"&amp;'Country Selector'!$B$3&amp;ROW($A142))*10^12,0)*'Process Emissions Multipliers'!$B$54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 s="214">
        <f ca="1">IF('Liv 2030'!$A142="LM",INDIRECT("'Liv 2030'!"&amp;'Country Selector'!$B$3&amp;ROW($A142))*10^12,0)*'Process Emissions Multipliers'!$D$54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214">
        <f ca="1">V134*'Process Emissions Multipliers'!$E$54</f>
        <v>0</v>
      </c>
    </row>
    <row r="135" spans="1:42">
      <c r="A135" s="74">
        <v>83</v>
      </c>
      <c r="B135">
        <f ca="1">IF('Liv 2010'!$A143="LM",INDIRECT("'Liv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 s="214">
        <f ca="1">IF('Liv 2020'!$A143="LM",INDIRECT("'Liv 2020'!"&amp;'Country Selector'!$B$3&amp;ROW($A143))*10^12,0)*'Process Emissions Multipliers'!$B$54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 s="214">
        <f ca="1">IF('Liv 2030'!$A143="LM",INDIRECT("'Liv 2030'!"&amp;'Country Selector'!$B$3&amp;ROW($A143))*10^12,0)*'Process Emissions Multipliers'!$D$54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4">
        <f ca="1">V135*'Process Emissions Multipliers'!$E$54</f>
        <v>0</v>
      </c>
    </row>
    <row r="136" spans="1:42">
      <c r="A136" s="74">
        <v>84</v>
      </c>
      <c r="B136">
        <f ca="1">IF('Liv 2010'!$A144="LM",INDIRECT("'Liv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 s="214">
        <f ca="1">IF('Liv 2020'!$A144="LM",INDIRECT("'Liv 2020'!"&amp;'Country Selector'!$B$3&amp;ROW($A144))*10^12,0)*'Process Emissions Multipliers'!$B$54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 s="214">
        <f ca="1">IF('Liv 2030'!$A144="LM",INDIRECT("'Liv 2030'!"&amp;'Country Selector'!$B$3&amp;ROW($A144))*10^12,0)*'Process Emissions Multipliers'!$D$54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4">
        <f ca="1">V136*'Process Emissions Multipliers'!$E$54</f>
        <v>0</v>
      </c>
    </row>
    <row r="137" spans="1:42">
      <c r="A137" s="74">
        <v>85</v>
      </c>
      <c r="B137">
        <f ca="1">IF('Liv 2010'!$A145="LM",INDIRECT("'Liv 2010'!"&amp;'Country Selector'!$B$3&amp;ROW($A145))*10^12,0)</f>
        <v>0</v>
      </c>
      <c r="C137">
        <f t="shared" ca="1" si="27"/>
        <v>349048842698.71417</v>
      </c>
      <c r="D137">
        <f t="shared" ca="1" si="27"/>
        <v>698097685397.42834</v>
      </c>
      <c r="E137">
        <f t="shared" ca="1" si="27"/>
        <v>1047146528096.1426</v>
      </c>
      <c r="F137">
        <f t="shared" ca="1" si="27"/>
        <v>1396195370794.8567</v>
      </c>
      <c r="G137">
        <f t="shared" ca="1" si="27"/>
        <v>1745244213493.5708</v>
      </c>
      <c r="H137">
        <f t="shared" ca="1" si="27"/>
        <v>2094293056192.2852</v>
      </c>
      <c r="I137">
        <f t="shared" ca="1" si="27"/>
        <v>2443341898890.999</v>
      </c>
      <c r="J137">
        <f t="shared" ca="1" si="27"/>
        <v>2792390741589.7134</v>
      </c>
      <c r="K137">
        <f t="shared" ca="1" si="27"/>
        <v>3141439584288.4272</v>
      </c>
      <c r="L137" s="214">
        <f ca="1">IF('Liv 2020'!$A145="LM",INDIRECT("'Liv 2020'!"&amp;'Country Selector'!$B$3&amp;ROW($A145))*10^12,0)*'Process Emissions Multipliers'!$B$54</f>
        <v>3490488426987.1416</v>
      </c>
      <c r="M137">
        <f t="shared" ca="1" si="28"/>
        <v>3141439584288.4272</v>
      </c>
      <c r="N137">
        <f t="shared" ca="1" si="28"/>
        <v>2792390741589.7134</v>
      </c>
      <c r="O137">
        <f t="shared" ca="1" si="28"/>
        <v>2443341898890.999</v>
      </c>
      <c r="P137">
        <f t="shared" ca="1" si="28"/>
        <v>2094293056192.2852</v>
      </c>
      <c r="Q137">
        <f t="shared" ca="1" si="28"/>
        <v>1745244213493.5708</v>
      </c>
      <c r="R137">
        <f t="shared" ca="1" si="28"/>
        <v>1396195370794.8567</v>
      </c>
      <c r="S137">
        <f t="shared" ca="1" si="28"/>
        <v>1047146528096.1426</v>
      </c>
      <c r="T137">
        <f t="shared" ca="1" si="28"/>
        <v>698097685397.42834</v>
      </c>
      <c r="U137">
        <f t="shared" ca="1" si="28"/>
        <v>349048842698.71417</v>
      </c>
      <c r="V137" s="214">
        <f ca="1">IF('Liv 2030'!$A145="LM",INDIRECT("'Liv 2030'!"&amp;'Country Selector'!$B$3&amp;ROW($A145))*10^12,0)*'Process Emissions Multipliers'!$D$54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4">
        <f ca="1">V137*'Process Emissions Multipliers'!$E$54</f>
        <v>0</v>
      </c>
    </row>
    <row r="138" spans="1:42">
      <c r="A138" s="74">
        <v>86</v>
      </c>
      <c r="B138">
        <f ca="1">IF('Liv 2010'!$A146="LM",INDIRECT("'Liv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 s="214">
        <f ca="1">IF('Liv 2020'!$A146="LM",INDIRECT("'Liv 2020'!"&amp;'Country Selector'!$B$3&amp;ROW($A146))*10^12,0)*'Process Emissions Multipliers'!$B$54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 s="214">
        <f ca="1">IF('Liv 2030'!$A146="LM",INDIRECT("'Liv 2030'!"&amp;'Country Selector'!$B$3&amp;ROW($A146))*10^12,0)*'Process Emissions Multipliers'!$D$54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4">
        <f ca="1">V138*'Process Emissions Multipliers'!$E$54</f>
        <v>0</v>
      </c>
    </row>
    <row r="139" spans="1:42">
      <c r="A139" s="74">
        <v>87</v>
      </c>
      <c r="B139">
        <f ca="1">IF('Liv 2010'!$A147="LM",INDIRECT("'Liv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 s="214">
        <f ca="1">IF('Liv 2020'!$A147="LM",INDIRECT("'Liv 2020'!"&amp;'Country Selector'!$B$3&amp;ROW($A147))*10^12,0)*'Process Emissions Multipliers'!$B$54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 s="214">
        <f ca="1">IF('Liv 2030'!$A147="LM",INDIRECT("'Liv 2030'!"&amp;'Country Selector'!$B$3&amp;ROW($A147))*10^12,0)*'Process Emissions Multipliers'!$D$54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4">
        <f ca="1">V139*'Process Emissions Multipliers'!$E$54</f>
        <v>0</v>
      </c>
    </row>
    <row r="140" spans="1:42">
      <c r="A140" s="74">
        <v>88</v>
      </c>
      <c r="B140">
        <f ca="1">IF('Liv 2010'!$A148="LM",INDIRECT("'Liv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 s="214">
        <f ca="1">IF('Liv 2020'!$A148="LM",INDIRECT("'Liv 2020'!"&amp;'Country Selector'!$B$3&amp;ROW($A148))*10^12,0)*'Process Emissions Multipliers'!$B$54</f>
        <v>0</v>
      </c>
      <c r="M140">
        <f t="shared" ca="1" si="28"/>
        <v>350217667342.41223</v>
      </c>
      <c r="N140">
        <f t="shared" ca="1" si="28"/>
        <v>700435334684.82446</v>
      </c>
      <c r="O140">
        <f t="shared" ca="1" si="28"/>
        <v>1050653002027.2367</v>
      </c>
      <c r="P140">
        <f t="shared" ca="1" si="28"/>
        <v>1400870669369.6489</v>
      </c>
      <c r="Q140">
        <f t="shared" ca="1" si="28"/>
        <v>1751088336712.061</v>
      </c>
      <c r="R140">
        <f t="shared" ca="1" si="28"/>
        <v>2101306004054.4734</v>
      </c>
      <c r="S140">
        <f t="shared" ca="1" si="28"/>
        <v>2451523671396.8857</v>
      </c>
      <c r="T140">
        <f t="shared" ca="1" si="28"/>
        <v>2801741338739.2979</v>
      </c>
      <c r="U140">
        <f t="shared" ca="1" si="28"/>
        <v>3151959006081.71</v>
      </c>
      <c r="V140" s="214">
        <f ca="1">IF('Liv 2030'!$A148="LM",INDIRECT("'Liv 2030'!"&amp;'Country Selector'!$B$3&amp;ROW($A148))*10^12,0)*'Process Emissions Multipliers'!$D$54</f>
        <v>3502176673424.1221</v>
      </c>
      <c r="W140" s="90">
        <f t="shared" ca="1" si="26"/>
        <v>3536526297480.4448</v>
      </c>
      <c r="X140" s="90">
        <f t="shared" ca="1" si="26"/>
        <v>3570875921536.7676</v>
      </c>
      <c r="Y140" s="90">
        <f t="shared" ca="1" si="26"/>
        <v>3605225545593.0903</v>
      </c>
      <c r="Z140" s="90">
        <f t="shared" ca="1" si="26"/>
        <v>3639575169649.4131</v>
      </c>
      <c r="AA140" s="90">
        <f t="shared" ca="1" si="26"/>
        <v>3673924793705.7354</v>
      </c>
      <c r="AB140" s="90">
        <f t="shared" ca="1" si="26"/>
        <v>3708274417762.0586</v>
      </c>
      <c r="AC140" s="90">
        <f t="shared" ca="1" si="26"/>
        <v>3742624041818.3809</v>
      </c>
      <c r="AD140" s="90">
        <f t="shared" ca="1" si="26"/>
        <v>3776973665874.7041</v>
      </c>
      <c r="AE140" s="90">
        <f t="shared" ca="1" si="26"/>
        <v>3811323289931.0269</v>
      </c>
      <c r="AF140" s="90">
        <f t="shared" ca="1" si="26"/>
        <v>3845672913987.3496</v>
      </c>
      <c r="AG140" s="90">
        <f t="shared" ca="1" si="26"/>
        <v>3880022538043.6724</v>
      </c>
      <c r="AH140" s="90">
        <f t="shared" ca="1" si="26"/>
        <v>3914372162099.9951</v>
      </c>
      <c r="AI140" s="90">
        <f t="shared" ca="1" si="26"/>
        <v>3948721786156.3179</v>
      </c>
      <c r="AJ140" s="90">
        <f t="shared" ca="1" si="26"/>
        <v>3983071410212.6406</v>
      </c>
      <c r="AK140" s="90">
        <f t="shared" ca="1" si="26"/>
        <v>4017421034268.9629</v>
      </c>
      <c r="AL140" s="90">
        <f t="shared" ca="1" si="26"/>
        <v>4051770658325.2861</v>
      </c>
      <c r="AM140" s="90">
        <f t="shared" ca="1" si="25"/>
        <v>4086120282381.6089</v>
      </c>
      <c r="AN140" s="90">
        <f t="shared" ca="1" si="25"/>
        <v>4120469906437.9316</v>
      </c>
      <c r="AO140" s="90">
        <f t="shared" ca="1" si="25"/>
        <v>4154819530494.2544</v>
      </c>
      <c r="AP140" s="214">
        <f ca="1">V140*'Process Emissions Multipliers'!$E$54</f>
        <v>4189169154550.5771</v>
      </c>
    </row>
    <row r="141" spans="1:42">
      <c r="A141" s="74">
        <v>89</v>
      </c>
      <c r="B141">
        <f ca="1">IF('Liv 2010'!$A149="LM",INDIRECT("'Liv 2010'!"&amp;'Country Selector'!$B$3&amp;ROW($A149))*10^12,0)</f>
        <v>0</v>
      </c>
      <c r="C141">
        <f t="shared" ca="1" si="27"/>
        <v>341407873185.11975</v>
      </c>
      <c r="D141">
        <f t="shared" ca="1" si="27"/>
        <v>682815746370.2395</v>
      </c>
      <c r="E141">
        <f t="shared" ca="1" si="27"/>
        <v>1024223619555.3594</v>
      </c>
      <c r="F141">
        <f t="shared" ca="1" si="27"/>
        <v>1365631492740.479</v>
      </c>
      <c r="G141">
        <f t="shared" ca="1" si="27"/>
        <v>1707039365925.5989</v>
      </c>
      <c r="H141">
        <f t="shared" ca="1" si="27"/>
        <v>2048447239110.7188</v>
      </c>
      <c r="I141">
        <f t="shared" ca="1" si="27"/>
        <v>2389855112295.8384</v>
      </c>
      <c r="J141">
        <f t="shared" ca="1" si="27"/>
        <v>2731262985480.958</v>
      </c>
      <c r="K141">
        <f t="shared" ca="1" si="27"/>
        <v>3072670858666.0781</v>
      </c>
      <c r="L141" s="214">
        <f ca="1">IF('Liv 2020'!$A149="LM",INDIRECT("'Liv 2020'!"&amp;'Country Selector'!$B$3&amp;ROW($A149))*10^12,0)*'Process Emissions Multipliers'!$B$54</f>
        <v>3414078731851.1978</v>
      </c>
      <c r="M141">
        <f t="shared" ca="1" si="28"/>
        <v>3072670858666.0781</v>
      </c>
      <c r="N141">
        <f t="shared" ca="1" si="28"/>
        <v>2731262985480.958</v>
      </c>
      <c r="O141">
        <f t="shared" ca="1" si="28"/>
        <v>2389855112295.8384</v>
      </c>
      <c r="P141">
        <f t="shared" ca="1" si="28"/>
        <v>2048447239110.7188</v>
      </c>
      <c r="Q141">
        <f t="shared" ca="1" si="28"/>
        <v>1707039365925.5989</v>
      </c>
      <c r="R141">
        <f t="shared" ca="1" si="28"/>
        <v>1365631492740.479</v>
      </c>
      <c r="S141">
        <f t="shared" ca="1" si="28"/>
        <v>1024223619555.3594</v>
      </c>
      <c r="T141">
        <f t="shared" ca="1" si="28"/>
        <v>682815746370.2395</v>
      </c>
      <c r="U141">
        <f t="shared" ca="1" si="28"/>
        <v>341407873185.11975</v>
      </c>
      <c r="V141" s="214">
        <f ca="1">IF('Liv 2030'!$A149="LM",INDIRECT("'Liv 2030'!"&amp;'Country Selector'!$B$3&amp;ROW($A149))*10^12,0)*'Process Emissions Multipliers'!$D$54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214">
        <f ca="1">V141*'Process Emissions Multipliers'!$E$54</f>
        <v>0</v>
      </c>
    </row>
    <row r="142" spans="1:42">
      <c r="A142" s="74">
        <v>90</v>
      </c>
      <c r="B142">
        <f ca="1">IF('Liv 2010'!$A150="LM",INDIRECT("'Liv 2010'!"&amp;'Country Selector'!$B$3&amp;ROW($A150))*10^12,0)</f>
        <v>2390914697508.4282</v>
      </c>
      <c r="C142">
        <f t="shared" ca="1" si="27"/>
        <v>2151823227757.5854</v>
      </c>
      <c r="D142">
        <f t="shared" ca="1" si="27"/>
        <v>1912731758006.7427</v>
      </c>
      <c r="E142">
        <f t="shared" ca="1" si="27"/>
        <v>1673640288255.8999</v>
      </c>
      <c r="F142">
        <f t="shared" ca="1" si="27"/>
        <v>1434548818505.0571</v>
      </c>
      <c r="G142">
        <f t="shared" ca="1" si="27"/>
        <v>1195457348754.2141</v>
      </c>
      <c r="H142">
        <f t="shared" ca="1" si="27"/>
        <v>956365879003.37134</v>
      </c>
      <c r="I142">
        <f t="shared" ca="1" si="27"/>
        <v>717274409252.52856</v>
      </c>
      <c r="J142">
        <f t="shared" ca="1" si="27"/>
        <v>478182939501.68567</v>
      </c>
      <c r="K142">
        <f t="shared" ca="1" si="27"/>
        <v>239091469750.84283</v>
      </c>
      <c r="L142" s="214">
        <f ca="1">IF('Liv 2020'!$A150="LM",INDIRECT("'Liv 2020'!"&amp;'Country Selector'!$B$3&amp;ROW($A150))*10^12,0)*'Process Emissions Multipliers'!$B$54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 s="214">
        <f ca="1">IF('Liv 2030'!$A150="LM",INDIRECT("'Liv 2030'!"&amp;'Country Selector'!$B$3&amp;ROW($A150))*10^12,0)*'Process Emissions Multipliers'!$D$54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4">
        <f ca="1">V142*'Process Emissions Multipliers'!$E$54</f>
        <v>0</v>
      </c>
    </row>
    <row r="143" spans="1:42">
      <c r="A143" s="74">
        <v>91</v>
      </c>
      <c r="B143">
        <f ca="1">IF('Liv 2010'!$A151="LM",INDIRECT("'Liv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 s="214">
        <f ca="1">IF('Liv 2020'!$A151="LM",INDIRECT("'Liv 2020'!"&amp;'Country Selector'!$B$3&amp;ROW($A151))*10^12,0)*'Process Emissions Multipliers'!$B$54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 s="214">
        <f ca="1">IF('Liv 2030'!$A151="LM",INDIRECT("'Liv 2030'!"&amp;'Country Selector'!$B$3&amp;ROW($A151))*10^12,0)*'Process Emissions Multipliers'!$D$54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4">
        <f ca="1">V143*'Process Emissions Multipliers'!$E$54</f>
        <v>0</v>
      </c>
    </row>
    <row r="144" spans="1:42">
      <c r="A144" s="74">
        <v>92</v>
      </c>
      <c r="B144">
        <f ca="1">IF('Liv 2010'!$A152="LM",INDIRECT("'Liv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 s="214">
        <f ca="1">IF('Liv 2020'!$A152="LM",INDIRECT("'Liv 2020'!"&amp;'Country Selector'!$B$3&amp;ROW($A152))*10^12,0)*'Process Emissions Multipliers'!$B$54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 s="214">
        <f ca="1">IF('Liv 2030'!$A152="LM",INDIRECT("'Liv 2030'!"&amp;'Country Selector'!$B$3&amp;ROW($A152))*10^12,0)*'Process Emissions Multipliers'!$D$54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4">
        <f ca="1">V144*'Process Emissions Multipliers'!$E$54</f>
        <v>0</v>
      </c>
    </row>
    <row r="145" spans="1:42">
      <c r="A145" s="74">
        <v>93</v>
      </c>
      <c r="B145">
        <f ca="1">IF('Liv 2010'!$A153="LM",INDIRECT("'Liv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 s="214">
        <f ca="1">IF('Liv 2020'!$A153="LM",INDIRECT("'Liv 2020'!"&amp;'Country Selector'!$B$3&amp;ROW($A153))*10^12,0)*'Process Emissions Multipliers'!$B$54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 s="214">
        <f ca="1">IF('Liv 2030'!$A153="LM",INDIRECT("'Liv 2030'!"&amp;'Country Selector'!$B$3&amp;ROW($A153))*10^12,0)*'Process Emissions Multipliers'!$D$54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4">
        <f ca="1">V145*'Process Emissions Multipliers'!$E$54</f>
        <v>0</v>
      </c>
    </row>
    <row r="146" spans="1:42">
      <c r="A146" s="74">
        <v>94</v>
      </c>
      <c r="B146">
        <f ca="1">IF('Liv 2010'!$A154="LM",INDIRECT("'Liv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 s="214">
        <f ca="1">IF('Liv 2020'!$A154="LM",INDIRECT("'Liv 2020'!"&amp;'Country Selector'!$B$3&amp;ROW($A154))*10^12,0)*'Process Emissions Multipliers'!$B$54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 s="214">
        <f ca="1">IF('Liv 2030'!$A154="LM",INDIRECT("'Liv 2030'!"&amp;'Country Selector'!$B$3&amp;ROW($A154))*10^12,0)*'Process Emissions Multipliers'!$D$54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4">
        <f ca="1">V146*'Process Emissions Multipliers'!$E$54</f>
        <v>0</v>
      </c>
    </row>
    <row r="147" spans="1:42">
      <c r="A147" s="74">
        <v>95</v>
      </c>
      <c r="B147">
        <f ca="1">IF('Liv 2010'!$A155="LM",INDIRECT("'Liv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 s="214">
        <f ca="1">IF('Liv 2020'!$A155="LM",INDIRECT("'Liv 2020'!"&amp;'Country Selector'!$B$3&amp;ROW($A155))*10^12,0)*'Process Emissions Multipliers'!$B$54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 s="214">
        <f ca="1">IF('Liv 2030'!$A155="LM",INDIRECT("'Liv 2030'!"&amp;'Country Selector'!$B$3&amp;ROW($A155))*10^12,0)*'Process Emissions Multipliers'!$D$54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4">
        <f ca="1">V147*'Process Emissions Multipliers'!$E$54</f>
        <v>0</v>
      </c>
    </row>
    <row r="148" spans="1:42">
      <c r="A148" s="74">
        <v>96</v>
      </c>
      <c r="B148">
        <f ca="1">IF('Liv 2010'!$A156="LM",INDIRECT("'Liv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 s="214">
        <f ca="1">IF('Liv 2020'!$A156="LM",INDIRECT("'Liv 2020'!"&amp;'Country Selector'!$B$3&amp;ROW($A156))*10^12,0)*'Process Emissions Multipliers'!$B$54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 s="214">
        <f ca="1">IF('Liv 2030'!$A156="LM",INDIRECT("'Liv 2030'!"&amp;'Country Selector'!$B$3&amp;ROW($A156))*10^12,0)*'Process Emissions Multipliers'!$D$54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214">
        <f ca="1">V148*'Process Emissions Multipliers'!$E$54</f>
        <v>0</v>
      </c>
    </row>
    <row r="149" spans="1:42">
      <c r="A149" s="74">
        <v>97</v>
      </c>
      <c r="B149">
        <f ca="1">IF('Liv 2010'!$A157="LM",INDIRECT("'Liv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 s="214">
        <f ca="1">IF('Liv 2020'!$A157="LM",INDIRECT("'Liv 2020'!"&amp;'Country Selector'!$B$3&amp;ROW($A157))*10^12,0)*'Process Emissions Multipliers'!$B$54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 s="214">
        <f ca="1">IF('Liv 2030'!$A157="LM",INDIRECT("'Liv 2030'!"&amp;'Country Selector'!$B$3&amp;ROW($A157))*10^12,0)*'Process Emissions Multipliers'!$D$54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4">
        <f ca="1">V149*'Process Emissions Multipliers'!$E$54</f>
        <v>0</v>
      </c>
    </row>
    <row r="150" spans="1:42">
      <c r="A150" s="74">
        <v>98</v>
      </c>
      <c r="B150">
        <f ca="1">IF('Liv 2010'!$A158="LM",INDIRECT("'Liv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 s="214">
        <f ca="1">IF('Liv 2020'!$A158="LM",INDIRECT("'Liv 2020'!"&amp;'Country Selector'!$B$3&amp;ROW($A158))*10^12,0)*'Process Emissions Multipliers'!$B$54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 s="214">
        <f ca="1">IF('Liv 2030'!$A158="LM",INDIRECT("'Liv 2030'!"&amp;'Country Selector'!$B$3&amp;ROW($A158))*10^12,0)*'Process Emissions Multipliers'!$D$54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4">
        <f ca="1">V150*'Process Emissions Multipliers'!$E$54</f>
        <v>0</v>
      </c>
    </row>
    <row r="151" spans="1:42">
      <c r="A151" s="74">
        <v>99</v>
      </c>
      <c r="B151">
        <f ca="1">IF('Liv 2010'!$A159="LM",INDIRECT("'Liv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 s="214">
        <f ca="1">IF('Liv 2020'!$A159="LM",INDIRECT("'Liv 2020'!"&amp;'Country Selector'!$B$3&amp;ROW($A159))*10^12,0)*'Process Emissions Multipliers'!$B$54</f>
        <v>0</v>
      </c>
      <c r="M151">
        <f t="shared" ca="1" si="28"/>
        <v>388022579318.86414</v>
      </c>
      <c r="N151">
        <f t="shared" ca="1" si="28"/>
        <v>776045158637.72827</v>
      </c>
      <c r="O151">
        <f t="shared" ca="1" si="28"/>
        <v>1164067737956.5925</v>
      </c>
      <c r="P151">
        <f t="shared" ca="1" si="28"/>
        <v>1552090317275.4565</v>
      </c>
      <c r="Q151">
        <f t="shared" ca="1" si="28"/>
        <v>1940112896594.3208</v>
      </c>
      <c r="R151">
        <f t="shared" ca="1" si="28"/>
        <v>2328135475913.1851</v>
      </c>
      <c r="S151">
        <f t="shared" ca="1" si="28"/>
        <v>2716158055232.0493</v>
      </c>
      <c r="T151">
        <f t="shared" ca="1" si="28"/>
        <v>3104180634550.9131</v>
      </c>
      <c r="U151">
        <f t="shared" ca="1" si="28"/>
        <v>3492203213869.7773</v>
      </c>
      <c r="V151" s="214">
        <f ca="1">IF('Liv 2030'!$A159="LM",INDIRECT("'Liv 2030'!"&amp;'Country Selector'!$B$3&amp;ROW($A159))*10^12,0)*'Process Emissions Multipliers'!$D$54</f>
        <v>3880225793188.6416</v>
      </c>
      <c r="W151" s="90">
        <f t="shared" ca="1" si="30"/>
        <v>3918283352723.2847</v>
      </c>
      <c r="X151" s="90">
        <f t="shared" ca="1" si="30"/>
        <v>3956340912257.9277</v>
      </c>
      <c r="Y151" s="90">
        <f t="shared" ca="1" si="30"/>
        <v>3994398471792.5703</v>
      </c>
      <c r="Z151" s="90">
        <f t="shared" ca="1" si="30"/>
        <v>4032456031327.2139</v>
      </c>
      <c r="AA151" s="90">
        <f t="shared" ca="1" si="30"/>
        <v>4070513590861.8574</v>
      </c>
      <c r="AB151" s="90">
        <f t="shared" ca="1" si="30"/>
        <v>4108571150396.5</v>
      </c>
      <c r="AC151" s="90">
        <f t="shared" ca="1" si="30"/>
        <v>4146628709931.1431</v>
      </c>
      <c r="AD151" s="90">
        <f t="shared" ca="1" si="30"/>
        <v>4184686269465.7861</v>
      </c>
      <c r="AE151" s="90">
        <f t="shared" ca="1" si="30"/>
        <v>4222743829000.4287</v>
      </c>
      <c r="AF151" s="90">
        <f t="shared" ca="1" si="30"/>
        <v>4260801388535.0723</v>
      </c>
      <c r="AG151" s="90">
        <f t="shared" ca="1" si="30"/>
        <v>4298858948069.7153</v>
      </c>
      <c r="AH151" s="90">
        <f t="shared" ca="1" si="30"/>
        <v>4336916507604.3579</v>
      </c>
      <c r="AI151" s="90">
        <f t="shared" ca="1" si="30"/>
        <v>4374974067139.002</v>
      </c>
      <c r="AJ151" s="90">
        <f t="shared" ca="1" si="30"/>
        <v>4413031626673.6445</v>
      </c>
      <c r="AK151" s="90">
        <f t="shared" ca="1" si="30"/>
        <v>4451089186208.2881</v>
      </c>
      <c r="AL151" s="90">
        <f t="shared" ca="1" si="30"/>
        <v>4489146745742.9307</v>
      </c>
      <c r="AM151" s="90">
        <f t="shared" ca="1" si="29"/>
        <v>4527204305277.5732</v>
      </c>
      <c r="AN151" s="90">
        <f t="shared" ca="1" si="29"/>
        <v>4565261864812.2168</v>
      </c>
      <c r="AO151" s="90">
        <f t="shared" ca="1" si="29"/>
        <v>4603319424346.8594</v>
      </c>
      <c r="AP151" s="214">
        <f ca="1">V151*'Process Emissions Multipliers'!$E$54</f>
        <v>4641376983881.5029</v>
      </c>
    </row>
    <row r="152" spans="1:42">
      <c r="A152" s="74">
        <v>100</v>
      </c>
      <c r="B152">
        <f ca="1">IF('Liv 2010'!$A160="LM",INDIRECT("'Liv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 s="214">
        <f ca="1">IF('Liv 2020'!$A160="LM",INDIRECT("'Liv 2020'!"&amp;'Country Selector'!$B$3&amp;ROW($A160))*10^12,0)*'Process Emissions Multipliers'!$B$54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 s="214">
        <f ca="1">IF('Liv 2030'!$A160="LM",INDIRECT("'Liv 2030'!"&amp;'Country Selector'!$B$3&amp;ROW($A160))*10^12,0)*'Process Emissions Multipliers'!$D$54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4">
        <f ca="1">V152*'Process Emissions Multipliers'!$E$54</f>
        <v>0</v>
      </c>
    </row>
    <row r="153" spans="1:42">
      <c r="A153" s="74">
        <v>150</v>
      </c>
      <c r="B153">
        <f ca="1">IF('Liv 2010'!$A161="LM",INDIRECT("'Liv 2010'!"&amp;'Country Selector'!$B$3&amp;ROW($A161))*10^12,0)</f>
        <v>4712622655301.5801</v>
      </c>
      <c r="C153">
        <f t="shared" ca="1" si="27"/>
        <v>4906822598986.708</v>
      </c>
      <c r="D153">
        <f t="shared" ca="1" si="27"/>
        <v>5101022542671.8369</v>
      </c>
      <c r="E153">
        <f t="shared" ca="1" si="27"/>
        <v>5295222486356.9658</v>
      </c>
      <c r="F153">
        <f t="shared" ca="1" si="27"/>
        <v>5489422430042.0938</v>
      </c>
      <c r="G153">
        <f t="shared" ca="1" si="27"/>
        <v>5683622373727.2227</v>
      </c>
      <c r="H153">
        <f t="shared" ca="1" si="27"/>
        <v>5877822317412.3506</v>
      </c>
      <c r="I153">
        <f t="shared" ca="1" si="27"/>
        <v>6072022261097.4785</v>
      </c>
      <c r="J153">
        <f t="shared" ca="1" si="27"/>
        <v>6266222204782.6074</v>
      </c>
      <c r="K153">
        <f t="shared" ca="1" si="27"/>
        <v>6460422148467.7363</v>
      </c>
      <c r="L153" s="214">
        <f ca="1">IF('Liv 2020'!$A161="LM",INDIRECT("'Liv 2020'!"&amp;'Country Selector'!$B$3&amp;ROW($A161))*10^12,0)*'Process Emissions Multipliers'!$B$54</f>
        <v>6654622092152.8643</v>
      </c>
      <c r="M153">
        <f t="shared" ca="1" si="28"/>
        <v>6794118728757.0244</v>
      </c>
      <c r="N153">
        <f t="shared" ca="1" si="28"/>
        <v>6933615365361.1836</v>
      </c>
      <c r="O153">
        <f t="shared" ca="1" si="28"/>
        <v>7073112001965.3447</v>
      </c>
      <c r="P153">
        <f t="shared" ca="1" si="28"/>
        <v>7212608638569.5049</v>
      </c>
      <c r="Q153">
        <f t="shared" ca="1" si="28"/>
        <v>7352105275173.665</v>
      </c>
      <c r="R153">
        <f t="shared" ca="1" si="28"/>
        <v>7491601911777.8252</v>
      </c>
      <c r="S153">
        <f t="shared" ca="1" si="28"/>
        <v>7631098548381.9854</v>
      </c>
      <c r="T153">
        <f t="shared" ca="1" si="28"/>
        <v>7770595184986.1445</v>
      </c>
      <c r="U153">
        <f t="shared" ca="1" si="28"/>
        <v>7910091821590.3047</v>
      </c>
      <c r="V153" s="214">
        <f ca="1">IF('Liv 2030'!$A161="LM",INDIRECT("'Liv 2030'!"&amp;'Country Selector'!$B$3&amp;ROW($A161))*10^12,0)*'Process Emissions Multipliers'!$D$54</f>
        <v>8049588458194.4658</v>
      </c>
      <c r="W153" s="90">
        <f t="shared" ca="1" si="30"/>
        <v>8128539454426.4053</v>
      </c>
      <c r="X153" s="90">
        <f t="shared" ca="1" si="30"/>
        <v>8207490450658.3447</v>
      </c>
      <c r="Y153" s="90">
        <f t="shared" ca="1" si="30"/>
        <v>8286441446890.2852</v>
      </c>
      <c r="Z153" s="90">
        <f t="shared" ca="1" si="30"/>
        <v>8365392443122.2236</v>
      </c>
      <c r="AA153" s="90">
        <f t="shared" ca="1" si="30"/>
        <v>8444343439354.1641</v>
      </c>
      <c r="AB153" s="90">
        <f t="shared" ca="1" si="30"/>
        <v>8523294435586.1035</v>
      </c>
      <c r="AC153" s="90">
        <f t="shared" ca="1" si="30"/>
        <v>8602245431818.043</v>
      </c>
      <c r="AD153" s="90">
        <f t="shared" ca="1" si="30"/>
        <v>8681196428049.9824</v>
      </c>
      <c r="AE153" s="90">
        <f t="shared" ca="1" si="30"/>
        <v>8760147424281.9219</v>
      </c>
      <c r="AF153" s="90">
        <f t="shared" ca="1" si="30"/>
        <v>8839098420513.8613</v>
      </c>
      <c r="AG153" s="90">
        <f t="shared" ca="1" si="30"/>
        <v>8918049416745.8008</v>
      </c>
      <c r="AH153" s="90">
        <f t="shared" ca="1" si="30"/>
        <v>8997000412977.7422</v>
      </c>
      <c r="AI153" s="90">
        <f t="shared" ca="1" si="30"/>
        <v>9075951409209.6797</v>
      </c>
      <c r="AJ153" s="90">
        <f t="shared" ca="1" si="30"/>
        <v>9154902405441.6211</v>
      </c>
      <c r="AK153" s="90">
        <f t="shared" ca="1" si="30"/>
        <v>9233853401673.5605</v>
      </c>
      <c r="AL153" s="90">
        <f t="shared" ca="1" si="30"/>
        <v>9312804397905.5</v>
      </c>
      <c r="AM153" s="90">
        <f t="shared" ca="1" si="29"/>
        <v>9391755394137.4375</v>
      </c>
      <c r="AN153" s="90">
        <f t="shared" ca="1" si="29"/>
        <v>9470706390369.3789</v>
      </c>
      <c r="AO153" s="90">
        <f t="shared" ca="1" si="29"/>
        <v>9549657386601.3184</v>
      </c>
      <c r="AP153" s="214">
        <f ca="1">V153*'Process Emissions Multipliers'!$E$54</f>
        <v>9628608382833.2578</v>
      </c>
    </row>
    <row r="154" spans="1:42">
      <c r="A154" s="74">
        <v>200</v>
      </c>
      <c r="B154">
        <f ca="1">IF('Liv 2010'!$A162="LM",INDIRECT("'Liv 2010'!"&amp;'Country Selector'!$B$3&amp;ROW($A162))*10^12,0)</f>
        <v>1374537808026.0479</v>
      </c>
      <c r="C154">
        <f t="shared" ca="1" si="27"/>
        <v>1365141819426.2766</v>
      </c>
      <c r="D154">
        <f t="shared" ca="1" si="27"/>
        <v>1355745830826.5059</v>
      </c>
      <c r="E154">
        <f t="shared" ca="1" si="27"/>
        <v>1346349842226.7349</v>
      </c>
      <c r="F154">
        <f t="shared" ca="1" si="27"/>
        <v>1336953853626.9639</v>
      </c>
      <c r="G154">
        <f t="shared" ca="1" si="27"/>
        <v>1327557865027.1929</v>
      </c>
      <c r="H154">
        <f t="shared" ca="1" si="27"/>
        <v>1318161876427.4219</v>
      </c>
      <c r="I154">
        <f t="shared" ca="1" si="27"/>
        <v>1308765887827.6509</v>
      </c>
      <c r="J154">
        <f t="shared" ca="1" si="27"/>
        <v>1299369899227.8799</v>
      </c>
      <c r="K154">
        <f t="shared" ca="1" si="27"/>
        <v>1289973910628.1089</v>
      </c>
      <c r="L154" s="214">
        <f ca="1">IF('Liv 2020'!$A162="LM",INDIRECT("'Liv 2020'!"&amp;'Country Selector'!$B$3&amp;ROW($A162))*10^12,0)*'Process Emissions Multipliers'!$B$54</f>
        <v>1280577922028.3379</v>
      </c>
      <c r="M154">
        <f t="shared" ca="1" si="28"/>
        <v>1152520129825.5042</v>
      </c>
      <c r="N154">
        <f t="shared" ca="1" si="28"/>
        <v>1024462337622.6703</v>
      </c>
      <c r="O154">
        <f t="shared" ca="1" si="28"/>
        <v>896404545419.83655</v>
      </c>
      <c r="P154">
        <f t="shared" ca="1" si="28"/>
        <v>768346753217.00269</v>
      </c>
      <c r="Q154">
        <f t="shared" ca="1" si="28"/>
        <v>640288961014.16895</v>
      </c>
      <c r="R154">
        <f t="shared" ca="1" si="28"/>
        <v>512231168811.33514</v>
      </c>
      <c r="S154">
        <f t="shared" ca="1" si="28"/>
        <v>384173376608.50134</v>
      </c>
      <c r="T154">
        <f t="shared" ca="1" si="28"/>
        <v>256115584405.66757</v>
      </c>
      <c r="U154">
        <f t="shared" ca="1" si="28"/>
        <v>128057792202.83379</v>
      </c>
      <c r="V154" s="214">
        <f ca="1">IF('Liv 2030'!$A162="LM",INDIRECT("'Liv 2030'!"&amp;'Country Selector'!$B$3&amp;ROW($A162))*10^12,0)*'Process Emissions Multipliers'!$D$54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4">
        <f ca="1">V154*'Process Emissions Multipliers'!$E$54</f>
        <v>0</v>
      </c>
    </row>
    <row r="155" spans="1:42">
      <c r="A155" s="74">
        <v>250</v>
      </c>
      <c r="B155">
        <f ca="1">IF('Liv 2010'!$A163="LM",INDIRECT("'Liv 2010'!"&amp;'Country Selector'!$B$3&amp;ROW($A163))*10^12,0)</f>
        <v>0</v>
      </c>
      <c r="C155">
        <f t="shared" ca="1" si="27"/>
        <v>66038581150.959312</v>
      </c>
      <c r="D155">
        <f t="shared" ca="1" si="27"/>
        <v>132077162301.91862</v>
      </c>
      <c r="E155">
        <f t="shared" ca="1" si="27"/>
        <v>198115743452.87793</v>
      </c>
      <c r="F155">
        <f t="shared" ca="1" si="27"/>
        <v>264154324603.83725</v>
      </c>
      <c r="G155">
        <f t="shared" ca="1" si="27"/>
        <v>330192905754.79657</v>
      </c>
      <c r="H155">
        <f t="shared" ca="1" si="27"/>
        <v>396231486905.75586</v>
      </c>
      <c r="I155">
        <f t="shared" ca="1" si="27"/>
        <v>462270068056.71521</v>
      </c>
      <c r="J155">
        <f t="shared" ca="1" si="27"/>
        <v>528308649207.6745</v>
      </c>
      <c r="K155">
        <f t="shared" ca="1" si="27"/>
        <v>594347230358.63379</v>
      </c>
      <c r="L155" s="214">
        <f ca="1">IF('Liv 2020'!$A163="LM",INDIRECT("'Liv 2020'!"&amp;'Country Selector'!$B$3&amp;ROW($A163))*10^12,0)*'Process Emissions Multipliers'!$B$54</f>
        <v>660385811509.59314</v>
      </c>
      <c r="M155">
        <f t="shared" ca="1" si="28"/>
        <v>594347230358.63379</v>
      </c>
      <c r="N155">
        <f t="shared" ca="1" si="28"/>
        <v>528308649207.6745</v>
      </c>
      <c r="O155">
        <f t="shared" ca="1" si="28"/>
        <v>462270068056.71521</v>
      </c>
      <c r="P155">
        <f t="shared" ca="1" si="28"/>
        <v>396231486905.75586</v>
      </c>
      <c r="Q155">
        <f t="shared" ca="1" si="28"/>
        <v>330192905754.79657</v>
      </c>
      <c r="R155">
        <f t="shared" ca="1" si="28"/>
        <v>264154324603.83725</v>
      </c>
      <c r="S155">
        <f t="shared" ca="1" si="28"/>
        <v>198115743452.87793</v>
      </c>
      <c r="T155">
        <f t="shared" ca="1" si="28"/>
        <v>132077162301.91862</v>
      </c>
      <c r="U155">
        <f t="shared" ca="1" si="28"/>
        <v>66038581150.959312</v>
      </c>
      <c r="V155" s="214">
        <f ca="1">IF('Liv 2030'!$A163="LM",INDIRECT("'Liv 2030'!"&amp;'Country Selector'!$B$3&amp;ROW($A163))*10^12,0)*'Process Emissions Multipliers'!$D$54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214">
        <f ca="1">V155*'Process Emissions Multipliers'!$E$54</f>
        <v>0</v>
      </c>
    </row>
    <row r="156" spans="1:42">
      <c r="A156" s="74">
        <v>300</v>
      </c>
      <c r="B156">
        <f ca="1">IF('Liv 2010'!$A164="LM",INDIRECT("'Liv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 s="214">
        <f ca="1">IF('Liv 2020'!$A164="LM",INDIRECT("'Liv 2020'!"&amp;'Country Selector'!$B$3&amp;ROW($A164))*10^12,0)*'Process Emissions Multipliers'!$B$54</f>
        <v>0</v>
      </c>
      <c r="M156">
        <f t="shared" ca="1" si="28"/>
        <v>66990548401.842606</v>
      </c>
      <c r="N156">
        <f t="shared" ca="1" si="28"/>
        <v>133981096803.68521</v>
      </c>
      <c r="O156">
        <f t="shared" ca="1" si="28"/>
        <v>200971645205.5278</v>
      </c>
      <c r="P156">
        <f t="shared" ref="N156:U177" ca="1" si="32">$L156*($V$1-P$1)/($V$1-$L$1)+$V156*(P$1-$L$1)/($V$1-$L$1)</f>
        <v>267962193607.37042</v>
      </c>
      <c r="Q156">
        <f t="shared" ca="1" si="32"/>
        <v>334952742009.21301</v>
      </c>
      <c r="R156">
        <f t="shared" ca="1" si="32"/>
        <v>401943290411.0556</v>
      </c>
      <c r="S156">
        <f t="shared" ca="1" si="32"/>
        <v>468933838812.89825</v>
      </c>
      <c r="T156">
        <f t="shared" ca="1" si="32"/>
        <v>535924387214.74084</v>
      </c>
      <c r="U156">
        <f t="shared" ca="1" si="32"/>
        <v>602914935616.58337</v>
      </c>
      <c r="V156" s="214">
        <f ca="1">IF('Liv 2030'!$A164="LM",INDIRECT("'Liv 2030'!"&amp;'Country Selector'!$B$3&amp;ROW($A164))*10^12,0)*'Process Emissions Multipliers'!$D$54</f>
        <v>669905484018.42603</v>
      </c>
      <c r="W156" s="90">
        <f t="shared" ca="1" si="30"/>
        <v>676475969654.94971</v>
      </c>
      <c r="X156" s="90">
        <f t="shared" ca="1" si="30"/>
        <v>683046455291.47351</v>
      </c>
      <c r="Y156" s="90">
        <f t="shared" ca="1" si="30"/>
        <v>689616940927.99744</v>
      </c>
      <c r="Z156" s="90">
        <f t="shared" ca="1" si="30"/>
        <v>696187426564.52124</v>
      </c>
      <c r="AA156" s="90">
        <f t="shared" ca="1" si="30"/>
        <v>702757912201.04492</v>
      </c>
      <c r="AB156" s="90">
        <f t="shared" ca="1" si="30"/>
        <v>709328397837.56885</v>
      </c>
      <c r="AC156" s="90">
        <f t="shared" ca="1" si="30"/>
        <v>715898883474.09253</v>
      </c>
      <c r="AD156" s="90">
        <f t="shared" ca="1" si="30"/>
        <v>722469369110.61633</v>
      </c>
      <c r="AE156" s="90">
        <f t="shared" ca="1" si="30"/>
        <v>729039854747.14014</v>
      </c>
      <c r="AF156" s="90">
        <f t="shared" ca="1" si="30"/>
        <v>735610340383.66394</v>
      </c>
      <c r="AG156" s="90">
        <f t="shared" ca="1" si="30"/>
        <v>742180826020.18774</v>
      </c>
      <c r="AH156" s="90">
        <f t="shared" ca="1" si="30"/>
        <v>748751311656.71155</v>
      </c>
      <c r="AI156" s="90">
        <f t="shared" ca="1" si="30"/>
        <v>755321797293.23535</v>
      </c>
      <c r="AJ156" s="90">
        <f t="shared" ca="1" si="30"/>
        <v>761892282929.75903</v>
      </c>
      <c r="AK156" s="90">
        <f t="shared" ca="1" si="30"/>
        <v>768462768566.28296</v>
      </c>
      <c r="AL156" s="90">
        <f t="shared" ca="1" si="30"/>
        <v>775033254202.80664</v>
      </c>
      <c r="AM156" s="90">
        <f t="shared" ca="1" si="29"/>
        <v>781603739839.33057</v>
      </c>
      <c r="AN156" s="90">
        <f t="shared" ca="1" si="29"/>
        <v>788174225475.85437</v>
      </c>
      <c r="AO156" s="90">
        <f t="shared" ca="1" si="29"/>
        <v>794744711112.37805</v>
      </c>
      <c r="AP156" s="214">
        <f ca="1">V156*'Process Emissions Multipliers'!$E$54</f>
        <v>801315196748.90186</v>
      </c>
    </row>
    <row r="157" spans="1:42">
      <c r="A157" s="74">
        <v>350</v>
      </c>
      <c r="B157">
        <f ca="1">IF('Liv 2010'!$A165="LM",INDIRECT("'Liv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 s="214">
        <f ca="1">IF('Liv 2020'!$A165="LM",INDIRECT("'Liv 2020'!"&amp;'Country Selector'!$B$3&amp;ROW($A165))*10^12,0)*'Process Emissions Multipliers'!$B$54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 s="214">
        <f ca="1">IF('Liv 2030'!$A165="LM",INDIRECT("'Liv 2030'!"&amp;'Country Selector'!$B$3&amp;ROW($A165))*10^12,0)*'Process Emissions Multipliers'!$D$54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14">
        <f ca="1">V157*'Process Emissions Multipliers'!$E$54</f>
        <v>0</v>
      </c>
    </row>
    <row r="158" spans="1:42">
      <c r="A158" s="74">
        <v>400</v>
      </c>
      <c r="B158">
        <f ca="1">IF('Liv 2010'!$A166="LM",INDIRECT("'Liv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 s="214">
        <f ca="1">IF('Liv 2020'!$A166="LM",INDIRECT("'Liv 2020'!"&amp;'Country Selector'!$B$3&amp;ROW($A166))*10^12,0)*'Process Emissions Multipliers'!$B$54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 s="214">
        <f ca="1">IF('Liv 2030'!$A166="LM",INDIRECT("'Liv 2030'!"&amp;'Country Selector'!$B$3&amp;ROW($A166))*10^12,0)*'Process Emissions Multipliers'!$D$54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214">
        <f ca="1">V158*'Process Emissions Multipliers'!$E$54</f>
        <v>0</v>
      </c>
    </row>
    <row r="159" spans="1:42">
      <c r="A159" s="74">
        <v>450</v>
      </c>
      <c r="B159">
        <f ca="1">IF('Liv 2010'!$A167="LM",INDIRECT("'Liv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 s="214">
        <f ca="1">IF('Liv 2020'!$A167="LM",INDIRECT("'Liv 2020'!"&amp;'Country Selector'!$B$3&amp;ROW($A167))*10^12,0)*'Process Emissions Multipliers'!$B$54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 s="214">
        <f ca="1">IF('Liv 2030'!$A167="LM",INDIRECT("'Liv 2030'!"&amp;'Country Selector'!$B$3&amp;ROW($A167))*10^12,0)*'Process Emissions Multipliers'!$D$54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14">
        <f ca="1">V159*'Process Emissions Multipliers'!$E$54</f>
        <v>0</v>
      </c>
    </row>
    <row r="160" spans="1:42">
      <c r="A160" s="74">
        <v>500</v>
      </c>
      <c r="B160">
        <f ca="1">IF('Liv 2010'!$A168="LM",INDIRECT("'Liv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 s="214">
        <f ca="1">IF('Liv 2020'!$A168="LM",INDIRECT("'Liv 2020'!"&amp;'Country Selector'!$B$3&amp;ROW($A168))*10^12,0)*'Process Emissions Multipliers'!$B$54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 s="214">
        <f ca="1">IF('Liv 2030'!$A168="LM",INDIRECT("'Liv 2030'!"&amp;'Country Selector'!$B$3&amp;ROW($A168))*10^12,0)*'Process Emissions Multipliers'!$D$54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214">
        <f ca="1">V160*'Process Emissions Multipliers'!$E$54</f>
        <v>0</v>
      </c>
    </row>
    <row r="161" spans="1:42">
      <c r="A161" s="74">
        <v>550</v>
      </c>
      <c r="B161">
        <f ca="1">IF('Liv 2010'!$A169="LM",INDIRECT("'Liv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 s="214">
        <f ca="1">IF('Liv 2020'!$A169="LM",INDIRECT("'Liv 2020'!"&amp;'Country Selector'!$B$3&amp;ROW($A169))*10^12,0)*'Process Emissions Multipliers'!$B$54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 s="214">
        <f ca="1">IF('Liv 2030'!$A169="LM",INDIRECT("'Liv 2030'!"&amp;'Country Selector'!$B$3&amp;ROW($A169))*10^12,0)*'Process Emissions Multipliers'!$D$54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214">
        <f ca="1">V161*'Process Emissions Multipliers'!$E$54</f>
        <v>0</v>
      </c>
    </row>
    <row r="162" spans="1:42">
      <c r="A162" s="74">
        <v>600</v>
      </c>
      <c r="B162">
        <f ca="1">IF('Liv 2010'!$A170="LM",INDIRECT("'Liv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 s="214">
        <f ca="1">IF('Liv 2020'!$A170="LM",INDIRECT("'Liv 2020'!"&amp;'Country Selector'!$B$3&amp;ROW($A170))*10^12,0)*'Process Emissions Multipliers'!$B$54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 s="214">
        <f ca="1">IF('Liv 2030'!$A170="LM",INDIRECT("'Liv 2030'!"&amp;'Country Selector'!$B$3&amp;ROW($A170))*10^12,0)*'Process Emissions Multipliers'!$D$54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4">
        <f ca="1">V162*'Process Emissions Multipliers'!$E$54</f>
        <v>0</v>
      </c>
    </row>
    <row r="163" spans="1:42">
      <c r="A163" s="74">
        <v>650</v>
      </c>
      <c r="B163">
        <f ca="1">IF('Liv 2010'!$A171="LM",INDIRECT("'Liv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 s="214">
        <f ca="1">IF('Liv 2020'!$A171="LM",INDIRECT("'Liv 2020'!"&amp;'Country Selector'!$B$3&amp;ROW($A171))*10^12,0)*'Process Emissions Multipliers'!$B$54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 s="214">
        <f ca="1">IF('Liv 2030'!$A171="LM",INDIRECT("'Liv 2030'!"&amp;'Country Selector'!$B$3&amp;ROW($A171))*10^12,0)*'Process Emissions Multipliers'!$D$54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214">
        <f ca="1">V163*'Process Emissions Multipliers'!$E$54</f>
        <v>0</v>
      </c>
    </row>
    <row r="164" spans="1:42">
      <c r="A164" s="74">
        <v>700</v>
      </c>
      <c r="B164">
        <f ca="1">IF('Liv 2010'!$A172="LM",INDIRECT("'Liv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 s="214">
        <f ca="1">IF('Liv 2020'!$A172="LM",INDIRECT("'Liv 2020'!"&amp;'Country Selector'!$B$3&amp;ROW($A172))*10^12,0)*'Process Emissions Multipliers'!$B$54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 s="214">
        <f ca="1">IF('Liv 2030'!$A172="LM",INDIRECT("'Liv 2030'!"&amp;'Country Selector'!$B$3&amp;ROW($A172))*10^12,0)*'Process Emissions Multipliers'!$D$54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214">
        <f ca="1">V164*'Process Emissions Multipliers'!$E$54</f>
        <v>0</v>
      </c>
    </row>
    <row r="165" spans="1:42">
      <c r="A165" s="74">
        <v>750</v>
      </c>
      <c r="B165">
        <f ca="1">IF('Liv 2010'!$A173="LM",INDIRECT("'Liv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 s="214">
        <f ca="1">IF('Liv 2020'!$A173="LM",INDIRECT("'Liv 2020'!"&amp;'Country Selector'!$B$3&amp;ROW($A173))*10^12,0)*'Process Emissions Multipliers'!$B$54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 s="214">
        <f ca="1">IF('Liv 2030'!$A173="LM",INDIRECT("'Liv 2030'!"&amp;'Country Selector'!$B$3&amp;ROW($A173))*10^12,0)*'Process Emissions Multipliers'!$D$54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4">
        <f ca="1">V165*'Process Emissions Multipliers'!$E$54</f>
        <v>0</v>
      </c>
    </row>
    <row r="166" spans="1:42">
      <c r="A166" s="74">
        <v>800</v>
      </c>
      <c r="B166">
        <f ca="1">IF('Liv 2010'!$A174="LM",INDIRECT("'Liv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 s="214">
        <f ca="1">IF('Liv 2020'!$A174="LM",INDIRECT("'Liv 2020'!"&amp;'Country Selector'!$B$3&amp;ROW($A174))*10^12,0)*'Process Emissions Multipliers'!$B$54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 s="214">
        <f ca="1">IF('Liv 2030'!$A174="LM",INDIRECT("'Liv 2030'!"&amp;'Country Selector'!$B$3&amp;ROW($A174))*10^12,0)*'Process Emissions Multipliers'!$D$54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214">
        <f ca="1">V166*'Process Emissions Multipliers'!$E$54</f>
        <v>0</v>
      </c>
    </row>
    <row r="167" spans="1:42">
      <c r="A167" s="74">
        <v>850</v>
      </c>
      <c r="B167">
        <f ca="1">IF('Liv 2010'!$A175="LM",INDIRECT("'Liv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 s="214">
        <f ca="1">IF('Liv 2020'!$A175="LM",INDIRECT("'Liv 2020'!"&amp;'Country Selector'!$B$3&amp;ROW($A175))*10^12,0)*'Process Emissions Multipliers'!$B$54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 s="214">
        <f ca="1">IF('Liv 2030'!$A175="LM",INDIRECT("'Liv 2030'!"&amp;'Country Selector'!$B$3&amp;ROW($A175))*10^12,0)*'Process Emissions Multipliers'!$D$54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4">
        <f ca="1">V167*'Process Emissions Multipliers'!$E$54</f>
        <v>0</v>
      </c>
    </row>
    <row r="168" spans="1:42">
      <c r="A168" s="74">
        <v>900</v>
      </c>
      <c r="B168">
        <f ca="1">IF('Liv 2010'!$A176="LM",INDIRECT("'Liv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 s="214">
        <f ca="1">IF('Liv 2020'!$A176="LM",INDIRECT("'Liv 2020'!"&amp;'Country Selector'!$B$3&amp;ROW($A176))*10^12,0)*'Process Emissions Multipliers'!$B$54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 s="214">
        <f ca="1">IF('Liv 2030'!$A176="LM",INDIRECT("'Liv 2030'!"&amp;'Country Selector'!$B$3&amp;ROW($A176))*10^12,0)*'Process Emissions Multipliers'!$D$54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4">
        <f ca="1">V168*'Process Emissions Multipliers'!$E$54</f>
        <v>0</v>
      </c>
    </row>
    <row r="169" spans="1:42">
      <c r="A169" s="74">
        <v>950</v>
      </c>
      <c r="B169">
        <f ca="1">IF('Liv 2010'!$A177="LM",INDIRECT("'Liv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 s="214">
        <f ca="1">IF('Liv 2020'!$A177="LM",INDIRECT("'Liv 2020'!"&amp;'Country Selector'!$B$3&amp;ROW($A177))*10^12,0)*'Process Emissions Multipliers'!$B$54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 s="214">
        <f ca="1">IF('Liv 2030'!$A177="LM",INDIRECT("'Liv 2030'!"&amp;'Country Selector'!$B$3&amp;ROW($A177))*10^12,0)*'Process Emissions Multipliers'!$D$54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4">
        <f ca="1">V169*'Process Emissions Multipliers'!$E$54</f>
        <v>0</v>
      </c>
    </row>
    <row r="170" spans="1:42">
      <c r="A170" s="74">
        <v>1000</v>
      </c>
      <c r="B170">
        <f ca="1">IF('Liv 2010'!$A178="LM",INDIRECT("'Liv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 s="214">
        <f ca="1">IF('Liv 2020'!$A178="LM",INDIRECT("'Liv 2020'!"&amp;'Country Selector'!$B$3&amp;ROW($A178))*10^12,0)*'Process Emissions Multipliers'!$B$54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 s="214">
        <f ca="1">IF('Liv 2030'!$A178="LM",INDIRECT("'Liv 2030'!"&amp;'Country Selector'!$B$3&amp;ROW($A178))*10^12,0)*'Process Emissions Multipliers'!$D$54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4">
        <f ca="1">V170*'Process Emissions Multipliers'!$E$54</f>
        <v>0</v>
      </c>
    </row>
    <row r="171" spans="1:42">
      <c r="A171" s="74">
        <v>1500</v>
      </c>
      <c r="B171">
        <f ca="1">IF('Liv 2010'!$A179="LM",INDIRECT("'Liv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 s="214">
        <f ca="1">IF('Liv 2020'!$A179="LM",INDIRECT("'Liv 2020'!"&amp;'Country Selector'!$B$3&amp;ROW($A179))*10^12,0)*'Process Emissions Multipliers'!$B$54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 s="214">
        <f ca="1">IF('Liv 2030'!$A179="LM",INDIRECT("'Liv 2030'!"&amp;'Country Selector'!$B$3&amp;ROW($A179))*10^12,0)*'Process Emissions Multipliers'!$D$54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214">
        <f ca="1">V171*'Process Emissions Multipliers'!$E$54</f>
        <v>0</v>
      </c>
    </row>
    <row r="172" spans="1:42">
      <c r="A172" s="74">
        <v>2000</v>
      </c>
      <c r="B172">
        <f ca="1">IF('Liv 2010'!$A180="LM",INDIRECT("'Liv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 s="214">
        <f ca="1">IF('Liv 2020'!$A180="LM",INDIRECT("'Liv 2020'!"&amp;'Country Selector'!$B$3&amp;ROW($A180))*10^12,0)*'Process Emissions Multipliers'!$B$54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 s="214">
        <f ca="1">IF('Liv 2030'!$A180="LM",INDIRECT("'Liv 2030'!"&amp;'Country Selector'!$B$3&amp;ROW($A180))*10^12,0)*'Process Emissions Multipliers'!$D$54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4">
        <f ca="1">V172*'Process Emissions Multipliers'!$E$54</f>
        <v>0</v>
      </c>
    </row>
    <row r="173" spans="1:42">
      <c r="A173" s="74">
        <v>3000</v>
      </c>
      <c r="B173">
        <f ca="1">IF('Liv 2010'!$A181="LM",INDIRECT("'Liv 2010'!"&amp;'Country Selector'!$B$3&amp;ROW($A181))*10^12,0)</f>
        <v>23009066818.133305</v>
      </c>
      <c r="C173">
        <f t="shared" ca="1" si="33"/>
        <v>25526674006.883087</v>
      </c>
      <c r="D173">
        <f t="shared" ca="1" si="31"/>
        <v>28044281195.632874</v>
      </c>
      <c r="E173">
        <f t="shared" ca="1" si="31"/>
        <v>30561888384.382656</v>
      </c>
      <c r="F173">
        <f t="shared" ca="1" si="31"/>
        <v>33079495573.132446</v>
      </c>
      <c r="G173">
        <f t="shared" ca="1" si="31"/>
        <v>35597102761.882225</v>
      </c>
      <c r="H173">
        <f t="shared" ca="1" si="31"/>
        <v>38114709950.632004</v>
      </c>
      <c r="I173">
        <f t="shared" ca="1" si="31"/>
        <v>40632317139.381798</v>
      </c>
      <c r="J173">
        <f t="shared" ca="1" si="31"/>
        <v>43149924328.131584</v>
      </c>
      <c r="K173">
        <f t="shared" ca="1" si="31"/>
        <v>45667531516.881371</v>
      </c>
      <c r="L173" s="214">
        <f ca="1">IF('Liv 2020'!$A181="LM",INDIRECT("'Liv 2020'!"&amp;'Country Selector'!$B$3&amp;ROW($A181))*10^12,0)*'Process Emissions Multipliers'!$B$54</f>
        <v>48185138705.631149</v>
      </c>
      <c r="M173">
        <f t="shared" ca="1" si="34"/>
        <v>50615694779.907562</v>
      </c>
      <c r="N173">
        <f t="shared" ca="1" si="32"/>
        <v>53046250854.183975</v>
      </c>
      <c r="O173">
        <f t="shared" ca="1" si="32"/>
        <v>55476806928.460373</v>
      </c>
      <c r="P173">
        <f t="shared" ca="1" si="32"/>
        <v>57907363002.736786</v>
      </c>
      <c r="Q173">
        <f t="shared" ca="1" si="32"/>
        <v>60337919077.013199</v>
      </c>
      <c r="R173">
        <f t="shared" ca="1" si="32"/>
        <v>62768475151.289612</v>
      </c>
      <c r="S173">
        <f t="shared" ca="1" si="32"/>
        <v>65199031225.56601</v>
      </c>
      <c r="T173">
        <f t="shared" ca="1" si="32"/>
        <v>67629587299.84243</v>
      </c>
      <c r="U173">
        <f t="shared" ca="1" si="32"/>
        <v>70060143374.118835</v>
      </c>
      <c r="V173" s="214">
        <f ca="1">IF('Liv 2030'!$A181="LM",INDIRECT("'Liv 2030'!"&amp;'Country Selector'!$B$3&amp;ROW($A181))*10^12,0)*'Process Emissions Multipliers'!$D$54</f>
        <v>72490699448.395248</v>
      </c>
      <c r="W173" s="90">
        <f t="shared" ca="1" si="36"/>
        <v>73201693925.780579</v>
      </c>
      <c r="X173" s="90">
        <f t="shared" ca="1" si="36"/>
        <v>73912688403.165894</v>
      </c>
      <c r="Y173" s="90">
        <f t="shared" ca="1" si="36"/>
        <v>74623682880.551224</v>
      </c>
      <c r="Z173" s="90">
        <f t="shared" ca="1" si="36"/>
        <v>75334677357.936554</v>
      </c>
      <c r="AA173" s="90">
        <f t="shared" ca="1" si="36"/>
        <v>76045671835.321869</v>
      </c>
      <c r="AB173" s="90">
        <f t="shared" ca="1" si="36"/>
        <v>76756666312.707199</v>
      </c>
      <c r="AC173" s="90">
        <f t="shared" ca="1" si="36"/>
        <v>77467660790.092529</v>
      </c>
      <c r="AD173" s="90">
        <f t="shared" ca="1" si="36"/>
        <v>78178655267.477844</v>
      </c>
      <c r="AE173" s="90">
        <f t="shared" ca="1" si="36"/>
        <v>78889649744.86319</v>
      </c>
      <c r="AF173" s="90">
        <f t="shared" ca="1" si="36"/>
        <v>79600644222.248505</v>
      </c>
      <c r="AG173" s="90">
        <f t="shared" ca="1" si="36"/>
        <v>80311638699.633835</v>
      </c>
      <c r="AH173" s="90">
        <f t="shared" ca="1" si="36"/>
        <v>81022633177.019165</v>
      </c>
      <c r="AI173" s="90">
        <f t="shared" ca="1" si="36"/>
        <v>81733627654.40448</v>
      </c>
      <c r="AJ173" s="90">
        <f t="shared" ca="1" si="36"/>
        <v>82444622131.789795</v>
      </c>
      <c r="AK173" s="90">
        <f t="shared" ca="1" si="36"/>
        <v>83155616609.175125</v>
      </c>
      <c r="AL173" s="90">
        <f t="shared" ca="1" si="36"/>
        <v>83866611086.560455</v>
      </c>
      <c r="AM173" s="90">
        <f t="shared" ca="1" si="35"/>
        <v>84577605563.945786</v>
      </c>
      <c r="AN173" s="90">
        <f t="shared" ca="1" si="35"/>
        <v>85288600041.331116</v>
      </c>
      <c r="AO173" s="90">
        <f t="shared" ca="1" si="35"/>
        <v>85999594518.716431</v>
      </c>
      <c r="AP173" s="214">
        <f ca="1">V173*'Process Emissions Multipliers'!$E$54</f>
        <v>86710588996.101761</v>
      </c>
    </row>
    <row r="174" spans="1:42">
      <c r="A174" s="74">
        <v>5000</v>
      </c>
      <c r="B174">
        <f ca="1">IF('Liv 2010'!$A182="LM",INDIRECT("'Liv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 s="214">
        <f ca="1">IF('Liv 2020'!$A182="LM",INDIRECT("'Liv 2020'!"&amp;'Country Selector'!$B$3&amp;ROW($A182))*10^12,0)*'Process Emissions Multipliers'!$B$54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 s="214">
        <f ca="1">IF('Liv 2030'!$A182="LM",INDIRECT("'Liv 2030'!"&amp;'Country Selector'!$B$3&amp;ROW($A182))*10^12,0)*'Process Emissions Multipliers'!$D$54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214">
        <f ca="1">V174*'Process Emissions Multipliers'!$E$54</f>
        <v>0</v>
      </c>
    </row>
    <row r="175" spans="1:42">
      <c r="A175" s="74">
        <v>10000</v>
      </c>
      <c r="B175">
        <f ca="1">IF('Liv 2010'!$A183="LM",INDIRECT("'Liv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 s="214">
        <f ca="1">IF('Liv 2020'!$A183="LM",INDIRECT("'Liv 2020'!"&amp;'Country Selector'!$B$3&amp;ROW($A183))*10^12,0)*'Process Emissions Multipliers'!$B$54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 s="214">
        <f ca="1">IF('Liv 2030'!$A183="LM",INDIRECT("'Liv 2030'!"&amp;'Country Selector'!$B$3&amp;ROW($A183))*10^12,0)*'Process Emissions Multipliers'!$D$54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214">
        <f ca="1">V175*'Process Emissions Multipliers'!$E$54</f>
        <v>0</v>
      </c>
    </row>
    <row r="176" spans="1:42">
      <c r="A176" s="74">
        <v>100000</v>
      </c>
      <c r="B176">
        <f ca="1">IF('Liv 2010'!$A184="LM",INDIRECT("'Liv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 s="214">
        <f ca="1">IF('Liv 2020'!$A184="LM",INDIRECT("'Liv 2020'!"&amp;'Country Selector'!$B$3&amp;ROW($A184))*10^12,0)*'Process Emissions Multipliers'!$B$54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 s="214">
        <f ca="1">IF('Liv 2030'!$A184="LM",INDIRECT("'Liv 2030'!"&amp;'Country Selector'!$B$3&amp;ROW($A184))*10^12,0)*'Process Emissions Multipliers'!$D$54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4">
        <f ca="1">V176*'Process Emissions Multipliers'!$E$54</f>
        <v>0</v>
      </c>
    </row>
    <row r="177" spans="1:42">
      <c r="A177" s="74">
        <v>1000000</v>
      </c>
      <c r="B177">
        <f ca="1">IF('Liv 2010'!$A185="LM",INDIRECT("'Liv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 s="214">
        <f ca="1">IF('Liv 2020'!$A185="LM",INDIRECT("'Liv 2020'!"&amp;'Country Selector'!$B$3&amp;ROW($A185))*10^12,0)*'Process Emissions Multipliers'!$B$54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 s="214">
        <f ca="1">IF('Liv 2030'!$A185="LM",INDIRECT("'Liv 2030'!"&amp;'Country Selector'!$B$3&amp;ROW($A185))*10^12,0)*'Process Emissions Multipliers'!$D$54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4">
        <f ca="1">V177*'Process Emissions Multipliers'!$E$54</f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2010'!$A10="WT",INDIRECT("'Other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2020'!$A10="WT",INDIRECT("'Other 2020'!"&amp;'Country Selector'!$B$3&amp;ROW($A10))*10^12,0)*'Process Emissions Multipliers'!$B$39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2030'!$A10="WT",INDIRECT("'Other 2030'!"&amp;'Country Selector'!$B$3&amp;ROW($A10))*10^12,0)*'Process Emissions Multipliers'!$D$39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Multipliers'!$E$39</f>
        <v>0</v>
      </c>
    </row>
    <row r="3" spans="1:42">
      <c r="A3" s="74">
        <v>-49</v>
      </c>
      <c r="B3">
        <f ca="1">IF('Other 2010'!$A11="WT",INDIRECT("'Other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2020'!$A11="WT",INDIRECT("'Other 2020'!"&amp;'Country Selector'!$B$3&amp;ROW($A11))*10^12,0)*'Process Emissions Multipliers'!$B$39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2030'!$A11="WT",INDIRECT("'Other 2030'!"&amp;'Country Selector'!$B$3&amp;ROW($A11))*10^12,0)*'Process Emissions Multipliers'!$D$39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Multipliers'!$E$39</f>
        <v>0</v>
      </c>
    </row>
    <row r="4" spans="1:42">
      <c r="A4" s="74">
        <v>-48</v>
      </c>
      <c r="B4">
        <f ca="1">IF('Other 2010'!$A12="WT",INDIRECT("'Other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2020'!$A12="WT",INDIRECT("'Other 2020'!"&amp;'Country Selector'!$B$3&amp;ROW($A12))*10^12,0)*'Process Emissions Multipliers'!$B$39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2030'!$A12="WT",INDIRECT("'Other 2030'!"&amp;'Country Selector'!$B$3&amp;ROW($A12))*10^12,0)*'Process Emissions Multipliers'!$D$39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Multipliers'!$E$39</f>
        <v>0</v>
      </c>
    </row>
    <row r="5" spans="1:42">
      <c r="A5" s="74">
        <v>-47</v>
      </c>
      <c r="B5">
        <f ca="1">IF('Other 2010'!$A13="WT",INDIRECT("'Other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2020'!$A13="WT",INDIRECT("'Other 2020'!"&amp;'Country Selector'!$B$3&amp;ROW($A13))*10^12,0)*'Process Emissions Multipliers'!$B$39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2030'!$A13="WT",INDIRECT("'Other 2030'!"&amp;'Country Selector'!$B$3&amp;ROW($A13))*10^12,0)*'Process Emissions Multipliers'!$D$39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Multipliers'!$E$39</f>
        <v>0</v>
      </c>
    </row>
    <row r="6" spans="1:42">
      <c r="A6" s="74">
        <v>-46</v>
      </c>
      <c r="B6">
        <f ca="1">IF('Other 2010'!$A14="WT",INDIRECT("'Other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2020'!$A14="WT",INDIRECT("'Other 2020'!"&amp;'Country Selector'!$B$3&amp;ROW($A14))*10^12,0)*'Process Emissions Multipliers'!$B$39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2030'!$A14="WT",INDIRECT("'Other 2030'!"&amp;'Country Selector'!$B$3&amp;ROW($A14))*10^12,0)*'Process Emissions Multipliers'!$D$39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Multipliers'!$E$39</f>
        <v>0</v>
      </c>
    </row>
    <row r="7" spans="1:42">
      <c r="A7" s="74">
        <v>-45</v>
      </c>
      <c r="B7">
        <f ca="1">IF('Other 2010'!$A15="WT",INDIRECT("'Other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2020'!$A15="WT",INDIRECT("'Other 2020'!"&amp;'Country Selector'!$B$3&amp;ROW($A15))*10^12,0)*'Process Emissions Multipliers'!$B$39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2030'!$A15="WT",INDIRECT("'Other 2030'!"&amp;'Country Selector'!$B$3&amp;ROW($A15))*10^12,0)*'Process Emissions Multipliers'!$D$39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Multipliers'!$E$39</f>
        <v>0</v>
      </c>
    </row>
    <row r="8" spans="1:42">
      <c r="A8" s="74">
        <v>-44</v>
      </c>
      <c r="B8">
        <f ca="1">IF('Other 2010'!$A16="WT",INDIRECT("'Other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2020'!$A16="WT",INDIRECT("'Other 2020'!"&amp;'Country Selector'!$B$3&amp;ROW($A16))*10^12,0)*'Process Emissions Multipliers'!$B$39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2030'!$A16="WT",INDIRECT("'Other 2030'!"&amp;'Country Selector'!$B$3&amp;ROW($A16))*10^12,0)*'Process Emissions Multipliers'!$D$39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Multipliers'!$E$39</f>
        <v>0</v>
      </c>
    </row>
    <row r="9" spans="1:42">
      <c r="A9" s="74">
        <v>-43</v>
      </c>
      <c r="B9">
        <f ca="1">IF('Other 2010'!$A17="WT",INDIRECT("'Other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2020'!$A17="WT",INDIRECT("'Other 2020'!"&amp;'Country Selector'!$B$3&amp;ROW($A17))*10^12,0)*'Process Emissions Multipliers'!$B$39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2030'!$A17="WT",INDIRECT("'Other 2030'!"&amp;'Country Selector'!$B$3&amp;ROW($A17))*10^12,0)*'Process Emissions Multipliers'!$D$39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Multipliers'!$E$39</f>
        <v>0</v>
      </c>
    </row>
    <row r="10" spans="1:42">
      <c r="A10" s="74">
        <v>-42</v>
      </c>
      <c r="B10">
        <f ca="1">IF('Other 2010'!$A18="WT",INDIRECT("'Other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2020'!$A18="WT",INDIRECT("'Other 2020'!"&amp;'Country Selector'!$B$3&amp;ROW($A18))*10^12,0)*'Process Emissions Multipliers'!$B$39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2030'!$A18="WT",INDIRECT("'Other 2030'!"&amp;'Country Selector'!$B$3&amp;ROW($A18))*10^12,0)*'Process Emissions Multipliers'!$D$39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Multipliers'!$E$39</f>
        <v>0</v>
      </c>
    </row>
    <row r="11" spans="1:42">
      <c r="A11" s="74">
        <v>-41</v>
      </c>
      <c r="B11">
        <f ca="1">IF('Other 2010'!$A19="WT",INDIRECT("'Other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2020'!$A19="WT",INDIRECT("'Other 2020'!"&amp;'Country Selector'!$B$3&amp;ROW($A19))*10^12,0)*'Process Emissions Multipliers'!$B$39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2030'!$A19="WT",INDIRECT("'Other 2030'!"&amp;'Country Selector'!$B$3&amp;ROW($A19))*10^12,0)*'Process Emissions Multipliers'!$D$39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Multipliers'!$E$39</f>
        <v>0</v>
      </c>
    </row>
    <row r="12" spans="1:42">
      <c r="A12" s="74">
        <v>-40</v>
      </c>
      <c r="B12">
        <f ca="1">IF('Other 2010'!$A20="WT",INDIRECT("'Other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2020'!$A20="WT",INDIRECT("'Other 2020'!"&amp;'Country Selector'!$B$3&amp;ROW($A20))*10^12,0)*'Process Emissions Multipliers'!$B$39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2030'!$A20="WT",INDIRECT("'Other 2030'!"&amp;'Country Selector'!$B$3&amp;ROW($A20))*10^12,0)*'Process Emissions Multipliers'!$D$39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Multipliers'!$E$39</f>
        <v>0</v>
      </c>
    </row>
    <row r="13" spans="1:42">
      <c r="A13" s="74">
        <v>-39</v>
      </c>
      <c r="B13">
        <f ca="1">IF('Other 2010'!$A21="WT",INDIRECT("'Other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2020'!$A21="WT",INDIRECT("'Other 2020'!"&amp;'Country Selector'!$B$3&amp;ROW($A21))*10^12,0)*'Process Emissions Multipliers'!$B$39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2030'!$A21="WT",INDIRECT("'Other 2030'!"&amp;'Country Selector'!$B$3&amp;ROW($A21))*10^12,0)*'Process Emissions Multipliers'!$D$39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Multipliers'!$E$39</f>
        <v>0</v>
      </c>
    </row>
    <row r="14" spans="1:42">
      <c r="A14" s="74">
        <v>-38</v>
      </c>
      <c r="B14">
        <f ca="1">IF('Other 2010'!$A22="WT",INDIRECT("'Other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2020'!$A22="WT",INDIRECT("'Other 2020'!"&amp;'Country Selector'!$B$3&amp;ROW($A22))*10^12,0)*'Process Emissions Multipliers'!$B$39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2030'!$A22="WT",INDIRECT("'Other 2030'!"&amp;'Country Selector'!$B$3&amp;ROW($A22))*10^12,0)*'Process Emissions Multipliers'!$D$39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Multipliers'!$E$39</f>
        <v>0</v>
      </c>
    </row>
    <row r="15" spans="1:42">
      <c r="A15" s="74">
        <v>-37</v>
      </c>
      <c r="B15">
        <f ca="1">IF('Other 2010'!$A23="WT",INDIRECT("'Other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2020'!$A23="WT",INDIRECT("'Other 2020'!"&amp;'Country Selector'!$B$3&amp;ROW($A23))*10^12,0)*'Process Emissions Multipliers'!$B$39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2030'!$A23="WT",INDIRECT("'Other 2030'!"&amp;'Country Selector'!$B$3&amp;ROW($A23))*10^12,0)*'Process Emissions Multipliers'!$D$39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Multipliers'!$E$39</f>
        <v>0</v>
      </c>
    </row>
    <row r="16" spans="1:42">
      <c r="A16" s="74">
        <v>-36</v>
      </c>
      <c r="B16">
        <f ca="1">IF('Other 2010'!$A24="WT",INDIRECT("'Other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2020'!$A24="WT",INDIRECT("'Other 2020'!"&amp;'Country Selector'!$B$3&amp;ROW($A24))*10^12,0)*'Process Emissions Multipliers'!$B$39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2030'!$A24="WT",INDIRECT("'Other 2030'!"&amp;'Country Selector'!$B$3&amp;ROW($A24))*10^12,0)*'Process Emissions Multipliers'!$D$39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Multipliers'!$E$39</f>
        <v>0</v>
      </c>
    </row>
    <row r="17" spans="1:42">
      <c r="A17" s="74">
        <v>-35</v>
      </c>
      <c r="B17">
        <f ca="1">IF('Other 2010'!$A25="WT",INDIRECT("'Other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2020'!$A25="WT",INDIRECT("'Other 2020'!"&amp;'Country Selector'!$B$3&amp;ROW($A25))*10^12,0)*'Process Emissions Multipliers'!$B$39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2030'!$A25="WT",INDIRECT("'Other 2030'!"&amp;'Country Selector'!$B$3&amp;ROW($A25))*10^12,0)*'Process Emissions Multipliers'!$D$39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Multipliers'!$E$39</f>
        <v>0</v>
      </c>
    </row>
    <row r="18" spans="1:42">
      <c r="A18" s="74">
        <v>-34</v>
      </c>
      <c r="B18">
        <f ca="1">IF('Other 2010'!$A26="WT",INDIRECT("'Other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2020'!$A26="WT",INDIRECT("'Other 2020'!"&amp;'Country Selector'!$B$3&amp;ROW($A26))*10^12,0)*'Process Emissions Multipliers'!$B$39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2030'!$A26="WT",INDIRECT("'Other 2030'!"&amp;'Country Selector'!$B$3&amp;ROW($A26))*10^12,0)*'Process Emissions Multipliers'!$D$39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Multipliers'!$E$39</f>
        <v>0</v>
      </c>
    </row>
    <row r="19" spans="1:42">
      <c r="A19" s="74">
        <v>-33</v>
      </c>
      <c r="B19">
        <f ca="1">IF('Other 2010'!$A27="WT",INDIRECT("'Other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2020'!$A27="WT",INDIRECT("'Other 2020'!"&amp;'Country Selector'!$B$3&amp;ROW($A27))*10^12,0)*'Process Emissions Multipliers'!$B$39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2030'!$A27="WT",INDIRECT("'Other 2030'!"&amp;'Country Selector'!$B$3&amp;ROW($A27))*10^12,0)*'Process Emissions Multipliers'!$D$39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Multipliers'!$E$39</f>
        <v>0</v>
      </c>
    </row>
    <row r="20" spans="1:42">
      <c r="A20" s="74">
        <v>-32</v>
      </c>
      <c r="B20">
        <f ca="1">IF('Other 2010'!$A28="WT",INDIRECT("'Other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2020'!$A28="WT",INDIRECT("'Other 2020'!"&amp;'Country Selector'!$B$3&amp;ROW($A28))*10^12,0)*'Process Emissions Multipliers'!$B$39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2030'!$A28="WT",INDIRECT("'Other 2030'!"&amp;'Country Selector'!$B$3&amp;ROW($A28))*10^12,0)*'Process Emissions Multipliers'!$D$39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Multipliers'!$E$39</f>
        <v>0</v>
      </c>
    </row>
    <row r="21" spans="1:42">
      <c r="A21" s="74">
        <v>-31</v>
      </c>
      <c r="B21">
        <f ca="1">IF('Other 2010'!$A29="WT",INDIRECT("'Other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2020'!$A29="WT",INDIRECT("'Other 2020'!"&amp;'Country Selector'!$B$3&amp;ROW($A29))*10^12,0)*'Process Emissions Multipliers'!$B$39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2030'!$A29="WT",INDIRECT("'Other 2030'!"&amp;'Country Selector'!$B$3&amp;ROW($A29))*10^12,0)*'Process Emissions Multipliers'!$D$39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Multipliers'!$E$39</f>
        <v>0</v>
      </c>
    </row>
    <row r="22" spans="1:42">
      <c r="A22" s="74">
        <v>-30</v>
      </c>
      <c r="B22">
        <f ca="1">IF('Other 2010'!$A30="WT",INDIRECT("'Other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2020'!$A30="WT",INDIRECT("'Other 2020'!"&amp;'Country Selector'!$B$3&amp;ROW($A30))*10^12,0)*'Process Emissions Multipliers'!$B$39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2030'!$A30="WT",INDIRECT("'Other 2030'!"&amp;'Country Selector'!$B$3&amp;ROW($A30))*10^12,0)*'Process Emissions Multipliers'!$D$39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Multipliers'!$E$39</f>
        <v>0</v>
      </c>
    </row>
    <row r="23" spans="1:42">
      <c r="A23" s="74">
        <v>-29</v>
      </c>
      <c r="B23">
        <f ca="1">IF('Other 2010'!$A31="WT",INDIRECT("'Other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2020'!$A31="WT",INDIRECT("'Other 2020'!"&amp;'Country Selector'!$B$3&amp;ROW($A31))*10^12,0)*'Process Emissions Multipliers'!$B$39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2030'!$A31="WT",INDIRECT("'Other 2030'!"&amp;'Country Selector'!$B$3&amp;ROW($A31))*10^12,0)*'Process Emissions Multipliers'!$D$39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Multipliers'!$E$39</f>
        <v>0</v>
      </c>
    </row>
    <row r="24" spans="1:42">
      <c r="A24" s="74">
        <v>-28</v>
      </c>
      <c r="B24">
        <f ca="1">IF('Other 2010'!$A32="WT",INDIRECT("'Other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2020'!$A32="WT",INDIRECT("'Other 2020'!"&amp;'Country Selector'!$B$3&amp;ROW($A32))*10^12,0)*'Process Emissions Multipliers'!$B$39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2030'!$A32="WT",INDIRECT("'Other 2030'!"&amp;'Country Selector'!$B$3&amp;ROW($A32))*10^12,0)*'Process Emissions Multipliers'!$D$39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Multipliers'!$E$39</f>
        <v>0</v>
      </c>
    </row>
    <row r="25" spans="1:42">
      <c r="A25" s="74">
        <v>-27</v>
      </c>
      <c r="B25">
        <f ca="1">IF('Other 2010'!$A33="WT",INDIRECT("'Other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2020'!$A33="WT",INDIRECT("'Other 2020'!"&amp;'Country Selector'!$B$3&amp;ROW($A33))*10^12,0)*'Process Emissions Multipliers'!$B$39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2030'!$A33="WT",INDIRECT("'Other 2030'!"&amp;'Country Selector'!$B$3&amp;ROW($A33))*10^12,0)*'Process Emissions Multipliers'!$D$39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Multipliers'!$E$39</f>
        <v>0</v>
      </c>
    </row>
    <row r="26" spans="1:42">
      <c r="A26" s="74">
        <v>-26</v>
      </c>
      <c r="B26">
        <f ca="1">IF('Other 2010'!$A34="WT",INDIRECT("'Other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2020'!$A34="WT",INDIRECT("'Other 2020'!"&amp;'Country Selector'!$B$3&amp;ROW($A34))*10^12,0)*'Process Emissions Multipliers'!$B$39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2030'!$A34="WT",INDIRECT("'Other 2030'!"&amp;'Country Selector'!$B$3&amp;ROW($A34))*10^12,0)*'Process Emissions Multipliers'!$D$39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Multipliers'!$E$39</f>
        <v>0</v>
      </c>
    </row>
    <row r="27" spans="1:42">
      <c r="A27" s="74">
        <v>-25</v>
      </c>
      <c r="B27">
        <f ca="1">IF('Other 2010'!$A35="WT",INDIRECT("'Other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2020'!$A35="WT",INDIRECT("'Other 2020'!"&amp;'Country Selector'!$B$3&amp;ROW($A35))*10^12,0)*'Process Emissions Multipliers'!$B$39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2030'!$A35="WT",INDIRECT("'Other 2030'!"&amp;'Country Selector'!$B$3&amp;ROW($A35))*10^12,0)*'Process Emissions Multipliers'!$D$39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Multipliers'!$E$39</f>
        <v>0</v>
      </c>
    </row>
    <row r="28" spans="1:42">
      <c r="A28" s="74">
        <v>-24</v>
      </c>
      <c r="B28">
        <f ca="1">IF('Other 2010'!$A36="WT",INDIRECT("'Other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2020'!$A36="WT",INDIRECT("'Other 2020'!"&amp;'Country Selector'!$B$3&amp;ROW($A36))*10^12,0)*'Process Emissions Multipliers'!$B$39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2030'!$A36="WT",INDIRECT("'Other 2030'!"&amp;'Country Selector'!$B$3&amp;ROW($A36))*10^12,0)*'Process Emissions Multipliers'!$D$39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Multipliers'!$E$39</f>
        <v>0</v>
      </c>
    </row>
    <row r="29" spans="1:42">
      <c r="A29" s="74">
        <v>-23</v>
      </c>
      <c r="B29">
        <f ca="1">IF('Other 2010'!$A37="WT",INDIRECT("'Other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2020'!$A37="WT",INDIRECT("'Other 2020'!"&amp;'Country Selector'!$B$3&amp;ROW($A37))*10^12,0)*'Process Emissions Multipliers'!$B$39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2030'!$A37="WT",INDIRECT("'Other 2030'!"&amp;'Country Selector'!$B$3&amp;ROW($A37))*10^12,0)*'Process Emissions Multipliers'!$D$39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Multipliers'!$E$39</f>
        <v>0</v>
      </c>
    </row>
    <row r="30" spans="1:42">
      <c r="A30" s="74">
        <v>-22</v>
      </c>
      <c r="B30">
        <f ca="1">IF('Other 2010'!$A38="WT",INDIRECT("'Other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2020'!$A38="WT",INDIRECT("'Other 2020'!"&amp;'Country Selector'!$B$3&amp;ROW($A38))*10^12,0)*'Process Emissions Multipliers'!$B$39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2030'!$A38="WT",INDIRECT("'Other 2030'!"&amp;'Country Selector'!$B$3&amp;ROW($A38))*10^12,0)*'Process Emissions Multipliers'!$D$39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Multipliers'!$E$39</f>
        <v>0</v>
      </c>
    </row>
    <row r="31" spans="1:42">
      <c r="A31" s="74">
        <v>-21</v>
      </c>
      <c r="B31">
        <f ca="1">IF('Other 2010'!$A39="WT",INDIRECT("'Other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2020'!$A39="WT",INDIRECT("'Other 2020'!"&amp;'Country Selector'!$B$3&amp;ROW($A39))*10^12,0)*'Process Emissions Multipliers'!$B$39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2030'!$A39="WT",INDIRECT("'Other 2030'!"&amp;'Country Selector'!$B$3&amp;ROW($A39))*10^12,0)*'Process Emissions Multipliers'!$D$39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Multipliers'!$E$39</f>
        <v>0</v>
      </c>
    </row>
    <row r="32" spans="1:42">
      <c r="A32" s="74">
        <v>-20</v>
      </c>
      <c r="B32">
        <f ca="1">IF('Other 2010'!$A40="WT",INDIRECT("'Other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2020'!$A40="WT",INDIRECT("'Other 2020'!"&amp;'Country Selector'!$B$3&amp;ROW($A40))*10^12,0)*'Process Emissions Multipliers'!$B$39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2030'!$A40="WT",INDIRECT("'Other 2030'!"&amp;'Country Selector'!$B$3&amp;ROW($A40))*10^12,0)*'Process Emissions Multipliers'!$D$39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Multipliers'!$E$39</f>
        <v>0</v>
      </c>
    </row>
    <row r="33" spans="1:42">
      <c r="A33" s="74">
        <v>-19</v>
      </c>
      <c r="B33">
        <f ca="1">IF('Other 2010'!$A41="WT",INDIRECT("'Other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2020'!$A41="WT",INDIRECT("'Other 2020'!"&amp;'Country Selector'!$B$3&amp;ROW($A41))*10^12,0)*'Process Emissions Multipliers'!$B$39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2030'!$A41="WT",INDIRECT("'Other 2030'!"&amp;'Country Selector'!$B$3&amp;ROW($A41))*10^12,0)*'Process Emissions Multipliers'!$D$39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Multipliers'!$E$39</f>
        <v>0</v>
      </c>
    </row>
    <row r="34" spans="1:42">
      <c r="A34" s="74">
        <v>-18</v>
      </c>
      <c r="B34">
        <f ca="1">IF('Other 2010'!$A42="WT",INDIRECT("'Other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2020'!$A42="WT",INDIRECT("'Other 2020'!"&amp;'Country Selector'!$B$3&amp;ROW($A42))*10^12,0)*'Process Emissions Multipliers'!$B$39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2030'!$A42="WT",INDIRECT("'Other 2030'!"&amp;'Country Selector'!$B$3&amp;ROW($A42))*10^12,0)*'Process Emissions Multipliers'!$D$39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Multipliers'!$E$39</f>
        <v>0</v>
      </c>
    </row>
    <row r="35" spans="1:42">
      <c r="A35" s="74">
        <v>-17</v>
      </c>
      <c r="B35">
        <f ca="1">IF('Other 2010'!$A43="WT",INDIRECT("'Other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2020'!$A43="WT",INDIRECT("'Other 2020'!"&amp;'Country Selector'!$B$3&amp;ROW($A43))*10^12,0)*'Process Emissions Multipliers'!$B$39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2030'!$A43="WT",INDIRECT("'Other 2030'!"&amp;'Country Selector'!$B$3&amp;ROW($A43))*10^12,0)*'Process Emissions Multipliers'!$D$39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Multipliers'!$E$39</f>
        <v>0</v>
      </c>
    </row>
    <row r="36" spans="1:42">
      <c r="A36" s="74">
        <v>-16</v>
      </c>
      <c r="B36">
        <f ca="1">IF('Other 2010'!$A44="WT",INDIRECT("'Other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2020'!$A44="WT",INDIRECT("'Other 2020'!"&amp;'Country Selector'!$B$3&amp;ROW($A44))*10^12,0)*'Process Emissions Multipliers'!$B$39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2030'!$A44="WT",INDIRECT("'Other 2030'!"&amp;'Country Selector'!$B$3&amp;ROW($A44))*10^12,0)*'Process Emissions Multipliers'!$D$39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Multipliers'!$E$39</f>
        <v>0</v>
      </c>
    </row>
    <row r="37" spans="1:42">
      <c r="A37" s="74">
        <v>-15</v>
      </c>
      <c r="B37">
        <f ca="1">IF('Other 2010'!$A45="WT",INDIRECT("'Other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2020'!$A45="WT",INDIRECT("'Other 2020'!"&amp;'Country Selector'!$B$3&amp;ROW($A45))*10^12,0)*'Process Emissions Multipliers'!$B$39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2030'!$A45="WT",INDIRECT("'Other 2030'!"&amp;'Country Selector'!$B$3&amp;ROW($A45))*10^12,0)*'Process Emissions Multipliers'!$D$39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Multipliers'!$E$39</f>
        <v>0</v>
      </c>
    </row>
    <row r="38" spans="1:42">
      <c r="A38" s="74">
        <v>-14</v>
      </c>
      <c r="B38">
        <f ca="1">IF('Other 2010'!$A46="WT",INDIRECT("'Other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2020'!$A46="WT",INDIRECT("'Other 2020'!"&amp;'Country Selector'!$B$3&amp;ROW($A46))*10^12,0)*'Process Emissions Multipliers'!$B$39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2030'!$A46="WT",INDIRECT("'Other 2030'!"&amp;'Country Selector'!$B$3&amp;ROW($A46))*10^12,0)*'Process Emissions Multipliers'!$D$39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Multipliers'!$E$39</f>
        <v>0</v>
      </c>
    </row>
    <row r="39" spans="1:42">
      <c r="A39" s="74">
        <v>-13</v>
      </c>
      <c r="B39">
        <f ca="1">IF('Other 2010'!$A47="WT",INDIRECT("'Other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2020'!$A47="WT",INDIRECT("'Other 2020'!"&amp;'Country Selector'!$B$3&amp;ROW($A47))*10^12,0)*'Process Emissions Multipliers'!$B$39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2030'!$A47="WT",INDIRECT("'Other 2030'!"&amp;'Country Selector'!$B$3&amp;ROW($A47))*10^12,0)*'Process Emissions Multipliers'!$D$39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Multipliers'!$E$39</f>
        <v>0</v>
      </c>
    </row>
    <row r="40" spans="1:42">
      <c r="A40" s="74">
        <v>-12</v>
      </c>
      <c r="B40">
        <f ca="1">IF('Other 2010'!$A48="WT",INDIRECT("'Other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2020'!$A48="WT",INDIRECT("'Other 2020'!"&amp;'Country Selector'!$B$3&amp;ROW($A48))*10^12,0)*'Process Emissions Multipliers'!$B$39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2030'!$A48="WT",INDIRECT("'Other 2030'!"&amp;'Country Selector'!$B$3&amp;ROW($A48))*10^12,0)*'Process Emissions Multipliers'!$D$39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Multipliers'!$E$39</f>
        <v>0</v>
      </c>
    </row>
    <row r="41" spans="1:42">
      <c r="A41" s="74">
        <v>-11</v>
      </c>
      <c r="B41">
        <f ca="1">IF('Other 2010'!$A49="WT",INDIRECT("'Other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2020'!$A49="WT",INDIRECT("'Other 2020'!"&amp;'Country Selector'!$B$3&amp;ROW($A49))*10^12,0)*'Process Emissions Multipliers'!$B$39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2030'!$A49="WT",INDIRECT("'Other 2030'!"&amp;'Country Selector'!$B$3&amp;ROW($A49))*10^12,0)*'Process Emissions Multipliers'!$D$39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Multipliers'!$E$39</f>
        <v>0</v>
      </c>
    </row>
    <row r="42" spans="1:42">
      <c r="A42" s="74">
        <v>-10</v>
      </c>
      <c r="B42">
        <f ca="1">IF('Other 2010'!$A50="WT",INDIRECT("'Other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2020'!$A50="WT",INDIRECT("'Other 2020'!"&amp;'Country Selector'!$B$3&amp;ROW($A50))*10^12,0)*'Process Emissions Multipliers'!$B$39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2030'!$A50="WT",INDIRECT("'Other 2030'!"&amp;'Country Selector'!$B$3&amp;ROW($A50))*10^12,0)*'Process Emissions Multipliers'!$D$39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Multipliers'!$E$39</f>
        <v>0</v>
      </c>
    </row>
    <row r="43" spans="1:42">
      <c r="A43" s="74">
        <v>-9</v>
      </c>
      <c r="B43">
        <f ca="1">IF('Other 2010'!$A51="WT",INDIRECT("'Other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2020'!$A51="WT",INDIRECT("'Other 2020'!"&amp;'Country Selector'!$B$3&amp;ROW($A51))*10^12,0)*'Process Emissions Multipliers'!$B$39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2030'!$A51="WT",INDIRECT("'Other 2030'!"&amp;'Country Selector'!$B$3&amp;ROW($A51))*10^12,0)*'Process Emissions Multipliers'!$D$39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Multipliers'!$E$39</f>
        <v>0</v>
      </c>
    </row>
    <row r="44" spans="1:42">
      <c r="A44" s="74">
        <v>-8</v>
      </c>
      <c r="B44">
        <f ca="1">IF('Other 2010'!$A52="WT",INDIRECT("'Other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2020'!$A52="WT",INDIRECT("'Other 2020'!"&amp;'Country Selector'!$B$3&amp;ROW($A52))*10^12,0)*'Process Emissions Multipliers'!$B$39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2030'!$A52="WT",INDIRECT("'Other 2030'!"&amp;'Country Selector'!$B$3&amp;ROW($A52))*10^12,0)*'Process Emissions Multipliers'!$D$39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Multipliers'!$E$39</f>
        <v>0</v>
      </c>
    </row>
    <row r="45" spans="1:42">
      <c r="A45" s="74">
        <v>-7</v>
      </c>
      <c r="B45">
        <f ca="1">IF('Other 2010'!$A53="WT",INDIRECT("'Other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2020'!$A53="WT",INDIRECT("'Other 2020'!"&amp;'Country Selector'!$B$3&amp;ROW($A53))*10^12,0)*'Process Emissions Multipliers'!$B$39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2030'!$A53="WT",INDIRECT("'Other 2030'!"&amp;'Country Selector'!$B$3&amp;ROW($A53))*10^12,0)*'Process Emissions Multipliers'!$D$39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Multipliers'!$E$39</f>
        <v>0</v>
      </c>
    </row>
    <row r="46" spans="1:42">
      <c r="A46" s="74">
        <v>-6</v>
      </c>
      <c r="B46">
        <f ca="1">IF('Other 2010'!$A54="WT",INDIRECT("'Other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2020'!$A54="WT",INDIRECT("'Other 2020'!"&amp;'Country Selector'!$B$3&amp;ROW($A54))*10^12,0)*'Process Emissions Multipliers'!$B$39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2030'!$A54="WT",INDIRECT("'Other 2030'!"&amp;'Country Selector'!$B$3&amp;ROW($A54))*10^12,0)*'Process Emissions Multipliers'!$D$39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Multipliers'!$E$39</f>
        <v>0</v>
      </c>
    </row>
    <row r="47" spans="1:42">
      <c r="A47" s="74">
        <v>-5</v>
      </c>
      <c r="B47">
        <f ca="1">IF('Other 2010'!$A55="WT",INDIRECT("'Other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>
        <f ca="1">IF('Other 2020'!$A55="WT",INDIRECT("'Other 2020'!"&amp;'Country Selector'!$B$3&amp;ROW($A55))*10^12,0)*'Process Emissions Multipliers'!$B$39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>
        <f ca="1">IF('Other 2030'!$A55="WT",INDIRECT("'Other 2030'!"&amp;'Country Selector'!$B$3&amp;ROW($A55))*10^12,0)*'Process Emissions Multipliers'!$D$39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Multipliers'!$E$39</f>
        <v>0</v>
      </c>
    </row>
    <row r="48" spans="1:42">
      <c r="A48" s="74">
        <v>-4</v>
      </c>
      <c r="B48">
        <f ca="1">IF('Other 2010'!$A56="WT",INDIRECT("'Other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2020'!$A56="WT",INDIRECT("'Other 2020'!"&amp;'Country Selector'!$B$3&amp;ROW($A56))*10^12,0)*'Process Emissions Multipliers'!$B$39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2030'!$A56="WT",INDIRECT("'Other 2030'!"&amp;'Country Selector'!$B$3&amp;ROW($A56))*10^12,0)*'Process Emissions Multipliers'!$D$39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Multipliers'!$E$39</f>
        <v>0</v>
      </c>
    </row>
    <row r="49" spans="1:42">
      <c r="A49" s="74">
        <v>-3</v>
      </c>
      <c r="B49">
        <f ca="1">IF('Other 2010'!$A57="WT",INDIRECT("'Other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2020'!$A57="WT",INDIRECT("'Other 2020'!"&amp;'Country Selector'!$B$3&amp;ROW($A57))*10^12,0)*'Process Emissions Multipliers'!$B$39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2030'!$A57="WT",INDIRECT("'Other 2030'!"&amp;'Country Selector'!$B$3&amp;ROW($A57))*10^12,0)*'Process Emissions Multipliers'!$D$39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Multipliers'!$E$39</f>
        <v>0</v>
      </c>
    </row>
    <row r="50" spans="1:42">
      <c r="A50" s="74">
        <v>-2</v>
      </c>
      <c r="B50">
        <f ca="1">IF('Other 2010'!$A58="WT",INDIRECT("'Other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2020'!$A58="WT",INDIRECT("'Other 2020'!"&amp;'Country Selector'!$B$3&amp;ROW($A58))*10^12,0)*'Process Emissions Multipliers'!$B$39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2030'!$A58="WT",INDIRECT("'Other 2030'!"&amp;'Country Selector'!$B$3&amp;ROW($A58))*10^12,0)*'Process Emissions Multipliers'!$D$39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Multipliers'!$E$39</f>
        <v>0</v>
      </c>
    </row>
    <row r="51" spans="1:42">
      <c r="A51" s="74">
        <v>-1</v>
      </c>
      <c r="B51">
        <f ca="1">IF('Other 2010'!$A59="WT",INDIRECT("'Other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2020'!$A59="WT",INDIRECT("'Other 2020'!"&amp;'Country Selector'!$B$3&amp;ROW($A59))*10^12,0)*'Process Emissions Multipliers'!$B$39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2030'!$A59="WT",INDIRECT("'Other 2030'!"&amp;'Country Selector'!$B$3&amp;ROW($A59))*10^12,0)*'Process Emissions Multipliers'!$D$39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Multipliers'!$E$39</f>
        <v>0</v>
      </c>
    </row>
    <row r="52" spans="1:42">
      <c r="A52" s="74">
        <v>0</v>
      </c>
      <c r="B52">
        <f ca="1">IF('Other 2010'!$A60="WT",INDIRECT("'Other 2010'!"&amp;'Country Selector'!$B$3&amp;ROW($A60))*10^12,0)</f>
        <v>5249147147489.9414</v>
      </c>
      <c r="C52">
        <f t="shared" ca="1" si="9"/>
        <v>5084615721836.8398</v>
      </c>
      <c r="D52">
        <f t="shared" ca="1" si="9"/>
        <v>4920084296183.7383</v>
      </c>
      <c r="E52">
        <f t="shared" ca="1" si="9"/>
        <v>4755552870530.6377</v>
      </c>
      <c r="F52">
        <f t="shared" ca="1" si="9"/>
        <v>4591021444877.5361</v>
      </c>
      <c r="G52">
        <f t="shared" ca="1" si="9"/>
        <v>4426490019224.4346</v>
      </c>
      <c r="H52">
        <f t="shared" ca="1" si="9"/>
        <v>4261958593571.3335</v>
      </c>
      <c r="I52">
        <f t="shared" ca="1" si="9"/>
        <v>4097427167918.2319</v>
      </c>
      <c r="J52">
        <f t="shared" ca="1" si="9"/>
        <v>3932895742265.1309</v>
      </c>
      <c r="K52">
        <f t="shared" ca="1" si="9"/>
        <v>3768364316612.0298</v>
      </c>
      <c r="L52">
        <f ca="1">IF('Other 2020'!$A60="WT",INDIRECT("'Other 2020'!"&amp;'Country Selector'!$B$3&amp;ROW($A60))*10^12,0)*'Process Emissions Multipliers'!$B$39</f>
        <v>3603832890958.9282</v>
      </c>
      <c r="M52">
        <f t="shared" ca="1" si="10"/>
        <v>3663901243785.1338</v>
      </c>
      <c r="N52">
        <f t="shared" ca="1" si="10"/>
        <v>3723969596611.3394</v>
      </c>
      <c r="O52">
        <f t="shared" ca="1" si="10"/>
        <v>3784037949437.5449</v>
      </c>
      <c r="P52">
        <f t="shared" ca="1" si="10"/>
        <v>3844106302263.7505</v>
      </c>
      <c r="Q52">
        <f t="shared" ca="1" si="10"/>
        <v>3904174655089.9561</v>
      </c>
      <c r="R52">
        <f t="shared" ca="1" si="10"/>
        <v>3964243007916.1616</v>
      </c>
      <c r="S52">
        <f t="shared" ca="1" si="10"/>
        <v>4024311360742.3672</v>
      </c>
      <c r="T52">
        <f t="shared" ca="1" si="10"/>
        <v>4084379713568.5728</v>
      </c>
      <c r="U52">
        <f t="shared" ca="1" si="10"/>
        <v>4144448066394.7783</v>
      </c>
      <c r="V52">
        <f ca="1">IF('Other 2030'!$A60="WT",INDIRECT("'Other 2030'!"&amp;'Country Selector'!$B$3&amp;ROW($A60))*10^12,0)*'Process Emissions Multipliers'!$D$39</f>
        <v>4204516419220.9839</v>
      </c>
      <c r="W52" s="90">
        <f t="shared" ca="1" si="8"/>
        <v>4382180755893.9512</v>
      </c>
      <c r="X52" s="90">
        <f t="shared" ca="1" si="8"/>
        <v>4559845092566.918</v>
      </c>
      <c r="Y52" s="90">
        <f t="shared" ca="1" si="8"/>
        <v>4737509429239.8848</v>
      </c>
      <c r="Z52" s="90">
        <f t="shared" ca="1" si="8"/>
        <v>4915173765912.8525</v>
      </c>
      <c r="AA52" s="90">
        <f t="shared" ca="1" si="8"/>
        <v>5092838102585.8193</v>
      </c>
      <c r="AB52" s="90">
        <f t="shared" ca="1" si="8"/>
        <v>5270502439258.7871</v>
      </c>
      <c r="AC52" s="90">
        <f t="shared" ca="1" si="8"/>
        <v>5448166775931.7539</v>
      </c>
      <c r="AD52" s="90">
        <f t="shared" ca="1" si="8"/>
        <v>5625831112604.7207</v>
      </c>
      <c r="AE52" s="90">
        <f t="shared" ca="1" si="8"/>
        <v>5803495449277.6885</v>
      </c>
      <c r="AF52" s="90">
        <f t="shared" ca="1" si="8"/>
        <v>5981159785950.6543</v>
      </c>
      <c r="AG52" s="90">
        <f t="shared" ca="1" si="8"/>
        <v>6158824122623.6221</v>
      </c>
      <c r="AH52" s="90">
        <f t="shared" ca="1" si="8"/>
        <v>6336488459296.5898</v>
      </c>
      <c r="AI52" s="90">
        <f t="shared" ca="1" si="8"/>
        <v>6514152795969.5566</v>
      </c>
      <c r="AJ52" s="90">
        <f t="shared" ca="1" si="8"/>
        <v>6691817132642.5234</v>
      </c>
      <c r="AK52" s="90">
        <f t="shared" ca="1" si="8"/>
        <v>6869481469315.4912</v>
      </c>
      <c r="AL52" s="90">
        <f t="shared" ca="1" si="8"/>
        <v>7047145805988.459</v>
      </c>
      <c r="AM52" s="90">
        <f t="shared" ca="1" si="11"/>
        <v>7224810142661.4258</v>
      </c>
      <c r="AN52" s="90">
        <f t="shared" ca="1" si="11"/>
        <v>7402474479334.3936</v>
      </c>
      <c r="AO52" s="90">
        <f t="shared" ca="1" si="11"/>
        <v>7580138816007.3594</v>
      </c>
      <c r="AP52">
        <f ca="1">V52*'Process Emissions Multipliers'!$E$39</f>
        <v>7757803152680.3271</v>
      </c>
    </row>
    <row r="53" spans="1:42">
      <c r="A53" s="74">
        <v>1</v>
      </c>
      <c r="B53">
        <f ca="1">IF('Other 2010'!$A61="WT",INDIRECT("'Other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>
        <f ca="1">IF('Other 2020'!$A61="WT",INDIRECT("'Other 2020'!"&amp;'Country Selector'!$B$3&amp;ROW($A61))*10^12,0)*'Process Emissions Multipliers'!$B$39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>
        <f ca="1">IF('Other 2030'!$A61="WT",INDIRECT("'Other 2030'!"&amp;'Country Selector'!$B$3&amp;ROW($A61))*10^12,0)*'Process Emissions Multipliers'!$D$39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Multipliers'!$E$39</f>
        <v>0</v>
      </c>
    </row>
    <row r="54" spans="1:42">
      <c r="A54" s="74">
        <v>2</v>
      </c>
      <c r="B54">
        <f ca="1">IF('Other 2010'!$A62="WT",INDIRECT("'Other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>
        <f ca="1">IF('Other 2020'!$A62="WT",INDIRECT("'Other 2020'!"&amp;'Country Selector'!$B$3&amp;ROW($A62))*10^12,0)*'Process Emissions Multipliers'!$B$39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IF('Other 2030'!$A62="WT",INDIRECT("'Other 2030'!"&amp;'Country Selector'!$B$3&amp;ROW($A62))*10^12,0)*'Process Emissions Multipliers'!$D$39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Multipliers'!$E$39</f>
        <v>0</v>
      </c>
    </row>
    <row r="55" spans="1:42">
      <c r="A55" s="74">
        <v>3</v>
      </c>
      <c r="B55">
        <f ca="1">IF('Other 2010'!$A63="WT",INDIRECT("'Other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>
        <f ca="1">IF('Other 2020'!$A63="WT",INDIRECT("'Other 2020'!"&amp;'Country Selector'!$B$3&amp;ROW($A63))*10^12,0)*'Process Emissions Multipliers'!$B$39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ca="1">IF('Other 2030'!$A63="WT",INDIRECT("'Other 2030'!"&amp;'Country Selector'!$B$3&amp;ROW($A63))*10^12,0)*'Process Emissions Multipliers'!$D$39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Multipliers'!$E$39</f>
        <v>0</v>
      </c>
    </row>
    <row r="56" spans="1:42">
      <c r="A56" s="74">
        <v>4</v>
      </c>
      <c r="B56">
        <f ca="1">IF('Other 2010'!$A64="WT",INDIRECT("'Other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2020'!$A64="WT",INDIRECT("'Other 2020'!"&amp;'Country Selector'!$B$3&amp;ROW($A64))*10^12,0)*'Process Emissions Multipliers'!$B$39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2030'!$A64="WT",INDIRECT("'Other 2030'!"&amp;'Country Selector'!$B$3&amp;ROW($A64))*10^12,0)*'Process Emissions Multipliers'!$D$39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Multipliers'!$E$39</f>
        <v>0</v>
      </c>
    </row>
    <row r="57" spans="1:42">
      <c r="A57" s="74">
        <v>5</v>
      </c>
      <c r="B57">
        <f ca="1">IF('Other 2010'!$A65="WT",INDIRECT("'Other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>
        <f ca="1">IF('Other 2020'!$A65="WT",INDIRECT("'Other 2020'!"&amp;'Country Selector'!$B$3&amp;ROW($A65))*10^12,0)*'Process Emissions Multipliers'!$B$39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ca="1">IF('Other 2030'!$A65="WT",INDIRECT("'Other 2030'!"&amp;'Country Selector'!$B$3&amp;ROW($A65))*10^12,0)*'Process Emissions Multipliers'!$D$39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Multipliers'!$E$39</f>
        <v>0</v>
      </c>
    </row>
    <row r="58" spans="1:42">
      <c r="A58" s="74">
        <v>6</v>
      </c>
      <c r="B58">
        <f ca="1">IF('Other 2010'!$A66="WT",INDIRECT("'Other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2020'!$A66="WT",INDIRECT("'Other 2020'!"&amp;'Country Selector'!$B$3&amp;ROW($A66))*10^12,0)*'Process Emissions Multipliers'!$B$39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2030'!$A66="WT",INDIRECT("'Other 2030'!"&amp;'Country Selector'!$B$3&amp;ROW($A66))*10^12,0)*'Process Emissions Multipliers'!$D$39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Multipliers'!$E$39</f>
        <v>0</v>
      </c>
    </row>
    <row r="59" spans="1:42">
      <c r="A59" s="74">
        <v>7</v>
      </c>
      <c r="B59">
        <f ca="1">IF('Other 2010'!$A67="WT",INDIRECT("'Other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2020'!$A67="WT",INDIRECT("'Other 2020'!"&amp;'Country Selector'!$B$3&amp;ROW($A67))*10^12,0)*'Process Emissions Multipliers'!$B$39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2030'!$A67="WT",INDIRECT("'Other 2030'!"&amp;'Country Selector'!$B$3&amp;ROW($A67))*10^12,0)*'Process Emissions Multipliers'!$D$39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Multipliers'!$E$39</f>
        <v>0</v>
      </c>
    </row>
    <row r="60" spans="1:42">
      <c r="A60" s="74">
        <v>8</v>
      </c>
      <c r="B60">
        <f ca="1">IF('Other 2010'!$A68="WT",INDIRECT("'Other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2020'!$A68="WT",INDIRECT("'Other 2020'!"&amp;'Country Selector'!$B$3&amp;ROW($A68))*10^12,0)*'Process Emissions Multipliers'!$B$39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2030'!$A68="WT",INDIRECT("'Other 2030'!"&amp;'Country Selector'!$B$3&amp;ROW($A68))*10^12,0)*'Process Emissions Multipliers'!$D$39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Multipliers'!$E$39</f>
        <v>0</v>
      </c>
    </row>
    <row r="61" spans="1:42">
      <c r="A61" s="74">
        <v>9</v>
      </c>
      <c r="B61">
        <f ca="1">IF('Other 2010'!$A69="WT",INDIRECT("'Other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2020'!$A69="WT",INDIRECT("'Other 2020'!"&amp;'Country Selector'!$B$3&amp;ROW($A69))*10^12,0)*'Process Emissions Multipliers'!$B$39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2030'!$A69="WT",INDIRECT("'Other 2030'!"&amp;'Country Selector'!$B$3&amp;ROW($A69))*10^12,0)*'Process Emissions Multipliers'!$D$39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Multipliers'!$E$39</f>
        <v>0</v>
      </c>
    </row>
    <row r="62" spans="1:42">
      <c r="A62" s="74">
        <v>10</v>
      </c>
      <c r="B62">
        <f ca="1">IF('Other 2010'!$A70="WT",INDIRECT("'Other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>
        <f ca="1">IF('Other 2020'!$A70="WT",INDIRECT("'Other 2020'!"&amp;'Country Selector'!$B$3&amp;ROW($A70))*10^12,0)*'Process Emissions Multipliers'!$B$39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>
        <f ca="1">IF('Other 2030'!$A70="WT",INDIRECT("'Other 2030'!"&amp;'Country Selector'!$B$3&amp;ROW($A70))*10^12,0)*'Process Emissions Multipliers'!$D$39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Multipliers'!$E$39</f>
        <v>0</v>
      </c>
    </row>
    <row r="63" spans="1:42">
      <c r="A63" s="74">
        <v>11</v>
      </c>
      <c r="B63">
        <f ca="1">IF('Other 2010'!$A71="WT",INDIRECT("'Other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2020'!$A71="WT",INDIRECT("'Other 2020'!"&amp;'Country Selector'!$B$3&amp;ROW($A71))*10^12,0)*'Process Emissions Multipliers'!$B$39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2030'!$A71="WT",INDIRECT("'Other 2030'!"&amp;'Country Selector'!$B$3&amp;ROW($A71))*10^12,0)*'Process Emissions Multipliers'!$D$39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Multipliers'!$E$39</f>
        <v>0</v>
      </c>
    </row>
    <row r="64" spans="1:42">
      <c r="A64" s="74">
        <v>12</v>
      </c>
      <c r="B64">
        <f ca="1">IF('Other 2010'!$A72="WT",INDIRECT("'Other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2020'!$A72="WT",INDIRECT("'Other 2020'!"&amp;'Country Selector'!$B$3&amp;ROW($A72))*10^12,0)*'Process Emissions Multipliers'!$B$39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2030'!$A72="WT",INDIRECT("'Other 2030'!"&amp;'Country Selector'!$B$3&amp;ROW($A72))*10^12,0)*'Process Emissions Multipliers'!$D$39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Multipliers'!$E$39</f>
        <v>0</v>
      </c>
    </row>
    <row r="65" spans="1:42">
      <c r="A65" s="74">
        <v>13</v>
      </c>
      <c r="B65">
        <f ca="1">IF('Other 2010'!$A73="WT",INDIRECT("'Other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>
        <f ca="1">IF('Other 2020'!$A73="WT",INDIRECT("'Other 2020'!"&amp;'Country Selector'!$B$3&amp;ROW($A73))*10^12,0)*'Process Emissions Multipliers'!$B$39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>
        <f ca="1">IF('Other 2030'!$A73="WT",INDIRECT("'Other 2030'!"&amp;'Country Selector'!$B$3&amp;ROW($A73))*10^12,0)*'Process Emissions Multipliers'!$D$39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Multipliers'!$E$39</f>
        <v>0</v>
      </c>
    </row>
    <row r="66" spans="1:42">
      <c r="A66" s="74">
        <v>14</v>
      </c>
      <c r="B66">
        <f ca="1">IF('Other 2010'!$A74="WT",INDIRECT("'Other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2020'!$A74="WT",INDIRECT("'Other 2020'!"&amp;'Country Selector'!$B$3&amp;ROW($A74))*10^12,0)*'Process Emissions Multipliers'!$B$39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2030'!$A74="WT",INDIRECT("'Other 2030'!"&amp;'Country Selector'!$B$3&amp;ROW($A74))*10^12,0)*'Process Emissions Multipliers'!$D$39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Multipliers'!$E$39</f>
        <v>0</v>
      </c>
    </row>
    <row r="67" spans="1:42">
      <c r="A67" s="74">
        <v>15</v>
      </c>
      <c r="B67">
        <f ca="1">IF('Other 2010'!$A75="WT",INDIRECT("'Other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IF('Other 2020'!$A75="WT",INDIRECT("'Other 2020'!"&amp;'Country Selector'!$B$3&amp;ROW($A75))*10^12,0)*'Process Emissions Multipliers'!$B$39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ca="1">IF('Other 2030'!$A75="WT",INDIRECT("'Other 2030'!"&amp;'Country Selector'!$B$3&amp;ROW($A75))*10^12,0)*'Process Emissions Multipliers'!$D$39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Multipliers'!$E$39</f>
        <v>0</v>
      </c>
    </row>
    <row r="68" spans="1:42">
      <c r="A68" s="74">
        <v>16</v>
      </c>
      <c r="B68">
        <f ca="1">IF('Other 2010'!$A76="WT",INDIRECT("'Other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2020'!$A76="WT",INDIRECT("'Other 2020'!"&amp;'Country Selector'!$B$3&amp;ROW($A76))*10^12,0)*'Process Emissions Multipliers'!$B$39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2030'!$A76="WT",INDIRECT("'Other 2030'!"&amp;'Country Selector'!$B$3&amp;ROW($A76))*10^12,0)*'Process Emissions Multipliers'!$D$39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Multipliers'!$E$39</f>
        <v>0</v>
      </c>
    </row>
    <row r="69" spans="1:42">
      <c r="A69" s="74">
        <v>17</v>
      </c>
      <c r="B69">
        <f ca="1">IF('Other 2010'!$A77="WT",INDIRECT("'Other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2020'!$A77="WT",INDIRECT("'Other 2020'!"&amp;'Country Selector'!$B$3&amp;ROW($A77))*10^12,0)*'Process Emissions Multipliers'!$B$39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2030'!$A77="WT",INDIRECT("'Other 2030'!"&amp;'Country Selector'!$B$3&amp;ROW($A77))*10^12,0)*'Process Emissions Multipliers'!$D$39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Multipliers'!$E$39</f>
        <v>0</v>
      </c>
    </row>
    <row r="70" spans="1:42">
      <c r="A70" s="74">
        <v>18</v>
      </c>
      <c r="B70">
        <f ca="1">IF('Other 2010'!$A78="WT",INDIRECT("'Other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2020'!$A78="WT",INDIRECT("'Other 2020'!"&amp;'Country Selector'!$B$3&amp;ROW($A78))*10^12,0)*'Process Emissions Multipliers'!$B$39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2030'!$A78="WT",INDIRECT("'Other 2030'!"&amp;'Country Selector'!$B$3&amp;ROW($A78))*10^12,0)*'Process Emissions Multipliers'!$D$39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Multipliers'!$E$39</f>
        <v>0</v>
      </c>
    </row>
    <row r="71" spans="1:42">
      <c r="A71" s="74">
        <v>19</v>
      </c>
      <c r="B71">
        <f ca="1">IF('Other 2010'!$A79="WT",INDIRECT("'Other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2020'!$A79="WT",INDIRECT("'Other 2020'!"&amp;'Country Selector'!$B$3&amp;ROW($A79))*10^12,0)*'Process Emissions Multipliers'!$B$39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2030'!$A79="WT",INDIRECT("'Other 2030'!"&amp;'Country Selector'!$B$3&amp;ROW($A79))*10^12,0)*'Process Emissions Multipliers'!$D$39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Multipliers'!$E$39</f>
        <v>0</v>
      </c>
    </row>
    <row r="72" spans="1:42">
      <c r="A72" s="74">
        <v>20</v>
      </c>
      <c r="B72">
        <f ca="1">IF('Other 2010'!$A80="WT",INDIRECT("'Other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2020'!$A80="WT",INDIRECT("'Other 2020'!"&amp;'Country Selector'!$B$3&amp;ROW($A80))*10^12,0)*'Process Emissions Multipliers'!$B$39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2030'!$A80="WT",INDIRECT("'Other 2030'!"&amp;'Country Selector'!$B$3&amp;ROW($A80))*10^12,0)*'Process Emissions Multipliers'!$D$39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Multipliers'!$E$39</f>
        <v>0</v>
      </c>
    </row>
    <row r="73" spans="1:42">
      <c r="A73" s="74">
        <v>21</v>
      </c>
      <c r="B73">
        <f ca="1">IF('Other 2010'!$A81="WT",INDIRECT("'Other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2020'!$A81="WT",INDIRECT("'Other 2020'!"&amp;'Country Selector'!$B$3&amp;ROW($A81))*10^12,0)*'Process Emissions Multipliers'!$B$39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2030'!$A81="WT",INDIRECT("'Other 2030'!"&amp;'Country Selector'!$B$3&amp;ROW($A81))*10^12,0)*'Process Emissions Multipliers'!$D$39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Multipliers'!$E$39</f>
        <v>0</v>
      </c>
    </row>
    <row r="74" spans="1:42">
      <c r="A74" s="74">
        <v>22</v>
      </c>
      <c r="B74">
        <f ca="1">IF('Other 2010'!$A82="WT",INDIRECT("'Other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2020'!$A82="WT",INDIRECT("'Other 2020'!"&amp;'Country Selector'!$B$3&amp;ROW($A82))*10^12,0)*'Process Emissions Multipliers'!$B$39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2030'!$A82="WT",INDIRECT("'Other 2030'!"&amp;'Country Selector'!$B$3&amp;ROW($A82))*10^12,0)*'Process Emissions Multipliers'!$D$39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Multipliers'!$E$39</f>
        <v>0</v>
      </c>
    </row>
    <row r="75" spans="1:42">
      <c r="A75" s="74">
        <v>23</v>
      </c>
      <c r="B75">
        <f ca="1">IF('Other 2010'!$A83="WT",INDIRECT("'Other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2020'!$A83="WT",INDIRECT("'Other 2020'!"&amp;'Country Selector'!$B$3&amp;ROW($A83))*10^12,0)*'Process Emissions Multipliers'!$B$39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2030'!$A83="WT",INDIRECT("'Other 2030'!"&amp;'Country Selector'!$B$3&amp;ROW($A83))*10^12,0)*'Process Emissions Multipliers'!$D$39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Multipliers'!$E$39</f>
        <v>0</v>
      </c>
    </row>
    <row r="76" spans="1:42">
      <c r="A76" s="74">
        <v>24</v>
      </c>
      <c r="B76">
        <f ca="1">IF('Other 2010'!$A84="WT",INDIRECT("'Other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2020'!$A84="WT",INDIRECT("'Other 2020'!"&amp;'Country Selector'!$B$3&amp;ROW($A84))*10^12,0)*'Process Emissions Multipliers'!$B$39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2030'!$A84="WT",INDIRECT("'Other 2030'!"&amp;'Country Selector'!$B$3&amp;ROW($A84))*10^12,0)*'Process Emissions Multipliers'!$D$39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Multipliers'!$E$39</f>
        <v>0</v>
      </c>
    </row>
    <row r="77" spans="1:42">
      <c r="A77" s="74">
        <v>25</v>
      </c>
      <c r="B77">
        <f ca="1">IF('Other 2010'!$A85="WT",INDIRECT("'Other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2020'!$A85="WT",INDIRECT("'Other 2020'!"&amp;'Country Selector'!$B$3&amp;ROW($A85))*10^12,0)*'Process Emissions Multipliers'!$B$39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2030'!$A85="WT",INDIRECT("'Other 2030'!"&amp;'Country Selector'!$B$3&amp;ROW($A85))*10^12,0)*'Process Emissions Multipliers'!$D$39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Multipliers'!$E$39</f>
        <v>0</v>
      </c>
    </row>
    <row r="78" spans="1:42">
      <c r="A78" s="74">
        <v>26</v>
      </c>
      <c r="B78">
        <f ca="1">IF('Other 2010'!$A86="WT",INDIRECT("'Other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2020'!$A86="WT",INDIRECT("'Other 2020'!"&amp;'Country Selector'!$B$3&amp;ROW($A86))*10^12,0)*'Process Emissions Multipliers'!$B$39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2030'!$A86="WT",INDIRECT("'Other 2030'!"&amp;'Country Selector'!$B$3&amp;ROW($A86))*10^12,0)*'Process Emissions Multipliers'!$D$39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Multipliers'!$E$39</f>
        <v>0</v>
      </c>
    </row>
    <row r="79" spans="1:42">
      <c r="A79" s="74">
        <v>27</v>
      </c>
      <c r="B79">
        <f ca="1">IF('Other 2010'!$A87="WT",INDIRECT("'Other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2020'!$A87="WT",INDIRECT("'Other 2020'!"&amp;'Country Selector'!$B$3&amp;ROW($A87))*10^12,0)*'Process Emissions Multipliers'!$B$39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2030'!$A87="WT",INDIRECT("'Other 2030'!"&amp;'Country Selector'!$B$3&amp;ROW($A87))*10^12,0)*'Process Emissions Multipliers'!$D$39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Multipliers'!$E$39</f>
        <v>0</v>
      </c>
    </row>
    <row r="80" spans="1:42">
      <c r="A80" s="74">
        <v>28</v>
      </c>
      <c r="B80">
        <f ca="1">IF('Other 2010'!$A88="WT",INDIRECT("'Other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2020'!$A88="WT",INDIRECT("'Other 2020'!"&amp;'Country Selector'!$B$3&amp;ROW($A88))*10^12,0)*'Process Emissions Multipliers'!$B$39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2030'!$A88="WT",INDIRECT("'Other 2030'!"&amp;'Country Selector'!$B$3&amp;ROW($A88))*10^12,0)*'Process Emissions Multipliers'!$D$39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Multipliers'!$E$39</f>
        <v>0</v>
      </c>
    </row>
    <row r="81" spans="1:42">
      <c r="A81" s="74">
        <v>29</v>
      </c>
      <c r="B81">
        <f ca="1">IF('Other 2010'!$A89="WT",INDIRECT("'Other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2020'!$A89="WT",INDIRECT("'Other 2020'!"&amp;'Country Selector'!$B$3&amp;ROW($A89))*10^12,0)*'Process Emissions Multipliers'!$B$39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2030'!$A89="WT",INDIRECT("'Other 2030'!"&amp;'Country Selector'!$B$3&amp;ROW($A89))*10^12,0)*'Process Emissions Multipliers'!$D$39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Multipliers'!$E$39</f>
        <v>0</v>
      </c>
    </row>
    <row r="82" spans="1:42">
      <c r="A82" s="74">
        <v>30</v>
      </c>
      <c r="B82">
        <f ca="1">IF('Other 2010'!$A90="WT",INDIRECT("'Other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2020'!$A90="WT",INDIRECT("'Other 2020'!"&amp;'Country Selector'!$B$3&amp;ROW($A90))*10^12,0)*'Process Emissions Multipliers'!$B$39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2030'!$A90="WT",INDIRECT("'Other 2030'!"&amp;'Country Selector'!$B$3&amp;ROW($A90))*10^12,0)*'Process Emissions Multipliers'!$D$39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Multipliers'!$E$39</f>
        <v>0</v>
      </c>
    </row>
    <row r="83" spans="1:42">
      <c r="A83" s="74">
        <v>31</v>
      </c>
      <c r="B83">
        <f ca="1">IF('Other 2010'!$A91="WT",INDIRECT("'Other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2020'!$A91="WT",INDIRECT("'Other 2020'!"&amp;'Country Selector'!$B$3&amp;ROW($A91))*10^12,0)*'Process Emissions Multipliers'!$B$39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2030'!$A91="WT",INDIRECT("'Other 2030'!"&amp;'Country Selector'!$B$3&amp;ROW($A91))*10^12,0)*'Process Emissions Multipliers'!$D$39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Multipliers'!$E$39</f>
        <v>0</v>
      </c>
    </row>
    <row r="84" spans="1:42">
      <c r="A84" s="74">
        <v>32</v>
      </c>
      <c r="B84">
        <f ca="1">IF('Other 2010'!$A92="WT",INDIRECT("'Other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2020'!$A92="WT",INDIRECT("'Other 2020'!"&amp;'Country Selector'!$B$3&amp;ROW($A92))*10^12,0)*'Process Emissions Multipliers'!$B$39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2030'!$A92="WT",INDIRECT("'Other 2030'!"&amp;'Country Selector'!$B$3&amp;ROW($A92))*10^12,0)*'Process Emissions Multipliers'!$D$39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Multipliers'!$E$39</f>
        <v>0</v>
      </c>
    </row>
    <row r="85" spans="1:42">
      <c r="A85" s="74">
        <v>33</v>
      </c>
      <c r="B85">
        <f ca="1">IF('Other 2010'!$A93="WT",INDIRECT("'Other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2020'!$A93="WT",INDIRECT("'Other 2020'!"&amp;'Country Selector'!$B$3&amp;ROW($A93))*10^12,0)*'Process Emissions Multipliers'!$B$39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2030'!$A93="WT",INDIRECT("'Other 2030'!"&amp;'Country Selector'!$B$3&amp;ROW($A93))*10^12,0)*'Process Emissions Multipliers'!$D$39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Multipliers'!$E$39</f>
        <v>0</v>
      </c>
    </row>
    <row r="86" spans="1:42">
      <c r="A86" s="74">
        <v>34</v>
      </c>
      <c r="B86">
        <f ca="1">IF('Other 2010'!$A94="WT",INDIRECT("'Other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IF('Other 2020'!$A94="WT",INDIRECT("'Other 2020'!"&amp;'Country Selector'!$B$3&amp;ROW($A94))*10^12,0)*'Process Emissions Multipliers'!$B$39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IF('Other 2030'!$A94="WT",INDIRECT("'Other 2030'!"&amp;'Country Selector'!$B$3&amp;ROW($A94))*10^12,0)*'Process Emissions Multipliers'!$D$39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Multipliers'!$E$39</f>
        <v>0</v>
      </c>
    </row>
    <row r="87" spans="1:42">
      <c r="A87" s="74">
        <v>35</v>
      </c>
      <c r="B87">
        <f ca="1">IF('Other 2010'!$A95="WT",INDIRECT("'Other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2020'!$A95="WT",INDIRECT("'Other 2020'!"&amp;'Country Selector'!$B$3&amp;ROW($A95))*10^12,0)*'Process Emissions Multipliers'!$B$39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2030'!$A95="WT",INDIRECT("'Other 2030'!"&amp;'Country Selector'!$B$3&amp;ROW($A95))*10^12,0)*'Process Emissions Multipliers'!$D$39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Multipliers'!$E$39</f>
        <v>0</v>
      </c>
    </row>
    <row r="88" spans="1:42">
      <c r="A88" s="74">
        <v>36</v>
      </c>
      <c r="B88">
        <f ca="1">IF('Other 2010'!$A96="WT",INDIRECT("'Other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2020'!$A96="WT",INDIRECT("'Other 2020'!"&amp;'Country Selector'!$B$3&amp;ROW($A96))*10^12,0)*'Process Emissions Multipliers'!$B$39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2030'!$A96="WT",INDIRECT("'Other 2030'!"&amp;'Country Selector'!$B$3&amp;ROW($A96))*10^12,0)*'Process Emissions Multipliers'!$D$39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Multipliers'!$E$39</f>
        <v>0</v>
      </c>
    </row>
    <row r="89" spans="1:42">
      <c r="A89" s="74">
        <v>37</v>
      </c>
      <c r="B89">
        <f ca="1">IF('Other 2010'!$A97="WT",INDIRECT("'Other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2020'!$A97="WT",INDIRECT("'Other 2020'!"&amp;'Country Selector'!$B$3&amp;ROW($A97))*10^12,0)*'Process Emissions Multipliers'!$B$39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2030'!$A97="WT",INDIRECT("'Other 2030'!"&amp;'Country Selector'!$B$3&amp;ROW($A97))*10^12,0)*'Process Emissions Multipliers'!$D$39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Multipliers'!$E$39</f>
        <v>0</v>
      </c>
    </row>
    <row r="90" spans="1:42">
      <c r="A90" s="74">
        <v>38</v>
      </c>
      <c r="B90">
        <f ca="1">IF('Other 2010'!$A98="WT",INDIRECT("'Other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2020'!$A98="WT",INDIRECT("'Other 2020'!"&amp;'Country Selector'!$B$3&amp;ROW($A98))*10^12,0)*'Process Emissions Multipliers'!$B$39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2030'!$A98="WT",INDIRECT("'Other 2030'!"&amp;'Country Selector'!$B$3&amp;ROW($A98))*10^12,0)*'Process Emissions Multipliers'!$D$39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Multipliers'!$E$39</f>
        <v>0</v>
      </c>
    </row>
    <row r="91" spans="1:42">
      <c r="A91" s="74">
        <v>39</v>
      </c>
      <c r="B91">
        <f ca="1">IF('Other 2010'!$A99="WT",INDIRECT("'Other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2020'!$A99="WT",INDIRECT("'Other 2020'!"&amp;'Country Selector'!$B$3&amp;ROW($A99))*10^12,0)*'Process Emissions Multipliers'!$B$39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2030'!$A99="WT",INDIRECT("'Other 2030'!"&amp;'Country Selector'!$B$3&amp;ROW($A99))*10^12,0)*'Process Emissions Multipliers'!$D$39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Multipliers'!$E$39</f>
        <v>0</v>
      </c>
    </row>
    <row r="92" spans="1:42">
      <c r="A92" s="74">
        <v>40</v>
      </c>
      <c r="B92">
        <f ca="1">IF('Other 2010'!$A100="WT",INDIRECT("'Other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2020'!$A100="WT",INDIRECT("'Other 2020'!"&amp;'Country Selector'!$B$3&amp;ROW($A100))*10^12,0)*'Process Emissions Multipliers'!$B$39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2030'!$A100="WT",INDIRECT("'Other 2030'!"&amp;'Country Selector'!$B$3&amp;ROW($A100))*10^12,0)*'Process Emissions Multipliers'!$D$39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Multipliers'!$E$39</f>
        <v>0</v>
      </c>
    </row>
    <row r="93" spans="1:42">
      <c r="A93" s="74">
        <v>41</v>
      </c>
      <c r="B93">
        <f ca="1">IF('Other 2010'!$A101="WT",INDIRECT("'Other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2020'!$A101="WT",INDIRECT("'Other 2020'!"&amp;'Country Selector'!$B$3&amp;ROW($A101))*10^12,0)*'Process Emissions Multipliers'!$B$39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2030'!$A101="WT",INDIRECT("'Other 2030'!"&amp;'Country Selector'!$B$3&amp;ROW($A101))*10^12,0)*'Process Emissions Multipliers'!$D$39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Multipliers'!$E$39</f>
        <v>0</v>
      </c>
    </row>
    <row r="94" spans="1:42">
      <c r="A94" s="74">
        <v>42</v>
      </c>
      <c r="B94">
        <f ca="1">IF('Other 2010'!$A102="WT",INDIRECT("'Other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2020'!$A102="WT",INDIRECT("'Other 2020'!"&amp;'Country Selector'!$B$3&amp;ROW($A102))*10^12,0)*'Process Emissions Multipliers'!$B$39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2030'!$A102="WT",INDIRECT("'Other 2030'!"&amp;'Country Selector'!$B$3&amp;ROW($A102))*10^12,0)*'Process Emissions Multipliers'!$D$39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Multipliers'!$E$39</f>
        <v>0</v>
      </c>
    </row>
    <row r="95" spans="1:42">
      <c r="A95" s="74">
        <v>43</v>
      </c>
      <c r="B95">
        <f ca="1">IF('Other 2010'!$A103="WT",INDIRECT("'Other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2020'!$A103="WT",INDIRECT("'Other 2020'!"&amp;'Country Selector'!$B$3&amp;ROW($A103))*10^12,0)*'Process Emissions Multipliers'!$B$39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2030'!$A103="WT",INDIRECT("'Other 2030'!"&amp;'Country Selector'!$B$3&amp;ROW($A103))*10^12,0)*'Process Emissions Multipliers'!$D$39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Multipliers'!$E$39</f>
        <v>0</v>
      </c>
    </row>
    <row r="96" spans="1:42">
      <c r="A96" s="74">
        <v>44</v>
      </c>
      <c r="B96">
        <f ca="1">IF('Other 2010'!$A104="WT",INDIRECT("'Other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IF('Other 2020'!$A104="WT",INDIRECT("'Other 2020'!"&amp;'Country Selector'!$B$3&amp;ROW($A104))*10^12,0)*'Process Emissions Multipliers'!$B$39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IF('Other 2030'!$A104="WT",INDIRECT("'Other 2030'!"&amp;'Country Selector'!$B$3&amp;ROW($A104))*10^12,0)*'Process Emissions Multipliers'!$D$39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Multipliers'!$E$39</f>
        <v>0</v>
      </c>
    </row>
    <row r="97" spans="1:42">
      <c r="A97" s="74">
        <v>45</v>
      </c>
      <c r="B97">
        <f ca="1">IF('Other 2010'!$A105="WT",INDIRECT("'Other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2020'!$A105="WT",INDIRECT("'Other 2020'!"&amp;'Country Selector'!$B$3&amp;ROW($A105))*10^12,0)*'Process Emissions Multipliers'!$B$39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2030'!$A105="WT",INDIRECT("'Other 2030'!"&amp;'Country Selector'!$B$3&amp;ROW($A105))*10^12,0)*'Process Emissions Multipliers'!$D$39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Multipliers'!$E$39</f>
        <v>0</v>
      </c>
    </row>
    <row r="98" spans="1:42">
      <c r="A98" s="74">
        <v>46</v>
      </c>
      <c r="B98">
        <f ca="1">IF('Other 2010'!$A106="WT",INDIRECT("'Other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2020'!$A106="WT",INDIRECT("'Other 2020'!"&amp;'Country Selector'!$B$3&amp;ROW($A106))*10^12,0)*'Process Emissions Multipliers'!$B$39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2030'!$A106="WT",INDIRECT("'Other 2030'!"&amp;'Country Selector'!$B$3&amp;ROW($A106))*10^12,0)*'Process Emissions Multipliers'!$D$39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Multipliers'!$E$39</f>
        <v>0</v>
      </c>
    </row>
    <row r="99" spans="1:42">
      <c r="A99" s="74">
        <v>47</v>
      </c>
      <c r="B99">
        <f ca="1">IF('Other 2010'!$A107="WT",INDIRECT("'Other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2020'!$A107="WT",INDIRECT("'Other 2020'!"&amp;'Country Selector'!$B$3&amp;ROW($A107))*10^12,0)*'Process Emissions Multipliers'!$B$39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2030'!$A107="WT",INDIRECT("'Other 2030'!"&amp;'Country Selector'!$B$3&amp;ROW($A107))*10^12,0)*'Process Emissions Multipliers'!$D$39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Multipliers'!$E$39</f>
        <v>0</v>
      </c>
    </row>
    <row r="100" spans="1:42">
      <c r="A100" s="74">
        <v>48</v>
      </c>
      <c r="B100">
        <f ca="1">IF('Other 2010'!$A108="WT",INDIRECT("'Other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2020'!$A108="WT",INDIRECT("'Other 2020'!"&amp;'Country Selector'!$B$3&amp;ROW($A108))*10^12,0)*'Process Emissions Multipliers'!$B$39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2030'!$A108="WT",INDIRECT("'Other 2030'!"&amp;'Country Selector'!$B$3&amp;ROW($A108))*10^12,0)*'Process Emissions Multipliers'!$D$39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Multipliers'!$E$39</f>
        <v>0</v>
      </c>
    </row>
    <row r="101" spans="1:42">
      <c r="A101" s="74">
        <v>49</v>
      </c>
      <c r="B101">
        <f ca="1">IF('Other 2010'!$A109="WT",INDIRECT("'Other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2020'!$A109="WT",INDIRECT("'Other 2020'!"&amp;'Country Selector'!$B$3&amp;ROW($A109))*10^12,0)*'Process Emissions Multipliers'!$B$39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2030'!$A109="WT",INDIRECT("'Other 2030'!"&amp;'Country Selector'!$B$3&amp;ROW($A109))*10^12,0)*'Process Emissions Multipliers'!$D$39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Multipliers'!$E$39</f>
        <v>0</v>
      </c>
    </row>
    <row r="102" spans="1:42">
      <c r="A102" s="74">
        <v>50</v>
      </c>
      <c r="B102">
        <f ca="1">IF('Other 2010'!$A110="WT",INDIRECT("'Other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2020'!$A110="WT",INDIRECT("'Other 2020'!"&amp;'Country Selector'!$B$3&amp;ROW($A110))*10^12,0)*'Process Emissions Multipliers'!$B$39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2030'!$A110="WT",INDIRECT("'Other 2030'!"&amp;'Country Selector'!$B$3&amp;ROW($A110))*10^12,0)*'Process Emissions Multipliers'!$D$39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Multipliers'!$E$39</f>
        <v>0</v>
      </c>
    </row>
    <row r="103" spans="1:42">
      <c r="A103" s="74">
        <v>51</v>
      </c>
      <c r="B103">
        <f ca="1">IF('Other 2010'!$A111="WT",INDIRECT("'Other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2020'!$A111="WT",INDIRECT("'Other 2020'!"&amp;'Country Selector'!$B$3&amp;ROW($A111))*10^12,0)*'Process Emissions Multipliers'!$B$39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2030'!$A111="WT",INDIRECT("'Other 2030'!"&amp;'Country Selector'!$B$3&amp;ROW($A111))*10^12,0)*'Process Emissions Multipliers'!$D$39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Multipliers'!$E$39</f>
        <v>0</v>
      </c>
    </row>
    <row r="104" spans="1:42">
      <c r="A104" s="74">
        <v>52</v>
      </c>
      <c r="B104">
        <f ca="1">IF('Other 2010'!$A112="WT",INDIRECT("'Other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2020'!$A112="WT",INDIRECT("'Other 2020'!"&amp;'Country Selector'!$B$3&amp;ROW($A112))*10^12,0)*'Process Emissions Multipliers'!$B$39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2030'!$A112="WT",INDIRECT("'Other 2030'!"&amp;'Country Selector'!$B$3&amp;ROW($A112))*10^12,0)*'Process Emissions Multipliers'!$D$39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Multipliers'!$E$39</f>
        <v>0</v>
      </c>
    </row>
    <row r="105" spans="1:42">
      <c r="A105" s="74">
        <v>53</v>
      </c>
      <c r="B105">
        <f ca="1">IF('Other 2010'!$A113="WT",INDIRECT("'Other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2020'!$A113="WT",INDIRECT("'Other 2020'!"&amp;'Country Selector'!$B$3&amp;ROW($A113))*10^12,0)*'Process Emissions Multipliers'!$B$39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2030'!$A113="WT",INDIRECT("'Other 2030'!"&amp;'Country Selector'!$B$3&amp;ROW($A113))*10^12,0)*'Process Emissions Multipliers'!$D$39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Multipliers'!$E$39</f>
        <v>0</v>
      </c>
    </row>
    <row r="106" spans="1:42">
      <c r="A106" s="74">
        <v>54</v>
      </c>
      <c r="B106">
        <f ca="1">IF('Other 2010'!$A114="WT",INDIRECT("'Other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2020'!$A114="WT",INDIRECT("'Other 2020'!"&amp;'Country Selector'!$B$3&amp;ROW($A114))*10^12,0)*'Process Emissions Multipliers'!$B$39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2030'!$A114="WT",INDIRECT("'Other 2030'!"&amp;'Country Selector'!$B$3&amp;ROW($A114))*10^12,0)*'Process Emissions Multipliers'!$D$39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Multipliers'!$E$39</f>
        <v>0</v>
      </c>
    </row>
    <row r="107" spans="1:42">
      <c r="A107" s="74">
        <v>55</v>
      </c>
      <c r="B107">
        <f ca="1">IF('Other 2010'!$A115="WT",INDIRECT("'Other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2020'!$A115="WT",INDIRECT("'Other 2020'!"&amp;'Country Selector'!$B$3&amp;ROW($A115))*10^12,0)*'Process Emissions Multipliers'!$B$39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2030'!$A115="WT",INDIRECT("'Other 2030'!"&amp;'Country Selector'!$B$3&amp;ROW($A115))*10^12,0)*'Process Emissions Multipliers'!$D$39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Multipliers'!$E$39</f>
        <v>0</v>
      </c>
    </row>
    <row r="108" spans="1:42">
      <c r="A108" s="74">
        <v>56</v>
      </c>
      <c r="B108">
        <f ca="1">IF('Other 2010'!$A116="WT",INDIRECT("'Other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2020'!$A116="WT",INDIRECT("'Other 2020'!"&amp;'Country Selector'!$B$3&amp;ROW($A116))*10^12,0)*'Process Emissions Multipliers'!$B$39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2030'!$A116="WT",INDIRECT("'Other 2030'!"&amp;'Country Selector'!$B$3&amp;ROW($A116))*10^12,0)*'Process Emissions Multipliers'!$D$39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Multipliers'!$E$39</f>
        <v>0</v>
      </c>
    </row>
    <row r="109" spans="1:42">
      <c r="A109" s="74">
        <v>57</v>
      </c>
      <c r="B109">
        <f ca="1">IF('Other 2010'!$A117="WT",INDIRECT("'Other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2020'!$A117="WT",INDIRECT("'Other 2020'!"&amp;'Country Selector'!$B$3&amp;ROW($A117))*10^12,0)*'Process Emissions Multipliers'!$B$39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2030'!$A117="WT",INDIRECT("'Other 2030'!"&amp;'Country Selector'!$B$3&amp;ROW($A117))*10^12,0)*'Process Emissions Multipliers'!$D$39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Multipliers'!$E$39</f>
        <v>0</v>
      </c>
    </row>
    <row r="110" spans="1:42">
      <c r="A110" s="74">
        <v>58</v>
      </c>
      <c r="B110">
        <f ca="1">IF('Other 2010'!$A118="WT",INDIRECT("'Other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2020'!$A118="WT",INDIRECT("'Other 2020'!"&amp;'Country Selector'!$B$3&amp;ROW($A118))*10^12,0)*'Process Emissions Multipliers'!$B$39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2030'!$A118="WT",INDIRECT("'Other 2030'!"&amp;'Country Selector'!$B$3&amp;ROW($A118))*10^12,0)*'Process Emissions Multipliers'!$D$39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Multipliers'!$E$39</f>
        <v>0</v>
      </c>
    </row>
    <row r="111" spans="1:42">
      <c r="A111" s="74">
        <v>59</v>
      </c>
      <c r="B111">
        <f ca="1">IF('Other 2010'!$A119="WT",INDIRECT("'Other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2020'!$A119="WT",INDIRECT("'Other 2020'!"&amp;'Country Selector'!$B$3&amp;ROW($A119))*10^12,0)*'Process Emissions Multipliers'!$B$39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2030'!$A119="WT",INDIRECT("'Other 2030'!"&amp;'Country Selector'!$B$3&amp;ROW($A119))*10^12,0)*'Process Emissions Multipliers'!$D$39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Multipliers'!$E$39</f>
        <v>0</v>
      </c>
    </row>
    <row r="112" spans="1:42">
      <c r="A112" s="74">
        <v>60</v>
      </c>
      <c r="B112">
        <f ca="1">IF('Other 2010'!$A120="WT",INDIRECT("'Other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2020'!$A120="WT",INDIRECT("'Other 2020'!"&amp;'Country Selector'!$B$3&amp;ROW($A120))*10^12,0)*'Process Emissions Multipliers'!$B$39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2030'!$A120="WT",INDIRECT("'Other 2030'!"&amp;'Country Selector'!$B$3&amp;ROW($A120))*10^12,0)*'Process Emissions Multipliers'!$D$39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Multipliers'!$E$39</f>
        <v>0</v>
      </c>
    </row>
    <row r="113" spans="1:42">
      <c r="A113" s="74">
        <v>61</v>
      </c>
      <c r="B113">
        <f ca="1">IF('Other 2010'!$A121="WT",INDIRECT("'Other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2020'!$A121="WT",INDIRECT("'Other 2020'!"&amp;'Country Selector'!$B$3&amp;ROW($A121))*10^12,0)*'Process Emissions Multipliers'!$B$39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2030'!$A121="WT",INDIRECT("'Other 2030'!"&amp;'Country Selector'!$B$3&amp;ROW($A121))*10^12,0)*'Process Emissions Multipliers'!$D$39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Multipliers'!$E$39</f>
        <v>0</v>
      </c>
    </row>
    <row r="114" spans="1:42">
      <c r="A114" s="74">
        <v>62</v>
      </c>
      <c r="B114">
        <f ca="1">IF('Other 2010'!$A122="WT",INDIRECT("'Other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2020'!$A122="WT",INDIRECT("'Other 2020'!"&amp;'Country Selector'!$B$3&amp;ROW($A122))*10^12,0)*'Process Emissions Multipliers'!$B$39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2030'!$A122="WT",INDIRECT("'Other 2030'!"&amp;'Country Selector'!$B$3&amp;ROW($A122))*10^12,0)*'Process Emissions Multipliers'!$D$39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Multipliers'!$E$39</f>
        <v>0</v>
      </c>
    </row>
    <row r="115" spans="1:42">
      <c r="A115" s="74">
        <v>63</v>
      </c>
      <c r="B115">
        <f ca="1">IF('Other 2010'!$A123="WT",INDIRECT("'Other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2020'!$A123="WT",INDIRECT("'Other 2020'!"&amp;'Country Selector'!$B$3&amp;ROW($A123))*10^12,0)*'Process Emissions Multipliers'!$B$39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2030'!$A123="WT",INDIRECT("'Other 2030'!"&amp;'Country Selector'!$B$3&amp;ROW($A123))*10^12,0)*'Process Emissions Multipliers'!$D$39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Multipliers'!$E$39</f>
        <v>0</v>
      </c>
    </row>
    <row r="116" spans="1:42">
      <c r="A116" s="74">
        <v>64</v>
      </c>
      <c r="B116">
        <f ca="1">IF('Other 2010'!$A124="WT",INDIRECT("'Other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2020'!$A124="WT",INDIRECT("'Other 2020'!"&amp;'Country Selector'!$B$3&amp;ROW($A124))*10^12,0)*'Process Emissions Multipliers'!$B$39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2030'!$A124="WT",INDIRECT("'Other 2030'!"&amp;'Country Selector'!$B$3&amp;ROW($A124))*10^12,0)*'Process Emissions Multipliers'!$D$39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Multipliers'!$E$39</f>
        <v>0</v>
      </c>
    </row>
    <row r="117" spans="1:42">
      <c r="A117" s="74">
        <v>65</v>
      </c>
      <c r="B117">
        <f ca="1">IF('Other 2010'!$A125="WT",INDIRECT("'Other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2020'!$A125="WT",INDIRECT("'Other 2020'!"&amp;'Country Selector'!$B$3&amp;ROW($A125))*10^12,0)*'Process Emissions Multipliers'!$B$39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2030'!$A125="WT",INDIRECT("'Other 2030'!"&amp;'Country Selector'!$B$3&amp;ROW($A125))*10^12,0)*'Process Emissions Multipliers'!$D$39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Multipliers'!$E$39</f>
        <v>0</v>
      </c>
    </row>
    <row r="118" spans="1:42">
      <c r="A118" s="74">
        <v>66</v>
      </c>
      <c r="B118">
        <f ca="1">IF('Other 2010'!$A126="WT",INDIRECT("'Other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2020'!$A126="WT",INDIRECT("'Other 2020'!"&amp;'Country Selector'!$B$3&amp;ROW($A126))*10^12,0)*'Process Emissions Multipliers'!$B$39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2030'!$A126="WT",INDIRECT("'Other 2030'!"&amp;'Country Selector'!$B$3&amp;ROW($A126))*10^12,0)*'Process Emissions Multipliers'!$D$39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Multipliers'!$E$39</f>
        <v>0</v>
      </c>
    </row>
    <row r="119" spans="1:42">
      <c r="A119" s="74">
        <v>67</v>
      </c>
      <c r="B119">
        <f ca="1">IF('Other 2010'!$A127="WT",INDIRECT("'Other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2020'!$A127="WT",INDIRECT("'Other 2020'!"&amp;'Country Selector'!$B$3&amp;ROW($A127))*10^12,0)*'Process Emissions Multipliers'!$B$39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2030'!$A127="WT",INDIRECT("'Other 2030'!"&amp;'Country Selector'!$B$3&amp;ROW($A127))*10^12,0)*'Process Emissions Multipliers'!$D$39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Multipliers'!$E$39</f>
        <v>0</v>
      </c>
    </row>
    <row r="120" spans="1:42">
      <c r="A120" s="74">
        <v>68</v>
      </c>
      <c r="B120">
        <f ca="1">IF('Other 2010'!$A128="WT",INDIRECT("'Other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2020'!$A128="WT",INDIRECT("'Other 2020'!"&amp;'Country Selector'!$B$3&amp;ROW($A128))*10^12,0)*'Process Emissions Multipliers'!$B$39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2030'!$A128="WT",INDIRECT("'Other 2030'!"&amp;'Country Selector'!$B$3&amp;ROW($A128))*10^12,0)*'Process Emissions Multipliers'!$D$39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Multipliers'!$E$39</f>
        <v>0</v>
      </c>
    </row>
    <row r="121" spans="1:42">
      <c r="A121" s="74">
        <v>69</v>
      </c>
      <c r="B121">
        <f ca="1">IF('Other 2010'!$A129="WT",INDIRECT("'Other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2020'!$A129="WT",INDIRECT("'Other 2020'!"&amp;'Country Selector'!$B$3&amp;ROW($A129))*10^12,0)*'Process Emissions Multipliers'!$B$39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2030'!$A129="WT",INDIRECT("'Other 2030'!"&amp;'Country Selector'!$B$3&amp;ROW($A129))*10^12,0)*'Process Emissions Multipliers'!$D$39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Multipliers'!$E$39</f>
        <v>0</v>
      </c>
    </row>
    <row r="122" spans="1:42">
      <c r="A122" s="74">
        <v>70</v>
      </c>
      <c r="B122">
        <f ca="1">IF('Other 2010'!$A130="WT",INDIRECT("'Other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2020'!$A130="WT",INDIRECT("'Other 2020'!"&amp;'Country Selector'!$B$3&amp;ROW($A130))*10^12,0)*'Process Emissions Multipliers'!$B$39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2030'!$A130="WT",INDIRECT("'Other 2030'!"&amp;'Country Selector'!$B$3&amp;ROW($A130))*10^12,0)*'Process Emissions Multipliers'!$D$39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Multipliers'!$E$39</f>
        <v>0</v>
      </c>
    </row>
    <row r="123" spans="1:42">
      <c r="A123" s="74">
        <v>71</v>
      </c>
      <c r="B123">
        <f ca="1">IF('Other 2010'!$A131="WT",INDIRECT("'Other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2020'!$A131="WT",INDIRECT("'Other 2020'!"&amp;'Country Selector'!$B$3&amp;ROW($A131))*10^12,0)*'Process Emissions Multipliers'!$B$39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2030'!$A131="WT",INDIRECT("'Other 2030'!"&amp;'Country Selector'!$B$3&amp;ROW($A131))*10^12,0)*'Process Emissions Multipliers'!$D$39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Multipliers'!$E$39</f>
        <v>0</v>
      </c>
    </row>
    <row r="124" spans="1:42">
      <c r="A124" s="74">
        <v>72</v>
      </c>
      <c r="B124">
        <f ca="1">IF('Other 2010'!$A132="WT",INDIRECT("'Other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2020'!$A132="WT",INDIRECT("'Other 2020'!"&amp;'Country Selector'!$B$3&amp;ROW($A132))*10^12,0)*'Process Emissions Multipliers'!$B$39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2030'!$A132="WT",INDIRECT("'Other 2030'!"&amp;'Country Selector'!$B$3&amp;ROW($A132))*10^12,0)*'Process Emissions Multipliers'!$D$39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Multipliers'!$E$39</f>
        <v>0</v>
      </c>
    </row>
    <row r="125" spans="1:42">
      <c r="A125" s="74">
        <v>73</v>
      </c>
      <c r="B125">
        <f ca="1">IF('Other 2010'!$A133="WT",INDIRECT("'Other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2020'!$A133="WT",INDIRECT("'Other 2020'!"&amp;'Country Selector'!$B$3&amp;ROW($A133))*10^12,0)*'Process Emissions Multipliers'!$B$39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2030'!$A133="WT",INDIRECT("'Other 2030'!"&amp;'Country Selector'!$B$3&amp;ROW($A133))*10^12,0)*'Process Emissions Multipliers'!$D$39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Multipliers'!$E$39</f>
        <v>0</v>
      </c>
    </row>
    <row r="126" spans="1:42">
      <c r="A126" s="74">
        <v>74</v>
      </c>
      <c r="B126">
        <f ca="1">IF('Other 2010'!$A134="WT",INDIRECT("'Other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2020'!$A134="WT",INDIRECT("'Other 2020'!"&amp;'Country Selector'!$B$3&amp;ROW($A134))*10^12,0)*'Process Emissions Multipliers'!$B$39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2030'!$A134="WT",INDIRECT("'Other 2030'!"&amp;'Country Selector'!$B$3&amp;ROW($A134))*10^12,0)*'Process Emissions Multipliers'!$D$39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Multipliers'!$E$39</f>
        <v>0</v>
      </c>
    </row>
    <row r="127" spans="1:42">
      <c r="A127" s="74">
        <v>75</v>
      </c>
      <c r="B127">
        <f ca="1">IF('Other 2010'!$A135="WT",INDIRECT("'Other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2020'!$A135="WT",INDIRECT("'Other 2020'!"&amp;'Country Selector'!$B$3&amp;ROW($A135))*10^12,0)*'Process Emissions Multipliers'!$B$39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2030'!$A135="WT",INDIRECT("'Other 2030'!"&amp;'Country Selector'!$B$3&amp;ROW($A135))*10^12,0)*'Process Emissions Multipliers'!$D$39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Multipliers'!$E$39</f>
        <v>0</v>
      </c>
    </row>
    <row r="128" spans="1:42">
      <c r="A128" s="74">
        <v>76</v>
      </c>
      <c r="B128">
        <f ca="1">IF('Other 2010'!$A136="WT",INDIRECT("'Other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2020'!$A136="WT",INDIRECT("'Other 2020'!"&amp;'Country Selector'!$B$3&amp;ROW($A136))*10^12,0)*'Process Emissions Multipliers'!$B$39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2030'!$A136="WT",INDIRECT("'Other 2030'!"&amp;'Country Selector'!$B$3&amp;ROW($A136))*10^12,0)*'Process Emissions Multipliers'!$D$39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Multipliers'!$E$39</f>
        <v>0</v>
      </c>
    </row>
    <row r="129" spans="1:42">
      <c r="A129" s="74">
        <v>77</v>
      </c>
      <c r="B129">
        <f ca="1">IF('Other 2010'!$A137="WT",INDIRECT("'Other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2020'!$A137="WT",INDIRECT("'Other 2020'!"&amp;'Country Selector'!$B$3&amp;ROW($A137))*10^12,0)*'Process Emissions Multipliers'!$B$39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2030'!$A137="WT",INDIRECT("'Other 2030'!"&amp;'Country Selector'!$B$3&amp;ROW($A137))*10^12,0)*'Process Emissions Multipliers'!$D$39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Multipliers'!$E$39</f>
        <v>0</v>
      </c>
    </row>
    <row r="130" spans="1:42">
      <c r="A130" s="74">
        <v>78</v>
      </c>
      <c r="B130">
        <f ca="1">IF('Other 2010'!$A138="WT",INDIRECT("'Other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2020'!$A138="WT",INDIRECT("'Other 2020'!"&amp;'Country Selector'!$B$3&amp;ROW($A138))*10^12,0)*'Process Emissions Multipliers'!$B$39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2030'!$A138="WT",INDIRECT("'Other 2030'!"&amp;'Country Selector'!$B$3&amp;ROW($A138))*10^12,0)*'Process Emissions Multipliers'!$D$39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Multipliers'!$E$39</f>
        <v>0</v>
      </c>
    </row>
    <row r="131" spans="1:42">
      <c r="A131" s="74">
        <v>79</v>
      </c>
      <c r="B131">
        <f ca="1">IF('Other 2010'!$A139="WT",INDIRECT("'Other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2020'!$A139="WT",INDIRECT("'Other 2020'!"&amp;'Country Selector'!$B$3&amp;ROW($A139))*10^12,0)*'Process Emissions Multipliers'!$B$39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2030'!$A139="WT",INDIRECT("'Other 2030'!"&amp;'Country Selector'!$B$3&amp;ROW($A139))*10^12,0)*'Process Emissions Multipliers'!$D$39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Multipliers'!$E$39</f>
        <v>0</v>
      </c>
    </row>
    <row r="132" spans="1:42">
      <c r="A132" s="74">
        <v>80</v>
      </c>
      <c r="B132">
        <f ca="1">IF('Other 2010'!$A140="WT",INDIRECT("'Other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2020'!$A140="WT",INDIRECT("'Other 2020'!"&amp;'Country Selector'!$B$3&amp;ROW($A140))*10^12,0)*'Process Emissions Multipliers'!$B$39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2030'!$A140="WT",INDIRECT("'Other 2030'!"&amp;'Country Selector'!$B$3&amp;ROW($A140))*10^12,0)*'Process Emissions Multipliers'!$D$39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Multipliers'!$E$39</f>
        <v>0</v>
      </c>
    </row>
    <row r="133" spans="1:42">
      <c r="A133" s="74">
        <v>81</v>
      </c>
      <c r="B133">
        <f ca="1">IF('Other 2010'!$A141="WT",INDIRECT("'Other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2020'!$A141="WT",INDIRECT("'Other 2020'!"&amp;'Country Selector'!$B$3&amp;ROW($A141))*10^12,0)*'Process Emissions Multipliers'!$B$39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2030'!$A141="WT",INDIRECT("'Other 2030'!"&amp;'Country Selector'!$B$3&amp;ROW($A141))*10^12,0)*'Process Emissions Multipliers'!$D$39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Multipliers'!$E$39</f>
        <v>0</v>
      </c>
    </row>
    <row r="134" spans="1:42">
      <c r="A134" s="74">
        <v>82</v>
      </c>
      <c r="B134">
        <f ca="1">IF('Other 2010'!$A142="WT",INDIRECT("'Other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2020'!$A142="WT",INDIRECT("'Other 2020'!"&amp;'Country Selector'!$B$3&amp;ROW($A142))*10^12,0)*'Process Emissions Multipliers'!$B$39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2030'!$A142="WT",INDIRECT("'Other 2030'!"&amp;'Country Selector'!$B$3&amp;ROW($A142))*10^12,0)*'Process Emissions Multipliers'!$D$39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Multipliers'!$E$39</f>
        <v>0</v>
      </c>
    </row>
    <row r="135" spans="1:42">
      <c r="A135" s="74">
        <v>83</v>
      </c>
      <c r="B135">
        <f ca="1">IF('Other 2010'!$A143="WT",INDIRECT("'Other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2020'!$A143="WT",INDIRECT("'Other 2020'!"&amp;'Country Selector'!$B$3&amp;ROW($A143))*10^12,0)*'Process Emissions Multipliers'!$B$39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2030'!$A143="WT",INDIRECT("'Other 2030'!"&amp;'Country Selector'!$B$3&amp;ROW($A143))*10^12,0)*'Process Emissions Multipliers'!$D$39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Multipliers'!$E$39</f>
        <v>0</v>
      </c>
    </row>
    <row r="136" spans="1:42">
      <c r="A136" s="74">
        <v>84</v>
      </c>
      <c r="B136">
        <f ca="1">IF('Other 2010'!$A144="WT",INDIRECT("'Other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2020'!$A144="WT",INDIRECT("'Other 2020'!"&amp;'Country Selector'!$B$3&amp;ROW($A144))*10^12,0)*'Process Emissions Multipliers'!$B$39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2030'!$A144="WT",INDIRECT("'Other 2030'!"&amp;'Country Selector'!$B$3&amp;ROW($A144))*10^12,0)*'Process Emissions Multipliers'!$D$39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Multipliers'!$E$39</f>
        <v>0</v>
      </c>
    </row>
    <row r="137" spans="1:42">
      <c r="A137" s="74">
        <v>85</v>
      </c>
      <c r="B137">
        <f ca="1">IF('Other 2010'!$A145="WT",INDIRECT("'Other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2020'!$A145="WT",INDIRECT("'Other 2020'!"&amp;'Country Selector'!$B$3&amp;ROW($A145))*10^12,0)*'Process Emissions Multipliers'!$B$39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2030'!$A145="WT",INDIRECT("'Other 2030'!"&amp;'Country Selector'!$B$3&amp;ROW($A145))*10^12,0)*'Process Emissions Multipliers'!$D$39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Multipliers'!$E$39</f>
        <v>0</v>
      </c>
    </row>
    <row r="138" spans="1:42">
      <c r="A138" s="74">
        <v>86</v>
      </c>
      <c r="B138">
        <f ca="1">IF('Other 2010'!$A146="WT",INDIRECT("'Other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2020'!$A146="WT",INDIRECT("'Other 2020'!"&amp;'Country Selector'!$B$3&amp;ROW($A146))*10^12,0)*'Process Emissions Multipliers'!$B$39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2030'!$A146="WT",INDIRECT("'Other 2030'!"&amp;'Country Selector'!$B$3&amp;ROW($A146))*10^12,0)*'Process Emissions Multipliers'!$D$39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Multipliers'!$E$39</f>
        <v>0</v>
      </c>
    </row>
    <row r="139" spans="1:42">
      <c r="A139" s="74">
        <v>87</v>
      </c>
      <c r="B139">
        <f ca="1">IF('Other 2010'!$A147="WT",INDIRECT("'Other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2020'!$A147="WT",INDIRECT("'Other 2020'!"&amp;'Country Selector'!$B$3&amp;ROW($A147))*10^12,0)*'Process Emissions Multipliers'!$B$39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2030'!$A147="WT",INDIRECT("'Other 2030'!"&amp;'Country Selector'!$B$3&amp;ROW($A147))*10^12,0)*'Process Emissions Multipliers'!$D$39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Multipliers'!$E$39</f>
        <v>0</v>
      </c>
    </row>
    <row r="140" spans="1:42">
      <c r="A140" s="74">
        <v>88</v>
      </c>
      <c r="B140">
        <f ca="1">IF('Other 2010'!$A148="WT",INDIRECT("'Other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2020'!$A148="WT",INDIRECT("'Other 2020'!"&amp;'Country Selector'!$B$3&amp;ROW($A148))*10^12,0)*'Process Emissions Multipliers'!$B$39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2030'!$A148="WT",INDIRECT("'Other 2030'!"&amp;'Country Selector'!$B$3&amp;ROW($A148))*10^12,0)*'Process Emissions Multipliers'!$D$39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Multipliers'!$E$39</f>
        <v>0</v>
      </c>
    </row>
    <row r="141" spans="1:42">
      <c r="A141" s="74">
        <v>89</v>
      </c>
      <c r="B141">
        <f ca="1">IF('Other 2010'!$A149="WT",INDIRECT("'Other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2020'!$A149="WT",INDIRECT("'Other 2020'!"&amp;'Country Selector'!$B$3&amp;ROW($A149))*10^12,0)*'Process Emissions Multipliers'!$B$39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2030'!$A149="WT",INDIRECT("'Other 2030'!"&amp;'Country Selector'!$B$3&amp;ROW($A149))*10^12,0)*'Process Emissions Multipliers'!$D$39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Multipliers'!$E$39</f>
        <v>0</v>
      </c>
    </row>
    <row r="142" spans="1:42">
      <c r="A142" s="74">
        <v>90</v>
      </c>
      <c r="B142">
        <f ca="1">IF('Other 2010'!$A150="WT",INDIRECT("'Other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2020'!$A150="WT",INDIRECT("'Other 2020'!"&amp;'Country Selector'!$B$3&amp;ROW($A150))*10^12,0)*'Process Emissions Multipliers'!$B$39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2030'!$A150="WT",INDIRECT("'Other 2030'!"&amp;'Country Selector'!$B$3&amp;ROW($A150))*10^12,0)*'Process Emissions Multipliers'!$D$39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Multipliers'!$E$39</f>
        <v>0</v>
      </c>
    </row>
    <row r="143" spans="1:42">
      <c r="A143" s="74">
        <v>91</v>
      </c>
      <c r="B143">
        <f ca="1">IF('Other 2010'!$A151="WT",INDIRECT("'Other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2020'!$A151="WT",INDIRECT("'Other 2020'!"&amp;'Country Selector'!$B$3&amp;ROW($A151))*10^12,0)*'Process Emissions Multipliers'!$B$39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2030'!$A151="WT",INDIRECT("'Other 2030'!"&amp;'Country Selector'!$B$3&amp;ROW($A151))*10^12,0)*'Process Emissions Multipliers'!$D$39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Multipliers'!$E$39</f>
        <v>0</v>
      </c>
    </row>
    <row r="144" spans="1:42">
      <c r="A144" s="74">
        <v>92</v>
      </c>
      <c r="B144">
        <f ca="1">IF('Other 2010'!$A152="WT",INDIRECT("'Other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2020'!$A152="WT",INDIRECT("'Other 2020'!"&amp;'Country Selector'!$B$3&amp;ROW($A152))*10^12,0)*'Process Emissions Multipliers'!$B$39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2030'!$A152="WT",INDIRECT("'Other 2030'!"&amp;'Country Selector'!$B$3&amp;ROW($A152))*10^12,0)*'Process Emissions Multipliers'!$D$39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Multipliers'!$E$39</f>
        <v>0</v>
      </c>
    </row>
    <row r="145" spans="1:42">
      <c r="A145" s="74">
        <v>93</v>
      </c>
      <c r="B145">
        <f ca="1">IF('Other 2010'!$A153="WT",INDIRECT("'Other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2020'!$A153="WT",INDIRECT("'Other 2020'!"&amp;'Country Selector'!$B$3&amp;ROW($A153))*10^12,0)*'Process Emissions Multipliers'!$B$39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2030'!$A153="WT",INDIRECT("'Other 2030'!"&amp;'Country Selector'!$B$3&amp;ROW($A153))*10^12,0)*'Process Emissions Multipliers'!$D$39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Multipliers'!$E$39</f>
        <v>0</v>
      </c>
    </row>
    <row r="146" spans="1:42">
      <c r="A146" s="74">
        <v>94</v>
      </c>
      <c r="B146">
        <f ca="1">IF('Other 2010'!$A154="WT",INDIRECT("'Other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2020'!$A154="WT",INDIRECT("'Other 2020'!"&amp;'Country Selector'!$B$3&amp;ROW($A154))*10^12,0)*'Process Emissions Multipliers'!$B$39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2030'!$A154="WT",INDIRECT("'Other 2030'!"&amp;'Country Selector'!$B$3&amp;ROW($A154))*10^12,0)*'Process Emissions Multipliers'!$D$39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Multipliers'!$E$39</f>
        <v>0</v>
      </c>
    </row>
    <row r="147" spans="1:42">
      <c r="A147" s="74">
        <v>95</v>
      </c>
      <c r="B147">
        <f ca="1">IF('Other 2010'!$A155="WT",INDIRECT("'Other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2020'!$A155="WT",INDIRECT("'Other 2020'!"&amp;'Country Selector'!$B$3&amp;ROW($A155))*10^12,0)*'Process Emissions Multipliers'!$B$39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2030'!$A155="WT",INDIRECT("'Other 2030'!"&amp;'Country Selector'!$B$3&amp;ROW($A155))*10^12,0)*'Process Emissions Multipliers'!$D$39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Multipliers'!$E$39</f>
        <v>0</v>
      </c>
    </row>
    <row r="148" spans="1:42">
      <c r="A148" s="74">
        <v>96</v>
      </c>
      <c r="B148">
        <f ca="1">IF('Other 2010'!$A156="WT",INDIRECT("'Other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2020'!$A156="WT",INDIRECT("'Other 2020'!"&amp;'Country Selector'!$B$3&amp;ROW($A156))*10^12,0)*'Process Emissions Multipliers'!$B$39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2030'!$A156="WT",INDIRECT("'Other 2030'!"&amp;'Country Selector'!$B$3&amp;ROW($A156))*10^12,0)*'Process Emissions Multipliers'!$D$39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Multipliers'!$E$39</f>
        <v>0</v>
      </c>
    </row>
    <row r="149" spans="1:42">
      <c r="A149" s="74">
        <v>97</v>
      </c>
      <c r="B149">
        <f ca="1">IF('Other 2010'!$A157="WT",INDIRECT("'Other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2020'!$A157="WT",INDIRECT("'Other 2020'!"&amp;'Country Selector'!$B$3&amp;ROW($A157))*10^12,0)*'Process Emissions Multipliers'!$B$39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2030'!$A157="WT",INDIRECT("'Other 2030'!"&amp;'Country Selector'!$B$3&amp;ROW($A157))*10^12,0)*'Process Emissions Multipliers'!$D$39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Multipliers'!$E$39</f>
        <v>0</v>
      </c>
    </row>
    <row r="150" spans="1:42">
      <c r="A150" s="74">
        <v>98</v>
      </c>
      <c r="B150">
        <f ca="1">IF('Other 2010'!$A158="WT",INDIRECT("'Other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2020'!$A158="WT",INDIRECT("'Other 2020'!"&amp;'Country Selector'!$B$3&amp;ROW($A158))*10^12,0)*'Process Emissions Multipliers'!$B$39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2030'!$A158="WT",INDIRECT("'Other 2030'!"&amp;'Country Selector'!$B$3&amp;ROW($A158))*10^12,0)*'Process Emissions Multipliers'!$D$39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Multipliers'!$E$39</f>
        <v>0</v>
      </c>
    </row>
    <row r="151" spans="1:42">
      <c r="A151" s="74">
        <v>99</v>
      </c>
      <c r="B151">
        <f ca="1">IF('Other 2010'!$A159="WT",INDIRECT("'Other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2020'!$A159="WT",INDIRECT("'Other 2020'!"&amp;'Country Selector'!$B$3&amp;ROW($A159))*10^12,0)*'Process Emissions Multipliers'!$B$39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2030'!$A159="WT",INDIRECT("'Other 2030'!"&amp;'Country Selector'!$B$3&amp;ROW($A159))*10^12,0)*'Process Emissions Multipliers'!$D$39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Multipliers'!$E$39</f>
        <v>0</v>
      </c>
    </row>
    <row r="152" spans="1:42">
      <c r="A152" s="74">
        <v>100</v>
      </c>
      <c r="B152">
        <f ca="1">IF('Other 2010'!$A160="WT",INDIRECT("'Other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2020'!$A160="WT",INDIRECT("'Other 2020'!"&amp;'Country Selector'!$B$3&amp;ROW($A160))*10^12,0)*'Process Emissions Multipliers'!$B$39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2030'!$A160="WT",INDIRECT("'Other 2030'!"&amp;'Country Selector'!$B$3&amp;ROW($A160))*10^12,0)*'Process Emissions Multipliers'!$D$39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Multipliers'!$E$39</f>
        <v>0</v>
      </c>
    </row>
    <row r="153" spans="1:42">
      <c r="A153" s="74">
        <v>150</v>
      </c>
      <c r="B153">
        <f ca="1">IF('Other 2010'!$A161="WT",INDIRECT("'Other 2010'!"&amp;'Country Selector'!$B$3&amp;ROW($A161))*10^12,0)</f>
        <v>0</v>
      </c>
      <c r="C153">
        <f t="shared" ca="1" si="27"/>
        <v>0</v>
      </c>
      <c r="D153">
        <f t="shared" ca="1" si="27"/>
        <v>0</v>
      </c>
      <c r="E153">
        <f t="shared" ca="1" si="27"/>
        <v>0</v>
      </c>
      <c r="F153">
        <f t="shared" ca="1" si="27"/>
        <v>0</v>
      </c>
      <c r="G153">
        <f t="shared" ca="1" si="27"/>
        <v>0</v>
      </c>
      <c r="H153">
        <f t="shared" ca="1" si="27"/>
        <v>0</v>
      </c>
      <c r="I153">
        <f t="shared" ca="1" si="27"/>
        <v>0</v>
      </c>
      <c r="J153">
        <f t="shared" ca="1" si="27"/>
        <v>0</v>
      </c>
      <c r="K153">
        <f t="shared" ca="1" si="27"/>
        <v>0</v>
      </c>
      <c r="L153">
        <f ca="1">IF('Other 2020'!$A161="WT",INDIRECT("'Other 2020'!"&amp;'Country Selector'!$B$3&amp;ROW($A161))*10^12,0)*'Process Emissions Multipliers'!$B$39</f>
        <v>0</v>
      </c>
      <c r="M153">
        <f t="shared" ca="1" si="28"/>
        <v>0</v>
      </c>
      <c r="N153">
        <f t="shared" ca="1" si="28"/>
        <v>0</v>
      </c>
      <c r="O153">
        <f t="shared" ca="1" si="28"/>
        <v>0</v>
      </c>
      <c r="P153">
        <f t="shared" ca="1" si="28"/>
        <v>0</v>
      </c>
      <c r="Q153">
        <f t="shared" ca="1" si="28"/>
        <v>0</v>
      </c>
      <c r="R153">
        <f t="shared" ca="1" si="28"/>
        <v>0</v>
      </c>
      <c r="S153">
        <f t="shared" ca="1" si="28"/>
        <v>0</v>
      </c>
      <c r="T153">
        <f t="shared" ca="1" si="28"/>
        <v>0</v>
      </c>
      <c r="U153">
        <f t="shared" ca="1" si="28"/>
        <v>0</v>
      </c>
      <c r="V153">
        <f ca="1">IF('Other 2030'!$A161="WT",INDIRECT("'Other 2030'!"&amp;'Country Selector'!$B$3&amp;ROW($A161))*10^12,0)*'Process Emissions Multipliers'!$D$39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Multipliers'!$E$39</f>
        <v>0</v>
      </c>
    </row>
    <row r="154" spans="1:42">
      <c r="A154" s="74">
        <v>200</v>
      </c>
      <c r="B154">
        <f ca="1">IF('Other 2010'!$A162="WT",INDIRECT("'Other 2010'!"&amp;'Country Selector'!$B$3&amp;ROW($A162))*10^12,0)</f>
        <v>0</v>
      </c>
      <c r="C154">
        <f t="shared" ca="1" si="27"/>
        <v>0</v>
      </c>
      <c r="D154">
        <f t="shared" ca="1" si="27"/>
        <v>0</v>
      </c>
      <c r="E154">
        <f t="shared" ca="1" si="27"/>
        <v>0</v>
      </c>
      <c r="F154">
        <f t="shared" ca="1" si="27"/>
        <v>0</v>
      </c>
      <c r="G154">
        <f t="shared" ca="1" si="27"/>
        <v>0</v>
      </c>
      <c r="H154">
        <f t="shared" ca="1" si="27"/>
        <v>0</v>
      </c>
      <c r="I154">
        <f t="shared" ca="1" si="27"/>
        <v>0</v>
      </c>
      <c r="J154">
        <f t="shared" ca="1" si="27"/>
        <v>0</v>
      </c>
      <c r="K154">
        <f t="shared" ca="1" si="27"/>
        <v>0</v>
      </c>
      <c r="L154">
        <f ca="1">IF('Other 2020'!$A162="WT",INDIRECT("'Other 2020'!"&amp;'Country Selector'!$B$3&amp;ROW($A162))*10^12,0)*'Process Emissions Multipliers'!$B$39</f>
        <v>0</v>
      </c>
      <c r="M154">
        <f t="shared" ca="1" si="28"/>
        <v>0</v>
      </c>
      <c r="N154">
        <f t="shared" ca="1" si="28"/>
        <v>0</v>
      </c>
      <c r="O154">
        <f t="shared" ca="1" si="28"/>
        <v>0</v>
      </c>
      <c r="P154">
        <f t="shared" ca="1" si="28"/>
        <v>0</v>
      </c>
      <c r="Q154">
        <f t="shared" ca="1" si="28"/>
        <v>0</v>
      </c>
      <c r="R154">
        <f t="shared" ca="1" si="28"/>
        <v>0</v>
      </c>
      <c r="S154">
        <f t="shared" ca="1" si="28"/>
        <v>0</v>
      </c>
      <c r="T154">
        <f t="shared" ca="1" si="28"/>
        <v>0</v>
      </c>
      <c r="U154">
        <f t="shared" ca="1" si="28"/>
        <v>0</v>
      </c>
      <c r="V154">
        <f ca="1">IF('Other 2030'!$A162="WT",INDIRECT("'Other 2030'!"&amp;'Country Selector'!$B$3&amp;ROW($A162))*10^12,0)*'Process Emissions Multipliers'!$D$39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Multipliers'!$E$39</f>
        <v>0</v>
      </c>
    </row>
    <row r="155" spans="1:42">
      <c r="A155" s="74">
        <v>250</v>
      </c>
      <c r="B155">
        <f ca="1">IF('Other 2010'!$A163="WT",INDIRECT("'Other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2020'!$A163="WT",INDIRECT("'Other 2020'!"&amp;'Country Selector'!$B$3&amp;ROW($A163))*10^12,0)*'Process Emissions Multipliers'!$B$39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2030'!$A163="WT",INDIRECT("'Other 2030'!"&amp;'Country Selector'!$B$3&amp;ROW($A163))*10^12,0)*'Process Emissions Multipliers'!$D$39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Multipliers'!$E$39</f>
        <v>0</v>
      </c>
    </row>
    <row r="156" spans="1:42">
      <c r="A156" s="74">
        <v>300</v>
      </c>
      <c r="B156">
        <f ca="1">IF('Other 2010'!$A164="WT",INDIRECT("'Other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2020'!$A164="WT",INDIRECT("'Other 2020'!"&amp;'Country Selector'!$B$3&amp;ROW($A164))*10^12,0)*'Process Emissions Multipliers'!$B$39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2030'!$A164="WT",INDIRECT("'Other 2030'!"&amp;'Country Selector'!$B$3&amp;ROW($A164))*10^12,0)*'Process Emissions Multipliers'!$D$39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Multipliers'!$E$39</f>
        <v>0</v>
      </c>
    </row>
    <row r="157" spans="1:42">
      <c r="A157" s="74">
        <v>350</v>
      </c>
      <c r="B157">
        <f ca="1">IF('Other 2010'!$A165="WT",INDIRECT("'Other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>
        <f ca="1">IF('Other 2020'!$A165="WT",INDIRECT("'Other 2020'!"&amp;'Country Selector'!$B$3&amp;ROW($A165))*10^12,0)*'Process Emissions Multipliers'!$B$39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>
        <f ca="1">IF('Other 2030'!$A165="WT",INDIRECT("'Other 2030'!"&amp;'Country Selector'!$B$3&amp;ROW($A165))*10^12,0)*'Process Emissions Multipliers'!$D$39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Multipliers'!$E$39</f>
        <v>0</v>
      </c>
    </row>
    <row r="158" spans="1:42">
      <c r="A158" s="74">
        <v>400</v>
      </c>
      <c r="B158">
        <f ca="1">IF('Other 2010'!$A166="WT",INDIRECT("'Other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IF('Other 2020'!$A166="WT",INDIRECT("'Other 2020'!"&amp;'Country Selector'!$B$3&amp;ROW($A166))*10^12,0)*'Process Emissions Multipliers'!$B$39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IF('Other 2030'!$A166="WT",INDIRECT("'Other 2030'!"&amp;'Country Selector'!$B$3&amp;ROW($A166))*10^12,0)*'Process Emissions Multipliers'!$D$39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Multipliers'!$E$39</f>
        <v>0</v>
      </c>
    </row>
    <row r="159" spans="1:42">
      <c r="A159" s="74">
        <v>450</v>
      </c>
      <c r="B159">
        <f ca="1">IF('Other 2010'!$A167="WT",INDIRECT("'Other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2020'!$A167="WT",INDIRECT("'Other 2020'!"&amp;'Country Selector'!$B$3&amp;ROW($A167))*10^12,0)*'Process Emissions Multipliers'!$B$39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2030'!$A167="WT",INDIRECT("'Other 2030'!"&amp;'Country Selector'!$B$3&amp;ROW($A167))*10^12,0)*'Process Emissions Multipliers'!$D$39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Multipliers'!$E$39</f>
        <v>0</v>
      </c>
    </row>
    <row r="160" spans="1:42">
      <c r="A160" s="74">
        <v>500</v>
      </c>
      <c r="B160">
        <f ca="1">IF('Other 2010'!$A168="WT",INDIRECT("'Other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2020'!$A168="WT",INDIRECT("'Other 2020'!"&amp;'Country Selector'!$B$3&amp;ROW($A168))*10^12,0)*'Process Emissions Multipliers'!$B$39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2030'!$A168="WT",INDIRECT("'Other 2030'!"&amp;'Country Selector'!$B$3&amp;ROW($A168))*10^12,0)*'Process Emissions Multipliers'!$D$39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Multipliers'!$E$39</f>
        <v>0</v>
      </c>
    </row>
    <row r="161" spans="1:42">
      <c r="A161" s="74">
        <v>550</v>
      </c>
      <c r="B161">
        <f ca="1">IF('Other 2010'!$A169="WT",INDIRECT("'Other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2020'!$A169="WT",INDIRECT("'Other 2020'!"&amp;'Country Selector'!$B$3&amp;ROW($A169))*10^12,0)*'Process Emissions Multipliers'!$B$39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2030'!$A169="WT",INDIRECT("'Other 2030'!"&amp;'Country Selector'!$B$3&amp;ROW($A169))*10^12,0)*'Process Emissions Multipliers'!$D$39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Multipliers'!$E$39</f>
        <v>0</v>
      </c>
    </row>
    <row r="162" spans="1:42">
      <c r="A162" s="74">
        <v>600</v>
      </c>
      <c r="B162">
        <f ca="1">IF('Other 2010'!$A170="WT",INDIRECT("'Other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2020'!$A170="WT",INDIRECT("'Other 2020'!"&amp;'Country Selector'!$B$3&amp;ROW($A170))*10^12,0)*'Process Emissions Multipliers'!$B$39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2030'!$A170="WT",INDIRECT("'Other 2030'!"&amp;'Country Selector'!$B$3&amp;ROW($A170))*10^12,0)*'Process Emissions Multipliers'!$D$39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Multipliers'!$E$39</f>
        <v>0</v>
      </c>
    </row>
    <row r="163" spans="1:42">
      <c r="A163" s="74">
        <v>650</v>
      </c>
      <c r="B163">
        <f ca="1">IF('Other 2010'!$A171="WT",INDIRECT("'Other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2020'!$A171="WT",INDIRECT("'Other 2020'!"&amp;'Country Selector'!$B$3&amp;ROW($A171))*10^12,0)*'Process Emissions Multipliers'!$B$39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2030'!$A171="WT",INDIRECT("'Other 2030'!"&amp;'Country Selector'!$B$3&amp;ROW($A171))*10^12,0)*'Process Emissions Multipliers'!$D$39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Multipliers'!$E$39</f>
        <v>0</v>
      </c>
    </row>
    <row r="164" spans="1:42">
      <c r="A164" s="74">
        <v>700</v>
      </c>
      <c r="B164">
        <f ca="1">IF('Other 2010'!$A172="WT",INDIRECT("'Other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2020'!$A172="WT",INDIRECT("'Other 2020'!"&amp;'Country Selector'!$B$3&amp;ROW($A172))*10^12,0)*'Process Emissions Multipliers'!$B$39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2030'!$A172="WT",INDIRECT("'Other 2030'!"&amp;'Country Selector'!$B$3&amp;ROW($A172))*10^12,0)*'Process Emissions Multipliers'!$D$39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Multipliers'!$E$39</f>
        <v>0</v>
      </c>
    </row>
    <row r="165" spans="1:42">
      <c r="A165" s="74">
        <v>750</v>
      </c>
      <c r="B165">
        <f ca="1">IF('Other 2010'!$A173="WT",INDIRECT("'Other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2020'!$A173="WT",INDIRECT("'Other 2020'!"&amp;'Country Selector'!$B$3&amp;ROW($A173))*10^12,0)*'Process Emissions Multipliers'!$B$39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2030'!$A173="WT",INDIRECT("'Other 2030'!"&amp;'Country Selector'!$B$3&amp;ROW($A173))*10^12,0)*'Process Emissions Multipliers'!$D$39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Multipliers'!$E$39</f>
        <v>0</v>
      </c>
    </row>
    <row r="166" spans="1:42">
      <c r="A166" s="74">
        <v>800</v>
      </c>
      <c r="B166">
        <f ca="1">IF('Other 2010'!$A174="WT",INDIRECT("'Other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2020'!$A174="WT",INDIRECT("'Other 2020'!"&amp;'Country Selector'!$B$3&amp;ROW($A174))*10^12,0)*'Process Emissions Multipliers'!$B$39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2030'!$A174="WT",INDIRECT("'Other 2030'!"&amp;'Country Selector'!$B$3&amp;ROW($A174))*10^12,0)*'Process Emissions Multipliers'!$D$39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Multipliers'!$E$39</f>
        <v>0</v>
      </c>
    </row>
    <row r="167" spans="1:42">
      <c r="A167" s="74">
        <v>850</v>
      </c>
      <c r="B167">
        <f ca="1">IF('Other 2010'!$A175="WT",INDIRECT("'Other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2020'!$A175="WT",INDIRECT("'Other 2020'!"&amp;'Country Selector'!$B$3&amp;ROW($A175))*10^12,0)*'Process Emissions Multipliers'!$B$39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2030'!$A175="WT",INDIRECT("'Other 2030'!"&amp;'Country Selector'!$B$3&amp;ROW($A175))*10^12,0)*'Process Emissions Multipliers'!$D$39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Multipliers'!$E$39</f>
        <v>0</v>
      </c>
    </row>
    <row r="168" spans="1:42">
      <c r="A168" s="74">
        <v>900</v>
      </c>
      <c r="B168">
        <f ca="1">IF('Other 2010'!$A176="WT",INDIRECT("'Other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2020'!$A176="WT",INDIRECT("'Other 2020'!"&amp;'Country Selector'!$B$3&amp;ROW($A176))*10^12,0)*'Process Emissions Multipliers'!$B$39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2030'!$A176="WT",INDIRECT("'Other 2030'!"&amp;'Country Selector'!$B$3&amp;ROW($A176))*10^12,0)*'Process Emissions Multipliers'!$D$39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Multipliers'!$E$39</f>
        <v>0</v>
      </c>
    </row>
    <row r="169" spans="1:42">
      <c r="A169" s="74">
        <v>950</v>
      </c>
      <c r="B169">
        <f ca="1">IF('Other 2010'!$A177="WT",INDIRECT("'Other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2020'!$A177="WT",INDIRECT("'Other 2020'!"&amp;'Country Selector'!$B$3&amp;ROW($A177))*10^12,0)*'Process Emissions Multipliers'!$B$39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2030'!$A177="WT",INDIRECT("'Other 2030'!"&amp;'Country Selector'!$B$3&amp;ROW($A177))*10^12,0)*'Process Emissions Multipliers'!$D$39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Multipliers'!$E$39</f>
        <v>0</v>
      </c>
    </row>
    <row r="170" spans="1:42">
      <c r="A170" s="74">
        <v>1000</v>
      </c>
      <c r="B170">
        <f ca="1">IF('Other 2010'!$A178="WT",INDIRECT("'Other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2020'!$A178="WT",INDIRECT("'Other 2020'!"&amp;'Country Selector'!$B$3&amp;ROW($A178))*10^12,0)*'Process Emissions Multipliers'!$B$39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2030'!$A178="WT",INDIRECT("'Other 2030'!"&amp;'Country Selector'!$B$3&amp;ROW($A178))*10^12,0)*'Process Emissions Multipliers'!$D$39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Multipliers'!$E$39</f>
        <v>0</v>
      </c>
    </row>
    <row r="171" spans="1:42">
      <c r="A171" s="74">
        <v>1500</v>
      </c>
      <c r="B171">
        <f ca="1">IF('Other 2010'!$A179="WT",INDIRECT("'Other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>
        <f ca="1">IF('Other 2020'!$A179="WT",INDIRECT("'Other 2020'!"&amp;'Country Selector'!$B$3&amp;ROW($A179))*10^12,0)*'Process Emissions Multipliers'!$B$39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>
        <f ca="1">IF('Other 2030'!$A179="WT",INDIRECT("'Other 2030'!"&amp;'Country Selector'!$B$3&amp;ROW($A179))*10^12,0)*'Process Emissions Multipliers'!$D$39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Multipliers'!$E$39</f>
        <v>0</v>
      </c>
    </row>
    <row r="172" spans="1:42">
      <c r="A172" s="74">
        <v>2000</v>
      </c>
      <c r="B172">
        <f ca="1">IF('Other 2010'!$A180="WT",INDIRECT("'Other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2020'!$A180="WT",INDIRECT("'Other 2020'!"&amp;'Country Selector'!$B$3&amp;ROW($A180))*10^12,0)*'Process Emissions Multipliers'!$B$39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2030'!$A180="WT",INDIRECT("'Other 2030'!"&amp;'Country Selector'!$B$3&amp;ROW($A180))*10^12,0)*'Process Emissions Multipliers'!$D$39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Multipliers'!$E$39</f>
        <v>0</v>
      </c>
    </row>
    <row r="173" spans="1:42">
      <c r="A173" s="74">
        <v>3000</v>
      </c>
      <c r="B173">
        <f ca="1">IF('Other 2010'!$A181="WT",INDIRECT("'Other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2020'!$A181="WT",INDIRECT("'Other 2020'!"&amp;'Country Selector'!$B$3&amp;ROW($A181))*10^12,0)*'Process Emissions Multipliers'!$B$39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2030'!$A181="WT",INDIRECT("'Other 2030'!"&amp;'Country Selector'!$B$3&amp;ROW($A181))*10^12,0)*'Process Emissions Multipliers'!$D$39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Multipliers'!$E$39</f>
        <v>0</v>
      </c>
    </row>
    <row r="174" spans="1:42">
      <c r="A174" s="74">
        <v>5000</v>
      </c>
      <c r="B174">
        <f ca="1">IF('Other 2010'!$A182="WT",INDIRECT("'Other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2020'!$A182="WT",INDIRECT("'Other 2020'!"&amp;'Country Selector'!$B$3&amp;ROW($A182))*10^12,0)*'Process Emissions Multipliers'!$B$39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2030'!$A182="WT",INDIRECT("'Other 2030'!"&amp;'Country Selector'!$B$3&amp;ROW($A182))*10^12,0)*'Process Emissions Multipliers'!$D$39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Multipliers'!$E$39</f>
        <v>0</v>
      </c>
    </row>
    <row r="175" spans="1:42">
      <c r="A175" s="74">
        <v>10000</v>
      </c>
      <c r="B175">
        <f ca="1">IF('Other 2010'!$A183="WT",INDIRECT("'Other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2020'!$A183="WT",INDIRECT("'Other 2020'!"&amp;'Country Selector'!$B$3&amp;ROW($A183))*10^12,0)*'Process Emissions Multipliers'!$B$39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2030'!$A183="WT",INDIRECT("'Other 2030'!"&amp;'Country Selector'!$B$3&amp;ROW($A183))*10^12,0)*'Process Emissions Multipliers'!$D$39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Multipliers'!$E$39</f>
        <v>0</v>
      </c>
    </row>
    <row r="176" spans="1:42">
      <c r="A176" s="74">
        <v>100000</v>
      </c>
      <c r="B176">
        <f ca="1">IF('Other 2010'!$A184="WT",INDIRECT("'Other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2020'!$A184="WT",INDIRECT("'Other 2020'!"&amp;'Country Selector'!$B$3&amp;ROW($A184))*10^12,0)*'Process Emissions Multipliers'!$B$39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2030'!$A184="WT",INDIRECT("'Other 2030'!"&amp;'Country Selector'!$B$3&amp;ROW($A184))*10^12,0)*'Process Emissions Multipliers'!$D$39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Multipliers'!$E$39</f>
        <v>0</v>
      </c>
    </row>
    <row r="177" spans="1:42">
      <c r="A177" s="74">
        <v>1000000</v>
      </c>
      <c r="B177">
        <f ca="1">IF('Other 2010'!$A185="WT",INDIRECT("'Other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2020'!$A185="WT",INDIRECT("'Other 2020'!"&amp;'Country Selector'!$B$3&amp;ROW($A185))*10^12,0)*'Process Emissions Multipliers'!$B$39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2030'!$A185="WT",INDIRECT("'Other 2030'!"&amp;'Country Selector'!$B$3&amp;ROW($A185))*10^12,0)*'Process Emissions Multipliers'!$D$39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Multipliers'!$E$39</f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2010'!$A10="CP",INDIRECT("'Other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2020'!$A10="CP",INDIRECT("'Other 2020'!"&amp;'Country Selector'!$B$3&amp;ROW($A10))*10^12,0)*'Process Emissions Multipliers'!$B$39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2030'!$A10="CP",INDIRECT("'Other 2030'!"&amp;'Country Selector'!$B$3&amp;ROW($A10))*10^12,0)*'Process Emissions Multipliers'!$D$39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Multipliers'!$E$39</f>
        <v>0</v>
      </c>
    </row>
    <row r="3" spans="1:42">
      <c r="A3" s="74">
        <v>-49</v>
      </c>
      <c r="B3">
        <f ca="1">IF('Other 2010'!$A11="CP",INDIRECT("'Other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2020'!$A11="CP",INDIRECT("'Other 2020'!"&amp;'Country Selector'!$B$3&amp;ROW($A11))*10^12,0)*'Process Emissions Multipliers'!$B$39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2030'!$A11="CP",INDIRECT("'Other 2030'!"&amp;'Country Selector'!$B$3&amp;ROW($A11))*10^12,0)*'Process Emissions Multipliers'!$D$39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Multipliers'!$E$39</f>
        <v>0</v>
      </c>
    </row>
    <row r="4" spans="1:42">
      <c r="A4" s="74">
        <v>-48</v>
      </c>
      <c r="B4">
        <f ca="1">IF('Other 2010'!$A12="CP",INDIRECT("'Other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2020'!$A12="CP",INDIRECT("'Other 2020'!"&amp;'Country Selector'!$B$3&amp;ROW($A12))*10^12,0)*'Process Emissions Multipliers'!$B$39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2030'!$A12="CP",INDIRECT("'Other 2030'!"&amp;'Country Selector'!$B$3&amp;ROW($A12))*10^12,0)*'Process Emissions Multipliers'!$D$39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Multipliers'!$E$39</f>
        <v>0</v>
      </c>
    </row>
    <row r="5" spans="1:42">
      <c r="A5" s="74">
        <v>-47</v>
      </c>
      <c r="B5">
        <f ca="1">IF('Other 2010'!$A13="CP",INDIRECT("'Other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2020'!$A13="CP",INDIRECT("'Other 2020'!"&amp;'Country Selector'!$B$3&amp;ROW($A13))*10^12,0)*'Process Emissions Multipliers'!$B$39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2030'!$A13="CP",INDIRECT("'Other 2030'!"&amp;'Country Selector'!$B$3&amp;ROW($A13))*10^12,0)*'Process Emissions Multipliers'!$D$39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Multipliers'!$E$39</f>
        <v>0</v>
      </c>
    </row>
    <row r="6" spans="1:42">
      <c r="A6" s="74">
        <v>-46</v>
      </c>
      <c r="B6">
        <f ca="1">IF('Other 2010'!$A14="CP",INDIRECT("'Other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2020'!$A14="CP",INDIRECT("'Other 2020'!"&amp;'Country Selector'!$B$3&amp;ROW($A14))*10^12,0)*'Process Emissions Multipliers'!$B$39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2030'!$A14="CP",INDIRECT("'Other 2030'!"&amp;'Country Selector'!$B$3&amp;ROW($A14))*10^12,0)*'Process Emissions Multipliers'!$D$39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Multipliers'!$E$39</f>
        <v>0</v>
      </c>
    </row>
    <row r="7" spans="1:42">
      <c r="A7" s="74">
        <v>-45</v>
      </c>
      <c r="B7">
        <f ca="1">IF('Other 2010'!$A15="CP",INDIRECT("'Other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2020'!$A15="CP",INDIRECT("'Other 2020'!"&amp;'Country Selector'!$B$3&amp;ROW($A15))*10^12,0)*'Process Emissions Multipliers'!$B$39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2030'!$A15="CP",INDIRECT("'Other 2030'!"&amp;'Country Selector'!$B$3&amp;ROW($A15))*10^12,0)*'Process Emissions Multipliers'!$D$39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Multipliers'!$E$39</f>
        <v>0</v>
      </c>
    </row>
    <row r="8" spans="1:42">
      <c r="A8" s="74">
        <v>-44</v>
      </c>
      <c r="B8">
        <f ca="1">IF('Other 2010'!$A16="CP",INDIRECT("'Other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2020'!$A16="CP",INDIRECT("'Other 2020'!"&amp;'Country Selector'!$B$3&amp;ROW($A16))*10^12,0)*'Process Emissions Multipliers'!$B$39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2030'!$A16="CP",INDIRECT("'Other 2030'!"&amp;'Country Selector'!$B$3&amp;ROW($A16))*10^12,0)*'Process Emissions Multipliers'!$D$39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Multipliers'!$E$39</f>
        <v>0</v>
      </c>
    </row>
    <row r="9" spans="1:42">
      <c r="A9" s="74">
        <v>-43</v>
      </c>
      <c r="B9">
        <f ca="1">IF('Other 2010'!$A17="CP",INDIRECT("'Other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2020'!$A17="CP",INDIRECT("'Other 2020'!"&amp;'Country Selector'!$B$3&amp;ROW($A17))*10^12,0)*'Process Emissions Multipliers'!$B$39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2030'!$A17="CP",INDIRECT("'Other 2030'!"&amp;'Country Selector'!$B$3&amp;ROW($A17))*10^12,0)*'Process Emissions Multipliers'!$D$39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Multipliers'!$E$39</f>
        <v>0</v>
      </c>
    </row>
    <row r="10" spans="1:42">
      <c r="A10" s="74">
        <v>-42</v>
      </c>
      <c r="B10">
        <f ca="1">IF('Other 2010'!$A18="CP",INDIRECT("'Other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2020'!$A18="CP",INDIRECT("'Other 2020'!"&amp;'Country Selector'!$B$3&amp;ROW($A18))*10^12,0)*'Process Emissions Multipliers'!$B$39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2030'!$A18="CP",INDIRECT("'Other 2030'!"&amp;'Country Selector'!$B$3&amp;ROW($A18))*10^12,0)*'Process Emissions Multipliers'!$D$39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Multipliers'!$E$39</f>
        <v>0</v>
      </c>
    </row>
    <row r="11" spans="1:42">
      <c r="A11" s="74">
        <v>-41</v>
      </c>
      <c r="B11">
        <f ca="1">IF('Other 2010'!$A19="CP",INDIRECT("'Other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2020'!$A19="CP",INDIRECT("'Other 2020'!"&amp;'Country Selector'!$B$3&amp;ROW($A19))*10^12,0)*'Process Emissions Multipliers'!$B$39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2030'!$A19="CP",INDIRECT("'Other 2030'!"&amp;'Country Selector'!$B$3&amp;ROW($A19))*10^12,0)*'Process Emissions Multipliers'!$D$39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Multipliers'!$E$39</f>
        <v>0</v>
      </c>
    </row>
    <row r="12" spans="1:42">
      <c r="A12" s="74">
        <v>-40</v>
      </c>
      <c r="B12">
        <f ca="1">IF('Other 2010'!$A20="CP",INDIRECT("'Other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2020'!$A20="CP",INDIRECT("'Other 2020'!"&amp;'Country Selector'!$B$3&amp;ROW($A20))*10^12,0)*'Process Emissions Multipliers'!$B$39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2030'!$A20="CP",INDIRECT("'Other 2030'!"&amp;'Country Selector'!$B$3&amp;ROW($A20))*10^12,0)*'Process Emissions Multipliers'!$D$39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Multipliers'!$E$39</f>
        <v>0</v>
      </c>
    </row>
    <row r="13" spans="1:42">
      <c r="A13" s="74">
        <v>-39</v>
      </c>
      <c r="B13">
        <f ca="1">IF('Other 2010'!$A21="CP",INDIRECT("'Other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2020'!$A21="CP",INDIRECT("'Other 2020'!"&amp;'Country Selector'!$B$3&amp;ROW($A21))*10^12,0)*'Process Emissions Multipliers'!$B$39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2030'!$A21="CP",INDIRECT("'Other 2030'!"&amp;'Country Selector'!$B$3&amp;ROW($A21))*10^12,0)*'Process Emissions Multipliers'!$D$39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Multipliers'!$E$39</f>
        <v>0</v>
      </c>
    </row>
    <row r="14" spans="1:42">
      <c r="A14" s="74">
        <v>-38</v>
      </c>
      <c r="B14">
        <f ca="1">IF('Other 2010'!$A22="CP",INDIRECT("'Other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2020'!$A22="CP",INDIRECT("'Other 2020'!"&amp;'Country Selector'!$B$3&amp;ROW($A22))*10^12,0)*'Process Emissions Multipliers'!$B$39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2030'!$A22="CP",INDIRECT("'Other 2030'!"&amp;'Country Selector'!$B$3&amp;ROW($A22))*10^12,0)*'Process Emissions Multipliers'!$D$39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Multipliers'!$E$39</f>
        <v>0</v>
      </c>
    </row>
    <row r="15" spans="1:42">
      <c r="A15" s="74">
        <v>-37</v>
      </c>
      <c r="B15">
        <f ca="1">IF('Other 2010'!$A23="CP",INDIRECT("'Other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2020'!$A23="CP",INDIRECT("'Other 2020'!"&amp;'Country Selector'!$B$3&amp;ROW($A23))*10^12,0)*'Process Emissions Multipliers'!$B$39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2030'!$A23="CP",INDIRECT("'Other 2030'!"&amp;'Country Selector'!$B$3&amp;ROW($A23))*10^12,0)*'Process Emissions Multipliers'!$D$39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Multipliers'!$E$39</f>
        <v>0</v>
      </c>
    </row>
    <row r="16" spans="1:42">
      <c r="A16" s="74">
        <v>-36</v>
      </c>
      <c r="B16">
        <f ca="1">IF('Other 2010'!$A24="CP",INDIRECT("'Other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2020'!$A24="CP",INDIRECT("'Other 2020'!"&amp;'Country Selector'!$B$3&amp;ROW($A24))*10^12,0)*'Process Emissions Multipliers'!$B$39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2030'!$A24="CP",INDIRECT("'Other 2030'!"&amp;'Country Selector'!$B$3&amp;ROW($A24))*10^12,0)*'Process Emissions Multipliers'!$D$39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Multipliers'!$E$39</f>
        <v>0</v>
      </c>
    </row>
    <row r="17" spans="1:42">
      <c r="A17" s="74">
        <v>-35</v>
      </c>
      <c r="B17">
        <f ca="1">IF('Other 2010'!$A25="CP",INDIRECT("'Other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2020'!$A25="CP",INDIRECT("'Other 2020'!"&amp;'Country Selector'!$B$3&amp;ROW($A25))*10^12,0)*'Process Emissions Multipliers'!$B$39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2030'!$A25="CP",INDIRECT("'Other 2030'!"&amp;'Country Selector'!$B$3&amp;ROW($A25))*10^12,0)*'Process Emissions Multipliers'!$D$39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Multipliers'!$E$39</f>
        <v>0</v>
      </c>
    </row>
    <row r="18" spans="1:42">
      <c r="A18" s="74">
        <v>-34</v>
      </c>
      <c r="B18">
        <f ca="1">IF('Other 2010'!$A26="CP",INDIRECT("'Other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2020'!$A26="CP",INDIRECT("'Other 2020'!"&amp;'Country Selector'!$B$3&amp;ROW($A26))*10^12,0)*'Process Emissions Multipliers'!$B$39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2030'!$A26="CP",INDIRECT("'Other 2030'!"&amp;'Country Selector'!$B$3&amp;ROW($A26))*10^12,0)*'Process Emissions Multipliers'!$D$39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Multipliers'!$E$39</f>
        <v>0</v>
      </c>
    </row>
    <row r="19" spans="1:42">
      <c r="A19" s="74">
        <v>-33</v>
      </c>
      <c r="B19">
        <f ca="1">IF('Other 2010'!$A27="CP",INDIRECT("'Other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2020'!$A27="CP",INDIRECT("'Other 2020'!"&amp;'Country Selector'!$B$3&amp;ROW($A27))*10^12,0)*'Process Emissions Multipliers'!$B$39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2030'!$A27="CP",INDIRECT("'Other 2030'!"&amp;'Country Selector'!$B$3&amp;ROW($A27))*10^12,0)*'Process Emissions Multipliers'!$D$39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Multipliers'!$E$39</f>
        <v>0</v>
      </c>
    </row>
    <row r="20" spans="1:42">
      <c r="A20" s="74">
        <v>-32</v>
      </c>
      <c r="B20">
        <f ca="1">IF('Other 2010'!$A28="CP",INDIRECT("'Other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2020'!$A28="CP",INDIRECT("'Other 2020'!"&amp;'Country Selector'!$B$3&amp;ROW($A28))*10^12,0)*'Process Emissions Multipliers'!$B$39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2030'!$A28="CP",INDIRECT("'Other 2030'!"&amp;'Country Selector'!$B$3&amp;ROW($A28))*10^12,0)*'Process Emissions Multipliers'!$D$39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Multipliers'!$E$39</f>
        <v>0</v>
      </c>
    </row>
    <row r="21" spans="1:42">
      <c r="A21" s="74">
        <v>-31</v>
      </c>
      <c r="B21">
        <f ca="1">IF('Other 2010'!$A29="CP",INDIRECT("'Other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2020'!$A29="CP",INDIRECT("'Other 2020'!"&amp;'Country Selector'!$B$3&amp;ROW($A29))*10^12,0)*'Process Emissions Multipliers'!$B$39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2030'!$A29="CP",INDIRECT("'Other 2030'!"&amp;'Country Selector'!$B$3&amp;ROW($A29))*10^12,0)*'Process Emissions Multipliers'!$D$39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Multipliers'!$E$39</f>
        <v>0</v>
      </c>
    </row>
    <row r="22" spans="1:42">
      <c r="A22" s="74">
        <v>-30</v>
      </c>
      <c r="B22">
        <f ca="1">IF('Other 2010'!$A30="CP",INDIRECT("'Other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2020'!$A30="CP",INDIRECT("'Other 2020'!"&amp;'Country Selector'!$B$3&amp;ROW($A30))*10^12,0)*'Process Emissions Multipliers'!$B$39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2030'!$A30="CP",INDIRECT("'Other 2030'!"&amp;'Country Selector'!$B$3&amp;ROW($A30))*10^12,0)*'Process Emissions Multipliers'!$D$39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Multipliers'!$E$39</f>
        <v>0</v>
      </c>
    </row>
    <row r="23" spans="1:42">
      <c r="A23" s="74">
        <v>-29</v>
      </c>
      <c r="B23">
        <f ca="1">IF('Other 2010'!$A31="CP",INDIRECT("'Other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2020'!$A31="CP",INDIRECT("'Other 2020'!"&amp;'Country Selector'!$B$3&amp;ROW($A31))*10^12,0)*'Process Emissions Multipliers'!$B$39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2030'!$A31="CP",INDIRECT("'Other 2030'!"&amp;'Country Selector'!$B$3&amp;ROW($A31))*10^12,0)*'Process Emissions Multipliers'!$D$39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Multipliers'!$E$39</f>
        <v>0</v>
      </c>
    </row>
    <row r="24" spans="1:42">
      <c r="A24" s="74">
        <v>-28</v>
      </c>
      <c r="B24">
        <f ca="1">IF('Other 2010'!$A32="CP",INDIRECT("'Other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2020'!$A32="CP",INDIRECT("'Other 2020'!"&amp;'Country Selector'!$B$3&amp;ROW($A32))*10^12,0)*'Process Emissions Multipliers'!$B$39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2030'!$A32="CP",INDIRECT("'Other 2030'!"&amp;'Country Selector'!$B$3&amp;ROW($A32))*10^12,0)*'Process Emissions Multipliers'!$D$39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Multipliers'!$E$39</f>
        <v>0</v>
      </c>
    </row>
    <row r="25" spans="1:42">
      <c r="A25" s="74">
        <v>-27</v>
      </c>
      <c r="B25">
        <f ca="1">IF('Other 2010'!$A33="CP",INDIRECT("'Other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2020'!$A33="CP",INDIRECT("'Other 2020'!"&amp;'Country Selector'!$B$3&amp;ROW($A33))*10^12,0)*'Process Emissions Multipliers'!$B$39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2030'!$A33="CP",INDIRECT("'Other 2030'!"&amp;'Country Selector'!$B$3&amp;ROW($A33))*10^12,0)*'Process Emissions Multipliers'!$D$39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Multipliers'!$E$39</f>
        <v>0</v>
      </c>
    </row>
    <row r="26" spans="1:42">
      <c r="A26" s="74">
        <v>-26</v>
      </c>
      <c r="B26">
        <f ca="1">IF('Other 2010'!$A34="CP",INDIRECT("'Other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2020'!$A34="CP",INDIRECT("'Other 2020'!"&amp;'Country Selector'!$B$3&amp;ROW($A34))*10^12,0)*'Process Emissions Multipliers'!$B$39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2030'!$A34="CP",INDIRECT("'Other 2030'!"&amp;'Country Selector'!$B$3&amp;ROW($A34))*10^12,0)*'Process Emissions Multipliers'!$D$39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Multipliers'!$E$39</f>
        <v>0</v>
      </c>
    </row>
    <row r="27" spans="1:42">
      <c r="A27" s="74">
        <v>-25</v>
      </c>
      <c r="B27">
        <f ca="1">IF('Other 2010'!$A35="CP",INDIRECT("'Other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2020'!$A35="CP",INDIRECT("'Other 2020'!"&amp;'Country Selector'!$B$3&amp;ROW($A35))*10^12,0)*'Process Emissions Multipliers'!$B$39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2030'!$A35="CP",INDIRECT("'Other 2030'!"&amp;'Country Selector'!$B$3&amp;ROW($A35))*10^12,0)*'Process Emissions Multipliers'!$D$39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Multipliers'!$E$39</f>
        <v>0</v>
      </c>
    </row>
    <row r="28" spans="1:42">
      <c r="A28" s="74">
        <v>-24</v>
      </c>
      <c r="B28">
        <f ca="1">IF('Other 2010'!$A36="CP",INDIRECT("'Other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2020'!$A36="CP",INDIRECT("'Other 2020'!"&amp;'Country Selector'!$B$3&amp;ROW($A36))*10^12,0)*'Process Emissions Multipliers'!$B$39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2030'!$A36="CP",INDIRECT("'Other 2030'!"&amp;'Country Selector'!$B$3&amp;ROW($A36))*10^12,0)*'Process Emissions Multipliers'!$D$39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Multipliers'!$E$39</f>
        <v>0</v>
      </c>
    </row>
    <row r="29" spans="1:42">
      <c r="A29" s="74">
        <v>-23</v>
      </c>
      <c r="B29">
        <f ca="1">IF('Other 2010'!$A37="CP",INDIRECT("'Other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2020'!$A37="CP",INDIRECT("'Other 2020'!"&amp;'Country Selector'!$B$3&amp;ROW($A37))*10^12,0)*'Process Emissions Multipliers'!$B$39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2030'!$A37="CP",INDIRECT("'Other 2030'!"&amp;'Country Selector'!$B$3&amp;ROW($A37))*10^12,0)*'Process Emissions Multipliers'!$D$39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Multipliers'!$E$39</f>
        <v>0</v>
      </c>
    </row>
    <row r="30" spans="1:42">
      <c r="A30" s="74">
        <v>-22</v>
      </c>
      <c r="B30">
        <f ca="1">IF('Other 2010'!$A38="CP",INDIRECT("'Other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2020'!$A38="CP",INDIRECT("'Other 2020'!"&amp;'Country Selector'!$B$3&amp;ROW($A38))*10^12,0)*'Process Emissions Multipliers'!$B$39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2030'!$A38="CP",INDIRECT("'Other 2030'!"&amp;'Country Selector'!$B$3&amp;ROW($A38))*10^12,0)*'Process Emissions Multipliers'!$D$39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Multipliers'!$E$39</f>
        <v>0</v>
      </c>
    </row>
    <row r="31" spans="1:42">
      <c r="A31" s="74">
        <v>-21</v>
      </c>
      <c r="B31">
        <f ca="1">IF('Other 2010'!$A39="CP",INDIRECT("'Other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2020'!$A39="CP",INDIRECT("'Other 2020'!"&amp;'Country Selector'!$B$3&amp;ROW($A39))*10^12,0)*'Process Emissions Multipliers'!$B$39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2030'!$A39="CP",INDIRECT("'Other 2030'!"&amp;'Country Selector'!$B$3&amp;ROW($A39))*10^12,0)*'Process Emissions Multipliers'!$D$39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Multipliers'!$E$39</f>
        <v>0</v>
      </c>
    </row>
    <row r="32" spans="1:42">
      <c r="A32" s="74">
        <v>-20</v>
      </c>
      <c r="B32">
        <f ca="1">IF('Other 2010'!$A40="CP",INDIRECT("'Other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2020'!$A40="CP",INDIRECT("'Other 2020'!"&amp;'Country Selector'!$B$3&amp;ROW($A40))*10^12,0)*'Process Emissions Multipliers'!$B$39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2030'!$A40="CP",INDIRECT("'Other 2030'!"&amp;'Country Selector'!$B$3&amp;ROW($A40))*10^12,0)*'Process Emissions Multipliers'!$D$39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Multipliers'!$E$39</f>
        <v>0</v>
      </c>
    </row>
    <row r="33" spans="1:42">
      <c r="A33" s="74">
        <v>-19</v>
      </c>
      <c r="B33">
        <f ca="1">IF('Other 2010'!$A41="CP",INDIRECT("'Other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2020'!$A41="CP",INDIRECT("'Other 2020'!"&amp;'Country Selector'!$B$3&amp;ROW($A41))*10^12,0)*'Process Emissions Multipliers'!$B$39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2030'!$A41="CP",INDIRECT("'Other 2030'!"&amp;'Country Selector'!$B$3&amp;ROW($A41))*10^12,0)*'Process Emissions Multipliers'!$D$39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Multipliers'!$E$39</f>
        <v>0</v>
      </c>
    </row>
    <row r="34" spans="1:42">
      <c r="A34" s="74">
        <v>-18</v>
      </c>
      <c r="B34">
        <f ca="1">IF('Other 2010'!$A42="CP",INDIRECT("'Other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2020'!$A42="CP",INDIRECT("'Other 2020'!"&amp;'Country Selector'!$B$3&amp;ROW($A42))*10^12,0)*'Process Emissions Multipliers'!$B$39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2030'!$A42="CP",INDIRECT("'Other 2030'!"&amp;'Country Selector'!$B$3&amp;ROW($A42))*10^12,0)*'Process Emissions Multipliers'!$D$39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Multipliers'!$E$39</f>
        <v>0</v>
      </c>
    </row>
    <row r="35" spans="1:42">
      <c r="A35" s="74">
        <v>-17</v>
      </c>
      <c r="B35">
        <f ca="1">IF('Other 2010'!$A43="CP",INDIRECT("'Other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2020'!$A43="CP",INDIRECT("'Other 2020'!"&amp;'Country Selector'!$B$3&amp;ROW($A43))*10^12,0)*'Process Emissions Multipliers'!$B$39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2030'!$A43="CP",INDIRECT("'Other 2030'!"&amp;'Country Selector'!$B$3&amp;ROW($A43))*10^12,0)*'Process Emissions Multipliers'!$D$39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Multipliers'!$E$39</f>
        <v>0</v>
      </c>
    </row>
    <row r="36" spans="1:42">
      <c r="A36" s="74">
        <v>-16</v>
      </c>
      <c r="B36">
        <f ca="1">IF('Other 2010'!$A44="CP",INDIRECT("'Other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2020'!$A44="CP",INDIRECT("'Other 2020'!"&amp;'Country Selector'!$B$3&amp;ROW($A44))*10^12,0)*'Process Emissions Multipliers'!$B$39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2030'!$A44="CP",INDIRECT("'Other 2030'!"&amp;'Country Selector'!$B$3&amp;ROW($A44))*10^12,0)*'Process Emissions Multipliers'!$D$39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Multipliers'!$E$39</f>
        <v>0</v>
      </c>
    </row>
    <row r="37" spans="1:42">
      <c r="A37" s="74">
        <v>-15</v>
      </c>
      <c r="B37">
        <f ca="1">IF('Other 2010'!$A45="CP",INDIRECT("'Other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2020'!$A45="CP",INDIRECT("'Other 2020'!"&amp;'Country Selector'!$B$3&amp;ROW($A45))*10^12,0)*'Process Emissions Multipliers'!$B$39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2030'!$A45="CP",INDIRECT("'Other 2030'!"&amp;'Country Selector'!$B$3&amp;ROW($A45))*10^12,0)*'Process Emissions Multipliers'!$D$39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Multipliers'!$E$39</f>
        <v>0</v>
      </c>
    </row>
    <row r="38" spans="1:42">
      <c r="A38" s="74">
        <v>-14</v>
      </c>
      <c r="B38">
        <f ca="1">IF('Other 2010'!$A46="CP",INDIRECT("'Other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2020'!$A46="CP",INDIRECT("'Other 2020'!"&amp;'Country Selector'!$B$3&amp;ROW($A46))*10^12,0)*'Process Emissions Multipliers'!$B$39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2030'!$A46="CP",INDIRECT("'Other 2030'!"&amp;'Country Selector'!$B$3&amp;ROW($A46))*10^12,0)*'Process Emissions Multipliers'!$D$39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Multipliers'!$E$39</f>
        <v>0</v>
      </c>
    </row>
    <row r="39" spans="1:42">
      <c r="A39" s="74">
        <v>-13</v>
      </c>
      <c r="B39">
        <f ca="1">IF('Other 2010'!$A47="CP",INDIRECT("'Other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2020'!$A47="CP",INDIRECT("'Other 2020'!"&amp;'Country Selector'!$B$3&amp;ROW($A47))*10^12,0)*'Process Emissions Multipliers'!$B$39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2030'!$A47="CP",INDIRECT("'Other 2030'!"&amp;'Country Selector'!$B$3&amp;ROW($A47))*10^12,0)*'Process Emissions Multipliers'!$D$39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Multipliers'!$E$39</f>
        <v>0</v>
      </c>
    </row>
    <row r="40" spans="1:42">
      <c r="A40" s="74">
        <v>-12</v>
      </c>
      <c r="B40">
        <f ca="1">IF('Other 2010'!$A48="CP",INDIRECT("'Other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2020'!$A48="CP",INDIRECT("'Other 2020'!"&amp;'Country Selector'!$B$3&amp;ROW($A48))*10^12,0)*'Process Emissions Multipliers'!$B$39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2030'!$A48="CP",INDIRECT("'Other 2030'!"&amp;'Country Selector'!$B$3&amp;ROW($A48))*10^12,0)*'Process Emissions Multipliers'!$D$39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Multipliers'!$E$39</f>
        <v>0</v>
      </c>
    </row>
    <row r="41" spans="1:42">
      <c r="A41" s="74">
        <v>-11</v>
      </c>
      <c r="B41">
        <f ca="1">IF('Other 2010'!$A49="CP",INDIRECT("'Other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2020'!$A49="CP",INDIRECT("'Other 2020'!"&amp;'Country Selector'!$B$3&amp;ROW($A49))*10^12,0)*'Process Emissions Multipliers'!$B$39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2030'!$A49="CP",INDIRECT("'Other 2030'!"&amp;'Country Selector'!$B$3&amp;ROW($A49))*10^12,0)*'Process Emissions Multipliers'!$D$39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Multipliers'!$E$39</f>
        <v>0</v>
      </c>
    </row>
    <row r="42" spans="1:42">
      <c r="A42" s="74">
        <v>-10</v>
      </c>
      <c r="B42">
        <f ca="1">IF('Other 2010'!$A50="CP",INDIRECT("'Other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2020'!$A50="CP",INDIRECT("'Other 2020'!"&amp;'Country Selector'!$B$3&amp;ROW($A50))*10^12,0)*'Process Emissions Multipliers'!$B$39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2030'!$A50="CP",INDIRECT("'Other 2030'!"&amp;'Country Selector'!$B$3&amp;ROW($A50))*10^12,0)*'Process Emissions Multipliers'!$D$39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Multipliers'!$E$39</f>
        <v>0</v>
      </c>
    </row>
    <row r="43" spans="1:42">
      <c r="A43" s="74">
        <v>-9</v>
      </c>
      <c r="B43">
        <f ca="1">IF('Other 2010'!$A51="CP",INDIRECT("'Other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2020'!$A51="CP",INDIRECT("'Other 2020'!"&amp;'Country Selector'!$B$3&amp;ROW($A51))*10^12,0)*'Process Emissions Multipliers'!$B$39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2030'!$A51="CP",INDIRECT("'Other 2030'!"&amp;'Country Selector'!$B$3&amp;ROW($A51))*10^12,0)*'Process Emissions Multipliers'!$D$39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Multipliers'!$E$39</f>
        <v>0</v>
      </c>
    </row>
    <row r="44" spans="1:42">
      <c r="A44" s="74">
        <v>-8</v>
      </c>
      <c r="B44">
        <f ca="1">IF('Other 2010'!$A52="CP",INDIRECT("'Other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2020'!$A52="CP",INDIRECT("'Other 2020'!"&amp;'Country Selector'!$B$3&amp;ROW($A52))*10^12,0)*'Process Emissions Multipliers'!$B$39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2030'!$A52="CP",INDIRECT("'Other 2030'!"&amp;'Country Selector'!$B$3&amp;ROW($A52))*10^12,0)*'Process Emissions Multipliers'!$D$39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Multipliers'!$E$39</f>
        <v>0</v>
      </c>
    </row>
    <row r="45" spans="1:42">
      <c r="A45" s="74">
        <v>-7</v>
      </c>
      <c r="B45">
        <f ca="1">IF('Other 2010'!$A53="CP",INDIRECT("'Other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2020'!$A53="CP",INDIRECT("'Other 2020'!"&amp;'Country Selector'!$B$3&amp;ROW($A53))*10^12,0)*'Process Emissions Multipliers'!$B$39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2030'!$A53="CP",INDIRECT("'Other 2030'!"&amp;'Country Selector'!$B$3&amp;ROW($A53))*10^12,0)*'Process Emissions Multipliers'!$D$39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Multipliers'!$E$39</f>
        <v>0</v>
      </c>
    </row>
    <row r="46" spans="1:42">
      <c r="A46" s="74">
        <v>-6</v>
      </c>
      <c r="B46">
        <f ca="1">IF('Other 2010'!$A54="CP",INDIRECT("'Other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2020'!$A54="CP",INDIRECT("'Other 2020'!"&amp;'Country Selector'!$B$3&amp;ROW($A54))*10^12,0)*'Process Emissions Multipliers'!$B$39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2030'!$A54="CP",INDIRECT("'Other 2030'!"&amp;'Country Selector'!$B$3&amp;ROW($A54))*10^12,0)*'Process Emissions Multipliers'!$D$39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Multipliers'!$E$39</f>
        <v>0</v>
      </c>
    </row>
    <row r="47" spans="1:42">
      <c r="A47" s="74">
        <v>-5</v>
      </c>
      <c r="B47">
        <f ca="1">IF('Other 2010'!$A55="CP",INDIRECT("'Other 2010'!"&amp;'Country Selector'!$B$3&amp;ROW($A55))*10^12,0)</f>
        <v>615959627394.42639</v>
      </c>
      <c r="C47">
        <f t="shared" ca="1" si="9"/>
        <v>559096688110.91565</v>
      </c>
      <c r="D47">
        <f t="shared" ca="1" si="9"/>
        <v>502233748827.40491</v>
      </c>
      <c r="E47">
        <f t="shared" ca="1" si="9"/>
        <v>445370809543.89417</v>
      </c>
      <c r="F47">
        <f t="shared" ca="1" si="9"/>
        <v>388507870260.38342</v>
      </c>
      <c r="G47">
        <f t="shared" ca="1" si="9"/>
        <v>331644930976.87262</v>
      </c>
      <c r="H47">
        <f t="shared" ca="1" si="9"/>
        <v>274781991693.36191</v>
      </c>
      <c r="I47">
        <f t="shared" ca="1" si="9"/>
        <v>217919052409.85117</v>
      </c>
      <c r="J47">
        <f t="shared" ca="1" si="9"/>
        <v>161056113126.34039</v>
      </c>
      <c r="K47">
        <f t="shared" ca="1" si="9"/>
        <v>104193173842.82965</v>
      </c>
      <c r="L47">
        <f ca="1">IF('Other 2020'!$A55="CP",INDIRECT("'Other 2020'!"&amp;'Country Selector'!$B$3&amp;ROW($A55))*10^12,0)*'Process Emissions Multipliers'!$B$39</f>
        <v>47330234559.318893</v>
      </c>
      <c r="M47">
        <f t="shared" ca="1" si="10"/>
        <v>46849611496.21347</v>
      </c>
      <c r="N47">
        <f t="shared" ca="1" si="10"/>
        <v>46368988433.108047</v>
      </c>
      <c r="O47">
        <f t="shared" ca="1" si="10"/>
        <v>45888365370.002617</v>
      </c>
      <c r="P47">
        <f t="shared" ca="1" si="10"/>
        <v>45407742306.897186</v>
      </c>
      <c r="Q47">
        <f t="shared" ca="1" si="10"/>
        <v>44927119243.791763</v>
      </c>
      <c r="R47">
        <f t="shared" ca="1" si="10"/>
        <v>44446496180.68634</v>
      </c>
      <c r="S47">
        <f t="shared" ca="1" si="10"/>
        <v>43965873117.580917</v>
      </c>
      <c r="T47">
        <f t="shared" ca="1" si="10"/>
        <v>43485250054.475494</v>
      </c>
      <c r="U47">
        <f t="shared" ca="1" si="10"/>
        <v>43004626991.370071</v>
      </c>
      <c r="V47">
        <f ca="1">IF('Other 2030'!$A55="CP",INDIRECT("'Other 2030'!"&amp;'Country Selector'!$B$3&amp;ROW($A55))*10^12,0)*'Process Emissions Multipliers'!$D$39</f>
        <v>42524003928.264641</v>
      </c>
      <c r="W47" s="90">
        <f t="shared" ca="1" si="8"/>
        <v>44320880952.232498</v>
      </c>
      <c r="X47" s="90">
        <f t="shared" ca="1" si="7"/>
        <v>46117757976.200356</v>
      </c>
      <c r="Y47" s="90">
        <f t="shared" ca="1" si="7"/>
        <v>47914635000.168213</v>
      </c>
      <c r="Z47" s="90">
        <f t="shared" ca="1" si="7"/>
        <v>49711512024.136063</v>
      </c>
      <c r="AA47" s="90">
        <f t="shared" ca="1" si="7"/>
        <v>51508389048.103912</v>
      </c>
      <c r="AB47" s="90">
        <f t="shared" ca="1" si="7"/>
        <v>53305266072.07177</v>
      </c>
      <c r="AC47" s="90">
        <f t="shared" ca="1" si="7"/>
        <v>55102143096.039627</v>
      </c>
      <c r="AD47" s="90">
        <f t="shared" ca="1" si="7"/>
        <v>56899020120.007477</v>
      </c>
      <c r="AE47" s="90">
        <f t="shared" ca="1" si="7"/>
        <v>58695897143.975342</v>
      </c>
      <c r="AF47" s="90">
        <f t="shared" ca="1" si="7"/>
        <v>60492774167.943192</v>
      </c>
      <c r="AG47" s="90">
        <f t="shared" ca="1" si="7"/>
        <v>62289651191.911057</v>
      </c>
      <c r="AH47" s="90">
        <f t="shared" ca="1" si="7"/>
        <v>64086528215.878899</v>
      </c>
      <c r="AI47" s="90">
        <f t="shared" ca="1" si="7"/>
        <v>65883405239.846764</v>
      </c>
      <c r="AJ47" s="90">
        <f t="shared" ca="1" si="7"/>
        <v>67680282263.814613</v>
      </c>
      <c r="AK47" s="90">
        <f t="shared" ca="1" si="7"/>
        <v>69477159287.782471</v>
      </c>
      <c r="AL47" s="90">
        <f t="shared" ca="1" si="7"/>
        <v>71274036311.75032</v>
      </c>
      <c r="AM47" s="90">
        <f t="shared" ref="AM47:AO77" ca="1" si="11">$V47*($AP$1-AM$1)/($AP$1-$V$1)+$AP47*(AM$1-$V$1)/($AP$1-$V$1)</f>
        <v>73070913335.718185</v>
      </c>
      <c r="AN47" s="90">
        <f t="shared" ca="1" si="11"/>
        <v>74867790359.686035</v>
      </c>
      <c r="AO47" s="90">
        <f t="shared" ca="1" si="11"/>
        <v>76664667383.6539</v>
      </c>
      <c r="AP47">
        <f ca="1">V47*'Process Emissions Multipliers'!$E$39</f>
        <v>78461544407.62175</v>
      </c>
    </row>
    <row r="48" spans="1:42">
      <c r="A48" s="74">
        <v>-4</v>
      </c>
      <c r="B48">
        <f ca="1">IF('Other 2010'!$A56="CP",INDIRECT("'Other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2020'!$A56="CP",INDIRECT("'Other 2020'!"&amp;'Country Selector'!$B$3&amp;ROW($A56))*10^12,0)*'Process Emissions Multipliers'!$B$39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2030'!$A56="CP",INDIRECT("'Other 2030'!"&amp;'Country Selector'!$B$3&amp;ROW($A56))*10^12,0)*'Process Emissions Multipliers'!$D$39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Multipliers'!$E$39</f>
        <v>0</v>
      </c>
    </row>
    <row r="49" spans="1:42">
      <c r="A49" s="74">
        <v>-3</v>
      </c>
      <c r="B49">
        <f ca="1">IF('Other 2010'!$A57="CP",INDIRECT("'Other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2020'!$A57="CP",INDIRECT("'Other 2020'!"&amp;'Country Selector'!$B$3&amp;ROW($A57))*10^12,0)*'Process Emissions Multipliers'!$B$39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2030'!$A57="CP",INDIRECT("'Other 2030'!"&amp;'Country Selector'!$B$3&amp;ROW($A57))*10^12,0)*'Process Emissions Multipliers'!$D$39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Multipliers'!$E$39</f>
        <v>0</v>
      </c>
    </row>
    <row r="50" spans="1:42">
      <c r="A50" s="74">
        <v>-2</v>
      </c>
      <c r="B50">
        <f ca="1">IF('Other 2010'!$A58="CP",INDIRECT("'Other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2020'!$A58="CP",INDIRECT("'Other 2020'!"&amp;'Country Selector'!$B$3&amp;ROW($A58))*10^12,0)*'Process Emissions Multipliers'!$B$39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2030'!$A58="CP",INDIRECT("'Other 2030'!"&amp;'Country Selector'!$B$3&amp;ROW($A58))*10^12,0)*'Process Emissions Multipliers'!$D$39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Multipliers'!$E$39</f>
        <v>0</v>
      </c>
    </row>
    <row r="51" spans="1:42">
      <c r="A51" s="74">
        <v>-1</v>
      </c>
      <c r="B51">
        <f ca="1">IF('Other 2010'!$A59="CP",INDIRECT("'Other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2020'!$A59="CP",INDIRECT("'Other 2020'!"&amp;'Country Selector'!$B$3&amp;ROW($A59))*10^12,0)*'Process Emissions Multipliers'!$B$39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2030'!$A59="CP",INDIRECT("'Other 2030'!"&amp;'Country Selector'!$B$3&amp;ROW($A59))*10^12,0)*'Process Emissions Multipliers'!$D$39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Multipliers'!$E$39</f>
        <v>0</v>
      </c>
    </row>
    <row r="52" spans="1:42">
      <c r="A52" s="74">
        <v>0</v>
      </c>
      <c r="B52">
        <f ca="1">IF('Other 2010'!$A60="CP",INDIRECT("'Other 2010'!"&amp;'Country Selector'!$B$3&amp;ROW($A60))*10^12,0)</f>
        <v>0</v>
      </c>
      <c r="C52">
        <f t="shared" ca="1" si="9"/>
        <v>0</v>
      </c>
      <c r="D52">
        <f t="shared" ca="1" si="9"/>
        <v>0</v>
      </c>
      <c r="E52">
        <f t="shared" ca="1" si="9"/>
        <v>0</v>
      </c>
      <c r="F52">
        <f t="shared" ca="1" si="9"/>
        <v>0</v>
      </c>
      <c r="G52">
        <f t="shared" ca="1" si="9"/>
        <v>0</v>
      </c>
      <c r="H52">
        <f t="shared" ca="1" si="9"/>
        <v>0</v>
      </c>
      <c r="I52">
        <f t="shared" ca="1" si="9"/>
        <v>0</v>
      </c>
      <c r="J52">
        <f t="shared" ca="1" si="9"/>
        <v>0</v>
      </c>
      <c r="K52">
        <f t="shared" ca="1" si="9"/>
        <v>0</v>
      </c>
      <c r="L52">
        <f ca="1">IF('Other 2020'!$A60="CP",INDIRECT("'Other 2020'!"&amp;'Country Selector'!$B$3&amp;ROW($A60))*10^12,0)*'Process Emissions Multipliers'!$B$39</f>
        <v>0</v>
      </c>
      <c r="M52">
        <f t="shared" ca="1" si="10"/>
        <v>0</v>
      </c>
      <c r="N52">
        <f t="shared" ca="1" si="10"/>
        <v>0</v>
      </c>
      <c r="O52">
        <f t="shared" ca="1" si="10"/>
        <v>0</v>
      </c>
      <c r="P52">
        <f t="shared" ca="1" si="10"/>
        <v>0</v>
      </c>
      <c r="Q52">
        <f t="shared" ca="1" si="10"/>
        <v>0</v>
      </c>
      <c r="R52">
        <f t="shared" ca="1" si="10"/>
        <v>0</v>
      </c>
      <c r="S52">
        <f t="shared" ca="1" si="10"/>
        <v>0</v>
      </c>
      <c r="T52">
        <f t="shared" ca="1" si="10"/>
        <v>0</v>
      </c>
      <c r="U52">
        <f t="shared" ca="1" si="10"/>
        <v>0</v>
      </c>
      <c r="V52">
        <f ca="1">IF('Other 2030'!$A60="CP",INDIRECT("'Other 2030'!"&amp;'Country Selector'!$B$3&amp;ROW($A60))*10^12,0)*'Process Emissions Multipliers'!$D$39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Multipliers'!$E$39</f>
        <v>0</v>
      </c>
    </row>
    <row r="53" spans="1:42">
      <c r="A53" s="74">
        <v>1</v>
      </c>
      <c r="B53">
        <f ca="1">IF('Other 2010'!$A61="CP",INDIRECT("'Other 2010'!"&amp;'Country Selector'!$B$3&amp;ROW($A61))*10^12,0)</f>
        <v>238399045610.63107</v>
      </c>
      <c r="C53">
        <f t="shared" ca="1" si="9"/>
        <v>215947963637.5083</v>
      </c>
      <c r="D53">
        <f t="shared" ca="1" si="9"/>
        <v>193496881664.3855</v>
      </c>
      <c r="E53">
        <f t="shared" ca="1" si="9"/>
        <v>171045799691.26273</v>
      </c>
      <c r="F53">
        <f t="shared" ca="1" si="9"/>
        <v>148594717718.13995</v>
      </c>
      <c r="G53">
        <f t="shared" ca="1" si="9"/>
        <v>126143635745.01717</v>
      </c>
      <c r="H53">
        <f t="shared" ca="1" si="9"/>
        <v>103692553771.89439</v>
      </c>
      <c r="I53">
        <f t="shared" ca="1" si="9"/>
        <v>81241471798.771606</v>
      </c>
      <c r="J53">
        <f t="shared" ca="1" si="9"/>
        <v>58790389825.648834</v>
      </c>
      <c r="K53">
        <f t="shared" ca="1" si="9"/>
        <v>36339307852.526062</v>
      </c>
      <c r="L53">
        <f ca="1">IF('Other 2020'!$A61="CP",INDIRECT("'Other 2020'!"&amp;'Country Selector'!$B$3&amp;ROW($A61))*10^12,0)*'Process Emissions Multipliers'!$B$39</f>
        <v>13888225879.40328</v>
      </c>
      <c r="M53">
        <f t="shared" ca="1" si="10"/>
        <v>14086573767.244709</v>
      </c>
      <c r="N53">
        <f t="shared" ca="1" si="10"/>
        <v>14284921655.08614</v>
      </c>
      <c r="O53">
        <f t="shared" ca="1" si="10"/>
        <v>14483269542.92757</v>
      </c>
      <c r="P53">
        <f t="shared" ca="1" si="10"/>
        <v>14681617430.768999</v>
      </c>
      <c r="Q53">
        <f t="shared" ca="1" si="10"/>
        <v>14879965318.610428</v>
      </c>
      <c r="R53">
        <f t="shared" ca="1" si="10"/>
        <v>15078313206.45186</v>
      </c>
      <c r="S53">
        <f t="shared" ca="1" si="10"/>
        <v>15276661094.293289</v>
      </c>
      <c r="T53">
        <f t="shared" ca="1" si="10"/>
        <v>15475008982.13472</v>
      </c>
      <c r="U53">
        <f t="shared" ca="1" si="10"/>
        <v>15673356869.976151</v>
      </c>
      <c r="V53">
        <f ca="1">IF('Other 2030'!$A61="CP",INDIRECT("'Other 2030'!"&amp;'Country Selector'!$B$3&amp;ROW($A61))*10^12,0)*'Process Emissions Multipliers'!$D$39</f>
        <v>15871704757.817579</v>
      </c>
      <c r="W53" s="90">
        <f t="shared" ca="1" si="8"/>
        <v>16542373062.209478</v>
      </c>
      <c r="X53" s="90">
        <f t="shared" ca="1" si="8"/>
        <v>17213041366.601379</v>
      </c>
      <c r="Y53" s="90">
        <f t="shared" ca="1" si="8"/>
        <v>17883709670.993275</v>
      </c>
      <c r="Z53" s="90">
        <f t="shared" ca="1" si="8"/>
        <v>18554377975.385178</v>
      </c>
      <c r="AA53" s="90">
        <f t="shared" ca="1" si="8"/>
        <v>19225046279.777077</v>
      </c>
      <c r="AB53" s="90">
        <f t="shared" ca="1" si="8"/>
        <v>19895714584.168976</v>
      </c>
      <c r="AC53" s="90">
        <f t="shared" ca="1" si="8"/>
        <v>20566382888.560875</v>
      </c>
      <c r="AD53" s="90">
        <f t="shared" ca="1" si="8"/>
        <v>21237051192.952774</v>
      </c>
      <c r="AE53" s="90">
        <f t="shared" ca="1" si="8"/>
        <v>21907719497.344673</v>
      </c>
      <c r="AF53" s="90">
        <f t="shared" ca="1" si="8"/>
        <v>22578387801.736572</v>
      </c>
      <c r="AG53" s="90">
        <f t="shared" ca="1" si="8"/>
        <v>23249056106.128471</v>
      </c>
      <c r="AH53" s="90">
        <f t="shared" ca="1" si="8"/>
        <v>23919724410.52037</v>
      </c>
      <c r="AI53" s="90">
        <f t="shared" ca="1" si="8"/>
        <v>24590392714.91227</v>
      </c>
      <c r="AJ53" s="90">
        <f t="shared" ca="1" si="8"/>
        <v>25261061019.304169</v>
      </c>
      <c r="AK53" s="90">
        <f t="shared" ca="1" si="8"/>
        <v>25931729323.696068</v>
      </c>
      <c r="AL53" s="90">
        <f t="shared" ca="1" si="8"/>
        <v>26602397628.087967</v>
      </c>
      <c r="AM53" s="90">
        <f t="shared" ca="1" si="11"/>
        <v>27273065932.479866</v>
      </c>
      <c r="AN53" s="90">
        <f t="shared" ca="1" si="11"/>
        <v>27943734236.871765</v>
      </c>
      <c r="AO53" s="90">
        <f t="shared" ca="1" si="11"/>
        <v>28614402541.263664</v>
      </c>
      <c r="AP53">
        <f ca="1">V53*'Process Emissions Multipliers'!$E$39</f>
        <v>29285070845.655563</v>
      </c>
    </row>
    <row r="54" spans="1:42">
      <c r="A54" s="74">
        <v>2</v>
      </c>
      <c r="B54">
        <f ca="1">IF('Other 2010'!$A62="CP",INDIRECT("'Other 2010'!"&amp;'Country Selector'!$B$3&amp;ROW($A62))*10^12,0)</f>
        <v>288462124560.62756</v>
      </c>
      <c r="C54">
        <f t="shared" ca="1" si="9"/>
        <v>282361584793.16138</v>
      </c>
      <c r="D54">
        <f t="shared" ca="1" si="9"/>
        <v>276261045025.69519</v>
      </c>
      <c r="E54">
        <f t="shared" ca="1" si="9"/>
        <v>270160505258.229</v>
      </c>
      <c r="F54">
        <f t="shared" ca="1" si="9"/>
        <v>264059965490.76282</v>
      </c>
      <c r="G54">
        <f t="shared" ca="1" si="9"/>
        <v>257959425723.29663</v>
      </c>
      <c r="H54">
        <f t="shared" ca="1" si="9"/>
        <v>251858885955.83044</v>
      </c>
      <c r="I54">
        <f t="shared" ca="1" si="9"/>
        <v>245758346188.36423</v>
      </c>
      <c r="J54">
        <f t="shared" ca="1" si="9"/>
        <v>239657806420.89807</v>
      </c>
      <c r="K54">
        <f t="shared" ca="1" si="9"/>
        <v>233557266653.43188</v>
      </c>
      <c r="L54">
        <f ca="1">IF('Other 2020'!$A62="CP",INDIRECT("'Other 2020'!"&amp;'Country Selector'!$B$3&amp;ROW($A62))*10^12,0)*'Process Emissions Multipliers'!$B$39</f>
        <v>227456726885.9657</v>
      </c>
      <c r="M54">
        <f t="shared" ca="1" si="10"/>
        <v>229404873425.90045</v>
      </c>
      <c r="N54">
        <f t="shared" ca="1" si="10"/>
        <v>231353019965.83514</v>
      </c>
      <c r="O54">
        <f t="shared" ca="1" si="10"/>
        <v>233301166505.76987</v>
      </c>
      <c r="P54">
        <f t="shared" ca="1" si="10"/>
        <v>235249313045.70465</v>
      </c>
      <c r="Q54">
        <f t="shared" ca="1" si="10"/>
        <v>237197459585.6394</v>
      </c>
      <c r="R54">
        <f t="shared" ca="1" si="10"/>
        <v>239145606125.5741</v>
      </c>
      <c r="S54">
        <f t="shared" ca="1" si="10"/>
        <v>241093752665.50882</v>
      </c>
      <c r="T54">
        <f t="shared" ca="1" si="10"/>
        <v>243041899205.44357</v>
      </c>
      <c r="U54">
        <f t="shared" ca="1" si="10"/>
        <v>244990045745.3783</v>
      </c>
      <c r="V54">
        <f ca="1">IF('Other 2030'!$A62="CP",INDIRECT("'Other 2030'!"&amp;'Country Selector'!$B$3&amp;ROW($A62))*10^12,0)*'Process Emissions Multipliers'!$D$39</f>
        <v>246938192285.31302</v>
      </c>
      <c r="W54" s="90">
        <f t="shared" ca="1" si="8"/>
        <v>257372712158.04559</v>
      </c>
      <c r="X54" s="90">
        <f t="shared" ca="1" si="8"/>
        <v>267807232030.7782</v>
      </c>
      <c r="Y54" s="90">
        <f t="shared" ca="1" si="8"/>
        <v>278241751903.51074</v>
      </c>
      <c r="Z54" s="90">
        <f t="shared" ca="1" si="8"/>
        <v>288676271776.24329</v>
      </c>
      <c r="AA54" s="90">
        <f t="shared" ca="1" si="8"/>
        <v>299110791648.97589</v>
      </c>
      <c r="AB54" s="90">
        <f t="shared" ca="1" si="8"/>
        <v>309545311521.7085</v>
      </c>
      <c r="AC54" s="90">
        <f t="shared" ca="1" si="8"/>
        <v>319979831394.44104</v>
      </c>
      <c r="AD54" s="90">
        <f t="shared" ca="1" si="8"/>
        <v>330414351267.17358</v>
      </c>
      <c r="AE54" s="90">
        <f t="shared" ca="1" si="8"/>
        <v>340848871139.90619</v>
      </c>
      <c r="AF54" s="90">
        <f t="shared" ca="1" si="8"/>
        <v>351283391012.63879</v>
      </c>
      <c r="AG54" s="90">
        <f t="shared" ca="1" si="8"/>
        <v>361717910885.37134</v>
      </c>
      <c r="AH54" s="90">
        <f t="shared" ca="1" si="8"/>
        <v>372152430758.10388</v>
      </c>
      <c r="AI54" s="90">
        <f t="shared" ca="1" si="8"/>
        <v>382586950630.83649</v>
      </c>
      <c r="AJ54" s="90">
        <f t="shared" ca="1" si="8"/>
        <v>393021470503.56909</v>
      </c>
      <c r="AK54" s="90">
        <f t="shared" ca="1" si="8"/>
        <v>403455990376.30157</v>
      </c>
      <c r="AL54" s="90">
        <f t="shared" ca="1" si="8"/>
        <v>413890510249.03418</v>
      </c>
      <c r="AM54" s="90">
        <f t="shared" ca="1" si="11"/>
        <v>424325030121.76678</v>
      </c>
      <c r="AN54" s="90">
        <f t="shared" ca="1" si="11"/>
        <v>434759549994.49933</v>
      </c>
      <c r="AO54" s="90">
        <f t="shared" ca="1" si="11"/>
        <v>445194069867.23187</v>
      </c>
      <c r="AP54">
        <f ca="1">V54*'Process Emissions Multipliers'!$E$39</f>
        <v>455628589739.96448</v>
      </c>
    </row>
    <row r="55" spans="1:42">
      <c r="A55" s="74">
        <v>3</v>
      </c>
      <c r="B55">
        <f ca="1">IF('Other 2010'!$A63="CP",INDIRECT("'Other 2010'!"&amp;'Country Selector'!$B$3&amp;ROW($A63))*10^12,0)</f>
        <v>72115531140.156891</v>
      </c>
      <c r="C55">
        <f t="shared" ca="1" si="9"/>
        <v>70590396198.290283</v>
      </c>
      <c r="D55">
        <f t="shared" ca="1" si="9"/>
        <v>69065261256.423676</v>
      </c>
      <c r="E55">
        <f t="shared" ca="1" si="9"/>
        <v>67540126314.557076</v>
      </c>
      <c r="F55">
        <f t="shared" ca="1" si="9"/>
        <v>66014991372.690468</v>
      </c>
      <c r="G55">
        <f t="shared" ca="1" si="9"/>
        <v>64489856430.82386</v>
      </c>
      <c r="H55">
        <f t="shared" ca="1" si="9"/>
        <v>62964721488.95726</v>
      </c>
      <c r="I55">
        <f t="shared" ca="1" si="9"/>
        <v>61439586547.090652</v>
      </c>
      <c r="J55">
        <f t="shared" ca="1" si="9"/>
        <v>59914451605.224052</v>
      </c>
      <c r="K55">
        <f t="shared" ca="1" si="9"/>
        <v>58389316663.357437</v>
      </c>
      <c r="L55">
        <f ca="1">IF('Other 2020'!$A63="CP",INDIRECT("'Other 2020'!"&amp;'Country Selector'!$B$3&amp;ROW($A63))*10^12,0)*'Process Emissions Multipliers'!$B$39</f>
        <v>56864181721.490837</v>
      </c>
      <c r="M55">
        <f t="shared" ca="1" si="10"/>
        <v>57351218356.474739</v>
      </c>
      <c r="N55">
        <f t="shared" ca="1" si="10"/>
        <v>57838254991.458649</v>
      </c>
      <c r="O55">
        <f t="shared" ca="1" si="10"/>
        <v>58325291626.442551</v>
      </c>
      <c r="P55">
        <f t="shared" ca="1" si="10"/>
        <v>58812328261.426453</v>
      </c>
      <c r="Q55">
        <f t="shared" ca="1" si="10"/>
        <v>59299364896.410355</v>
      </c>
      <c r="R55">
        <f t="shared" ca="1" si="10"/>
        <v>59786401531.394264</v>
      </c>
      <c r="S55">
        <f t="shared" ca="1" si="10"/>
        <v>60273438166.378166</v>
      </c>
      <c r="T55">
        <f t="shared" ca="1" si="10"/>
        <v>60760474801.362076</v>
      </c>
      <c r="U55">
        <f t="shared" ca="1" si="10"/>
        <v>61247511436.34597</v>
      </c>
      <c r="V55">
        <f ca="1">IF('Other 2030'!$A63="CP",INDIRECT("'Other 2030'!"&amp;'Country Selector'!$B$3&amp;ROW($A63))*10^12,0)*'Process Emissions Multipliers'!$D$39</f>
        <v>61734548071.32988</v>
      </c>
      <c r="W55" s="90">
        <f t="shared" ca="1" si="8"/>
        <v>64343178039.513092</v>
      </c>
      <c r="X55" s="90">
        <f t="shared" ca="1" si="8"/>
        <v>66951808007.696297</v>
      </c>
      <c r="Y55" s="90">
        <f t="shared" ca="1" si="8"/>
        <v>69560437975.879517</v>
      </c>
      <c r="Z55" s="90">
        <f t="shared" ca="1" si="8"/>
        <v>72169067944.062729</v>
      </c>
      <c r="AA55" s="90">
        <f t="shared" ca="1" si="8"/>
        <v>74777697912.245941</v>
      </c>
      <c r="AB55" s="90">
        <f t="shared" ca="1" si="8"/>
        <v>77386327880.429138</v>
      </c>
      <c r="AC55" s="90">
        <f t="shared" ca="1" si="8"/>
        <v>79994957848.612366</v>
      </c>
      <c r="AD55" s="90">
        <f t="shared" ca="1" si="8"/>
        <v>82603587816.795563</v>
      </c>
      <c r="AE55" s="90">
        <f t="shared" ca="1" si="8"/>
        <v>85212217784.97879</v>
      </c>
      <c r="AF55" s="90">
        <f t="shared" ca="1" si="8"/>
        <v>87820847753.161987</v>
      </c>
      <c r="AG55" s="90">
        <f t="shared" ca="1" si="8"/>
        <v>90429477721.345215</v>
      </c>
      <c r="AH55" s="90">
        <f t="shared" ca="1" si="8"/>
        <v>93038107689.528412</v>
      </c>
      <c r="AI55" s="90">
        <f t="shared" ca="1" si="8"/>
        <v>95646737657.711624</v>
      </c>
      <c r="AJ55" s="90">
        <f t="shared" ca="1" si="8"/>
        <v>98255367625.894836</v>
      </c>
      <c r="AK55" s="90">
        <f t="shared" ca="1" si="8"/>
        <v>100863997594.07805</v>
      </c>
      <c r="AL55" s="90">
        <f t="shared" ca="1" si="8"/>
        <v>103472627562.26126</v>
      </c>
      <c r="AM55" s="90">
        <f t="shared" ca="1" si="11"/>
        <v>106081257530.44447</v>
      </c>
      <c r="AN55" s="90">
        <f t="shared" ca="1" si="11"/>
        <v>108689887498.62769</v>
      </c>
      <c r="AO55" s="90">
        <f t="shared" ca="1" si="11"/>
        <v>111298517466.81091</v>
      </c>
      <c r="AP55">
        <f ca="1">V55*'Process Emissions Multipliers'!$E$39</f>
        <v>113907147434.99411</v>
      </c>
    </row>
    <row r="56" spans="1:42">
      <c r="A56" s="74">
        <v>4</v>
      </c>
      <c r="B56">
        <f ca="1">IF('Other 2010'!$A64="CP",INDIRECT("'Other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2020'!$A64="CP",INDIRECT("'Other 2020'!"&amp;'Country Selector'!$B$3&amp;ROW($A64))*10^12,0)*'Process Emissions Multipliers'!$B$39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2030'!$A64="CP",INDIRECT("'Other 2030'!"&amp;'Country Selector'!$B$3&amp;ROW($A64))*10^12,0)*'Process Emissions Multipliers'!$D$39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Multipliers'!$E$39</f>
        <v>0</v>
      </c>
    </row>
    <row r="57" spans="1:42">
      <c r="A57" s="74">
        <v>5</v>
      </c>
      <c r="B57">
        <f ca="1">IF('Other 2010'!$A65="CP",INDIRECT("'Other 2010'!"&amp;'Country Selector'!$B$3&amp;ROW($A65))*10^12,0)</f>
        <v>87214324542.792099</v>
      </c>
      <c r="C57">
        <f t="shared" ca="1" si="9"/>
        <v>85369872845.79213</v>
      </c>
      <c r="D57">
        <f t="shared" ca="1" si="9"/>
        <v>83525421148.79213</v>
      </c>
      <c r="E57">
        <f t="shared" ca="1" si="9"/>
        <v>81680969451.79216</v>
      </c>
      <c r="F57">
        <f t="shared" ca="1" si="9"/>
        <v>79836517754.792175</v>
      </c>
      <c r="G57">
        <f t="shared" ca="1" si="9"/>
        <v>77992066057.792206</v>
      </c>
      <c r="H57">
        <f t="shared" ca="1" si="9"/>
        <v>76147614360.792236</v>
      </c>
      <c r="I57">
        <f t="shared" ca="1" si="9"/>
        <v>74303162663.792252</v>
      </c>
      <c r="J57">
        <f t="shared" ca="1" si="9"/>
        <v>72458710966.792267</v>
      </c>
      <c r="K57">
        <f t="shared" ca="1" si="9"/>
        <v>70614259269.792297</v>
      </c>
      <c r="L57">
        <f ca="1">IF('Other 2020'!$A65="CP",INDIRECT("'Other 2020'!"&amp;'Country Selector'!$B$3&amp;ROW($A65))*10^12,0)*'Process Emissions Multipliers'!$B$39</f>
        <v>68769807572.792313</v>
      </c>
      <c r="M57">
        <f t="shared" ca="1" si="10"/>
        <v>69358814829.289703</v>
      </c>
      <c r="N57">
        <f t="shared" ca="1" si="10"/>
        <v>69947822085.787094</v>
      </c>
      <c r="O57">
        <f t="shared" ca="1" si="10"/>
        <v>70536829342.2845</v>
      </c>
      <c r="P57">
        <f t="shared" ca="1" si="10"/>
        <v>71125836598.781891</v>
      </c>
      <c r="Q57">
        <f t="shared" ca="1" si="10"/>
        <v>71714843855.279282</v>
      </c>
      <c r="R57">
        <f t="shared" ca="1" si="10"/>
        <v>72303851111.776672</v>
      </c>
      <c r="S57">
        <f t="shared" ca="1" si="10"/>
        <v>72892858368.274078</v>
      </c>
      <c r="T57">
        <f t="shared" ca="1" si="10"/>
        <v>73481865624.771454</v>
      </c>
      <c r="U57">
        <f t="shared" ca="1" si="10"/>
        <v>74070872881.26886</v>
      </c>
      <c r="V57">
        <f ca="1">IF('Other 2030'!$A65="CP",INDIRECT("'Other 2030'!"&amp;'Country Selector'!$B$3&amp;ROW($A65))*10^12,0)*'Process Emissions Multipliers'!$D$39</f>
        <v>74659880137.766251</v>
      </c>
      <c r="W57" s="90">
        <f t="shared" ca="1" si="8"/>
        <v>77814677683.596069</v>
      </c>
      <c r="X57" s="90">
        <f t="shared" ca="1" si="8"/>
        <v>80969475229.425858</v>
      </c>
      <c r="Y57" s="90">
        <f t="shared" ca="1" si="8"/>
        <v>84124272775.255676</v>
      </c>
      <c r="Z57" s="90">
        <f t="shared" ca="1" si="8"/>
        <v>87279070321.085464</v>
      </c>
      <c r="AA57" s="90">
        <f t="shared" ca="1" si="8"/>
        <v>90433867866.915268</v>
      </c>
      <c r="AB57" s="90">
        <f t="shared" ca="1" si="8"/>
        <v>93588665412.745087</v>
      </c>
      <c r="AC57" s="90">
        <f t="shared" ca="1" si="8"/>
        <v>96743462958.57489</v>
      </c>
      <c r="AD57" s="90">
        <f t="shared" ca="1" si="8"/>
        <v>99898260504.404694</v>
      </c>
      <c r="AE57" s="90">
        <f t="shared" ca="1" si="8"/>
        <v>103053058050.2345</v>
      </c>
      <c r="AF57" s="90">
        <f t="shared" ca="1" si="8"/>
        <v>106207855596.0643</v>
      </c>
      <c r="AG57" s="90">
        <f t="shared" ca="1" si="8"/>
        <v>109362653141.89409</v>
      </c>
      <c r="AH57" s="90">
        <f t="shared" ca="1" si="8"/>
        <v>112517450687.72391</v>
      </c>
      <c r="AI57" s="90">
        <f t="shared" ca="1" si="8"/>
        <v>115672248233.55371</v>
      </c>
      <c r="AJ57" s="90">
        <f t="shared" ca="1" si="8"/>
        <v>118827045779.38351</v>
      </c>
      <c r="AK57" s="90">
        <f t="shared" ca="1" si="8"/>
        <v>121981843325.21332</v>
      </c>
      <c r="AL57" s="90">
        <f t="shared" ca="1" si="8"/>
        <v>125136640871.04312</v>
      </c>
      <c r="AM57" s="90">
        <f t="shared" ca="1" si="11"/>
        <v>128291438416.87291</v>
      </c>
      <c r="AN57" s="90">
        <f t="shared" ca="1" si="11"/>
        <v>131446235962.70273</v>
      </c>
      <c r="AO57" s="90">
        <f t="shared" ca="1" si="11"/>
        <v>134601033508.53252</v>
      </c>
      <c r="AP57">
        <f ca="1">V57*'Process Emissions Multipliers'!$E$39</f>
        <v>137755831054.36234</v>
      </c>
    </row>
    <row r="58" spans="1:42">
      <c r="A58" s="74">
        <v>6</v>
      </c>
      <c r="B58">
        <f ca="1">IF('Other 2010'!$A66="CP",INDIRECT("'Other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2020'!$A66="CP",INDIRECT("'Other 2020'!"&amp;'Country Selector'!$B$3&amp;ROW($A66))*10^12,0)*'Process Emissions Multipliers'!$B$39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2030'!$A66="CP",INDIRECT("'Other 2030'!"&amp;'Country Selector'!$B$3&amp;ROW($A66))*10^12,0)*'Process Emissions Multipliers'!$D$39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Multipliers'!$E$39</f>
        <v>0</v>
      </c>
    </row>
    <row r="59" spans="1:42">
      <c r="A59" s="74">
        <v>7</v>
      </c>
      <c r="B59">
        <f ca="1">IF('Other 2010'!$A67="CP",INDIRECT("'Other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2020'!$A67="CP",INDIRECT("'Other 2020'!"&amp;'Country Selector'!$B$3&amp;ROW($A67))*10^12,0)*'Process Emissions Multipliers'!$B$39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2030'!$A67="CP",INDIRECT("'Other 2030'!"&amp;'Country Selector'!$B$3&amp;ROW($A67))*10^12,0)*'Process Emissions Multipliers'!$D$39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Multipliers'!$E$39</f>
        <v>0</v>
      </c>
    </row>
    <row r="60" spans="1:42">
      <c r="A60" s="74">
        <v>8</v>
      </c>
      <c r="B60">
        <f ca="1">IF('Other 2010'!$A68="CP",INDIRECT("'Other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2020'!$A68="CP",INDIRECT("'Other 2020'!"&amp;'Country Selector'!$B$3&amp;ROW($A68))*10^12,0)*'Process Emissions Multipliers'!$B$39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2030'!$A68="CP",INDIRECT("'Other 2030'!"&amp;'Country Selector'!$B$3&amp;ROW($A68))*10^12,0)*'Process Emissions Multipliers'!$D$39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Multipliers'!$E$39</f>
        <v>0</v>
      </c>
    </row>
    <row r="61" spans="1:42">
      <c r="A61" s="74">
        <v>9</v>
      </c>
      <c r="B61">
        <f ca="1">IF('Other 2010'!$A69="CP",INDIRECT("'Other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2020'!$A69="CP",INDIRECT("'Other 2020'!"&amp;'Country Selector'!$B$3&amp;ROW($A69))*10^12,0)*'Process Emissions Multipliers'!$B$39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2030'!$A69="CP",INDIRECT("'Other 2030'!"&amp;'Country Selector'!$B$3&amp;ROW($A69))*10^12,0)*'Process Emissions Multipliers'!$D$39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Multipliers'!$E$39</f>
        <v>0</v>
      </c>
    </row>
    <row r="62" spans="1:42">
      <c r="A62" s="74">
        <v>10</v>
      </c>
      <c r="B62">
        <f ca="1">IF('Other 2010'!$A70="CP",INDIRECT("'Other 2010'!"&amp;'Country Selector'!$B$3&amp;ROW($A70))*10^12,0)</f>
        <v>903712604568.1853</v>
      </c>
      <c r="C62">
        <f t="shared" ca="1" si="9"/>
        <v>822093097625.17004</v>
      </c>
      <c r="D62">
        <f t="shared" ca="1" si="9"/>
        <v>740473590682.15454</v>
      </c>
      <c r="E62">
        <f t="shared" ca="1" si="9"/>
        <v>658854083739.13928</v>
      </c>
      <c r="F62">
        <f t="shared" ca="1" si="9"/>
        <v>577234576796.12378</v>
      </c>
      <c r="G62">
        <f t="shared" ca="1" si="9"/>
        <v>495615069853.10852</v>
      </c>
      <c r="H62">
        <f t="shared" ca="1" si="9"/>
        <v>413995562910.09314</v>
      </c>
      <c r="I62">
        <f t="shared" ca="1" si="9"/>
        <v>332376055967.07776</v>
      </c>
      <c r="J62">
        <f t="shared" ca="1" si="9"/>
        <v>250756549024.06241</v>
      </c>
      <c r="K62">
        <f t="shared" ca="1" si="9"/>
        <v>169137042081.04706</v>
      </c>
      <c r="L62">
        <f ca="1">IF('Other 2020'!$A70="CP",INDIRECT("'Other 2020'!"&amp;'Country Selector'!$B$3&amp;ROW($A70))*10^12,0)*'Process Emissions Multipliers'!$B$39</f>
        <v>87517535138.031693</v>
      </c>
      <c r="M62">
        <f t="shared" ca="1" si="10"/>
        <v>87003741366.338379</v>
      </c>
      <c r="N62">
        <f t="shared" ca="1" si="10"/>
        <v>86489947594.645065</v>
      </c>
      <c r="O62">
        <f t="shared" ca="1" si="10"/>
        <v>85976153822.951752</v>
      </c>
      <c r="P62">
        <f t="shared" ca="1" si="10"/>
        <v>85462360051.258438</v>
      </c>
      <c r="Q62">
        <f t="shared" ca="1" si="10"/>
        <v>84948566279.565125</v>
      </c>
      <c r="R62">
        <f t="shared" ca="1" si="10"/>
        <v>84434772507.871811</v>
      </c>
      <c r="S62">
        <f t="shared" ca="1" si="10"/>
        <v>83920978736.178497</v>
      </c>
      <c r="T62">
        <f t="shared" ca="1" si="10"/>
        <v>83407184964.485184</v>
      </c>
      <c r="U62">
        <f t="shared" ca="1" si="10"/>
        <v>82893391192.79187</v>
      </c>
      <c r="V62">
        <f ca="1">IF('Other 2030'!$A70="CP",INDIRECT("'Other 2030'!"&amp;'Country Selector'!$B$3&amp;ROW($A70))*10^12,0)*'Process Emissions Multipliers'!$D$39</f>
        <v>82379597421.098557</v>
      </c>
      <c r="W62" s="90">
        <f t="shared" ca="1" si="8"/>
        <v>85860596202.384628</v>
      </c>
      <c r="X62" s="90">
        <f t="shared" ca="1" si="8"/>
        <v>89341594983.6707</v>
      </c>
      <c r="Y62" s="90">
        <f t="shared" ca="1" si="8"/>
        <v>92822593764.956787</v>
      </c>
      <c r="Z62" s="90">
        <f t="shared" ca="1" si="8"/>
        <v>96303592546.242874</v>
      </c>
      <c r="AA62" s="90">
        <f t="shared" ca="1" si="8"/>
        <v>99784591327.528946</v>
      </c>
      <c r="AB62" s="90">
        <f t="shared" ca="1" si="8"/>
        <v>103265590108.81503</v>
      </c>
      <c r="AC62" s="90">
        <f t="shared" ca="1" si="8"/>
        <v>106746588890.1011</v>
      </c>
      <c r="AD62" s="90">
        <f t="shared" ca="1" si="8"/>
        <v>110227587671.38718</v>
      </c>
      <c r="AE62" s="90">
        <f t="shared" ca="1" si="8"/>
        <v>113708586452.67325</v>
      </c>
      <c r="AF62" s="90">
        <f t="shared" ca="1" si="8"/>
        <v>117189585233.95935</v>
      </c>
      <c r="AG62" s="90">
        <f t="shared" ca="1" si="8"/>
        <v>120670584015.24542</v>
      </c>
      <c r="AH62" s="90">
        <f t="shared" ca="1" si="8"/>
        <v>124151582796.53149</v>
      </c>
      <c r="AI62" s="90">
        <f t="shared" ca="1" si="8"/>
        <v>127632581577.81757</v>
      </c>
      <c r="AJ62" s="90">
        <f t="shared" ca="1" si="8"/>
        <v>131113580359.10367</v>
      </c>
      <c r="AK62" s="90">
        <f t="shared" ca="1" si="8"/>
        <v>134594579140.38972</v>
      </c>
      <c r="AL62" s="90">
        <f t="shared" ca="1" si="8"/>
        <v>138075577921.67581</v>
      </c>
      <c r="AM62" s="90">
        <f t="shared" ca="1" si="11"/>
        <v>141556576702.96191</v>
      </c>
      <c r="AN62" s="90">
        <f t="shared" ca="1" si="11"/>
        <v>145037575484.24796</v>
      </c>
      <c r="AO62" s="90">
        <f t="shared" ca="1" si="11"/>
        <v>148518574265.53406</v>
      </c>
      <c r="AP62">
        <f ca="1">V62*'Process Emissions Multipliers'!$E$39</f>
        <v>151999573046.82013</v>
      </c>
    </row>
    <row r="63" spans="1:42">
      <c r="A63" s="74">
        <v>11</v>
      </c>
      <c r="B63">
        <f ca="1">IF('Other 2010'!$A71="CP",INDIRECT("'Other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2020'!$A71="CP",INDIRECT("'Other 2020'!"&amp;'Country Selector'!$B$3&amp;ROW($A71))*10^12,0)*'Process Emissions Multipliers'!$B$39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2030'!$A71="CP",INDIRECT("'Other 2030'!"&amp;'Country Selector'!$B$3&amp;ROW($A71))*10^12,0)*'Process Emissions Multipliers'!$D$39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Multipliers'!$E$39</f>
        <v>0</v>
      </c>
    </row>
    <row r="64" spans="1:42">
      <c r="A64" s="74">
        <v>12</v>
      </c>
      <c r="B64">
        <f ca="1">IF('Other 2010'!$A72="CP",INDIRECT("'Other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2020'!$A72="CP",INDIRECT("'Other 2020'!"&amp;'Country Selector'!$B$3&amp;ROW($A72))*10^12,0)*'Process Emissions Multipliers'!$B$39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2030'!$A72="CP",INDIRECT("'Other 2030'!"&amp;'Country Selector'!$B$3&amp;ROW($A72))*10^12,0)*'Process Emissions Multipliers'!$D$39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Multipliers'!$E$39</f>
        <v>0</v>
      </c>
    </row>
    <row r="65" spans="1:42">
      <c r="A65" s="74">
        <v>13</v>
      </c>
      <c r="B65">
        <f ca="1">IF('Other 2010'!$A73="CP",INDIRECT("'Other 2010'!"&amp;'Country Selector'!$B$3&amp;ROW($A73))*10^12,0)</f>
        <v>64770837629.420265</v>
      </c>
      <c r="C65">
        <f t="shared" ca="1" si="15"/>
        <v>63390779585.120926</v>
      </c>
      <c r="D65">
        <f t="shared" ca="1" si="12"/>
        <v>62010721540.821594</v>
      </c>
      <c r="E65">
        <f t="shared" ca="1" si="12"/>
        <v>60630663496.522263</v>
      </c>
      <c r="F65">
        <f t="shared" ca="1" si="12"/>
        <v>59250605452.222931</v>
      </c>
      <c r="G65">
        <f t="shared" ca="1" si="12"/>
        <v>57870547407.923599</v>
      </c>
      <c r="H65">
        <f t="shared" ca="1" si="12"/>
        <v>56490489363.624268</v>
      </c>
      <c r="I65">
        <f t="shared" ca="1" si="12"/>
        <v>55110431319.324936</v>
      </c>
      <c r="J65">
        <f t="shared" ca="1" si="12"/>
        <v>53730373275.025604</v>
      </c>
      <c r="K65">
        <f t="shared" ca="1" si="12"/>
        <v>52350315230.726265</v>
      </c>
      <c r="L65">
        <f ca="1">IF('Other 2020'!$A73="CP",INDIRECT("'Other 2020'!"&amp;'Country Selector'!$B$3&amp;ROW($A73))*10^12,0)*'Process Emissions Multipliers'!$B$39</f>
        <v>50970257186.426933</v>
      </c>
      <c r="M65">
        <f t="shared" ca="1" si="16"/>
        <v>51407034890.974236</v>
      </c>
      <c r="N65">
        <f t="shared" ca="1" si="13"/>
        <v>51843812595.521545</v>
      </c>
      <c r="O65">
        <f t="shared" ca="1" si="13"/>
        <v>52280590300.068848</v>
      </c>
      <c r="P65">
        <f t="shared" ca="1" si="13"/>
        <v>52717368004.61615</v>
      </c>
      <c r="Q65">
        <f t="shared" ca="1" si="13"/>
        <v>53154145709.163452</v>
      </c>
      <c r="R65">
        <f t="shared" ca="1" si="13"/>
        <v>53590923413.71077</v>
      </c>
      <c r="S65">
        <f t="shared" ca="1" si="13"/>
        <v>54027701118.258064</v>
      </c>
      <c r="T65">
        <f t="shared" ca="1" si="13"/>
        <v>54464478822.805367</v>
      </c>
      <c r="U65">
        <f t="shared" ca="1" si="13"/>
        <v>54901256527.352669</v>
      </c>
      <c r="V65">
        <f ca="1">IF('Other 2030'!$A73="CP",INDIRECT("'Other 2030'!"&amp;'Country Selector'!$B$3&amp;ROW($A73))*10^12,0)*'Process Emissions Multipliers'!$D$39</f>
        <v>55338034231.899979</v>
      </c>
      <c r="W65" s="90">
        <f t="shared" ca="1" si="14"/>
        <v>57676375711.469719</v>
      </c>
      <c r="X65" s="90">
        <f t="shared" ca="1" si="14"/>
        <v>60014717191.039452</v>
      </c>
      <c r="Y65" s="90">
        <f t="shared" ca="1" si="14"/>
        <v>62353058670.609192</v>
      </c>
      <c r="Z65" s="90">
        <f t="shared" ca="1" si="14"/>
        <v>64691400150.17894</v>
      </c>
      <c r="AA65" s="90">
        <f t="shared" ca="1" si="14"/>
        <v>67029741629.748672</v>
      </c>
      <c r="AB65" s="90">
        <f t="shared" ca="1" si="14"/>
        <v>69368083109.31842</v>
      </c>
      <c r="AC65" s="90">
        <f t="shared" ca="1" si="14"/>
        <v>71706424588.888153</v>
      </c>
      <c r="AD65" s="90">
        <f t="shared" ca="1" si="14"/>
        <v>74044766068.457901</v>
      </c>
      <c r="AE65" s="90">
        <f t="shared" ca="1" si="14"/>
        <v>76383107548.027649</v>
      </c>
      <c r="AF65" s="90">
        <f t="shared" ca="1" si="14"/>
        <v>78721449027.597382</v>
      </c>
      <c r="AG65" s="90">
        <f t="shared" ca="1" si="14"/>
        <v>81059790507.167114</v>
      </c>
      <c r="AH65" s="90">
        <f t="shared" ca="1" si="14"/>
        <v>83398131986.736847</v>
      </c>
      <c r="AI65" s="90">
        <f t="shared" ca="1" si="14"/>
        <v>85736473466.306595</v>
      </c>
      <c r="AJ65" s="90">
        <f t="shared" ca="1" si="14"/>
        <v>88074814945.876328</v>
      </c>
      <c r="AK65" s="90">
        <f t="shared" ca="1" si="14"/>
        <v>90413156425.446075</v>
      </c>
      <c r="AL65" s="90">
        <f t="shared" ca="1" si="14"/>
        <v>92751497905.015808</v>
      </c>
      <c r="AM65" s="90">
        <f t="shared" ca="1" si="11"/>
        <v>95089839384.585556</v>
      </c>
      <c r="AN65" s="90">
        <f t="shared" ca="1" si="11"/>
        <v>97428180864.155304</v>
      </c>
      <c r="AO65" s="90">
        <f t="shared" ca="1" si="11"/>
        <v>99766522343.725037</v>
      </c>
      <c r="AP65">
        <f ca="1">V65*'Process Emissions Multipliers'!$E$39</f>
        <v>102104863823.29477</v>
      </c>
    </row>
    <row r="66" spans="1:42">
      <c r="A66" s="74">
        <v>14</v>
      </c>
      <c r="B66">
        <f ca="1">IF('Other 2010'!$A74="CP",INDIRECT("'Other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2020'!$A74="CP",INDIRECT("'Other 2020'!"&amp;'Country Selector'!$B$3&amp;ROW($A74))*10^12,0)*'Process Emissions Multipliers'!$B$39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2030'!$A74="CP",INDIRECT("'Other 2030'!"&amp;'Country Selector'!$B$3&amp;ROW($A74))*10^12,0)*'Process Emissions Multipliers'!$D$39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Multipliers'!$E$39</f>
        <v>0</v>
      </c>
    </row>
    <row r="67" spans="1:42">
      <c r="A67" s="74">
        <v>15</v>
      </c>
      <c r="B67">
        <f ca="1">IF('Other 2010'!$A75="CP",INDIRECT("'Other 2010'!"&amp;'Country Selector'!$B$3&amp;ROW($A75))*10^12,0)</f>
        <v>1132574659650.6416</v>
      </c>
      <c r="C67">
        <f t="shared" ca="1" si="15"/>
        <v>1124936664136.1563</v>
      </c>
      <c r="D67">
        <f t="shared" ca="1" si="12"/>
        <v>1117298668621.6711</v>
      </c>
      <c r="E67">
        <f t="shared" ca="1" si="12"/>
        <v>1109660673107.1858</v>
      </c>
      <c r="F67">
        <f t="shared" ca="1" si="12"/>
        <v>1102022677592.7007</v>
      </c>
      <c r="G67">
        <f t="shared" ca="1" si="12"/>
        <v>1094384682078.2155</v>
      </c>
      <c r="H67">
        <f t="shared" ca="1" si="12"/>
        <v>1086746686563.7302</v>
      </c>
      <c r="I67">
        <f t="shared" ca="1" si="12"/>
        <v>1079108691049.245</v>
      </c>
      <c r="J67">
        <f t="shared" ca="1" si="12"/>
        <v>1071470695534.7596</v>
      </c>
      <c r="K67">
        <f t="shared" ca="1" si="12"/>
        <v>1063832700020.2745</v>
      </c>
      <c r="L67">
        <f ca="1">IF('Other 2020'!$A75="CP",INDIRECT("'Other 2020'!"&amp;'Country Selector'!$B$3&amp;ROW($A75))*10^12,0)*'Process Emissions Multipliers'!$B$39</f>
        <v>1056194704505.7892</v>
      </c>
      <c r="M67">
        <f t="shared" ca="1" si="16"/>
        <v>1095920136303.2559</v>
      </c>
      <c r="N67">
        <f t="shared" ca="1" si="13"/>
        <v>1135645568100.7222</v>
      </c>
      <c r="O67">
        <f t="shared" ca="1" si="13"/>
        <v>1175370999898.189</v>
      </c>
      <c r="P67">
        <f t="shared" ca="1" si="13"/>
        <v>1215096431695.6553</v>
      </c>
      <c r="Q67">
        <f t="shared" ca="1" si="13"/>
        <v>1254821863493.1221</v>
      </c>
      <c r="R67">
        <f t="shared" ca="1" si="13"/>
        <v>1294547295290.5884</v>
      </c>
      <c r="S67">
        <f t="shared" ca="1" si="13"/>
        <v>1334272727088.0549</v>
      </c>
      <c r="T67">
        <f t="shared" ca="1" si="13"/>
        <v>1373998158885.5215</v>
      </c>
      <c r="U67">
        <f t="shared" ca="1" si="13"/>
        <v>1413723590682.988</v>
      </c>
      <c r="V67">
        <f ca="1">IF('Other 2030'!$A75="CP",INDIRECT("'Other 2030'!"&amp;'Country Selector'!$B$3&amp;ROW($A75))*10^12,0)*'Process Emissions Multipliers'!$D$39</f>
        <v>1453449022480.4546</v>
      </c>
      <c r="W67" s="90">
        <f t="shared" ca="1" si="14"/>
        <v>1514865373546.7698</v>
      </c>
      <c r="X67" s="90">
        <f t="shared" ca="1" si="14"/>
        <v>1576281724613.085</v>
      </c>
      <c r="Y67" s="90">
        <f t="shared" ca="1" si="14"/>
        <v>1637698075679.3999</v>
      </c>
      <c r="Z67" s="90">
        <f t="shared" ca="1" si="14"/>
        <v>1699114426745.7156</v>
      </c>
      <c r="AA67" s="90">
        <f t="shared" ca="1" si="14"/>
        <v>1760530777812.0308</v>
      </c>
      <c r="AB67" s="90">
        <f t="shared" ca="1" si="14"/>
        <v>1821947128878.3457</v>
      </c>
      <c r="AC67" s="90">
        <f t="shared" ca="1" si="14"/>
        <v>1883363479944.6611</v>
      </c>
      <c r="AD67" s="90">
        <f t="shared" ca="1" si="14"/>
        <v>1944779831010.9761</v>
      </c>
      <c r="AE67" s="90">
        <f t="shared" ca="1" si="14"/>
        <v>2006196182077.2915</v>
      </c>
      <c r="AF67" s="90">
        <f t="shared" ca="1" si="14"/>
        <v>2067612533143.6067</v>
      </c>
      <c r="AG67" s="90">
        <f t="shared" ca="1" si="14"/>
        <v>2129028884209.9219</v>
      </c>
      <c r="AH67" s="90">
        <f t="shared" ca="1" si="14"/>
        <v>2190445235276.2371</v>
      </c>
      <c r="AI67" s="90">
        <f t="shared" ca="1" si="14"/>
        <v>2251861586342.5522</v>
      </c>
      <c r="AJ67" s="90">
        <f t="shared" ca="1" si="14"/>
        <v>2313277937408.8677</v>
      </c>
      <c r="AK67" s="90">
        <f t="shared" ca="1" si="14"/>
        <v>2374694288475.1826</v>
      </c>
      <c r="AL67" s="90">
        <f t="shared" ca="1" si="14"/>
        <v>2436110639541.498</v>
      </c>
      <c r="AM67" s="90">
        <f t="shared" ca="1" si="11"/>
        <v>2497526990607.8135</v>
      </c>
      <c r="AN67" s="90">
        <f t="shared" ca="1" si="11"/>
        <v>2558943341674.1284</v>
      </c>
      <c r="AO67" s="90">
        <f t="shared" ca="1" si="11"/>
        <v>2620359692740.4438</v>
      </c>
      <c r="AP67">
        <f ca="1">V67*'Process Emissions Multipliers'!$E$39</f>
        <v>2681776043806.7588</v>
      </c>
    </row>
    <row r="68" spans="1:42">
      <c r="A68" s="74">
        <v>16</v>
      </c>
      <c r="B68">
        <f ca="1">IF('Other 2010'!$A76="CP",INDIRECT("'Other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2020'!$A76="CP",INDIRECT("'Other 2020'!"&amp;'Country Selector'!$B$3&amp;ROW($A76))*10^12,0)*'Process Emissions Multipliers'!$B$39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2030'!$A76="CP",INDIRECT("'Other 2030'!"&amp;'Country Selector'!$B$3&amp;ROW($A76))*10^12,0)*'Process Emissions Multipliers'!$D$39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Multipliers'!$E$39</f>
        <v>0</v>
      </c>
    </row>
    <row r="69" spans="1:42">
      <c r="A69" s="74">
        <v>17</v>
      </c>
      <c r="B69">
        <f ca="1">IF('Other 2010'!$A77="CP",INDIRECT("'Other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2020'!$A77="CP",INDIRECT("'Other 2020'!"&amp;'Country Selector'!$B$3&amp;ROW($A77))*10^12,0)*'Process Emissions Multipliers'!$B$39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2030'!$A77="CP",INDIRECT("'Other 2030'!"&amp;'Country Selector'!$B$3&amp;ROW($A77))*10^12,0)*'Process Emissions Multipliers'!$D$39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Multipliers'!$E$39</f>
        <v>0</v>
      </c>
    </row>
    <row r="70" spans="1:42">
      <c r="A70" s="74">
        <v>18</v>
      </c>
      <c r="B70">
        <f ca="1">IF('Other 2010'!$A78="CP",INDIRECT("'Other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2020'!$A78="CP",INDIRECT("'Other 2020'!"&amp;'Country Selector'!$B$3&amp;ROW($A78))*10^12,0)*'Process Emissions Multipliers'!$B$39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2030'!$A78="CP",INDIRECT("'Other 2030'!"&amp;'Country Selector'!$B$3&amp;ROW($A78))*10^12,0)*'Process Emissions Multipliers'!$D$39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Multipliers'!$E$39</f>
        <v>0</v>
      </c>
    </row>
    <row r="71" spans="1:42">
      <c r="A71" s="74">
        <v>19</v>
      </c>
      <c r="B71">
        <f ca="1">IF('Other 2010'!$A79="CP",INDIRECT("'Other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2020'!$A79="CP",INDIRECT("'Other 2020'!"&amp;'Country Selector'!$B$3&amp;ROW($A79))*10^12,0)*'Process Emissions Multipliers'!$B$39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2030'!$A79="CP",INDIRECT("'Other 2030'!"&amp;'Country Selector'!$B$3&amp;ROW($A79))*10^12,0)*'Process Emissions Multipliers'!$D$39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Multipliers'!$E$39</f>
        <v>0</v>
      </c>
    </row>
    <row r="72" spans="1:42">
      <c r="A72" s="74">
        <v>20</v>
      </c>
      <c r="B72">
        <f ca="1">IF('Other 2010'!$A80="CP",INDIRECT("'Other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2020'!$A80="CP",INDIRECT("'Other 2020'!"&amp;'Country Selector'!$B$3&amp;ROW($A80))*10^12,0)*'Process Emissions Multipliers'!$B$39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2030'!$A80="CP",INDIRECT("'Other 2030'!"&amp;'Country Selector'!$B$3&amp;ROW($A80))*10^12,0)*'Process Emissions Multipliers'!$D$39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Multipliers'!$E$39</f>
        <v>0</v>
      </c>
    </row>
    <row r="73" spans="1:42">
      <c r="A73" s="74">
        <v>21</v>
      </c>
      <c r="B73">
        <f ca="1">IF('Other 2010'!$A81="CP",INDIRECT("'Other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2020'!$A81="CP",INDIRECT("'Other 2020'!"&amp;'Country Selector'!$B$3&amp;ROW($A81))*10^12,0)*'Process Emissions Multipliers'!$B$39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2030'!$A81="CP",INDIRECT("'Other 2030'!"&amp;'Country Selector'!$B$3&amp;ROW($A81))*10^12,0)*'Process Emissions Multipliers'!$D$39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Multipliers'!$E$39</f>
        <v>0</v>
      </c>
    </row>
    <row r="74" spans="1:42">
      <c r="A74" s="74">
        <v>22</v>
      </c>
      <c r="B74">
        <f ca="1">IF('Other 2010'!$A82="CP",INDIRECT("'Other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2020'!$A82="CP",INDIRECT("'Other 2020'!"&amp;'Country Selector'!$B$3&amp;ROW($A82))*10^12,0)*'Process Emissions Multipliers'!$B$39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2030'!$A82="CP",INDIRECT("'Other 2030'!"&amp;'Country Selector'!$B$3&amp;ROW($A82))*10^12,0)*'Process Emissions Multipliers'!$D$39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Multipliers'!$E$39</f>
        <v>0</v>
      </c>
    </row>
    <row r="75" spans="1:42">
      <c r="A75" s="74">
        <v>23</v>
      </c>
      <c r="B75">
        <f ca="1">IF('Other 2010'!$A83="CP",INDIRECT("'Other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2020'!$A83="CP",INDIRECT("'Other 2020'!"&amp;'Country Selector'!$B$3&amp;ROW($A83))*10^12,0)*'Process Emissions Multipliers'!$B$39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2030'!$A83="CP",INDIRECT("'Other 2030'!"&amp;'Country Selector'!$B$3&amp;ROW($A83))*10^12,0)*'Process Emissions Multipliers'!$D$39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Multipliers'!$E$39</f>
        <v>0</v>
      </c>
    </row>
    <row r="76" spans="1:42">
      <c r="A76" s="74">
        <v>24</v>
      </c>
      <c r="B76">
        <f ca="1">IF('Other 2010'!$A84="CP",INDIRECT("'Other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2020'!$A84="CP",INDIRECT("'Other 2020'!"&amp;'Country Selector'!$B$3&amp;ROW($A84))*10^12,0)*'Process Emissions Multipliers'!$B$39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2030'!$A84="CP",INDIRECT("'Other 2030'!"&amp;'Country Selector'!$B$3&amp;ROW($A84))*10^12,0)*'Process Emissions Multipliers'!$D$39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Multipliers'!$E$39</f>
        <v>0</v>
      </c>
    </row>
    <row r="77" spans="1:42">
      <c r="A77" s="74">
        <v>25</v>
      </c>
      <c r="B77">
        <f ca="1">IF('Other 2010'!$A85="CP",INDIRECT("'Other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2020'!$A85="CP",INDIRECT("'Other 2020'!"&amp;'Country Selector'!$B$3&amp;ROW($A85))*10^12,0)*'Process Emissions Multipliers'!$B$39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2030'!$A85="CP",INDIRECT("'Other 2030'!"&amp;'Country Selector'!$B$3&amp;ROW($A85))*10^12,0)*'Process Emissions Multipliers'!$D$39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Multipliers'!$E$39</f>
        <v>0</v>
      </c>
    </row>
    <row r="78" spans="1:42">
      <c r="A78" s="74">
        <v>26</v>
      </c>
      <c r="B78">
        <f ca="1">IF('Other 2010'!$A86="CP",INDIRECT("'Other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2020'!$A86="CP",INDIRECT("'Other 2020'!"&amp;'Country Selector'!$B$3&amp;ROW($A86))*10^12,0)*'Process Emissions Multipliers'!$B$39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2030'!$A86="CP",INDIRECT("'Other 2030'!"&amp;'Country Selector'!$B$3&amp;ROW($A86))*10^12,0)*'Process Emissions Multipliers'!$D$39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Multipliers'!$E$39</f>
        <v>0</v>
      </c>
    </row>
    <row r="79" spans="1:42">
      <c r="A79" s="74">
        <v>27</v>
      </c>
      <c r="B79">
        <f ca="1">IF('Other 2010'!$A87="CP",INDIRECT("'Other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2020'!$A87="CP",INDIRECT("'Other 2020'!"&amp;'Country Selector'!$B$3&amp;ROW($A87))*10^12,0)*'Process Emissions Multipliers'!$B$39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2030'!$A87="CP",INDIRECT("'Other 2030'!"&amp;'Country Selector'!$B$3&amp;ROW($A87))*10^12,0)*'Process Emissions Multipliers'!$D$39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Multipliers'!$E$39</f>
        <v>0</v>
      </c>
    </row>
    <row r="80" spans="1:42">
      <c r="A80" s="74">
        <v>28</v>
      </c>
      <c r="B80">
        <f ca="1">IF('Other 2010'!$A88="CP",INDIRECT("'Other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2020'!$A88="CP",INDIRECT("'Other 2020'!"&amp;'Country Selector'!$B$3&amp;ROW($A88))*10^12,0)*'Process Emissions Multipliers'!$B$39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2030'!$A88="CP",INDIRECT("'Other 2030'!"&amp;'Country Selector'!$B$3&amp;ROW($A88))*10^12,0)*'Process Emissions Multipliers'!$D$39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Multipliers'!$E$39</f>
        <v>0</v>
      </c>
    </row>
    <row r="81" spans="1:42">
      <c r="A81" s="74">
        <v>29</v>
      </c>
      <c r="B81">
        <f ca="1">IF('Other 2010'!$A89="CP",INDIRECT("'Other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2020'!$A89="CP",INDIRECT("'Other 2020'!"&amp;'Country Selector'!$B$3&amp;ROW($A89))*10^12,0)*'Process Emissions Multipliers'!$B$39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2030'!$A89="CP",INDIRECT("'Other 2030'!"&amp;'Country Selector'!$B$3&amp;ROW($A89))*10^12,0)*'Process Emissions Multipliers'!$D$39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Multipliers'!$E$39</f>
        <v>0</v>
      </c>
    </row>
    <row r="82" spans="1:42">
      <c r="A82" s="74">
        <v>30</v>
      </c>
      <c r="B82">
        <f ca="1">IF('Other 2010'!$A90="CP",INDIRECT("'Other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2020'!$A90="CP",INDIRECT("'Other 2020'!"&amp;'Country Selector'!$B$3&amp;ROW($A90))*10^12,0)*'Process Emissions Multipliers'!$B$39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2030'!$A90="CP",INDIRECT("'Other 2030'!"&amp;'Country Selector'!$B$3&amp;ROW($A90))*10^12,0)*'Process Emissions Multipliers'!$D$39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Multipliers'!$E$39</f>
        <v>0</v>
      </c>
    </row>
    <row r="83" spans="1:42">
      <c r="A83" s="74">
        <v>31</v>
      </c>
      <c r="B83">
        <f ca="1">IF('Other 2010'!$A91="CP",INDIRECT("'Other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2020'!$A91="CP",INDIRECT("'Other 2020'!"&amp;'Country Selector'!$B$3&amp;ROW($A91))*10^12,0)*'Process Emissions Multipliers'!$B$39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2030'!$A91="CP",INDIRECT("'Other 2030'!"&amp;'Country Selector'!$B$3&amp;ROW($A91))*10^12,0)*'Process Emissions Multipliers'!$D$39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Multipliers'!$E$39</f>
        <v>0</v>
      </c>
    </row>
    <row r="84" spans="1:42">
      <c r="A84" s="74">
        <v>32</v>
      </c>
      <c r="B84">
        <f ca="1">IF('Other 2010'!$A92="CP",INDIRECT("'Other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2020'!$A92="CP",INDIRECT("'Other 2020'!"&amp;'Country Selector'!$B$3&amp;ROW($A92))*10^12,0)*'Process Emissions Multipliers'!$B$39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2030'!$A92="CP",INDIRECT("'Other 2030'!"&amp;'Country Selector'!$B$3&amp;ROW($A92))*10^12,0)*'Process Emissions Multipliers'!$D$39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Multipliers'!$E$39</f>
        <v>0</v>
      </c>
    </row>
    <row r="85" spans="1:42">
      <c r="A85" s="74">
        <v>33</v>
      </c>
      <c r="B85">
        <f ca="1">IF('Other 2010'!$A93="CP",INDIRECT("'Other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2020'!$A93="CP",INDIRECT("'Other 2020'!"&amp;'Country Selector'!$B$3&amp;ROW($A93))*10^12,0)*'Process Emissions Multipliers'!$B$39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2030'!$A93="CP",INDIRECT("'Other 2030'!"&amp;'Country Selector'!$B$3&amp;ROW($A93))*10^12,0)*'Process Emissions Multipliers'!$D$39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Multipliers'!$E$39</f>
        <v>0</v>
      </c>
    </row>
    <row r="86" spans="1:42">
      <c r="A86" s="74">
        <v>34</v>
      </c>
      <c r="B86">
        <f ca="1">IF('Other 2010'!$A94="CP",INDIRECT("'Other 2010'!"&amp;'Country Selector'!$B$3&amp;ROW($A94))*10^12,0)</f>
        <v>2291219165316.7275</v>
      </c>
      <c r="C86">
        <f t="shared" ca="1" si="15"/>
        <v>2192557523484.1538</v>
      </c>
      <c r="D86">
        <f t="shared" ca="1" si="12"/>
        <v>2093895881651.5803</v>
      </c>
      <c r="E86">
        <f t="shared" ca="1" si="12"/>
        <v>1995234239819.0068</v>
      </c>
      <c r="F86">
        <f t="shared" ca="1" si="12"/>
        <v>1896572597986.4331</v>
      </c>
      <c r="G86">
        <f t="shared" ca="1" si="12"/>
        <v>1797910956153.8594</v>
      </c>
      <c r="H86">
        <f t="shared" ca="1" si="12"/>
        <v>1699249314321.2856</v>
      </c>
      <c r="I86">
        <f t="shared" ca="1" si="12"/>
        <v>1600587672488.7119</v>
      </c>
      <c r="J86">
        <f t="shared" ca="1" si="12"/>
        <v>1501926030656.1382</v>
      </c>
      <c r="K86">
        <f t="shared" ca="1" si="12"/>
        <v>1403264388823.5647</v>
      </c>
      <c r="L86">
        <f ca="1">IF('Other 2020'!$A94="CP",INDIRECT("'Other 2020'!"&amp;'Country Selector'!$B$3&amp;ROW($A94))*10^12,0)*'Process Emissions Multipliers'!$B$39</f>
        <v>1304602746990.991</v>
      </c>
      <c r="M86">
        <f t="shared" ca="1" si="16"/>
        <v>1300091508510.0815</v>
      </c>
      <c r="N86">
        <f t="shared" ca="1" si="13"/>
        <v>1295580270029.1721</v>
      </c>
      <c r="O86">
        <f t="shared" ca="1" si="13"/>
        <v>1291069031548.2627</v>
      </c>
      <c r="P86">
        <f t="shared" ca="1" si="13"/>
        <v>1286557793067.3533</v>
      </c>
      <c r="Q86">
        <f t="shared" ca="1" si="13"/>
        <v>1282046554586.4438</v>
      </c>
      <c r="R86">
        <f t="shared" ca="1" si="13"/>
        <v>1277535316105.5347</v>
      </c>
      <c r="S86">
        <f t="shared" ca="1" si="13"/>
        <v>1273024077624.625</v>
      </c>
      <c r="T86">
        <f t="shared" ca="1" si="13"/>
        <v>1268512839143.7158</v>
      </c>
      <c r="U86">
        <f t="shared" ca="1" si="13"/>
        <v>1264001600662.8064</v>
      </c>
      <c r="V86">
        <f ca="1">IF('Other 2030'!$A94="CP",INDIRECT("'Other 2030'!"&amp;'Country Selector'!$B$3&amp;ROW($A94))*10^12,0)*'Process Emissions Multipliers'!$D$39</f>
        <v>1259490362181.897</v>
      </c>
      <c r="W86" s="90">
        <f t="shared" ca="1" si="18"/>
        <v>1312710874942.9106</v>
      </c>
      <c r="X86" s="90">
        <f t="shared" ca="1" si="18"/>
        <v>1365931387703.9243</v>
      </c>
      <c r="Y86" s="90">
        <f t="shared" ca="1" si="18"/>
        <v>1419151900464.938</v>
      </c>
      <c r="Z86" s="90">
        <f t="shared" ca="1" si="18"/>
        <v>1472372413225.9517</v>
      </c>
      <c r="AA86" s="90">
        <f t="shared" ca="1" si="18"/>
        <v>1525592925986.9653</v>
      </c>
      <c r="AB86" s="90">
        <f t="shared" ca="1" si="18"/>
        <v>1578813438747.979</v>
      </c>
      <c r="AC86" s="90">
        <f t="shared" ca="1" si="18"/>
        <v>1632033951508.9927</v>
      </c>
      <c r="AD86" s="90">
        <f t="shared" ca="1" si="18"/>
        <v>1685254464270.0063</v>
      </c>
      <c r="AE86" s="90">
        <f t="shared" ca="1" si="18"/>
        <v>1738474977031.02</v>
      </c>
      <c r="AF86" s="90">
        <f t="shared" ca="1" si="18"/>
        <v>1791695489792.0337</v>
      </c>
      <c r="AG86" s="90">
        <f t="shared" ca="1" si="18"/>
        <v>1844916002553.0474</v>
      </c>
      <c r="AH86" s="90">
        <f t="shared" ca="1" si="18"/>
        <v>1898136515314.061</v>
      </c>
      <c r="AI86" s="90">
        <f t="shared" ca="1" si="18"/>
        <v>1951357028075.0747</v>
      </c>
      <c r="AJ86" s="90">
        <f t="shared" ca="1" si="18"/>
        <v>2004577540836.0884</v>
      </c>
      <c r="AK86" s="90">
        <f t="shared" ca="1" si="18"/>
        <v>2057798053597.1021</v>
      </c>
      <c r="AL86" s="90">
        <f t="shared" ca="1" si="18"/>
        <v>2111018566358.1157</v>
      </c>
      <c r="AM86" s="90">
        <f t="shared" ca="1" si="17"/>
        <v>2164239079119.1294</v>
      </c>
      <c r="AN86" s="90">
        <f t="shared" ca="1" si="17"/>
        <v>2217459591880.1436</v>
      </c>
      <c r="AO86" s="90">
        <f t="shared" ca="1" si="17"/>
        <v>2270680104641.1563</v>
      </c>
      <c r="AP86">
        <f ca="1">V86*'Process Emissions Multipliers'!$E$39</f>
        <v>2323900617402.1704</v>
      </c>
    </row>
    <row r="87" spans="1:42">
      <c r="A87" s="74">
        <v>35</v>
      </c>
      <c r="B87">
        <f ca="1">IF('Other 2010'!$A95="CP",INDIRECT("'Other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2020'!$A95="CP",INDIRECT("'Other 2020'!"&amp;'Country Selector'!$B$3&amp;ROW($A95))*10^12,0)*'Process Emissions Multipliers'!$B$39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2030'!$A95="CP",INDIRECT("'Other 2030'!"&amp;'Country Selector'!$B$3&amp;ROW($A95))*10^12,0)*'Process Emissions Multipliers'!$D$39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Multipliers'!$E$39</f>
        <v>0</v>
      </c>
    </row>
    <row r="88" spans="1:42">
      <c r="A88" s="74">
        <v>36</v>
      </c>
      <c r="B88">
        <f ca="1">IF('Other 2010'!$A96="CP",INDIRECT("'Other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2020'!$A96="CP",INDIRECT("'Other 2020'!"&amp;'Country Selector'!$B$3&amp;ROW($A96))*10^12,0)*'Process Emissions Multipliers'!$B$39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2030'!$A96="CP",INDIRECT("'Other 2030'!"&amp;'Country Selector'!$B$3&amp;ROW($A96))*10^12,0)*'Process Emissions Multipliers'!$D$39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Multipliers'!$E$39</f>
        <v>0</v>
      </c>
    </row>
    <row r="89" spans="1:42">
      <c r="A89" s="74">
        <v>37</v>
      </c>
      <c r="B89">
        <f ca="1">IF('Other 2010'!$A97="CP",INDIRECT("'Other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2020'!$A97="CP",INDIRECT("'Other 2020'!"&amp;'Country Selector'!$B$3&amp;ROW($A97))*10^12,0)*'Process Emissions Multipliers'!$B$39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2030'!$A97="CP",INDIRECT("'Other 2030'!"&amp;'Country Selector'!$B$3&amp;ROW($A97))*10^12,0)*'Process Emissions Multipliers'!$D$39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Multipliers'!$E$39</f>
        <v>0</v>
      </c>
    </row>
    <row r="90" spans="1:42">
      <c r="A90" s="74">
        <v>38</v>
      </c>
      <c r="B90">
        <f ca="1">IF('Other 2010'!$A98="CP",INDIRECT("'Other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2020'!$A98="CP",INDIRECT("'Other 2020'!"&amp;'Country Selector'!$B$3&amp;ROW($A98))*10^12,0)*'Process Emissions Multipliers'!$B$39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2030'!$A98="CP",INDIRECT("'Other 2030'!"&amp;'Country Selector'!$B$3&amp;ROW($A98))*10^12,0)*'Process Emissions Multipliers'!$D$39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Multipliers'!$E$39</f>
        <v>0</v>
      </c>
    </row>
    <row r="91" spans="1:42">
      <c r="A91" s="74">
        <v>39</v>
      </c>
      <c r="B91">
        <f ca="1">IF('Other 2010'!$A99="CP",INDIRECT("'Other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2020'!$A99="CP",INDIRECT("'Other 2020'!"&amp;'Country Selector'!$B$3&amp;ROW($A99))*10^12,0)*'Process Emissions Multipliers'!$B$39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2030'!$A99="CP",INDIRECT("'Other 2030'!"&amp;'Country Selector'!$B$3&amp;ROW($A99))*10^12,0)*'Process Emissions Multipliers'!$D$39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Multipliers'!$E$39</f>
        <v>0</v>
      </c>
    </row>
    <row r="92" spans="1:42">
      <c r="A92" s="74">
        <v>40</v>
      </c>
      <c r="B92">
        <f ca="1">IF('Other 2010'!$A100="CP",INDIRECT("'Other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2020'!$A100="CP",INDIRECT("'Other 2020'!"&amp;'Country Selector'!$B$3&amp;ROW($A100))*10^12,0)*'Process Emissions Multipliers'!$B$39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2030'!$A100="CP",INDIRECT("'Other 2030'!"&amp;'Country Selector'!$B$3&amp;ROW($A100))*10^12,0)*'Process Emissions Multipliers'!$D$39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Multipliers'!$E$39</f>
        <v>0</v>
      </c>
    </row>
    <row r="93" spans="1:42">
      <c r="A93" s="74">
        <v>41</v>
      </c>
      <c r="B93">
        <f ca="1">IF('Other 2010'!$A101="CP",INDIRECT("'Other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2020'!$A101="CP",INDIRECT("'Other 2020'!"&amp;'Country Selector'!$B$3&amp;ROW($A101))*10^12,0)*'Process Emissions Multipliers'!$B$39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2030'!$A101="CP",INDIRECT("'Other 2030'!"&amp;'Country Selector'!$B$3&amp;ROW($A101))*10^12,0)*'Process Emissions Multipliers'!$D$39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Multipliers'!$E$39</f>
        <v>0</v>
      </c>
    </row>
    <row r="94" spans="1:42">
      <c r="A94" s="74">
        <v>42</v>
      </c>
      <c r="B94">
        <f ca="1">IF('Other 2010'!$A102="CP",INDIRECT("'Other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2020'!$A102="CP",INDIRECT("'Other 2020'!"&amp;'Country Selector'!$B$3&amp;ROW($A102))*10^12,0)*'Process Emissions Multipliers'!$B$39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2030'!$A102="CP",INDIRECT("'Other 2030'!"&amp;'Country Selector'!$B$3&amp;ROW($A102))*10^12,0)*'Process Emissions Multipliers'!$D$39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Multipliers'!$E$39</f>
        <v>0</v>
      </c>
    </row>
    <row r="95" spans="1:42">
      <c r="A95" s="74">
        <v>43</v>
      </c>
      <c r="B95">
        <f ca="1">IF('Other 2010'!$A103="CP",INDIRECT("'Other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2020'!$A103="CP",INDIRECT("'Other 2020'!"&amp;'Country Selector'!$B$3&amp;ROW($A103))*10^12,0)*'Process Emissions Multipliers'!$B$39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2030'!$A103="CP",INDIRECT("'Other 2030'!"&amp;'Country Selector'!$B$3&amp;ROW($A103))*10^12,0)*'Process Emissions Multipliers'!$D$39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Multipliers'!$E$39</f>
        <v>0</v>
      </c>
    </row>
    <row r="96" spans="1:42">
      <c r="A96" s="74">
        <v>44</v>
      </c>
      <c r="B96">
        <f ca="1">IF('Other 2010'!$A104="CP",INDIRECT("'Other 2010'!"&amp;'Country Selector'!$B$3&amp;ROW($A104))*10^12,0)</f>
        <v>42621234236.344566</v>
      </c>
      <c r="C96">
        <f t="shared" ca="1" si="15"/>
        <v>39832864636.424408</v>
      </c>
      <c r="D96">
        <f t="shared" ca="1" si="20"/>
        <v>37044495036.504257</v>
      </c>
      <c r="E96">
        <f t="shared" ca="1" si="20"/>
        <v>34256125436.584106</v>
      </c>
      <c r="F96">
        <f t="shared" ca="1" si="20"/>
        <v>31467755836.663948</v>
      </c>
      <c r="G96">
        <f t="shared" ca="1" si="20"/>
        <v>28679386236.743797</v>
      </c>
      <c r="H96">
        <f t="shared" ca="1" si="20"/>
        <v>25891016636.823639</v>
      </c>
      <c r="I96">
        <f t="shared" ca="1" si="20"/>
        <v>23102647036.903488</v>
      </c>
      <c r="J96">
        <f t="shared" ca="1" si="20"/>
        <v>20314277436.98333</v>
      </c>
      <c r="K96">
        <f t="shared" ca="1" si="20"/>
        <v>17525907837.063179</v>
      </c>
      <c r="L96">
        <f ca="1">IF('Other 2020'!$A104="CP",INDIRECT("'Other 2020'!"&amp;'Country Selector'!$B$3&amp;ROW($A104))*10^12,0)*'Process Emissions Multipliers'!$B$39</f>
        <v>14737538237.143023</v>
      </c>
      <c r="M96">
        <f t="shared" ca="1" si="16"/>
        <v>14058243777.162268</v>
      </c>
      <c r="N96">
        <f t="shared" ca="1" si="21"/>
        <v>13378949317.181515</v>
      </c>
      <c r="O96">
        <f t="shared" ca="1" si="21"/>
        <v>12699654857.20076</v>
      </c>
      <c r="P96">
        <f t="shared" ca="1" si="21"/>
        <v>12020360397.220005</v>
      </c>
      <c r="Q96">
        <f t="shared" ca="1" si="21"/>
        <v>11341065937.23925</v>
      </c>
      <c r="R96">
        <f t="shared" ca="1" si="21"/>
        <v>10661771477.258495</v>
      </c>
      <c r="S96">
        <f t="shared" ca="1" si="21"/>
        <v>9982477017.2777424</v>
      </c>
      <c r="T96">
        <f t="shared" ca="1" si="21"/>
        <v>9303182557.2969875</v>
      </c>
      <c r="U96">
        <f t="shared" ca="1" si="21"/>
        <v>8623888097.3162327</v>
      </c>
      <c r="V96">
        <f ca="1">IF('Other 2030'!$A104="CP",INDIRECT("'Other 2030'!"&amp;'Country Selector'!$B$3&amp;ROW($A104))*10^12,0)*'Process Emissions Multipliers'!$D$39</f>
        <v>7944593637.3354788</v>
      </c>
      <c r="W96" s="90">
        <f t="shared" ca="1" si="22"/>
        <v>8280297156.5941811</v>
      </c>
      <c r="X96" s="90">
        <f t="shared" ca="1" si="22"/>
        <v>8616000675.8528843</v>
      </c>
      <c r="Y96" s="90">
        <f t="shared" ca="1" si="22"/>
        <v>8951704195.1115875</v>
      </c>
      <c r="Z96" s="90">
        <f t="shared" ca="1" si="22"/>
        <v>9287407714.3702888</v>
      </c>
      <c r="AA96" s="90">
        <f t="shared" ca="1" si="22"/>
        <v>9623111233.6289921</v>
      </c>
      <c r="AB96" s="90">
        <f t="shared" ca="1" si="22"/>
        <v>9958814752.8876953</v>
      </c>
      <c r="AC96" s="90">
        <f t="shared" ca="1" si="22"/>
        <v>10294518272.146397</v>
      </c>
      <c r="AD96" s="90">
        <f t="shared" ca="1" si="22"/>
        <v>10630221791.4051</v>
      </c>
      <c r="AE96" s="90">
        <f t="shared" ca="1" si="22"/>
        <v>10965925310.663803</v>
      </c>
      <c r="AF96" s="90">
        <f t="shared" ca="1" si="22"/>
        <v>11301628829.922504</v>
      </c>
      <c r="AG96" s="90">
        <f t="shared" ca="1" si="22"/>
        <v>11637332349.18121</v>
      </c>
      <c r="AH96" s="90">
        <f t="shared" ca="1" si="22"/>
        <v>11973035868.439911</v>
      </c>
      <c r="AI96" s="90">
        <f t="shared" ca="1" si="22"/>
        <v>12308739387.698614</v>
      </c>
      <c r="AJ96" s="90">
        <f t="shared" ca="1" si="22"/>
        <v>12644442906.957315</v>
      </c>
      <c r="AK96" s="90">
        <f t="shared" ca="1" si="22"/>
        <v>12980146426.216021</v>
      </c>
      <c r="AL96" s="90">
        <f t="shared" ca="1" si="22"/>
        <v>13315849945.474722</v>
      </c>
      <c r="AM96" s="90">
        <f t="shared" ca="1" si="19"/>
        <v>13651553464.733425</v>
      </c>
      <c r="AN96" s="90">
        <f t="shared" ca="1" si="19"/>
        <v>13987256983.992126</v>
      </c>
      <c r="AO96" s="90">
        <f t="shared" ca="1" si="19"/>
        <v>14322960503.250832</v>
      </c>
      <c r="AP96">
        <f ca="1">V96*'Process Emissions Multipliers'!$E$39</f>
        <v>14658664022.509533</v>
      </c>
    </row>
    <row r="97" spans="1:42">
      <c r="A97" s="74">
        <v>45</v>
      </c>
      <c r="B97">
        <f ca="1">IF('Other 2010'!$A105="CP",INDIRECT("'Other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2020'!$A105="CP",INDIRECT("'Other 2020'!"&amp;'Country Selector'!$B$3&amp;ROW($A105))*10^12,0)*'Process Emissions Multipliers'!$B$39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2030'!$A105="CP",INDIRECT("'Other 2030'!"&amp;'Country Selector'!$B$3&amp;ROW($A105))*10^12,0)*'Process Emissions Multipliers'!$D$39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Multipliers'!$E$39</f>
        <v>0</v>
      </c>
    </row>
    <row r="98" spans="1:42">
      <c r="A98" s="74">
        <v>46</v>
      </c>
      <c r="B98">
        <f ca="1">IF('Other 2010'!$A106="CP",INDIRECT("'Other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2020'!$A106="CP",INDIRECT("'Other 2020'!"&amp;'Country Selector'!$B$3&amp;ROW($A106))*10^12,0)*'Process Emissions Multipliers'!$B$39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2030'!$A106="CP",INDIRECT("'Other 2030'!"&amp;'Country Selector'!$B$3&amp;ROW($A106))*10^12,0)*'Process Emissions Multipliers'!$D$39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Multipliers'!$E$39</f>
        <v>0</v>
      </c>
    </row>
    <row r="99" spans="1:42">
      <c r="A99" s="74">
        <v>47</v>
      </c>
      <c r="B99">
        <f ca="1">IF('Other 2010'!$A107="CP",INDIRECT("'Other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2020'!$A107="CP",INDIRECT("'Other 2020'!"&amp;'Country Selector'!$B$3&amp;ROW($A107))*10^12,0)*'Process Emissions Multipliers'!$B$39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2030'!$A107="CP",INDIRECT("'Other 2030'!"&amp;'Country Selector'!$B$3&amp;ROW($A107))*10^12,0)*'Process Emissions Multipliers'!$D$39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Multipliers'!$E$39</f>
        <v>0</v>
      </c>
    </row>
    <row r="100" spans="1:42">
      <c r="A100" s="74">
        <v>48</v>
      </c>
      <c r="B100">
        <f ca="1">IF('Other 2010'!$A108="CP",INDIRECT("'Other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2020'!$A108="CP",INDIRECT("'Other 2020'!"&amp;'Country Selector'!$B$3&amp;ROW($A108))*10^12,0)*'Process Emissions Multipliers'!$B$39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2030'!$A108="CP",INDIRECT("'Other 2030'!"&amp;'Country Selector'!$B$3&amp;ROW($A108))*10^12,0)*'Process Emissions Multipliers'!$D$39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Multipliers'!$E$39</f>
        <v>0</v>
      </c>
    </row>
    <row r="101" spans="1:42">
      <c r="A101" s="74">
        <v>49</v>
      </c>
      <c r="B101">
        <f ca="1">IF('Other 2010'!$A109="CP",INDIRECT("'Other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2020'!$A109="CP",INDIRECT("'Other 2020'!"&amp;'Country Selector'!$B$3&amp;ROW($A109))*10^12,0)*'Process Emissions Multipliers'!$B$39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2030'!$A109="CP",INDIRECT("'Other 2030'!"&amp;'Country Selector'!$B$3&amp;ROW($A109))*10^12,0)*'Process Emissions Multipliers'!$D$39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Multipliers'!$E$39</f>
        <v>0</v>
      </c>
    </row>
    <row r="102" spans="1:42">
      <c r="A102" s="74">
        <v>50</v>
      </c>
      <c r="B102">
        <f ca="1">IF('Other 2010'!$A110="CP",INDIRECT("'Other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2020'!$A110="CP",INDIRECT("'Other 2020'!"&amp;'Country Selector'!$B$3&amp;ROW($A110))*10^12,0)*'Process Emissions Multipliers'!$B$39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2030'!$A110="CP",INDIRECT("'Other 2030'!"&amp;'Country Selector'!$B$3&amp;ROW($A110))*10^12,0)*'Process Emissions Multipliers'!$D$39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Multipliers'!$E$39</f>
        <v>0</v>
      </c>
    </row>
    <row r="103" spans="1:42">
      <c r="A103" s="74">
        <v>51</v>
      </c>
      <c r="B103">
        <f ca="1">IF('Other 2010'!$A111="CP",INDIRECT("'Other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2020'!$A111="CP",INDIRECT("'Other 2020'!"&amp;'Country Selector'!$B$3&amp;ROW($A111))*10^12,0)*'Process Emissions Multipliers'!$B$39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2030'!$A111="CP",INDIRECT("'Other 2030'!"&amp;'Country Selector'!$B$3&amp;ROW($A111))*10^12,0)*'Process Emissions Multipliers'!$D$39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Multipliers'!$E$39</f>
        <v>0</v>
      </c>
    </row>
    <row r="104" spans="1:42">
      <c r="A104" s="74">
        <v>52</v>
      </c>
      <c r="B104">
        <f ca="1">IF('Other 2010'!$A112="CP",INDIRECT("'Other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2020'!$A112="CP",INDIRECT("'Other 2020'!"&amp;'Country Selector'!$B$3&amp;ROW($A112))*10^12,0)*'Process Emissions Multipliers'!$B$39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2030'!$A112="CP",INDIRECT("'Other 2030'!"&amp;'Country Selector'!$B$3&amp;ROW($A112))*10^12,0)*'Process Emissions Multipliers'!$D$39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Multipliers'!$E$39</f>
        <v>0</v>
      </c>
    </row>
    <row r="105" spans="1:42">
      <c r="A105" s="74">
        <v>53</v>
      </c>
      <c r="B105">
        <f ca="1">IF('Other 2010'!$A113="CP",INDIRECT("'Other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2020'!$A113="CP",INDIRECT("'Other 2020'!"&amp;'Country Selector'!$B$3&amp;ROW($A113))*10^12,0)*'Process Emissions Multipliers'!$B$39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2030'!$A113="CP",INDIRECT("'Other 2030'!"&amp;'Country Selector'!$B$3&amp;ROW($A113))*10^12,0)*'Process Emissions Multipliers'!$D$39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Multipliers'!$E$39</f>
        <v>0</v>
      </c>
    </row>
    <row r="106" spans="1:42">
      <c r="A106" s="74">
        <v>54</v>
      </c>
      <c r="B106">
        <f ca="1">IF('Other 2010'!$A114="CP",INDIRECT("'Other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2020'!$A114="CP",INDIRECT("'Other 2020'!"&amp;'Country Selector'!$B$3&amp;ROW($A114))*10^12,0)*'Process Emissions Multipliers'!$B$39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2030'!$A114="CP",INDIRECT("'Other 2030'!"&amp;'Country Selector'!$B$3&amp;ROW($A114))*10^12,0)*'Process Emissions Multipliers'!$D$39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Multipliers'!$E$39</f>
        <v>0</v>
      </c>
    </row>
    <row r="107" spans="1:42">
      <c r="A107" s="74">
        <v>55</v>
      </c>
      <c r="B107">
        <f ca="1">IF('Other 2010'!$A115="CP",INDIRECT("'Other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2020'!$A115="CP",INDIRECT("'Other 2020'!"&amp;'Country Selector'!$B$3&amp;ROW($A115))*10^12,0)*'Process Emissions Multipliers'!$B$39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2030'!$A115="CP",INDIRECT("'Other 2030'!"&amp;'Country Selector'!$B$3&amp;ROW($A115))*10^12,0)*'Process Emissions Multipliers'!$D$39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Multipliers'!$E$39</f>
        <v>0</v>
      </c>
    </row>
    <row r="108" spans="1:42">
      <c r="A108" s="74">
        <v>56</v>
      </c>
      <c r="B108">
        <f ca="1">IF('Other 2010'!$A116="CP",INDIRECT("'Other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2020'!$A116="CP",INDIRECT("'Other 2020'!"&amp;'Country Selector'!$B$3&amp;ROW($A116))*10^12,0)*'Process Emissions Multipliers'!$B$39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2030'!$A116="CP",INDIRECT("'Other 2030'!"&amp;'Country Selector'!$B$3&amp;ROW($A116))*10^12,0)*'Process Emissions Multipliers'!$D$39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Multipliers'!$E$39</f>
        <v>0</v>
      </c>
    </row>
    <row r="109" spans="1:42">
      <c r="A109" s="74">
        <v>57</v>
      </c>
      <c r="B109">
        <f ca="1">IF('Other 2010'!$A117="CP",INDIRECT("'Other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2020'!$A117="CP",INDIRECT("'Other 2020'!"&amp;'Country Selector'!$B$3&amp;ROW($A117))*10^12,0)*'Process Emissions Multipliers'!$B$39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2030'!$A117="CP",INDIRECT("'Other 2030'!"&amp;'Country Selector'!$B$3&amp;ROW($A117))*10^12,0)*'Process Emissions Multipliers'!$D$39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Multipliers'!$E$39</f>
        <v>0</v>
      </c>
    </row>
    <row r="110" spans="1:42">
      <c r="A110" s="74">
        <v>58</v>
      </c>
      <c r="B110">
        <f ca="1">IF('Other 2010'!$A118="CP",INDIRECT("'Other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2020'!$A118="CP",INDIRECT("'Other 2020'!"&amp;'Country Selector'!$B$3&amp;ROW($A118))*10^12,0)*'Process Emissions Multipliers'!$B$39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2030'!$A118="CP",INDIRECT("'Other 2030'!"&amp;'Country Selector'!$B$3&amp;ROW($A118))*10^12,0)*'Process Emissions Multipliers'!$D$39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Multipliers'!$E$39</f>
        <v>0</v>
      </c>
    </row>
    <row r="111" spans="1:42">
      <c r="A111" s="74">
        <v>59</v>
      </c>
      <c r="B111">
        <f ca="1">IF('Other 2010'!$A119="CP",INDIRECT("'Other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2020'!$A119="CP",INDIRECT("'Other 2020'!"&amp;'Country Selector'!$B$3&amp;ROW($A119))*10^12,0)*'Process Emissions Multipliers'!$B$39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2030'!$A119="CP",INDIRECT("'Other 2030'!"&amp;'Country Selector'!$B$3&amp;ROW($A119))*10^12,0)*'Process Emissions Multipliers'!$D$39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Multipliers'!$E$39</f>
        <v>0</v>
      </c>
    </row>
    <row r="112" spans="1:42">
      <c r="A112" s="74">
        <v>60</v>
      </c>
      <c r="B112">
        <f ca="1">IF('Other 2010'!$A120="CP",INDIRECT("'Other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2020'!$A120="CP",INDIRECT("'Other 2020'!"&amp;'Country Selector'!$B$3&amp;ROW($A120))*10^12,0)*'Process Emissions Multipliers'!$B$39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2030'!$A120="CP",INDIRECT("'Other 2030'!"&amp;'Country Selector'!$B$3&amp;ROW($A120))*10^12,0)*'Process Emissions Multipliers'!$D$39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Multipliers'!$E$39</f>
        <v>0</v>
      </c>
    </row>
    <row r="113" spans="1:42">
      <c r="A113" s="74">
        <v>61</v>
      </c>
      <c r="B113">
        <f ca="1">IF('Other 2010'!$A121="CP",INDIRECT("'Other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2020'!$A121="CP",INDIRECT("'Other 2020'!"&amp;'Country Selector'!$B$3&amp;ROW($A121))*10^12,0)*'Process Emissions Multipliers'!$B$39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2030'!$A121="CP",INDIRECT("'Other 2030'!"&amp;'Country Selector'!$B$3&amp;ROW($A121))*10^12,0)*'Process Emissions Multipliers'!$D$39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Multipliers'!$E$39</f>
        <v>0</v>
      </c>
    </row>
    <row r="114" spans="1:42">
      <c r="A114" s="74">
        <v>62</v>
      </c>
      <c r="B114">
        <f ca="1">IF('Other 2010'!$A122="CP",INDIRECT("'Other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2020'!$A122="CP",INDIRECT("'Other 2020'!"&amp;'Country Selector'!$B$3&amp;ROW($A122))*10^12,0)*'Process Emissions Multipliers'!$B$39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2030'!$A122="CP",INDIRECT("'Other 2030'!"&amp;'Country Selector'!$B$3&amp;ROW($A122))*10^12,0)*'Process Emissions Multipliers'!$D$39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Multipliers'!$E$39</f>
        <v>0</v>
      </c>
    </row>
    <row r="115" spans="1:42">
      <c r="A115" s="74">
        <v>63</v>
      </c>
      <c r="B115">
        <f ca="1">IF('Other 2010'!$A123="CP",INDIRECT("'Other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2020'!$A123="CP",INDIRECT("'Other 2020'!"&amp;'Country Selector'!$B$3&amp;ROW($A123))*10^12,0)*'Process Emissions Multipliers'!$B$39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2030'!$A123="CP",INDIRECT("'Other 2030'!"&amp;'Country Selector'!$B$3&amp;ROW($A123))*10^12,0)*'Process Emissions Multipliers'!$D$39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Multipliers'!$E$39</f>
        <v>0</v>
      </c>
    </row>
    <row r="116" spans="1:42">
      <c r="A116" s="74">
        <v>64</v>
      </c>
      <c r="B116">
        <f ca="1">IF('Other 2010'!$A124="CP",INDIRECT("'Other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2020'!$A124="CP",INDIRECT("'Other 2020'!"&amp;'Country Selector'!$B$3&amp;ROW($A124))*10^12,0)*'Process Emissions Multipliers'!$B$39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2030'!$A124="CP",INDIRECT("'Other 2030'!"&amp;'Country Selector'!$B$3&amp;ROW($A124))*10^12,0)*'Process Emissions Multipliers'!$D$39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Multipliers'!$E$39</f>
        <v>0</v>
      </c>
    </row>
    <row r="117" spans="1:42">
      <c r="A117" s="74">
        <v>65</v>
      </c>
      <c r="B117">
        <f ca="1">IF('Other 2010'!$A125="CP",INDIRECT("'Other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2020'!$A125="CP",INDIRECT("'Other 2020'!"&amp;'Country Selector'!$B$3&amp;ROW($A125))*10^12,0)*'Process Emissions Multipliers'!$B$39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2030'!$A125="CP",INDIRECT("'Other 2030'!"&amp;'Country Selector'!$B$3&amp;ROW($A125))*10^12,0)*'Process Emissions Multipliers'!$D$39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Multipliers'!$E$39</f>
        <v>0</v>
      </c>
    </row>
    <row r="118" spans="1:42">
      <c r="A118" s="74">
        <v>66</v>
      </c>
      <c r="B118">
        <f ca="1">IF('Other 2010'!$A126="CP",INDIRECT("'Other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2020'!$A126="CP",INDIRECT("'Other 2020'!"&amp;'Country Selector'!$B$3&amp;ROW($A126))*10^12,0)*'Process Emissions Multipliers'!$B$39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2030'!$A126="CP",INDIRECT("'Other 2030'!"&amp;'Country Selector'!$B$3&amp;ROW($A126))*10^12,0)*'Process Emissions Multipliers'!$D$39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Multipliers'!$E$39</f>
        <v>0</v>
      </c>
    </row>
    <row r="119" spans="1:42">
      <c r="A119" s="74">
        <v>67</v>
      </c>
      <c r="B119">
        <f ca="1">IF('Other 2010'!$A127="CP",INDIRECT("'Other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2020'!$A127="CP",INDIRECT("'Other 2020'!"&amp;'Country Selector'!$B$3&amp;ROW($A127))*10^12,0)*'Process Emissions Multipliers'!$B$39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2030'!$A127="CP",INDIRECT("'Other 2030'!"&amp;'Country Selector'!$B$3&amp;ROW($A127))*10^12,0)*'Process Emissions Multipliers'!$D$39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Multipliers'!$E$39</f>
        <v>0</v>
      </c>
    </row>
    <row r="120" spans="1:42">
      <c r="A120" s="74">
        <v>68</v>
      </c>
      <c r="B120">
        <f ca="1">IF('Other 2010'!$A128="CP",INDIRECT("'Other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2020'!$A128="CP",INDIRECT("'Other 2020'!"&amp;'Country Selector'!$B$3&amp;ROW($A128))*10^12,0)*'Process Emissions Multipliers'!$B$39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2030'!$A128="CP",INDIRECT("'Other 2030'!"&amp;'Country Selector'!$B$3&amp;ROW($A128))*10^12,0)*'Process Emissions Multipliers'!$D$39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Multipliers'!$E$39</f>
        <v>0</v>
      </c>
    </row>
    <row r="121" spans="1:42">
      <c r="A121" s="74">
        <v>69</v>
      </c>
      <c r="B121">
        <f ca="1">IF('Other 2010'!$A129="CP",INDIRECT("'Other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2020'!$A129="CP",INDIRECT("'Other 2020'!"&amp;'Country Selector'!$B$3&amp;ROW($A129))*10^12,0)*'Process Emissions Multipliers'!$B$39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2030'!$A129="CP",INDIRECT("'Other 2030'!"&amp;'Country Selector'!$B$3&amp;ROW($A129))*10^12,0)*'Process Emissions Multipliers'!$D$39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Multipliers'!$E$39</f>
        <v>0</v>
      </c>
    </row>
    <row r="122" spans="1:42">
      <c r="A122" s="74">
        <v>70</v>
      </c>
      <c r="B122">
        <f ca="1">IF('Other 2010'!$A130="CP",INDIRECT("'Other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2020'!$A130="CP",INDIRECT("'Other 2020'!"&amp;'Country Selector'!$B$3&amp;ROW($A130))*10^12,0)*'Process Emissions Multipliers'!$B$39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2030'!$A130="CP",INDIRECT("'Other 2030'!"&amp;'Country Selector'!$B$3&amp;ROW($A130))*10^12,0)*'Process Emissions Multipliers'!$D$39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Multipliers'!$E$39</f>
        <v>0</v>
      </c>
    </row>
    <row r="123" spans="1:42">
      <c r="A123" s="74">
        <v>71</v>
      </c>
      <c r="B123">
        <f ca="1">IF('Other 2010'!$A131="CP",INDIRECT("'Other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2020'!$A131="CP",INDIRECT("'Other 2020'!"&amp;'Country Selector'!$B$3&amp;ROW($A131))*10^12,0)*'Process Emissions Multipliers'!$B$39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2030'!$A131="CP",INDIRECT("'Other 2030'!"&amp;'Country Selector'!$B$3&amp;ROW($A131))*10^12,0)*'Process Emissions Multipliers'!$D$39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Multipliers'!$E$39</f>
        <v>0</v>
      </c>
    </row>
    <row r="124" spans="1:42">
      <c r="A124" s="74">
        <v>72</v>
      </c>
      <c r="B124">
        <f ca="1">IF('Other 2010'!$A132="CP",INDIRECT("'Other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2020'!$A132="CP",INDIRECT("'Other 2020'!"&amp;'Country Selector'!$B$3&amp;ROW($A132))*10^12,0)*'Process Emissions Multipliers'!$B$39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2030'!$A132="CP",INDIRECT("'Other 2030'!"&amp;'Country Selector'!$B$3&amp;ROW($A132))*10^12,0)*'Process Emissions Multipliers'!$D$39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Multipliers'!$E$39</f>
        <v>0</v>
      </c>
    </row>
    <row r="125" spans="1:42">
      <c r="A125" s="74">
        <v>73</v>
      </c>
      <c r="B125">
        <f ca="1">IF('Other 2010'!$A133="CP",INDIRECT("'Other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2020'!$A133="CP",INDIRECT("'Other 2020'!"&amp;'Country Selector'!$B$3&amp;ROW($A133))*10^12,0)*'Process Emissions Multipliers'!$B$39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2030'!$A133="CP",INDIRECT("'Other 2030'!"&amp;'Country Selector'!$B$3&amp;ROW($A133))*10^12,0)*'Process Emissions Multipliers'!$D$39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Multipliers'!$E$39</f>
        <v>0</v>
      </c>
    </row>
    <row r="126" spans="1:42">
      <c r="A126" s="74">
        <v>74</v>
      </c>
      <c r="B126">
        <f ca="1">IF('Other 2010'!$A134="CP",INDIRECT("'Other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2020'!$A134="CP",INDIRECT("'Other 2020'!"&amp;'Country Selector'!$B$3&amp;ROW($A134))*10^12,0)*'Process Emissions Multipliers'!$B$39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2030'!$A134="CP",INDIRECT("'Other 2030'!"&amp;'Country Selector'!$B$3&amp;ROW($A134))*10^12,0)*'Process Emissions Multipliers'!$D$39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Multipliers'!$E$39</f>
        <v>0</v>
      </c>
    </row>
    <row r="127" spans="1:42">
      <c r="A127" s="74">
        <v>75</v>
      </c>
      <c r="B127">
        <f ca="1">IF('Other 2010'!$A135="CP",INDIRECT("'Other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2020'!$A135="CP",INDIRECT("'Other 2020'!"&amp;'Country Selector'!$B$3&amp;ROW($A135))*10^12,0)*'Process Emissions Multipliers'!$B$39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2030'!$A135="CP",INDIRECT("'Other 2030'!"&amp;'Country Selector'!$B$3&amp;ROW($A135))*10^12,0)*'Process Emissions Multipliers'!$D$39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Multipliers'!$E$39</f>
        <v>0</v>
      </c>
    </row>
    <row r="128" spans="1:42">
      <c r="A128" s="74">
        <v>76</v>
      </c>
      <c r="B128">
        <f ca="1">IF('Other 2010'!$A136="CP",INDIRECT("'Other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2020'!$A136="CP",INDIRECT("'Other 2020'!"&amp;'Country Selector'!$B$3&amp;ROW($A136))*10^12,0)*'Process Emissions Multipliers'!$B$39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2030'!$A136="CP",INDIRECT("'Other 2030'!"&amp;'Country Selector'!$B$3&amp;ROW($A136))*10^12,0)*'Process Emissions Multipliers'!$D$39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Multipliers'!$E$39</f>
        <v>0</v>
      </c>
    </row>
    <row r="129" spans="1:42">
      <c r="A129" s="74">
        <v>77</v>
      </c>
      <c r="B129">
        <f ca="1">IF('Other 2010'!$A137="CP",INDIRECT("'Other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2020'!$A137="CP",INDIRECT("'Other 2020'!"&amp;'Country Selector'!$B$3&amp;ROW($A137))*10^12,0)*'Process Emissions Multipliers'!$B$39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2030'!$A137="CP",INDIRECT("'Other 2030'!"&amp;'Country Selector'!$B$3&amp;ROW($A137))*10^12,0)*'Process Emissions Multipliers'!$D$39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Multipliers'!$E$39</f>
        <v>0</v>
      </c>
    </row>
    <row r="130" spans="1:42">
      <c r="A130" s="74">
        <v>78</v>
      </c>
      <c r="B130">
        <f ca="1">IF('Other 2010'!$A138="CP",INDIRECT("'Other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2020'!$A138="CP",INDIRECT("'Other 2020'!"&amp;'Country Selector'!$B$3&amp;ROW($A138))*10^12,0)*'Process Emissions Multipliers'!$B$39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2030'!$A138="CP",INDIRECT("'Other 2030'!"&amp;'Country Selector'!$B$3&amp;ROW($A138))*10^12,0)*'Process Emissions Multipliers'!$D$39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Multipliers'!$E$39</f>
        <v>0</v>
      </c>
    </row>
    <row r="131" spans="1:42">
      <c r="A131" s="74">
        <v>79</v>
      </c>
      <c r="B131">
        <f ca="1">IF('Other 2010'!$A139="CP",INDIRECT("'Other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2020'!$A139="CP",INDIRECT("'Other 2020'!"&amp;'Country Selector'!$B$3&amp;ROW($A139))*10^12,0)*'Process Emissions Multipliers'!$B$39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2030'!$A139="CP",INDIRECT("'Other 2030'!"&amp;'Country Selector'!$B$3&amp;ROW($A139))*10^12,0)*'Process Emissions Multipliers'!$D$39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Multipliers'!$E$39</f>
        <v>0</v>
      </c>
    </row>
    <row r="132" spans="1:42">
      <c r="A132" s="74">
        <v>80</v>
      </c>
      <c r="B132">
        <f ca="1">IF('Other 2010'!$A140="CP",INDIRECT("'Other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2020'!$A140="CP",INDIRECT("'Other 2020'!"&amp;'Country Selector'!$B$3&amp;ROW($A140))*10^12,0)*'Process Emissions Multipliers'!$B$39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2030'!$A140="CP",INDIRECT("'Other 2030'!"&amp;'Country Selector'!$B$3&amp;ROW($A140))*10^12,0)*'Process Emissions Multipliers'!$D$39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Multipliers'!$E$39</f>
        <v>0</v>
      </c>
    </row>
    <row r="133" spans="1:42">
      <c r="A133" s="74">
        <v>81</v>
      </c>
      <c r="B133">
        <f ca="1">IF('Other 2010'!$A141="CP",INDIRECT("'Other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2020'!$A141="CP",INDIRECT("'Other 2020'!"&amp;'Country Selector'!$B$3&amp;ROW($A141))*10^12,0)*'Process Emissions Multipliers'!$B$39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2030'!$A141="CP",INDIRECT("'Other 2030'!"&amp;'Country Selector'!$B$3&amp;ROW($A141))*10^12,0)*'Process Emissions Multipliers'!$D$39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Multipliers'!$E$39</f>
        <v>0</v>
      </c>
    </row>
    <row r="134" spans="1:42">
      <c r="A134" s="74">
        <v>82</v>
      </c>
      <c r="B134">
        <f ca="1">IF('Other 2010'!$A142="CP",INDIRECT("'Other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2020'!$A142="CP",INDIRECT("'Other 2020'!"&amp;'Country Selector'!$B$3&amp;ROW($A142))*10^12,0)*'Process Emissions Multipliers'!$B$39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2030'!$A142="CP",INDIRECT("'Other 2030'!"&amp;'Country Selector'!$B$3&amp;ROW($A142))*10^12,0)*'Process Emissions Multipliers'!$D$39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Multipliers'!$E$39</f>
        <v>0</v>
      </c>
    </row>
    <row r="135" spans="1:42">
      <c r="A135" s="74">
        <v>83</v>
      </c>
      <c r="B135">
        <f ca="1">IF('Other 2010'!$A143="CP",INDIRECT("'Other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2020'!$A143="CP",INDIRECT("'Other 2020'!"&amp;'Country Selector'!$B$3&amp;ROW($A143))*10^12,0)*'Process Emissions Multipliers'!$B$39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2030'!$A143="CP",INDIRECT("'Other 2030'!"&amp;'Country Selector'!$B$3&amp;ROW($A143))*10^12,0)*'Process Emissions Multipliers'!$D$39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Multipliers'!$E$39</f>
        <v>0</v>
      </c>
    </row>
    <row r="136" spans="1:42">
      <c r="A136" s="74">
        <v>84</v>
      </c>
      <c r="B136">
        <f ca="1">IF('Other 2010'!$A144="CP",INDIRECT("'Other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2020'!$A144="CP",INDIRECT("'Other 2020'!"&amp;'Country Selector'!$B$3&amp;ROW($A144))*10^12,0)*'Process Emissions Multipliers'!$B$39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2030'!$A144="CP",INDIRECT("'Other 2030'!"&amp;'Country Selector'!$B$3&amp;ROW($A144))*10^12,0)*'Process Emissions Multipliers'!$D$39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Multipliers'!$E$39</f>
        <v>0</v>
      </c>
    </row>
    <row r="137" spans="1:42">
      <c r="A137" s="74">
        <v>85</v>
      </c>
      <c r="B137">
        <f ca="1">IF('Other 2010'!$A145="CP",INDIRECT("'Other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2020'!$A145="CP",INDIRECT("'Other 2020'!"&amp;'Country Selector'!$B$3&amp;ROW($A145))*10^12,0)*'Process Emissions Multipliers'!$B$39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2030'!$A145="CP",INDIRECT("'Other 2030'!"&amp;'Country Selector'!$B$3&amp;ROW($A145))*10^12,0)*'Process Emissions Multipliers'!$D$39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Multipliers'!$E$39</f>
        <v>0</v>
      </c>
    </row>
    <row r="138" spans="1:42">
      <c r="A138" s="74">
        <v>86</v>
      </c>
      <c r="B138">
        <f ca="1">IF('Other 2010'!$A146="CP",INDIRECT("'Other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2020'!$A146="CP",INDIRECT("'Other 2020'!"&amp;'Country Selector'!$B$3&amp;ROW($A146))*10^12,0)*'Process Emissions Multipliers'!$B$39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2030'!$A146="CP",INDIRECT("'Other 2030'!"&amp;'Country Selector'!$B$3&amp;ROW($A146))*10^12,0)*'Process Emissions Multipliers'!$D$39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Multipliers'!$E$39</f>
        <v>0</v>
      </c>
    </row>
    <row r="139" spans="1:42">
      <c r="A139" s="74">
        <v>87</v>
      </c>
      <c r="B139">
        <f ca="1">IF('Other 2010'!$A147="CP",INDIRECT("'Other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2020'!$A147="CP",INDIRECT("'Other 2020'!"&amp;'Country Selector'!$B$3&amp;ROW($A147))*10^12,0)*'Process Emissions Multipliers'!$B$39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2030'!$A147="CP",INDIRECT("'Other 2030'!"&amp;'Country Selector'!$B$3&amp;ROW($A147))*10^12,0)*'Process Emissions Multipliers'!$D$39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Multipliers'!$E$39</f>
        <v>0</v>
      </c>
    </row>
    <row r="140" spans="1:42">
      <c r="A140" s="74">
        <v>88</v>
      </c>
      <c r="B140">
        <f ca="1">IF('Other 2010'!$A148="CP",INDIRECT("'Other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2020'!$A148="CP",INDIRECT("'Other 2020'!"&amp;'Country Selector'!$B$3&amp;ROW($A148))*10^12,0)*'Process Emissions Multipliers'!$B$39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2030'!$A148="CP",INDIRECT("'Other 2030'!"&amp;'Country Selector'!$B$3&amp;ROW($A148))*10^12,0)*'Process Emissions Multipliers'!$D$39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Multipliers'!$E$39</f>
        <v>0</v>
      </c>
    </row>
    <row r="141" spans="1:42">
      <c r="A141" s="74">
        <v>89</v>
      </c>
      <c r="B141">
        <f ca="1">IF('Other 2010'!$A149="CP",INDIRECT("'Other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2020'!$A149="CP",INDIRECT("'Other 2020'!"&amp;'Country Selector'!$B$3&amp;ROW($A149))*10^12,0)*'Process Emissions Multipliers'!$B$39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2030'!$A149="CP",INDIRECT("'Other 2030'!"&amp;'Country Selector'!$B$3&amp;ROW($A149))*10^12,0)*'Process Emissions Multipliers'!$D$39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Multipliers'!$E$39</f>
        <v>0</v>
      </c>
    </row>
    <row r="142" spans="1:42">
      <c r="A142" s="74">
        <v>90</v>
      </c>
      <c r="B142">
        <f ca="1">IF('Other 2010'!$A150="CP",INDIRECT("'Other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2020'!$A150="CP",INDIRECT("'Other 2020'!"&amp;'Country Selector'!$B$3&amp;ROW($A150))*10^12,0)*'Process Emissions Multipliers'!$B$39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2030'!$A150="CP",INDIRECT("'Other 2030'!"&amp;'Country Selector'!$B$3&amp;ROW($A150))*10^12,0)*'Process Emissions Multipliers'!$D$39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Multipliers'!$E$39</f>
        <v>0</v>
      </c>
    </row>
    <row r="143" spans="1:42">
      <c r="A143" s="74">
        <v>91</v>
      </c>
      <c r="B143">
        <f ca="1">IF('Other 2010'!$A151="CP",INDIRECT("'Other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2020'!$A151="CP",INDIRECT("'Other 2020'!"&amp;'Country Selector'!$B$3&amp;ROW($A151))*10^12,0)*'Process Emissions Multipliers'!$B$39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2030'!$A151="CP",INDIRECT("'Other 2030'!"&amp;'Country Selector'!$B$3&amp;ROW($A151))*10^12,0)*'Process Emissions Multipliers'!$D$39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Multipliers'!$E$39</f>
        <v>0</v>
      </c>
    </row>
    <row r="144" spans="1:42">
      <c r="A144" s="74">
        <v>92</v>
      </c>
      <c r="B144">
        <f ca="1">IF('Other 2010'!$A152="CP",INDIRECT("'Other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2020'!$A152="CP",INDIRECT("'Other 2020'!"&amp;'Country Selector'!$B$3&amp;ROW($A152))*10^12,0)*'Process Emissions Multipliers'!$B$39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2030'!$A152="CP",INDIRECT("'Other 2030'!"&amp;'Country Selector'!$B$3&amp;ROW($A152))*10^12,0)*'Process Emissions Multipliers'!$D$39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Multipliers'!$E$39</f>
        <v>0</v>
      </c>
    </row>
    <row r="145" spans="1:42">
      <c r="A145" s="74">
        <v>93</v>
      </c>
      <c r="B145">
        <f ca="1">IF('Other 2010'!$A153="CP",INDIRECT("'Other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2020'!$A153="CP",INDIRECT("'Other 2020'!"&amp;'Country Selector'!$B$3&amp;ROW($A153))*10^12,0)*'Process Emissions Multipliers'!$B$39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2030'!$A153="CP",INDIRECT("'Other 2030'!"&amp;'Country Selector'!$B$3&amp;ROW($A153))*10^12,0)*'Process Emissions Multipliers'!$D$39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Multipliers'!$E$39</f>
        <v>0</v>
      </c>
    </row>
    <row r="146" spans="1:42">
      <c r="A146" s="74">
        <v>94</v>
      </c>
      <c r="B146">
        <f ca="1">IF('Other 2010'!$A154="CP",INDIRECT("'Other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2020'!$A154="CP",INDIRECT("'Other 2020'!"&amp;'Country Selector'!$B$3&amp;ROW($A154))*10^12,0)*'Process Emissions Multipliers'!$B$39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2030'!$A154="CP",INDIRECT("'Other 2030'!"&amp;'Country Selector'!$B$3&amp;ROW($A154))*10^12,0)*'Process Emissions Multipliers'!$D$39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Multipliers'!$E$39</f>
        <v>0</v>
      </c>
    </row>
    <row r="147" spans="1:42">
      <c r="A147" s="74">
        <v>95</v>
      </c>
      <c r="B147">
        <f ca="1">IF('Other 2010'!$A155="CP",INDIRECT("'Other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2020'!$A155="CP",INDIRECT("'Other 2020'!"&amp;'Country Selector'!$B$3&amp;ROW($A155))*10^12,0)*'Process Emissions Multipliers'!$B$39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2030'!$A155="CP",INDIRECT("'Other 2030'!"&amp;'Country Selector'!$B$3&amp;ROW($A155))*10^12,0)*'Process Emissions Multipliers'!$D$39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Multipliers'!$E$39</f>
        <v>0</v>
      </c>
    </row>
    <row r="148" spans="1:42">
      <c r="A148" s="74">
        <v>96</v>
      </c>
      <c r="B148">
        <f ca="1">IF('Other 2010'!$A156="CP",INDIRECT("'Other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2020'!$A156="CP",INDIRECT("'Other 2020'!"&amp;'Country Selector'!$B$3&amp;ROW($A156))*10^12,0)*'Process Emissions Multipliers'!$B$39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2030'!$A156="CP",INDIRECT("'Other 2030'!"&amp;'Country Selector'!$B$3&amp;ROW($A156))*10^12,0)*'Process Emissions Multipliers'!$D$39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Multipliers'!$E$39</f>
        <v>0</v>
      </c>
    </row>
    <row r="149" spans="1:42">
      <c r="A149" s="74">
        <v>97</v>
      </c>
      <c r="B149">
        <f ca="1">IF('Other 2010'!$A157="CP",INDIRECT("'Other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2020'!$A157="CP",INDIRECT("'Other 2020'!"&amp;'Country Selector'!$B$3&amp;ROW($A157))*10^12,0)*'Process Emissions Multipliers'!$B$39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2030'!$A157="CP",INDIRECT("'Other 2030'!"&amp;'Country Selector'!$B$3&amp;ROW($A157))*10^12,0)*'Process Emissions Multipliers'!$D$39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Multipliers'!$E$39</f>
        <v>0</v>
      </c>
    </row>
    <row r="150" spans="1:42">
      <c r="A150" s="74">
        <v>98</v>
      </c>
      <c r="B150">
        <f ca="1">IF('Other 2010'!$A158="CP",INDIRECT("'Other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2020'!$A158="CP",INDIRECT("'Other 2020'!"&amp;'Country Selector'!$B$3&amp;ROW($A158))*10^12,0)*'Process Emissions Multipliers'!$B$39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2030'!$A158="CP",INDIRECT("'Other 2030'!"&amp;'Country Selector'!$B$3&amp;ROW($A158))*10^12,0)*'Process Emissions Multipliers'!$D$39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Multipliers'!$E$39</f>
        <v>0</v>
      </c>
    </row>
    <row r="151" spans="1:42">
      <c r="A151" s="74">
        <v>99</v>
      </c>
      <c r="B151">
        <f ca="1">IF('Other 2010'!$A159="CP",INDIRECT("'Other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2020'!$A159="CP",INDIRECT("'Other 2020'!"&amp;'Country Selector'!$B$3&amp;ROW($A159))*10^12,0)*'Process Emissions Multipliers'!$B$39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2030'!$A159="CP",INDIRECT("'Other 2030'!"&amp;'Country Selector'!$B$3&amp;ROW($A159))*10^12,0)*'Process Emissions Multipliers'!$D$39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Multipliers'!$E$39</f>
        <v>0</v>
      </c>
    </row>
    <row r="152" spans="1:42">
      <c r="A152" s="74">
        <v>100</v>
      </c>
      <c r="B152">
        <f ca="1">IF('Other 2010'!$A160="CP",INDIRECT("'Other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2020'!$A160="CP",INDIRECT("'Other 2020'!"&amp;'Country Selector'!$B$3&amp;ROW($A160))*10^12,0)*'Process Emissions Multipliers'!$B$39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2030'!$A160="CP",INDIRECT("'Other 2030'!"&amp;'Country Selector'!$B$3&amp;ROW($A160))*10^12,0)*'Process Emissions Multipliers'!$D$39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Multipliers'!$E$39</f>
        <v>0</v>
      </c>
    </row>
    <row r="153" spans="1:42">
      <c r="A153" s="74">
        <v>150</v>
      </c>
      <c r="B153">
        <f ca="1">IF('Other 2010'!$A161="CP",INDIRECT("'Other 2010'!"&amp;'Country Selector'!$B$3&amp;ROW($A161))*10^12,0)</f>
        <v>2224197324264.3984</v>
      </c>
      <c r="C153">
        <f t="shared" ca="1" si="27"/>
        <v>2180438785880.6118</v>
      </c>
      <c r="D153">
        <f t="shared" ca="1" si="27"/>
        <v>2136680247496.8252</v>
      </c>
      <c r="E153">
        <f t="shared" ca="1" si="27"/>
        <v>2092921709113.0386</v>
      </c>
      <c r="F153">
        <f t="shared" ca="1" si="27"/>
        <v>2049163170729.252</v>
      </c>
      <c r="G153">
        <f t="shared" ca="1" si="27"/>
        <v>2005404632345.4653</v>
      </c>
      <c r="H153">
        <f t="shared" ca="1" si="27"/>
        <v>1961646093961.6787</v>
      </c>
      <c r="I153">
        <f t="shared" ca="1" si="27"/>
        <v>1917887555577.8921</v>
      </c>
      <c r="J153">
        <f t="shared" ca="1" si="27"/>
        <v>1874129017194.1052</v>
      </c>
      <c r="K153">
        <f t="shared" ca="1" si="27"/>
        <v>1830370478810.3186</v>
      </c>
      <c r="L153">
        <f ca="1">IF('Other 2020'!$A161="CP",INDIRECT("'Other 2020'!"&amp;'Country Selector'!$B$3&amp;ROW($A161))*10^12,0)*'Process Emissions Multipliers'!$B$39</f>
        <v>1786611940426.532</v>
      </c>
      <c r="M153">
        <f t="shared" ca="1" si="28"/>
        <v>1810341064942.3013</v>
      </c>
      <c r="N153">
        <f t="shared" ca="1" si="28"/>
        <v>1834070189458.0708</v>
      </c>
      <c r="O153">
        <f t="shared" ca="1" si="28"/>
        <v>1857799313973.8406</v>
      </c>
      <c r="P153">
        <f t="shared" ca="1" si="28"/>
        <v>1881528438489.6099</v>
      </c>
      <c r="Q153">
        <f t="shared" ca="1" si="28"/>
        <v>1905257563005.3794</v>
      </c>
      <c r="R153">
        <f t="shared" ca="1" si="28"/>
        <v>1928986687521.1489</v>
      </c>
      <c r="S153">
        <f t="shared" ca="1" si="28"/>
        <v>1952715812036.9185</v>
      </c>
      <c r="T153">
        <f t="shared" ca="1" si="28"/>
        <v>1976444936552.6877</v>
      </c>
      <c r="U153">
        <f t="shared" ca="1" si="28"/>
        <v>2000174061068.4575</v>
      </c>
      <c r="V153">
        <f ca="1">IF('Other 2030'!$A161="CP",INDIRECT("'Other 2030'!"&amp;'Country Selector'!$B$3&amp;ROW($A161))*10^12,0)*'Process Emissions Multipliers'!$D$39</f>
        <v>2023903185584.2268</v>
      </c>
      <c r="W153" s="90">
        <f t="shared" ca="1" si="30"/>
        <v>2109424415876.8059</v>
      </c>
      <c r="X153" s="90">
        <f t="shared" ca="1" si="30"/>
        <v>2194945646169.3845</v>
      </c>
      <c r="Y153" s="90">
        <f t="shared" ca="1" si="30"/>
        <v>2280466876461.9634</v>
      </c>
      <c r="Z153" s="90">
        <f t="shared" ca="1" si="30"/>
        <v>2365988106754.542</v>
      </c>
      <c r="AA153" s="90">
        <f t="shared" ca="1" si="30"/>
        <v>2451509337047.1211</v>
      </c>
      <c r="AB153" s="90">
        <f t="shared" ca="1" si="30"/>
        <v>2537030567339.6997</v>
      </c>
      <c r="AC153" s="90">
        <f t="shared" ca="1" si="30"/>
        <v>2622551797632.2788</v>
      </c>
      <c r="AD153" s="90">
        <f t="shared" ca="1" si="30"/>
        <v>2708073027924.8574</v>
      </c>
      <c r="AE153" s="90">
        <f t="shared" ca="1" si="30"/>
        <v>2793594258217.4365</v>
      </c>
      <c r="AF153" s="90">
        <f t="shared" ca="1" si="30"/>
        <v>2879115488510.0156</v>
      </c>
      <c r="AG153" s="90">
        <f t="shared" ca="1" si="30"/>
        <v>2964636718802.5942</v>
      </c>
      <c r="AH153" s="90">
        <f t="shared" ca="1" si="30"/>
        <v>3050157949095.1729</v>
      </c>
      <c r="AI153" s="90">
        <f t="shared" ca="1" si="30"/>
        <v>3135679179387.752</v>
      </c>
      <c r="AJ153" s="90">
        <f t="shared" ca="1" si="30"/>
        <v>3221200409680.3306</v>
      </c>
      <c r="AK153" s="90">
        <f t="shared" ca="1" si="30"/>
        <v>3306721639972.9092</v>
      </c>
      <c r="AL153" s="90">
        <f t="shared" ca="1" si="30"/>
        <v>3392242870265.4883</v>
      </c>
      <c r="AM153" s="90">
        <f t="shared" ca="1" si="29"/>
        <v>3477764100558.0674</v>
      </c>
      <c r="AN153" s="90">
        <f t="shared" ca="1" si="29"/>
        <v>3563285330850.6465</v>
      </c>
      <c r="AO153" s="90">
        <f t="shared" ca="1" si="29"/>
        <v>3648806561143.2246</v>
      </c>
      <c r="AP153">
        <f ca="1">V153*'Process Emissions Multipliers'!$E$39</f>
        <v>3734327791435.8037</v>
      </c>
    </row>
    <row r="154" spans="1:42">
      <c r="A154" s="74">
        <v>200</v>
      </c>
      <c r="B154">
        <f ca="1">IF('Other 2010'!$A162="CP",INDIRECT("'Other 2010'!"&amp;'Country Selector'!$B$3&amp;ROW($A162))*10^12,0)</f>
        <v>59006481642.674301</v>
      </c>
      <c r="C154">
        <f t="shared" ca="1" si="27"/>
        <v>56032287068.292694</v>
      </c>
      <c r="D154">
        <f t="shared" ca="1" si="27"/>
        <v>53058092493.911079</v>
      </c>
      <c r="E154">
        <f t="shared" ca="1" si="27"/>
        <v>50083897919.529465</v>
      </c>
      <c r="F154">
        <f t="shared" ca="1" si="27"/>
        <v>47109703345.147842</v>
      </c>
      <c r="G154">
        <f t="shared" ca="1" si="27"/>
        <v>44135508770.766235</v>
      </c>
      <c r="H154">
        <f t="shared" ca="1" si="27"/>
        <v>41161314196.384628</v>
      </c>
      <c r="I154">
        <f t="shared" ca="1" si="27"/>
        <v>38187119622.003006</v>
      </c>
      <c r="J154">
        <f t="shared" ca="1" si="27"/>
        <v>35212925047.621399</v>
      </c>
      <c r="K154">
        <f t="shared" ca="1" si="27"/>
        <v>32238730473.239788</v>
      </c>
      <c r="L154">
        <f ca="1">IF('Other 2020'!$A162="CP",INDIRECT("'Other 2020'!"&amp;'Country Selector'!$B$3&amp;ROW($A162))*10^12,0)*'Process Emissions Multipliers'!$B$39</f>
        <v>29264535898.858177</v>
      </c>
      <c r="M154">
        <f t="shared" ca="1" si="28"/>
        <v>28908747090.759117</v>
      </c>
      <c r="N154">
        <f t="shared" ca="1" si="28"/>
        <v>28552958282.660057</v>
      </c>
      <c r="O154">
        <f t="shared" ca="1" si="28"/>
        <v>28197169474.560993</v>
      </c>
      <c r="P154">
        <f t="shared" ca="1" si="28"/>
        <v>27841380666.461933</v>
      </c>
      <c r="Q154">
        <f t="shared" ca="1" si="28"/>
        <v>27485591858.362877</v>
      </c>
      <c r="R154">
        <f t="shared" ca="1" si="28"/>
        <v>27129803050.263817</v>
      </c>
      <c r="S154">
        <f t="shared" ca="1" si="28"/>
        <v>26774014242.164753</v>
      </c>
      <c r="T154">
        <f t="shared" ca="1" si="28"/>
        <v>26418225434.065697</v>
      </c>
      <c r="U154">
        <f t="shared" ca="1" si="28"/>
        <v>26062436625.966637</v>
      </c>
      <c r="V154">
        <f ca="1">IF('Other 2030'!$A162="CP",INDIRECT("'Other 2030'!"&amp;'Country Selector'!$B$3&amp;ROW($A162))*10^12,0)*'Process Emissions Multipliers'!$D$39</f>
        <v>25706647817.867573</v>
      </c>
      <c r="W154" s="90">
        <f t="shared" ca="1" si="30"/>
        <v>26792897478.296589</v>
      </c>
      <c r="X154" s="90">
        <f t="shared" ca="1" si="30"/>
        <v>27879147138.725609</v>
      </c>
      <c r="Y154" s="90">
        <f t="shared" ca="1" si="30"/>
        <v>28965396799.154625</v>
      </c>
      <c r="Z154" s="90">
        <f t="shared" ca="1" si="30"/>
        <v>30051646459.583641</v>
      </c>
      <c r="AA154" s="90">
        <f t="shared" ca="1" si="30"/>
        <v>31137896120.012657</v>
      </c>
      <c r="AB154" s="90">
        <f t="shared" ca="1" si="30"/>
        <v>32224145780.441677</v>
      </c>
      <c r="AC154" s="90">
        <f t="shared" ca="1" si="30"/>
        <v>33310395440.870689</v>
      </c>
      <c r="AD154" s="90">
        <f t="shared" ca="1" si="30"/>
        <v>34396645101.299713</v>
      </c>
      <c r="AE154" s="90">
        <f t="shared" ca="1" si="30"/>
        <v>35482894761.728729</v>
      </c>
      <c r="AF154" s="90">
        <f t="shared" ca="1" si="30"/>
        <v>36569144422.157745</v>
      </c>
      <c r="AG154" s="90">
        <f t="shared" ca="1" si="30"/>
        <v>37655394082.586761</v>
      </c>
      <c r="AH154" s="90">
        <f t="shared" ca="1" si="30"/>
        <v>38741643743.015778</v>
      </c>
      <c r="AI154" s="90">
        <f t="shared" ca="1" si="30"/>
        <v>39827893403.444794</v>
      </c>
      <c r="AJ154" s="90">
        <f t="shared" ca="1" si="30"/>
        <v>40914143063.87381</v>
      </c>
      <c r="AK154" s="90">
        <f t="shared" ca="1" si="30"/>
        <v>42000392724.302834</v>
      </c>
      <c r="AL154" s="90">
        <f t="shared" ca="1" si="30"/>
        <v>43086642384.73185</v>
      </c>
      <c r="AM154" s="90">
        <f t="shared" ca="1" si="29"/>
        <v>44172892045.160866</v>
      </c>
      <c r="AN154" s="90">
        <f t="shared" ca="1" si="29"/>
        <v>45259141705.589882</v>
      </c>
      <c r="AO154" s="90">
        <f t="shared" ca="1" si="29"/>
        <v>46345391366.018898</v>
      </c>
      <c r="AP154">
        <f ca="1">V154*'Process Emissions Multipliers'!$E$39</f>
        <v>47431641026.447914</v>
      </c>
    </row>
    <row r="155" spans="1:42">
      <c r="A155" s="74">
        <v>250</v>
      </c>
      <c r="B155">
        <f ca="1">IF('Other 2010'!$A163="CP",INDIRECT("'Other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2020'!$A163="CP",INDIRECT("'Other 2020'!"&amp;'Country Selector'!$B$3&amp;ROW($A163))*10^12,0)*'Process Emissions Multipliers'!$B$39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2030'!$A163="CP",INDIRECT("'Other 2030'!"&amp;'Country Selector'!$B$3&amp;ROW($A163))*10^12,0)*'Process Emissions Multipliers'!$D$39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Multipliers'!$E$39</f>
        <v>0</v>
      </c>
    </row>
    <row r="156" spans="1:42">
      <c r="A156" s="74">
        <v>300</v>
      </c>
      <c r="B156">
        <f ca="1">IF('Other 2010'!$A164="CP",INDIRECT("'Other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2020'!$A164="CP",INDIRECT("'Other 2020'!"&amp;'Country Selector'!$B$3&amp;ROW($A164))*10^12,0)*'Process Emissions Multipliers'!$B$39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2030'!$A164="CP",INDIRECT("'Other 2030'!"&amp;'Country Selector'!$B$3&amp;ROW($A164))*10^12,0)*'Process Emissions Multipliers'!$D$39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Multipliers'!$E$39</f>
        <v>0</v>
      </c>
    </row>
    <row r="157" spans="1:42">
      <c r="A157" s="74">
        <v>350</v>
      </c>
      <c r="B157">
        <f ca="1">IF('Other 2010'!$A165="CP",INDIRECT("'Other 2010'!"&amp;'Country Selector'!$B$3&amp;ROW($A165))*10^12,0)</f>
        <v>199047315720.74753</v>
      </c>
      <c r="C157">
        <f t="shared" ref="C157:C177" ca="1" si="33">$B157*($L$1-C$1)/($L$1-$B$1)+$L157*(C$1-$B$1)/($L$1-$B$1)</f>
        <v>212934893403.84164</v>
      </c>
      <c r="D157">
        <f t="shared" ca="1" si="31"/>
        <v>226822471086.93573</v>
      </c>
      <c r="E157">
        <f t="shared" ca="1" si="31"/>
        <v>240710048770.02982</v>
      </c>
      <c r="F157">
        <f t="shared" ca="1" si="31"/>
        <v>254597626453.12393</v>
      </c>
      <c r="G157">
        <f t="shared" ca="1" si="31"/>
        <v>268485204136.21802</v>
      </c>
      <c r="H157">
        <f t="shared" ca="1" si="31"/>
        <v>282372781819.31213</v>
      </c>
      <c r="I157">
        <f t="shared" ca="1" si="31"/>
        <v>296260359502.40625</v>
      </c>
      <c r="J157">
        <f t="shared" ca="1" si="31"/>
        <v>310147937185.50037</v>
      </c>
      <c r="K157">
        <f t="shared" ca="1" si="31"/>
        <v>324035514868.59442</v>
      </c>
      <c r="L157">
        <f ca="1">IF('Other 2020'!$A165="CP",INDIRECT("'Other 2020'!"&amp;'Country Selector'!$B$3&amp;ROW($A165))*10^12,0)*'Process Emissions Multipliers'!$B$39</f>
        <v>337923092551.68854</v>
      </c>
      <c r="M157">
        <f t="shared" ref="M157:M177" ca="1" si="34">$L157*($V$1-M$1)/($V$1-$L$1)+$V157*(M$1-$L$1)/($V$1-$L$1)</f>
        <v>366282159829.17206</v>
      </c>
      <c r="N157">
        <f t="shared" ca="1" si="32"/>
        <v>394641227106.6557</v>
      </c>
      <c r="O157">
        <f t="shared" ca="1" si="32"/>
        <v>423000294384.13928</v>
      </c>
      <c r="P157">
        <f t="shared" ca="1" si="32"/>
        <v>451359361661.6228</v>
      </c>
      <c r="Q157">
        <f t="shared" ca="1" si="32"/>
        <v>479718428939.10645</v>
      </c>
      <c r="R157">
        <f t="shared" ca="1" si="32"/>
        <v>508077496216.58997</v>
      </c>
      <c r="S157">
        <f t="shared" ca="1" si="32"/>
        <v>536436563494.07361</v>
      </c>
      <c r="T157">
        <f t="shared" ca="1" si="32"/>
        <v>564795630771.55713</v>
      </c>
      <c r="U157">
        <f t="shared" ca="1" si="32"/>
        <v>593154698049.04065</v>
      </c>
      <c r="V157">
        <f ca="1">IF('Other 2030'!$A165="CP",INDIRECT("'Other 2030'!"&amp;'Country Selector'!$B$3&amp;ROW($A165))*10^12,0)*'Process Emissions Multipliers'!$D$39</f>
        <v>621513765326.52429</v>
      </c>
      <c r="W157" s="90">
        <f t="shared" ca="1" si="30"/>
        <v>647776198348.56335</v>
      </c>
      <c r="X157" s="90">
        <f t="shared" ca="1" si="30"/>
        <v>674038631370.60266</v>
      </c>
      <c r="Y157" s="90">
        <f t="shared" ca="1" si="30"/>
        <v>700301064392.64185</v>
      </c>
      <c r="Z157" s="90">
        <f t="shared" ca="1" si="30"/>
        <v>726563497414.68103</v>
      </c>
      <c r="AA157" s="90">
        <f t="shared" ca="1" si="30"/>
        <v>752825930436.72021</v>
      </c>
      <c r="AB157" s="90">
        <f t="shared" ca="1" si="30"/>
        <v>779088363458.7594</v>
      </c>
      <c r="AC157" s="90">
        <f t="shared" ca="1" si="30"/>
        <v>805350796480.79858</v>
      </c>
      <c r="AD157" s="90">
        <f t="shared" ca="1" si="30"/>
        <v>831613229502.83765</v>
      </c>
      <c r="AE157" s="90">
        <f t="shared" ca="1" si="30"/>
        <v>857875662524.87695</v>
      </c>
      <c r="AF157" s="90">
        <f t="shared" ca="1" si="30"/>
        <v>884138095546.91602</v>
      </c>
      <c r="AG157" s="90">
        <f t="shared" ca="1" si="30"/>
        <v>910400528568.9552</v>
      </c>
      <c r="AH157" s="90">
        <f t="shared" ca="1" si="30"/>
        <v>936662961590.99451</v>
      </c>
      <c r="AI157" s="90">
        <f t="shared" ca="1" si="30"/>
        <v>962925394613.03369</v>
      </c>
      <c r="AJ157" s="90">
        <f t="shared" ca="1" si="30"/>
        <v>989187827635.07275</v>
      </c>
      <c r="AK157" s="90">
        <f t="shared" ca="1" si="30"/>
        <v>1015450260657.1119</v>
      </c>
      <c r="AL157" s="90">
        <f t="shared" ca="1" si="30"/>
        <v>1041712693679.1511</v>
      </c>
      <c r="AM157" s="90">
        <f t="shared" ca="1" si="29"/>
        <v>1067975126701.1903</v>
      </c>
      <c r="AN157" s="90">
        <f t="shared" ca="1" si="29"/>
        <v>1094237559723.2296</v>
      </c>
      <c r="AO157" s="90">
        <f t="shared" ca="1" si="29"/>
        <v>1120499992745.2686</v>
      </c>
      <c r="AP157">
        <f ca="1">V157*'Process Emissions Multipliers'!$E$39</f>
        <v>1146762425767.3079</v>
      </c>
    </row>
    <row r="158" spans="1:42">
      <c r="A158" s="74">
        <v>400</v>
      </c>
      <c r="B158">
        <f ca="1">IF('Other 2010'!$A166="CP",INDIRECT("'Other 2010'!"&amp;'Country Selector'!$B$3&amp;ROW($A166))*10^12,0)</f>
        <v>3815920294.2509298</v>
      </c>
      <c r="C158">
        <f t="shared" ca="1" si="33"/>
        <v>3784339402.60711</v>
      </c>
      <c r="D158">
        <f t="shared" ca="1" si="31"/>
        <v>3752758510.9632897</v>
      </c>
      <c r="E158">
        <f t="shared" ca="1" si="31"/>
        <v>3721177619.3194695</v>
      </c>
      <c r="F158">
        <f t="shared" ca="1" si="31"/>
        <v>3689596727.6756496</v>
      </c>
      <c r="G158">
        <f t="shared" ca="1" si="31"/>
        <v>3658015836.0318298</v>
      </c>
      <c r="H158">
        <f t="shared" ca="1" si="31"/>
        <v>3626434944.38801</v>
      </c>
      <c r="I158">
        <f t="shared" ca="1" si="31"/>
        <v>3594854052.7441893</v>
      </c>
      <c r="J158">
        <f t="shared" ca="1" si="31"/>
        <v>3563273161.1003695</v>
      </c>
      <c r="K158">
        <f t="shared" ca="1" si="31"/>
        <v>3531692269.4565496</v>
      </c>
      <c r="L158">
        <f ca="1">IF('Other 2020'!$A166="CP",INDIRECT("'Other 2020'!"&amp;'Country Selector'!$B$3&amp;ROW($A166))*10^12,0)*'Process Emissions Multipliers'!$B$39</f>
        <v>3500111377.8127294</v>
      </c>
      <c r="M158">
        <f t="shared" ca="1" si="34"/>
        <v>3583168240.0047092</v>
      </c>
      <c r="N158">
        <f t="shared" ca="1" si="32"/>
        <v>3666225102.1966887</v>
      </c>
      <c r="O158">
        <f t="shared" ca="1" si="32"/>
        <v>3749281964.388669</v>
      </c>
      <c r="P158">
        <f t="shared" ca="1" si="32"/>
        <v>3832338826.5806484</v>
      </c>
      <c r="Q158">
        <f t="shared" ca="1" si="32"/>
        <v>3915395688.7726283</v>
      </c>
      <c r="R158">
        <f t="shared" ca="1" si="32"/>
        <v>3998452550.9646082</v>
      </c>
      <c r="S158">
        <f t="shared" ca="1" si="32"/>
        <v>4081509413.1565876</v>
      </c>
      <c r="T158">
        <f t="shared" ca="1" si="32"/>
        <v>4164566275.348567</v>
      </c>
      <c r="U158">
        <f t="shared" ca="1" si="32"/>
        <v>4247623137.5405474</v>
      </c>
      <c r="V158">
        <f ca="1">IF('Other 2030'!$A166="CP",INDIRECT("'Other 2030'!"&amp;'Country Selector'!$B$3&amp;ROW($A166))*10^12,0)*'Process Emissions Multipliers'!$D$39</f>
        <v>4330679999.7325268</v>
      </c>
      <c r="W158" s="90">
        <f t="shared" ca="1" si="30"/>
        <v>4513675453.3780432</v>
      </c>
      <c r="X158" s="90">
        <f t="shared" ca="1" si="30"/>
        <v>4696670907.0235596</v>
      </c>
      <c r="Y158" s="90">
        <f t="shared" ca="1" si="30"/>
        <v>4879666360.669075</v>
      </c>
      <c r="Z158" s="90">
        <f t="shared" ca="1" si="30"/>
        <v>5062661814.3145905</v>
      </c>
      <c r="AA158" s="90">
        <f t="shared" ca="1" si="30"/>
        <v>5245657267.9601078</v>
      </c>
      <c r="AB158" s="90">
        <f t="shared" ca="1" si="30"/>
        <v>5428652721.6056232</v>
      </c>
      <c r="AC158" s="90">
        <f t="shared" ca="1" si="30"/>
        <v>5611648175.2511387</v>
      </c>
      <c r="AD158" s="90">
        <f t="shared" ca="1" si="30"/>
        <v>5794643628.896656</v>
      </c>
      <c r="AE158" s="90">
        <f t="shared" ca="1" si="30"/>
        <v>5977639082.5421715</v>
      </c>
      <c r="AF158" s="90">
        <f t="shared" ca="1" si="30"/>
        <v>6160634536.1876888</v>
      </c>
      <c r="AG158" s="90">
        <f t="shared" ca="1" si="30"/>
        <v>6343629989.8332043</v>
      </c>
      <c r="AH158" s="90">
        <f t="shared" ca="1" si="30"/>
        <v>6526625443.4787197</v>
      </c>
      <c r="AI158" s="90">
        <f t="shared" ca="1" si="30"/>
        <v>6709620897.1242361</v>
      </c>
      <c r="AJ158" s="90">
        <f t="shared" ca="1" si="30"/>
        <v>6892616350.7697515</v>
      </c>
      <c r="AK158" s="90">
        <f t="shared" ca="1" si="30"/>
        <v>7075611804.4152679</v>
      </c>
      <c r="AL158" s="90">
        <f t="shared" ref="AL158:AO173" ca="1" si="35">$V158*($AP$1-AL$1)/($AP$1-$V$1)+$AP158*(AL$1-$V$1)/($AP$1-$V$1)</f>
        <v>7258607258.0607843</v>
      </c>
      <c r="AM158" s="90">
        <f t="shared" ca="1" si="35"/>
        <v>7441602711.7063007</v>
      </c>
      <c r="AN158" s="90">
        <f t="shared" ca="1" si="35"/>
        <v>7624598165.3518171</v>
      </c>
      <c r="AO158" s="90">
        <f t="shared" ca="1" si="35"/>
        <v>7807593618.9973335</v>
      </c>
      <c r="AP158">
        <f ca="1">V158*'Process Emissions Multipliers'!$E$39</f>
        <v>7990589072.642849</v>
      </c>
    </row>
    <row r="159" spans="1:42">
      <c r="A159" s="74">
        <v>450</v>
      </c>
      <c r="B159">
        <f ca="1">IF('Other 2010'!$A167="CP",INDIRECT("'Other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2020'!$A167="CP",INDIRECT("'Other 2020'!"&amp;'Country Selector'!$B$3&amp;ROW($A167))*10^12,0)*'Process Emissions Multipliers'!$B$39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2030'!$A167="CP",INDIRECT("'Other 2030'!"&amp;'Country Selector'!$B$3&amp;ROW($A167))*10^12,0)*'Process Emissions Multipliers'!$D$39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Multipliers'!$E$39</f>
        <v>0</v>
      </c>
    </row>
    <row r="160" spans="1:42">
      <c r="A160" s="74">
        <v>500</v>
      </c>
      <c r="B160">
        <f ca="1">IF('Other 2010'!$A168="CP",INDIRECT("'Other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2020'!$A168="CP",INDIRECT("'Other 2020'!"&amp;'Country Selector'!$B$3&amp;ROW($A168))*10^12,0)*'Process Emissions Multipliers'!$B$39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2030'!$A168="CP",INDIRECT("'Other 2030'!"&amp;'Country Selector'!$B$3&amp;ROW($A168))*10^12,0)*'Process Emissions Multipliers'!$D$39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Multipliers'!$E$39</f>
        <v>0</v>
      </c>
    </row>
    <row r="161" spans="1:42">
      <c r="A161" s="74">
        <v>550</v>
      </c>
      <c r="B161">
        <f ca="1">IF('Other 2010'!$A169="CP",INDIRECT("'Other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2020'!$A169="CP",INDIRECT("'Other 2020'!"&amp;'Country Selector'!$B$3&amp;ROW($A169))*10^12,0)*'Process Emissions Multipliers'!$B$39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2030'!$A169="CP",INDIRECT("'Other 2030'!"&amp;'Country Selector'!$B$3&amp;ROW($A169))*10^12,0)*'Process Emissions Multipliers'!$D$39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Multipliers'!$E$39</f>
        <v>0</v>
      </c>
    </row>
    <row r="162" spans="1:42">
      <c r="A162" s="74">
        <v>600</v>
      </c>
      <c r="B162">
        <f ca="1">IF('Other 2010'!$A170="CP",INDIRECT("'Other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2020'!$A170="CP",INDIRECT("'Other 2020'!"&amp;'Country Selector'!$B$3&amp;ROW($A170))*10^12,0)*'Process Emissions Multipliers'!$B$39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2030'!$A170="CP",INDIRECT("'Other 2030'!"&amp;'Country Selector'!$B$3&amp;ROW($A170))*10^12,0)*'Process Emissions Multipliers'!$D$39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Multipliers'!$E$39</f>
        <v>0</v>
      </c>
    </row>
    <row r="163" spans="1:42">
      <c r="A163" s="74">
        <v>650</v>
      </c>
      <c r="B163">
        <f ca="1">IF('Other 2010'!$A171="CP",INDIRECT("'Other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2020'!$A171="CP",INDIRECT("'Other 2020'!"&amp;'Country Selector'!$B$3&amp;ROW($A171))*10^12,0)*'Process Emissions Multipliers'!$B$39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2030'!$A171="CP",INDIRECT("'Other 2030'!"&amp;'Country Selector'!$B$3&amp;ROW($A171))*10^12,0)*'Process Emissions Multipliers'!$D$39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Multipliers'!$E$39</f>
        <v>0</v>
      </c>
    </row>
    <row r="164" spans="1:42">
      <c r="A164" s="74">
        <v>700</v>
      </c>
      <c r="B164">
        <f ca="1">IF('Other 2010'!$A172="CP",INDIRECT("'Other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2020'!$A172="CP",INDIRECT("'Other 2020'!"&amp;'Country Selector'!$B$3&amp;ROW($A172))*10^12,0)*'Process Emissions Multipliers'!$B$39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2030'!$A172="CP",INDIRECT("'Other 2030'!"&amp;'Country Selector'!$B$3&amp;ROW($A172))*10^12,0)*'Process Emissions Multipliers'!$D$39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Multipliers'!$E$39</f>
        <v>0</v>
      </c>
    </row>
    <row r="165" spans="1:42">
      <c r="A165" s="74">
        <v>750</v>
      </c>
      <c r="B165">
        <f ca="1">IF('Other 2010'!$A173="CP",INDIRECT("'Other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2020'!$A173="CP",INDIRECT("'Other 2020'!"&amp;'Country Selector'!$B$3&amp;ROW($A173))*10^12,0)*'Process Emissions Multipliers'!$B$39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2030'!$A173="CP",INDIRECT("'Other 2030'!"&amp;'Country Selector'!$B$3&amp;ROW($A173))*10^12,0)*'Process Emissions Multipliers'!$D$39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Multipliers'!$E$39</f>
        <v>0</v>
      </c>
    </row>
    <row r="166" spans="1:42">
      <c r="A166" s="74">
        <v>800</v>
      </c>
      <c r="B166">
        <f ca="1">IF('Other 2010'!$A174="CP",INDIRECT("'Other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2020'!$A174="CP",INDIRECT("'Other 2020'!"&amp;'Country Selector'!$B$3&amp;ROW($A174))*10^12,0)*'Process Emissions Multipliers'!$B$39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2030'!$A174="CP",INDIRECT("'Other 2030'!"&amp;'Country Selector'!$B$3&amp;ROW($A174))*10^12,0)*'Process Emissions Multipliers'!$D$39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Multipliers'!$E$39</f>
        <v>0</v>
      </c>
    </row>
    <row r="167" spans="1:42">
      <c r="A167" s="74">
        <v>850</v>
      </c>
      <c r="B167">
        <f ca="1">IF('Other 2010'!$A175="CP",INDIRECT("'Other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2020'!$A175="CP",INDIRECT("'Other 2020'!"&amp;'Country Selector'!$B$3&amp;ROW($A175))*10^12,0)*'Process Emissions Multipliers'!$B$39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2030'!$A175="CP",INDIRECT("'Other 2030'!"&amp;'Country Selector'!$B$3&amp;ROW($A175))*10^12,0)*'Process Emissions Multipliers'!$D$39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Multipliers'!$E$39</f>
        <v>0</v>
      </c>
    </row>
    <row r="168" spans="1:42">
      <c r="A168" s="74">
        <v>900</v>
      </c>
      <c r="B168">
        <f ca="1">IF('Other 2010'!$A176="CP",INDIRECT("'Other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2020'!$A176="CP",INDIRECT("'Other 2020'!"&amp;'Country Selector'!$B$3&amp;ROW($A176))*10^12,0)*'Process Emissions Multipliers'!$B$39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2030'!$A176="CP",INDIRECT("'Other 2030'!"&amp;'Country Selector'!$B$3&amp;ROW($A176))*10^12,0)*'Process Emissions Multipliers'!$D$39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Multipliers'!$E$39</f>
        <v>0</v>
      </c>
    </row>
    <row r="169" spans="1:42">
      <c r="A169" s="74">
        <v>950</v>
      </c>
      <c r="B169">
        <f ca="1">IF('Other 2010'!$A177="CP",INDIRECT("'Other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2020'!$A177="CP",INDIRECT("'Other 2020'!"&amp;'Country Selector'!$B$3&amp;ROW($A177))*10^12,0)*'Process Emissions Multipliers'!$B$39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2030'!$A177="CP",INDIRECT("'Other 2030'!"&amp;'Country Selector'!$B$3&amp;ROW($A177))*10^12,0)*'Process Emissions Multipliers'!$D$39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Multipliers'!$E$39</f>
        <v>0</v>
      </c>
    </row>
    <row r="170" spans="1:42">
      <c r="A170" s="74">
        <v>1000</v>
      </c>
      <c r="B170">
        <f ca="1">IF('Other 2010'!$A178="CP",INDIRECT("'Other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2020'!$A178="CP",INDIRECT("'Other 2020'!"&amp;'Country Selector'!$B$3&amp;ROW($A178))*10^12,0)*'Process Emissions Multipliers'!$B$39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2030'!$A178="CP",INDIRECT("'Other 2030'!"&amp;'Country Selector'!$B$3&amp;ROW($A178))*10^12,0)*'Process Emissions Multipliers'!$D$39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Multipliers'!$E$39</f>
        <v>0</v>
      </c>
    </row>
    <row r="171" spans="1:42">
      <c r="A171" s="74">
        <v>1500</v>
      </c>
      <c r="B171">
        <f ca="1">IF('Other 2010'!$A179="CP",INDIRECT("'Other 2010'!"&amp;'Country Selector'!$B$3&amp;ROW($A179))*10^12,0)</f>
        <v>9862303906.480463</v>
      </c>
      <c r="C171">
        <f t="shared" ca="1" si="33"/>
        <v>11506783808.06225</v>
      </c>
      <c r="D171">
        <f t="shared" ca="1" si="31"/>
        <v>13151263709.644039</v>
      </c>
      <c r="E171">
        <f t="shared" ca="1" si="31"/>
        <v>14795743611.225826</v>
      </c>
      <c r="F171">
        <f t="shared" ca="1" si="31"/>
        <v>16440223512.807613</v>
      </c>
      <c r="G171">
        <f t="shared" ca="1" si="31"/>
        <v>18084703414.3894</v>
      </c>
      <c r="H171">
        <f t="shared" ca="1" si="31"/>
        <v>19729183315.971188</v>
      </c>
      <c r="I171">
        <f t="shared" ca="1" si="31"/>
        <v>21373663217.552975</v>
      </c>
      <c r="J171">
        <f t="shared" ca="1" si="31"/>
        <v>23018143119.134766</v>
      </c>
      <c r="K171">
        <f t="shared" ca="1" si="31"/>
        <v>24662623020.716549</v>
      </c>
      <c r="L171">
        <f ca="1">IF('Other 2020'!$A179="CP",INDIRECT("'Other 2020'!"&amp;'Country Selector'!$B$3&amp;ROW($A179))*10^12,0)*'Process Emissions Multipliers'!$B$39</f>
        <v>26307102922.29834</v>
      </c>
      <c r="M171">
        <f t="shared" ca="1" si="34"/>
        <v>29191389903.287392</v>
      </c>
      <c r="N171">
        <f t="shared" ca="1" si="32"/>
        <v>32075676884.276443</v>
      </c>
      <c r="O171">
        <f t="shared" ca="1" si="32"/>
        <v>34959963865.265495</v>
      </c>
      <c r="P171">
        <f t="shared" ca="1" si="32"/>
        <v>37844250846.254547</v>
      </c>
      <c r="Q171">
        <f t="shared" ca="1" si="32"/>
        <v>40728537827.243599</v>
      </c>
      <c r="R171">
        <f t="shared" ca="1" si="32"/>
        <v>43612824808.232651</v>
      </c>
      <c r="S171">
        <f t="shared" ca="1" si="32"/>
        <v>46497111789.221695</v>
      </c>
      <c r="T171">
        <f t="shared" ca="1" si="32"/>
        <v>49381398770.210754</v>
      </c>
      <c r="U171">
        <f t="shared" ca="1" si="32"/>
        <v>52265685751.199799</v>
      </c>
      <c r="V171">
        <f ca="1">IF('Other 2030'!$A179="CP",INDIRECT("'Other 2030'!"&amp;'Country Selector'!$B$3&amp;ROW($A179))*10^12,0)*'Process Emissions Multipliers'!$D$39</f>
        <v>55149972732.18885</v>
      </c>
      <c r="W171" s="90">
        <f t="shared" ca="1" si="36"/>
        <v>57480367561.473869</v>
      </c>
      <c r="X171" s="90">
        <f t="shared" ca="1" si="36"/>
        <v>59810762390.758896</v>
      </c>
      <c r="Y171" s="90">
        <f t="shared" ca="1" si="36"/>
        <v>62141157220.043915</v>
      </c>
      <c r="Z171" s="90">
        <f t="shared" ca="1" si="36"/>
        <v>64471552049.328941</v>
      </c>
      <c r="AA171" s="90">
        <f t="shared" ca="1" si="36"/>
        <v>66801946878.613968</v>
      </c>
      <c r="AB171" s="90">
        <f t="shared" ca="1" si="36"/>
        <v>69132341707.898987</v>
      </c>
      <c r="AC171" s="90">
        <f t="shared" ca="1" si="36"/>
        <v>71462736537.184006</v>
      </c>
      <c r="AD171" s="90">
        <f t="shared" ca="1" si="36"/>
        <v>73793131366.469025</v>
      </c>
      <c r="AE171" s="90">
        <f t="shared" ca="1" si="36"/>
        <v>76123526195.754059</v>
      </c>
      <c r="AF171" s="90">
        <f t="shared" ca="1" si="36"/>
        <v>78453921025.039078</v>
      </c>
      <c r="AG171" s="90">
        <f t="shared" ca="1" si="36"/>
        <v>80784315854.324097</v>
      </c>
      <c r="AH171" s="90">
        <f t="shared" ca="1" si="36"/>
        <v>83114710683.609131</v>
      </c>
      <c r="AI171" s="90">
        <f t="shared" ca="1" si="36"/>
        <v>85445105512.894135</v>
      </c>
      <c r="AJ171" s="90">
        <f t="shared" ca="1" si="36"/>
        <v>87775500342.179169</v>
      </c>
      <c r="AK171" s="90">
        <f t="shared" ca="1" si="36"/>
        <v>90105895171.464172</v>
      </c>
      <c r="AL171" s="90">
        <f t="shared" ca="1" si="36"/>
        <v>92436290000.749207</v>
      </c>
      <c r="AM171" s="90">
        <f t="shared" ca="1" si="35"/>
        <v>94766684830.034225</v>
      </c>
      <c r="AN171" s="90">
        <f t="shared" ca="1" si="35"/>
        <v>97097079659.31926</v>
      </c>
      <c r="AO171" s="90">
        <f t="shared" ca="1" si="35"/>
        <v>99427474488.604279</v>
      </c>
      <c r="AP171">
        <f ca="1">V171*'Process Emissions Multipliers'!$E$39</f>
        <v>101757869317.8893</v>
      </c>
    </row>
    <row r="172" spans="1:42">
      <c r="A172" s="74">
        <v>2000</v>
      </c>
      <c r="B172">
        <f ca="1">IF('Other 2010'!$A180="CP",INDIRECT("'Other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2020'!$A180="CP",INDIRECT("'Other 2020'!"&amp;'Country Selector'!$B$3&amp;ROW($A180))*10^12,0)*'Process Emissions Multipliers'!$B$39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2030'!$A180="CP",INDIRECT("'Other 2030'!"&amp;'Country Selector'!$B$3&amp;ROW($A180))*10^12,0)*'Process Emissions Multipliers'!$D$39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Multipliers'!$E$39</f>
        <v>0</v>
      </c>
    </row>
    <row r="173" spans="1:42">
      <c r="A173" s="74">
        <v>3000</v>
      </c>
      <c r="B173">
        <f ca="1">IF('Other 2010'!$A181="CP",INDIRECT("'Other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2020'!$A181="CP",INDIRECT("'Other 2020'!"&amp;'Country Selector'!$B$3&amp;ROW($A181))*10^12,0)*'Process Emissions Multipliers'!$B$39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2030'!$A181="CP",INDIRECT("'Other 2030'!"&amp;'Country Selector'!$B$3&amp;ROW($A181))*10^12,0)*'Process Emissions Multipliers'!$D$39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Multipliers'!$E$39</f>
        <v>0</v>
      </c>
    </row>
    <row r="174" spans="1:42">
      <c r="A174" s="74">
        <v>5000</v>
      </c>
      <c r="B174">
        <f ca="1">IF('Other 2010'!$A182="CP",INDIRECT("'Other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2020'!$A182="CP",INDIRECT("'Other 2020'!"&amp;'Country Selector'!$B$3&amp;ROW($A182))*10^12,0)*'Process Emissions Multipliers'!$B$39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2030'!$A182="CP",INDIRECT("'Other 2030'!"&amp;'Country Selector'!$B$3&amp;ROW($A182))*10^12,0)*'Process Emissions Multipliers'!$D$39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Multipliers'!$E$39</f>
        <v>0</v>
      </c>
    </row>
    <row r="175" spans="1:42">
      <c r="A175" s="74">
        <v>10000</v>
      </c>
      <c r="B175">
        <f ca="1">IF('Other 2010'!$A183="CP",INDIRECT("'Other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2020'!$A183="CP",INDIRECT("'Other 2020'!"&amp;'Country Selector'!$B$3&amp;ROW($A183))*10^12,0)*'Process Emissions Multipliers'!$B$39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2030'!$A183="CP",INDIRECT("'Other 2030'!"&amp;'Country Selector'!$B$3&amp;ROW($A183))*10^12,0)*'Process Emissions Multipliers'!$D$39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Multipliers'!$E$39</f>
        <v>0</v>
      </c>
    </row>
    <row r="176" spans="1:42">
      <c r="A176" s="74">
        <v>100000</v>
      </c>
      <c r="B176">
        <f ca="1">IF('Other 2010'!$A184="CP",INDIRECT("'Other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2020'!$A184="CP",INDIRECT("'Other 2020'!"&amp;'Country Selector'!$B$3&amp;ROW($A184))*10^12,0)*'Process Emissions Multipliers'!$B$39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2030'!$A184="CP",INDIRECT("'Other 2030'!"&amp;'Country Selector'!$B$3&amp;ROW($A184))*10^12,0)*'Process Emissions Multipliers'!$D$39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Multipliers'!$E$39</f>
        <v>0</v>
      </c>
    </row>
    <row r="177" spans="1:42">
      <c r="A177" s="74">
        <v>1000000</v>
      </c>
      <c r="B177">
        <f ca="1">IF('Other 2010'!$A185="CP",INDIRECT("'Other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2020'!$A185="CP",INDIRECT("'Other 2020'!"&amp;'Country Selector'!$B$3&amp;ROW($A185))*10^12,0)*'Process Emissions Multipliers'!$B$39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2030'!$A185="CP",INDIRECT("'Other 2030'!"&amp;'Country Selector'!$B$3&amp;ROW($A185))*10^12,0)*'Process Emissions Multipliers'!$D$39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B2:G33"/>
  <sheetViews>
    <sheetView workbookViewId="0"/>
  </sheetViews>
  <sheetFormatPr defaultRowHeight="15"/>
  <cols>
    <col min="2" max="2" width="23.140625" bestFit="1" customWidth="1"/>
    <col min="3" max="5" width="10.85546875" customWidth="1"/>
  </cols>
  <sheetData>
    <row r="2" spans="2:7">
      <c r="B2" s="133" t="s">
        <v>372</v>
      </c>
      <c r="C2" s="134" t="s">
        <v>373</v>
      </c>
      <c r="D2" s="134"/>
      <c r="E2" s="135"/>
      <c r="F2" s="135"/>
      <c r="G2" s="136"/>
    </row>
    <row r="3" spans="2:7">
      <c r="B3" s="137" t="s">
        <v>374</v>
      </c>
      <c r="C3" s="138">
        <v>41520.626423611109</v>
      </c>
      <c r="D3" s="139"/>
      <c r="E3" s="140"/>
      <c r="F3" s="140"/>
      <c r="G3" s="141"/>
    </row>
    <row r="4" spans="2:7">
      <c r="B4" s="137" t="s">
        <v>1</v>
      </c>
      <c r="C4" s="139" t="s">
        <v>2</v>
      </c>
      <c r="D4" s="139"/>
      <c r="E4" s="140"/>
      <c r="F4" s="140"/>
      <c r="G4" s="141"/>
    </row>
    <row r="5" spans="2:7">
      <c r="B5" s="137" t="s">
        <v>3</v>
      </c>
      <c r="C5" s="142" t="s">
        <v>4</v>
      </c>
      <c r="D5" s="142"/>
      <c r="E5" s="140"/>
      <c r="F5" s="140"/>
      <c r="G5" s="141"/>
    </row>
    <row r="6" spans="2:7" ht="18">
      <c r="B6" s="143" t="s">
        <v>375</v>
      </c>
      <c r="C6" s="144" t="s">
        <v>376</v>
      </c>
      <c r="D6" s="144"/>
      <c r="E6" s="144"/>
      <c r="F6" s="144"/>
      <c r="G6" s="145"/>
    </row>
    <row r="8" spans="2:7">
      <c r="B8" s="146" t="s">
        <v>377</v>
      </c>
    </row>
    <row r="9" spans="2:7">
      <c r="B9" s="147" t="s">
        <v>378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154">
        <v>27.23779492239148</v>
      </c>
      <c r="D11" s="154">
        <v>29.570796628806168</v>
      </c>
      <c r="E11" s="154">
        <v>31.087247737975716</v>
      </c>
      <c r="F11" s="154">
        <v>33.653549615031878</v>
      </c>
      <c r="G11" s="154">
        <v>36.628126790710603</v>
      </c>
    </row>
    <row r="12" spans="2:7">
      <c r="B12" s="73" t="s">
        <v>15</v>
      </c>
      <c r="C12" s="154">
        <v>1.149690272282613</v>
      </c>
      <c r="D12" s="154">
        <v>1.4601066457989185</v>
      </c>
      <c r="E12" s="154">
        <v>1.7590261165923979</v>
      </c>
      <c r="F12" s="154">
        <v>1.7935168247608761</v>
      </c>
      <c r="G12" s="154">
        <v>2.0924362955543558</v>
      </c>
    </row>
    <row r="13" spans="2:7">
      <c r="B13" s="73" t="s">
        <v>16</v>
      </c>
      <c r="C13" s="154">
        <v>0.9433458443903</v>
      </c>
      <c r="D13" s="154">
        <v>0.97847837583748243</v>
      </c>
      <c r="E13" s="154">
        <v>0.98520588185928326</v>
      </c>
      <c r="F13" s="154">
        <v>1.0166009099610207</v>
      </c>
      <c r="G13" s="154">
        <v>1.0920984775390081</v>
      </c>
    </row>
    <row r="14" spans="2:7">
      <c r="B14" s="73" t="s">
        <v>17</v>
      </c>
      <c r="C14" s="154">
        <v>295.5121719899102</v>
      </c>
      <c r="D14" s="154">
        <v>321.15602395422218</v>
      </c>
      <c r="E14" s="154">
        <v>354.05796941929862</v>
      </c>
      <c r="F14" s="154">
        <v>396.68214054708068</v>
      </c>
      <c r="G14" s="154">
        <v>435.65698195501835</v>
      </c>
    </row>
    <row r="15" spans="2:7">
      <c r="B15" s="73" t="s">
        <v>18</v>
      </c>
      <c r="C15" s="154">
        <v>18.881174766802793</v>
      </c>
      <c r="D15" s="154">
        <v>20.681870598865768</v>
      </c>
      <c r="E15" s="154">
        <v>23.04795641513849</v>
      </c>
      <c r="F15" s="154">
        <v>25.822643396470358</v>
      </c>
      <c r="G15" s="154">
        <v>28.359771560907372</v>
      </c>
    </row>
    <row r="16" spans="2:7">
      <c r="B16" s="73" t="s">
        <v>19</v>
      </c>
      <c r="C16" s="154">
        <v>4.0360255326554828</v>
      </c>
      <c r="D16" s="154">
        <v>4.420940901773859</v>
      </c>
      <c r="E16" s="154">
        <v>4.9267136031484009</v>
      </c>
      <c r="F16" s="154">
        <v>5.5198285782542902</v>
      </c>
      <c r="G16" s="154">
        <v>6.0621631616559082</v>
      </c>
    </row>
    <row r="17" spans="2:7">
      <c r="B17" s="73" t="s">
        <v>20</v>
      </c>
      <c r="C17" s="154">
        <v>2.3525128637849622</v>
      </c>
      <c r="D17" s="154">
        <v>1.8360436439734671</v>
      </c>
      <c r="E17" s="154">
        <v>1.5987830544171981</v>
      </c>
      <c r="F17" s="154">
        <v>1.6497306176080344</v>
      </c>
      <c r="G17" s="154">
        <v>1.7722473767098077</v>
      </c>
    </row>
    <row r="18" spans="2:7">
      <c r="B18" s="73" t="s">
        <v>21</v>
      </c>
      <c r="C18" s="154">
        <v>48.821620264724672</v>
      </c>
      <c r="D18" s="154">
        <v>50.970067893976591</v>
      </c>
      <c r="E18" s="154">
        <v>50.599645888933154</v>
      </c>
      <c r="F18" s="154">
        <v>50.229223883889716</v>
      </c>
      <c r="G18" s="154">
        <v>51.340489899020014</v>
      </c>
    </row>
    <row r="19" spans="2:7">
      <c r="B19" s="73" t="s">
        <v>22</v>
      </c>
      <c r="C19" s="154">
        <v>1.9017008415897017</v>
      </c>
      <c r="D19" s="154">
        <v>1.824202061211438</v>
      </c>
      <c r="E19" s="154">
        <v>1.8033370049557518</v>
      </c>
      <c r="F19" s="154">
        <v>1.76458761476662</v>
      </c>
      <c r="G19" s="154">
        <v>1.7526647254776562</v>
      </c>
    </row>
    <row r="20" spans="2:7">
      <c r="B20" s="73" t="s">
        <v>23</v>
      </c>
      <c r="C20" s="154">
        <v>67.466576630932906</v>
      </c>
      <c r="D20" s="154">
        <v>69.979198740008854</v>
      </c>
      <c r="E20" s="154">
        <v>70.460339143874464</v>
      </c>
      <c r="F20" s="154">
        <v>72.705661028580622</v>
      </c>
      <c r="G20" s="154">
        <v>78.105125560850212</v>
      </c>
    </row>
    <row r="21" spans="2:7">
      <c r="B21" s="150" t="s">
        <v>13</v>
      </c>
      <c r="C21" s="155"/>
      <c r="D21" s="155"/>
      <c r="E21" s="155"/>
      <c r="F21" s="155"/>
      <c r="G21" s="156"/>
    </row>
    <row r="22" spans="2:7">
      <c r="B22" s="157" t="s">
        <v>24</v>
      </c>
      <c r="C22" s="154">
        <v>9.9839095323312037</v>
      </c>
      <c r="D22" s="154">
        <v>10.559562263393097</v>
      </c>
      <c r="E22" s="154">
        <v>10.654099350974539</v>
      </c>
      <c r="F22" s="154">
        <v>11.583428889377297</v>
      </c>
      <c r="G22" s="154">
        <v>12.47956808712282</v>
      </c>
    </row>
    <row r="23" spans="2:7">
      <c r="B23" s="157" t="s">
        <v>238</v>
      </c>
      <c r="C23" s="154">
        <v>7.6651015950958561</v>
      </c>
      <c r="D23" s="154">
        <v>9.7346790257717384</v>
      </c>
      <c r="E23" s="154">
        <v>11.727605440496662</v>
      </c>
      <c r="F23" s="154">
        <v>11.957558488349537</v>
      </c>
      <c r="G23" s="154">
        <v>13.950484903074459</v>
      </c>
    </row>
    <row r="24" spans="2:7">
      <c r="B24" s="157" t="s">
        <v>239</v>
      </c>
      <c r="C24" s="154">
        <v>0.12363245672288983</v>
      </c>
      <c r="D24" s="154">
        <v>0.24726491344577967</v>
      </c>
      <c r="E24" s="154">
        <v>0.37089737016866953</v>
      </c>
      <c r="F24" s="154">
        <v>0.24726491344577967</v>
      </c>
      <c r="G24" s="154">
        <v>0.24726491344577967</v>
      </c>
    </row>
    <row r="25" spans="2:7">
      <c r="B25" s="157" t="s">
        <v>27</v>
      </c>
      <c r="C25" s="154">
        <v>28.201813618748872</v>
      </c>
      <c r="D25" s="154">
        <v>27.652332007717273</v>
      </c>
      <c r="E25" s="154">
        <v>27.366858995383083</v>
      </c>
      <c r="F25" s="154">
        <v>26.882717056691231</v>
      </c>
      <c r="G25" s="154">
        <v>26.911348900536929</v>
      </c>
    </row>
    <row r="26" spans="2:7">
      <c r="B26" s="157" t="s">
        <v>28</v>
      </c>
      <c r="C26" s="154">
        <v>52.172732185727455</v>
      </c>
      <c r="D26" s="154">
        <v>54.46864908009178</v>
      </c>
      <c r="E26" s="154">
        <v>54.072801339684119</v>
      </c>
      <c r="F26" s="154">
        <v>53.676953599276473</v>
      </c>
      <c r="G26" s="154">
        <v>54.864496820499411</v>
      </c>
    </row>
    <row r="27" spans="2:7">
      <c r="B27" s="157" t="s">
        <v>240</v>
      </c>
      <c r="C27" s="154">
        <v>22.104894482796965</v>
      </c>
      <c r="D27" s="154">
        <v>24.200940511656711</v>
      </c>
      <c r="E27" s="154">
        <v>26.884316156200782</v>
      </c>
      <c r="F27" s="154">
        <v>30.067097846077729</v>
      </c>
      <c r="G27" s="154">
        <v>33.006081544702965</v>
      </c>
    </row>
    <row r="28" spans="2:7">
      <c r="B28" s="157" t="s">
        <v>379</v>
      </c>
      <c r="C28" s="154">
        <v>0</v>
      </c>
      <c r="D28" s="154">
        <v>0</v>
      </c>
      <c r="E28" s="154">
        <v>0</v>
      </c>
      <c r="F28" s="154">
        <v>0</v>
      </c>
      <c r="G28" s="154">
        <v>0</v>
      </c>
    </row>
    <row r="29" spans="2:7">
      <c r="B29" s="19" t="s">
        <v>241</v>
      </c>
      <c r="C29" s="158">
        <v>588.55469780088833</v>
      </c>
      <c r="D29" s="158">
        <v>629.74115724655098</v>
      </c>
      <c r="E29" s="158">
        <v>671.4028029191013</v>
      </c>
      <c r="F29" s="158">
        <v>725.25250380962211</v>
      </c>
      <c r="G29" s="159">
        <v>784.3213509728256</v>
      </c>
    </row>
    <row r="31" spans="2:7">
      <c r="B31" s="160" t="s">
        <v>380</v>
      </c>
      <c r="C31" t="s">
        <v>381</v>
      </c>
      <c r="E31" s="161"/>
      <c r="F31" s="161"/>
    </row>
    <row r="32" spans="2:7">
      <c r="C32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customWidth="1"/>
    <col min="3" max="3" width="10.42578125" customWidth="1"/>
    <col min="19" max="19" width="12" bestFit="1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2.5081916631919067E-3</v>
      </c>
      <c r="Q10">
        <v>0</v>
      </c>
      <c r="R10">
        <v>0</v>
      </c>
      <c r="S10">
        <v>2.5081916631919067E-3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1.3141851691450372E-5</v>
      </c>
      <c r="Q11">
        <v>0</v>
      </c>
      <c r="R11">
        <v>0</v>
      </c>
      <c r="S11">
        <v>1.3141851691450372E-5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1.2231657165862227E-5</v>
      </c>
      <c r="Q13">
        <v>0</v>
      </c>
      <c r="R13">
        <v>0</v>
      </c>
      <c r="S13">
        <v>1.2231657165862227E-5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4.6492875819474644E-5</v>
      </c>
      <c r="Q14">
        <v>0</v>
      </c>
      <c r="R14">
        <v>0</v>
      </c>
      <c r="S14">
        <v>4.6492875819474644E-5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1.1287758367002458E-5</v>
      </c>
      <c r="Q15">
        <v>0</v>
      </c>
      <c r="R15">
        <v>0</v>
      </c>
      <c r="S15">
        <v>1.1287758367002458E-5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0.95159718991165487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6.3782957271335693E-5</v>
      </c>
      <c r="R16">
        <v>0</v>
      </c>
      <c r="S16">
        <v>0.95166097286892648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0.26038384830437589</v>
      </c>
      <c r="H17">
        <v>0</v>
      </c>
      <c r="I17">
        <v>0</v>
      </c>
      <c r="J17">
        <v>0</v>
      </c>
      <c r="K17">
        <v>1.7384253227075576E-2</v>
      </c>
      <c r="L17">
        <v>0</v>
      </c>
      <c r="M17">
        <v>0</v>
      </c>
      <c r="N17">
        <v>0</v>
      </c>
      <c r="O17">
        <v>0</v>
      </c>
      <c r="P17">
        <v>1.0712855389971056E-5</v>
      </c>
      <c r="Q17">
        <v>5.5684963535406726E-5</v>
      </c>
      <c r="R17">
        <v>0</v>
      </c>
      <c r="S17">
        <v>0.27783449935037674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0.21092002255285847</v>
      </c>
      <c r="H18">
        <v>0</v>
      </c>
      <c r="I18">
        <v>0</v>
      </c>
      <c r="J18">
        <v>0</v>
      </c>
      <c r="K18">
        <v>1.1756930505994353E-2</v>
      </c>
      <c r="L18">
        <v>0</v>
      </c>
      <c r="M18">
        <v>0</v>
      </c>
      <c r="N18">
        <v>0</v>
      </c>
      <c r="O18">
        <v>0</v>
      </c>
      <c r="P18">
        <v>1.0348103401076197E-5</v>
      </c>
      <c r="Q18">
        <v>4.0618943982156233E-5</v>
      </c>
      <c r="R18">
        <v>1.1780456877272211E-3</v>
      </c>
      <c r="S18">
        <v>0.22390596579396327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0.1868416801769115</v>
      </c>
      <c r="H19">
        <v>0</v>
      </c>
      <c r="I19">
        <v>0</v>
      </c>
      <c r="J19">
        <v>0</v>
      </c>
      <c r="K19">
        <v>1.2309081854386426E-2</v>
      </c>
      <c r="L19">
        <v>0</v>
      </c>
      <c r="M19">
        <v>0</v>
      </c>
      <c r="N19">
        <v>0</v>
      </c>
      <c r="O19">
        <v>0</v>
      </c>
      <c r="P19">
        <v>1.9655011901822776E-5</v>
      </c>
      <c r="Q19">
        <v>2.5315040141312865E-5</v>
      </c>
      <c r="R19">
        <v>0</v>
      </c>
      <c r="S19">
        <v>0.19919573208334174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0.12726455418686888</v>
      </c>
      <c r="H20">
        <v>0</v>
      </c>
      <c r="I20">
        <v>0</v>
      </c>
      <c r="J20">
        <v>0</v>
      </c>
      <c r="K20">
        <v>5.8012777303884377E-3</v>
      </c>
      <c r="L20">
        <v>0</v>
      </c>
      <c r="M20">
        <v>0</v>
      </c>
      <c r="N20">
        <v>0</v>
      </c>
      <c r="O20">
        <v>0</v>
      </c>
      <c r="P20">
        <v>9.7679795611101128E-6</v>
      </c>
      <c r="Q20">
        <v>1.0732535968141835E-5</v>
      </c>
      <c r="R20">
        <v>1.4569461813115549E-3</v>
      </c>
      <c r="S20">
        <v>0.13454327861409854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0.12019784350647145</v>
      </c>
      <c r="H21">
        <v>0</v>
      </c>
      <c r="I21">
        <v>0</v>
      </c>
      <c r="J21">
        <v>0</v>
      </c>
      <c r="K21">
        <v>6.2055388400590605E-3</v>
      </c>
      <c r="L21">
        <v>0</v>
      </c>
      <c r="M21">
        <v>0</v>
      </c>
      <c r="N21">
        <v>3.2489455152097525E-3</v>
      </c>
      <c r="O21">
        <v>0</v>
      </c>
      <c r="P21">
        <v>9.2996214584341319E-6</v>
      </c>
      <c r="Q21">
        <v>2.5754488128784718E-5</v>
      </c>
      <c r="R21">
        <v>1.7388959354823355E-4</v>
      </c>
      <c r="S21">
        <v>0.12986127156487592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6.6132629325829306E-2</v>
      </c>
      <c r="H22">
        <v>0</v>
      </c>
      <c r="I22">
        <v>0</v>
      </c>
      <c r="J22">
        <v>0</v>
      </c>
      <c r="K22">
        <v>5.9758800126334458E-3</v>
      </c>
      <c r="L22">
        <v>0</v>
      </c>
      <c r="M22">
        <v>0</v>
      </c>
      <c r="N22">
        <v>4.0181283383044931E-3</v>
      </c>
      <c r="O22">
        <v>0</v>
      </c>
      <c r="P22">
        <v>9.0506985304453225E-6</v>
      </c>
      <c r="Q22">
        <v>1.7542303445983539E-5</v>
      </c>
      <c r="R22">
        <v>1.478588453931234E-4</v>
      </c>
      <c r="S22">
        <v>7.6301089524136723E-2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3.0146874534896506E-2</v>
      </c>
      <c r="H23">
        <v>0</v>
      </c>
      <c r="I23">
        <v>0</v>
      </c>
      <c r="J23">
        <v>0</v>
      </c>
      <c r="K23">
        <v>4.9003732195022909E-3</v>
      </c>
      <c r="L23">
        <v>0</v>
      </c>
      <c r="M23">
        <v>0</v>
      </c>
      <c r="N23">
        <v>0.18328976780315667</v>
      </c>
      <c r="O23">
        <v>0</v>
      </c>
      <c r="P23">
        <v>1.7693760774225784E-5</v>
      </c>
      <c r="Q23">
        <v>2.9154106721575031E-6</v>
      </c>
      <c r="R23">
        <v>2.452653299351553E-4</v>
      </c>
      <c r="S23">
        <v>0.21860289005893518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0.10755336763401702</v>
      </c>
      <c r="H24">
        <v>0</v>
      </c>
      <c r="I24">
        <v>0</v>
      </c>
      <c r="J24">
        <v>0</v>
      </c>
      <c r="K24">
        <v>9.2442865618963532E-4</v>
      </c>
      <c r="L24">
        <v>0</v>
      </c>
      <c r="M24">
        <v>0</v>
      </c>
      <c r="N24">
        <v>0.22559473305568917</v>
      </c>
      <c r="O24">
        <v>0</v>
      </c>
      <c r="P24">
        <v>1.7375236448367859E-5</v>
      </c>
      <c r="Q24">
        <v>1.3652808639303532E-5</v>
      </c>
      <c r="R24">
        <v>3.292202175998243E-4</v>
      </c>
      <c r="S24">
        <v>0.33443277760858381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1.1438967697975144E-2</v>
      </c>
      <c r="H25">
        <v>0</v>
      </c>
      <c r="I25">
        <v>0</v>
      </c>
      <c r="J25">
        <v>0</v>
      </c>
      <c r="K25">
        <v>3.0863030421706544E-3</v>
      </c>
      <c r="L25">
        <v>0</v>
      </c>
      <c r="M25">
        <v>0</v>
      </c>
      <c r="N25">
        <v>5.1292342957677706E-2</v>
      </c>
      <c r="O25">
        <v>0</v>
      </c>
      <c r="P25">
        <v>4.210271375680542E-4</v>
      </c>
      <c r="Q25">
        <v>4.7102584855161409E-6</v>
      </c>
      <c r="R25">
        <v>9.129875293435773E-5</v>
      </c>
      <c r="S25">
        <v>6.6334649846811811E-2</v>
      </c>
    </row>
    <row r="26" spans="1:19">
      <c r="A26" t="s">
        <v>48</v>
      </c>
      <c r="B26" s="34" t="s">
        <v>65</v>
      </c>
      <c r="C26">
        <v>0</v>
      </c>
      <c r="D26">
        <v>2.8324266574863973E-2</v>
      </c>
      <c r="E26">
        <v>0</v>
      </c>
      <c r="F26">
        <v>0</v>
      </c>
      <c r="G26">
        <v>1.0858893072768883E-2</v>
      </c>
      <c r="H26">
        <v>0</v>
      </c>
      <c r="I26">
        <v>0</v>
      </c>
      <c r="J26">
        <v>0</v>
      </c>
      <c r="K26">
        <v>2.0825028323814138E-3</v>
      </c>
      <c r="L26">
        <v>0</v>
      </c>
      <c r="M26">
        <v>0</v>
      </c>
      <c r="N26">
        <v>7.3055631468329607E-2</v>
      </c>
      <c r="O26">
        <v>0</v>
      </c>
      <c r="P26">
        <v>5.2070466086231179E-4</v>
      </c>
      <c r="Q26">
        <v>8.5610273265065377E-6</v>
      </c>
      <c r="R26">
        <v>3.266579766216071E-4</v>
      </c>
      <c r="S26">
        <v>0.11517721761315469</v>
      </c>
    </row>
    <row r="27" spans="1:19">
      <c r="A27" t="s">
        <v>48</v>
      </c>
      <c r="B27" s="34" t="s">
        <v>66</v>
      </c>
      <c r="C27">
        <v>0</v>
      </c>
      <c r="D27">
        <v>3.5029992855637043E-2</v>
      </c>
      <c r="E27">
        <v>0</v>
      </c>
      <c r="F27">
        <v>0</v>
      </c>
      <c r="G27">
        <v>4.8523103091395292E-2</v>
      </c>
      <c r="H27">
        <v>0</v>
      </c>
      <c r="I27">
        <v>0</v>
      </c>
      <c r="J27">
        <v>0</v>
      </c>
      <c r="K27">
        <v>1.8314583527687944E-3</v>
      </c>
      <c r="L27">
        <v>0</v>
      </c>
      <c r="M27">
        <v>0</v>
      </c>
      <c r="N27">
        <v>3.2025055624021692E-2</v>
      </c>
      <c r="O27">
        <v>0</v>
      </c>
      <c r="P27">
        <v>7.3107648949141176E-3</v>
      </c>
      <c r="Q27">
        <v>5.693651235784674E-6</v>
      </c>
      <c r="R27">
        <v>7.8298140118207918E-5</v>
      </c>
      <c r="S27">
        <v>0.12480436661008953</v>
      </c>
    </row>
    <row r="28" spans="1:19">
      <c r="A28" t="s">
        <v>48</v>
      </c>
      <c r="B28" s="34" t="s">
        <v>67</v>
      </c>
      <c r="C28">
        <v>0</v>
      </c>
      <c r="D28">
        <v>7.735938130042655E-3</v>
      </c>
      <c r="E28">
        <v>0</v>
      </c>
      <c r="F28">
        <v>0</v>
      </c>
      <c r="G28">
        <v>1.8178740555844897E-2</v>
      </c>
      <c r="H28">
        <v>0</v>
      </c>
      <c r="I28">
        <v>0</v>
      </c>
      <c r="J28">
        <v>0</v>
      </c>
      <c r="K28">
        <v>1.1325903066971843E-3</v>
      </c>
      <c r="L28">
        <v>0</v>
      </c>
      <c r="M28">
        <v>0</v>
      </c>
      <c r="N28">
        <v>6.2888000848665082E-2</v>
      </c>
      <c r="O28">
        <v>0</v>
      </c>
      <c r="P28">
        <v>9.1102974502949886E-3</v>
      </c>
      <c r="Q28">
        <v>0.717416737364164</v>
      </c>
      <c r="R28">
        <v>2.6916528406105162E-4</v>
      </c>
      <c r="S28">
        <v>0.81673146993977364</v>
      </c>
    </row>
    <row r="29" spans="1:19">
      <c r="A29" t="s">
        <v>48</v>
      </c>
      <c r="B29" s="34" t="s">
        <v>68</v>
      </c>
      <c r="C29">
        <v>0</v>
      </c>
      <c r="D29">
        <v>1.3812606727656274E-2</v>
      </c>
      <c r="E29">
        <v>0</v>
      </c>
      <c r="F29">
        <v>0</v>
      </c>
      <c r="G29">
        <v>1.6679664292747365E-2</v>
      </c>
      <c r="H29">
        <v>0</v>
      </c>
      <c r="I29">
        <v>0</v>
      </c>
      <c r="J29">
        <v>0</v>
      </c>
      <c r="K29">
        <v>3.5606103953105955E-3</v>
      </c>
      <c r="L29">
        <v>0</v>
      </c>
      <c r="M29">
        <v>0</v>
      </c>
      <c r="N29">
        <v>4.2156793241503454E-2</v>
      </c>
      <c r="O29">
        <v>0</v>
      </c>
      <c r="P29">
        <v>2.0111410900501871E-3</v>
      </c>
      <c r="Q29">
        <v>1.0831914773150224</v>
      </c>
      <c r="R29">
        <v>2.6643043839710227E-4</v>
      </c>
      <c r="S29">
        <v>1.1616787235006929</v>
      </c>
    </row>
    <row r="30" spans="1:19">
      <c r="A30" t="s">
        <v>48</v>
      </c>
      <c r="B30" s="34" t="s">
        <v>69</v>
      </c>
      <c r="C30">
        <v>0</v>
      </c>
      <c r="D30">
        <v>2.1951357600183269E-3</v>
      </c>
      <c r="E30">
        <v>0</v>
      </c>
      <c r="F30">
        <v>0</v>
      </c>
      <c r="G30">
        <v>2.3866650949590174E-2</v>
      </c>
      <c r="H30">
        <v>0</v>
      </c>
      <c r="I30">
        <v>9.7154064179075059E-2</v>
      </c>
      <c r="J30">
        <v>0</v>
      </c>
      <c r="K30">
        <v>4.8007055468039794E-4</v>
      </c>
      <c r="L30">
        <v>0</v>
      </c>
      <c r="M30">
        <v>0</v>
      </c>
      <c r="N30">
        <v>2.0180674208769345E-2</v>
      </c>
      <c r="O30">
        <v>0</v>
      </c>
      <c r="P30">
        <v>3.6498699389905624E-3</v>
      </c>
      <c r="Q30">
        <v>0.40545315576934926</v>
      </c>
      <c r="R30">
        <v>3.5720573018473874E-2</v>
      </c>
      <c r="S30">
        <v>0.58870019437894161</v>
      </c>
    </row>
    <row r="31" spans="1:19">
      <c r="A31" t="s">
        <v>48</v>
      </c>
      <c r="B31" s="34" t="s">
        <v>70</v>
      </c>
      <c r="C31">
        <v>0</v>
      </c>
      <c r="D31">
        <v>9.736536639584209E-3</v>
      </c>
      <c r="E31">
        <v>0</v>
      </c>
      <c r="F31">
        <v>0</v>
      </c>
      <c r="G31">
        <v>2.9331251237064926E-2</v>
      </c>
      <c r="H31">
        <v>0</v>
      </c>
      <c r="I31">
        <v>4.1037362772241973E-2</v>
      </c>
      <c r="J31">
        <v>0</v>
      </c>
      <c r="K31">
        <v>4.2975147948927372E-4</v>
      </c>
      <c r="L31">
        <v>0</v>
      </c>
      <c r="M31">
        <v>0</v>
      </c>
      <c r="N31">
        <v>3.2123544494278122E-2</v>
      </c>
      <c r="O31">
        <v>0</v>
      </c>
      <c r="P31">
        <v>6.6058695524405173E-4</v>
      </c>
      <c r="Q31">
        <v>0.48698663260699959</v>
      </c>
      <c r="R31">
        <v>4.7911063899092957E-2</v>
      </c>
      <c r="S31">
        <v>0.64821673008399205</v>
      </c>
    </row>
    <row r="32" spans="1:19">
      <c r="A32" t="s">
        <v>48</v>
      </c>
      <c r="B32" s="34" t="s">
        <v>71</v>
      </c>
      <c r="C32">
        <v>0</v>
      </c>
      <c r="D32">
        <v>6.4716583897122398E-3</v>
      </c>
      <c r="E32">
        <v>0</v>
      </c>
      <c r="F32">
        <v>0</v>
      </c>
      <c r="G32">
        <v>7.1241182065744368E-3</v>
      </c>
      <c r="H32">
        <v>0</v>
      </c>
      <c r="I32">
        <v>1.9340933920237197E-2</v>
      </c>
      <c r="J32">
        <v>0</v>
      </c>
      <c r="K32">
        <v>4.079586101518734E-4</v>
      </c>
      <c r="L32">
        <v>0</v>
      </c>
      <c r="M32">
        <v>0</v>
      </c>
      <c r="N32">
        <v>1.5596833674449195E-2</v>
      </c>
      <c r="O32">
        <v>0</v>
      </c>
      <c r="P32">
        <v>2.9542572539379662E-3</v>
      </c>
      <c r="Q32">
        <v>0.12736991046036339</v>
      </c>
      <c r="R32">
        <v>1.8362439676549394E-2</v>
      </c>
      <c r="S32">
        <v>0.19762811019197457</v>
      </c>
    </row>
    <row r="33" spans="1:19">
      <c r="A33" t="s">
        <v>48</v>
      </c>
      <c r="B33" s="34" t="s">
        <v>72</v>
      </c>
      <c r="C33">
        <v>0</v>
      </c>
      <c r="D33">
        <v>3.0187257480377011E-3</v>
      </c>
      <c r="E33">
        <v>0</v>
      </c>
      <c r="F33">
        <v>0</v>
      </c>
      <c r="G33">
        <v>2.6007107273974484E-2</v>
      </c>
      <c r="H33">
        <v>0</v>
      </c>
      <c r="I33">
        <v>2.0688703803362241E-2</v>
      </c>
      <c r="J33">
        <v>0</v>
      </c>
      <c r="K33">
        <v>3.7970371104442679E-4</v>
      </c>
      <c r="L33">
        <v>0</v>
      </c>
      <c r="M33">
        <v>0</v>
      </c>
      <c r="N33">
        <v>1.3704462501404446E-2</v>
      </c>
      <c r="O33">
        <v>0</v>
      </c>
      <c r="P33">
        <v>2.0515819982425965E-3</v>
      </c>
      <c r="Q33">
        <v>0.13697050638133224</v>
      </c>
      <c r="R33">
        <v>1.3918443890900467E-2</v>
      </c>
      <c r="S33">
        <v>0.21673923530829775</v>
      </c>
    </row>
    <row r="34" spans="1:19">
      <c r="A34" t="s">
        <v>48</v>
      </c>
      <c r="B34" s="34" t="s">
        <v>73</v>
      </c>
      <c r="C34">
        <v>0</v>
      </c>
      <c r="D34">
        <v>5.0285317957232956E-3</v>
      </c>
      <c r="E34">
        <v>0</v>
      </c>
      <c r="F34">
        <v>0</v>
      </c>
      <c r="G34">
        <v>1.240022924237616E-2</v>
      </c>
      <c r="H34">
        <v>0</v>
      </c>
      <c r="I34">
        <v>1.992304209711937E-2</v>
      </c>
      <c r="J34">
        <v>0</v>
      </c>
      <c r="K34">
        <v>1.4432645753882783E-3</v>
      </c>
      <c r="L34">
        <v>0</v>
      </c>
      <c r="M34">
        <v>0</v>
      </c>
      <c r="N34">
        <v>2.4970351776991029E-2</v>
      </c>
      <c r="O34">
        <v>0</v>
      </c>
      <c r="P34">
        <v>0.12175042084588381</v>
      </c>
      <c r="Q34">
        <v>0.13533403117049758</v>
      </c>
      <c r="R34">
        <v>3.1848845858199026E-2</v>
      </c>
      <c r="S34">
        <v>0.35269871736218228</v>
      </c>
    </row>
    <row r="35" spans="1:19">
      <c r="A35" t="s">
        <v>48</v>
      </c>
      <c r="B35" s="34" t="s">
        <v>74</v>
      </c>
      <c r="C35">
        <v>0</v>
      </c>
      <c r="D35">
        <v>2.3289611855488307E-3</v>
      </c>
      <c r="E35">
        <v>0</v>
      </c>
      <c r="F35">
        <v>0</v>
      </c>
      <c r="G35">
        <v>5.8850125424880773E-3</v>
      </c>
      <c r="H35">
        <v>0</v>
      </c>
      <c r="I35">
        <v>1.9419361287619064E-2</v>
      </c>
      <c r="J35">
        <v>0</v>
      </c>
      <c r="K35">
        <v>3.5040254016320549E-4</v>
      </c>
      <c r="L35">
        <v>0</v>
      </c>
      <c r="M35">
        <v>0</v>
      </c>
      <c r="N35">
        <v>5.7551156080355437E-3</v>
      </c>
      <c r="O35">
        <v>0</v>
      </c>
      <c r="P35">
        <v>8.7421990393738797E-2</v>
      </c>
      <c r="Q35">
        <v>0.10271159481533365</v>
      </c>
      <c r="R35">
        <v>2.7282465176886539E-2</v>
      </c>
      <c r="S35">
        <v>0.25115490354981418</v>
      </c>
    </row>
    <row r="36" spans="1:19">
      <c r="A36" t="s">
        <v>48</v>
      </c>
      <c r="B36" s="34" t="s">
        <v>75</v>
      </c>
      <c r="C36">
        <v>0</v>
      </c>
      <c r="D36">
        <v>3.0787255818447018E-3</v>
      </c>
      <c r="E36">
        <v>0</v>
      </c>
      <c r="F36">
        <v>0</v>
      </c>
      <c r="G36">
        <v>1.1317849410477088E-2</v>
      </c>
      <c r="H36">
        <v>0</v>
      </c>
      <c r="I36">
        <v>0</v>
      </c>
      <c r="J36">
        <v>0</v>
      </c>
      <c r="K36">
        <v>6.5378910663337064E-4</v>
      </c>
      <c r="L36">
        <v>0</v>
      </c>
      <c r="M36">
        <v>0</v>
      </c>
      <c r="N36">
        <v>3.1648447018754799E-2</v>
      </c>
      <c r="O36">
        <v>3.0458626518356574E-3</v>
      </c>
      <c r="P36">
        <v>6.54994055607587E-2</v>
      </c>
      <c r="Q36">
        <v>3.4571455121309658E-2</v>
      </c>
      <c r="R36">
        <v>3.0096253686327817E-2</v>
      </c>
      <c r="S36">
        <v>0.17991178813793507</v>
      </c>
    </row>
    <row r="37" spans="1:19">
      <c r="A37" t="s">
        <v>48</v>
      </c>
      <c r="B37" s="34" t="s">
        <v>76</v>
      </c>
      <c r="C37">
        <v>0</v>
      </c>
      <c r="D37">
        <v>2.8146894182132093E-3</v>
      </c>
      <c r="E37">
        <v>0</v>
      </c>
      <c r="F37">
        <v>0</v>
      </c>
      <c r="G37">
        <v>5.421210902261997E-3</v>
      </c>
      <c r="H37">
        <v>0</v>
      </c>
      <c r="I37">
        <v>1.5055008553986671E-2</v>
      </c>
      <c r="J37">
        <v>0</v>
      </c>
      <c r="K37">
        <v>6.1014471371662049E-4</v>
      </c>
      <c r="L37">
        <v>0</v>
      </c>
      <c r="M37">
        <v>0</v>
      </c>
      <c r="N37">
        <v>6.9590754033790336E-3</v>
      </c>
      <c r="O37">
        <v>3.2179386672198792E-3</v>
      </c>
      <c r="P37">
        <v>0.10614347219326814</v>
      </c>
      <c r="Q37">
        <v>7.5231741631433646E-2</v>
      </c>
      <c r="R37">
        <v>1.3301680580510511E-2</v>
      </c>
      <c r="S37">
        <v>0.22875496206398882</v>
      </c>
    </row>
    <row r="38" spans="1:19">
      <c r="A38" t="s">
        <v>48</v>
      </c>
      <c r="B38" s="34" t="s">
        <v>77</v>
      </c>
      <c r="C38">
        <v>0</v>
      </c>
      <c r="D38">
        <v>2.5283947669692414E-3</v>
      </c>
      <c r="E38">
        <v>0</v>
      </c>
      <c r="F38">
        <v>0</v>
      </c>
      <c r="G38">
        <v>2.0466177256463158E-2</v>
      </c>
      <c r="H38">
        <v>0</v>
      </c>
      <c r="I38">
        <v>4.2800605459079599E-3</v>
      </c>
      <c r="J38">
        <v>0</v>
      </c>
      <c r="K38">
        <v>3.0322449676818686E-4</v>
      </c>
      <c r="L38">
        <v>0</v>
      </c>
      <c r="M38">
        <v>0</v>
      </c>
      <c r="N38">
        <v>5.4399065959988002E-3</v>
      </c>
      <c r="O38">
        <v>1.3809148146866927E-3</v>
      </c>
      <c r="P38">
        <v>0.15625652066851725</v>
      </c>
      <c r="Q38">
        <v>4.1444642577546986E-2</v>
      </c>
      <c r="R38">
        <v>1.1262555359099591E-2</v>
      </c>
      <c r="S38">
        <v>0.24336239708195873</v>
      </c>
    </row>
    <row r="39" spans="1:19">
      <c r="A39" t="s">
        <v>48</v>
      </c>
      <c r="B39" s="34" t="s">
        <v>78</v>
      </c>
      <c r="C39">
        <v>0</v>
      </c>
      <c r="D39">
        <v>4.0551105971419754E-3</v>
      </c>
      <c r="E39">
        <v>0</v>
      </c>
      <c r="F39">
        <v>0</v>
      </c>
      <c r="G39">
        <v>4.8885376573397643E-3</v>
      </c>
      <c r="H39">
        <v>0</v>
      </c>
      <c r="I39">
        <v>4.0031770825972868E-3</v>
      </c>
      <c r="J39">
        <v>0</v>
      </c>
      <c r="K39">
        <v>5.6964354904233405E-4</v>
      </c>
      <c r="L39">
        <v>0</v>
      </c>
      <c r="M39">
        <v>0</v>
      </c>
      <c r="N39">
        <v>4.354949022093324E-3</v>
      </c>
      <c r="O39">
        <v>1.2088830401533772E-3</v>
      </c>
      <c r="P39">
        <v>0.29673629248916145</v>
      </c>
      <c r="Q39">
        <v>3.7692618134292033E-2</v>
      </c>
      <c r="R39">
        <v>2.707296865441769E-2</v>
      </c>
      <c r="S39">
        <v>0.38058218022624324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5.5141297535845624E-3</v>
      </c>
      <c r="J40">
        <v>0</v>
      </c>
      <c r="K40">
        <v>1.0886364952403527E-3</v>
      </c>
      <c r="L40">
        <v>0</v>
      </c>
      <c r="M40">
        <v>0</v>
      </c>
      <c r="N40">
        <v>5.4111907483964661E-3</v>
      </c>
      <c r="O40">
        <v>5.1251669510684814E-4</v>
      </c>
      <c r="P40">
        <v>0.37847149779422706</v>
      </c>
      <c r="Q40">
        <v>5.7389124494374499E-2</v>
      </c>
      <c r="R40">
        <v>2.0088428822155002E-2</v>
      </c>
      <c r="S40">
        <v>0.46847552480308252</v>
      </c>
    </row>
    <row r="41" spans="1:19">
      <c r="A41" t="s">
        <v>48</v>
      </c>
      <c r="B41" s="34" t="s">
        <v>80</v>
      </c>
      <c r="C41">
        <v>0</v>
      </c>
      <c r="D41">
        <v>7.0019662662518245E-4</v>
      </c>
      <c r="E41">
        <v>0</v>
      </c>
      <c r="F41">
        <v>0</v>
      </c>
      <c r="G41">
        <v>0</v>
      </c>
      <c r="H41">
        <v>9.8228976640060958E-2</v>
      </c>
      <c r="I41">
        <v>1.1733087528041669E-2</v>
      </c>
      <c r="J41">
        <v>0</v>
      </c>
      <c r="K41">
        <v>0</v>
      </c>
      <c r="L41">
        <v>0</v>
      </c>
      <c r="M41">
        <v>3.5294846521755264E-4</v>
      </c>
      <c r="N41">
        <v>1.2307910346791795E-2</v>
      </c>
      <c r="O41">
        <v>1.0470228145309513E-3</v>
      </c>
      <c r="P41">
        <v>0.14917845975524657</v>
      </c>
      <c r="Q41">
        <v>2.1422285721027556E-2</v>
      </c>
      <c r="R41">
        <v>1.6570849543864619E-2</v>
      </c>
      <c r="S41">
        <v>0.31154173744140223</v>
      </c>
    </row>
    <row r="42" spans="1:19">
      <c r="A42" t="s">
        <v>48</v>
      </c>
      <c r="B42" s="34" t="s">
        <v>81</v>
      </c>
      <c r="C42">
        <v>0</v>
      </c>
      <c r="D42">
        <v>6.6468937575389631E-4</v>
      </c>
      <c r="E42">
        <v>0</v>
      </c>
      <c r="F42">
        <v>0</v>
      </c>
      <c r="G42">
        <v>0</v>
      </c>
      <c r="H42">
        <v>0.1214845348536407</v>
      </c>
      <c r="I42">
        <v>0</v>
      </c>
      <c r="J42">
        <v>0</v>
      </c>
      <c r="K42">
        <v>2.5137355490113811E-4</v>
      </c>
      <c r="L42">
        <v>0</v>
      </c>
      <c r="M42">
        <v>0.18788780007037992</v>
      </c>
      <c r="N42">
        <v>8.1224152350044543E-3</v>
      </c>
      <c r="O42">
        <v>6.9593267428701491E-4</v>
      </c>
      <c r="P42">
        <v>0.13815284967119035</v>
      </c>
      <c r="Q42">
        <v>3.9767270475103089E-2</v>
      </c>
      <c r="R42">
        <v>9.6320532788865543E-3</v>
      </c>
      <c r="S42">
        <v>0.50665891918914951</v>
      </c>
    </row>
    <row r="43" spans="1:19">
      <c r="A43" t="s">
        <v>48</v>
      </c>
      <c r="B43" s="34" t="s">
        <v>82</v>
      </c>
      <c r="C43">
        <v>0</v>
      </c>
      <c r="D43">
        <v>6.1865350156872778E-4</v>
      </c>
      <c r="E43">
        <v>0</v>
      </c>
      <c r="F43">
        <v>0</v>
      </c>
      <c r="G43">
        <v>8.4681023773676145E-3</v>
      </c>
      <c r="H43">
        <v>3.7568813775284593E-2</v>
      </c>
      <c r="I43">
        <v>1.4327524647521628E-3</v>
      </c>
      <c r="J43">
        <v>0</v>
      </c>
      <c r="K43">
        <v>9.636220139710161E-4</v>
      </c>
      <c r="L43">
        <v>0</v>
      </c>
      <c r="M43">
        <v>0</v>
      </c>
      <c r="N43">
        <v>3.6733309283788484E-3</v>
      </c>
      <c r="O43">
        <v>3.2462002106145929E-4</v>
      </c>
      <c r="P43">
        <v>0.18705297080751726</v>
      </c>
      <c r="Q43">
        <v>1.8531116409912674E-2</v>
      </c>
      <c r="R43">
        <v>9.53287437039263E-3</v>
      </c>
      <c r="S43">
        <v>0.26816685667020046</v>
      </c>
    </row>
    <row r="44" spans="1:19">
      <c r="A44" t="s">
        <v>48</v>
      </c>
      <c r="B44" s="34" t="s">
        <v>83</v>
      </c>
      <c r="C44">
        <v>0</v>
      </c>
      <c r="D44">
        <v>2.351519506612304E-3</v>
      </c>
      <c r="E44">
        <v>0</v>
      </c>
      <c r="F44">
        <v>0</v>
      </c>
      <c r="G44">
        <v>0</v>
      </c>
      <c r="H44">
        <v>3.7161859439486133E-2</v>
      </c>
      <c r="I44">
        <v>1.3600970144573843E-3</v>
      </c>
      <c r="J44">
        <v>0</v>
      </c>
      <c r="K44">
        <v>2.2793268540251266E-4</v>
      </c>
      <c r="L44">
        <v>0</v>
      </c>
      <c r="M44">
        <v>1.2711790313460924E-2</v>
      </c>
      <c r="N44">
        <v>4.2270445866131601E-3</v>
      </c>
      <c r="O44">
        <v>5.407454117012829E-4</v>
      </c>
      <c r="P44">
        <v>0.10797312639022416</v>
      </c>
      <c r="Q44">
        <v>1.7548621441701329E-2</v>
      </c>
      <c r="R44">
        <v>6.1483761314289898E-3</v>
      </c>
      <c r="S44">
        <v>0.19025111292109642</v>
      </c>
    </row>
    <row r="45" spans="1:19">
      <c r="A45" t="s">
        <v>48</v>
      </c>
      <c r="B45" s="34" t="s">
        <v>84</v>
      </c>
      <c r="C45">
        <v>0</v>
      </c>
      <c r="D45">
        <v>5.7091293059596815E-4</v>
      </c>
      <c r="E45">
        <v>0</v>
      </c>
      <c r="F45">
        <v>0</v>
      </c>
      <c r="G45">
        <v>7.840092671273613E-3</v>
      </c>
      <c r="H45">
        <v>4.1379216874675495E-2</v>
      </c>
      <c r="I45">
        <v>2.4788480195426787E-3</v>
      </c>
      <c r="J45">
        <v>0</v>
      </c>
      <c r="K45">
        <v>2.2109450028386102E-4</v>
      </c>
      <c r="L45">
        <v>0</v>
      </c>
      <c r="M45">
        <v>0.11991273213458487</v>
      </c>
      <c r="N45">
        <v>9.8434312898684206E-3</v>
      </c>
      <c r="O45">
        <v>2.50445880880577E-4</v>
      </c>
      <c r="P45">
        <v>0.13235470587647069</v>
      </c>
      <c r="Q45">
        <v>1.6493370161180909E-2</v>
      </c>
      <c r="R45">
        <v>7.9066536043430613E-3</v>
      </c>
      <c r="S45">
        <v>0.3392515039436983</v>
      </c>
    </row>
    <row r="46" spans="1:19">
      <c r="A46" t="s">
        <v>48</v>
      </c>
      <c r="B46" s="34" t="s">
        <v>85</v>
      </c>
      <c r="C46">
        <v>0</v>
      </c>
      <c r="D46">
        <v>1.0652224572513802E-3</v>
      </c>
      <c r="E46">
        <v>0</v>
      </c>
      <c r="F46">
        <v>0</v>
      </c>
      <c r="G46">
        <v>0</v>
      </c>
      <c r="H46">
        <v>3.2912792968822768E-2</v>
      </c>
      <c r="I46">
        <v>4.766973245171835E-3</v>
      </c>
      <c r="J46">
        <v>0</v>
      </c>
      <c r="K46">
        <v>2.1491720072966403E-4</v>
      </c>
      <c r="L46">
        <v>0</v>
      </c>
      <c r="M46">
        <v>6.5647902076470199E-2</v>
      </c>
      <c r="N46">
        <v>3.7916338352285139E-3</v>
      </c>
      <c r="O46">
        <v>2.2493156503380213E-4</v>
      </c>
      <c r="P46">
        <v>7.7796224101733813E-2</v>
      </c>
      <c r="Q46">
        <v>2.3643600032426715E-2</v>
      </c>
      <c r="R46">
        <v>4.6823195114723548E-3</v>
      </c>
      <c r="S46">
        <v>0.21474651699433167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7.2625147105234156E-3</v>
      </c>
      <c r="H47">
        <v>8.8529947230494566E-3</v>
      </c>
      <c r="I47">
        <v>1.1087115403753955E-3</v>
      </c>
      <c r="J47">
        <v>0</v>
      </c>
      <c r="K47">
        <v>2.102839762655323E-4</v>
      </c>
      <c r="L47">
        <v>0</v>
      </c>
      <c r="M47">
        <v>1.0278522019646963E-2</v>
      </c>
      <c r="N47">
        <v>6.1134413012943201E-3</v>
      </c>
      <c r="O47">
        <v>4.0881944818305614E-4</v>
      </c>
      <c r="P47">
        <v>8.1555003332643761E-2</v>
      </c>
      <c r="Q47">
        <v>7.5805443899903402E-3</v>
      </c>
      <c r="R47">
        <v>4.5115561702941953E-3</v>
      </c>
      <c r="S47">
        <v>0.12788239161227644</v>
      </c>
    </row>
    <row r="48" spans="1:19">
      <c r="A48" t="s">
        <v>48</v>
      </c>
      <c r="B48" s="34" t="s">
        <v>87</v>
      </c>
      <c r="C48">
        <v>0</v>
      </c>
      <c r="D48">
        <v>1.4881578553372354E-3</v>
      </c>
      <c r="E48">
        <v>0</v>
      </c>
      <c r="F48">
        <v>0</v>
      </c>
      <c r="G48">
        <v>0</v>
      </c>
      <c r="H48">
        <v>1.6662900076082288E-2</v>
      </c>
      <c r="I48">
        <v>1.0709620585854229E-3</v>
      </c>
      <c r="J48">
        <v>0</v>
      </c>
      <c r="K48">
        <v>2.0366989988813977E-4</v>
      </c>
      <c r="L48">
        <v>0</v>
      </c>
      <c r="M48">
        <v>7.5667917138972307E-2</v>
      </c>
      <c r="N48">
        <v>8.9616134128760461E-3</v>
      </c>
      <c r="O48">
        <v>1.8204644594685751E-4</v>
      </c>
      <c r="P48">
        <v>4.6547415033165951E-2</v>
      </c>
      <c r="Q48">
        <v>6.8925828733412686E-7</v>
      </c>
      <c r="R48">
        <v>4.764483107283668E-3</v>
      </c>
      <c r="S48">
        <v>0.15554985428642176</v>
      </c>
    </row>
    <row r="49" spans="1:19">
      <c r="A49" t="s">
        <v>48</v>
      </c>
      <c r="B49" s="34" t="s">
        <v>88</v>
      </c>
      <c r="C49">
        <v>0</v>
      </c>
      <c r="D49">
        <v>9.281236027209594E-4</v>
      </c>
      <c r="E49">
        <v>0</v>
      </c>
      <c r="F49">
        <v>0</v>
      </c>
      <c r="G49">
        <v>3.4185805375184231E-3</v>
      </c>
      <c r="H49">
        <v>1.0677065987246437E-2</v>
      </c>
      <c r="I49">
        <v>3.0450901276851683E-3</v>
      </c>
      <c r="J49">
        <v>0</v>
      </c>
      <c r="K49">
        <v>1.9598007662845196E-4</v>
      </c>
      <c r="L49">
        <v>0</v>
      </c>
      <c r="M49">
        <v>6.1269122213918337E-3</v>
      </c>
      <c r="N49">
        <v>4.2985648474258564E-4</v>
      </c>
      <c r="O49">
        <v>5.2591374266757439E-4</v>
      </c>
      <c r="P49">
        <v>8.5821353604834005E-2</v>
      </c>
      <c r="Q49">
        <v>6.6043957001098441E-3</v>
      </c>
      <c r="R49">
        <v>6.3214804934382252E-3</v>
      </c>
      <c r="S49">
        <v>0.12409475257898883</v>
      </c>
    </row>
    <row r="50" spans="1:19">
      <c r="A50" t="s">
        <v>48</v>
      </c>
      <c r="B50" s="34" t="s">
        <v>89</v>
      </c>
      <c r="C50">
        <v>0</v>
      </c>
      <c r="D50">
        <v>1.3376437580826794E-3</v>
      </c>
      <c r="E50">
        <v>0</v>
      </c>
      <c r="F50">
        <v>0</v>
      </c>
      <c r="G50">
        <v>0</v>
      </c>
      <c r="H50">
        <v>9.7613846550947403E-3</v>
      </c>
      <c r="I50">
        <v>1.8991399398799458E-3</v>
      </c>
      <c r="J50">
        <v>0</v>
      </c>
      <c r="K50">
        <v>5.7291535062337084E-4</v>
      </c>
      <c r="L50">
        <v>0</v>
      </c>
      <c r="M50">
        <v>3.8968701546350737E-2</v>
      </c>
      <c r="N50">
        <v>2.8340864642725228E-3</v>
      </c>
      <c r="O50">
        <v>0</v>
      </c>
      <c r="P50">
        <v>6.998149895336514E-2</v>
      </c>
      <c r="Q50">
        <v>6.5251250420530482E-3</v>
      </c>
      <c r="R50">
        <v>3.3728135648207203E-3</v>
      </c>
      <c r="S50">
        <v>0.13525330927453538</v>
      </c>
    </row>
    <row r="51" spans="1:19">
      <c r="A51" t="s">
        <v>48</v>
      </c>
      <c r="B51" s="34" t="s">
        <v>90</v>
      </c>
      <c r="C51">
        <v>0</v>
      </c>
      <c r="D51">
        <v>4.3607812065116214E-4</v>
      </c>
      <c r="E51">
        <v>0</v>
      </c>
      <c r="F51">
        <v>5.5554354612310242</v>
      </c>
      <c r="G51">
        <v>3.2395692399194154E-3</v>
      </c>
      <c r="H51">
        <v>2.0119076199407226E-2</v>
      </c>
      <c r="I51">
        <v>3.6294153626381109E-3</v>
      </c>
      <c r="J51">
        <v>0</v>
      </c>
      <c r="K51">
        <v>1.8365785674459567E-4</v>
      </c>
      <c r="L51">
        <v>0.90315029197330243</v>
      </c>
      <c r="M51">
        <v>3.1676440463743849E-2</v>
      </c>
      <c r="N51">
        <v>1.0134616678516895E-2</v>
      </c>
      <c r="O51">
        <v>7.5295956855299384E-5</v>
      </c>
      <c r="P51">
        <v>7.4782135153593554E-2</v>
      </c>
      <c r="Q51">
        <v>1.215518799569093E-2</v>
      </c>
      <c r="R51">
        <v>0.3553945825730439</v>
      </c>
      <c r="S51">
        <v>6.970411808805137</v>
      </c>
    </row>
    <row r="52" spans="1:19">
      <c r="A52" t="s">
        <v>48</v>
      </c>
      <c r="B52" s="34" t="s">
        <v>91</v>
      </c>
      <c r="C52">
        <v>0</v>
      </c>
      <c r="D52">
        <v>4.0956441935635635E-4</v>
      </c>
      <c r="E52">
        <v>0</v>
      </c>
      <c r="F52">
        <v>0</v>
      </c>
      <c r="G52">
        <v>0</v>
      </c>
      <c r="H52">
        <v>2.7126180621803164E-3</v>
      </c>
      <c r="I52">
        <v>0</v>
      </c>
      <c r="J52">
        <v>1.1668855298237117</v>
      </c>
      <c r="K52">
        <v>0</v>
      </c>
      <c r="L52">
        <v>0</v>
      </c>
      <c r="M52">
        <v>1.5025395237135086E-2</v>
      </c>
      <c r="N52">
        <v>8.41514839710511E-4</v>
      </c>
      <c r="O52">
        <v>7.1477668780220785E-5</v>
      </c>
      <c r="P52">
        <v>5.3913483455670264E-2</v>
      </c>
      <c r="Q52">
        <v>0</v>
      </c>
      <c r="R52">
        <v>0.49837890728725098</v>
      </c>
      <c r="S52">
        <v>1.7382384907937833</v>
      </c>
    </row>
    <row r="53" spans="1:19">
      <c r="A53" t="s">
        <v>48</v>
      </c>
      <c r="B53" s="34" t="s">
        <v>92</v>
      </c>
      <c r="C53">
        <v>0</v>
      </c>
      <c r="D53">
        <v>7.9064456297142649E-4</v>
      </c>
      <c r="E53">
        <v>0</v>
      </c>
      <c r="F53">
        <v>10.049189013857831</v>
      </c>
      <c r="G53">
        <v>0</v>
      </c>
      <c r="H53">
        <v>2.4282922877604807E-3</v>
      </c>
      <c r="I53">
        <v>8.3805663865577085E-4</v>
      </c>
      <c r="J53">
        <v>1.6153861323274681</v>
      </c>
      <c r="K53">
        <v>0</v>
      </c>
      <c r="L53">
        <v>0</v>
      </c>
      <c r="M53">
        <v>5.3483212302131156E-3</v>
      </c>
      <c r="N53">
        <v>2.6095024287418056E-3</v>
      </c>
      <c r="O53">
        <v>6.6527180496447902E-5</v>
      </c>
      <c r="P53">
        <v>7.2655383279835561E-2</v>
      </c>
      <c r="Q53">
        <v>7.143760929557974E-2</v>
      </c>
      <c r="R53">
        <v>0.24578054802519067</v>
      </c>
      <c r="S53">
        <v>12.066530031114727</v>
      </c>
    </row>
    <row r="54" spans="1:19">
      <c r="A54" t="s">
        <v>48</v>
      </c>
      <c r="B54" s="34" t="s">
        <v>93</v>
      </c>
      <c r="C54">
        <v>0.65704378892018434</v>
      </c>
      <c r="D54">
        <v>7.7939048222758212E-4</v>
      </c>
      <c r="E54">
        <v>9.4302062667933877E-3</v>
      </c>
      <c r="F54">
        <v>4.4510768340601246</v>
      </c>
      <c r="G54">
        <v>3.0199511452946304E-3</v>
      </c>
      <c r="H54">
        <v>2.3051526150290602E-3</v>
      </c>
      <c r="I54">
        <v>3.2126284178177755E-3</v>
      </c>
      <c r="J54">
        <v>0.71550129883610358</v>
      </c>
      <c r="K54">
        <v>1.1944415709473771E-3</v>
      </c>
      <c r="L54">
        <v>0</v>
      </c>
      <c r="M54">
        <v>1.5614609726966933E-2</v>
      </c>
      <c r="N54">
        <v>4.8755762479512077E-3</v>
      </c>
      <c r="O54">
        <v>4.6214758452368769E-4</v>
      </c>
      <c r="P54">
        <v>7.3210897724002688E-2</v>
      </c>
      <c r="Q54">
        <v>9.5365530068847182E-2</v>
      </c>
      <c r="R54">
        <v>0.21034967542831495</v>
      </c>
      <c r="S54">
        <v>6.2434421290951221</v>
      </c>
    </row>
    <row r="55" spans="1:19">
      <c r="A55" t="s">
        <v>48</v>
      </c>
      <c r="B55" s="34" t="s">
        <v>94</v>
      </c>
      <c r="C55">
        <v>0.71884999018478313</v>
      </c>
      <c r="D55">
        <v>3.7137207207788014E-4</v>
      </c>
      <c r="E55">
        <v>8.4990299037512821E-3</v>
      </c>
      <c r="F55">
        <v>3.0579161073602918</v>
      </c>
      <c r="G55">
        <v>0</v>
      </c>
      <c r="H55">
        <v>1.7049744876728556E-2</v>
      </c>
      <c r="I55">
        <v>5.2173459616709494E-3</v>
      </c>
      <c r="J55">
        <v>0.49155362356492116</v>
      </c>
      <c r="K55">
        <v>8.1868368826619464E-4</v>
      </c>
      <c r="L55">
        <v>0.19999494018267006</v>
      </c>
      <c r="M55">
        <v>3.6605608397602185E-2</v>
      </c>
      <c r="N55">
        <v>1.4860591398344836E-2</v>
      </c>
      <c r="O55">
        <v>1.8633131042896864E-4</v>
      </c>
      <c r="P55">
        <v>9.5202840933965582E-2</v>
      </c>
      <c r="Q55">
        <v>0.18926502700410497</v>
      </c>
      <c r="R55">
        <v>0.21010616442524954</v>
      </c>
      <c r="S55">
        <v>5.0464974012649577</v>
      </c>
    </row>
    <row r="56" spans="1:19">
      <c r="A56" t="s">
        <v>48</v>
      </c>
      <c r="B56" s="34" t="s">
        <v>95</v>
      </c>
      <c r="C56">
        <v>0.25285914475425142</v>
      </c>
      <c r="D56">
        <v>7.2340889470789982E-4</v>
      </c>
      <c r="E56">
        <v>1.8832185040334008E-3</v>
      </c>
      <c r="F56">
        <v>2.7843309240055731</v>
      </c>
      <c r="G56">
        <v>3.4684472710335257E-2</v>
      </c>
      <c r="H56">
        <v>6.6058715506830401E-3</v>
      </c>
      <c r="I56">
        <v>4.7131661048624429E-3</v>
      </c>
      <c r="J56">
        <v>0.47115360672706741</v>
      </c>
      <c r="K56">
        <v>3.5229133794112549E-3</v>
      </c>
      <c r="L56">
        <v>0.31394189846685072</v>
      </c>
      <c r="M56">
        <v>1.2826453377527414E-2</v>
      </c>
      <c r="N56">
        <v>9.9348450864760185E-3</v>
      </c>
      <c r="O56">
        <v>2.8756096362618673E-4</v>
      </c>
      <c r="P56">
        <v>9.372417369854702E-2</v>
      </c>
      <c r="Q56">
        <v>5.6912516813396152E-2</v>
      </c>
      <c r="R56">
        <v>0.14767470489850343</v>
      </c>
      <c r="S56">
        <v>4.1957788799357729</v>
      </c>
    </row>
    <row r="57" spans="1:19">
      <c r="A57" t="s">
        <v>48</v>
      </c>
      <c r="B57" s="34" t="s">
        <v>96</v>
      </c>
      <c r="C57">
        <v>0.18379911070508204</v>
      </c>
      <c r="D57">
        <v>2.8974265714936387E-3</v>
      </c>
      <c r="E57">
        <v>8.7351427170205553E-4</v>
      </c>
      <c r="F57">
        <v>1.7331790941241785</v>
      </c>
      <c r="G57">
        <v>2.7399759974028548E-2</v>
      </c>
      <c r="H57">
        <v>3.3781505499786979E-2</v>
      </c>
      <c r="I57">
        <v>1.5587053730746814E-2</v>
      </c>
      <c r="J57">
        <v>0.37670318653176604</v>
      </c>
      <c r="K57">
        <v>3.7431469511027826E-3</v>
      </c>
      <c r="L57">
        <v>0.59366716197595792</v>
      </c>
      <c r="M57">
        <v>2.3113090691862848E-2</v>
      </c>
      <c r="N57">
        <v>1.0258160477395362E-2</v>
      </c>
      <c r="O57">
        <v>9.3047042790525211E-4</v>
      </c>
      <c r="P57">
        <v>5.2325746743621337E-2</v>
      </c>
      <c r="Q57">
        <v>3.8940990666791464E-2</v>
      </c>
      <c r="R57">
        <v>0.1716373199982737</v>
      </c>
      <c r="S57">
        <v>3.2688367393416939</v>
      </c>
    </row>
    <row r="58" spans="1:19">
      <c r="A58" t="s">
        <v>48</v>
      </c>
      <c r="B58" s="34" t="s">
        <v>97</v>
      </c>
      <c r="C58">
        <v>0.31439475748914214</v>
      </c>
      <c r="D58">
        <v>1.5536892566740956E-3</v>
      </c>
      <c r="E58">
        <v>2.3496885298879347E-3</v>
      </c>
      <c r="F58">
        <v>3.1371268515204171</v>
      </c>
      <c r="G58">
        <v>0.14173237470405642</v>
      </c>
      <c r="H58">
        <v>1.5916902847454506E-2</v>
      </c>
      <c r="I58">
        <v>7.4863560592929868E-3</v>
      </c>
      <c r="J58">
        <v>0.61880403314170884</v>
      </c>
      <c r="K58">
        <v>1.5111705356731508E-3</v>
      </c>
      <c r="L58">
        <v>1.5397443350651407E-2</v>
      </c>
      <c r="M58">
        <v>1.0515819812313087E-2</v>
      </c>
      <c r="N58">
        <v>6.0631523672140419E-2</v>
      </c>
      <c r="O58">
        <v>5.1060185994339716E-4</v>
      </c>
      <c r="P58">
        <v>4.2056644997842341E-2</v>
      </c>
      <c r="Q58">
        <v>0.2764383905278649</v>
      </c>
      <c r="R58">
        <v>0.21533831770645007</v>
      </c>
      <c r="S58">
        <v>4.8617645660115372</v>
      </c>
    </row>
    <row r="59" spans="1:19">
      <c r="A59" t="s">
        <v>48</v>
      </c>
      <c r="B59" s="34" t="s">
        <v>98</v>
      </c>
      <c r="C59">
        <v>0.15596977595399153</v>
      </c>
      <c r="D59">
        <v>9.7209617976073692E-3</v>
      </c>
      <c r="E59">
        <v>1.3444727941923699E-2</v>
      </c>
      <c r="F59">
        <v>2.5464888927890641</v>
      </c>
      <c r="G59">
        <v>8.61138409982245E-2</v>
      </c>
      <c r="H59">
        <v>1.1674126209029301E-2</v>
      </c>
      <c r="I59">
        <v>6.0455143620488094E-3</v>
      </c>
      <c r="J59">
        <v>0.396752198878211</v>
      </c>
      <c r="K59">
        <v>4.1423078207025732E-4</v>
      </c>
      <c r="L59">
        <v>0.55900136484519791</v>
      </c>
      <c r="M59">
        <v>2.3682470532216726E-2</v>
      </c>
      <c r="N59">
        <v>2.5575790341151983E-2</v>
      </c>
      <c r="O59">
        <v>1.9289500636984411E-4</v>
      </c>
      <c r="P59">
        <v>4.4122977214717807E-2</v>
      </c>
      <c r="Q59">
        <v>0.76129540858623113</v>
      </c>
      <c r="R59">
        <v>0.15172962806472512</v>
      </c>
      <c r="S59">
        <v>4.7922248043027551</v>
      </c>
    </row>
    <row r="60" spans="1:19">
      <c r="A60" t="s">
        <v>48</v>
      </c>
      <c r="B60" s="34" t="s">
        <v>99</v>
      </c>
      <c r="C60">
        <v>0.22177419938799892</v>
      </c>
      <c r="D60">
        <v>2.8747424149823675E-3</v>
      </c>
      <c r="E60">
        <v>1.154824722982388E-2</v>
      </c>
      <c r="F60">
        <v>1.5977113677341279</v>
      </c>
      <c r="G60">
        <v>9.6769574088018118E-3</v>
      </c>
      <c r="H60">
        <v>7.7624949419571321E-3</v>
      </c>
      <c r="I60">
        <v>2.2802852350675695E-3</v>
      </c>
      <c r="J60">
        <v>0.10232850788695202</v>
      </c>
      <c r="K60">
        <v>4.3108244896369885E-4</v>
      </c>
      <c r="L60">
        <v>0.38992892802092349</v>
      </c>
      <c r="M60">
        <v>5.1873649432657598E-2</v>
      </c>
      <c r="N60">
        <v>9.0768009277730766E-3</v>
      </c>
      <c r="O60">
        <v>1.4384411873247932E-4</v>
      </c>
      <c r="P60">
        <v>6.3688843446139565E-2</v>
      </c>
      <c r="Q60">
        <v>0.34932897519485895</v>
      </c>
      <c r="R60">
        <v>8.0936511722009552E-2</v>
      </c>
      <c r="S60">
        <v>2.9013654375517817</v>
      </c>
    </row>
    <row r="61" spans="1:19">
      <c r="A61" t="s">
        <v>100</v>
      </c>
      <c r="B61" s="34" t="s">
        <v>101</v>
      </c>
      <c r="C61">
        <v>1.9200283176109192</v>
      </c>
      <c r="D61">
        <v>8.2133821477815783E-2</v>
      </c>
      <c r="E61">
        <v>9.1915057053527663E-2</v>
      </c>
      <c r="F61">
        <v>34.697437603079543</v>
      </c>
      <c r="G61">
        <v>1.348327184451656</v>
      </c>
      <c r="H61">
        <v>0.40508193835123851</v>
      </c>
      <c r="I61">
        <v>0.16449720215585134</v>
      </c>
      <c r="J61">
        <v>5.5513489906766074</v>
      </c>
      <c r="K61">
        <v>2.3656912076096118E-2</v>
      </c>
      <c r="L61">
        <v>4.6010739232724776</v>
      </c>
      <c r="M61">
        <v>1.2564420144686645</v>
      </c>
      <c r="N61">
        <v>0.2661389531685443</v>
      </c>
      <c r="O61">
        <v>8.4897663499281344E-3</v>
      </c>
      <c r="P61">
        <v>2.0055336208850498</v>
      </c>
      <c r="Q61">
        <v>5.2531566037693533</v>
      </c>
      <c r="R61">
        <v>2.5381843217778122</v>
      </c>
      <c r="S61">
        <v>60.21344623062496</v>
      </c>
    </row>
    <row r="62" spans="1:19">
      <c r="A62" t="s">
        <v>100</v>
      </c>
      <c r="B62" s="34" t="s">
        <v>102</v>
      </c>
      <c r="C62">
        <v>1.4232926345059917</v>
      </c>
      <c r="D62">
        <v>6.0485951439238878E-2</v>
      </c>
      <c r="E62">
        <v>2.4828733856188029E-2</v>
      </c>
      <c r="F62">
        <v>35.587620825722624</v>
      </c>
      <c r="G62">
        <v>1.0077594788691933</v>
      </c>
      <c r="H62">
        <v>0.24208446026533259</v>
      </c>
      <c r="I62">
        <v>0.12555968255712152</v>
      </c>
      <c r="J62">
        <v>6.1400679707238215</v>
      </c>
      <c r="K62">
        <v>6.2744305547165535E-2</v>
      </c>
      <c r="L62">
        <v>1.5866096078196446</v>
      </c>
      <c r="M62">
        <v>1.7860336898988716</v>
      </c>
      <c r="N62">
        <v>0.66839089562652654</v>
      </c>
      <c r="O62">
        <v>6.3662890572609779E-3</v>
      </c>
      <c r="P62">
        <v>1.0786182015552397</v>
      </c>
      <c r="Q62">
        <v>3.71570495242268</v>
      </c>
      <c r="R62">
        <v>2.3302655090912783</v>
      </c>
      <c r="S62">
        <v>55.846433188957576</v>
      </c>
    </row>
    <row r="63" spans="1:19">
      <c r="A63" t="s">
        <v>100</v>
      </c>
      <c r="B63" s="34" t="s">
        <v>103</v>
      </c>
      <c r="C63">
        <v>2.2283257046126685</v>
      </c>
      <c r="D63">
        <v>8.1754732780288775E-2</v>
      </c>
      <c r="E63">
        <v>0.1047678568685107</v>
      </c>
      <c r="F63">
        <v>32.717948008981082</v>
      </c>
      <c r="G63">
        <v>1.317161170371862</v>
      </c>
      <c r="H63">
        <v>0.34337593937156785</v>
      </c>
      <c r="I63">
        <v>0.19375259657165267</v>
      </c>
      <c r="J63">
        <v>5.0596810539949608</v>
      </c>
      <c r="K63">
        <v>3.1854820116964416E-2</v>
      </c>
      <c r="L63">
        <v>4.4247904058152425</v>
      </c>
      <c r="M63">
        <v>0.62422384574562084</v>
      </c>
      <c r="N63">
        <v>0.36864016064845195</v>
      </c>
      <c r="O63">
        <v>1.0405825277101322E-2</v>
      </c>
      <c r="P63">
        <v>2.314124485225082</v>
      </c>
      <c r="Q63">
        <v>4.5026849996283449</v>
      </c>
      <c r="R63">
        <v>2.4593681659879572</v>
      </c>
      <c r="S63">
        <v>56.782859771996272</v>
      </c>
    </row>
    <row r="64" spans="1:19">
      <c r="A64" t="s">
        <v>100</v>
      </c>
      <c r="B64" s="34" t="s">
        <v>104</v>
      </c>
      <c r="C64">
        <v>2.3845960519605427</v>
      </c>
      <c r="D64">
        <v>6.5235669533952045E-2</v>
      </c>
      <c r="E64">
        <v>7.4904583802990032E-2</v>
      </c>
      <c r="F64">
        <v>3.9458379322472581</v>
      </c>
      <c r="G64">
        <v>1.0413675887819469</v>
      </c>
      <c r="H64">
        <v>0.21048984847792762</v>
      </c>
      <c r="I64">
        <v>0.22248069095680012</v>
      </c>
      <c r="J64">
        <v>0.74715783889537946</v>
      </c>
      <c r="K64">
        <v>5.1226157559198571E-2</v>
      </c>
      <c r="L64">
        <v>4.5467371327584925</v>
      </c>
      <c r="M64">
        <v>8.5080373155110856E-2</v>
      </c>
      <c r="N64">
        <v>0.55207795875331511</v>
      </c>
      <c r="O64">
        <v>1.1915780324844798E-2</v>
      </c>
      <c r="P64">
        <v>1.8225147156709536</v>
      </c>
      <c r="Q64">
        <v>1.9608657790827806</v>
      </c>
      <c r="R64">
        <v>0.44600812890037211</v>
      </c>
      <c r="S64">
        <v>18.168496230861166</v>
      </c>
    </row>
    <row r="65" spans="1:19">
      <c r="A65" t="s">
        <v>100</v>
      </c>
      <c r="B65" s="34" t="s">
        <v>105</v>
      </c>
      <c r="C65">
        <v>1.4747780559545962</v>
      </c>
      <c r="D65">
        <v>5.8111315929223584E-2</v>
      </c>
      <c r="E65">
        <v>5.2452743883906583E-2</v>
      </c>
      <c r="F65">
        <v>2.2342544114989948</v>
      </c>
      <c r="G65">
        <v>0.94787140557965799</v>
      </c>
      <c r="H65">
        <v>0.23107181772858087</v>
      </c>
      <c r="I65">
        <v>0.10003767709362288</v>
      </c>
      <c r="J65">
        <v>7.9719452373819166E-2</v>
      </c>
      <c r="K65">
        <v>4.2554954404373069E-2</v>
      </c>
      <c r="L65">
        <v>2.5114103606352067</v>
      </c>
      <c r="M65">
        <v>0.16307007437083421</v>
      </c>
      <c r="N65">
        <v>0.45541712611553153</v>
      </c>
      <c r="O65">
        <v>5.3322308298747387E-3</v>
      </c>
      <c r="P65">
        <v>1.1846181747360571</v>
      </c>
      <c r="Q65">
        <v>1.6530423390322291</v>
      </c>
      <c r="R65">
        <v>0.33952381822646593</v>
      </c>
      <c r="S65">
        <v>11.533265958392491</v>
      </c>
    </row>
    <row r="66" spans="1:19">
      <c r="A66" t="s">
        <v>100</v>
      </c>
      <c r="B66" s="34" t="s">
        <v>106</v>
      </c>
      <c r="C66">
        <v>0.51509274944731231</v>
      </c>
      <c r="D66">
        <v>5.9194852971891865E-2</v>
      </c>
      <c r="E66">
        <v>1.5258112251242073E-2</v>
      </c>
      <c r="F66">
        <v>1.123257192341157</v>
      </c>
      <c r="G66">
        <v>0.9650807586605179</v>
      </c>
      <c r="H66">
        <v>3.1844220136650003E-2</v>
      </c>
      <c r="I66">
        <v>3.5775848626105056E-2</v>
      </c>
      <c r="J66">
        <v>0.18589999060542439</v>
      </c>
      <c r="K66">
        <v>2.9801707373159292E-2</v>
      </c>
      <c r="L66">
        <v>0.80994538182293141</v>
      </c>
      <c r="M66">
        <v>2.6340078081882545E-2</v>
      </c>
      <c r="N66">
        <v>0.36171001459032093</v>
      </c>
      <c r="O66">
        <v>1.9417568961046169E-3</v>
      </c>
      <c r="P66">
        <v>0.57324828879843359</v>
      </c>
      <c r="Q66">
        <v>0.47052075293250084</v>
      </c>
      <c r="R66">
        <v>9.1178994025568727E-2</v>
      </c>
      <c r="S66">
        <v>5.2960906995607502</v>
      </c>
    </row>
    <row r="67" spans="1:19">
      <c r="A67" t="s">
        <v>100</v>
      </c>
      <c r="B67" s="34" t="s">
        <v>107</v>
      </c>
      <c r="C67">
        <v>0.12336289783758225</v>
      </c>
      <c r="D67">
        <v>8.064841805799694E-3</v>
      </c>
      <c r="E67">
        <v>9.991086235458746E-3</v>
      </c>
      <c r="F67">
        <v>3.9483615003933892</v>
      </c>
      <c r="G67">
        <v>0.13402152554511915</v>
      </c>
      <c r="H67">
        <v>1.9841351655778272E-3</v>
      </c>
      <c r="I67">
        <v>4.7543906645282075E-3</v>
      </c>
      <c r="J67">
        <v>0.75216016797971008</v>
      </c>
      <c r="K67">
        <v>8.7232303013304868E-3</v>
      </c>
      <c r="L67">
        <v>0.49001876685896306</v>
      </c>
      <c r="M67">
        <v>0.13455295234509101</v>
      </c>
      <c r="N67">
        <v>7.4784137059967115E-2</v>
      </c>
      <c r="O67">
        <v>2.4692724867639987E-4</v>
      </c>
      <c r="P67">
        <v>0.31525825912530436</v>
      </c>
      <c r="Q67">
        <v>0.21364971862008275</v>
      </c>
      <c r="R67">
        <v>0.31136978779453983</v>
      </c>
      <c r="S67">
        <v>6.5313043249805105</v>
      </c>
    </row>
    <row r="68" spans="1:19">
      <c r="A68" t="s">
        <v>100</v>
      </c>
      <c r="B68" s="34" t="s">
        <v>108</v>
      </c>
      <c r="C68">
        <v>0.23790328114603021</v>
      </c>
      <c r="D68">
        <v>7.9033468164269038E-3</v>
      </c>
      <c r="E68">
        <v>4.6368438868034101E-3</v>
      </c>
      <c r="F68">
        <v>1.1028290389111248</v>
      </c>
      <c r="G68">
        <v>0.1181772648330579</v>
      </c>
      <c r="H68">
        <v>1.3198546370673636E-2</v>
      </c>
      <c r="I68">
        <v>1.4432237192479658E-2</v>
      </c>
      <c r="J68">
        <v>5.7259533605503066E-2</v>
      </c>
      <c r="K68">
        <v>2.9738151891330888E-3</v>
      </c>
      <c r="L68">
        <v>9.10105404374697E-2</v>
      </c>
      <c r="M68">
        <v>2.4853991171680967E-2</v>
      </c>
      <c r="N68">
        <v>1.408479891523795E-2</v>
      </c>
      <c r="O68">
        <v>8.1477661152956626E-4</v>
      </c>
      <c r="P68">
        <v>6.6710905782700891E-2</v>
      </c>
      <c r="Q68">
        <v>0.25124079507282815</v>
      </c>
      <c r="R68">
        <v>2.0877735972653966E-2</v>
      </c>
      <c r="S68">
        <v>2.0289074519153587</v>
      </c>
    </row>
    <row r="69" spans="1:19">
      <c r="A69" t="s">
        <v>100</v>
      </c>
      <c r="B69" s="34" t="s">
        <v>109</v>
      </c>
      <c r="C69">
        <v>5.8997128162669554E-2</v>
      </c>
      <c r="D69">
        <v>2.4155683787718818E-4</v>
      </c>
      <c r="E69">
        <v>4.7988684808012994E-3</v>
      </c>
      <c r="F69">
        <v>3.3662805793323969</v>
      </c>
      <c r="G69">
        <v>1.764399315121068E-3</v>
      </c>
      <c r="H69">
        <v>2.8777249678890726E-3</v>
      </c>
      <c r="I69">
        <v>1.0939934246652072E-3</v>
      </c>
      <c r="J69">
        <v>0.54805829444058318</v>
      </c>
      <c r="K69">
        <v>4.5553673656822391E-3</v>
      </c>
      <c r="L69">
        <v>0.17522248569293453</v>
      </c>
      <c r="M69">
        <v>0.1775937712313489</v>
      </c>
      <c r="N69">
        <v>4.8922126859620718E-2</v>
      </c>
      <c r="O69">
        <v>7.3469656052344012E-5</v>
      </c>
      <c r="P69">
        <v>8.3142092075087604E-2</v>
      </c>
      <c r="Q69">
        <v>0.3564087463575234</v>
      </c>
      <c r="R69">
        <v>0.2349131422222932</v>
      </c>
      <c r="S69">
        <v>5.0649437464223297</v>
      </c>
    </row>
    <row r="70" spans="1:19">
      <c r="A70" t="s">
        <v>100</v>
      </c>
      <c r="B70" s="34" t="s">
        <v>110</v>
      </c>
      <c r="C70">
        <v>6.0608696840510845E-2</v>
      </c>
      <c r="D70">
        <v>1.5921738473567704E-4</v>
      </c>
      <c r="E70">
        <v>1.053187447559667E-3</v>
      </c>
      <c r="F70">
        <v>0.56751516893706366</v>
      </c>
      <c r="G70">
        <v>2.5647366977619157E-3</v>
      </c>
      <c r="H70">
        <v>4.9761744833088706E-2</v>
      </c>
      <c r="I70">
        <v>5.8753289769375439E-3</v>
      </c>
      <c r="J70">
        <v>0.21835996323999751</v>
      </c>
      <c r="K70">
        <v>1.1568625058006043E-4</v>
      </c>
      <c r="L70">
        <v>0.19901341617563517</v>
      </c>
      <c r="M70">
        <v>0.14397851580822874</v>
      </c>
      <c r="N70">
        <v>2.5407881014696265E-3</v>
      </c>
      <c r="O70">
        <v>3.4095742875666496E-4</v>
      </c>
      <c r="P70">
        <v>0.15364274844846904</v>
      </c>
      <c r="Q70">
        <v>0.61563406083313055</v>
      </c>
      <c r="R70">
        <v>6.0983179398071741E-2</v>
      </c>
      <c r="S70">
        <v>2.0821473968013606</v>
      </c>
    </row>
    <row r="71" spans="1:19">
      <c r="A71" t="s">
        <v>100</v>
      </c>
      <c r="B71" s="34" t="s">
        <v>111</v>
      </c>
      <c r="C71">
        <v>0.1264417660795143</v>
      </c>
      <c r="D71">
        <v>2.779600410094063E-3</v>
      </c>
      <c r="E71">
        <v>1.5222809892544265E-2</v>
      </c>
      <c r="F71">
        <v>1.8156865342812978</v>
      </c>
      <c r="G71">
        <v>4.2437484136963022E-2</v>
      </c>
      <c r="H71">
        <v>8.9089870683407568E-3</v>
      </c>
      <c r="I71">
        <v>2.9288000572976536E-2</v>
      </c>
      <c r="J71">
        <v>0.65282147726661677</v>
      </c>
      <c r="K71">
        <v>6.7214104900792382E-5</v>
      </c>
      <c r="L71">
        <v>0.65871885127230456</v>
      </c>
      <c r="M71">
        <v>0.69843213838765195</v>
      </c>
      <c r="N71">
        <v>1.84188950756079E-2</v>
      </c>
      <c r="O71">
        <v>1.6166695318850025E-3</v>
      </c>
      <c r="P71">
        <v>8.0140794198639398E-2</v>
      </c>
      <c r="Q71">
        <v>1.2616213326174979</v>
      </c>
      <c r="R71">
        <v>0.12643150033070505</v>
      </c>
      <c r="S71">
        <v>5.5390340552265798</v>
      </c>
    </row>
    <row r="72" spans="1:19">
      <c r="A72" t="s">
        <v>100</v>
      </c>
      <c r="B72" s="34" t="s">
        <v>112</v>
      </c>
      <c r="C72">
        <v>0.37972076752973294</v>
      </c>
      <c r="D72">
        <v>4.3220422364476097E-4</v>
      </c>
      <c r="E72">
        <v>4.0638121578888131E-3</v>
      </c>
      <c r="F72">
        <v>3.3259086710493477</v>
      </c>
      <c r="G72">
        <v>1.7768077060740239E-3</v>
      </c>
      <c r="H72">
        <v>2.8414348693717173E-4</v>
      </c>
      <c r="I72">
        <v>3.2254256281794014E-4</v>
      </c>
      <c r="J72">
        <v>0.67673604229382889</v>
      </c>
      <c r="K72">
        <v>1.5915530165906411E-3</v>
      </c>
      <c r="L72">
        <v>0.16092170133912731</v>
      </c>
      <c r="M72">
        <v>8.299051847931338E-3</v>
      </c>
      <c r="N72">
        <v>9.9172298724869989E-4</v>
      </c>
      <c r="O72">
        <v>3.8609092126301592E-5</v>
      </c>
      <c r="P72">
        <v>0.11760616922413547</v>
      </c>
      <c r="Q72">
        <v>1.1915390275269999E-2</v>
      </c>
      <c r="R72">
        <v>0.21436093868110895</v>
      </c>
      <c r="S72">
        <v>4.9049701274731206</v>
      </c>
    </row>
    <row r="73" spans="1:19">
      <c r="A73" t="s">
        <v>100</v>
      </c>
      <c r="B73" s="34" t="s">
        <v>113</v>
      </c>
      <c r="C73">
        <v>5.7894673786965001E-2</v>
      </c>
      <c r="D73">
        <v>1.4256625741238538E-2</v>
      </c>
      <c r="E73">
        <v>9.8594574064547746E-4</v>
      </c>
      <c r="F73">
        <v>4.22969940996839</v>
      </c>
      <c r="G73">
        <v>0.23295716027357116</v>
      </c>
      <c r="H73">
        <v>4.3727534678723146E-2</v>
      </c>
      <c r="I73">
        <v>6.0876208297753198E-3</v>
      </c>
      <c r="J73">
        <v>0.61437924125815968</v>
      </c>
      <c r="K73">
        <v>1.8954537435517116E-4</v>
      </c>
      <c r="L73">
        <v>9.0381797827575383E-2</v>
      </c>
      <c r="M73">
        <v>1.9746162282936019E-2</v>
      </c>
      <c r="N73">
        <v>9.573330861678464E-2</v>
      </c>
      <c r="O73">
        <v>2.8423926498515051E-4</v>
      </c>
      <c r="P73">
        <v>6.2731057807877022E-2</v>
      </c>
      <c r="Q73">
        <v>5.4540972075358241E-2</v>
      </c>
      <c r="R73">
        <v>0.51113446005570395</v>
      </c>
      <c r="S73">
        <v>6.0347297555841806</v>
      </c>
    </row>
    <row r="74" spans="1:19">
      <c r="A74" t="s">
        <v>100</v>
      </c>
      <c r="B74" s="34" t="s">
        <v>114</v>
      </c>
      <c r="C74">
        <v>1.9513460748488143E-2</v>
      </c>
      <c r="D74">
        <v>2.5305153192921592E-3</v>
      </c>
      <c r="E74">
        <v>1.7937487427103216E-3</v>
      </c>
      <c r="F74">
        <v>20.734023728297359</v>
      </c>
      <c r="G74">
        <v>4.0254290438225482E-2</v>
      </c>
      <c r="H74">
        <v>4.1493130219412144E-3</v>
      </c>
      <c r="I74">
        <v>9.3117404295295358E-5</v>
      </c>
      <c r="J74">
        <v>2.6999330921010625</v>
      </c>
      <c r="K74">
        <v>8.7438667475551179E-3</v>
      </c>
      <c r="L74">
        <v>8.1413430132762699E-2</v>
      </c>
      <c r="M74">
        <v>1.0971633231610767E-2</v>
      </c>
      <c r="N74">
        <v>4.5229633485730503E-3</v>
      </c>
      <c r="O74">
        <v>8.9690571065670355E-6</v>
      </c>
      <c r="P74">
        <v>0.15448632841829912</v>
      </c>
      <c r="Q74">
        <v>0.3239510085041637</v>
      </c>
      <c r="R74">
        <v>1.0737711703151476</v>
      </c>
      <c r="S74">
        <v>25.16016063583055</v>
      </c>
    </row>
    <row r="75" spans="1:19">
      <c r="A75" t="s">
        <v>100</v>
      </c>
      <c r="B75" s="34" t="s">
        <v>115</v>
      </c>
      <c r="C75">
        <v>3.6273846963759127E-3</v>
      </c>
      <c r="D75">
        <v>6.0730393609820243E-4</v>
      </c>
      <c r="E75">
        <v>1.1723877429043461E-2</v>
      </c>
      <c r="F75">
        <v>0.17287879350081425</v>
      </c>
      <c r="G75">
        <v>2.0373646846820748E-3</v>
      </c>
      <c r="H75">
        <v>1.3711410933634482E-2</v>
      </c>
      <c r="I75">
        <v>2.683587087848327E-4</v>
      </c>
      <c r="J75">
        <v>1.675127202247495E-2</v>
      </c>
      <c r="K75">
        <v>1.6518557491765895E-3</v>
      </c>
      <c r="L75">
        <v>0.59412878253785806</v>
      </c>
      <c r="M75">
        <v>6.9271929746470562E-3</v>
      </c>
      <c r="N75">
        <v>1.767380524777673E-2</v>
      </c>
      <c r="O75">
        <v>8.8905399655420103E-6</v>
      </c>
      <c r="P75">
        <v>6.9468979505268535E-2</v>
      </c>
      <c r="Q75">
        <v>1.780805685747211E-2</v>
      </c>
      <c r="R75">
        <v>9.677523683183864E-3</v>
      </c>
      <c r="S75">
        <v>0.93895085300709979</v>
      </c>
    </row>
    <row r="76" spans="1:19">
      <c r="A76" t="s">
        <v>100</v>
      </c>
      <c r="B76" s="33" t="s">
        <v>116</v>
      </c>
      <c r="C76">
        <v>0.30577811120364728</v>
      </c>
      <c r="D76">
        <v>6.6395279431308296E-5</v>
      </c>
      <c r="E76">
        <v>1.4051304456839109E-3</v>
      </c>
      <c r="F76">
        <v>9.9118936416971337E-2</v>
      </c>
      <c r="G76">
        <v>0</v>
      </c>
      <c r="H76">
        <v>5.2417133502042024E-2</v>
      </c>
      <c r="I76">
        <v>2.6043226114937257E-2</v>
      </c>
      <c r="J76">
        <v>7.6241046334509122E-2</v>
      </c>
      <c r="K76">
        <v>6.4258274480255562E-5</v>
      </c>
      <c r="L76">
        <v>0.18394851913515708</v>
      </c>
      <c r="M76">
        <v>9.3996741700124176E-3</v>
      </c>
      <c r="N76">
        <v>3.4924287074593607E-3</v>
      </c>
      <c r="O76">
        <v>1.3504676009437055E-3</v>
      </c>
      <c r="P76">
        <v>6.3043329511485169E-2</v>
      </c>
      <c r="Q76">
        <v>2.8758494945783752E-2</v>
      </c>
      <c r="R76">
        <v>1.1699974623782694E-2</v>
      </c>
      <c r="S76">
        <v>0.86282712626586999</v>
      </c>
    </row>
    <row r="77" spans="1:19">
      <c r="A77" t="s">
        <v>100</v>
      </c>
      <c r="B77" s="33" t="s">
        <v>117</v>
      </c>
      <c r="C77">
        <v>3.4182175289439343E-2</v>
      </c>
      <c r="D77">
        <v>1.2473781296097552E-2</v>
      </c>
      <c r="E77">
        <v>6.0508610057082302E-3</v>
      </c>
      <c r="F77">
        <v>0.38947571387558355</v>
      </c>
      <c r="G77">
        <v>8.8079238338423238E-4</v>
      </c>
      <c r="H77">
        <v>1.0330333436039396E-3</v>
      </c>
      <c r="I77">
        <v>1.2062873775053884E-3</v>
      </c>
      <c r="J77">
        <v>1.0734524879975282E-2</v>
      </c>
      <c r="K77">
        <v>2.3369749242829752E-4</v>
      </c>
      <c r="L77">
        <v>5.8456935880599303E-2</v>
      </c>
      <c r="M77">
        <v>7.2152623186649834E-3</v>
      </c>
      <c r="N77">
        <v>6.7307075506910508E-3</v>
      </c>
      <c r="O77">
        <v>6.958701924740518E-5</v>
      </c>
      <c r="P77">
        <v>8.3979679375751459E-2</v>
      </c>
      <c r="Q77">
        <v>0.18570454062748354</v>
      </c>
      <c r="R77">
        <v>6.2521025399210117E-2</v>
      </c>
      <c r="S77">
        <v>0.8609486051152544</v>
      </c>
    </row>
    <row r="78" spans="1:19">
      <c r="A78" t="s">
        <v>100</v>
      </c>
      <c r="B78" s="33" t="s">
        <v>118</v>
      </c>
      <c r="C78">
        <v>1.536497344955734E-2</v>
      </c>
      <c r="D78">
        <v>2.6947995875259423E-4</v>
      </c>
      <c r="E78">
        <v>1.3999729348889045E-2</v>
      </c>
      <c r="F78">
        <v>2.6957976166727349E-2</v>
      </c>
      <c r="G78">
        <v>0.20530168946049621</v>
      </c>
      <c r="H78">
        <v>5.4726733721733645E-2</v>
      </c>
      <c r="I78">
        <v>8.5568926555046332E-3</v>
      </c>
      <c r="J78">
        <v>1.2663019433460931E-2</v>
      </c>
      <c r="K78">
        <v>4.4942695351324335E-5</v>
      </c>
      <c r="L78">
        <v>0.16636497885641788</v>
      </c>
      <c r="M78">
        <v>2.0870507879825695E-2</v>
      </c>
      <c r="N78">
        <v>8.0956745040247746E-2</v>
      </c>
      <c r="O78">
        <v>4.833634411285509E-4</v>
      </c>
      <c r="P78">
        <v>0.16234216638189025</v>
      </c>
      <c r="Q78">
        <v>0.33742882207391034</v>
      </c>
      <c r="R78">
        <v>4.7105530816413221E-2</v>
      </c>
      <c r="S78">
        <v>1.1534375513805912</v>
      </c>
    </row>
    <row r="79" spans="1:19">
      <c r="A79" t="s">
        <v>100</v>
      </c>
      <c r="B79" s="33" t="s">
        <v>119</v>
      </c>
      <c r="C79">
        <v>0.20533131376020819</v>
      </c>
      <c r="D79">
        <v>6.2911627450024099E-4</v>
      </c>
      <c r="E79">
        <v>7.9821615835728998E-4</v>
      </c>
      <c r="F79">
        <v>0.15746180888774575</v>
      </c>
      <c r="G79">
        <v>9.6796744300107207E-3</v>
      </c>
      <c r="H79">
        <v>5.2272347902254879E-2</v>
      </c>
      <c r="I79">
        <v>5.401633540099704E-3</v>
      </c>
      <c r="J79">
        <v>4.0974996831579347E-2</v>
      </c>
      <c r="K79">
        <v>7.6645866078479119E-3</v>
      </c>
      <c r="L79">
        <v>0.6515574897640235</v>
      </c>
      <c r="M79">
        <v>1.0602207180190781E-2</v>
      </c>
      <c r="N79">
        <v>3.4409426550920941E-3</v>
      </c>
      <c r="O79">
        <v>2.8512016565132581E-4</v>
      </c>
      <c r="P79">
        <v>0.1021285018366509</v>
      </c>
      <c r="Q79">
        <v>0.39986722755902804</v>
      </c>
      <c r="R79">
        <v>3.4960128965792592E-2</v>
      </c>
      <c r="S79">
        <v>1.6830553125197412</v>
      </c>
    </row>
    <row r="80" spans="1:19">
      <c r="A80" t="s">
        <v>100</v>
      </c>
      <c r="B80" s="33" t="s">
        <v>120</v>
      </c>
      <c r="C80">
        <v>0.28768100067438596</v>
      </c>
      <c r="D80">
        <v>3.9872198836613526E-3</v>
      </c>
      <c r="E80">
        <v>1.2820451729835924E-2</v>
      </c>
      <c r="F80">
        <v>0.12878242449423283</v>
      </c>
      <c r="G80">
        <v>6.3881629150319696E-2</v>
      </c>
      <c r="H80">
        <v>0.22791823004518319</v>
      </c>
      <c r="I80">
        <v>2.4960463901302354E-2</v>
      </c>
      <c r="J80">
        <v>1.1083363345534281E-3</v>
      </c>
      <c r="K80">
        <v>4.2776679382411364E-4</v>
      </c>
      <c r="L80">
        <v>2.6272850738706666E-3</v>
      </c>
      <c r="M80">
        <v>1.0294025404258278E-3</v>
      </c>
      <c r="N80">
        <v>4.3512161185281784E-3</v>
      </c>
      <c r="O80">
        <v>1.3162536830747806E-3</v>
      </c>
      <c r="P80">
        <v>0.2425979846614652</v>
      </c>
      <c r="Q80">
        <v>1.3237800868068916E-3</v>
      </c>
      <c r="R80">
        <v>0.12287498775383554</v>
      </c>
      <c r="S80">
        <v>1.1276884329259929</v>
      </c>
    </row>
    <row r="81" spans="1:19">
      <c r="A81" t="s">
        <v>100</v>
      </c>
      <c r="B81" s="33" t="s">
        <v>121</v>
      </c>
      <c r="C81">
        <v>1.3996232989779145E-2</v>
      </c>
      <c r="D81">
        <v>2.7844753978036874E-3</v>
      </c>
      <c r="E81">
        <v>1.2654226492523346E-2</v>
      </c>
      <c r="F81">
        <v>6.2053851921632486E-2</v>
      </c>
      <c r="G81">
        <v>4.265330337692852E-2</v>
      </c>
      <c r="H81">
        <v>2.4174900123430376E-4</v>
      </c>
      <c r="I81">
        <v>3.8948206072086933E-5</v>
      </c>
      <c r="J81">
        <v>1.0305968709992896E-2</v>
      </c>
      <c r="K81">
        <v>1.0987132758649709E-4</v>
      </c>
      <c r="L81">
        <v>0.68421264295330175</v>
      </c>
      <c r="M81">
        <v>9.3855224689143313E-4</v>
      </c>
      <c r="N81">
        <v>2.6984916951870552E-2</v>
      </c>
      <c r="O81">
        <v>3.2328215154475703E-5</v>
      </c>
      <c r="P81">
        <v>0.20242484913262615</v>
      </c>
      <c r="Q81">
        <v>0.38331426581764205</v>
      </c>
      <c r="R81">
        <v>6.7682405590444361E-2</v>
      </c>
      <c r="S81">
        <v>1.510428588331763</v>
      </c>
    </row>
    <row r="82" spans="1:19">
      <c r="A82" t="s">
        <v>100</v>
      </c>
      <c r="B82" s="33" t="s">
        <v>122</v>
      </c>
      <c r="C82">
        <v>0.37743039123289535</v>
      </c>
      <c r="D82">
        <v>1.2199539704662143E-2</v>
      </c>
      <c r="E82">
        <v>5.3878621350012201E-2</v>
      </c>
      <c r="F82">
        <v>0.46784347146098071</v>
      </c>
      <c r="G82">
        <v>0.19915422492220181</v>
      </c>
      <c r="H82">
        <v>9.5895398062939563E-4</v>
      </c>
      <c r="I82">
        <v>3.2609602089797463E-2</v>
      </c>
      <c r="J82">
        <v>6.4981269124817942E-2</v>
      </c>
      <c r="K82">
        <v>2.4293307843057388E-3</v>
      </c>
      <c r="L82">
        <v>0.62160286528185438</v>
      </c>
      <c r="M82">
        <v>8.7740267470470812E-3</v>
      </c>
      <c r="N82">
        <v>1.7112997896006732E-2</v>
      </c>
      <c r="O82">
        <v>1.7204127463969904E-3</v>
      </c>
      <c r="P82">
        <v>0.85294004248720512</v>
      </c>
      <c r="Q82">
        <v>1.6579334977638922</v>
      </c>
      <c r="R82">
        <v>0.11141114903952243</v>
      </c>
      <c r="S82">
        <v>4.4829803966110831</v>
      </c>
    </row>
    <row r="83" spans="1:19">
      <c r="A83" t="s">
        <v>100</v>
      </c>
      <c r="B83" s="33" t="s">
        <v>123</v>
      </c>
      <c r="C83">
        <v>0.36783588649801757</v>
      </c>
      <c r="D83">
        <v>2.8796968762678787E-5</v>
      </c>
      <c r="E83">
        <v>7.1800680695566221E-5</v>
      </c>
      <c r="F83">
        <v>1.7739911419056398E-2</v>
      </c>
      <c r="G83">
        <v>1.1208763330348148E-3</v>
      </c>
      <c r="H83">
        <v>5.2566193830831942E-3</v>
      </c>
      <c r="I83">
        <v>3.0312472971699922E-2</v>
      </c>
      <c r="J83">
        <v>1.1302694266788649E-2</v>
      </c>
      <c r="K83">
        <v>9.1780764164268169E-3</v>
      </c>
      <c r="L83">
        <v>2.7561555463098699</v>
      </c>
      <c r="M83">
        <v>1.8387022250771601E-2</v>
      </c>
      <c r="N83">
        <v>8.0088301400005335E-2</v>
      </c>
      <c r="O83">
        <v>1.5966955201879574E-3</v>
      </c>
      <c r="P83">
        <v>0.13391452406345472</v>
      </c>
      <c r="Q83">
        <v>7.7520102908721356E-3</v>
      </c>
      <c r="R83">
        <v>6.5719713559158066E-3</v>
      </c>
      <c r="S83">
        <v>3.4473132061288538</v>
      </c>
    </row>
    <row r="84" spans="1:19">
      <c r="A84" t="s">
        <v>100</v>
      </c>
      <c r="B84" s="33" t="s">
        <v>124</v>
      </c>
      <c r="C84">
        <v>1.5314247053011343</v>
      </c>
      <c r="D84">
        <v>1.5742911490538414E-2</v>
      </c>
      <c r="E84">
        <v>5.2775571710617086E-4</v>
      </c>
      <c r="F84">
        <v>0.11675506544648329</v>
      </c>
      <c r="G84">
        <v>0.25686174895504088</v>
      </c>
      <c r="H84">
        <v>7.3733897453687192E-4</v>
      </c>
      <c r="I84">
        <v>0.1344424256991863</v>
      </c>
      <c r="J84">
        <v>9.5786888945781357E-4</v>
      </c>
      <c r="K84">
        <v>2.9883184660406403E-5</v>
      </c>
      <c r="L84">
        <v>0.10023845362852057</v>
      </c>
      <c r="M84">
        <v>9.8812264271694872E-3</v>
      </c>
      <c r="N84">
        <v>1.9265759095912216E-3</v>
      </c>
      <c r="O84">
        <v>7.0378545268663384E-3</v>
      </c>
      <c r="P84">
        <v>0.10204732831247831</v>
      </c>
      <c r="Q84">
        <v>1.9430200006276266E-3</v>
      </c>
      <c r="R84">
        <v>4.9670006347728446E-3</v>
      </c>
      <c r="S84">
        <v>2.2855211630982808</v>
      </c>
    </row>
    <row r="85" spans="1:19">
      <c r="A85" t="s">
        <v>100</v>
      </c>
      <c r="B85" s="33" t="s">
        <v>125</v>
      </c>
      <c r="C85">
        <v>1.1438782520091451E-2</v>
      </c>
      <c r="D85">
        <v>1.5026462839027754E-2</v>
      </c>
      <c r="E85">
        <v>1.4633544573762203E-3</v>
      </c>
      <c r="F85">
        <v>1.3665833120683146E-2</v>
      </c>
      <c r="G85">
        <v>1.0388964715453142E-3</v>
      </c>
      <c r="H85">
        <v>4.6650138823878251E-5</v>
      </c>
      <c r="I85">
        <v>6.958965110337445E-5</v>
      </c>
      <c r="J85">
        <v>8.6330344931511149E-3</v>
      </c>
      <c r="K85">
        <v>5.7942083135864575E-5</v>
      </c>
      <c r="L85">
        <v>2.4998282296973429E-2</v>
      </c>
      <c r="M85">
        <v>6.0738237633284342E-3</v>
      </c>
      <c r="N85">
        <v>0.10148911050926124</v>
      </c>
      <c r="O85">
        <v>4.9787316819857597E-5</v>
      </c>
      <c r="P85">
        <v>0.31323005136265003</v>
      </c>
      <c r="Q85">
        <v>7.3827929652630075E-3</v>
      </c>
      <c r="R85">
        <v>3.5591404414230254E-3</v>
      </c>
      <c r="S85">
        <v>0.50822353443044221</v>
      </c>
    </row>
    <row r="86" spans="1:19">
      <c r="A86" t="s">
        <v>100</v>
      </c>
      <c r="B86" s="33" t="s">
        <v>126</v>
      </c>
      <c r="C86">
        <v>1.1991697330120843E-2</v>
      </c>
      <c r="D86">
        <v>1.9034273662565937E-5</v>
      </c>
      <c r="E86">
        <v>1.023432700932192E-3</v>
      </c>
      <c r="F86">
        <v>5.6261431197839329E-2</v>
      </c>
      <c r="G86">
        <v>0.24202768860353707</v>
      </c>
      <c r="H86">
        <v>4.5811762127367928E-5</v>
      </c>
      <c r="I86">
        <v>8.2102382569493315E-4</v>
      </c>
      <c r="J86">
        <v>8.6777021746726746E-3</v>
      </c>
      <c r="K86">
        <v>9.7619981378913034E-3</v>
      </c>
      <c r="L86">
        <v>2.4876369159521516E-2</v>
      </c>
      <c r="M86">
        <v>5.3447246115183589E-3</v>
      </c>
      <c r="N86">
        <v>3.0718860894154432E-3</v>
      </c>
      <c r="O86">
        <v>0</v>
      </c>
      <c r="P86">
        <v>7.1410611716622441E-2</v>
      </c>
      <c r="Q86">
        <v>4.2691165598984782E-2</v>
      </c>
      <c r="R86">
        <v>4.9409077210942343E-3</v>
      </c>
      <c r="S86">
        <v>0.4829654849037297</v>
      </c>
    </row>
    <row r="87" spans="1:19">
      <c r="A87" t="s">
        <v>100</v>
      </c>
      <c r="B87" s="33" t="s">
        <v>127</v>
      </c>
      <c r="C87">
        <v>3.2553355249998361E-2</v>
      </c>
      <c r="D87">
        <v>6.5418868404120478E-2</v>
      </c>
      <c r="E87">
        <v>1.2212578112940076E-3</v>
      </c>
      <c r="F87">
        <v>2.5198381500786127E-3</v>
      </c>
      <c r="G87">
        <v>1.0692934267098746</v>
      </c>
      <c r="H87">
        <v>9.2646956267516956E-4</v>
      </c>
      <c r="I87">
        <v>2.3787984197776169E-5</v>
      </c>
      <c r="J87">
        <v>7.0885607155943831E-3</v>
      </c>
      <c r="K87">
        <v>9.1991036227790368E-3</v>
      </c>
      <c r="L87">
        <v>2.2950221690745565E-2</v>
      </c>
      <c r="M87">
        <v>1.3174197189632864E-2</v>
      </c>
      <c r="N87">
        <v>9.5624407433978931E-2</v>
      </c>
      <c r="O87">
        <v>1.1311356277216023E-5</v>
      </c>
      <c r="P87">
        <v>5.0009174392741329E-2</v>
      </c>
      <c r="Q87">
        <v>9.2333681046952165E-4</v>
      </c>
      <c r="R87">
        <v>3.8110528658208409E-3</v>
      </c>
      <c r="S87">
        <v>1.3747483699500549</v>
      </c>
    </row>
    <row r="88" spans="1:19">
      <c r="A88" t="s">
        <v>100</v>
      </c>
      <c r="B88" s="33" t="s">
        <v>128</v>
      </c>
      <c r="C88">
        <v>1.2533228754158188E-2</v>
      </c>
      <c r="D88">
        <v>2.0703961095835943E-4</v>
      </c>
      <c r="E88">
        <v>4.9776692887282259E-4</v>
      </c>
      <c r="F88">
        <v>6.8368111044321722E-2</v>
      </c>
      <c r="G88">
        <v>2.9399453244494111E-4</v>
      </c>
      <c r="H88">
        <v>1.6502006462535412E-3</v>
      </c>
      <c r="I88">
        <v>3.0718965870215609E-3</v>
      </c>
      <c r="J88">
        <v>8.3543173260025583E-3</v>
      </c>
      <c r="K88">
        <v>6.7615351242999999E-6</v>
      </c>
      <c r="L88">
        <v>6.4585926827543716E-2</v>
      </c>
      <c r="M88">
        <v>7.4185419342542858E-3</v>
      </c>
      <c r="N88">
        <v>0.42524970190545019</v>
      </c>
      <c r="O88">
        <v>1.9069484700383332E-4</v>
      </c>
      <c r="P88">
        <v>0.22891033521254123</v>
      </c>
      <c r="Q88">
        <v>3.7830089608554829E-3</v>
      </c>
      <c r="R88">
        <v>6.3195346507782801E-4</v>
      </c>
      <c r="S88">
        <v>0.82575348011755523</v>
      </c>
    </row>
    <row r="89" spans="1:19">
      <c r="A89" t="s">
        <v>100</v>
      </c>
      <c r="B89" s="33" t="s">
        <v>129</v>
      </c>
      <c r="C89">
        <v>3.5431161194772187E-2</v>
      </c>
      <c r="D89">
        <v>0</v>
      </c>
      <c r="E89">
        <v>5.246149150716084E-4</v>
      </c>
      <c r="F89">
        <v>2.3402438066284503E-3</v>
      </c>
      <c r="G89">
        <v>5.2226526045195953E-4</v>
      </c>
      <c r="H89">
        <v>7.4738182927225338E-4</v>
      </c>
      <c r="I89">
        <v>3.5886840060284086E-4</v>
      </c>
      <c r="J89">
        <v>6.7714074193361284E-3</v>
      </c>
      <c r="K89">
        <v>4.0224019742178152E-2</v>
      </c>
      <c r="L89">
        <v>6.5134399259999753E-2</v>
      </c>
      <c r="M89">
        <v>1.4259492448863931E-2</v>
      </c>
      <c r="N89">
        <v>8.2944787996641622E-3</v>
      </c>
      <c r="O89">
        <v>3.5753723612030885E-6</v>
      </c>
      <c r="P89">
        <v>7.9973659177579037E-3</v>
      </c>
      <c r="Q89">
        <v>9.943239551226668E-4</v>
      </c>
      <c r="R89">
        <v>4.320195199028376E-3</v>
      </c>
      <c r="S89">
        <v>0.18792379352112221</v>
      </c>
    </row>
    <row r="90" spans="1:19">
      <c r="A90" t="s">
        <v>100</v>
      </c>
      <c r="B90" s="33" t="s">
        <v>130</v>
      </c>
      <c r="C90">
        <v>1.0090688784483604E-2</v>
      </c>
      <c r="D90">
        <v>4.5949868939909599E-4</v>
      </c>
      <c r="E90">
        <v>8.4592804080263484E-4</v>
      </c>
      <c r="F90">
        <v>5.5606546825913483E-2</v>
      </c>
      <c r="G90">
        <v>0</v>
      </c>
      <c r="H90">
        <v>9.1623524254735855E-5</v>
      </c>
      <c r="I90">
        <v>3.2649468468903819E-4</v>
      </c>
      <c r="J90">
        <v>7.8066728124497331E-3</v>
      </c>
      <c r="K90">
        <v>6.3031545956548918E-6</v>
      </c>
      <c r="L90">
        <v>4.7709924872378906E-3</v>
      </c>
      <c r="M90">
        <v>2.2560115909628919E-3</v>
      </c>
      <c r="N90">
        <v>2.6843060948777975E-4</v>
      </c>
      <c r="O90">
        <v>2.8670384285695016E-6</v>
      </c>
      <c r="P90">
        <v>0.14872100794788423</v>
      </c>
      <c r="Q90">
        <v>3.8907646782355698E-3</v>
      </c>
      <c r="R90">
        <v>2.1503590395859362E-3</v>
      </c>
      <c r="S90">
        <v>0.23729418990831164</v>
      </c>
    </row>
    <row r="91" spans="1:19">
      <c r="A91" t="s">
        <v>100</v>
      </c>
      <c r="B91" s="33" t="s">
        <v>131</v>
      </c>
      <c r="C91">
        <v>2.0543209235793114E-2</v>
      </c>
      <c r="D91">
        <v>1.5352673407579287E-3</v>
      </c>
      <c r="E91">
        <v>4.0190076312618395E-4</v>
      </c>
      <c r="F91">
        <v>2.2342794460996629E-3</v>
      </c>
      <c r="G91">
        <v>2.5154496475380483E-2</v>
      </c>
      <c r="H91">
        <v>1.228757379685419E-3</v>
      </c>
      <c r="I91">
        <v>4.5996117571078798E-4</v>
      </c>
      <c r="J91">
        <v>8.4412897630947725E-3</v>
      </c>
      <c r="K91">
        <v>8.5357390682161416E-5</v>
      </c>
      <c r="L91">
        <v>2.0494507004940488E-2</v>
      </c>
      <c r="M91">
        <v>4.1675238145941762E-3</v>
      </c>
      <c r="N91">
        <v>1.4466562600681243E-3</v>
      </c>
      <c r="O91">
        <v>2.1324167718550502E-5</v>
      </c>
      <c r="P91">
        <v>8.1077206190691697E-3</v>
      </c>
      <c r="Q91">
        <v>1.3278472629995264E-2</v>
      </c>
      <c r="R91">
        <v>4.778053283651218E-3</v>
      </c>
      <c r="S91">
        <v>0.11237877675034724</v>
      </c>
    </row>
    <row r="92" spans="1:19">
      <c r="A92" t="s">
        <v>100</v>
      </c>
      <c r="B92" s="33" t="s">
        <v>132</v>
      </c>
      <c r="C92">
        <v>1.8641668491376606E-2</v>
      </c>
      <c r="D92">
        <v>4.3518081714100099E-5</v>
      </c>
      <c r="E92">
        <v>8.0501006104816142E-4</v>
      </c>
      <c r="F92">
        <v>5.5220662885915317E-2</v>
      </c>
      <c r="G92">
        <v>1.2984302212437626E-4</v>
      </c>
      <c r="H92">
        <v>5.591819297604772E-3</v>
      </c>
      <c r="I92">
        <v>2.0118683156322703E-5</v>
      </c>
      <c r="J92">
        <v>1.5380923612937636E-3</v>
      </c>
      <c r="K92">
        <v>4.7250281333677258E-5</v>
      </c>
      <c r="L92">
        <v>2.0020640174966076E-2</v>
      </c>
      <c r="M92">
        <v>1.2227250888937391E-2</v>
      </c>
      <c r="N92">
        <v>5.1815869347215937E-5</v>
      </c>
      <c r="O92">
        <v>2.6558243168967044E-6</v>
      </c>
      <c r="P92">
        <v>5.6965670283020131E-3</v>
      </c>
      <c r="Q92">
        <v>3.5355955111739945E-3</v>
      </c>
      <c r="R92">
        <v>5.9175324462046319E-3</v>
      </c>
      <c r="S92">
        <v>0.12949004090910421</v>
      </c>
    </row>
    <row r="93" spans="1:19">
      <c r="A93" t="s">
        <v>100</v>
      </c>
      <c r="B93" s="33" t="s">
        <v>133</v>
      </c>
      <c r="C93">
        <v>4.6424123115684779E-4</v>
      </c>
      <c r="D93">
        <v>1.7419715533395497E-4</v>
      </c>
      <c r="E93">
        <v>4.2582430772719615E-4</v>
      </c>
      <c r="F93">
        <v>4.6134303726745429E-2</v>
      </c>
      <c r="G93">
        <v>1.2622287807850796E-4</v>
      </c>
      <c r="H93">
        <v>6.0563598857310552E-4</v>
      </c>
      <c r="I93">
        <v>3.9025270978765292E-5</v>
      </c>
      <c r="J93">
        <v>1.3307666257517781E-2</v>
      </c>
      <c r="K93">
        <v>5.8385956807627259E-6</v>
      </c>
      <c r="L93">
        <v>5.8469082961472907E-2</v>
      </c>
      <c r="M93">
        <v>3.64160885671172E-3</v>
      </c>
      <c r="N93">
        <v>1.0847850316655361E-2</v>
      </c>
      <c r="O93">
        <v>0</v>
      </c>
      <c r="P93">
        <v>8.1792320369196148E-3</v>
      </c>
      <c r="Q93">
        <v>5.3627624720320455E-3</v>
      </c>
      <c r="R93">
        <v>2.9165005913398545E-3</v>
      </c>
      <c r="S93">
        <v>0.1506999926468211</v>
      </c>
    </row>
    <row r="94" spans="1:19">
      <c r="A94" t="s">
        <v>100</v>
      </c>
      <c r="B94" s="33" t="s">
        <v>134</v>
      </c>
      <c r="C94">
        <v>9.1426131128180543E-3</v>
      </c>
      <c r="D94">
        <v>1.9071935847048138E-5</v>
      </c>
      <c r="E94">
        <v>1.1056791247858744E-3</v>
      </c>
      <c r="F94">
        <v>5.1128285168260845E-2</v>
      </c>
      <c r="G94">
        <v>3.3555012725372535E-4</v>
      </c>
      <c r="H94">
        <v>3.4098034622509488E-5</v>
      </c>
      <c r="I94">
        <v>1.101453560175214E-3</v>
      </c>
      <c r="J94">
        <v>1.0835041642351939E-3</v>
      </c>
      <c r="K94">
        <v>9.2701422472279971E-4</v>
      </c>
      <c r="L94">
        <v>3.9751315613468563E-2</v>
      </c>
      <c r="M94">
        <v>3.1997988940162259E-3</v>
      </c>
      <c r="N94">
        <v>1.1824810950740172E-3</v>
      </c>
      <c r="O94">
        <v>5.5534433187925947E-5</v>
      </c>
      <c r="P94">
        <v>4.7704432119495266E-3</v>
      </c>
      <c r="Q94">
        <v>3.4679778309936182E-3</v>
      </c>
      <c r="R94">
        <v>3.7747898083395626E-3</v>
      </c>
      <c r="S94">
        <v>0.12107961033950687</v>
      </c>
    </row>
    <row r="95" spans="1:19">
      <c r="A95" t="s">
        <v>100</v>
      </c>
      <c r="B95" s="33" t="s">
        <v>135</v>
      </c>
      <c r="C95">
        <v>2.1868996390331574E-2</v>
      </c>
      <c r="D95">
        <v>1.595603444799476E-4</v>
      </c>
      <c r="E95">
        <v>3.8780888646561262E-4</v>
      </c>
      <c r="F95">
        <v>4.2124388519255263E-2</v>
      </c>
      <c r="G95">
        <v>3.212515384376502E-4</v>
      </c>
      <c r="H95">
        <v>7.0013325482642941E-4</v>
      </c>
      <c r="I95">
        <v>6.0601065174203939E-4</v>
      </c>
      <c r="J95">
        <v>6.2529352271951666E-3</v>
      </c>
      <c r="K95">
        <v>2.1952625637144951E-5</v>
      </c>
      <c r="L95">
        <v>8.5961285516233943E-4</v>
      </c>
      <c r="M95">
        <v>3.1400180127310051E-3</v>
      </c>
      <c r="N95">
        <v>9.7556071530391364E-5</v>
      </c>
      <c r="O95">
        <v>2.2956708030583139E-5</v>
      </c>
      <c r="P95">
        <v>2.35118563276E-2</v>
      </c>
      <c r="Q95">
        <v>4.2373663255109051E-2</v>
      </c>
      <c r="R95">
        <v>5.1123390035066052E-3</v>
      </c>
      <c r="S95">
        <v>0.14756103967232548</v>
      </c>
    </row>
    <row r="96" spans="1:19">
      <c r="A96" t="s">
        <v>100</v>
      </c>
      <c r="B96" s="33" t="s">
        <v>136</v>
      </c>
      <c r="C96">
        <v>8.5644109425935255E-3</v>
      </c>
      <c r="D96">
        <v>1.6605408121439513E-4</v>
      </c>
      <c r="E96">
        <v>1.2877669078319443E-3</v>
      </c>
      <c r="F96">
        <v>5.0396763001572253E-3</v>
      </c>
      <c r="G96">
        <v>0</v>
      </c>
      <c r="H96">
        <v>5.4421022331530011E-4</v>
      </c>
      <c r="I96">
        <v>3.5977342585535865E-5</v>
      </c>
      <c r="J96">
        <v>7.0851322783767046E-3</v>
      </c>
      <c r="K96">
        <v>2.1565941291712409E-5</v>
      </c>
      <c r="L96">
        <v>1.8731943810966101E-2</v>
      </c>
      <c r="M96">
        <v>3.6658712271355753E-3</v>
      </c>
      <c r="N96">
        <v>1.3857747270140663E-4</v>
      </c>
      <c r="O96">
        <v>1.1846759843670007E-6</v>
      </c>
      <c r="P96">
        <v>8.8843075591693577E-3</v>
      </c>
      <c r="Q96">
        <v>2.9615655544006358E-3</v>
      </c>
      <c r="R96">
        <v>4.1606666531102121E-3</v>
      </c>
      <c r="S96">
        <v>6.1288910970688448E-2</v>
      </c>
    </row>
    <row r="97" spans="1:19">
      <c r="A97" t="s">
        <v>100</v>
      </c>
      <c r="B97" s="33" t="s">
        <v>137</v>
      </c>
      <c r="C97">
        <v>8.4263543630207494E-3</v>
      </c>
      <c r="D97">
        <v>3.7833827534750064E-5</v>
      </c>
      <c r="E97">
        <v>3.6482701742046597E-4</v>
      </c>
      <c r="F97">
        <v>9.0885778457220567E-2</v>
      </c>
      <c r="G97">
        <v>6.2314855512468625E-4</v>
      </c>
      <c r="H97">
        <v>1.0807932152268052E-4</v>
      </c>
      <c r="I97">
        <v>1.0107153145799685E-4</v>
      </c>
      <c r="J97">
        <v>6.7783842413149387E-4</v>
      </c>
      <c r="K97">
        <v>0</v>
      </c>
      <c r="L97">
        <v>6.5932278640868702E-2</v>
      </c>
      <c r="M97">
        <v>3.5189921576268546E-3</v>
      </c>
      <c r="N97">
        <v>4.3363116575978466E-4</v>
      </c>
      <c r="O97">
        <v>0</v>
      </c>
      <c r="P97">
        <v>3.3234961317596401E-3</v>
      </c>
      <c r="Q97">
        <v>3.8067978373135247E-4</v>
      </c>
      <c r="R97">
        <v>3.0648679884528462E-3</v>
      </c>
      <c r="S97">
        <v>0.17787887736619723</v>
      </c>
    </row>
    <row r="98" spans="1:19">
      <c r="A98" t="s">
        <v>100</v>
      </c>
      <c r="B98" s="33" t="s">
        <v>138</v>
      </c>
      <c r="C98">
        <v>4.6424123115684779E-4</v>
      </c>
      <c r="D98">
        <v>5.1317686877583313E-4</v>
      </c>
      <c r="E98">
        <v>3.0968360785532667E-5</v>
      </c>
      <c r="F98">
        <v>0</v>
      </c>
      <c r="G98">
        <v>7.7736078077670356E-3</v>
      </c>
      <c r="H98">
        <v>6.0975992492995346E-5</v>
      </c>
      <c r="I98">
        <v>3.2640279786422255E-4</v>
      </c>
      <c r="J98">
        <v>9.8229657926651726E-4</v>
      </c>
      <c r="K98">
        <v>1.0098432546179481E-5</v>
      </c>
      <c r="L98">
        <v>5.0866443017827834E-2</v>
      </c>
      <c r="M98">
        <v>7.071006846962824E-3</v>
      </c>
      <c r="N98">
        <v>1.0059012740981643E-3</v>
      </c>
      <c r="O98">
        <v>1.9000277674818822E-4</v>
      </c>
      <c r="P98">
        <v>3.9311907391219592E-3</v>
      </c>
      <c r="Q98">
        <v>4.3727521366783151E-3</v>
      </c>
      <c r="R98">
        <v>4.3806890191540049E-3</v>
      </c>
      <c r="S98">
        <v>8.1979753881284978E-2</v>
      </c>
    </row>
    <row r="99" spans="1:19">
      <c r="A99" t="s">
        <v>100</v>
      </c>
      <c r="B99" s="33" t="s">
        <v>139</v>
      </c>
      <c r="C99">
        <v>4.4834005457850878E-2</v>
      </c>
      <c r="D99">
        <v>0</v>
      </c>
      <c r="E99">
        <v>1.2922040661483836E-3</v>
      </c>
      <c r="F99">
        <v>4.6804876132569007E-3</v>
      </c>
      <c r="G99">
        <v>2.9835524284393955E-4</v>
      </c>
      <c r="H99">
        <v>1.0270936732821312E-3</v>
      </c>
      <c r="I99">
        <v>3.1982400553201007E-3</v>
      </c>
      <c r="J99">
        <v>9.5490923835939157E-4</v>
      </c>
      <c r="K99">
        <v>3.5194303610597277E-5</v>
      </c>
      <c r="L99">
        <v>1.6919970798834782E-2</v>
      </c>
      <c r="M99">
        <v>2.5804198064545147E-3</v>
      </c>
      <c r="N99">
        <v>1.0775446305784087E-3</v>
      </c>
      <c r="O99">
        <v>2.2448319983117693E-5</v>
      </c>
      <c r="P99">
        <v>8.1436319602108398E-3</v>
      </c>
      <c r="Q99">
        <v>2.5327733771334238E-3</v>
      </c>
      <c r="R99">
        <v>1.3887258300755434E-3</v>
      </c>
      <c r="S99">
        <v>8.898600437373716E-2</v>
      </c>
    </row>
    <row r="100" spans="1:19">
      <c r="A100" t="s">
        <v>100</v>
      </c>
      <c r="B100" s="33" t="s">
        <v>140</v>
      </c>
      <c r="C100">
        <v>7.8486758685514246E-3</v>
      </c>
      <c r="D100">
        <v>3.1261528131920624E-4</v>
      </c>
      <c r="E100">
        <v>1.4430918198304887E-5</v>
      </c>
      <c r="F100">
        <v>8.0445692557987059E-2</v>
      </c>
      <c r="G100">
        <v>2.8963382204594268E-4</v>
      </c>
      <c r="H100">
        <v>7.1231408959704368E-5</v>
      </c>
      <c r="I100">
        <v>3.4841285464293215E-4</v>
      </c>
      <c r="J100">
        <v>0</v>
      </c>
      <c r="K100">
        <v>4.7420772601447503E-6</v>
      </c>
      <c r="L100">
        <v>7.9305347942337789E-4</v>
      </c>
      <c r="M100">
        <v>2.4723398792261264E-3</v>
      </c>
      <c r="N100">
        <v>3.2679371502633003E-3</v>
      </c>
      <c r="O100">
        <v>1.9470755090358893E-5</v>
      </c>
      <c r="P100">
        <v>2.7530537049393899E-3</v>
      </c>
      <c r="Q100">
        <v>0</v>
      </c>
      <c r="R100">
        <v>2.9034451271279238E-3</v>
      </c>
      <c r="S100">
        <v>0.10154473488501026</v>
      </c>
    </row>
    <row r="101" spans="1:19">
      <c r="A101" t="s">
        <v>100</v>
      </c>
      <c r="B101" s="33" t="s">
        <v>141</v>
      </c>
      <c r="C101">
        <v>1.5803982724893473E-2</v>
      </c>
      <c r="D101">
        <v>3.4850968220423439E-5</v>
      </c>
      <c r="E101">
        <v>3.4545784347672637E-4</v>
      </c>
      <c r="F101">
        <v>4.4685588921993258E-3</v>
      </c>
      <c r="G101">
        <v>2.8484595700817295E-4</v>
      </c>
      <c r="H101">
        <v>5.5320190769592159E-4</v>
      </c>
      <c r="I101">
        <v>1.5809655595777627E-5</v>
      </c>
      <c r="J101">
        <v>0</v>
      </c>
      <c r="K101">
        <v>3.0631760937804842E-4</v>
      </c>
      <c r="L101">
        <v>1.76643181260836E-2</v>
      </c>
      <c r="M101">
        <v>1.0747436079405759E-4</v>
      </c>
      <c r="N101">
        <v>1.1981831117928721E-3</v>
      </c>
      <c r="O101">
        <v>0</v>
      </c>
      <c r="P101">
        <v>7.903860912538363E-3</v>
      </c>
      <c r="Q101">
        <v>2.2301403970850231E-3</v>
      </c>
      <c r="R101">
        <v>1.8576744183675942E-3</v>
      </c>
      <c r="S101">
        <v>5.2774676885064764E-2</v>
      </c>
    </row>
    <row r="102" spans="1:19">
      <c r="A102" t="s">
        <v>100</v>
      </c>
      <c r="B102" s="33" t="s">
        <v>142</v>
      </c>
      <c r="C102">
        <v>1.617034862537281E-3</v>
      </c>
      <c r="D102">
        <v>1.5971492298852974E-3</v>
      </c>
      <c r="E102">
        <v>1.3832969728566624E-5</v>
      </c>
      <c r="F102">
        <v>3.666473468553022E-2</v>
      </c>
      <c r="G102">
        <v>0</v>
      </c>
      <c r="H102">
        <v>9.5759466359979228E-5</v>
      </c>
      <c r="I102">
        <v>0</v>
      </c>
      <c r="J102">
        <v>0</v>
      </c>
      <c r="K102">
        <v>0</v>
      </c>
      <c r="L102">
        <v>1.5717309965197046E-2</v>
      </c>
      <c r="M102">
        <v>3.770564814145061E-4</v>
      </c>
      <c r="N102">
        <v>9.9430883676809856E-5</v>
      </c>
      <c r="O102">
        <v>2.503762223157735E-5</v>
      </c>
      <c r="P102">
        <v>4.6658250635349674E-3</v>
      </c>
      <c r="Q102">
        <v>2.2231902227076716E-4</v>
      </c>
      <c r="R102">
        <v>1.5122425131366413E-3</v>
      </c>
      <c r="S102">
        <v>6.2607732765627588E-2</v>
      </c>
    </row>
    <row r="103" spans="1:19">
      <c r="A103" t="s">
        <v>100</v>
      </c>
      <c r="B103" s="33" t="s">
        <v>143</v>
      </c>
      <c r="C103">
        <v>8.7059808705660657E-3</v>
      </c>
      <c r="D103">
        <v>1.4306200285651993E-4</v>
      </c>
      <c r="E103">
        <v>3.3542917833884189E-4</v>
      </c>
      <c r="F103">
        <v>3.5642487830983782E-2</v>
      </c>
      <c r="G103">
        <v>2.6072055686858775E-2</v>
      </c>
      <c r="H103">
        <v>5.0910317608598987E-4</v>
      </c>
      <c r="I103">
        <v>4.5084689999974614E-5</v>
      </c>
      <c r="J103">
        <v>0</v>
      </c>
      <c r="K103">
        <v>0</v>
      </c>
      <c r="L103">
        <v>1.6050232137956755E-2</v>
      </c>
      <c r="M103">
        <v>6.9563420344209703E-4</v>
      </c>
      <c r="N103">
        <v>9.5027852967888293E-5</v>
      </c>
      <c r="O103">
        <v>0</v>
      </c>
      <c r="P103">
        <v>3.664133702097061E-3</v>
      </c>
      <c r="Q103">
        <v>0</v>
      </c>
      <c r="R103">
        <v>4.060840097537266E-4</v>
      </c>
      <c r="S103">
        <v>9.236431534179701E-2</v>
      </c>
    </row>
    <row r="104" spans="1:19">
      <c r="A104" t="s">
        <v>100</v>
      </c>
      <c r="B104" s="33" t="s">
        <v>144</v>
      </c>
      <c r="C104">
        <v>8.1158540505015253E-3</v>
      </c>
      <c r="D104">
        <v>0</v>
      </c>
      <c r="E104">
        <v>3.4156309718869071E-4</v>
      </c>
      <c r="F104">
        <v>8.4335581549908056E-3</v>
      </c>
      <c r="G104">
        <v>0</v>
      </c>
      <c r="H104">
        <v>1.3228351285654583E-4</v>
      </c>
      <c r="I104">
        <v>0</v>
      </c>
      <c r="J104">
        <v>0</v>
      </c>
      <c r="K104">
        <v>1.35230702486E-5</v>
      </c>
      <c r="L104">
        <v>1.4274962629620802E-2</v>
      </c>
      <c r="M104">
        <v>7.2952493947120445E-5</v>
      </c>
      <c r="N104">
        <v>1.2714385033074649E-3</v>
      </c>
      <c r="O104">
        <v>1.8140340906913632E-5</v>
      </c>
      <c r="P104">
        <v>3.738022618385628E-3</v>
      </c>
      <c r="Q104">
        <v>0</v>
      </c>
      <c r="R104">
        <v>4.6328767813719196E-4</v>
      </c>
      <c r="S104">
        <v>3.6875586149960782E-2</v>
      </c>
    </row>
    <row r="105" spans="1:19">
      <c r="A105" t="s">
        <v>100</v>
      </c>
      <c r="B105" s="33" t="s">
        <v>145</v>
      </c>
      <c r="C105">
        <v>3.9445653407454984E-4</v>
      </c>
      <c r="D105">
        <v>1.8846769927827189E-4</v>
      </c>
      <c r="E105">
        <v>3.0638118652681623E-4</v>
      </c>
      <c r="F105">
        <v>0</v>
      </c>
      <c r="G105">
        <v>2.5968604424875252E-4</v>
      </c>
      <c r="H105">
        <v>0</v>
      </c>
      <c r="I105">
        <v>0</v>
      </c>
      <c r="J105">
        <v>0</v>
      </c>
      <c r="K105">
        <v>0</v>
      </c>
      <c r="L105">
        <v>1.47821707034268E-3</v>
      </c>
      <c r="M105">
        <v>4.1019092395480072E-3</v>
      </c>
      <c r="N105">
        <v>1.0071028460808762E-2</v>
      </c>
      <c r="O105">
        <v>3.4535210694380813E-6</v>
      </c>
      <c r="P105">
        <v>4.9028994679005677E-3</v>
      </c>
      <c r="Q105">
        <v>4.6252644381183927E-8</v>
      </c>
      <c r="R105">
        <v>1.7240367922966016E-4</v>
      </c>
      <c r="S105">
        <v>2.1878949155961891E-2</v>
      </c>
    </row>
    <row r="106" spans="1:19">
      <c r="A106" t="s">
        <v>100</v>
      </c>
      <c r="B106" s="33" t="s">
        <v>146</v>
      </c>
      <c r="C106">
        <v>3.8563396836011066E-4</v>
      </c>
      <c r="D106">
        <v>0</v>
      </c>
      <c r="E106">
        <v>2.69948797222197E-4</v>
      </c>
      <c r="F106">
        <v>4.0738594095159897E-3</v>
      </c>
      <c r="G106">
        <v>0</v>
      </c>
      <c r="H106">
        <v>6.333558712157128E-5</v>
      </c>
      <c r="I106">
        <v>4.2028291762363779E-5</v>
      </c>
      <c r="J106">
        <v>0</v>
      </c>
      <c r="K106">
        <v>9.5930625097434552E-4</v>
      </c>
      <c r="L106">
        <v>1.6730327643550424E-2</v>
      </c>
      <c r="M106">
        <v>4.7651076786259239E-4</v>
      </c>
      <c r="N106">
        <v>3.5878315281401285E-5</v>
      </c>
      <c r="O106">
        <v>1.781223794207476E-5</v>
      </c>
      <c r="P106">
        <v>3.0521926244198028E-3</v>
      </c>
      <c r="Q106">
        <v>3.5197019272459329E-6</v>
      </c>
      <c r="R106">
        <v>1.4573213708501953E-4</v>
      </c>
      <c r="S106">
        <v>2.6256085733052714E-2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2.7047152473480551E-5</v>
      </c>
      <c r="F107">
        <v>3.9602764256869705E-3</v>
      </c>
      <c r="G107">
        <v>2.5244575615701592E-4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3.796249792742401E-6</v>
      </c>
      <c r="N107">
        <v>3.5665620098956907E-4</v>
      </c>
      <c r="O107">
        <v>0</v>
      </c>
      <c r="P107">
        <v>6.4389293470910047E-3</v>
      </c>
      <c r="Q107">
        <v>0</v>
      </c>
      <c r="R107">
        <v>9.6412406094259495E-5</v>
      </c>
      <c r="S107">
        <v>1.1135563538346105E-2</v>
      </c>
    </row>
    <row r="108" spans="1:19">
      <c r="A108" t="s">
        <v>100</v>
      </c>
      <c r="B108" s="33" t="s">
        <v>148</v>
      </c>
      <c r="C108">
        <v>0</v>
      </c>
      <c r="D108">
        <v>2.3250724321632887E-5</v>
      </c>
      <c r="E108">
        <v>2.5975652756948797E-4</v>
      </c>
      <c r="F108">
        <v>0</v>
      </c>
      <c r="G108">
        <v>0</v>
      </c>
      <c r="H108">
        <v>1.2195198498599069E-4</v>
      </c>
      <c r="I108">
        <v>0</v>
      </c>
      <c r="J108">
        <v>0</v>
      </c>
      <c r="K108">
        <v>1.2606309191309784E-5</v>
      </c>
      <c r="L108">
        <v>1.4720920433511253E-2</v>
      </c>
      <c r="M108">
        <v>4.1407754632736271E-3</v>
      </c>
      <c r="N108">
        <v>7.973467440969273E-6</v>
      </c>
      <c r="O108">
        <v>4.1386795396614051E-6</v>
      </c>
      <c r="P108">
        <v>4.4912112414898786E-3</v>
      </c>
      <c r="Q108">
        <v>4.4281708966309452E-8</v>
      </c>
      <c r="R108">
        <v>5.0674756153057388E-5</v>
      </c>
      <c r="S108">
        <v>2.3833303869253086E-2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5.2214494067348571E-4</v>
      </c>
      <c r="F109">
        <v>0</v>
      </c>
      <c r="G109">
        <v>0</v>
      </c>
      <c r="H109">
        <v>0</v>
      </c>
      <c r="I109">
        <v>4.0237366312645406E-5</v>
      </c>
      <c r="J109">
        <v>0</v>
      </c>
      <c r="K109">
        <v>0</v>
      </c>
      <c r="L109">
        <v>2.7524481942343471E-2</v>
      </c>
      <c r="M109">
        <v>1.6587433620074421E-4</v>
      </c>
      <c r="N109">
        <v>7.1999286790358497E-6</v>
      </c>
      <c r="O109">
        <v>0</v>
      </c>
      <c r="P109">
        <v>1.9940182185731459E-3</v>
      </c>
      <c r="Q109">
        <v>8.5895567991656208E-8</v>
      </c>
      <c r="R109">
        <v>2.6940064788760765E-5</v>
      </c>
      <c r="S109">
        <v>3.0280982693113856E-2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2.606363491047814E-4</v>
      </c>
      <c r="F110">
        <v>0</v>
      </c>
      <c r="G110">
        <v>0</v>
      </c>
      <c r="H110">
        <v>0</v>
      </c>
      <c r="I110">
        <v>7.8050541957530584E-5</v>
      </c>
      <c r="J110">
        <v>0</v>
      </c>
      <c r="K110">
        <v>0</v>
      </c>
      <c r="L110">
        <v>1.395251248507634E-2</v>
      </c>
      <c r="M110">
        <v>1.0039475284884247E-5</v>
      </c>
      <c r="N110">
        <v>1.614692741451762E-4</v>
      </c>
      <c r="O110">
        <v>3.2702576073725953E-5</v>
      </c>
      <c r="P110">
        <v>2.2213284901972941E-3</v>
      </c>
      <c r="Q110">
        <v>0</v>
      </c>
      <c r="R110">
        <v>2.5454671344959934E-4</v>
      </c>
      <c r="S110">
        <v>1.6971285905469813E-2</v>
      </c>
    </row>
    <row r="111" spans="1:19">
      <c r="A111" t="s">
        <v>100</v>
      </c>
      <c r="B111" s="33" t="s">
        <v>151</v>
      </c>
      <c r="C111">
        <v>6.048074199306086E-3</v>
      </c>
      <c r="D111">
        <v>2.203321831717453E-5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1.2069124380564844E-5</v>
      </c>
      <c r="L111">
        <v>1.2467469410768928E-2</v>
      </c>
      <c r="M111">
        <v>3.4554207297015083E-3</v>
      </c>
      <c r="N111">
        <v>2.6669829678027668E-6</v>
      </c>
      <c r="O111">
        <v>8.3085053065312664E-7</v>
      </c>
      <c r="P111">
        <v>1.0772856887637516E-3</v>
      </c>
      <c r="Q111">
        <v>0</v>
      </c>
      <c r="R111">
        <v>1.8919694567642864E-4</v>
      </c>
      <c r="S111">
        <v>2.3275047150150385E-2</v>
      </c>
    </row>
    <row r="112" spans="1:19">
      <c r="A112" t="s">
        <v>100</v>
      </c>
      <c r="B112" s="33" t="s">
        <v>152</v>
      </c>
      <c r="C112">
        <v>7.6481130825634125E-3</v>
      </c>
      <c r="D112">
        <v>0</v>
      </c>
      <c r="E112">
        <v>2.4342437226043678E-4</v>
      </c>
      <c r="F112">
        <v>0</v>
      </c>
      <c r="G112">
        <v>0</v>
      </c>
      <c r="H112">
        <v>1.1412151925327407E-4</v>
      </c>
      <c r="I112">
        <v>0</v>
      </c>
      <c r="J112">
        <v>0</v>
      </c>
      <c r="K112">
        <v>2.3411117207161602E-5</v>
      </c>
      <c r="L112">
        <v>0</v>
      </c>
      <c r="M112">
        <v>2.6616510604426935E-4</v>
      </c>
      <c r="N112">
        <v>5.6340557490486276E-6</v>
      </c>
      <c r="O112">
        <v>1.7592964319107507E-5</v>
      </c>
      <c r="P112">
        <v>2.4678942484079869E-3</v>
      </c>
      <c r="Q112">
        <v>4.1125655769747027E-8</v>
      </c>
      <c r="R112">
        <v>2.8640567244053727E-5</v>
      </c>
      <c r="S112">
        <v>1.0815038158511925E-2</v>
      </c>
    </row>
    <row r="113" spans="1:19">
      <c r="A113" t="s">
        <v>100</v>
      </c>
      <c r="B113" s="33" t="s">
        <v>153</v>
      </c>
      <c r="C113">
        <v>3.3200503580133045E-4</v>
      </c>
      <c r="D113">
        <v>0</v>
      </c>
      <c r="E113">
        <v>1.0942685242931738E-5</v>
      </c>
      <c r="F113">
        <v>0</v>
      </c>
      <c r="G113">
        <v>0</v>
      </c>
      <c r="H113">
        <v>0</v>
      </c>
      <c r="I113">
        <v>3.7369561733502366E-5</v>
      </c>
      <c r="J113">
        <v>0</v>
      </c>
      <c r="K113">
        <v>0</v>
      </c>
      <c r="L113">
        <v>5.604516600818954E-4</v>
      </c>
      <c r="M113">
        <v>1.0415604591695882E-4</v>
      </c>
      <c r="N113">
        <v>2.0189030848882794E-5</v>
      </c>
      <c r="O113">
        <v>0</v>
      </c>
      <c r="P113">
        <v>3.300285521214974E-3</v>
      </c>
      <c r="Q113">
        <v>0</v>
      </c>
      <c r="R113">
        <v>5.1912172246204591E-5</v>
      </c>
      <c r="S113">
        <v>4.4173117128707418E-3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1.0746027900854216E-5</v>
      </c>
      <c r="F114">
        <v>0</v>
      </c>
      <c r="G114">
        <v>0</v>
      </c>
      <c r="H114">
        <v>5.5126794229920506E-5</v>
      </c>
      <c r="I114">
        <v>0</v>
      </c>
      <c r="J114">
        <v>0</v>
      </c>
      <c r="K114">
        <v>0</v>
      </c>
      <c r="L114">
        <v>5.5037945829994328E-4</v>
      </c>
      <c r="M114">
        <v>9.1604601601904534E-3</v>
      </c>
      <c r="N114">
        <v>1.3653633915033936E-4</v>
      </c>
      <c r="O114">
        <v>2.1146088192980361E-6</v>
      </c>
      <c r="P114">
        <v>2.9291057463485259E-3</v>
      </c>
      <c r="Q114">
        <v>3.9923481409687156E-8</v>
      </c>
      <c r="R114">
        <v>6.4018997008474798E-5</v>
      </c>
      <c r="S114">
        <v>1.2908528055334045E-2</v>
      </c>
    </row>
    <row r="115" spans="1:19">
      <c r="A115" t="s">
        <v>100</v>
      </c>
      <c r="B115" s="33" t="s">
        <v>155</v>
      </c>
      <c r="C115">
        <v>0</v>
      </c>
      <c r="D115">
        <v>2.0539534105745716E-5</v>
      </c>
      <c r="E115">
        <v>4.6852059289559378E-5</v>
      </c>
      <c r="F115">
        <v>0</v>
      </c>
      <c r="G115">
        <v>0</v>
      </c>
      <c r="H115">
        <v>0</v>
      </c>
      <c r="I115">
        <v>3.6277187187572224E-5</v>
      </c>
      <c r="J115">
        <v>0</v>
      </c>
      <c r="K115">
        <v>1.1208931645856346E-5</v>
      </c>
      <c r="L115">
        <v>0</v>
      </c>
      <c r="M115">
        <v>4.8157609576802152E-2</v>
      </c>
      <c r="N115">
        <v>3.2911423097914394E-6</v>
      </c>
      <c r="O115">
        <v>1.495530955175628E-5</v>
      </c>
      <c r="P115">
        <v>1.2397021913734818E-4</v>
      </c>
      <c r="Q115">
        <v>6.5749647897206387E-4</v>
      </c>
      <c r="R115">
        <v>1.7855469801730806E-4</v>
      </c>
      <c r="S115">
        <v>4.9250755137165925E-2</v>
      </c>
    </row>
    <row r="116" spans="1:19">
      <c r="A116" t="s">
        <v>100</v>
      </c>
      <c r="B116" s="33" t="s">
        <v>156</v>
      </c>
      <c r="C116">
        <v>6.5528002562622589E-3</v>
      </c>
      <c r="D116">
        <v>0</v>
      </c>
      <c r="E116">
        <v>0</v>
      </c>
      <c r="F116">
        <v>0</v>
      </c>
      <c r="G116">
        <v>0</v>
      </c>
      <c r="H116">
        <v>5.3589808008958073E-5</v>
      </c>
      <c r="I116">
        <v>3.5677497983499507E-5</v>
      </c>
      <c r="J116">
        <v>0</v>
      </c>
      <c r="K116">
        <v>0</v>
      </c>
      <c r="L116">
        <v>0</v>
      </c>
      <c r="M116">
        <v>3.0204692460866767E-4</v>
      </c>
      <c r="N116">
        <v>2.0385755226115521E-6</v>
      </c>
      <c r="O116">
        <v>2.0558793078773174E-6</v>
      </c>
      <c r="P116">
        <v>1.6552033556678225E-3</v>
      </c>
      <c r="Q116">
        <v>9.179442831366913E-2</v>
      </c>
      <c r="R116">
        <v>1.8554598771913788E-4</v>
      </c>
      <c r="S116">
        <v>0.10058338659877109</v>
      </c>
    </row>
    <row r="117" spans="1:19">
      <c r="A117" t="s">
        <v>100</v>
      </c>
      <c r="B117" s="33" t="s">
        <v>157</v>
      </c>
      <c r="C117">
        <v>6.4350360829550368E-3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1.0881275900209708E-5</v>
      </c>
      <c r="L117">
        <v>1.206994040671816E-3</v>
      </c>
      <c r="M117">
        <v>1.6901715716164389E-3</v>
      </c>
      <c r="N117">
        <v>1.4391507540256754E-4</v>
      </c>
      <c r="O117">
        <v>2.0459389645233195E-6</v>
      </c>
      <c r="P117">
        <v>1.9710371767889256E-3</v>
      </c>
      <c r="Q117">
        <v>0</v>
      </c>
      <c r="R117">
        <v>6.4636483166680136E-5</v>
      </c>
      <c r="S117">
        <v>1.1524717645215787E-2</v>
      </c>
    </row>
    <row r="118" spans="1:19">
      <c r="A118" t="s">
        <v>100</v>
      </c>
      <c r="B118" s="33" t="s">
        <v>158</v>
      </c>
      <c r="C118">
        <v>0</v>
      </c>
      <c r="D118">
        <v>1.9664295717092273E-5</v>
      </c>
      <c r="E118">
        <v>2.0090910256231886E-5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1.0701400220969326E-5</v>
      </c>
      <c r="L118">
        <v>2.2216249481630257E-3</v>
      </c>
      <c r="M118">
        <v>5.4853798803655707E-5</v>
      </c>
      <c r="N118">
        <v>2.3559948862938995E-6</v>
      </c>
      <c r="O118">
        <v>0</v>
      </c>
      <c r="P118">
        <v>1.3033465586627102E-3</v>
      </c>
      <c r="Q118">
        <v>7.4102452174429345E-8</v>
      </c>
      <c r="R118">
        <v>4.7748063018104858E-5</v>
      </c>
      <c r="S118">
        <v>3.6804600718483016E-3</v>
      </c>
    </row>
    <row r="119" spans="1:19">
      <c r="A119" t="s">
        <v>100</v>
      </c>
      <c r="B119" s="33" t="s">
        <v>159</v>
      </c>
      <c r="C119">
        <v>0</v>
      </c>
      <c r="D119">
        <v>1.91181547621877E-5</v>
      </c>
      <c r="E119">
        <v>2.1885370485863476E-5</v>
      </c>
      <c r="F119">
        <v>0</v>
      </c>
      <c r="G119">
        <v>0</v>
      </c>
      <c r="H119">
        <v>0</v>
      </c>
      <c r="I119">
        <v>3.3733808677993693E-5</v>
      </c>
      <c r="J119">
        <v>0</v>
      </c>
      <c r="K119">
        <v>0</v>
      </c>
      <c r="L119">
        <v>0</v>
      </c>
      <c r="M119">
        <v>3.390234717715046E-4</v>
      </c>
      <c r="N119">
        <v>2.4460450872076933E-4</v>
      </c>
      <c r="O119">
        <v>1.9638960512824433E-6</v>
      </c>
      <c r="P119">
        <v>3.2951144706139246E-4</v>
      </c>
      <c r="Q119">
        <v>0</v>
      </c>
      <c r="R119">
        <v>1.1938142242229333E-4</v>
      </c>
      <c r="S119">
        <v>1.1092220802879638E-3</v>
      </c>
    </row>
    <row r="120" spans="1:19">
      <c r="A120" t="s">
        <v>100</v>
      </c>
      <c r="B120" s="33" t="s">
        <v>160</v>
      </c>
      <c r="C120">
        <v>0</v>
      </c>
      <c r="D120">
        <v>1.9025716931908576E-5</v>
      </c>
      <c r="E120">
        <v>4.2166853360592338E-4</v>
      </c>
      <c r="F120">
        <v>0</v>
      </c>
      <c r="G120">
        <v>0</v>
      </c>
      <c r="H120">
        <v>0</v>
      </c>
      <c r="I120">
        <v>3.3600708182479622E-5</v>
      </c>
      <c r="J120">
        <v>0</v>
      </c>
      <c r="K120">
        <v>0</v>
      </c>
      <c r="L120">
        <v>2.1596603065660247E-2</v>
      </c>
      <c r="M120">
        <v>1.5275013422879624E-3</v>
      </c>
      <c r="N120">
        <v>2.6127297069855615E-5</v>
      </c>
      <c r="O120">
        <v>0</v>
      </c>
      <c r="P120">
        <v>2.3503019683523974E-4</v>
      </c>
      <c r="Q120">
        <v>0</v>
      </c>
      <c r="R120">
        <v>2.2954431073785031E-4</v>
      </c>
      <c r="S120">
        <v>2.4089101171455241E-2</v>
      </c>
    </row>
    <row r="121" spans="1:19">
      <c r="A121" t="s">
        <v>100</v>
      </c>
      <c r="B121" s="33" t="s">
        <v>161</v>
      </c>
      <c r="C121">
        <v>1.0885213273070349E-2</v>
      </c>
      <c r="D121">
        <v>0</v>
      </c>
      <c r="E121">
        <v>3.0949165015337066E-5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3.8984361165717019E-4</v>
      </c>
      <c r="N121">
        <v>4.1439275380028562E-6</v>
      </c>
      <c r="O121">
        <v>1.9064880979191567E-6</v>
      </c>
      <c r="P121">
        <v>6.2967279906622764E-4</v>
      </c>
      <c r="Q121">
        <v>3.5795444830455381E-8</v>
      </c>
      <c r="R121">
        <v>1.7881058072077849E-4</v>
      </c>
      <c r="S121">
        <v>1.2120575640551579E-2</v>
      </c>
    </row>
    <row r="122" spans="1:19">
      <c r="A122" t="s">
        <v>100</v>
      </c>
      <c r="B122" s="33" t="s">
        <v>162</v>
      </c>
      <c r="C122">
        <v>1.1458119234788455E-3</v>
      </c>
      <c r="D122">
        <v>1.8262778608280072E-5</v>
      </c>
      <c r="E122">
        <v>0</v>
      </c>
      <c r="F122">
        <v>0</v>
      </c>
      <c r="G122">
        <v>0</v>
      </c>
      <c r="H122">
        <v>0</v>
      </c>
      <c r="I122">
        <v>3.2526171048097297E-5</v>
      </c>
      <c r="J122">
        <v>0</v>
      </c>
      <c r="K122">
        <v>2.0196865092358962E-5</v>
      </c>
      <c r="L122">
        <v>1.6052682123905981E-3</v>
      </c>
      <c r="M122">
        <v>2.247348189126086E-4</v>
      </c>
      <c r="N122">
        <v>1.5413059437019427E-4</v>
      </c>
      <c r="O122">
        <v>1.8749724149669245E-6</v>
      </c>
      <c r="P122">
        <v>9.7154426258683202E-4</v>
      </c>
      <c r="Q122">
        <v>0</v>
      </c>
      <c r="R122">
        <v>8.0679343792411373E-5</v>
      </c>
      <c r="S122">
        <v>4.2550299427261962E-3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1.1007589165998866E-3</v>
      </c>
      <c r="M123">
        <v>1.4966970364556076E-3</v>
      </c>
      <c r="N123">
        <v>4.3753069665086741E-6</v>
      </c>
      <c r="O123">
        <v>0</v>
      </c>
      <c r="P123">
        <v>6.6809670151357636E-4</v>
      </c>
      <c r="Q123">
        <v>3.4797437820088817E-8</v>
      </c>
      <c r="R123">
        <v>1.6055507298773364E-5</v>
      </c>
      <c r="S123">
        <v>3.2860182663512205E-3</v>
      </c>
    </row>
    <row r="124" spans="1:19">
      <c r="A124" t="s">
        <v>100</v>
      </c>
      <c r="B124" s="33" t="s">
        <v>164</v>
      </c>
      <c r="C124">
        <v>0</v>
      </c>
      <c r="D124">
        <v>1.7728927164339936E-5</v>
      </c>
      <c r="E124">
        <v>1.9696833437266026E-4</v>
      </c>
      <c r="F124">
        <v>0</v>
      </c>
      <c r="G124">
        <v>0</v>
      </c>
      <c r="H124">
        <v>0</v>
      </c>
      <c r="I124">
        <v>3.1619311191555255E-5</v>
      </c>
      <c r="J124">
        <v>0</v>
      </c>
      <c r="K124">
        <v>9.7561654744948711E-6</v>
      </c>
      <c r="L124">
        <v>1.0088129881481223E-2</v>
      </c>
      <c r="M124">
        <v>1.2411566844985344E-3</v>
      </c>
      <c r="N124">
        <v>1.1459543592629018E-4</v>
      </c>
      <c r="O124">
        <v>0</v>
      </c>
      <c r="P124">
        <v>1.1100963120114216E-4</v>
      </c>
      <c r="Q124">
        <v>0</v>
      </c>
      <c r="R124">
        <v>6.5458628476733338E-5</v>
      </c>
      <c r="S124">
        <v>1.1876422999762326E-2</v>
      </c>
    </row>
    <row r="125" spans="1:19">
      <c r="A125" t="s">
        <v>100</v>
      </c>
      <c r="B125" s="33" t="s">
        <v>165</v>
      </c>
      <c r="C125">
        <v>2.6967589721849095E-4</v>
      </c>
      <c r="D125">
        <v>0</v>
      </c>
      <c r="E125">
        <v>4.9143715594612836E-5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4.590015032661654E-4</v>
      </c>
      <c r="M125">
        <v>1.762807806299449E-3</v>
      </c>
      <c r="N125">
        <v>1.3056941117106646E-4</v>
      </c>
      <c r="O125">
        <v>0</v>
      </c>
      <c r="P125">
        <v>2.2910471412096456E-4</v>
      </c>
      <c r="Q125">
        <v>0</v>
      </c>
      <c r="R125">
        <v>1.5362046423206266E-4</v>
      </c>
      <c r="S125">
        <v>3.0539235120272679E-3</v>
      </c>
    </row>
    <row r="126" spans="1:19">
      <c r="A126" t="s">
        <v>100</v>
      </c>
      <c r="B126" s="33" t="s">
        <v>166</v>
      </c>
      <c r="C126">
        <v>5.3935179443982406E-3</v>
      </c>
      <c r="D126">
        <v>1.7435854656744354E-5</v>
      </c>
      <c r="E126">
        <v>1.9342850221570895E-4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9.4841545202895006E-6</v>
      </c>
      <c r="L126">
        <v>9.9068302493776628E-3</v>
      </c>
      <c r="M126">
        <v>2.2419552976060686E-4</v>
      </c>
      <c r="N126">
        <v>3.8544579243904309E-6</v>
      </c>
      <c r="O126">
        <v>1.7728250100990106E-6</v>
      </c>
      <c r="P126">
        <v>4.9368618737410941E-4</v>
      </c>
      <c r="Q126">
        <v>0</v>
      </c>
      <c r="R126">
        <v>6.8156841226851839E-5</v>
      </c>
      <c r="S126">
        <v>1.6312362546443637E-2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1.2417717865691458E-3</v>
      </c>
      <c r="N127">
        <v>1.7975541545034446E-5</v>
      </c>
      <c r="O127">
        <v>1.7658301317557967E-6</v>
      </c>
      <c r="P127">
        <v>1.060911231233419E-3</v>
      </c>
      <c r="Q127">
        <v>0</v>
      </c>
      <c r="R127">
        <v>1.1611483678564127E-5</v>
      </c>
      <c r="S127">
        <v>2.3340358731047672E-3</v>
      </c>
    </row>
    <row r="128" spans="1:19">
      <c r="A128" t="s">
        <v>100</v>
      </c>
      <c r="B128" s="33" t="s">
        <v>168</v>
      </c>
      <c r="C128">
        <v>2.5555452966230519E-4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0.26291021991665531</v>
      </c>
      <c r="K128">
        <v>0</v>
      </c>
      <c r="L128">
        <v>2.0579928519737223E-3</v>
      </c>
      <c r="M128">
        <v>1.1711476199227633E-4</v>
      </c>
      <c r="N128">
        <v>1.8010071181961962E-5</v>
      </c>
      <c r="O128">
        <v>0</v>
      </c>
      <c r="P128">
        <v>1.257398859936032E-3</v>
      </c>
      <c r="Q128">
        <v>0</v>
      </c>
      <c r="R128">
        <v>1.4050678100119285E-5</v>
      </c>
      <c r="S128">
        <v>0.26663034166966781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8.3543469248104074E-6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1.2655139087085487E-3</v>
      </c>
      <c r="N129">
        <v>3.4576031016086972E-7</v>
      </c>
      <c r="O129">
        <v>1.709359594315174E-6</v>
      </c>
      <c r="P129">
        <v>4.2248456422910863E-4</v>
      </c>
      <c r="Q129">
        <v>0</v>
      </c>
      <c r="R129">
        <v>0.10013847112297647</v>
      </c>
      <c r="S129">
        <v>0.10183687906265959</v>
      </c>
    </row>
    <row r="130" spans="1:19">
      <c r="A130" t="s">
        <v>100</v>
      </c>
      <c r="B130" s="33" t="s">
        <v>170</v>
      </c>
      <c r="C130">
        <v>5.11109059326742E-3</v>
      </c>
      <c r="D130">
        <v>3.290687171775275E-5</v>
      </c>
      <c r="E130">
        <v>3.8055060303954225E-4</v>
      </c>
      <c r="F130">
        <v>1.6355436268423205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4.2788470096510878E-4</v>
      </c>
      <c r="M130">
        <v>1.5188968714614504E-3</v>
      </c>
      <c r="N130">
        <v>2.1099177511541001E-4</v>
      </c>
      <c r="O130">
        <v>0</v>
      </c>
      <c r="P130">
        <v>3.2104406809452257E-5</v>
      </c>
      <c r="Q130">
        <v>0</v>
      </c>
      <c r="R130">
        <v>1.1835877264267936E-3</v>
      </c>
      <c r="S130">
        <v>1.6444416403912783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1.8521935667767053E-2</v>
      </c>
      <c r="M131">
        <v>9.1678419319229931E-5</v>
      </c>
      <c r="N131">
        <v>3.2660498954228956E-6</v>
      </c>
      <c r="O131">
        <v>1.6617010613062533E-6</v>
      </c>
      <c r="P131">
        <v>3.9241737752959693E-4</v>
      </c>
      <c r="Q131">
        <v>0</v>
      </c>
      <c r="R131">
        <v>1.7037659651109038E-5</v>
      </c>
      <c r="S131">
        <v>1.9027996875252029E-2</v>
      </c>
    </row>
    <row r="132" spans="1:19">
      <c r="A132" t="s">
        <v>100</v>
      </c>
      <c r="B132" s="33" t="s">
        <v>172</v>
      </c>
      <c r="C132">
        <v>0</v>
      </c>
      <c r="D132">
        <v>1.5895778095131874E-5</v>
      </c>
      <c r="E132">
        <v>7.9983483367573882E-6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1.22116451032106E-4</v>
      </c>
      <c r="N132">
        <v>1.1471669794538286E-4</v>
      </c>
      <c r="O132">
        <v>0</v>
      </c>
      <c r="P132">
        <v>5.444266736773784E-4</v>
      </c>
      <c r="Q132">
        <v>0</v>
      </c>
      <c r="R132">
        <v>1.7800491376007699E-5</v>
      </c>
      <c r="S132">
        <v>8.2295444053670508E-4</v>
      </c>
    </row>
    <row r="133" spans="1:19">
      <c r="A133" t="s">
        <v>100</v>
      </c>
      <c r="B133" s="33" t="s">
        <v>173</v>
      </c>
      <c r="C133">
        <v>2.3822988100619114E-4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1.378381300856546E-3</v>
      </c>
      <c r="M133">
        <v>6.747852254207487E-5</v>
      </c>
      <c r="N133">
        <v>1.6557084554946755E-5</v>
      </c>
      <c r="O133">
        <v>0</v>
      </c>
      <c r="P133">
        <v>8.7064919691570708E-4</v>
      </c>
      <c r="Q133">
        <v>0</v>
      </c>
      <c r="R133">
        <v>4.8987479582152105E-5</v>
      </c>
      <c r="S133">
        <v>2.6202834652622187E-3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2.569999855461802E-5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2.2991980767965714E-3</v>
      </c>
      <c r="N134">
        <v>5.6763590432495903E-6</v>
      </c>
      <c r="O134">
        <v>0</v>
      </c>
      <c r="P134">
        <v>8.8157354328366466E-4</v>
      </c>
      <c r="Q134">
        <v>0</v>
      </c>
      <c r="R134">
        <v>1.3741588114690728E-4</v>
      </c>
      <c r="S134">
        <v>3.3495638589329246E-3</v>
      </c>
    </row>
    <row r="135" spans="1:19">
      <c r="A135" t="s">
        <v>100</v>
      </c>
      <c r="B135" s="33" t="s">
        <v>175</v>
      </c>
      <c r="C135">
        <v>4.2881378581398621E-3</v>
      </c>
      <c r="D135">
        <v>1.5452589039011144E-5</v>
      </c>
      <c r="E135">
        <v>1.7796657563673435E-4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9.5131907155519002E-3</v>
      </c>
      <c r="M135">
        <v>2.3961864476618189E-5</v>
      </c>
      <c r="N135">
        <v>1.125430817676687E-4</v>
      </c>
      <c r="O135">
        <v>0</v>
      </c>
      <c r="P135">
        <v>9.693352625248508E-4</v>
      </c>
      <c r="Q135">
        <v>0</v>
      </c>
      <c r="R135">
        <v>6.4724304293051205E-5</v>
      </c>
      <c r="S135">
        <v>1.5165312251383511E-2</v>
      </c>
    </row>
    <row r="136" spans="1:19">
      <c r="A136" t="s">
        <v>100</v>
      </c>
      <c r="B136" s="33" t="s">
        <v>176</v>
      </c>
      <c r="C136">
        <v>4.7645976201238227E-4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1.0540328579278224E-3</v>
      </c>
      <c r="N136">
        <v>1.5336895975437415E-6</v>
      </c>
      <c r="O136">
        <v>0</v>
      </c>
      <c r="P136">
        <v>3.068790345572836E-5</v>
      </c>
      <c r="Q136">
        <v>0</v>
      </c>
      <c r="R136">
        <v>0</v>
      </c>
      <c r="S136">
        <v>1.5627142129801541E-3</v>
      </c>
    </row>
    <row r="137" spans="1:19">
      <c r="A137" t="s">
        <v>100</v>
      </c>
      <c r="B137" s="33" t="s">
        <v>177</v>
      </c>
      <c r="C137">
        <v>2.2807833929761046E-4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9.180030065323308E-4</v>
      </c>
      <c r="M137">
        <v>0</v>
      </c>
      <c r="N137">
        <v>1.4566613253386151E-5</v>
      </c>
      <c r="O137">
        <v>0</v>
      </c>
      <c r="P137">
        <v>5.2274119126849428E-4</v>
      </c>
      <c r="Q137">
        <v>0</v>
      </c>
      <c r="R137">
        <v>1.8568721660727761E-5</v>
      </c>
      <c r="S137">
        <v>1.70195787211469E-3</v>
      </c>
    </row>
    <row r="138" spans="1:19">
      <c r="A138" t="s">
        <v>100</v>
      </c>
      <c r="B138" s="33" t="s">
        <v>178</v>
      </c>
      <c r="C138">
        <v>0</v>
      </c>
      <c r="D138">
        <v>0</v>
      </c>
      <c r="E138">
        <v>7.428288661293081E-6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3.8045476218684371E-4</v>
      </c>
      <c r="M138">
        <v>1.0246454429410079E-3</v>
      </c>
      <c r="N138">
        <v>1.4159202361696543E-6</v>
      </c>
      <c r="O138">
        <v>0</v>
      </c>
      <c r="P138">
        <v>5.2284269767000069E-5</v>
      </c>
      <c r="Q138">
        <v>0</v>
      </c>
      <c r="R138">
        <v>1.4005001304440157E-4</v>
      </c>
      <c r="S138">
        <v>1.6062786968973342E-3</v>
      </c>
    </row>
    <row r="139" spans="1:19">
      <c r="A139" t="s">
        <v>100</v>
      </c>
      <c r="B139" s="33" t="s">
        <v>179</v>
      </c>
      <c r="C139">
        <v>5.0039823718250886E-3</v>
      </c>
      <c r="D139">
        <v>0</v>
      </c>
      <c r="E139">
        <v>1.6131411147823904E-4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1.7724949632480502E-6</v>
      </c>
      <c r="O139">
        <v>0</v>
      </c>
      <c r="P139">
        <v>5.6099768718276266E-4</v>
      </c>
      <c r="Q139">
        <v>0</v>
      </c>
      <c r="R139">
        <v>0</v>
      </c>
      <c r="S139">
        <v>5.7280666654833112E-3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2.3919841258046581E-5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8.631360494433693E-3</v>
      </c>
      <c r="M140">
        <v>0</v>
      </c>
      <c r="N140">
        <v>0</v>
      </c>
      <c r="O140">
        <v>0</v>
      </c>
      <c r="P140">
        <v>1.5039574796809063E-3</v>
      </c>
      <c r="Q140">
        <v>0</v>
      </c>
      <c r="R140">
        <v>1.2766500158889471E-4</v>
      </c>
      <c r="S140">
        <v>1.0286902817028931E-2</v>
      </c>
    </row>
    <row r="141" spans="1:19">
      <c r="A141" t="s">
        <v>100</v>
      </c>
      <c r="B141" s="33" t="s">
        <v>181</v>
      </c>
      <c r="C141">
        <v>3.9913896192231846E-3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6.1712721544537885E-5</v>
      </c>
      <c r="Q141">
        <v>0</v>
      </c>
      <c r="R141">
        <v>1.4027912888714411E-4</v>
      </c>
      <c r="S141">
        <v>4.1933814695767069E-3</v>
      </c>
    </row>
    <row r="142" spans="1:19">
      <c r="A142" t="s">
        <v>100</v>
      </c>
      <c r="B142" s="33" t="s">
        <v>182</v>
      </c>
      <c r="C142">
        <v>5.0687447982902256E-3</v>
      </c>
      <c r="D142">
        <v>0</v>
      </c>
      <c r="E142">
        <v>7.0919417151094066E-6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3.6322807603283991E-4</v>
      </c>
      <c r="M142">
        <v>0</v>
      </c>
      <c r="N142">
        <v>0</v>
      </c>
      <c r="O142">
        <v>0</v>
      </c>
      <c r="P142">
        <v>1.9915165226080944E-4</v>
      </c>
      <c r="Q142">
        <v>0</v>
      </c>
      <c r="R142">
        <v>0</v>
      </c>
      <c r="S142">
        <v>5.6382164682986513E-3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8.5576940193021755E-4</v>
      </c>
      <c r="M143">
        <v>0</v>
      </c>
      <c r="N143">
        <v>0</v>
      </c>
      <c r="O143">
        <v>0</v>
      </c>
      <c r="P143">
        <v>8.884617764408631E-4</v>
      </c>
      <c r="Q143">
        <v>0</v>
      </c>
      <c r="R143">
        <v>1.2377395783857992E-6</v>
      </c>
      <c r="S143">
        <v>1.7454689178748595E-3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1.5996696673514776E-5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5.8475698898430295E-4</v>
      </c>
      <c r="O144">
        <v>0</v>
      </c>
      <c r="P144">
        <v>4.2300462930455751E-4</v>
      </c>
      <c r="Q144">
        <v>0</v>
      </c>
      <c r="R144">
        <v>1.2857649952202621E-4</v>
      </c>
      <c r="S144">
        <v>1.1523348144351075E-3</v>
      </c>
    </row>
    <row r="145" spans="1:19">
      <c r="A145" t="s">
        <v>100</v>
      </c>
      <c r="B145" s="33" t="s">
        <v>185</v>
      </c>
      <c r="C145">
        <v>2.0563076976287675E-4</v>
      </c>
      <c r="D145">
        <v>0</v>
      </c>
      <c r="E145">
        <v>1.5037824464680938E-4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9.1059652666203306E-5</v>
      </c>
      <c r="Q145">
        <v>0</v>
      </c>
      <c r="R145">
        <v>5.9501479103829524E-6</v>
      </c>
      <c r="S145">
        <v>4.5301881488057916E-4</v>
      </c>
    </row>
    <row r="146" spans="1:19">
      <c r="A146" t="s">
        <v>100</v>
      </c>
      <c r="B146" s="33" t="s">
        <v>186</v>
      </c>
      <c r="C146">
        <v>4.4386855420093241E-3</v>
      </c>
      <c r="D146">
        <v>0</v>
      </c>
      <c r="E146">
        <v>2.2257993642638141E-5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8.045364239421815E-3</v>
      </c>
      <c r="M146">
        <v>0</v>
      </c>
      <c r="N146">
        <v>0</v>
      </c>
      <c r="O146">
        <v>0</v>
      </c>
      <c r="P146">
        <v>7.335031270123693E-4</v>
      </c>
      <c r="Q146">
        <v>0</v>
      </c>
      <c r="R146">
        <v>1.231145431823677E-5</v>
      </c>
      <c r="S146">
        <v>1.3252122356334439E-2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2.2156338845169543E-5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1.1613875756175673E-3</v>
      </c>
      <c r="M147">
        <v>0</v>
      </c>
      <c r="N147">
        <v>0</v>
      </c>
      <c r="O147">
        <v>0</v>
      </c>
      <c r="P147">
        <v>2.1296807579318511E-4</v>
      </c>
      <c r="Q147">
        <v>0</v>
      </c>
      <c r="R147">
        <v>1.1266553494415632E-4</v>
      </c>
      <c r="S147">
        <v>1.5091775251789841E-3</v>
      </c>
    </row>
    <row r="148" spans="1:19">
      <c r="A148" t="s">
        <v>100</v>
      </c>
      <c r="B148" s="33" t="s">
        <v>188</v>
      </c>
      <c r="C148">
        <v>3.7013538557602033E-3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5.3449356830270744E-5</v>
      </c>
      <c r="Q148">
        <v>0</v>
      </c>
      <c r="R148">
        <v>1.1080308886413093E-4</v>
      </c>
      <c r="S148">
        <v>3.8656063014741449E-3</v>
      </c>
    </row>
    <row r="149" spans="1:19">
      <c r="A149" t="s">
        <v>100</v>
      </c>
      <c r="B149" s="33" t="s">
        <v>189</v>
      </c>
      <c r="C149">
        <v>4.1126153952575351E-4</v>
      </c>
      <c r="D149">
        <v>0</v>
      </c>
      <c r="E149">
        <v>1.5043579377671534E-4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1.1708575839186608E-4</v>
      </c>
      <c r="Q149">
        <v>0</v>
      </c>
      <c r="R149">
        <v>5.7842522593887225E-6</v>
      </c>
      <c r="S149">
        <v>6.8456734396704633E-4</v>
      </c>
    </row>
    <row r="150" spans="1:19">
      <c r="A150" t="s">
        <v>100</v>
      </c>
      <c r="B150" s="33" t="s">
        <v>190</v>
      </c>
      <c r="C150">
        <v>4.0446307679040672E-3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9.2941174228933221E-3</v>
      </c>
      <c r="M150">
        <v>0</v>
      </c>
      <c r="N150">
        <v>0</v>
      </c>
      <c r="O150">
        <v>0</v>
      </c>
      <c r="P150">
        <v>5.2419820224791636E-4</v>
      </c>
      <c r="Q150">
        <v>0</v>
      </c>
      <c r="R150">
        <v>8.5426782447939331E-7</v>
      </c>
      <c r="S150">
        <v>1.3863800660828929E-2</v>
      </c>
    </row>
    <row r="151" spans="1:19">
      <c r="A151" t="s">
        <v>100</v>
      </c>
      <c r="B151" s="33" t="s">
        <v>191</v>
      </c>
      <c r="C151">
        <v>3.8167370755815E-4</v>
      </c>
      <c r="D151">
        <v>0</v>
      </c>
      <c r="E151">
        <v>1.548283283475671E-4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9.5930888578443785E-4</v>
      </c>
      <c r="Q151">
        <v>0</v>
      </c>
      <c r="R151">
        <v>1.1640733459827857E-5</v>
      </c>
      <c r="S151">
        <v>1.5074516551294437E-3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1.4558023515398588E-4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3.2191219167998497E-4</v>
      </c>
      <c r="M152">
        <v>0</v>
      </c>
      <c r="N152">
        <v>0</v>
      </c>
      <c r="O152">
        <v>0</v>
      </c>
      <c r="P152">
        <v>2.6615543720431845E-4</v>
      </c>
      <c r="Q152">
        <v>0</v>
      </c>
      <c r="R152">
        <v>1.1594803648762309E-5</v>
      </c>
      <c r="S152">
        <v>7.4524266761955005E-4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1.4303207798615603E-2</v>
      </c>
      <c r="M153">
        <v>0</v>
      </c>
      <c r="N153">
        <v>0</v>
      </c>
      <c r="O153">
        <v>0</v>
      </c>
      <c r="P153">
        <v>7.3842524310308022E-5</v>
      </c>
      <c r="Q153">
        <v>0</v>
      </c>
      <c r="R153">
        <v>0</v>
      </c>
      <c r="S153">
        <v>1.4377050322821106E-2</v>
      </c>
    </row>
    <row r="154" spans="1:19">
      <c r="A154" t="s">
        <v>100</v>
      </c>
      <c r="B154" s="33" t="s">
        <v>194</v>
      </c>
      <c r="C154">
        <v>1.8436880333538852E-4</v>
      </c>
      <c r="D154">
        <v>0</v>
      </c>
      <c r="E154">
        <v>1.4422294816851533E-5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3.2231310137476044E-4</v>
      </c>
      <c r="Q154">
        <v>0</v>
      </c>
      <c r="R154">
        <v>2.2843148413258518E-3</v>
      </c>
      <c r="S154">
        <v>2.8054190408397517E-3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1.4183883430218813E-5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7.6090952437368742E-4</v>
      </c>
      <c r="M155">
        <v>0</v>
      </c>
      <c r="N155">
        <v>0</v>
      </c>
      <c r="O155">
        <v>0</v>
      </c>
      <c r="P155">
        <v>2.3563604848675368E-5</v>
      </c>
      <c r="Q155">
        <v>0</v>
      </c>
      <c r="R155">
        <v>1.1224006492227545E-5</v>
      </c>
      <c r="S155">
        <v>8.0988101916545929E-4</v>
      </c>
    </row>
    <row r="156" spans="1:19">
      <c r="A156" t="s">
        <v>100</v>
      </c>
      <c r="B156" s="33" t="s">
        <v>196</v>
      </c>
      <c r="C156">
        <v>7.6334741511594473E-3</v>
      </c>
      <c r="D156">
        <v>0</v>
      </c>
      <c r="E156">
        <v>1.3370919590260932E-4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1.6661478907664673E-5</v>
      </c>
      <c r="Q156">
        <v>0</v>
      </c>
      <c r="R156">
        <v>0</v>
      </c>
      <c r="S156">
        <v>7.7838448259512916E-3</v>
      </c>
    </row>
    <row r="157" spans="1:19">
      <c r="A157" t="s">
        <v>100</v>
      </c>
      <c r="B157" s="33" t="s">
        <v>197</v>
      </c>
      <c r="C157">
        <v>1.7922842986806131E-4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6.8481857193489759E-3</v>
      </c>
      <c r="M157">
        <v>0</v>
      </c>
      <c r="N157">
        <v>0</v>
      </c>
      <c r="O157">
        <v>0</v>
      </c>
      <c r="P157">
        <v>9.2447399994810553E-5</v>
      </c>
      <c r="Q157">
        <v>0</v>
      </c>
      <c r="R157">
        <v>7.9515067774593717E-7</v>
      </c>
      <c r="S157">
        <v>7.1206566998398557E-3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7.3866687132095876E-4</v>
      </c>
      <c r="M158">
        <v>0</v>
      </c>
      <c r="N158">
        <v>0</v>
      </c>
      <c r="O158">
        <v>0</v>
      </c>
      <c r="P158">
        <v>1.1708261702345624E-3</v>
      </c>
      <c r="Q158">
        <v>0</v>
      </c>
      <c r="R158">
        <v>1.1271843526117209E-4</v>
      </c>
      <c r="S158">
        <v>2.0222114767989297E-3</v>
      </c>
    </row>
    <row r="159" spans="1:19">
      <c r="A159" t="s">
        <v>100</v>
      </c>
      <c r="B159" s="33" t="s">
        <v>199</v>
      </c>
      <c r="C159">
        <v>3.3186384600263352E-3</v>
      </c>
      <c r="D159">
        <v>0</v>
      </c>
      <c r="E159">
        <v>1.2980065335110869E-4</v>
      </c>
      <c r="F159">
        <v>0</v>
      </c>
      <c r="G159">
        <v>0</v>
      </c>
      <c r="H159">
        <v>2.2131906849963467E-2</v>
      </c>
      <c r="I159">
        <v>0</v>
      </c>
      <c r="J159">
        <v>0</v>
      </c>
      <c r="K159">
        <v>0</v>
      </c>
      <c r="L159">
        <v>7.2645615206567982E-4</v>
      </c>
      <c r="M159">
        <v>0</v>
      </c>
      <c r="N159">
        <v>0</v>
      </c>
      <c r="O159">
        <v>0</v>
      </c>
      <c r="P159">
        <v>8.3292935173062688E-5</v>
      </c>
      <c r="Q159">
        <v>0</v>
      </c>
      <c r="R159">
        <v>0</v>
      </c>
      <c r="S159">
        <v>2.6390095050430773E-2</v>
      </c>
    </row>
    <row r="160" spans="1:19">
      <c r="A160" t="s">
        <v>100</v>
      </c>
      <c r="B160" s="33" t="s">
        <v>200</v>
      </c>
      <c r="C160">
        <v>3.6873760667077704E-4</v>
      </c>
      <c r="D160">
        <v>0</v>
      </c>
      <c r="E160">
        <v>1.2765495087119216E-4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6.6480018419099451E-3</v>
      </c>
      <c r="M160">
        <v>0</v>
      </c>
      <c r="N160">
        <v>0</v>
      </c>
      <c r="O160">
        <v>0</v>
      </c>
      <c r="P160">
        <v>5.655502813972646E-5</v>
      </c>
      <c r="Q160">
        <v>0</v>
      </c>
      <c r="R160">
        <v>1.2744671758113668E-4</v>
      </c>
      <c r="S160">
        <v>7.3283961451693358E-3</v>
      </c>
    </row>
    <row r="161" spans="1:19">
      <c r="A161" t="s">
        <v>100</v>
      </c>
      <c r="B161" s="33" t="s">
        <v>201</v>
      </c>
      <c r="C161">
        <v>0.15162267741341395</v>
      </c>
      <c r="D161">
        <v>6.3817220831425825E-3</v>
      </c>
      <c r="E161">
        <v>5.7141730215685138E-3</v>
      </c>
      <c r="F161">
        <v>0</v>
      </c>
      <c r="G161">
        <v>0.10425687584125853</v>
      </c>
      <c r="H161">
        <v>0</v>
      </c>
      <c r="I161">
        <v>1.3058372029091991E-2</v>
      </c>
      <c r="J161">
        <v>0</v>
      </c>
      <c r="K161">
        <v>3.9168347898770328E-3</v>
      </c>
      <c r="L161">
        <v>0.29920098334054401</v>
      </c>
      <c r="M161">
        <v>0</v>
      </c>
      <c r="N161">
        <v>4.1962831086053143E-2</v>
      </c>
      <c r="O161">
        <v>6.8626133340692064E-4</v>
      </c>
      <c r="P161">
        <v>0.14536477729824959</v>
      </c>
      <c r="Q161">
        <v>0.16165301202356375</v>
      </c>
      <c r="R161">
        <v>1.8738959988207071E-2</v>
      </c>
      <c r="S161">
        <v>0.95255748024823106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6.9504726237568093E-5</v>
      </c>
      <c r="Q162">
        <v>0</v>
      </c>
      <c r="R162">
        <v>2.6542470783752492E-4</v>
      </c>
      <c r="S162">
        <v>3.3492943401824959E-4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1.2617569681694363E-4</v>
      </c>
      <c r="Q163">
        <v>0</v>
      </c>
      <c r="R163">
        <v>0</v>
      </c>
      <c r="S163">
        <v>1.2617569677786378E-4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  <c r="T8" s="33"/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2.2418972403018471E-3</v>
      </c>
      <c r="Q10">
        <v>0</v>
      </c>
      <c r="R10">
        <v>0</v>
      </c>
      <c r="S10">
        <v>2.2418972403018471E-3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1.0289816974805629E-3</v>
      </c>
      <c r="S11">
        <v>1.0289816974805637E-3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6.2938247728839842E-5</v>
      </c>
      <c r="Q12">
        <v>0</v>
      </c>
      <c r="R12">
        <v>0</v>
      </c>
      <c r="S12">
        <v>6.2938247728840276E-5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4.5829368261596833E-5</v>
      </c>
      <c r="Q13">
        <v>0</v>
      </c>
      <c r="R13">
        <v>0</v>
      </c>
      <c r="S13">
        <v>4.5829368261596833E-5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1.4604766068262167E-2</v>
      </c>
      <c r="Q14">
        <v>0</v>
      </c>
      <c r="R14">
        <v>0</v>
      </c>
      <c r="S14">
        <v>1.4604766068262158E-2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1.2024953043469479E-2</v>
      </c>
      <c r="Q15">
        <v>0</v>
      </c>
      <c r="R15">
        <v>0</v>
      </c>
      <c r="S15">
        <v>1.2024953043469479E-2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6.4301018350623129E-2</v>
      </c>
      <c r="Q16">
        <v>0</v>
      </c>
      <c r="R16">
        <v>1.7927501105920667E-2</v>
      </c>
      <c r="S16">
        <v>8.2228519456543761E-2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1.1856974598749237E-2</v>
      </c>
      <c r="Q17">
        <v>0</v>
      </c>
      <c r="R17">
        <v>3.879199596251437E-4</v>
      </c>
      <c r="S17">
        <v>1.2244894558374408E-2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1.0046178702191447E-2</v>
      </c>
      <c r="Q18">
        <v>0</v>
      </c>
      <c r="R18">
        <v>2.3748784958814786E-4</v>
      </c>
      <c r="S18">
        <v>1.0283666551779702E-2</v>
      </c>
    </row>
    <row r="19" spans="1:19">
      <c r="A19" t="s">
        <v>48</v>
      </c>
      <c r="B19" s="34" t="s">
        <v>58</v>
      </c>
      <c r="C19">
        <v>0</v>
      </c>
      <c r="D19">
        <v>1.7736205404570556E-2</v>
      </c>
      <c r="E19">
        <v>0</v>
      </c>
      <c r="F19">
        <v>0</v>
      </c>
      <c r="G19">
        <v>0.56484450020851495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3.8497298784593681E-2</v>
      </c>
      <c r="Q19">
        <v>0</v>
      </c>
      <c r="R19">
        <v>0</v>
      </c>
      <c r="S19">
        <v>0.62107800439767913</v>
      </c>
    </row>
    <row r="20" spans="1:19">
      <c r="A20" t="s">
        <v>48</v>
      </c>
      <c r="B20" s="34" t="s">
        <v>59</v>
      </c>
      <c r="C20">
        <v>0</v>
      </c>
      <c r="D20">
        <v>1.5429198569567898E-2</v>
      </c>
      <c r="E20">
        <v>0</v>
      </c>
      <c r="F20">
        <v>0</v>
      </c>
      <c r="G20">
        <v>0.69857056155549113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0.22111711043656967</v>
      </c>
      <c r="O20">
        <v>0</v>
      </c>
      <c r="P20">
        <v>5.5422254382341773E-2</v>
      </c>
      <c r="Q20">
        <v>6.610585708091395E-5</v>
      </c>
      <c r="R20">
        <v>7.7824590126826625E-3</v>
      </c>
      <c r="S20">
        <v>0.9983876898137326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0.27186942936848135</v>
      </c>
      <c r="H21">
        <v>0</v>
      </c>
      <c r="I21">
        <v>0</v>
      </c>
      <c r="J21">
        <v>0</v>
      </c>
      <c r="K21">
        <v>1.6485067715330266E-2</v>
      </c>
      <c r="L21">
        <v>0</v>
      </c>
      <c r="M21">
        <v>0</v>
      </c>
      <c r="N21">
        <v>0</v>
      </c>
      <c r="O21">
        <v>0</v>
      </c>
      <c r="P21">
        <v>3.7767853733024132E-2</v>
      </c>
      <c r="Q21">
        <v>5.7712943998001207E-5</v>
      </c>
      <c r="R21">
        <v>1.0769476621524474E-2</v>
      </c>
      <c r="S21">
        <v>0.33694954038235903</v>
      </c>
    </row>
    <row r="22" spans="1:19">
      <c r="A22" t="s">
        <v>48</v>
      </c>
      <c r="B22" s="34" t="s">
        <v>61</v>
      </c>
      <c r="C22">
        <v>0</v>
      </c>
      <c r="D22">
        <v>1.4775147550246032E-2</v>
      </c>
      <c r="E22">
        <v>0</v>
      </c>
      <c r="F22">
        <v>0</v>
      </c>
      <c r="G22">
        <v>0.31996349040840055</v>
      </c>
      <c r="H22">
        <v>0</v>
      </c>
      <c r="I22">
        <v>0</v>
      </c>
      <c r="J22">
        <v>0</v>
      </c>
      <c r="K22">
        <v>1.11488134108567E-2</v>
      </c>
      <c r="L22">
        <v>0</v>
      </c>
      <c r="M22">
        <v>0</v>
      </c>
      <c r="N22">
        <v>1.5402995386998297E-4</v>
      </c>
      <c r="O22">
        <v>0</v>
      </c>
      <c r="P22">
        <v>3.7022050793894173E-2</v>
      </c>
      <c r="Q22">
        <v>4.2098237844935874E-5</v>
      </c>
      <c r="R22">
        <v>3.1792313416807716E-4</v>
      </c>
      <c r="S22">
        <v>0.38342355348928114</v>
      </c>
    </row>
    <row r="23" spans="1:19">
      <c r="A23" t="s">
        <v>48</v>
      </c>
      <c r="B23" s="34" t="s">
        <v>62</v>
      </c>
      <c r="C23">
        <v>0</v>
      </c>
      <c r="D23">
        <v>1.2503159387674524E-2</v>
      </c>
      <c r="E23">
        <v>0</v>
      </c>
      <c r="F23">
        <v>0</v>
      </c>
      <c r="G23">
        <v>0.20489017180200619</v>
      </c>
      <c r="H23">
        <v>0</v>
      </c>
      <c r="I23">
        <v>0</v>
      </c>
      <c r="J23">
        <v>0</v>
      </c>
      <c r="K23">
        <v>1.1672405206745732E-2</v>
      </c>
      <c r="L23">
        <v>0</v>
      </c>
      <c r="M23">
        <v>0</v>
      </c>
      <c r="N23">
        <v>0.13986213852697665</v>
      </c>
      <c r="O23">
        <v>0</v>
      </c>
      <c r="P23">
        <v>7.0885454480751287E-2</v>
      </c>
      <c r="Q23">
        <v>2.6236983940086049E-5</v>
      </c>
      <c r="R23">
        <v>0</v>
      </c>
      <c r="S23">
        <v>0.43983956638809518</v>
      </c>
    </row>
    <row r="24" spans="1:19">
      <c r="A24" t="s">
        <v>48</v>
      </c>
      <c r="B24" s="34" t="s">
        <v>63</v>
      </c>
      <c r="C24">
        <v>0</v>
      </c>
      <c r="D24">
        <v>7.6545389386667023E-3</v>
      </c>
      <c r="E24">
        <v>0</v>
      </c>
      <c r="F24">
        <v>0</v>
      </c>
      <c r="G24">
        <v>8.6017722470103752E-2</v>
      </c>
      <c r="H24">
        <v>0</v>
      </c>
      <c r="I24">
        <v>0</v>
      </c>
      <c r="J24">
        <v>0</v>
      </c>
      <c r="K24">
        <v>5.5012116408855866E-3</v>
      </c>
      <c r="L24">
        <v>0</v>
      </c>
      <c r="M24">
        <v>0</v>
      </c>
      <c r="N24">
        <v>9.2884656293674095E-2</v>
      </c>
      <c r="O24">
        <v>0</v>
      </c>
      <c r="P24">
        <v>3.1656853588596101E-2</v>
      </c>
      <c r="Q24">
        <v>1.1123402224948208E-5</v>
      </c>
      <c r="R24">
        <v>2.578586862113201E-3</v>
      </c>
      <c r="S24">
        <v>0.22630469319626512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0.12090555537435987</v>
      </c>
      <c r="H25">
        <v>0</v>
      </c>
      <c r="I25">
        <v>0</v>
      </c>
      <c r="J25">
        <v>0</v>
      </c>
      <c r="K25">
        <v>5.8845626931594563E-3</v>
      </c>
      <c r="L25">
        <v>0</v>
      </c>
      <c r="M25">
        <v>0</v>
      </c>
      <c r="N25">
        <v>0</v>
      </c>
      <c r="O25">
        <v>0</v>
      </c>
      <c r="P25">
        <v>1.3328396066366599E-2</v>
      </c>
      <c r="Q25">
        <v>2.2724051754640241E-5</v>
      </c>
      <c r="R25">
        <v>5.6116329668903717E-3</v>
      </c>
      <c r="S25">
        <v>0.14575287115253133</v>
      </c>
    </row>
    <row r="26" spans="1:19">
      <c r="A26" t="s">
        <v>48</v>
      </c>
      <c r="B26" s="34" t="s">
        <v>65</v>
      </c>
      <c r="C26">
        <v>0</v>
      </c>
      <c r="D26">
        <v>1.5142568211235566E-2</v>
      </c>
      <c r="E26">
        <v>0</v>
      </c>
      <c r="F26">
        <v>0</v>
      </c>
      <c r="G26">
        <v>8.0727072184096471E-2</v>
      </c>
      <c r="H26">
        <v>0</v>
      </c>
      <c r="I26">
        <v>0</v>
      </c>
      <c r="J26">
        <v>0</v>
      </c>
      <c r="K26">
        <v>5.6667827706006826E-3</v>
      </c>
      <c r="L26">
        <v>0</v>
      </c>
      <c r="M26">
        <v>0</v>
      </c>
      <c r="N26">
        <v>7.1695277753745679E-2</v>
      </c>
      <c r="O26">
        <v>0</v>
      </c>
      <c r="P26">
        <v>2.7154038685986537E-2</v>
      </c>
      <c r="Q26">
        <v>2.2149557722699249E-5</v>
      </c>
      <c r="R26">
        <v>9.7357757965856051E-5</v>
      </c>
      <c r="S26">
        <v>0.20050524692135419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0.10374392879727079</v>
      </c>
      <c r="H27">
        <v>0</v>
      </c>
      <c r="I27">
        <v>0</v>
      </c>
      <c r="J27">
        <v>0</v>
      </c>
      <c r="K27">
        <v>4.6469056391832061E-3</v>
      </c>
      <c r="L27">
        <v>0</v>
      </c>
      <c r="M27">
        <v>2.850906192134928E-2</v>
      </c>
      <c r="N27">
        <v>2.979441931985416E-2</v>
      </c>
      <c r="O27">
        <v>0</v>
      </c>
      <c r="P27">
        <v>5.7689521276552247E-2</v>
      </c>
      <c r="Q27">
        <v>3.0215864781237933E-6</v>
      </c>
      <c r="R27">
        <v>9.339689789756439E-5</v>
      </c>
      <c r="S27">
        <v>0.22448025543858519</v>
      </c>
    </row>
    <row r="28" spans="1:19">
      <c r="A28" t="s">
        <v>48</v>
      </c>
      <c r="B28" s="34" t="s">
        <v>67</v>
      </c>
      <c r="C28">
        <v>0</v>
      </c>
      <c r="D28">
        <v>6.9049306261144833E-3</v>
      </c>
      <c r="E28">
        <v>0</v>
      </c>
      <c r="F28">
        <v>0</v>
      </c>
      <c r="G28">
        <v>6.434461543056047E-2</v>
      </c>
      <c r="H28">
        <v>0</v>
      </c>
      <c r="I28">
        <v>1.6120479612560915E-2</v>
      </c>
      <c r="J28">
        <v>0</v>
      </c>
      <c r="K28">
        <v>8.7661338086948704E-4</v>
      </c>
      <c r="L28">
        <v>0</v>
      </c>
      <c r="M28">
        <v>0.17236772189820626</v>
      </c>
      <c r="N28">
        <v>4.6349919588246857E-2</v>
      </c>
      <c r="O28">
        <v>0</v>
      </c>
      <c r="P28">
        <v>7.4278463334018385E-2</v>
      </c>
      <c r="Q28">
        <v>1.4150027770325256E-5</v>
      </c>
      <c r="R28">
        <v>5.3866655056454271E-3</v>
      </c>
      <c r="S28">
        <v>0.38664355940399187</v>
      </c>
    </row>
    <row r="29" spans="1:19">
      <c r="A29" t="s">
        <v>48</v>
      </c>
      <c r="B29" s="34" t="s">
        <v>68</v>
      </c>
      <c r="C29">
        <v>0</v>
      </c>
      <c r="D29">
        <v>6.1482679790594019E-3</v>
      </c>
      <c r="E29">
        <v>0</v>
      </c>
      <c r="F29">
        <v>0</v>
      </c>
      <c r="G29">
        <v>1.3963369980593665E-2</v>
      </c>
      <c r="H29">
        <v>0</v>
      </c>
      <c r="I29">
        <v>1.402363556946502E-2</v>
      </c>
      <c r="J29">
        <v>0</v>
      </c>
      <c r="K29">
        <v>2.9266666779204434E-3</v>
      </c>
      <c r="L29">
        <v>0</v>
      </c>
      <c r="M29">
        <v>0</v>
      </c>
      <c r="N29">
        <v>2.1665482194184071E-2</v>
      </c>
      <c r="O29">
        <v>0</v>
      </c>
      <c r="P29">
        <v>2.798454872196765E-2</v>
      </c>
      <c r="Q29">
        <v>4.8818005244424529E-6</v>
      </c>
      <c r="R29">
        <v>1.5856053730804939E-3</v>
      </c>
      <c r="S29">
        <v>8.8302458296795727E-2</v>
      </c>
    </row>
    <row r="30" spans="1:19">
      <c r="A30" t="s">
        <v>48</v>
      </c>
      <c r="B30" s="34" t="s">
        <v>69</v>
      </c>
      <c r="C30">
        <v>0</v>
      </c>
      <c r="D30">
        <v>3.1202363131783706E-3</v>
      </c>
      <c r="E30">
        <v>0</v>
      </c>
      <c r="F30">
        <v>0</v>
      </c>
      <c r="G30">
        <v>2.5592513197879363E-2</v>
      </c>
      <c r="H30">
        <v>0</v>
      </c>
      <c r="I30">
        <v>0</v>
      </c>
      <c r="J30">
        <v>0</v>
      </c>
      <c r="K30">
        <v>1.974787168637554E-3</v>
      </c>
      <c r="L30">
        <v>0</v>
      </c>
      <c r="M30">
        <v>9.4820390687104406E-2</v>
      </c>
      <c r="N30">
        <v>4.7948944535632698E-2</v>
      </c>
      <c r="O30">
        <v>0</v>
      </c>
      <c r="P30">
        <v>5.5922129148302302E-2</v>
      </c>
      <c r="Q30">
        <v>8.8728098088072436E-6</v>
      </c>
      <c r="R30">
        <v>1.7477123617304011E-3</v>
      </c>
      <c r="S30">
        <v>0.23113558622227082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5.8279351559731296E-2</v>
      </c>
      <c r="H31">
        <v>0</v>
      </c>
      <c r="I31">
        <v>1.3429167029997392E-2</v>
      </c>
      <c r="J31">
        <v>0</v>
      </c>
      <c r="K31">
        <v>1.7367277483152366E-3</v>
      </c>
      <c r="L31">
        <v>0</v>
      </c>
      <c r="M31">
        <v>7.7422481965865986E-2</v>
      </c>
      <c r="N31">
        <v>2.3121411782128121E-2</v>
      </c>
      <c r="O31">
        <v>0</v>
      </c>
      <c r="P31">
        <v>0.11594260808075996</v>
      </c>
      <c r="Q31">
        <v>1.3926749371581388</v>
      </c>
      <c r="R31">
        <v>3.7282377203279315E-4</v>
      </c>
      <c r="S31">
        <v>1.6829795090969677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1.0805320403125762E-2</v>
      </c>
      <c r="H32">
        <v>0</v>
      </c>
      <c r="I32">
        <v>1.8321380334386426E-2</v>
      </c>
      <c r="J32">
        <v>0</v>
      </c>
      <c r="K32">
        <v>1.0740080494542198E-3</v>
      </c>
      <c r="L32">
        <v>0</v>
      </c>
      <c r="M32">
        <v>3.9442876294113083E-2</v>
      </c>
      <c r="N32">
        <v>9.6796084674293126E-2</v>
      </c>
      <c r="O32">
        <v>6.9930520067655426E-3</v>
      </c>
      <c r="P32">
        <v>8.8831480967123788E-2</v>
      </c>
      <c r="Q32">
        <v>0.6283167444835247</v>
      </c>
      <c r="R32">
        <v>4.10929307241098E-4</v>
      </c>
      <c r="S32">
        <v>0.89099187652003042</v>
      </c>
    </row>
    <row r="33" spans="1:19">
      <c r="A33" t="s">
        <v>48</v>
      </c>
      <c r="B33" s="34" t="s">
        <v>72</v>
      </c>
      <c r="C33">
        <v>0</v>
      </c>
      <c r="D33">
        <v>7.1794998236463514E-3</v>
      </c>
      <c r="E33">
        <v>0</v>
      </c>
      <c r="F33">
        <v>0</v>
      </c>
      <c r="G33">
        <v>4.0114367938825168E-2</v>
      </c>
      <c r="H33">
        <v>0</v>
      </c>
      <c r="I33">
        <v>0</v>
      </c>
      <c r="J33">
        <v>0</v>
      </c>
      <c r="K33">
        <v>3.3764408921048844E-3</v>
      </c>
      <c r="L33">
        <v>0</v>
      </c>
      <c r="M33">
        <v>3.8949081610130609E-2</v>
      </c>
      <c r="N33">
        <v>9.3255594491606142E-2</v>
      </c>
      <c r="O33">
        <v>0</v>
      </c>
      <c r="P33">
        <v>2.9108951455683263E-2</v>
      </c>
      <c r="Q33">
        <v>0.5210064534028751</v>
      </c>
      <c r="R33">
        <v>4.3761155176153976E-2</v>
      </c>
      <c r="S33">
        <v>0.77675154479102737</v>
      </c>
    </row>
    <row r="34" spans="1:19">
      <c r="A34" t="s">
        <v>48</v>
      </c>
      <c r="B34" s="34" t="s">
        <v>73</v>
      </c>
      <c r="C34">
        <v>0</v>
      </c>
      <c r="D34">
        <v>5.3044785452470017E-3</v>
      </c>
      <c r="E34">
        <v>0</v>
      </c>
      <c r="F34">
        <v>0</v>
      </c>
      <c r="G34">
        <v>1.8508705640267742E-2</v>
      </c>
      <c r="H34">
        <v>0</v>
      </c>
      <c r="I34">
        <v>1.1675578738633133E-2</v>
      </c>
      <c r="J34">
        <v>0</v>
      </c>
      <c r="K34">
        <v>4.5523931909348392E-4</v>
      </c>
      <c r="L34">
        <v>0</v>
      </c>
      <c r="M34">
        <v>5.2662790609651677E-2</v>
      </c>
      <c r="N34">
        <v>2.3988725198230698E-3</v>
      </c>
      <c r="O34">
        <v>0</v>
      </c>
      <c r="P34">
        <v>0.12076779174911079</v>
      </c>
      <c r="Q34">
        <v>0.24913183845186193</v>
      </c>
      <c r="R34">
        <v>6.2454712957649483E-2</v>
      </c>
      <c r="S34">
        <v>0.52336000853134124</v>
      </c>
    </row>
    <row r="35" spans="1:19">
      <c r="A35" t="s">
        <v>48</v>
      </c>
      <c r="B35" s="34" t="s">
        <v>74</v>
      </c>
      <c r="C35">
        <v>0</v>
      </c>
      <c r="D35">
        <v>5.4818115873825068E-3</v>
      </c>
      <c r="E35">
        <v>0</v>
      </c>
      <c r="F35">
        <v>0</v>
      </c>
      <c r="G35">
        <v>3.5371685457565416E-2</v>
      </c>
      <c r="H35">
        <v>0</v>
      </c>
      <c r="I35">
        <v>8.0902092363187433E-3</v>
      </c>
      <c r="J35">
        <v>0</v>
      </c>
      <c r="K35">
        <v>4.0752295468809985E-4</v>
      </c>
      <c r="L35">
        <v>0</v>
      </c>
      <c r="M35">
        <v>8.8376604217945687E-3</v>
      </c>
      <c r="N35">
        <v>4.9815001865144648E-2</v>
      </c>
      <c r="O35">
        <v>3.1153962516806358E-3</v>
      </c>
      <c r="P35">
        <v>0.11243575844434062</v>
      </c>
      <c r="Q35">
        <v>0.19314165004125039</v>
      </c>
      <c r="R35">
        <v>2.8952061169553595E-2</v>
      </c>
      <c r="S35">
        <v>0.44564875742972809</v>
      </c>
    </row>
    <row r="36" spans="1:19">
      <c r="A36" t="s">
        <v>48</v>
      </c>
      <c r="B36" s="34" t="s">
        <v>75</v>
      </c>
      <c r="C36">
        <v>0</v>
      </c>
      <c r="D36">
        <v>1.1918787362774921E-2</v>
      </c>
      <c r="E36">
        <v>0</v>
      </c>
      <c r="F36">
        <v>0</v>
      </c>
      <c r="G36">
        <v>8.1675622259478331E-3</v>
      </c>
      <c r="H36">
        <v>0</v>
      </c>
      <c r="I36">
        <v>1.4901334703823224E-2</v>
      </c>
      <c r="J36">
        <v>0</v>
      </c>
      <c r="K36">
        <v>3.8685730273023411E-4</v>
      </c>
      <c r="L36">
        <v>0</v>
      </c>
      <c r="M36">
        <v>5.7240466160211501E-2</v>
      </c>
      <c r="N36">
        <v>2.431018879254554E-2</v>
      </c>
      <c r="O36">
        <v>4.2503276258210217E-3</v>
      </c>
      <c r="P36">
        <v>1.9023673117043227E-2</v>
      </c>
      <c r="Q36">
        <v>0.10627089647069665</v>
      </c>
      <c r="R36">
        <v>1.9072369253425508E-2</v>
      </c>
      <c r="S36">
        <v>0.26554246301502538</v>
      </c>
    </row>
    <row r="37" spans="1:19">
      <c r="A37" t="s">
        <v>48</v>
      </c>
      <c r="B37" s="34" t="s">
        <v>76</v>
      </c>
      <c r="C37">
        <v>0</v>
      </c>
      <c r="D37">
        <v>1.9808208188626386E-3</v>
      </c>
      <c r="E37">
        <v>0</v>
      </c>
      <c r="F37">
        <v>0</v>
      </c>
      <c r="G37">
        <v>3.1309748412065463E-2</v>
      </c>
      <c r="H37">
        <v>0</v>
      </c>
      <c r="I37">
        <v>1.6592430242509781E-2</v>
      </c>
      <c r="J37">
        <v>0</v>
      </c>
      <c r="K37">
        <v>3.6006386392144207E-4</v>
      </c>
      <c r="L37">
        <v>0</v>
      </c>
      <c r="M37">
        <v>3.1881409573406794E-2</v>
      </c>
      <c r="N37">
        <v>3.0371787794855831E-2</v>
      </c>
      <c r="O37">
        <v>0</v>
      </c>
      <c r="P37">
        <v>6.0140357432349578E-2</v>
      </c>
      <c r="Q37">
        <v>0.20073364625235657</v>
      </c>
      <c r="R37">
        <v>3.7241296461854645E-2</v>
      </c>
      <c r="S37">
        <v>0.41061156085218187</v>
      </c>
    </row>
    <row r="38" spans="1:19">
      <c r="A38" t="s">
        <v>48</v>
      </c>
      <c r="B38" s="34" t="s">
        <v>77</v>
      </c>
      <c r="C38">
        <v>0</v>
      </c>
      <c r="D38">
        <v>9.2761434424834532E-3</v>
      </c>
      <c r="E38">
        <v>0</v>
      </c>
      <c r="F38">
        <v>0</v>
      </c>
      <c r="G38">
        <v>7.4059277718556693E-3</v>
      </c>
      <c r="H38">
        <v>0</v>
      </c>
      <c r="I38">
        <v>8.9996219128704036E-3</v>
      </c>
      <c r="J38">
        <v>0</v>
      </c>
      <c r="K38">
        <v>1.3686129594199237E-3</v>
      </c>
      <c r="L38">
        <v>0.94322669161718098</v>
      </c>
      <c r="M38">
        <v>0</v>
      </c>
      <c r="N38">
        <v>2.8852646118608161E-2</v>
      </c>
      <c r="O38">
        <v>1.0322341347084422E-3</v>
      </c>
      <c r="P38">
        <v>4.6961769243748064E-2</v>
      </c>
      <c r="Q38">
        <v>2.0535386274450396E-2</v>
      </c>
      <c r="R38">
        <v>3.7350676007760847E-2</v>
      </c>
      <c r="S38">
        <v>1.1050097094830722</v>
      </c>
    </row>
    <row r="39" spans="1:19">
      <c r="A39" t="s">
        <v>48</v>
      </c>
      <c r="B39" s="34" t="s">
        <v>78</v>
      </c>
      <c r="C39">
        <v>0</v>
      </c>
      <c r="D39">
        <v>1.6280316792253169E-3</v>
      </c>
      <c r="E39">
        <v>0</v>
      </c>
      <c r="F39">
        <v>0</v>
      </c>
      <c r="G39">
        <v>1.4166775421820876E-2</v>
      </c>
      <c r="H39">
        <v>0</v>
      </c>
      <c r="I39">
        <v>4.1979024161987732E-3</v>
      </c>
      <c r="J39">
        <v>0</v>
      </c>
      <c r="K39">
        <v>3.3227827084440775E-4</v>
      </c>
      <c r="L39">
        <v>0</v>
      </c>
      <c r="M39">
        <v>6.5873026869952556E-3</v>
      </c>
      <c r="N39">
        <v>2.5316489930587771E-2</v>
      </c>
      <c r="O39">
        <v>2.1606341656366223E-3</v>
      </c>
      <c r="P39">
        <v>9.0121753238139979E-2</v>
      </c>
      <c r="Q39">
        <v>3.5830514895054844E-2</v>
      </c>
      <c r="R39">
        <v>2.095806250368587E-2</v>
      </c>
      <c r="S39">
        <v>0.20129974520819083</v>
      </c>
    </row>
    <row r="40" spans="1:19">
      <c r="A40" t="s">
        <v>48</v>
      </c>
      <c r="B40" s="34" t="s">
        <v>79</v>
      </c>
      <c r="C40">
        <v>0</v>
      </c>
      <c r="D40">
        <v>4.565529062899254E-3</v>
      </c>
      <c r="E40">
        <v>0</v>
      </c>
      <c r="F40">
        <v>0</v>
      </c>
      <c r="G40">
        <v>1.3450078483741468E-2</v>
      </c>
      <c r="H40">
        <v>0</v>
      </c>
      <c r="I40">
        <v>6.992780244751029E-3</v>
      </c>
      <c r="J40">
        <v>0</v>
      </c>
      <c r="K40">
        <v>6.1997242870406866E-4</v>
      </c>
      <c r="L40">
        <v>0</v>
      </c>
      <c r="M40">
        <v>4.1106436629718468E-2</v>
      </c>
      <c r="N40">
        <v>4.0143602844292303E-2</v>
      </c>
      <c r="O40">
        <v>0</v>
      </c>
      <c r="P40">
        <v>2.1410397267138226E-2</v>
      </c>
      <c r="Q40">
        <v>9.2958661193518921E-2</v>
      </c>
      <c r="R40">
        <v>1.518581728538132E-2</v>
      </c>
      <c r="S40">
        <v>0.23643327544013992</v>
      </c>
    </row>
    <row r="41" spans="1:19">
      <c r="A41" t="s">
        <v>48</v>
      </c>
      <c r="B41" s="34" t="s">
        <v>80</v>
      </c>
      <c r="C41">
        <v>0</v>
      </c>
      <c r="D41">
        <v>2.8233642079638632E-3</v>
      </c>
      <c r="E41">
        <v>0</v>
      </c>
      <c r="F41">
        <v>0</v>
      </c>
      <c r="G41">
        <v>6.3677321647395146E-3</v>
      </c>
      <c r="H41">
        <v>0</v>
      </c>
      <c r="I41">
        <v>4.7184234558096949E-3</v>
      </c>
      <c r="J41">
        <v>0</v>
      </c>
      <c r="K41">
        <v>5.7858550438645573E-4</v>
      </c>
      <c r="L41">
        <v>0</v>
      </c>
      <c r="M41">
        <v>2.7185094733354842E-2</v>
      </c>
      <c r="N41">
        <v>6.4385844819869753E-4</v>
      </c>
      <c r="O41">
        <v>1.4559309758198427E-3</v>
      </c>
      <c r="P41">
        <v>3.8396853210887594E-2</v>
      </c>
      <c r="Q41">
        <v>2.7965111004946142E-2</v>
      </c>
      <c r="R41">
        <v>2.4328972645934421E-2</v>
      </c>
      <c r="S41">
        <v>0.13446392635204951</v>
      </c>
    </row>
    <row r="42" spans="1:19">
      <c r="A42" t="s">
        <v>48</v>
      </c>
      <c r="B42" s="34" t="s">
        <v>81</v>
      </c>
      <c r="C42">
        <v>0</v>
      </c>
      <c r="D42">
        <v>8.8760250632375637E-3</v>
      </c>
      <c r="E42">
        <v>0</v>
      </c>
      <c r="F42">
        <v>0</v>
      </c>
      <c r="G42">
        <v>1.861501214102379E-2</v>
      </c>
      <c r="H42">
        <v>4.9074246179484797E-2</v>
      </c>
      <c r="I42">
        <v>4.1496203105572393E-3</v>
      </c>
      <c r="J42">
        <v>0</v>
      </c>
      <c r="K42">
        <v>2.875404710732804E-4</v>
      </c>
      <c r="L42">
        <v>0.42020635578090482</v>
      </c>
      <c r="M42">
        <v>2.1799828283415867E-2</v>
      </c>
      <c r="N42">
        <v>6.9956361903689146E-3</v>
      </c>
      <c r="O42">
        <v>2.1560597162780491E-3</v>
      </c>
      <c r="P42">
        <v>3.7793898806720128E-2</v>
      </c>
      <c r="Q42">
        <v>5.1416722591579145E-2</v>
      </c>
      <c r="R42">
        <v>2.5002168188822449E-2</v>
      </c>
      <c r="S42">
        <v>0.64637311372346318</v>
      </c>
    </row>
    <row r="43" spans="1:19">
      <c r="A43" t="s">
        <v>48</v>
      </c>
      <c r="B43" s="34" t="s">
        <v>82</v>
      </c>
      <c r="C43">
        <v>0</v>
      </c>
      <c r="D43">
        <v>1.1967381438523494E-3</v>
      </c>
      <c r="E43">
        <v>1.8416276610860659E-2</v>
      </c>
      <c r="F43">
        <v>6.6560581427101617</v>
      </c>
      <c r="G43">
        <v>5.967361896265011E-3</v>
      </c>
      <c r="H43">
        <v>4.2690996844229619E-2</v>
      </c>
      <c r="I43">
        <v>2.56616249728292E-3</v>
      </c>
      <c r="J43">
        <v>0</v>
      </c>
      <c r="K43">
        <v>5.4017922754012737E-4</v>
      </c>
      <c r="L43">
        <v>0.35559083414737436</v>
      </c>
      <c r="M43">
        <v>3.3248254770220642E-3</v>
      </c>
      <c r="N43">
        <v>6.7980552491708757E-3</v>
      </c>
      <c r="O43">
        <v>7.0816471199457512E-4</v>
      </c>
      <c r="P43">
        <v>5.4854604648294281E-2</v>
      </c>
      <c r="Q43">
        <v>5.8578369195664504E-2</v>
      </c>
      <c r="R43">
        <v>0.43125383995471694</v>
      </c>
      <c r="S43">
        <v>7.6385445513144443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0.10468303847077776</v>
      </c>
      <c r="I44">
        <v>8.0674404591428717E-3</v>
      </c>
      <c r="J44">
        <v>0</v>
      </c>
      <c r="K44">
        <v>1.0323277110037971E-3</v>
      </c>
      <c r="L44">
        <v>0.21769568809122397</v>
      </c>
      <c r="M44">
        <v>2.0326186870634255E-2</v>
      </c>
      <c r="N44">
        <v>6.6523843589472165E-3</v>
      </c>
      <c r="O44">
        <v>3.1410684435928503E-3</v>
      </c>
      <c r="P44">
        <v>8.2999631165153964E-2</v>
      </c>
      <c r="Q44">
        <v>1.0752350763067575E-2</v>
      </c>
      <c r="R44">
        <v>9.9615238976390463E-3</v>
      </c>
      <c r="S44">
        <v>0.46531164023122074</v>
      </c>
    </row>
    <row r="45" spans="1:19">
      <c r="A45" t="s">
        <v>48</v>
      </c>
      <c r="B45" s="34" t="s">
        <v>84</v>
      </c>
      <c r="C45">
        <v>0</v>
      </c>
      <c r="D45">
        <v>2.088275583639998E-3</v>
      </c>
      <c r="E45">
        <v>0</v>
      </c>
      <c r="F45">
        <v>5.4745600914457064</v>
      </c>
      <c r="G45">
        <v>0</v>
      </c>
      <c r="H45">
        <v>7.6360191433415658E-2</v>
      </c>
      <c r="I45">
        <v>1.0877181679782855E-3</v>
      </c>
      <c r="J45">
        <v>0</v>
      </c>
      <c r="K45">
        <v>0</v>
      </c>
      <c r="L45">
        <v>0</v>
      </c>
      <c r="M45">
        <v>1.102731074639296E-2</v>
      </c>
      <c r="N45">
        <v>2.3193486773960936E-2</v>
      </c>
      <c r="O45">
        <v>2.0877980228610482E-3</v>
      </c>
      <c r="P45">
        <v>5.7383559651200455E-2</v>
      </c>
      <c r="Q45">
        <v>4.1218344950028296E-2</v>
      </c>
      <c r="R45">
        <v>0.45438387969801786</v>
      </c>
      <c r="S45">
        <v>6.1433906564731409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1.5362109344765802</v>
      </c>
      <c r="G46">
        <v>5.1993816940965054E-3</v>
      </c>
      <c r="H46">
        <v>5.8473623226129257E-2</v>
      </c>
      <c r="I46">
        <v>9.7370790063813772E-4</v>
      </c>
      <c r="J46">
        <v>0</v>
      </c>
      <c r="K46">
        <v>2.3837147447522411E-4</v>
      </c>
      <c r="L46">
        <v>0</v>
      </c>
      <c r="M46">
        <v>1.4020661429896553E-3</v>
      </c>
      <c r="N46">
        <v>6.1214758900540733E-3</v>
      </c>
      <c r="O46">
        <v>9.738600631843744E-4</v>
      </c>
      <c r="P46">
        <v>5.6762577302954309E-2</v>
      </c>
      <c r="Q46">
        <v>1.9206023738996159E-2</v>
      </c>
      <c r="R46">
        <v>6.7037562503058368E-3</v>
      </c>
      <c r="S46">
        <v>1.6922657781604222</v>
      </c>
    </row>
    <row r="47" spans="1:19">
      <c r="A47" t="s">
        <v>48</v>
      </c>
      <c r="B47" s="34" t="s">
        <v>86</v>
      </c>
      <c r="C47">
        <v>0</v>
      </c>
      <c r="D47">
        <v>1.8534897184040999E-3</v>
      </c>
      <c r="E47">
        <v>8.2044290630016274E-3</v>
      </c>
      <c r="F47">
        <v>3.0390045760495443</v>
      </c>
      <c r="G47">
        <v>5.1374991898018862E-3</v>
      </c>
      <c r="H47">
        <v>5.0510966547322289E-2</v>
      </c>
      <c r="I47">
        <v>9.2433078371323418E-4</v>
      </c>
      <c r="J47">
        <v>0</v>
      </c>
      <c r="K47">
        <v>9.1377949600697506E-4</v>
      </c>
      <c r="L47">
        <v>0.13922830645523732</v>
      </c>
      <c r="M47">
        <v>9.8741798377551815E-3</v>
      </c>
      <c r="N47">
        <v>5.5779022452617788E-3</v>
      </c>
      <c r="O47">
        <v>1.6222362351038487E-3</v>
      </c>
      <c r="P47">
        <v>7.6561584663995763E-2</v>
      </c>
      <c r="Q47">
        <v>2.6898026805093789E-2</v>
      </c>
      <c r="R47">
        <v>0.19439916475978825</v>
      </c>
      <c r="S47">
        <v>3.5607104718500295</v>
      </c>
    </row>
    <row r="48" spans="1:19">
      <c r="A48" t="s">
        <v>48</v>
      </c>
      <c r="B48" s="34" t="s">
        <v>87</v>
      </c>
      <c r="C48">
        <v>0</v>
      </c>
      <c r="D48">
        <v>3.5643717679245124E-3</v>
      </c>
      <c r="E48">
        <v>6.9428263853696867E-3</v>
      </c>
      <c r="F48">
        <v>0</v>
      </c>
      <c r="G48">
        <v>4.8285277369370938E-3</v>
      </c>
      <c r="H48">
        <v>2.7396806539822738E-2</v>
      </c>
      <c r="I48">
        <v>8.603123456025763E-4</v>
      </c>
      <c r="J48">
        <v>0</v>
      </c>
      <c r="K48">
        <v>0</v>
      </c>
      <c r="L48">
        <v>0.29142752175685471</v>
      </c>
      <c r="M48">
        <v>9.1515935079663491E-3</v>
      </c>
      <c r="N48">
        <v>5.6182578791077464E-3</v>
      </c>
      <c r="O48">
        <v>7.5133764264172925E-4</v>
      </c>
      <c r="P48">
        <v>4.6299826962851176E-2</v>
      </c>
      <c r="Q48">
        <v>1.6640411861697846E-2</v>
      </c>
      <c r="R48">
        <v>9.4244905126859457E-2</v>
      </c>
      <c r="S48">
        <v>0.50772669951362914</v>
      </c>
    </row>
    <row r="49" spans="1:19">
      <c r="A49" t="s">
        <v>48</v>
      </c>
      <c r="B49" s="34" t="s">
        <v>88</v>
      </c>
      <c r="C49">
        <v>0</v>
      </c>
      <c r="D49">
        <v>8.2900824276466167E-4</v>
      </c>
      <c r="E49">
        <v>4.2504564857106311E-3</v>
      </c>
      <c r="F49">
        <v>2.6196831171460992</v>
      </c>
      <c r="G49">
        <v>4.7417514649623627E-3</v>
      </c>
      <c r="H49">
        <v>1.2779328007677393E-2</v>
      </c>
      <c r="I49">
        <v>4.0639949479706616E-3</v>
      </c>
      <c r="J49">
        <v>0</v>
      </c>
      <c r="K49">
        <v>4.2580164159913836E-4</v>
      </c>
      <c r="L49">
        <v>0</v>
      </c>
      <c r="M49">
        <v>1.0406407656921579E-2</v>
      </c>
      <c r="N49">
        <v>1.4908070927145856E-2</v>
      </c>
      <c r="O49">
        <v>9.9321638993260866E-4</v>
      </c>
      <c r="P49">
        <v>7.2827683769435048E-2</v>
      </c>
      <c r="Q49">
        <v>2.4103244059629159E-2</v>
      </c>
      <c r="R49">
        <v>0.12431006911185061</v>
      </c>
      <c r="S49">
        <v>2.8943221498517318</v>
      </c>
    </row>
    <row r="50" spans="1:19">
      <c r="A50" t="s">
        <v>48</v>
      </c>
      <c r="B50" s="34" t="s">
        <v>89</v>
      </c>
      <c r="C50">
        <v>0</v>
      </c>
      <c r="D50">
        <v>8.007821168299345E-4</v>
      </c>
      <c r="E50">
        <v>0</v>
      </c>
      <c r="F50">
        <v>0.62620899584716483</v>
      </c>
      <c r="G50">
        <v>0</v>
      </c>
      <c r="H50">
        <v>3.1146855981528221E-2</v>
      </c>
      <c r="I50">
        <v>7.5348757929299959E-4</v>
      </c>
      <c r="J50">
        <v>0</v>
      </c>
      <c r="K50">
        <v>2.0380079379536675E-4</v>
      </c>
      <c r="L50">
        <v>0</v>
      </c>
      <c r="M50">
        <v>6.1361696017692147E-4</v>
      </c>
      <c r="N50">
        <v>5.2898254002406997E-3</v>
      </c>
      <c r="O50">
        <v>9.0803664971796094E-4</v>
      </c>
      <c r="P50">
        <v>5.7216101377734807E-2</v>
      </c>
      <c r="Q50">
        <v>7.4523942839022084E-7</v>
      </c>
      <c r="R50">
        <v>2.7036708119871911E-3</v>
      </c>
      <c r="S50">
        <v>0.72584591875788362</v>
      </c>
    </row>
    <row r="51" spans="1:19">
      <c r="A51" t="s">
        <v>48</v>
      </c>
      <c r="B51" s="34" t="s">
        <v>90</v>
      </c>
      <c r="C51">
        <v>0</v>
      </c>
      <c r="D51">
        <v>2.2768815186658964E-3</v>
      </c>
      <c r="E51">
        <v>0</v>
      </c>
      <c r="F51">
        <v>0</v>
      </c>
      <c r="G51">
        <v>8.865238767173711E-3</v>
      </c>
      <c r="H51">
        <v>8.8548889851220447E-3</v>
      </c>
      <c r="I51">
        <v>7.2783278576224464E-4</v>
      </c>
      <c r="J51">
        <v>0</v>
      </c>
      <c r="K51">
        <v>1.9940721887248825E-4</v>
      </c>
      <c r="L51">
        <v>0.1963767688581366</v>
      </c>
      <c r="M51">
        <v>1.0913725187353451E-2</v>
      </c>
      <c r="N51">
        <v>1.7810990984013841E-2</v>
      </c>
      <c r="O51">
        <v>8.1567618029438488E-4</v>
      </c>
      <c r="P51">
        <v>5.4029165352131647E-2</v>
      </c>
      <c r="Q51">
        <v>1.4642239922757483E-6</v>
      </c>
      <c r="R51">
        <v>9.3951155937765263E-2</v>
      </c>
      <c r="S51">
        <v>0.3948231959992512</v>
      </c>
    </row>
    <row r="52" spans="1:19">
      <c r="A52" t="s">
        <v>48</v>
      </c>
      <c r="B52" s="34" t="s">
        <v>91</v>
      </c>
      <c r="C52">
        <v>0</v>
      </c>
      <c r="D52">
        <v>7.1964593593332182E-4</v>
      </c>
      <c r="E52">
        <v>6.0969892049281688E-3</v>
      </c>
      <c r="F52">
        <v>1.8920767489057653</v>
      </c>
      <c r="G52">
        <v>0</v>
      </c>
      <c r="H52">
        <v>1.6094009873962256E-2</v>
      </c>
      <c r="I52">
        <v>2.0694630708557316E-3</v>
      </c>
      <c r="J52">
        <v>0</v>
      </c>
      <c r="K52">
        <v>1.9313524989393593E-4</v>
      </c>
      <c r="L52">
        <v>8.9243993527038157E-2</v>
      </c>
      <c r="M52">
        <v>1.7776973505721716E-2</v>
      </c>
      <c r="N52">
        <v>4.5974501099883547E-3</v>
      </c>
      <c r="O52">
        <v>1.3082043855489056E-3</v>
      </c>
      <c r="P52">
        <v>7.2817266093134325E-2</v>
      </c>
      <c r="Q52">
        <v>1.3607698324995088E-2</v>
      </c>
      <c r="R52">
        <v>6.1456097327011516E-2</v>
      </c>
      <c r="S52">
        <v>2.1780576755147933</v>
      </c>
    </row>
    <row r="53" spans="1:19">
      <c r="A53" t="s">
        <v>48</v>
      </c>
      <c r="B53" s="34" t="s">
        <v>92</v>
      </c>
      <c r="C53">
        <v>0</v>
      </c>
      <c r="D53">
        <v>7.0038317622966861E-4</v>
      </c>
      <c r="E53">
        <v>2.3114633197084955E-3</v>
      </c>
      <c r="F53">
        <v>0.91180539298887808</v>
      </c>
      <c r="G53">
        <v>4.1730080995221464E-3</v>
      </c>
      <c r="H53">
        <v>2.1144876119361389E-2</v>
      </c>
      <c r="I53">
        <v>6.5408791643140063E-4</v>
      </c>
      <c r="J53">
        <v>0</v>
      </c>
      <c r="K53">
        <v>1.8584317611318457E-4</v>
      </c>
      <c r="L53">
        <v>0.17435299587264197</v>
      </c>
      <c r="M53">
        <v>1.5765364033466622E-2</v>
      </c>
      <c r="N53">
        <v>2.3410738240237094E-4</v>
      </c>
      <c r="O53">
        <v>0</v>
      </c>
      <c r="P53">
        <v>8.4871080408471133E-2</v>
      </c>
      <c r="Q53">
        <v>6.2369588873765647E-2</v>
      </c>
      <c r="R53">
        <v>6.7713137198375239E-2</v>
      </c>
      <c r="S53">
        <v>1.3462813285653681</v>
      </c>
    </row>
    <row r="54" spans="1:19">
      <c r="A54" t="s">
        <v>48</v>
      </c>
      <c r="B54" s="34" t="s">
        <v>93</v>
      </c>
      <c r="C54">
        <v>0</v>
      </c>
      <c r="D54">
        <v>2.7137944744627385E-3</v>
      </c>
      <c r="E54">
        <v>0</v>
      </c>
      <c r="F54">
        <v>0.39956817931897604</v>
      </c>
      <c r="G54">
        <v>0</v>
      </c>
      <c r="H54">
        <v>6.7254180082091386E-3</v>
      </c>
      <c r="I54">
        <v>2.4967350043472447E-3</v>
      </c>
      <c r="J54">
        <v>2.705083584718742</v>
      </c>
      <c r="K54">
        <v>1.6759419083860749E-3</v>
      </c>
      <c r="L54">
        <v>0</v>
      </c>
      <c r="M54">
        <v>1.2629327179097039E-2</v>
      </c>
      <c r="N54">
        <v>4.2227624041850653E-3</v>
      </c>
      <c r="O54">
        <v>8.537155241142777E-4</v>
      </c>
      <c r="P54">
        <v>6.5273665849067797E-2</v>
      </c>
      <c r="Q54">
        <v>0.11143589409300869</v>
      </c>
      <c r="R54">
        <v>5.6918639641723612E-2</v>
      </c>
      <c r="S54">
        <v>3.3695976581242491</v>
      </c>
    </row>
    <row r="55" spans="1:19">
      <c r="A55" t="s">
        <v>48</v>
      </c>
      <c r="B55" s="34" t="s">
        <v>94</v>
      </c>
      <c r="C55">
        <v>2.8175397332965934E-2</v>
      </c>
      <c r="D55">
        <v>0</v>
      </c>
      <c r="E55">
        <v>4.1427613188304915E-3</v>
      </c>
      <c r="F55">
        <v>0.7272558753712417</v>
      </c>
      <c r="G55">
        <v>3.9544917923626244E-3</v>
      </c>
      <c r="H55">
        <v>1.1202749881978669E-2</v>
      </c>
      <c r="I55">
        <v>3.635723843042421E-3</v>
      </c>
      <c r="J55">
        <v>0.58209653567427821</v>
      </c>
      <c r="K55">
        <v>9.5049629268263713E-4</v>
      </c>
      <c r="L55">
        <v>0</v>
      </c>
      <c r="M55">
        <v>1.3909939329967203E-2</v>
      </c>
      <c r="N55">
        <v>3.4785649278882058E-2</v>
      </c>
      <c r="O55">
        <v>5.8924680697993587E-4</v>
      </c>
      <c r="P55">
        <v>9.7238895306183348E-2</v>
      </c>
      <c r="Q55">
        <v>0.19066468362020084</v>
      </c>
      <c r="R55">
        <v>4.2607598810441516E-2</v>
      </c>
      <c r="S55">
        <v>1.7412100446601073</v>
      </c>
    </row>
    <row r="56" spans="1:19">
      <c r="A56" t="s">
        <v>48</v>
      </c>
      <c r="B56" s="34" t="s">
        <v>95</v>
      </c>
      <c r="C56">
        <v>0.79263292244114614</v>
      </c>
      <c r="D56">
        <v>1.1822963882740234E-3</v>
      </c>
      <c r="E56">
        <v>3.7092521881783649E-3</v>
      </c>
      <c r="F56">
        <v>0.79428912662816842</v>
      </c>
      <c r="G56">
        <v>3.8809475641972568E-2</v>
      </c>
      <c r="H56">
        <v>8.4606733541547907E-3</v>
      </c>
      <c r="I56">
        <v>3.2717030235530908E-3</v>
      </c>
      <c r="J56">
        <v>0.93052754239110058</v>
      </c>
      <c r="K56">
        <v>3.1889490217240357E-3</v>
      </c>
      <c r="L56">
        <v>0.11653592103375443</v>
      </c>
      <c r="M56">
        <v>6.5965466706595643E-3</v>
      </c>
      <c r="N56">
        <v>1.5429849807867324E-2</v>
      </c>
      <c r="O56">
        <v>7.1861691480239881E-4</v>
      </c>
      <c r="P56">
        <v>7.5870998245619603E-2</v>
      </c>
      <c r="Q56">
        <v>6.5448914631573096E-2</v>
      </c>
      <c r="R56">
        <v>7.128131856258868E-2</v>
      </c>
      <c r="S56">
        <v>2.9279541069451156</v>
      </c>
    </row>
    <row r="57" spans="1:19">
      <c r="A57" t="s">
        <v>48</v>
      </c>
      <c r="B57" s="34" t="s">
        <v>96</v>
      </c>
      <c r="C57">
        <v>0.54081529820956487</v>
      </c>
      <c r="D57">
        <v>6.2994624986504877E-3</v>
      </c>
      <c r="E57">
        <v>2.5838535424032097E-3</v>
      </c>
      <c r="F57">
        <v>1.2051065522177353</v>
      </c>
      <c r="G57">
        <v>2.6600451148937054E-2</v>
      </c>
      <c r="H57">
        <v>4.1855511416768798E-2</v>
      </c>
      <c r="I57">
        <v>1.228943846236033E-2</v>
      </c>
      <c r="J57">
        <v>0.48149189898064915</v>
      </c>
      <c r="K57">
        <v>3.399597251535727E-3</v>
      </c>
      <c r="L57">
        <v>4.6724032027926743E-2</v>
      </c>
      <c r="M57">
        <v>8.2615181075651467E-4</v>
      </c>
      <c r="N57">
        <v>1.9103621434541029E-2</v>
      </c>
      <c r="O57">
        <v>3.5500263837385249E-3</v>
      </c>
      <c r="P57">
        <v>4.404612659227336E-2</v>
      </c>
      <c r="Q57">
        <v>4.5852380665174941E-2</v>
      </c>
      <c r="R57">
        <v>0.11759789275851817</v>
      </c>
      <c r="S57">
        <v>2.598142295401523</v>
      </c>
    </row>
    <row r="58" spans="1:19">
      <c r="A58" t="s">
        <v>48</v>
      </c>
      <c r="B58" s="34" t="s">
        <v>97</v>
      </c>
      <c r="C58">
        <v>0.67416648920722366</v>
      </c>
      <c r="D58">
        <v>1.8529406660456882E-3</v>
      </c>
      <c r="E58">
        <v>4.1865764291846019E-3</v>
      </c>
      <c r="F58">
        <v>3.5768011758514362</v>
      </c>
      <c r="G58">
        <v>0.17669691310900992</v>
      </c>
      <c r="H58">
        <v>2.2991868155788575E-2</v>
      </c>
      <c r="I58">
        <v>4.6113261271843453E-3</v>
      </c>
      <c r="J58">
        <v>0.78264463903036141</v>
      </c>
      <c r="K58">
        <v>1.4330065424486838E-3</v>
      </c>
      <c r="L58">
        <v>0.22026622803054696</v>
      </c>
      <c r="M58">
        <v>7.1388814678626789E-3</v>
      </c>
      <c r="N58">
        <v>8.6954045605779351E-2</v>
      </c>
      <c r="O58">
        <v>1.2358965523391469E-3</v>
      </c>
      <c r="P58">
        <v>4.1155946717186254E-2</v>
      </c>
      <c r="Q58">
        <v>4.9076944763293717E-2</v>
      </c>
      <c r="R58">
        <v>0.25475954335781736</v>
      </c>
      <c r="S58">
        <v>5.905972421613491</v>
      </c>
    </row>
    <row r="59" spans="1:19">
      <c r="A59" t="s">
        <v>48</v>
      </c>
      <c r="B59" s="34" t="s">
        <v>98</v>
      </c>
      <c r="C59">
        <v>0.20406844898401033</v>
      </c>
      <c r="D59">
        <v>1.4933554745191036E-2</v>
      </c>
      <c r="E59">
        <v>5.8368953644592492E-3</v>
      </c>
      <c r="F59">
        <v>3.0434348816826713</v>
      </c>
      <c r="G59">
        <v>0.10536936891082727</v>
      </c>
      <c r="H59">
        <v>1.483081199742553E-2</v>
      </c>
      <c r="I59">
        <v>4.6644883157895278E-3</v>
      </c>
      <c r="J59">
        <v>0.25059640547963191</v>
      </c>
      <c r="K59">
        <v>2.5188377773749382E-4</v>
      </c>
      <c r="L59">
        <v>0.35769923304061857</v>
      </c>
      <c r="M59">
        <v>2.222887968112508E-2</v>
      </c>
      <c r="N59">
        <v>3.9387023349014338E-2</v>
      </c>
      <c r="O59">
        <v>6.229139787036278E-4</v>
      </c>
      <c r="P59">
        <v>2.9734970335875133E-2</v>
      </c>
      <c r="Q59">
        <v>0.38728923517643388</v>
      </c>
      <c r="R59">
        <v>0.19490546025480704</v>
      </c>
      <c r="S59">
        <v>4.6758544550743082</v>
      </c>
    </row>
    <row r="60" spans="1:19">
      <c r="A60" t="s">
        <v>48</v>
      </c>
      <c r="B60" s="34" t="s">
        <v>99</v>
      </c>
      <c r="C60">
        <v>0.194022365625802</v>
      </c>
      <c r="D60">
        <v>4.9967158606238349E-3</v>
      </c>
      <c r="E60">
        <v>8.6740639112874163E-4</v>
      </c>
      <c r="F60">
        <v>1.3758928324787263</v>
      </c>
      <c r="G60">
        <v>1.2061848084891746E-2</v>
      </c>
      <c r="H60">
        <v>8.2666638947527238E-3</v>
      </c>
      <c r="I60">
        <v>7.2016469129976279E-4</v>
      </c>
      <c r="J60">
        <v>0.2306861325644034</v>
      </c>
      <c r="K60">
        <v>4.2214108475750745E-4</v>
      </c>
      <c r="L60">
        <v>0.20107546426770284</v>
      </c>
      <c r="M60">
        <v>5.5364721223818303E-2</v>
      </c>
      <c r="N60">
        <v>1.411899032262065E-2</v>
      </c>
      <c r="O60">
        <v>3.2070695901333796E-4</v>
      </c>
      <c r="P60">
        <v>4.0382850527470371E-2</v>
      </c>
      <c r="Q60">
        <v>0.6837347633836508</v>
      </c>
      <c r="R60">
        <v>8.7576432143628313E-2</v>
      </c>
      <c r="S60">
        <v>2.9105101995042588</v>
      </c>
    </row>
    <row r="61" spans="1:19">
      <c r="A61" t="s">
        <v>100</v>
      </c>
      <c r="B61" s="34" t="s">
        <v>101</v>
      </c>
      <c r="C61">
        <v>2.3002748933826127</v>
      </c>
      <c r="D61">
        <v>0.12476076557409846</v>
      </c>
      <c r="E61">
        <v>9.157900617251101E-2</v>
      </c>
      <c r="F61">
        <v>42.417840970178666</v>
      </c>
      <c r="G61">
        <v>1.6461673724132284</v>
      </c>
      <c r="H61">
        <v>0.49646840856605901</v>
      </c>
      <c r="I61">
        <v>0.11184417723505546</v>
      </c>
      <c r="J61">
        <v>5.9040629162764944</v>
      </c>
      <c r="K61">
        <v>2.2583217343221898E-2</v>
      </c>
      <c r="L61">
        <v>4.6704809723698002</v>
      </c>
      <c r="M61">
        <v>1.335176131914277</v>
      </c>
      <c r="N61">
        <v>0.41046134221654951</v>
      </c>
      <c r="O61">
        <v>2.5487999682719926E-2</v>
      </c>
      <c r="P61">
        <v>1.9456989607196675</v>
      </c>
      <c r="Q61">
        <v>5.5217923394140414</v>
      </c>
      <c r="R61">
        <v>3.1955015399779714</v>
      </c>
      <c r="S61">
        <v>70.220181013437326</v>
      </c>
    </row>
    <row r="62" spans="1:19">
      <c r="A62" t="s">
        <v>100</v>
      </c>
      <c r="B62" s="34" t="s">
        <v>102</v>
      </c>
      <c r="C62">
        <v>1.5641060317800255</v>
      </c>
      <c r="D62">
        <v>9.2593392484577708E-2</v>
      </c>
      <c r="E62">
        <v>2.2378442264012949E-2</v>
      </c>
      <c r="F62">
        <v>43.720719192733853</v>
      </c>
      <c r="G62">
        <v>1.2334341025520557</v>
      </c>
      <c r="H62">
        <v>0.2980284335417509</v>
      </c>
      <c r="I62">
        <v>8.537651973310767E-2</v>
      </c>
      <c r="J62">
        <v>6.2951398544101114</v>
      </c>
      <c r="K62">
        <v>5.9498910432657121E-2</v>
      </c>
      <c r="L62">
        <v>1.3100561456313109</v>
      </c>
      <c r="M62">
        <v>1.9019759559702831</v>
      </c>
      <c r="N62">
        <v>1.028594679162669</v>
      </c>
      <c r="O62">
        <v>1.9266157651683005E-2</v>
      </c>
      <c r="P62">
        <v>1.0374553009771192</v>
      </c>
      <c r="Q62">
        <v>3.9132536889560701</v>
      </c>
      <c r="R62">
        <v>2.8297848073610607</v>
      </c>
      <c r="S62">
        <v>65.411661615642601</v>
      </c>
    </row>
    <row r="63" spans="1:19">
      <c r="A63" t="s">
        <v>100</v>
      </c>
      <c r="B63" s="34" t="s">
        <v>103</v>
      </c>
      <c r="C63">
        <v>2.6682214428726603</v>
      </c>
      <c r="D63">
        <v>0.12508474115384216</v>
      </c>
      <c r="E63">
        <v>0.10775201130391099</v>
      </c>
      <c r="F63">
        <v>39.224947582030595</v>
      </c>
      <c r="G63">
        <v>1.6048792800089426</v>
      </c>
      <c r="H63">
        <v>0.41770030732777008</v>
      </c>
      <c r="I63">
        <v>0.13299200562653402</v>
      </c>
      <c r="J63">
        <v>5.2228519153620603</v>
      </c>
      <c r="K63">
        <v>3.0089345017341562E-2</v>
      </c>
      <c r="L63">
        <v>4.5256184524475014</v>
      </c>
      <c r="M63">
        <v>0.67027928546677185</v>
      </c>
      <c r="N63">
        <v>0.56702521364469094</v>
      </c>
      <c r="O63">
        <v>3.1393941239285642E-2</v>
      </c>
      <c r="P63">
        <v>2.2437205652819774</v>
      </c>
      <c r="Q63">
        <v>4.6974313852421758</v>
      </c>
      <c r="R63">
        <v>2.9520579659783301</v>
      </c>
      <c r="S63">
        <v>65.222045440003484</v>
      </c>
    </row>
    <row r="64" spans="1:19">
      <c r="A64" t="s">
        <v>100</v>
      </c>
      <c r="B64" s="34" t="s">
        <v>104</v>
      </c>
      <c r="C64">
        <v>2.8586696881181002</v>
      </c>
      <c r="D64">
        <v>0.10125900261281828</v>
      </c>
      <c r="E64">
        <v>7.0372971588346378E-2</v>
      </c>
      <c r="F64">
        <v>4.0343104162120653</v>
      </c>
      <c r="G64">
        <v>1.2745453452232596</v>
      </c>
      <c r="H64">
        <v>0.25710336633330644</v>
      </c>
      <c r="I64">
        <v>0.15162496788960744</v>
      </c>
      <c r="J64">
        <v>0.83639643070269898</v>
      </c>
      <c r="K64">
        <v>4.8714917416217834E-2</v>
      </c>
      <c r="L64">
        <v>4.3248250544092084</v>
      </c>
      <c r="M64">
        <v>8.2333558121771233E-2</v>
      </c>
      <c r="N64">
        <v>0.84708827531134512</v>
      </c>
      <c r="O64">
        <v>3.5636586230299888E-2</v>
      </c>
      <c r="P64">
        <v>1.7649583691736268</v>
      </c>
      <c r="Q64">
        <v>2.0600050206465177</v>
      </c>
      <c r="R64">
        <v>0.56953194952163244</v>
      </c>
      <c r="S64">
        <v>19.317375919509004</v>
      </c>
    </row>
    <row r="65" spans="1:19">
      <c r="A65" t="s">
        <v>100</v>
      </c>
      <c r="B65" s="34" t="s">
        <v>105</v>
      </c>
      <c r="C65">
        <v>1.6642708502167078</v>
      </c>
      <c r="D65">
        <v>8.937861692089899E-2</v>
      </c>
      <c r="E65">
        <v>5.4214119321354226E-2</v>
      </c>
      <c r="F65">
        <v>3.2618308917329841</v>
      </c>
      <c r="G65">
        <v>1.1541989319227781</v>
      </c>
      <c r="H65">
        <v>0.28570492708992123</v>
      </c>
      <c r="I65">
        <v>6.8402378626465699E-2</v>
      </c>
      <c r="J65">
        <v>0.1077877537371954</v>
      </c>
      <c r="K65">
        <v>4.0353836073113158E-2</v>
      </c>
      <c r="L65">
        <v>2.6519239019276988</v>
      </c>
      <c r="M65">
        <v>0.16851084810588279</v>
      </c>
      <c r="N65">
        <v>0.69665215982635065</v>
      </c>
      <c r="O65">
        <v>1.6009013582972076E-2</v>
      </c>
      <c r="P65">
        <v>1.1522713105809252</v>
      </c>
      <c r="Q65">
        <v>1.6900230768245592</v>
      </c>
      <c r="R65">
        <v>0.40007418767100411</v>
      </c>
      <c r="S65">
        <v>13.501606804161327</v>
      </c>
    </row>
    <row r="66" spans="1:19">
      <c r="A66" t="s">
        <v>100</v>
      </c>
      <c r="B66" s="34" t="s">
        <v>106</v>
      </c>
      <c r="C66">
        <v>0.52622891614157297</v>
      </c>
      <c r="D66">
        <v>9.1025954339880366E-2</v>
      </c>
      <c r="E66">
        <v>1.1592104975860162E-2</v>
      </c>
      <c r="F66">
        <v>1.2305195920166057</v>
      </c>
      <c r="G66">
        <v>1.1780590740468568</v>
      </c>
      <c r="H66">
        <v>3.8993474957773611E-2</v>
      </c>
      <c r="I66">
        <v>2.4313499586475107E-2</v>
      </c>
      <c r="J66">
        <v>0.15811413213472036</v>
      </c>
      <c r="K66">
        <v>2.8138449910778185E-2</v>
      </c>
      <c r="L66">
        <v>0.63826943765514343</v>
      </c>
      <c r="M66">
        <v>3.0005786330198347E-2</v>
      </c>
      <c r="N66">
        <v>0.54801138112629211</v>
      </c>
      <c r="O66">
        <v>6.090498145307599E-3</v>
      </c>
      <c r="P66">
        <v>0.54291185284203358</v>
      </c>
      <c r="Q66">
        <v>0.57463643808771891</v>
      </c>
      <c r="R66">
        <v>0.10606496688328271</v>
      </c>
      <c r="S66">
        <v>5.7329755591805451</v>
      </c>
    </row>
    <row r="67" spans="1:19">
      <c r="A67" t="s">
        <v>100</v>
      </c>
      <c r="B67" s="34" t="s">
        <v>107</v>
      </c>
      <c r="C67">
        <v>0.21855197608398136</v>
      </c>
      <c r="D67">
        <v>1.2339207962873466E-2</v>
      </c>
      <c r="E67">
        <v>7.3904588677832783E-3</v>
      </c>
      <c r="F67">
        <v>5.0632718615711951</v>
      </c>
      <c r="G67">
        <v>0.16673066275981618</v>
      </c>
      <c r="H67">
        <v>2.5421878169633594E-3</v>
      </c>
      <c r="I67">
        <v>2.5102929624424286E-3</v>
      </c>
      <c r="J67">
        <v>0.82358626077294872</v>
      </c>
      <c r="K67">
        <v>8.5307619983711058E-3</v>
      </c>
      <c r="L67">
        <v>0.43318836116562309</v>
      </c>
      <c r="M67">
        <v>0.11869978682439086</v>
      </c>
      <c r="N67">
        <v>0.11410140032094507</v>
      </c>
      <c r="O67">
        <v>7.5287915182409293E-4</v>
      </c>
      <c r="P67">
        <v>0.29774268354642253</v>
      </c>
      <c r="Q67">
        <v>0.20759032124508892</v>
      </c>
      <c r="R67">
        <v>0.38345412670684809</v>
      </c>
      <c r="S67">
        <v>7.8609832297588014</v>
      </c>
    </row>
    <row r="68" spans="1:19">
      <c r="A68" t="s">
        <v>100</v>
      </c>
      <c r="B68" s="34" t="s">
        <v>108</v>
      </c>
      <c r="C68">
        <v>0.28138984829388747</v>
      </c>
      <c r="D68">
        <v>1.1299052109411067E-2</v>
      </c>
      <c r="E68">
        <v>7.8893712392380522E-4</v>
      </c>
      <c r="F68">
        <v>0.92110624447610689</v>
      </c>
      <c r="G68">
        <v>0.14425714939737588</v>
      </c>
      <c r="H68">
        <v>1.5036402452570652E-2</v>
      </c>
      <c r="I68">
        <v>9.8082423334943103E-3</v>
      </c>
      <c r="J68">
        <v>2.7697374106097072E-2</v>
      </c>
      <c r="K68">
        <v>2.8199971621089004E-3</v>
      </c>
      <c r="L68">
        <v>0.10851674846658454</v>
      </c>
      <c r="M68">
        <v>1.2015190622697958E-2</v>
      </c>
      <c r="N68">
        <v>2.1037906561613084E-2</v>
      </c>
      <c r="O68">
        <v>2.4536064270274383E-3</v>
      </c>
      <c r="P68">
        <v>6.6800052898198459E-2</v>
      </c>
      <c r="Q68">
        <v>0.2231918118381131</v>
      </c>
      <c r="R68">
        <v>5.0335507876491548E-2</v>
      </c>
      <c r="S68">
        <v>1.8985540721454299</v>
      </c>
    </row>
    <row r="69" spans="1:19">
      <c r="A69" t="s">
        <v>100</v>
      </c>
      <c r="B69" s="34" t="s">
        <v>109</v>
      </c>
      <c r="C69">
        <v>4.6650635422288644E-2</v>
      </c>
      <c r="D69">
        <v>3.6958196195191473E-4</v>
      </c>
      <c r="E69">
        <v>4.4593464956087514E-3</v>
      </c>
      <c r="F69">
        <v>4.5926359107186556</v>
      </c>
      <c r="G69">
        <v>5.006727247995002E-3</v>
      </c>
      <c r="H69">
        <v>2.3550781934815745E-3</v>
      </c>
      <c r="I69">
        <v>4.0677725068649639E-4</v>
      </c>
      <c r="J69">
        <v>0.60472255286072851</v>
      </c>
      <c r="K69">
        <v>4.2043325058526704E-3</v>
      </c>
      <c r="L69">
        <v>8.6063161154434908E-2</v>
      </c>
      <c r="M69">
        <v>0.17497974233428426</v>
      </c>
      <c r="N69">
        <v>7.4603022609121439E-2</v>
      </c>
      <c r="O69">
        <v>2.2956776356952702E-4</v>
      </c>
      <c r="P69">
        <v>8.1719697501632993E-2</v>
      </c>
      <c r="Q69">
        <v>0.40493071143850656</v>
      </c>
      <c r="R69">
        <v>0.2633441491106705</v>
      </c>
      <c r="S69">
        <v>6.3466809945707041</v>
      </c>
    </row>
    <row r="70" spans="1:19">
      <c r="A70" t="s">
        <v>100</v>
      </c>
      <c r="B70" s="34" t="s">
        <v>110</v>
      </c>
      <c r="C70">
        <v>0.1225135354607616</v>
      </c>
      <c r="D70">
        <v>2.4360259864564249E-4</v>
      </c>
      <c r="E70">
        <v>2.7094245241429116E-3</v>
      </c>
      <c r="F70">
        <v>0.32361510062139587</v>
      </c>
      <c r="G70">
        <v>5.9041436811639869E-3</v>
      </c>
      <c r="H70">
        <v>6.475103918175984E-2</v>
      </c>
      <c r="I70">
        <v>4.3830770630894911E-3</v>
      </c>
      <c r="J70">
        <v>0.22875234332943251</v>
      </c>
      <c r="K70">
        <v>2.3149231862995556E-4</v>
      </c>
      <c r="L70">
        <v>0.10650360591426278</v>
      </c>
      <c r="M70">
        <v>0.1474610115529229</v>
      </c>
      <c r="N70">
        <v>4.0729355370441311E-3</v>
      </c>
      <c r="O70">
        <v>1.0418877764592493E-3</v>
      </c>
      <c r="P70">
        <v>0.14910699282195417</v>
      </c>
      <c r="Q70">
        <v>0.63544378467143048</v>
      </c>
      <c r="R70">
        <v>9.6559942956332634E-2</v>
      </c>
      <c r="S70">
        <v>1.8932939200094552</v>
      </c>
    </row>
    <row r="71" spans="1:19">
      <c r="A71" t="s">
        <v>100</v>
      </c>
      <c r="B71" s="34" t="s">
        <v>111</v>
      </c>
      <c r="C71">
        <v>8.6590906353935182E-2</v>
      </c>
      <c r="D71">
        <v>4.2812413688596562E-3</v>
      </c>
      <c r="E71">
        <v>1.4005681062042696E-2</v>
      </c>
      <c r="F71">
        <v>2.5434652040903813</v>
      </c>
      <c r="G71">
        <v>5.1802776937197592E-2</v>
      </c>
      <c r="H71">
        <v>1.2170809461314658E-2</v>
      </c>
      <c r="I71">
        <v>1.9904315821040131E-2</v>
      </c>
      <c r="J71">
        <v>0.66575540785552079</v>
      </c>
      <c r="K71">
        <v>6.3737513268102841E-5</v>
      </c>
      <c r="L71">
        <v>0.86045561260699444</v>
      </c>
      <c r="M71">
        <v>0.74528695816376622</v>
      </c>
      <c r="N71">
        <v>2.82647898415469E-2</v>
      </c>
      <c r="O71">
        <v>4.7573928880337568E-3</v>
      </c>
      <c r="P71">
        <v>7.5240397125098113E-2</v>
      </c>
      <c r="Q71">
        <v>1.3066173013337128</v>
      </c>
      <c r="R71">
        <v>0.15064343826109194</v>
      </c>
      <c r="S71">
        <v>6.5693059706836152</v>
      </c>
    </row>
    <row r="72" spans="1:19">
      <c r="A72" t="s">
        <v>100</v>
      </c>
      <c r="B72" s="34" t="s">
        <v>112</v>
      </c>
      <c r="C72">
        <v>0.39132467516113856</v>
      </c>
      <c r="D72">
        <v>6.9163510888259339E-4</v>
      </c>
      <c r="E72">
        <v>3.3654057458676334E-3</v>
      </c>
      <c r="F72">
        <v>3.8807247850747331</v>
      </c>
      <c r="G72">
        <v>2.168921535524504E-3</v>
      </c>
      <c r="H72">
        <v>1.6136158431434566E-3</v>
      </c>
      <c r="I72">
        <v>2.19202025077192E-4</v>
      </c>
      <c r="J72">
        <v>0.70333908227581432</v>
      </c>
      <c r="K72">
        <v>1.5092313088359011E-3</v>
      </c>
      <c r="L72">
        <v>0.22468794592019492</v>
      </c>
      <c r="M72">
        <v>1.7714031495907889E-3</v>
      </c>
      <c r="N72">
        <v>1.4426964765688055E-3</v>
      </c>
      <c r="O72">
        <v>1.9292222626365874E-5</v>
      </c>
      <c r="P72">
        <v>0.10824175171720896</v>
      </c>
      <c r="Q72">
        <v>3.925650276303827E-2</v>
      </c>
      <c r="R72">
        <v>0.25870878248681706</v>
      </c>
      <c r="S72">
        <v>5.6190849288155391</v>
      </c>
    </row>
    <row r="73" spans="1:19">
      <c r="A73" t="s">
        <v>100</v>
      </c>
      <c r="B73" s="34" t="s">
        <v>113</v>
      </c>
      <c r="C73">
        <v>0.1767545286477521</v>
      </c>
      <c r="D73">
        <v>2.1812637384094891E-2</v>
      </c>
      <c r="E73">
        <v>3.2979280243047304E-3</v>
      </c>
      <c r="F73">
        <v>5.0787074958710718</v>
      </c>
      <c r="G73">
        <v>0.2843671828100387</v>
      </c>
      <c r="H73">
        <v>5.3377521571841058E-2</v>
      </c>
      <c r="I73">
        <v>4.1863513352514703E-3</v>
      </c>
      <c r="J73">
        <v>0.67661059630638221</v>
      </c>
      <c r="K73">
        <v>1.875653847048242E-4</v>
      </c>
      <c r="L73">
        <v>9.2637257710705967E-3</v>
      </c>
      <c r="M73">
        <v>1.5117529404078844E-2</v>
      </c>
      <c r="N73">
        <v>0.1445115820119014</v>
      </c>
      <c r="O73">
        <v>1.1581244144401315E-3</v>
      </c>
      <c r="P73">
        <v>6.6574180552347428E-2</v>
      </c>
      <c r="Q73">
        <v>3.30611994034129E-2</v>
      </c>
      <c r="R73">
        <v>0.61790407157595695</v>
      </c>
      <c r="S73">
        <v>7.1868922204685077</v>
      </c>
    </row>
    <row r="74" spans="1:19">
      <c r="A74" t="s">
        <v>100</v>
      </c>
      <c r="B74" s="34" t="s">
        <v>114</v>
      </c>
      <c r="C74">
        <v>6.7357699227653001E-2</v>
      </c>
      <c r="D74">
        <v>3.8716884385170403E-3</v>
      </c>
      <c r="E74">
        <v>2.1403771319334908E-3</v>
      </c>
      <c r="F74">
        <v>24.752350354633649</v>
      </c>
      <c r="G74">
        <v>4.9137786340164524E-2</v>
      </c>
      <c r="H74">
        <v>2.8706633000292747E-3</v>
      </c>
      <c r="I74">
        <v>6.3283194047469848E-5</v>
      </c>
      <c r="J74">
        <v>2.811038110166642</v>
      </c>
      <c r="K74">
        <v>8.2915977778538763E-3</v>
      </c>
      <c r="L74">
        <v>9.5746049544260359E-2</v>
      </c>
      <c r="M74">
        <v>8.3607865211838828E-3</v>
      </c>
      <c r="N74">
        <v>8.9473621377154089E-3</v>
      </c>
      <c r="O74">
        <v>1.2565076198947644E-4</v>
      </c>
      <c r="P74">
        <v>0.1484004452603358</v>
      </c>
      <c r="Q74">
        <v>0.35368251958475483</v>
      </c>
      <c r="R74">
        <v>1.3079089042734395</v>
      </c>
      <c r="S74">
        <v>29.620293278292706</v>
      </c>
    </row>
    <row r="75" spans="1:19">
      <c r="A75" t="s">
        <v>100</v>
      </c>
      <c r="B75" s="34" t="s">
        <v>115</v>
      </c>
      <c r="C75">
        <v>4.1400343536821538E-3</v>
      </c>
      <c r="D75">
        <v>9.8326729437625549E-4</v>
      </c>
      <c r="E75">
        <v>1.1536052374439776E-2</v>
      </c>
      <c r="F75">
        <v>0.2170241262745094</v>
      </c>
      <c r="G75">
        <v>2.4869793873669721E-3</v>
      </c>
      <c r="H75">
        <v>1.6737306099412486E-2</v>
      </c>
      <c r="I75">
        <v>1.8237832520073827E-4</v>
      </c>
      <c r="J75">
        <v>6.2289966547517395E-3</v>
      </c>
      <c r="K75">
        <v>1.4634112006267075E-3</v>
      </c>
      <c r="L75">
        <v>0.63195776005287385</v>
      </c>
      <c r="M75">
        <v>1.9182583402379549E-3</v>
      </c>
      <c r="N75">
        <v>2.7029665814170656E-2</v>
      </c>
      <c r="O75">
        <v>1.2320667364915106E-4</v>
      </c>
      <c r="P75">
        <v>7.0234237855000714E-2</v>
      </c>
      <c r="Q75">
        <v>1.3578155332357511E-2</v>
      </c>
      <c r="R75">
        <v>3.0117910190384123E-2</v>
      </c>
      <c r="S75">
        <v>1.0357417462223566</v>
      </c>
    </row>
    <row r="76" spans="1:19">
      <c r="A76" t="s">
        <v>100</v>
      </c>
      <c r="B76" s="33" t="s">
        <v>116</v>
      </c>
      <c r="C76">
        <v>0.33139494840284733</v>
      </c>
      <c r="D76">
        <v>1.015847775297507E-4</v>
      </c>
      <c r="E76">
        <v>2.399863969622329E-3</v>
      </c>
      <c r="F76">
        <v>0.31349947096191499</v>
      </c>
      <c r="G76">
        <v>0</v>
      </c>
      <c r="H76">
        <v>6.5154106520305177E-2</v>
      </c>
      <c r="I76">
        <v>1.8026349375232065E-2</v>
      </c>
      <c r="J76">
        <v>6.8017814058880077E-2</v>
      </c>
      <c r="K76">
        <v>6.0934570627835249E-5</v>
      </c>
      <c r="L76">
        <v>9.3636476320654083E-2</v>
      </c>
      <c r="M76">
        <v>5.9702763720590468E-3</v>
      </c>
      <c r="N76">
        <v>3.4940873616662316E-3</v>
      </c>
      <c r="O76">
        <v>4.0514028028310889E-3</v>
      </c>
      <c r="P76">
        <v>5.6211384317412794E-2</v>
      </c>
      <c r="Q76">
        <v>3.5277133969120911E-2</v>
      </c>
      <c r="R76">
        <v>2.0018706269663511E-2</v>
      </c>
      <c r="S76">
        <v>1.0173145400506769</v>
      </c>
    </row>
    <row r="77" spans="1:19">
      <c r="A77" t="s">
        <v>100</v>
      </c>
      <c r="B77" s="33" t="s">
        <v>117</v>
      </c>
      <c r="C77">
        <v>4.1171964826284935E-2</v>
      </c>
      <c r="D77">
        <v>1.9084885383029992E-2</v>
      </c>
      <c r="E77">
        <v>5.0794415120067882E-3</v>
      </c>
      <c r="F77">
        <v>0.5585202743238824</v>
      </c>
      <c r="G77">
        <v>1.0751695651194382E-3</v>
      </c>
      <c r="H77">
        <v>2.544170368370402E-4</v>
      </c>
      <c r="I77">
        <v>8.1980075331433699E-4</v>
      </c>
      <c r="J77">
        <v>2.2919335693565301E-2</v>
      </c>
      <c r="K77">
        <v>1.2939624337493516E-4</v>
      </c>
      <c r="L77">
        <v>6.3978382038314408E-2</v>
      </c>
      <c r="M77">
        <v>4.4312411756628478E-3</v>
      </c>
      <c r="N77">
        <v>1.4616124318448165E-2</v>
      </c>
      <c r="O77">
        <v>2.0876105774217391E-4</v>
      </c>
      <c r="P77">
        <v>9.3862658967513113E-2</v>
      </c>
      <c r="Q77">
        <v>0.18353131789621457</v>
      </c>
      <c r="R77">
        <v>7.3679146352176872E-2</v>
      </c>
      <c r="S77">
        <v>1.0833623171442923</v>
      </c>
    </row>
    <row r="78" spans="1:19">
      <c r="A78" t="s">
        <v>100</v>
      </c>
      <c r="B78" s="33" t="s">
        <v>118</v>
      </c>
      <c r="C78">
        <v>1.9440374430255147E-2</v>
      </c>
      <c r="D78">
        <v>9.2141862983896594E-5</v>
      </c>
      <c r="E78">
        <v>1.3323467736159E-2</v>
      </c>
      <c r="F78">
        <v>3.2298792421897815E-2</v>
      </c>
      <c r="G78">
        <v>0.25060857966101402</v>
      </c>
      <c r="H78">
        <v>6.6804072794196756E-2</v>
      </c>
      <c r="I78">
        <v>5.5395613053746962E-3</v>
      </c>
      <c r="J78">
        <v>1.3309987299731318E-2</v>
      </c>
      <c r="K78">
        <v>4.2618073178013471E-5</v>
      </c>
      <c r="L78">
        <v>0.35412612989896175</v>
      </c>
      <c r="M78">
        <v>1.8873782504803316E-2</v>
      </c>
      <c r="N78">
        <v>0.12377553165287214</v>
      </c>
      <c r="O78">
        <v>1.2828687991832122E-3</v>
      </c>
      <c r="P78">
        <v>0.16194009732131676</v>
      </c>
      <c r="Q78">
        <v>0.35916274377797208</v>
      </c>
      <c r="R78">
        <v>4.596646131652804E-2</v>
      </c>
      <c r="S78">
        <v>1.4665872108565168</v>
      </c>
    </row>
    <row r="79" spans="1:19">
      <c r="A79" t="s">
        <v>100</v>
      </c>
      <c r="B79" s="33" t="s">
        <v>119</v>
      </c>
      <c r="C79">
        <v>0.172671270463578</v>
      </c>
      <c r="D79">
        <v>1.642708759439282E-3</v>
      </c>
      <c r="E79">
        <v>3.021108329727018E-3</v>
      </c>
      <c r="F79">
        <v>2.9494419816984419E-2</v>
      </c>
      <c r="G79">
        <v>1.1815828047303967E-2</v>
      </c>
      <c r="H79">
        <v>6.4897311301951088E-2</v>
      </c>
      <c r="I79">
        <v>3.9619817524401135E-3</v>
      </c>
      <c r="J79">
        <v>3.3638506066253626E-2</v>
      </c>
      <c r="K79">
        <v>7.3711462068965505E-3</v>
      </c>
      <c r="L79">
        <v>0.71913032999816906</v>
      </c>
      <c r="M79">
        <v>6.1200779543746364E-3</v>
      </c>
      <c r="N79">
        <v>3.3601805123302242E-3</v>
      </c>
      <c r="O79">
        <v>8.5536049695394967E-4</v>
      </c>
      <c r="P79">
        <v>9.8403034909692266E-2</v>
      </c>
      <c r="Q79">
        <v>0.41888047301458897</v>
      </c>
      <c r="R79">
        <v>4.6725152088136213E-2</v>
      </c>
      <c r="S79">
        <v>1.6219888897182955</v>
      </c>
    </row>
    <row r="80" spans="1:19">
      <c r="A80" t="s">
        <v>100</v>
      </c>
      <c r="B80" s="33" t="s">
        <v>120</v>
      </c>
      <c r="C80">
        <v>0.34471750134404466</v>
      </c>
      <c r="D80">
        <v>6.100446422001693E-3</v>
      </c>
      <c r="E80">
        <v>1.5466073143869774E-2</v>
      </c>
      <c r="F80">
        <v>0.15429633035512325</v>
      </c>
      <c r="G80">
        <v>7.7979311275340635E-2</v>
      </c>
      <c r="H80">
        <v>0.27727663765495913</v>
      </c>
      <c r="I80">
        <v>1.6963293731617979E-2</v>
      </c>
      <c r="J80">
        <v>1.1487006320152204E-3</v>
      </c>
      <c r="K80">
        <v>3.0997849130359745E-4</v>
      </c>
      <c r="L80">
        <v>2.7438682467249009E-3</v>
      </c>
      <c r="M80">
        <v>1.1720327543613962E-3</v>
      </c>
      <c r="N80">
        <v>8.6045394507081596E-3</v>
      </c>
      <c r="O80">
        <v>3.9487610492242309E-3</v>
      </c>
      <c r="P80">
        <v>0.23737618690542028</v>
      </c>
      <c r="Q80">
        <v>1.3593164629064347E-3</v>
      </c>
      <c r="R80">
        <v>0.14492814401704734</v>
      </c>
      <c r="S80">
        <v>1.2943911219367124</v>
      </c>
    </row>
    <row r="81" spans="1:19">
      <c r="A81" t="s">
        <v>100</v>
      </c>
      <c r="B81" s="33" t="s">
        <v>121</v>
      </c>
      <c r="C81">
        <v>6.3886775957929132E-2</v>
      </c>
      <c r="D81">
        <v>3.9568499424122994E-3</v>
      </c>
      <c r="E81">
        <v>1.3285398808756232E-2</v>
      </c>
      <c r="F81">
        <v>0.15916315032794159</v>
      </c>
      <c r="G81">
        <v>5.2066224127198524E-2</v>
      </c>
      <c r="H81">
        <v>2.9509924634751883E-4</v>
      </c>
      <c r="I81">
        <v>2.6469454355138033E-5</v>
      </c>
      <c r="J81">
        <v>2.0727781479173757E-2</v>
      </c>
      <c r="K81">
        <v>2.1112404248629923E-4</v>
      </c>
      <c r="L81">
        <v>0.68565105972744078</v>
      </c>
      <c r="M81">
        <v>3.1426688030444794E-3</v>
      </c>
      <c r="N81">
        <v>4.1264368639061466E-2</v>
      </c>
      <c r="O81">
        <v>1.8609423465437702E-4</v>
      </c>
      <c r="P81">
        <v>0.19622925605397157</v>
      </c>
      <c r="Q81">
        <v>0.38957982714973127</v>
      </c>
      <c r="R81">
        <v>8.0943510527809792E-2</v>
      </c>
      <c r="S81">
        <v>1.710615658521931</v>
      </c>
    </row>
    <row r="82" spans="1:19">
      <c r="A82" t="s">
        <v>100</v>
      </c>
      <c r="B82" s="33" t="s">
        <v>122</v>
      </c>
      <c r="C82">
        <v>0.43203000919075052</v>
      </c>
      <c r="D82">
        <v>1.8985458222040563E-2</v>
      </c>
      <c r="E82">
        <v>5.5704720210171255E-2</v>
      </c>
      <c r="F82">
        <v>0.48751933032514216</v>
      </c>
      <c r="G82">
        <v>0.24310446529884544</v>
      </c>
      <c r="H82">
        <v>2.1666585152551043E-3</v>
      </c>
      <c r="I82">
        <v>2.2180392164949936E-2</v>
      </c>
      <c r="J82">
        <v>7.6282590099758352E-2</v>
      </c>
      <c r="K82">
        <v>2.3036757437381872E-3</v>
      </c>
      <c r="L82">
        <v>0.67965375665848526</v>
      </c>
      <c r="M82">
        <v>7.4196997246112062E-3</v>
      </c>
      <c r="N82">
        <v>2.642232436693881E-2</v>
      </c>
      <c r="O82">
        <v>5.0845300990596809E-3</v>
      </c>
      <c r="P82">
        <v>0.84402016984191519</v>
      </c>
      <c r="Q82">
        <v>1.7259930752266293</v>
      </c>
      <c r="R82">
        <v>0.13949832532961892</v>
      </c>
      <c r="S82">
        <v>4.7683691810173059</v>
      </c>
    </row>
    <row r="83" spans="1:19">
      <c r="A83" t="s">
        <v>100</v>
      </c>
      <c r="B83" s="33" t="s">
        <v>123</v>
      </c>
      <c r="C83">
        <v>0.40784695039213759</v>
      </c>
      <c r="D83">
        <v>4.4059362206860797E-5</v>
      </c>
      <c r="E83">
        <v>6.6986486712794502E-4</v>
      </c>
      <c r="F83">
        <v>0.16861380296214179</v>
      </c>
      <c r="G83">
        <v>1.3682363088971528E-3</v>
      </c>
      <c r="H83">
        <v>6.4166735348107906E-3</v>
      </c>
      <c r="I83">
        <v>2.0600553931365284E-2</v>
      </c>
      <c r="J83">
        <v>3.247407721985951E-3</v>
      </c>
      <c r="K83">
        <v>8.6120174102431446E-3</v>
      </c>
      <c r="L83">
        <v>2.8804603924570529</v>
      </c>
      <c r="M83">
        <v>9.8423744184064077E-3</v>
      </c>
      <c r="N83">
        <v>0.12268141166426272</v>
      </c>
      <c r="O83">
        <v>4.7900865605638443E-3</v>
      </c>
      <c r="P83">
        <v>0.12969634044657852</v>
      </c>
      <c r="Q83">
        <v>4.5370727976212777E-3</v>
      </c>
      <c r="R83">
        <v>1.7688239093622826E-3</v>
      </c>
      <c r="S83">
        <v>3.7711960687449277</v>
      </c>
    </row>
    <row r="84" spans="1:19">
      <c r="A84" t="s">
        <v>100</v>
      </c>
      <c r="B84" s="33" t="s">
        <v>124</v>
      </c>
      <c r="C84">
        <v>1.7486341540300927</v>
      </c>
      <c r="D84">
        <v>2.4086654580523725E-2</v>
      </c>
      <c r="E84">
        <v>5.90285844479288E-4</v>
      </c>
      <c r="F84">
        <v>3.382760012897279E-3</v>
      </c>
      <c r="G84">
        <v>0.31354714247129145</v>
      </c>
      <c r="H84">
        <v>9.4644540065580429E-4</v>
      </c>
      <c r="I84">
        <v>9.1121837388371429E-2</v>
      </c>
      <c r="J84">
        <v>9.4596706326690594E-3</v>
      </c>
      <c r="K84">
        <v>1.2399993656969643E-4</v>
      </c>
      <c r="L84">
        <v>2.3640147953223334E-3</v>
      </c>
      <c r="M84">
        <v>1.6523452108714309E-3</v>
      </c>
      <c r="N84">
        <v>2.7945723575895087E-3</v>
      </c>
      <c r="O84">
        <v>2.1191675515610214E-2</v>
      </c>
      <c r="P84">
        <v>9.3467415928092379E-2</v>
      </c>
      <c r="Q84">
        <v>5.5418806203846316E-3</v>
      </c>
      <c r="R84">
        <v>1.2383590495911534E-2</v>
      </c>
      <c r="S84">
        <v>2.3312884452219009</v>
      </c>
    </row>
    <row r="85" spans="1:19">
      <c r="A85" t="s">
        <v>100</v>
      </c>
      <c r="B85" s="33" t="s">
        <v>125</v>
      </c>
      <c r="C85">
        <v>6.0241487220835666E-4</v>
      </c>
      <c r="D85">
        <v>2.3011056175302969E-2</v>
      </c>
      <c r="E85">
        <v>2.4703494876265886E-5</v>
      </c>
      <c r="F85">
        <v>0.15287665294326303</v>
      </c>
      <c r="G85">
        <v>1.2681647668522089E-3</v>
      </c>
      <c r="H85">
        <v>5.6945099002447819E-5</v>
      </c>
      <c r="I85">
        <v>3.0435788558402788E-4</v>
      </c>
      <c r="J85">
        <v>1.0545145362783614E-3</v>
      </c>
      <c r="K85">
        <v>1.4781114039752463E-4</v>
      </c>
      <c r="L85">
        <v>2.8184907058090403E-2</v>
      </c>
      <c r="M85">
        <v>5.3477097221783509E-3</v>
      </c>
      <c r="N85">
        <v>0.15539122398894634</v>
      </c>
      <c r="O85">
        <v>8.2655577478218945E-5</v>
      </c>
      <c r="P85">
        <v>0.29370691110819358</v>
      </c>
      <c r="Q85">
        <v>1.0195244072050968E-3</v>
      </c>
      <c r="R85">
        <v>3.2745885754827952E-3</v>
      </c>
      <c r="S85">
        <v>0.66635414135151905</v>
      </c>
    </row>
    <row r="86" spans="1:19">
      <c r="A86" t="s">
        <v>100</v>
      </c>
      <c r="B86" s="33" t="s">
        <v>126</v>
      </c>
      <c r="C86">
        <v>4.096668727553876E-2</v>
      </c>
      <c r="D86">
        <v>2.9122438703677034E-5</v>
      </c>
      <c r="E86">
        <v>6.1517124929377776E-4</v>
      </c>
      <c r="F86">
        <v>3.1534346756245668E-3</v>
      </c>
      <c r="G86">
        <v>0.29543943568590336</v>
      </c>
      <c r="H86">
        <v>8.9539098071433898E-4</v>
      </c>
      <c r="I86">
        <v>8.0580228863480485E-5</v>
      </c>
      <c r="J86">
        <v>9.3300701132861263E-3</v>
      </c>
      <c r="K86">
        <v>9.1707119391254421E-3</v>
      </c>
      <c r="L86">
        <v>0.104725594849711</v>
      </c>
      <c r="M86">
        <v>3.5752763522456377E-3</v>
      </c>
      <c r="N86">
        <v>3.0092526760094884E-3</v>
      </c>
      <c r="O86">
        <v>0</v>
      </c>
      <c r="P86">
        <v>6.8512630416060816E-2</v>
      </c>
      <c r="Q86">
        <v>4.777517034591483E-2</v>
      </c>
      <c r="R86">
        <v>7.4632589846892472E-3</v>
      </c>
      <c r="S86">
        <v>0.59474178821136547</v>
      </c>
    </row>
    <row r="87" spans="1:19">
      <c r="A87" t="s">
        <v>100</v>
      </c>
      <c r="B87" s="33" t="s">
        <v>127</v>
      </c>
      <c r="C87">
        <v>1.4192093154662189E-2</v>
      </c>
      <c r="D87">
        <v>0.10009086865830286</v>
      </c>
      <c r="E87">
        <v>2.7790357841311897E-3</v>
      </c>
      <c r="F87">
        <v>6.7273366105780497E-2</v>
      </c>
      <c r="G87">
        <v>1.3052698573149719</v>
      </c>
      <c r="H87">
        <v>3.4836732883070098E-4</v>
      </c>
      <c r="I87">
        <v>1.6166468893574759E-5</v>
      </c>
      <c r="J87">
        <v>0</v>
      </c>
      <c r="K87">
        <v>8.7286042975212585E-3</v>
      </c>
      <c r="L87">
        <v>2.6036625881385334E-2</v>
      </c>
      <c r="M87">
        <v>9.4008382712811311E-3</v>
      </c>
      <c r="N87">
        <v>0.14806691476361156</v>
      </c>
      <c r="O87">
        <v>3.3934068831675823E-5</v>
      </c>
      <c r="P87">
        <v>5.1571383006978166E-2</v>
      </c>
      <c r="Q87">
        <v>4.0567813999992097E-3</v>
      </c>
      <c r="R87">
        <v>2.5506356498361527E-3</v>
      </c>
      <c r="S87">
        <v>1.7404154721545524</v>
      </c>
    </row>
    <row r="88" spans="1:19">
      <c r="A88" t="s">
        <v>100</v>
      </c>
      <c r="B88" s="33" t="s">
        <v>128</v>
      </c>
      <c r="C88">
        <v>1.4878740712138239E-2</v>
      </c>
      <c r="D88">
        <v>4.5993252740794688E-5</v>
      </c>
      <c r="E88">
        <v>1.0387937395163194E-3</v>
      </c>
      <c r="F88">
        <v>2.1023272477663113E-2</v>
      </c>
      <c r="G88">
        <v>3.5887455382344058E-4</v>
      </c>
      <c r="H88">
        <v>2.0143742664764375E-3</v>
      </c>
      <c r="I88">
        <v>2.3337910995112621E-3</v>
      </c>
      <c r="J88">
        <v>8.9039645030695169E-3</v>
      </c>
      <c r="K88">
        <v>6.411800548944413E-6</v>
      </c>
      <c r="L88">
        <v>6.7451863358719777E-2</v>
      </c>
      <c r="M88">
        <v>9.520465975532133E-4</v>
      </c>
      <c r="N88">
        <v>0.64721707706968612</v>
      </c>
      <c r="O88">
        <v>6.4799157457093304E-4</v>
      </c>
      <c r="P88">
        <v>0.21900129210846053</v>
      </c>
      <c r="Q88">
        <v>9.7834353053727341E-4</v>
      </c>
      <c r="R88">
        <v>4.8708082651280904E-3</v>
      </c>
      <c r="S88">
        <v>0.99172363891028681</v>
      </c>
    </row>
    <row r="89" spans="1:19">
      <c r="A89" t="s">
        <v>100</v>
      </c>
      <c r="B89" s="33" t="s">
        <v>129</v>
      </c>
      <c r="C89">
        <v>7.5853497001546089E-2</v>
      </c>
      <c r="D89">
        <v>2.8282938463664031E-4</v>
      </c>
      <c r="E89">
        <v>1.0323127452926961E-4</v>
      </c>
      <c r="F89">
        <v>6.3693564635769917E-2</v>
      </c>
      <c r="G89">
        <v>6.3752108164116805E-4</v>
      </c>
      <c r="H89">
        <v>1.6310444555855952E-4</v>
      </c>
      <c r="I89">
        <v>4.9271283139906696E-4</v>
      </c>
      <c r="J89">
        <v>1.4657913436948888E-2</v>
      </c>
      <c r="K89">
        <v>3.8060203170861173E-2</v>
      </c>
      <c r="L89">
        <v>2.6847044126341757E-2</v>
      </c>
      <c r="M89">
        <v>5.8595755420922657E-3</v>
      </c>
      <c r="N89">
        <v>1.2729559149230241E-2</v>
      </c>
      <c r="O89">
        <v>1.0726117083637021E-5</v>
      </c>
      <c r="P89">
        <v>9.824864150509427E-3</v>
      </c>
      <c r="Q89">
        <v>3.9697214407254933E-3</v>
      </c>
      <c r="R89">
        <v>2.7048934742239794E-3</v>
      </c>
      <c r="S89">
        <v>0.25589096126338973</v>
      </c>
    </row>
    <row r="90" spans="1:19">
      <c r="A90" t="s">
        <v>100</v>
      </c>
      <c r="B90" s="33" t="s">
        <v>130</v>
      </c>
      <c r="C90">
        <v>1.2218748252369238E-2</v>
      </c>
      <c r="D90">
        <v>1.7779188155397918E-4</v>
      </c>
      <c r="E90">
        <v>4.9921655615503546E-4</v>
      </c>
      <c r="F90">
        <v>9.8612896113081661E-3</v>
      </c>
      <c r="G90">
        <v>0</v>
      </c>
      <c r="H90">
        <v>8.9440306993582297E-4</v>
      </c>
      <c r="I90">
        <v>0</v>
      </c>
      <c r="J90">
        <v>8.2961308390601118E-3</v>
      </c>
      <c r="K90">
        <v>9.2332389957094918E-5</v>
      </c>
      <c r="L90">
        <v>2.7757006795742001E-2</v>
      </c>
      <c r="M90">
        <v>5.7331668245970135E-3</v>
      </c>
      <c r="N90">
        <v>2.1550326316033264E-3</v>
      </c>
      <c r="O90">
        <v>8.6011152856946271E-6</v>
      </c>
      <c r="P90">
        <v>0.14094196049129692</v>
      </c>
      <c r="Q90">
        <v>1.3003162681961555E-3</v>
      </c>
      <c r="R90">
        <v>6.4144263702630155E-3</v>
      </c>
      <c r="S90">
        <v>0.21635042309759456</v>
      </c>
    </row>
    <row r="91" spans="1:19">
      <c r="A91" t="s">
        <v>100</v>
      </c>
      <c r="B91" s="33" t="s">
        <v>131</v>
      </c>
      <c r="C91">
        <v>2.5137353350856984E-3</v>
      </c>
      <c r="D91">
        <v>2.3489590313596764E-3</v>
      </c>
      <c r="E91">
        <v>4.4466290777189776E-4</v>
      </c>
      <c r="F91">
        <v>2.676926769140664E-3</v>
      </c>
      <c r="G91">
        <v>3.0705702667859214E-2</v>
      </c>
      <c r="H91">
        <v>4.6637181950526241E-5</v>
      </c>
      <c r="I91">
        <v>9.4372670192188757E-5</v>
      </c>
      <c r="J91">
        <v>8.8613333440115127E-3</v>
      </c>
      <c r="K91">
        <v>8.601453631001954E-5</v>
      </c>
      <c r="L91">
        <v>4.419427415992061E-2</v>
      </c>
      <c r="M91">
        <v>1.678076610150292E-3</v>
      </c>
      <c r="N91">
        <v>4.9620111215542551E-4</v>
      </c>
      <c r="O91">
        <v>6.7507479552947336E-5</v>
      </c>
      <c r="P91">
        <v>7.429208254594144E-3</v>
      </c>
      <c r="Q91">
        <v>1.6500303451742582E-2</v>
      </c>
      <c r="R91">
        <v>1.5430805929241842E-3</v>
      </c>
      <c r="S91">
        <v>0.11968699610451949</v>
      </c>
    </row>
    <row r="92" spans="1:19">
      <c r="A92" t="s">
        <v>100</v>
      </c>
      <c r="B92" s="33" t="s">
        <v>132</v>
      </c>
      <c r="C92">
        <v>1.1484880705655343E-2</v>
      </c>
      <c r="D92">
        <v>3.3736001704798291E-4</v>
      </c>
      <c r="E92">
        <v>1.2857076205854412E-3</v>
      </c>
      <c r="F92">
        <v>6.8579536208630998E-2</v>
      </c>
      <c r="G92">
        <v>1.5849735790851582E-4</v>
      </c>
      <c r="H92">
        <v>7.5750597885848592E-3</v>
      </c>
      <c r="I92">
        <v>2.4224216451151914E-4</v>
      </c>
      <c r="J92">
        <v>8.2943518856239962E-3</v>
      </c>
      <c r="K92">
        <v>4.4806301264632697E-5</v>
      </c>
      <c r="L92">
        <v>2.248764222701638E-2</v>
      </c>
      <c r="M92">
        <v>6.9446758008702147E-3</v>
      </c>
      <c r="N92">
        <v>3.5063388880107738E-3</v>
      </c>
      <c r="O92">
        <v>7.967472950703991E-6</v>
      </c>
      <c r="P92">
        <v>3.8114247871448015E-3</v>
      </c>
      <c r="Q92">
        <v>3.6592781427593479E-3</v>
      </c>
      <c r="R92">
        <v>4.1257198125244088E-3</v>
      </c>
      <c r="S92">
        <v>0.1425454891808613</v>
      </c>
    </row>
    <row r="93" spans="1:19">
      <c r="A93" t="s">
        <v>100</v>
      </c>
      <c r="B93" s="33" t="s">
        <v>133</v>
      </c>
      <c r="C93">
        <v>1.1011453326158716E-2</v>
      </c>
      <c r="D93">
        <v>2.783001772990179E-4</v>
      </c>
      <c r="E93">
        <v>4.7554174546027284E-4</v>
      </c>
      <c r="F93">
        <v>2.4404788143215228E-3</v>
      </c>
      <c r="G93">
        <v>1.5407830436942049E-4</v>
      </c>
      <c r="H93">
        <v>1.4967633795204272E-3</v>
      </c>
      <c r="I93">
        <v>2.6521828167425099E-5</v>
      </c>
      <c r="J93">
        <v>1.1468747612646268E-3</v>
      </c>
      <c r="K93">
        <v>8.8800425384671922E-5</v>
      </c>
      <c r="L93">
        <v>2.3325056518682885E-2</v>
      </c>
      <c r="M93">
        <v>1.0021759775556305E-2</v>
      </c>
      <c r="N93">
        <v>1.5049982178638288E-2</v>
      </c>
      <c r="O93">
        <v>0</v>
      </c>
      <c r="P93">
        <v>1.0234205448256262E-2</v>
      </c>
      <c r="Q93">
        <v>3.0280121713168739E-3</v>
      </c>
      <c r="R93">
        <v>1.0720189022219273E-2</v>
      </c>
      <c r="S93">
        <v>8.9498017876735503E-2</v>
      </c>
    </row>
    <row r="94" spans="1:19">
      <c r="A94" t="s">
        <v>100</v>
      </c>
      <c r="B94" s="33" t="s">
        <v>134</v>
      </c>
      <c r="C94">
        <v>3.1688447904837602E-2</v>
      </c>
      <c r="D94">
        <v>2.911641839973278E-4</v>
      </c>
      <c r="E94">
        <v>4.1790664672380906E-4</v>
      </c>
      <c r="F94">
        <v>6.3022373210856131E-2</v>
      </c>
      <c r="G94">
        <v>4.0960082217367244E-4</v>
      </c>
      <c r="H94">
        <v>4.1622940601726555E-5</v>
      </c>
      <c r="I94">
        <v>9.7044292153258827E-4</v>
      </c>
      <c r="J94">
        <v>1.3768405053689037E-2</v>
      </c>
      <c r="K94">
        <v>8.7906521309921715E-4</v>
      </c>
      <c r="L94">
        <v>4.2458986526970222E-2</v>
      </c>
      <c r="M94">
        <v>3.8296979613470228E-3</v>
      </c>
      <c r="N94">
        <v>3.6766099658525064E-4</v>
      </c>
      <c r="O94">
        <v>2.3057580271951261E-4</v>
      </c>
      <c r="P94">
        <v>4.5576494842034521E-3</v>
      </c>
      <c r="Q94">
        <v>3.6913532015674377E-3</v>
      </c>
      <c r="R94">
        <v>1.7051463748352091E-3</v>
      </c>
      <c r="S94">
        <v>0.16833009924596354</v>
      </c>
    </row>
    <row r="95" spans="1:19">
      <c r="A95" t="s">
        <v>100</v>
      </c>
      <c r="B95" s="33" t="s">
        <v>135</v>
      </c>
      <c r="C95">
        <v>1.5422365533883209E-2</v>
      </c>
      <c r="D95">
        <v>0</v>
      </c>
      <c r="E95">
        <v>4.234439309575011E-4</v>
      </c>
      <c r="F95">
        <v>0.10541211532674311</v>
      </c>
      <c r="G95">
        <v>3.9214675716081615E-4</v>
      </c>
      <c r="H95">
        <v>8.7498160496357613E-4</v>
      </c>
      <c r="I95">
        <v>2.1821993864623579E-4</v>
      </c>
      <c r="J95">
        <v>3.7223577894707205E-4</v>
      </c>
      <c r="K95">
        <v>1.0175949823382213E-4</v>
      </c>
      <c r="L95">
        <v>5.9103078301063761E-2</v>
      </c>
      <c r="M95">
        <v>3.4368939587423597E-3</v>
      </c>
      <c r="N95">
        <v>1.7627975133960305E-3</v>
      </c>
      <c r="O95">
        <v>9.2344688967793687E-6</v>
      </c>
      <c r="P95">
        <v>2.1718232573805452E-2</v>
      </c>
      <c r="Q95">
        <v>4.3983263926712368E-2</v>
      </c>
      <c r="R95">
        <v>6.0245648488681525E-3</v>
      </c>
      <c r="S95">
        <v>0.2592553339609367</v>
      </c>
    </row>
    <row r="96" spans="1:19">
      <c r="A96" t="s">
        <v>100</v>
      </c>
      <c r="B96" s="33" t="s">
        <v>136</v>
      </c>
      <c r="C96">
        <v>1.0336246020766993E-2</v>
      </c>
      <c r="D96">
        <v>2.6544948707263316E-4</v>
      </c>
      <c r="E96">
        <v>2.4813553246575415E-3</v>
      </c>
      <c r="F96">
        <v>6.0381186512472595E-3</v>
      </c>
      <c r="G96">
        <v>0</v>
      </c>
      <c r="H96">
        <v>0</v>
      </c>
      <c r="I96">
        <v>2.4450436192924307E-5</v>
      </c>
      <c r="J96">
        <v>7.5134729426444835E-3</v>
      </c>
      <c r="K96">
        <v>2.0450461569676559E-5</v>
      </c>
      <c r="L96">
        <v>2.0716854434265741E-2</v>
      </c>
      <c r="M96">
        <v>6.3986621167018143E-3</v>
      </c>
      <c r="N96">
        <v>1.8819411731918478E-4</v>
      </c>
      <c r="O96">
        <v>3.5540279531010022E-6</v>
      </c>
      <c r="P96">
        <v>7.7609353801442182E-3</v>
      </c>
      <c r="Q96">
        <v>3.1039814741262717E-3</v>
      </c>
      <c r="R96">
        <v>4.8418983469353805E-3</v>
      </c>
      <c r="S96">
        <v>6.9693623221837697E-2</v>
      </c>
    </row>
    <row r="97" spans="1:19">
      <c r="A97" t="s">
        <v>100</v>
      </c>
      <c r="B97" s="33" t="s">
        <v>137</v>
      </c>
      <c r="C97">
        <v>1.008356313761638E-2</v>
      </c>
      <c r="D97">
        <v>5.7885756128195354E-5</v>
      </c>
      <c r="E97">
        <v>4.0354155661725954E-4</v>
      </c>
      <c r="F97">
        <v>6.218237652350922E-2</v>
      </c>
      <c r="G97">
        <v>7.6066775060468217E-4</v>
      </c>
      <c r="H97">
        <v>8.0740581476623774E-4</v>
      </c>
      <c r="I97">
        <v>6.8688870639821431E-5</v>
      </c>
      <c r="J97">
        <v>6.6406399126783811E-3</v>
      </c>
      <c r="K97">
        <v>0</v>
      </c>
      <c r="L97">
        <v>6.8857958200204905E-2</v>
      </c>
      <c r="M97">
        <v>4.0012050956468315E-3</v>
      </c>
      <c r="N97">
        <v>2.271867717724696E-3</v>
      </c>
      <c r="O97">
        <v>0</v>
      </c>
      <c r="P97">
        <v>6.2944013372998597E-3</v>
      </c>
      <c r="Q97">
        <v>2.7343425782859754E-3</v>
      </c>
      <c r="R97">
        <v>6.5971052261097896E-3</v>
      </c>
      <c r="S97">
        <v>0.17176164947778716</v>
      </c>
    </row>
    <row r="98" spans="1:19">
      <c r="A98" t="s">
        <v>100</v>
      </c>
      <c r="B98" s="33" t="s">
        <v>138</v>
      </c>
      <c r="C98">
        <v>9.8007061257483485E-3</v>
      </c>
      <c r="D98">
        <v>1.0292879362812091E-3</v>
      </c>
      <c r="E98">
        <v>3.2342551121500307E-5</v>
      </c>
      <c r="F98">
        <v>4.8994599443574316E-2</v>
      </c>
      <c r="G98">
        <v>9.4891221629289646E-3</v>
      </c>
      <c r="H98">
        <v>7.3874140233654018E-4</v>
      </c>
      <c r="I98">
        <v>2.2921193148150998E-4</v>
      </c>
      <c r="J98">
        <v>1.0180706580271703E-3</v>
      </c>
      <c r="K98">
        <v>9.5760998282679033E-6</v>
      </c>
      <c r="L98">
        <v>1.6747377420642806E-3</v>
      </c>
      <c r="M98">
        <v>2.9468120383731033E-3</v>
      </c>
      <c r="N98">
        <v>1.6219635961718382E-3</v>
      </c>
      <c r="O98">
        <v>5.7254954731836283E-4</v>
      </c>
      <c r="P98">
        <v>5.0616003610031157E-3</v>
      </c>
      <c r="Q98">
        <v>1.3172874241718091E-4</v>
      </c>
      <c r="R98">
        <v>9.4350738789472643E-4</v>
      </c>
      <c r="S98">
        <v>8.4294557726479979E-2</v>
      </c>
    </row>
    <row r="99" spans="1:19">
      <c r="A99" t="s">
        <v>100</v>
      </c>
      <c r="B99" s="33" t="s">
        <v>139</v>
      </c>
      <c r="C99">
        <v>5.1455599419949039E-2</v>
      </c>
      <c r="D99">
        <v>0</v>
      </c>
      <c r="E99">
        <v>3.6362333394246438E-4</v>
      </c>
      <c r="F99">
        <v>5.3792450651684476E-2</v>
      </c>
      <c r="G99">
        <v>3.6419760519379452E-4</v>
      </c>
      <c r="H99">
        <v>0</v>
      </c>
      <c r="I99">
        <v>2.3790620983574762E-3</v>
      </c>
      <c r="J99">
        <v>9.8968590257442202E-4</v>
      </c>
      <c r="K99">
        <v>3.3373908596256996E-5</v>
      </c>
      <c r="L99">
        <v>1.8623701278851712E-2</v>
      </c>
      <c r="M99">
        <v>5.4256796086171732E-3</v>
      </c>
      <c r="N99">
        <v>1.4207034563362697E-4</v>
      </c>
      <c r="O99">
        <v>1.1836218636485096E-5</v>
      </c>
      <c r="P99">
        <v>8.8341857581308858E-3</v>
      </c>
      <c r="Q99">
        <v>4.9073966894788157E-3</v>
      </c>
      <c r="R99">
        <v>7.1759052512732069E-4</v>
      </c>
      <c r="S99">
        <v>0.14804045334477678</v>
      </c>
    </row>
    <row r="100" spans="1:19">
      <c r="A100" t="s">
        <v>100</v>
      </c>
      <c r="B100" s="33" t="s">
        <v>140</v>
      </c>
      <c r="C100">
        <v>5.0394399975672854E-4</v>
      </c>
      <c r="D100">
        <v>2.6526547548688661E-4</v>
      </c>
      <c r="E100">
        <v>1.5071275899614101E-5</v>
      </c>
      <c r="F100">
        <v>5.4438443826256844E-3</v>
      </c>
      <c r="G100">
        <v>3.5355150245308664E-4</v>
      </c>
      <c r="H100">
        <v>8.6951073191343653E-5</v>
      </c>
      <c r="I100">
        <v>4.3385436563569968E-5</v>
      </c>
      <c r="J100">
        <v>0</v>
      </c>
      <c r="K100">
        <v>4.4967974018317314E-6</v>
      </c>
      <c r="L100">
        <v>5.2277097743971268E-2</v>
      </c>
      <c r="M100">
        <v>2.6924205192591089E-3</v>
      </c>
      <c r="N100">
        <v>5.0381456066137531E-3</v>
      </c>
      <c r="O100">
        <v>3.171913228960932E-6</v>
      </c>
      <c r="P100">
        <v>2.8939817801010292E-3</v>
      </c>
      <c r="Q100">
        <v>2.1327405393307686E-3</v>
      </c>
      <c r="R100">
        <v>6.4033515647210493E-3</v>
      </c>
      <c r="S100">
        <v>7.8157419610477064E-2</v>
      </c>
    </row>
    <row r="101" spans="1:19">
      <c r="A101" t="s">
        <v>100</v>
      </c>
      <c r="B101" s="33" t="s">
        <v>141</v>
      </c>
      <c r="C101">
        <v>1.0213104493864478E-2</v>
      </c>
      <c r="D101">
        <v>5.3321981377196792E-5</v>
      </c>
      <c r="E101">
        <v>1.3791559308118373E-3</v>
      </c>
      <c r="F101">
        <v>5.0913461986709763E-2</v>
      </c>
      <c r="G101">
        <v>3.4770703005548853E-4</v>
      </c>
      <c r="H101">
        <v>1.3234104564774363E-3</v>
      </c>
      <c r="I101">
        <v>2.0968932282139363E-4</v>
      </c>
      <c r="J101">
        <v>0</v>
      </c>
      <c r="K101">
        <v>2.9047359509981607E-4</v>
      </c>
      <c r="L101">
        <v>1.9157107042794053E-2</v>
      </c>
      <c r="M101">
        <v>2.4675840287287087E-3</v>
      </c>
      <c r="N101">
        <v>4.5904614648240027E-4</v>
      </c>
      <c r="O101">
        <v>5.7094438121241264E-5</v>
      </c>
      <c r="P101">
        <v>4.0231039389215795E-3</v>
      </c>
      <c r="Q101">
        <v>2.3808171837202963E-4</v>
      </c>
      <c r="R101">
        <v>1.8659657625690329E-3</v>
      </c>
      <c r="S101">
        <v>9.2998307873131125E-2</v>
      </c>
    </row>
    <row r="102" spans="1:19">
      <c r="A102" t="s">
        <v>100</v>
      </c>
      <c r="B102" s="33" t="s">
        <v>142</v>
      </c>
      <c r="C102">
        <v>1.8455665561774026E-3</v>
      </c>
      <c r="D102">
        <v>2.4436383217245616E-3</v>
      </c>
      <c r="E102">
        <v>1.4446794058819989E-5</v>
      </c>
      <c r="F102">
        <v>4.5379847944047924E-2</v>
      </c>
      <c r="G102">
        <v>0</v>
      </c>
      <c r="H102">
        <v>1.1689209142184964E-4</v>
      </c>
      <c r="I102">
        <v>0</v>
      </c>
      <c r="J102">
        <v>0</v>
      </c>
      <c r="K102">
        <v>0</v>
      </c>
      <c r="L102">
        <v>7.3992164934111315E-4</v>
      </c>
      <c r="M102">
        <v>7.9006712998541673E-5</v>
      </c>
      <c r="N102">
        <v>1.532454076694556E-3</v>
      </c>
      <c r="O102">
        <v>7.7596414622821408E-5</v>
      </c>
      <c r="P102">
        <v>3.7842288714866612E-3</v>
      </c>
      <c r="Q102">
        <v>2.3036933702762497E-3</v>
      </c>
      <c r="R102">
        <v>1.9538888800028076E-3</v>
      </c>
      <c r="S102">
        <v>6.0271181682878705E-2</v>
      </c>
    </row>
    <row r="103" spans="1:19">
      <c r="A103" t="s">
        <v>100</v>
      </c>
      <c r="B103" s="33" t="s">
        <v>143</v>
      </c>
      <c r="C103">
        <v>1.8613988286876548E-2</v>
      </c>
      <c r="D103">
        <v>0</v>
      </c>
      <c r="E103">
        <v>3.5977918798202335E-4</v>
      </c>
      <c r="F103">
        <v>4.3928618657702145E-2</v>
      </c>
      <c r="G103">
        <v>3.182575292827039E-2</v>
      </c>
      <c r="H103">
        <v>6.3833990654504902E-4</v>
      </c>
      <c r="I103">
        <v>2.2403805599824356E-4</v>
      </c>
      <c r="J103">
        <v>0</v>
      </c>
      <c r="K103">
        <v>0</v>
      </c>
      <c r="L103">
        <v>1.7685197726454049E-2</v>
      </c>
      <c r="M103">
        <v>9.682775327801707E-4</v>
      </c>
      <c r="N103">
        <v>1.5823702531232442E-3</v>
      </c>
      <c r="O103">
        <v>5.5240352042157381E-5</v>
      </c>
      <c r="P103">
        <v>2.0707289882633262E-3</v>
      </c>
      <c r="Q103">
        <v>0</v>
      </c>
      <c r="R103">
        <v>3.3388687101023606E-3</v>
      </c>
      <c r="S103">
        <v>0.12129120058625631</v>
      </c>
    </row>
    <row r="104" spans="1:19">
      <c r="A104" t="s">
        <v>100</v>
      </c>
      <c r="B104" s="33" t="s">
        <v>144</v>
      </c>
      <c r="C104">
        <v>9.6232030583500716E-3</v>
      </c>
      <c r="D104">
        <v>4.5312762355420588E-4</v>
      </c>
      <c r="E104">
        <v>5.9223178289657952E-5</v>
      </c>
      <c r="F104">
        <v>1.0104384043643222E-2</v>
      </c>
      <c r="G104">
        <v>0</v>
      </c>
      <c r="H104">
        <v>1.6147642699149145E-4</v>
      </c>
      <c r="I104">
        <v>0</v>
      </c>
      <c r="J104">
        <v>0</v>
      </c>
      <c r="K104">
        <v>1.2823601097888826E-5</v>
      </c>
      <c r="L104">
        <v>1.5674828377704841E-2</v>
      </c>
      <c r="M104">
        <v>1.0140242266754029E-4</v>
      </c>
      <c r="N104">
        <v>6.2228378328743617E-4</v>
      </c>
      <c r="O104">
        <v>2.9458440769236649E-6</v>
      </c>
      <c r="P104">
        <v>6.732562545064269E-3</v>
      </c>
      <c r="Q104">
        <v>0</v>
      </c>
      <c r="R104">
        <v>7.2883665125544894E-4</v>
      </c>
      <c r="S104">
        <v>4.4277097555891487E-2</v>
      </c>
    </row>
    <row r="105" spans="1:19">
      <c r="A105" t="s">
        <v>100</v>
      </c>
      <c r="B105" s="33" t="s">
        <v>145</v>
      </c>
      <c r="C105">
        <v>8.5538786307886028E-3</v>
      </c>
      <c r="D105">
        <v>7.5573428828024092E-5</v>
      </c>
      <c r="E105">
        <v>3.3494088066898797E-4</v>
      </c>
      <c r="F105">
        <v>4.270384797183624E-2</v>
      </c>
      <c r="G105">
        <v>3.1699471581703165E-4</v>
      </c>
      <c r="H105">
        <v>5.8874620731419469E-4</v>
      </c>
      <c r="I105">
        <v>0</v>
      </c>
      <c r="J105">
        <v>0</v>
      </c>
      <c r="K105">
        <v>0</v>
      </c>
      <c r="L105">
        <v>1.6780690888801075E-2</v>
      </c>
      <c r="M105">
        <v>8.1093782191565822E-5</v>
      </c>
      <c r="N105">
        <v>1.6852299236763457E-2</v>
      </c>
      <c r="O105">
        <v>6.3385756593065112E-5</v>
      </c>
      <c r="P105">
        <v>7.8376199571543737E-3</v>
      </c>
      <c r="Q105">
        <v>4.7937110281282003E-8</v>
      </c>
      <c r="R105">
        <v>5.3794158462494579E-4</v>
      </c>
      <c r="S105">
        <v>9.4727060978470945E-2</v>
      </c>
    </row>
    <row r="106" spans="1:19">
      <c r="A106" t="s">
        <v>100</v>
      </c>
      <c r="B106" s="33" t="s">
        <v>146</v>
      </c>
      <c r="C106">
        <v>8.3625593095746353E-3</v>
      </c>
      <c r="D106">
        <v>2.1888486437049437E-4</v>
      </c>
      <c r="E106">
        <v>2.9749644302135003E-4</v>
      </c>
      <c r="F106">
        <v>4.8809576286430456E-3</v>
      </c>
      <c r="G106">
        <v>0</v>
      </c>
      <c r="H106">
        <v>7.7312766261883326E-5</v>
      </c>
      <c r="I106">
        <v>2.8562700638223859E-5</v>
      </c>
      <c r="J106">
        <v>0</v>
      </c>
      <c r="K106">
        <v>9.096869621308401E-4</v>
      </c>
      <c r="L106">
        <v>3.033234334260726E-3</v>
      </c>
      <c r="M106">
        <v>4.7883410273872329E-3</v>
      </c>
      <c r="N106">
        <v>2.7675390502857056E-5</v>
      </c>
      <c r="O106">
        <v>2.8124586224365089E-6</v>
      </c>
      <c r="P106">
        <v>3.0631388270503379E-3</v>
      </c>
      <c r="Q106">
        <v>3.647885307600518E-6</v>
      </c>
      <c r="R106">
        <v>2.5903337355259737E-4</v>
      </c>
      <c r="S106">
        <v>2.5953343971536924E-2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3.1933030316777522E-4</v>
      </c>
      <c r="F107">
        <v>4.7448719968770092E-3</v>
      </c>
      <c r="G107">
        <v>3.0815660873884099E-4</v>
      </c>
      <c r="H107">
        <v>0</v>
      </c>
      <c r="I107">
        <v>0</v>
      </c>
      <c r="J107">
        <v>0</v>
      </c>
      <c r="K107">
        <v>0</v>
      </c>
      <c r="L107">
        <v>1.490839995708626E-2</v>
      </c>
      <c r="M107">
        <v>9.3825781936729413E-5</v>
      </c>
      <c r="N107">
        <v>1.8856991463112038E-3</v>
      </c>
      <c r="O107">
        <v>5.1475178643817232E-5</v>
      </c>
      <c r="P107">
        <v>5.691394687586282E-3</v>
      </c>
      <c r="Q107">
        <v>0</v>
      </c>
      <c r="R107">
        <v>3.398765151985117E-5</v>
      </c>
      <c r="S107">
        <v>2.8037141311699543E-2</v>
      </c>
    </row>
    <row r="108" spans="1:19">
      <c r="A108" t="s">
        <v>100</v>
      </c>
      <c r="B108" s="33" t="s">
        <v>148</v>
      </c>
      <c r="C108">
        <v>0</v>
      </c>
      <c r="D108">
        <v>3.5573608212047247E-5</v>
      </c>
      <c r="E108">
        <v>2.8192750771705022E-4</v>
      </c>
      <c r="F108">
        <v>0</v>
      </c>
      <c r="G108">
        <v>0</v>
      </c>
      <c r="H108">
        <v>1.4886489158616456E-4</v>
      </c>
      <c r="I108">
        <v>0</v>
      </c>
      <c r="J108">
        <v>0</v>
      </c>
      <c r="K108">
        <v>1.1954258715918264E-5</v>
      </c>
      <c r="L108">
        <v>1.5919328325910698E-2</v>
      </c>
      <c r="M108">
        <v>2.0085960222369081E-3</v>
      </c>
      <c r="N108">
        <v>9.8929778486578357E-5</v>
      </c>
      <c r="O108">
        <v>1.241603861895646E-5</v>
      </c>
      <c r="P108">
        <v>2.2087163509247887E-3</v>
      </c>
      <c r="Q108">
        <v>4.5894395839241042E-8</v>
      </c>
      <c r="R108">
        <v>5.8166525253255941E-5</v>
      </c>
      <c r="S108">
        <v>2.0784519201924923E-2</v>
      </c>
    </row>
    <row r="109" spans="1:19">
      <c r="A109" t="s">
        <v>100</v>
      </c>
      <c r="B109" s="33" t="s">
        <v>149</v>
      </c>
      <c r="C109">
        <v>0</v>
      </c>
      <c r="D109">
        <v>2.1278215106756981E-4</v>
      </c>
      <c r="E109">
        <v>1.2306000628181657E-5</v>
      </c>
      <c r="F109">
        <v>0</v>
      </c>
      <c r="G109">
        <v>0</v>
      </c>
      <c r="H109">
        <v>0</v>
      </c>
      <c r="I109">
        <v>2.7345576045556541E-5</v>
      </c>
      <c r="J109">
        <v>0</v>
      </c>
      <c r="K109">
        <v>0</v>
      </c>
      <c r="L109">
        <v>1.4467445574410931E-3</v>
      </c>
      <c r="M109">
        <v>2.5040070096560285E-3</v>
      </c>
      <c r="N109">
        <v>2.1118905748629402E-5</v>
      </c>
      <c r="O109">
        <v>5.0624255203746138E-5</v>
      </c>
      <c r="P109">
        <v>1.8614177932558817E-3</v>
      </c>
      <c r="Q109">
        <v>8.9023785676545231E-8</v>
      </c>
      <c r="R109">
        <v>1.1303777611360033E-4</v>
      </c>
      <c r="S109">
        <v>6.2494730492517192E-3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2.8344250207268384E-4</v>
      </c>
      <c r="F110">
        <v>0</v>
      </c>
      <c r="G110">
        <v>0</v>
      </c>
      <c r="H110">
        <v>0</v>
      </c>
      <c r="I110">
        <v>5.3043656334850198E-5</v>
      </c>
      <c r="J110">
        <v>0</v>
      </c>
      <c r="K110">
        <v>0</v>
      </c>
      <c r="L110">
        <v>1.5147355116759798E-2</v>
      </c>
      <c r="M110">
        <v>8.7086805522496036E-5</v>
      </c>
      <c r="N110">
        <v>2.2339053031572575E-4</v>
      </c>
      <c r="O110">
        <v>2.5640393914727611E-6</v>
      </c>
      <c r="P110">
        <v>4.2439581673701099E-3</v>
      </c>
      <c r="Q110">
        <v>0</v>
      </c>
      <c r="R110">
        <v>6.1867073668508965E-6</v>
      </c>
      <c r="S110">
        <v>2.0047027525038175E-2</v>
      </c>
    </row>
    <row r="111" spans="1:19">
      <c r="A111" t="s">
        <v>100</v>
      </c>
      <c r="B111" s="33" t="s">
        <v>151</v>
      </c>
      <c r="C111">
        <v>0</v>
      </c>
      <c r="D111">
        <v>3.3710824025146024E-5</v>
      </c>
      <c r="E111">
        <v>5.330086046075877E-4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1.1444859326359413E-5</v>
      </c>
      <c r="L111">
        <v>2.7299109008339428E-2</v>
      </c>
      <c r="M111">
        <v>7.3691796943720078E-5</v>
      </c>
      <c r="N111">
        <v>3.8938254504294889E-5</v>
      </c>
      <c r="O111">
        <v>2.4925515919593799E-6</v>
      </c>
      <c r="P111">
        <v>2.5628571749880535E-3</v>
      </c>
      <c r="Q111">
        <v>0</v>
      </c>
      <c r="R111">
        <v>8.3486894872919493E-6</v>
      </c>
      <c r="S111">
        <v>3.0563601763731185E-2</v>
      </c>
    </row>
    <row r="112" spans="1:19">
      <c r="A112" t="s">
        <v>100</v>
      </c>
      <c r="B112" s="33" t="s">
        <v>152</v>
      </c>
      <c r="C112">
        <v>1.908325395145738E-3</v>
      </c>
      <c r="D112">
        <v>0</v>
      </c>
      <c r="E112">
        <v>2.6004229305953697E-4</v>
      </c>
      <c r="F112">
        <v>0</v>
      </c>
      <c r="G112">
        <v>0</v>
      </c>
      <c r="H112">
        <v>1.3930636383996386E-4</v>
      </c>
      <c r="I112">
        <v>0</v>
      </c>
      <c r="J112">
        <v>0</v>
      </c>
      <c r="K112">
        <v>2.2200197351551765E-5</v>
      </c>
      <c r="L112">
        <v>1.3318589688125826E-2</v>
      </c>
      <c r="M112">
        <v>3.8662739114734279E-3</v>
      </c>
      <c r="N112">
        <v>8.8404406985986839E-6</v>
      </c>
      <c r="O112">
        <v>6.6261839105630216E-6</v>
      </c>
      <c r="P112">
        <v>1.2674869931519339E-3</v>
      </c>
      <c r="Q112">
        <v>4.2623398144314706E-8</v>
      </c>
      <c r="R112">
        <v>1.0693690883201157E-4</v>
      </c>
      <c r="S112">
        <v>2.0904670998845631E-2</v>
      </c>
    </row>
    <row r="113" spans="1:19">
      <c r="A113" t="s">
        <v>100</v>
      </c>
      <c r="B113" s="33" t="s">
        <v>153</v>
      </c>
      <c r="C113">
        <v>7.2817606687642922E-3</v>
      </c>
      <c r="D113">
        <v>0</v>
      </c>
      <c r="E113">
        <v>1.1428256061929432E-5</v>
      </c>
      <c r="F113">
        <v>0</v>
      </c>
      <c r="G113">
        <v>0</v>
      </c>
      <c r="H113">
        <v>0</v>
      </c>
      <c r="I113">
        <v>2.5396597387539188E-5</v>
      </c>
      <c r="J113">
        <v>0</v>
      </c>
      <c r="K113">
        <v>0</v>
      </c>
      <c r="L113">
        <v>5.8532114737630536E-4</v>
      </c>
      <c r="M113">
        <v>8.4859590224084513E-5</v>
      </c>
      <c r="N113">
        <v>3.0889217201846009E-6</v>
      </c>
      <c r="O113">
        <v>9.554368882969122E-5</v>
      </c>
      <c r="P113">
        <v>2.3067621736174715E-3</v>
      </c>
      <c r="Q113">
        <v>0</v>
      </c>
      <c r="R113">
        <v>4.7697885455733058E-4</v>
      </c>
      <c r="S113">
        <v>1.0871139898483761E-2</v>
      </c>
    </row>
    <row r="114" spans="1:19">
      <c r="A114" t="s">
        <v>100</v>
      </c>
      <c r="B114" s="33" t="s">
        <v>154</v>
      </c>
      <c r="C114">
        <v>6.8206773307721846E-3</v>
      </c>
      <c r="D114">
        <v>0</v>
      </c>
      <c r="E114">
        <v>2.6544895991487127E-4</v>
      </c>
      <c r="F114">
        <v>0</v>
      </c>
      <c r="G114">
        <v>0</v>
      </c>
      <c r="H114">
        <v>6.7292420435016709E-5</v>
      </c>
      <c r="I114">
        <v>0</v>
      </c>
      <c r="J114">
        <v>0</v>
      </c>
      <c r="K114">
        <v>0</v>
      </c>
      <c r="L114">
        <v>1.3595503018571264E-2</v>
      </c>
      <c r="M114">
        <v>8.1884073272231461E-3</v>
      </c>
      <c r="N114">
        <v>2.3158080776042311E-4</v>
      </c>
      <c r="O114">
        <v>6.3438264579218639E-6</v>
      </c>
      <c r="P114">
        <v>7.1851367703246183E-4</v>
      </c>
      <c r="Q114">
        <v>4.1377454351732013E-8</v>
      </c>
      <c r="R114">
        <v>1.3265547771368347E-5</v>
      </c>
      <c r="S114">
        <v>2.99070742934191E-2</v>
      </c>
    </row>
    <row r="115" spans="1:19">
      <c r="A115" t="s">
        <v>100</v>
      </c>
      <c r="B115" s="33" t="s">
        <v>155</v>
      </c>
      <c r="C115">
        <v>0</v>
      </c>
      <c r="D115">
        <v>3.1425487181824252E-5</v>
      </c>
      <c r="E115">
        <v>4.8931073014069071E-5</v>
      </c>
      <c r="F115">
        <v>0</v>
      </c>
      <c r="G115">
        <v>0</v>
      </c>
      <c r="H115">
        <v>0</v>
      </c>
      <c r="I115">
        <v>2.4654212536168174E-5</v>
      </c>
      <c r="J115">
        <v>0</v>
      </c>
      <c r="K115">
        <v>1.0629159319375248E-5</v>
      </c>
      <c r="L115">
        <v>0</v>
      </c>
      <c r="M115">
        <v>5.3041979496285308E-2</v>
      </c>
      <c r="N115">
        <v>5.2742620866297329E-6</v>
      </c>
      <c r="O115">
        <v>4.6152709046759499E-5</v>
      </c>
      <c r="P115">
        <v>2.5514892872386952E-3</v>
      </c>
      <c r="Q115">
        <v>6.814417225093905E-4</v>
      </c>
      <c r="R115">
        <v>8.7129523933526798E-6</v>
      </c>
      <c r="S115">
        <v>5.6450690361771194E-2</v>
      </c>
    </row>
    <row r="116" spans="1:19">
      <c r="A116" t="s">
        <v>100</v>
      </c>
      <c r="B116" s="33" t="s">
        <v>156</v>
      </c>
      <c r="C116">
        <v>1.0684131344760317E-3</v>
      </c>
      <c r="D116">
        <v>0</v>
      </c>
      <c r="E116">
        <v>0</v>
      </c>
      <c r="F116">
        <v>0</v>
      </c>
      <c r="G116">
        <v>0</v>
      </c>
      <c r="H116">
        <v>6.5416245257132744E-5</v>
      </c>
      <c r="I116">
        <v>2.4246659849680441E-5</v>
      </c>
      <c r="J116">
        <v>0</v>
      </c>
      <c r="K116">
        <v>0</v>
      </c>
      <c r="L116">
        <v>0</v>
      </c>
      <c r="M116">
        <v>3.1634008714576112E-4</v>
      </c>
      <c r="N116">
        <v>3.119020550279572E-6</v>
      </c>
      <c r="O116">
        <v>6.1676379236597079E-6</v>
      </c>
      <c r="P116">
        <v>2.4923659819720001E-3</v>
      </c>
      <c r="Q116">
        <v>9.5137472743910934E-2</v>
      </c>
      <c r="R116">
        <v>8.0586628556034157E-5</v>
      </c>
      <c r="S116">
        <v>9.9194128139629356E-2</v>
      </c>
    </row>
    <row r="117" spans="1:19">
      <c r="A117" t="s">
        <v>100</v>
      </c>
      <c r="B117" s="33" t="s">
        <v>157</v>
      </c>
      <c r="C117">
        <v>1.049212062468996E-3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1.0318451284629937E-5</v>
      </c>
      <c r="L117">
        <v>1.2605532057108348E-3</v>
      </c>
      <c r="M117">
        <v>8.4300749034760258E-5</v>
      </c>
      <c r="N117">
        <v>1.9939450457684416E-4</v>
      </c>
      <c r="O117">
        <v>6.1378168935699584E-6</v>
      </c>
      <c r="P117">
        <v>2.6625768237753533E-3</v>
      </c>
      <c r="Q117">
        <v>0</v>
      </c>
      <c r="R117">
        <v>2.0265990511347809E-4</v>
      </c>
      <c r="S117">
        <v>5.475153518773368E-3</v>
      </c>
    </row>
    <row r="118" spans="1:19">
      <c r="A118" t="s">
        <v>100</v>
      </c>
      <c r="B118" s="33" t="s">
        <v>158</v>
      </c>
      <c r="C118">
        <v>6.4104788068277685E-3</v>
      </c>
      <c r="D118">
        <v>3.0086372447168941E-5</v>
      </c>
      <c r="E118">
        <v>2.0982424498994234E-5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1.0147879519917247E-5</v>
      </c>
      <c r="L118">
        <v>2.3202073547352597E-3</v>
      </c>
      <c r="M118">
        <v>1.7498831718452124E-3</v>
      </c>
      <c r="N118">
        <v>8.640119910197086E-6</v>
      </c>
      <c r="O118">
        <v>4.4865928655268839E-5</v>
      </c>
      <c r="P118">
        <v>1.7649296290631611E-3</v>
      </c>
      <c r="Q118">
        <v>7.6801175197260818E-8</v>
      </c>
      <c r="R118">
        <v>2.4611802148655215E-4</v>
      </c>
      <c r="S118">
        <v>1.2606416510436702E-2</v>
      </c>
    </row>
    <row r="119" spans="1:19">
      <c r="A119" t="s">
        <v>100</v>
      </c>
      <c r="B119" s="33" t="s">
        <v>159</v>
      </c>
      <c r="C119">
        <v>6.2952723748210815E-3</v>
      </c>
      <c r="D119">
        <v>2.9250776786060584E-5</v>
      </c>
      <c r="E119">
        <v>2.2856512123858863E-5</v>
      </c>
      <c r="F119">
        <v>0</v>
      </c>
      <c r="G119">
        <v>0</v>
      </c>
      <c r="H119">
        <v>0</v>
      </c>
      <c r="I119">
        <v>2.2925715946309211E-5</v>
      </c>
      <c r="J119">
        <v>0</v>
      </c>
      <c r="K119">
        <v>0</v>
      </c>
      <c r="L119">
        <v>0</v>
      </c>
      <c r="M119">
        <v>1.8663630093129768E-4</v>
      </c>
      <c r="N119">
        <v>4.0016054575087168E-4</v>
      </c>
      <c r="O119">
        <v>5.8916881538473298E-6</v>
      </c>
      <c r="P119">
        <v>4.2771627965088044E-4</v>
      </c>
      <c r="Q119">
        <v>0</v>
      </c>
      <c r="R119">
        <v>7.4004808531924482E-5</v>
      </c>
      <c r="S119">
        <v>7.4647150026407871E-3</v>
      </c>
    </row>
    <row r="120" spans="1:19">
      <c r="A120" t="s">
        <v>100</v>
      </c>
      <c r="B120" s="33" t="s">
        <v>160</v>
      </c>
      <c r="C120">
        <v>0</v>
      </c>
      <c r="D120">
        <v>2.9109346905809019E-5</v>
      </c>
      <c r="E120">
        <v>0</v>
      </c>
      <c r="F120">
        <v>0</v>
      </c>
      <c r="G120">
        <v>0</v>
      </c>
      <c r="H120">
        <v>0</v>
      </c>
      <c r="I120">
        <v>2.2835259983144951E-5</v>
      </c>
      <c r="J120">
        <v>0</v>
      </c>
      <c r="K120">
        <v>0</v>
      </c>
      <c r="L120">
        <v>0</v>
      </c>
      <c r="M120">
        <v>3.4456359891787969E-4</v>
      </c>
      <c r="N120">
        <v>5.6599910482901805E-6</v>
      </c>
      <c r="O120">
        <v>0</v>
      </c>
      <c r="P120">
        <v>1.8452881154917833E-3</v>
      </c>
      <c r="Q120">
        <v>0</v>
      </c>
      <c r="R120">
        <v>7.4194839079666508E-5</v>
      </c>
      <c r="S120">
        <v>2.321651151532933E-3</v>
      </c>
    </row>
    <row r="121" spans="1:19">
      <c r="A121" t="s">
        <v>100</v>
      </c>
      <c r="B121" s="33" t="s">
        <v>161</v>
      </c>
      <c r="C121">
        <v>6.5387339958888901E-4</v>
      </c>
      <c r="D121">
        <v>0</v>
      </c>
      <c r="E121">
        <v>3.2322503558002147E-5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1.6038441654657731E-3</v>
      </c>
      <c r="N121">
        <v>3.1151529180206694E-5</v>
      </c>
      <c r="O121">
        <v>5.7194642937297147E-6</v>
      </c>
      <c r="P121">
        <v>1.4924567585854476E-3</v>
      </c>
      <c r="Q121">
        <v>3.7099070482327079E-8</v>
      </c>
      <c r="R121">
        <v>1.62525473029973E-4</v>
      </c>
      <c r="S121">
        <v>3.9819303928538829E-3</v>
      </c>
    </row>
    <row r="122" spans="1:19">
      <c r="A122" t="s">
        <v>100</v>
      </c>
      <c r="B122" s="33" t="s">
        <v>162</v>
      </c>
      <c r="C122">
        <v>1.307746799177778E-3</v>
      </c>
      <c r="D122">
        <v>2.7942051270768431E-5</v>
      </c>
      <c r="E122">
        <v>4.4037965712562244E-4</v>
      </c>
      <c r="F122">
        <v>0</v>
      </c>
      <c r="G122">
        <v>0</v>
      </c>
      <c r="H122">
        <v>0</v>
      </c>
      <c r="I122">
        <v>2.2104997552840899E-5</v>
      </c>
      <c r="J122">
        <v>0</v>
      </c>
      <c r="K122">
        <v>1.9152199656535807E-5</v>
      </c>
      <c r="L122">
        <v>1.3021479250728163E-2</v>
      </c>
      <c r="M122">
        <v>4.8321500301895526E-4</v>
      </c>
      <c r="N122">
        <v>1.926047605023129E-4</v>
      </c>
      <c r="O122">
        <v>5.6249172448730178E-6</v>
      </c>
      <c r="P122">
        <v>3.4454369969871834E-4</v>
      </c>
      <c r="Q122">
        <v>0</v>
      </c>
      <c r="R122">
        <v>3.0539137711116382E-5</v>
      </c>
      <c r="S122">
        <v>1.5895332473633061E-2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1.2359556087272239E-2</v>
      </c>
      <c r="M123">
        <v>6.9235474734696822E-5</v>
      </c>
      <c r="N123">
        <v>3.0816449274162494E-5</v>
      </c>
      <c r="O123">
        <v>0</v>
      </c>
      <c r="P123">
        <v>1.9859460611826307E-4</v>
      </c>
      <c r="Q123">
        <v>3.6064719211026386E-8</v>
      </c>
      <c r="R123">
        <v>3.6841546972254946E-4</v>
      </c>
      <c r="S123">
        <v>1.3026654151929051E-2</v>
      </c>
    </row>
    <row r="124" spans="1:19">
      <c r="A124" t="s">
        <v>100</v>
      </c>
      <c r="B124" s="33" t="s">
        <v>164</v>
      </c>
      <c r="C124">
        <v>1.1769721192592897E-2</v>
      </c>
      <c r="D124">
        <v>2.7125258561522259E-5</v>
      </c>
      <c r="E124">
        <v>0</v>
      </c>
      <c r="F124">
        <v>0</v>
      </c>
      <c r="G124">
        <v>0</v>
      </c>
      <c r="H124">
        <v>0</v>
      </c>
      <c r="I124">
        <v>2.1488689691651075E-5</v>
      </c>
      <c r="J124">
        <v>0</v>
      </c>
      <c r="K124">
        <v>9.2515362257739042E-6</v>
      </c>
      <c r="L124">
        <v>0</v>
      </c>
      <c r="M124">
        <v>1.6103233395696748E-3</v>
      </c>
      <c r="N124">
        <v>1.9933661364479605E-4</v>
      </c>
      <c r="O124">
        <v>0</v>
      </c>
      <c r="P124">
        <v>2.9838510073965097E-4</v>
      </c>
      <c r="Q124">
        <v>0</v>
      </c>
      <c r="R124">
        <v>6.8380473308593537E-5</v>
      </c>
      <c r="S124">
        <v>1.4004012203997718E-2</v>
      </c>
    </row>
    <row r="125" spans="1:19">
      <c r="A125" t="s">
        <v>100</v>
      </c>
      <c r="B125" s="33" t="s">
        <v>165</v>
      </c>
      <c r="C125">
        <v>3.0778855078850142E-4</v>
      </c>
      <c r="D125">
        <v>0</v>
      </c>
      <c r="E125">
        <v>5.1324419297671398E-5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4.7936924033464834E-4</v>
      </c>
      <c r="M125">
        <v>2.9877319405295921E-3</v>
      </c>
      <c r="N125">
        <v>1.768562280792807E-4</v>
      </c>
      <c r="O125">
        <v>0</v>
      </c>
      <c r="P125">
        <v>6.6232258968312863E-4</v>
      </c>
      <c r="Q125">
        <v>0</v>
      </c>
      <c r="R125">
        <v>1.5094351219602231E-5</v>
      </c>
      <c r="S125">
        <v>4.6804873200017028E-3</v>
      </c>
    </row>
    <row r="126" spans="1:19">
      <c r="A126" t="s">
        <v>100</v>
      </c>
      <c r="B126" s="33" t="s">
        <v>166</v>
      </c>
      <c r="C126">
        <v>6.1557710157700285E-4</v>
      </c>
      <c r="D126">
        <v>2.6676857624696737E-5</v>
      </c>
      <c r="E126">
        <v>2.0570860911495181E-4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8.9935948036634628E-6</v>
      </c>
      <c r="L126">
        <v>0</v>
      </c>
      <c r="M126">
        <v>2.6859892030817178E-4</v>
      </c>
      <c r="N126">
        <v>2.8940283947065382E-5</v>
      </c>
      <c r="O126">
        <v>5.3184750302692763E-6</v>
      </c>
      <c r="P126">
        <v>1.0246145061856282E-3</v>
      </c>
      <c r="Q126">
        <v>0</v>
      </c>
      <c r="R126">
        <v>7.8776889594678323E-5</v>
      </c>
      <c r="S126">
        <v>2.26320523773893E-3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1.0535780652766391E-2</v>
      </c>
      <c r="M127">
        <v>1.732626867267939E-4</v>
      </c>
      <c r="N127">
        <v>9.595883152968554E-6</v>
      </c>
      <c r="O127">
        <v>5.2974903952396346E-6</v>
      </c>
      <c r="P127">
        <v>7.5383431877185103E-5</v>
      </c>
      <c r="Q127">
        <v>0</v>
      </c>
      <c r="R127">
        <v>1.8189050692996034E-4</v>
      </c>
      <c r="S127">
        <v>1.0981210651948459E-2</v>
      </c>
    </row>
    <row r="128" spans="1:19">
      <c r="A128" t="s">
        <v>100</v>
      </c>
      <c r="B128" s="33" t="s">
        <v>168</v>
      </c>
      <c r="C128">
        <v>5.8318653581181934E-3</v>
      </c>
      <c r="D128">
        <v>0</v>
      </c>
      <c r="E128">
        <v>2.0201170041223016E-4</v>
      </c>
      <c r="F128">
        <v>0</v>
      </c>
      <c r="G128">
        <v>0</v>
      </c>
      <c r="H128">
        <v>0</v>
      </c>
      <c r="I128">
        <v>0</v>
      </c>
      <c r="J128">
        <v>0.27248509894247519</v>
      </c>
      <c r="K128">
        <v>0</v>
      </c>
      <c r="L128">
        <v>1.2495750275416384E-2</v>
      </c>
      <c r="M128">
        <v>1.4462479723169608E-3</v>
      </c>
      <c r="N128">
        <v>5.5558124607557602E-6</v>
      </c>
      <c r="O128">
        <v>0</v>
      </c>
      <c r="P128">
        <v>1.5430017973550036E-4</v>
      </c>
      <c r="Q128">
        <v>0</v>
      </c>
      <c r="R128">
        <v>7.5157699157557545E-5</v>
      </c>
      <c r="S128">
        <v>0.29269598794007834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8.7250627947010884E-6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2.2898392392001199E-5</v>
      </c>
      <c r="O129">
        <v>5.1280787829455221E-6</v>
      </c>
      <c r="P129">
        <v>5.1426633007167766E-4</v>
      </c>
      <c r="Q129">
        <v>0</v>
      </c>
      <c r="R129">
        <v>0.12207447692307838</v>
      </c>
      <c r="S129">
        <v>0.12262549478720075</v>
      </c>
    </row>
    <row r="130" spans="1:19">
      <c r="A130" t="s">
        <v>100</v>
      </c>
      <c r="B130" s="33" t="s">
        <v>170</v>
      </c>
      <c r="C130">
        <v>5.8334288784323007E-4</v>
      </c>
      <c r="D130">
        <v>5.034751372812174E-5</v>
      </c>
      <c r="E130">
        <v>1.9753518135656734E-5</v>
      </c>
      <c r="F130">
        <v>1.9595715855529079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4.4687166075263463E-4</v>
      </c>
      <c r="M130">
        <v>1.6043717069473828E-3</v>
      </c>
      <c r="N130">
        <v>3.4481701237343287E-4</v>
      </c>
      <c r="O130">
        <v>0</v>
      </c>
      <c r="P130">
        <v>7.5018229241230472E-4</v>
      </c>
      <c r="Q130">
        <v>0</v>
      </c>
      <c r="R130">
        <v>1.3261562418485084E-3</v>
      </c>
      <c r="S130">
        <v>1.9646974283871259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1.3670150920876978E-3</v>
      </c>
      <c r="N131">
        <v>4.9970563402723656E-6</v>
      </c>
      <c r="O131">
        <v>4.9851031839187598E-6</v>
      </c>
      <c r="P131">
        <v>9.9590273275751429E-4</v>
      </c>
      <c r="Q131">
        <v>0</v>
      </c>
      <c r="R131">
        <v>1.7925295441756361E-4</v>
      </c>
      <c r="S131">
        <v>2.5521529388470299E-3</v>
      </c>
    </row>
    <row r="132" spans="1:19">
      <c r="A132" t="s">
        <v>100</v>
      </c>
      <c r="B132" s="33" t="s">
        <v>172</v>
      </c>
      <c r="C132">
        <v>5.250085990560649E-3</v>
      </c>
      <c r="D132">
        <v>2.4320540485511799E-5</v>
      </c>
      <c r="E132">
        <v>3.8603690810357083E-4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1.0041481674338826E-4</v>
      </c>
      <c r="N132">
        <v>1.5471547660972362E-4</v>
      </c>
      <c r="O132">
        <v>0</v>
      </c>
      <c r="P132">
        <v>5.7423869164097141E-4</v>
      </c>
      <c r="Q132">
        <v>0</v>
      </c>
      <c r="R132">
        <v>1.2363246147373275E-4</v>
      </c>
      <c r="S132">
        <v>6.6134448855450501E-3</v>
      </c>
    </row>
    <row r="133" spans="1:19">
      <c r="A133" t="s">
        <v>100</v>
      </c>
      <c r="B133" s="33" t="s">
        <v>173</v>
      </c>
      <c r="C133">
        <v>2.7189834384699907E-4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2.0783373823018536E-2</v>
      </c>
      <c r="M133">
        <v>1.285467695542053E-4</v>
      </c>
      <c r="N133">
        <v>4.6133410611659542E-6</v>
      </c>
      <c r="O133">
        <v>0</v>
      </c>
      <c r="P133">
        <v>2.6161388233347793E-4</v>
      </c>
      <c r="Q133">
        <v>0</v>
      </c>
      <c r="R133">
        <v>1.0147031812124396E-5</v>
      </c>
      <c r="S133">
        <v>2.1460193191558119E-2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2.6840410534689774E-5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1.1963229901716943E-3</v>
      </c>
      <c r="N134">
        <v>5.0204898891514915E-5</v>
      </c>
      <c r="O134">
        <v>0</v>
      </c>
      <c r="P134">
        <v>2.3076603594240908E-4</v>
      </c>
      <c r="Q134">
        <v>0</v>
      </c>
      <c r="R134">
        <v>4.1383482241030833E-7</v>
      </c>
      <c r="S134">
        <v>1.504548170430553E-3</v>
      </c>
    </row>
    <row r="135" spans="1:19">
      <c r="A135" t="s">
        <v>100</v>
      </c>
      <c r="B135" s="33" t="s">
        <v>175</v>
      </c>
      <c r="C135">
        <v>0</v>
      </c>
      <c r="D135">
        <v>2.3642461229655964E-5</v>
      </c>
      <c r="E135">
        <v>8.082002935894117E-6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8.2988324874833097E-4</v>
      </c>
      <c r="M135">
        <v>1.3284003167184366E-3</v>
      </c>
      <c r="N135">
        <v>1.5213450202899992E-4</v>
      </c>
      <c r="O135">
        <v>0</v>
      </c>
      <c r="P135">
        <v>1.8508816129525485E-4</v>
      </c>
      <c r="Q135">
        <v>0</v>
      </c>
      <c r="R135">
        <v>7.5365107349512073E-5</v>
      </c>
      <c r="S135">
        <v>2.6025957999991078E-3</v>
      </c>
    </row>
    <row r="136" spans="1:19">
      <c r="A136" t="s">
        <v>100</v>
      </c>
      <c r="B136" s="33" t="s">
        <v>176</v>
      </c>
      <c r="C136">
        <v>5.4379668769399814E-4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2.5554014938755643E-5</v>
      </c>
      <c r="N136">
        <v>2.3465450826876122E-6</v>
      </c>
      <c r="O136">
        <v>0</v>
      </c>
      <c r="P136">
        <v>1.0609828405954147E-3</v>
      </c>
      <c r="Q136">
        <v>0</v>
      </c>
      <c r="R136">
        <v>1.489736793516272E-4</v>
      </c>
      <c r="S136">
        <v>1.7816537676367261E-3</v>
      </c>
    </row>
    <row r="137" spans="1:19">
      <c r="A137" t="s">
        <v>100</v>
      </c>
      <c r="B137" s="33" t="s">
        <v>177</v>
      </c>
      <c r="C137">
        <v>2.6031210887822454E-4</v>
      </c>
      <c r="D137">
        <v>0</v>
      </c>
      <c r="E137">
        <v>1.7778166322035549E-4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9.5873848066929668E-4</v>
      </c>
      <c r="M137">
        <v>1.1249153101680065E-3</v>
      </c>
      <c r="N137">
        <v>2.2846109701823991E-5</v>
      </c>
      <c r="O137">
        <v>0</v>
      </c>
      <c r="P137">
        <v>9.2169366984862222E-4</v>
      </c>
      <c r="Q137">
        <v>0</v>
      </c>
      <c r="R137">
        <v>8.0839799565524117E-5</v>
      </c>
      <c r="S137">
        <v>3.5471271419851291E-3</v>
      </c>
    </row>
    <row r="138" spans="1:19">
      <c r="A138" t="s">
        <v>100</v>
      </c>
      <c r="B138" s="33" t="s">
        <v>178</v>
      </c>
      <c r="C138">
        <v>4.8941701892672995E-3</v>
      </c>
      <c r="D138">
        <v>0</v>
      </c>
      <c r="E138">
        <v>7.7579116128934089E-6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9.5027829475000658E-3</v>
      </c>
      <c r="M138">
        <v>0</v>
      </c>
      <c r="N138">
        <v>2.1663579614639161E-6</v>
      </c>
      <c r="O138">
        <v>0</v>
      </c>
      <c r="P138">
        <v>4.9770424116246659E-4</v>
      </c>
      <c r="Q138">
        <v>0</v>
      </c>
      <c r="R138">
        <v>1.7217391874879695E-5</v>
      </c>
      <c r="S138">
        <v>1.4921799039370853E-2</v>
      </c>
    </row>
    <row r="139" spans="1:19">
      <c r="A139" t="s">
        <v>100</v>
      </c>
      <c r="B139" s="33" t="s">
        <v>179</v>
      </c>
      <c r="C139">
        <v>1.0255653468078663E-3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1.0935516265817569E-3</v>
      </c>
      <c r="N139">
        <v>2.220913894479537E-5</v>
      </c>
      <c r="O139">
        <v>0</v>
      </c>
      <c r="P139">
        <v>7.3507357379121174E-4</v>
      </c>
      <c r="Q139">
        <v>0</v>
      </c>
      <c r="R139">
        <v>7.4490268353599731E-6</v>
      </c>
      <c r="S139">
        <v>2.8838487129974055E-3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2.4981260521417248E-5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3.857222410488248E-4</v>
      </c>
      <c r="M140">
        <v>0</v>
      </c>
      <c r="N140">
        <v>0</v>
      </c>
      <c r="O140">
        <v>0</v>
      </c>
      <c r="P140">
        <v>1.0966043458715546E-4</v>
      </c>
      <c r="Q140">
        <v>0</v>
      </c>
      <c r="R140">
        <v>1.4262555663435705E-4</v>
      </c>
      <c r="S140">
        <v>6.6298949275278574E-4</v>
      </c>
    </row>
    <row r="141" spans="1:19">
      <c r="A141" t="s">
        <v>100</v>
      </c>
      <c r="B141" s="33" t="s">
        <v>181</v>
      </c>
      <c r="C141">
        <v>4.6856179597938308E-3</v>
      </c>
      <c r="D141">
        <v>0</v>
      </c>
      <c r="E141">
        <v>1.6847226539484783E-4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5.8520684222074237E-5</v>
      </c>
      <c r="Q141">
        <v>0</v>
      </c>
      <c r="R141">
        <v>1.50950952431117E-5</v>
      </c>
      <c r="S141">
        <v>4.9277060045938015E-3</v>
      </c>
    </row>
    <row r="142" spans="1:19">
      <c r="A142" t="s">
        <v>100</v>
      </c>
      <c r="B142" s="33" t="s">
        <v>182</v>
      </c>
      <c r="C142">
        <v>1.2516413570260454E-3</v>
      </c>
      <c r="D142">
        <v>0</v>
      </c>
      <c r="E142">
        <v>7.4066396041905236E-6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9.0079922881685093E-3</v>
      </c>
      <c r="M142">
        <v>0</v>
      </c>
      <c r="N142">
        <v>0</v>
      </c>
      <c r="O142">
        <v>0</v>
      </c>
      <c r="P142">
        <v>1.0124689980628432E-4</v>
      </c>
      <c r="Q142">
        <v>0</v>
      </c>
      <c r="R142">
        <v>1.3866438462883934E-4</v>
      </c>
      <c r="S142">
        <v>1.0506951569254852E-2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8.9374332150526925E-4</v>
      </c>
      <c r="M143">
        <v>0</v>
      </c>
      <c r="N143">
        <v>0</v>
      </c>
      <c r="O143">
        <v>0</v>
      </c>
      <c r="P143">
        <v>1.8078414028313006E-3</v>
      </c>
      <c r="Q143">
        <v>0</v>
      </c>
      <c r="R143">
        <v>1.3940659744093864E-4</v>
      </c>
      <c r="S143">
        <v>2.8409913217615212E-3</v>
      </c>
    </row>
    <row r="144" spans="1:19">
      <c r="A144" t="s">
        <v>100</v>
      </c>
      <c r="B144" s="33" t="s">
        <v>184</v>
      </c>
      <c r="C144">
        <v>9.0889403229255095E-3</v>
      </c>
      <c r="D144">
        <v>0</v>
      </c>
      <c r="E144">
        <v>1.6706534243793314E-5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8.9467819314581476E-4</v>
      </c>
      <c r="O144">
        <v>0</v>
      </c>
      <c r="P144">
        <v>1.2263130571810166E-4</v>
      </c>
      <c r="Q144">
        <v>0</v>
      </c>
      <c r="R144">
        <v>1.4287587468686525E-5</v>
      </c>
      <c r="S144">
        <v>1.0137243943404428E-2</v>
      </c>
    </row>
    <row r="145" spans="1:19">
      <c r="A145" t="s">
        <v>100</v>
      </c>
      <c r="B145" s="33" t="s">
        <v>185</v>
      </c>
      <c r="C145">
        <v>2.3469207769721834E-4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4.2344889518375339E-4</v>
      </c>
      <c r="Q145">
        <v>0</v>
      </c>
      <c r="R145">
        <v>7.043208192669681E-6</v>
      </c>
      <c r="S145">
        <v>6.6518418100258714E-4</v>
      </c>
    </row>
    <row r="146" spans="1:19">
      <c r="A146" t="s">
        <v>100</v>
      </c>
      <c r="B146" s="33" t="s">
        <v>186</v>
      </c>
      <c r="C146">
        <v>7.1433063888548531E-4</v>
      </c>
      <c r="D146">
        <v>0</v>
      </c>
      <c r="E146">
        <v>2.3245670064064861E-5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3.5867941511114054E-4</v>
      </c>
      <c r="M146">
        <v>0</v>
      </c>
      <c r="N146">
        <v>0</v>
      </c>
      <c r="O146">
        <v>0</v>
      </c>
      <c r="P146">
        <v>5.3567300753165625E-4</v>
      </c>
      <c r="Q146">
        <v>0</v>
      </c>
      <c r="R146">
        <v>1.5352714444816229E-4</v>
      </c>
      <c r="S146">
        <v>1.7854558760177497E-3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1.8019063474039587E-4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1.2129229989383816E-3</v>
      </c>
      <c r="M147">
        <v>0</v>
      </c>
      <c r="N147">
        <v>0</v>
      </c>
      <c r="O147">
        <v>0</v>
      </c>
      <c r="P147">
        <v>3.3895583943177598E-5</v>
      </c>
      <c r="Q147">
        <v>0</v>
      </c>
      <c r="R147">
        <v>0</v>
      </c>
      <c r="S147">
        <v>1.4270092175934224E-3</v>
      </c>
    </row>
    <row r="148" spans="1:19">
      <c r="A148" t="s">
        <v>100</v>
      </c>
      <c r="B148" s="33" t="s">
        <v>188</v>
      </c>
      <c r="C148">
        <v>4.3516637805858238E-3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8.0436898935722922E-3</v>
      </c>
      <c r="M148">
        <v>0</v>
      </c>
      <c r="N148">
        <v>0</v>
      </c>
      <c r="O148">
        <v>0</v>
      </c>
      <c r="P148">
        <v>3.7298723091261365E-4</v>
      </c>
      <c r="Q148">
        <v>0</v>
      </c>
      <c r="R148">
        <v>0</v>
      </c>
      <c r="S148">
        <v>1.2768340905097375E-2</v>
      </c>
    </row>
    <row r="149" spans="1:19">
      <c r="A149" t="s">
        <v>100</v>
      </c>
      <c r="B149" s="33" t="s">
        <v>189</v>
      </c>
      <c r="C149">
        <v>4.6938415539443668E-4</v>
      </c>
      <c r="D149">
        <v>0</v>
      </c>
      <c r="E149">
        <v>6.7524249253159141E-6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6.9066852402244194E-4</v>
      </c>
      <c r="Q149">
        <v>0</v>
      </c>
      <c r="R149">
        <v>1.2858828720396787E-4</v>
      </c>
      <c r="S149">
        <v>1.2953933915014204E-3</v>
      </c>
    </row>
    <row r="150" spans="1:19">
      <c r="A150" t="s">
        <v>100</v>
      </c>
      <c r="B150" s="33" t="s">
        <v>190</v>
      </c>
      <c r="C150">
        <v>4.6162488207812657E-4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2.0056055374553239E-3</v>
      </c>
      <c r="M150">
        <v>0</v>
      </c>
      <c r="N150">
        <v>0</v>
      </c>
      <c r="O150">
        <v>0</v>
      </c>
      <c r="P150">
        <v>1.9800955119464447E-4</v>
      </c>
      <c r="Q150">
        <v>0</v>
      </c>
      <c r="R150">
        <v>7.7660676360835623E-6</v>
      </c>
      <c r="S150">
        <v>2.6730060383783893E-3</v>
      </c>
    </row>
    <row r="151" spans="1:19">
      <c r="A151" t="s">
        <v>100</v>
      </c>
      <c r="B151" s="33" t="s">
        <v>191</v>
      </c>
      <c r="C151">
        <v>4.6600721440022141E-3</v>
      </c>
      <c r="D151">
        <v>0</v>
      </c>
      <c r="E151">
        <v>1.658746314207038E-4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5.9122157843205514E-5</v>
      </c>
      <c r="Q151">
        <v>0</v>
      </c>
      <c r="R151">
        <v>1.3974851669829036E-4</v>
      </c>
      <c r="S151">
        <v>5.0248174499074594E-3</v>
      </c>
    </row>
    <row r="152" spans="1:19">
      <c r="A152" t="s">
        <v>100</v>
      </c>
      <c r="B152" s="33" t="s">
        <v>192</v>
      </c>
      <c r="C152">
        <v>4.1546239386782702E-3</v>
      </c>
      <c r="D152">
        <v>0</v>
      </c>
      <c r="E152">
        <v>6.5641610472733092E-6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8.0371258666787071E-3</v>
      </c>
      <c r="M152">
        <v>0</v>
      </c>
      <c r="N152">
        <v>0</v>
      </c>
      <c r="O152">
        <v>0</v>
      </c>
      <c r="P152">
        <v>3.2436435758853577E-4</v>
      </c>
      <c r="Q152">
        <v>0</v>
      </c>
      <c r="R152">
        <v>1.323346969428485E-5</v>
      </c>
      <c r="S152">
        <v>1.2535911793634114E-2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1.4618285883594151E-4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7.0023083395653885E-5</v>
      </c>
      <c r="Q153">
        <v>0</v>
      </c>
      <c r="R153">
        <v>0</v>
      </c>
      <c r="S153">
        <v>2.1620594225169043E-4</v>
      </c>
    </row>
    <row r="154" spans="1:19">
      <c r="A154" t="s">
        <v>100</v>
      </c>
      <c r="B154" s="33" t="s">
        <v>194</v>
      </c>
      <c r="C154">
        <v>2.1042520808833842E-4</v>
      </c>
      <c r="D154">
        <v>0</v>
      </c>
      <c r="E154">
        <v>1.6053832270979118E-4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1.3279476951861824E-3</v>
      </c>
      <c r="Q154">
        <v>0</v>
      </c>
      <c r="R154">
        <v>2.5396950976031007E-3</v>
      </c>
      <c r="S154">
        <v>4.2386063236108384E-3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1.4813279208381047E-5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1.5732572608325057E-2</v>
      </c>
      <c r="M155">
        <v>0</v>
      </c>
      <c r="N155">
        <v>0</v>
      </c>
      <c r="O155">
        <v>0</v>
      </c>
      <c r="P155">
        <v>2.2344797702800179E-5</v>
      </c>
      <c r="Q155">
        <v>0</v>
      </c>
      <c r="R155">
        <v>1.2810268653851153E-5</v>
      </c>
      <c r="S155">
        <v>1.5782540953864554E-2</v>
      </c>
    </row>
    <row r="156" spans="1:19">
      <c r="A156" t="s">
        <v>100</v>
      </c>
      <c r="B156" s="33" t="s">
        <v>196</v>
      </c>
      <c r="C156">
        <v>8.7122949091167357E-4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2.7980129788218733E-5</v>
      </c>
      <c r="Q156">
        <v>0</v>
      </c>
      <c r="R156">
        <v>1.1957301585496793E-4</v>
      </c>
      <c r="S156">
        <v>1.0187826366063746E-3</v>
      </c>
    </row>
    <row r="157" spans="1:19">
      <c r="A157" t="s">
        <v>100</v>
      </c>
      <c r="B157" s="33" t="s">
        <v>197</v>
      </c>
      <c r="C157">
        <v>2.04558357861373E-4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7.5945075275640761E-5</v>
      </c>
      <c r="Q157">
        <v>0</v>
      </c>
      <c r="R157">
        <v>1.2000875464934779E-4</v>
      </c>
      <c r="S157">
        <v>4.0051218780945419E-4</v>
      </c>
    </row>
    <row r="158" spans="1:19">
      <c r="A158" t="s">
        <v>100</v>
      </c>
      <c r="B158" s="33" t="s">
        <v>198</v>
      </c>
      <c r="C158">
        <v>7.8410654182263784E-3</v>
      </c>
      <c r="D158">
        <v>0</v>
      </c>
      <c r="E158">
        <v>1.3964240903308056E-4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7.714444820976496E-4</v>
      </c>
      <c r="M158">
        <v>0</v>
      </c>
      <c r="N158">
        <v>0</v>
      </c>
      <c r="O158">
        <v>0</v>
      </c>
      <c r="P158">
        <v>2.937881831783784E-4</v>
      </c>
      <c r="Q158">
        <v>0</v>
      </c>
      <c r="R158">
        <v>1.3356245929685429E-5</v>
      </c>
      <c r="S158">
        <v>9.0592967384282019E-3</v>
      </c>
    </row>
    <row r="159" spans="1:19">
      <c r="A159" t="s">
        <v>100</v>
      </c>
      <c r="B159" s="33" t="s">
        <v>199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2.7016074516652111E-2</v>
      </c>
      <c r="I159">
        <v>0</v>
      </c>
      <c r="J159">
        <v>0</v>
      </c>
      <c r="K159">
        <v>0</v>
      </c>
      <c r="L159">
        <v>7.9107591018363621E-3</v>
      </c>
      <c r="M159">
        <v>0</v>
      </c>
      <c r="N159">
        <v>0</v>
      </c>
      <c r="O159">
        <v>0</v>
      </c>
      <c r="P159">
        <v>7.9222013669166813E-5</v>
      </c>
      <c r="Q159">
        <v>0</v>
      </c>
      <c r="R159">
        <v>0</v>
      </c>
      <c r="S159">
        <v>3.5006055632265998E-2</v>
      </c>
    </row>
    <row r="160" spans="1:19">
      <c r="A160" t="s">
        <v>100</v>
      </c>
      <c r="B160" s="33" t="s">
        <v>200</v>
      </c>
      <c r="C160">
        <v>4.2085041617667684E-4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3.679888499164008E-4</v>
      </c>
      <c r="Q160">
        <v>0</v>
      </c>
      <c r="R160">
        <v>2.7086464408654365E-4</v>
      </c>
      <c r="S160">
        <v>1.0597039101867267E-3</v>
      </c>
    </row>
    <row r="161" spans="1:19">
      <c r="A161" t="s">
        <v>100</v>
      </c>
      <c r="B161" s="33" t="s">
        <v>201</v>
      </c>
      <c r="C161">
        <v>0.17683880376991112</v>
      </c>
      <c r="D161">
        <v>9.7640347872087752E-3</v>
      </c>
      <c r="E161">
        <v>6.2366137312145353E-3</v>
      </c>
      <c r="F161">
        <v>0</v>
      </c>
      <c r="G161">
        <v>0.12726474703219459</v>
      </c>
      <c r="H161">
        <v>0</v>
      </c>
      <c r="I161">
        <v>8.8745546261534969E-3</v>
      </c>
      <c r="J161">
        <v>0</v>
      </c>
      <c r="K161">
        <v>3.714239886952353E-3</v>
      </c>
      <c r="L161">
        <v>0.31942073095916257</v>
      </c>
      <c r="M161">
        <v>0</v>
      </c>
      <c r="N161">
        <v>6.4203131561660243E-2</v>
      </c>
      <c r="O161">
        <v>2.0587840002208591E-3</v>
      </c>
      <c r="P161">
        <v>0.14172524595901059</v>
      </c>
      <c r="Q161">
        <v>0.16754022338709262</v>
      </c>
      <c r="R161">
        <v>2.2342442299862597E-2</v>
      </c>
      <c r="S161">
        <v>1.0499835520004126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6.0804866693686677E-5</v>
      </c>
      <c r="Q162">
        <v>0</v>
      </c>
      <c r="R162">
        <v>3.0293655091284677E-4</v>
      </c>
      <c r="S162">
        <v>3.6374141762962608E-4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1.2475415516810529E-4</v>
      </c>
      <c r="Q163">
        <v>0</v>
      </c>
      <c r="R163">
        <v>0</v>
      </c>
      <c r="S163">
        <v>1.2475415513790722E-4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8554687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3.9451657014988442E-2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0.26302819672847594</v>
      </c>
      <c r="O10">
        <v>0</v>
      </c>
      <c r="P10">
        <v>0.29709256486164443</v>
      </c>
      <c r="Q10">
        <v>0</v>
      </c>
      <c r="R10">
        <v>4.5305250677788816E-2</v>
      </c>
      <c r="S10">
        <v>0.64487766928289747</v>
      </c>
    </row>
    <row r="11" spans="1:20">
      <c r="A11" t="s">
        <v>48</v>
      </c>
      <c r="B11" s="34" t="s">
        <v>50</v>
      </c>
      <c r="C11">
        <v>0</v>
      </c>
      <c r="D11">
        <v>1.7575665713364649E-2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0.11260835716362261</v>
      </c>
      <c r="O11">
        <v>0</v>
      </c>
      <c r="P11">
        <v>4.3619024070624124E-2</v>
      </c>
      <c r="Q11">
        <v>0</v>
      </c>
      <c r="R11">
        <v>3.2905992871665526E-3</v>
      </c>
      <c r="S11">
        <v>0.17709364623477786</v>
      </c>
    </row>
    <row r="12" spans="1:20">
      <c r="A12" t="s">
        <v>48</v>
      </c>
      <c r="B12" s="34" t="s">
        <v>51</v>
      </c>
      <c r="C12">
        <v>0</v>
      </c>
      <c r="D12">
        <v>2.3978438531987764E-2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0.10066701749451845</v>
      </c>
      <c r="O12">
        <v>0</v>
      </c>
      <c r="P12">
        <v>3.7176348212924148E-2</v>
      </c>
      <c r="Q12">
        <v>5.1331937756304853E-5</v>
      </c>
      <c r="R12">
        <v>6.4741262749662409E-3</v>
      </c>
      <c r="S12">
        <v>0.16834726245215303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1.2261620614708275E-2</v>
      </c>
      <c r="L13">
        <v>0</v>
      </c>
      <c r="M13">
        <v>0</v>
      </c>
      <c r="N13">
        <v>6.3770050890642971E-2</v>
      </c>
      <c r="O13">
        <v>0</v>
      </c>
      <c r="P13">
        <v>3.3086157008963835E-2</v>
      </c>
      <c r="Q13">
        <v>0</v>
      </c>
      <c r="R13">
        <v>1.1004362453971572E-4</v>
      </c>
      <c r="S13">
        <v>0.10922787213885499</v>
      </c>
    </row>
    <row r="14" spans="1:20">
      <c r="A14" t="s">
        <v>48</v>
      </c>
      <c r="B14" s="34" t="s">
        <v>53</v>
      </c>
      <c r="C14">
        <v>0</v>
      </c>
      <c r="D14">
        <v>5.823401141916637E-3</v>
      </c>
      <c r="E14">
        <v>0</v>
      </c>
      <c r="F14">
        <v>0</v>
      </c>
      <c r="G14">
        <v>0.69502305127697273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2.198980049824828E-2</v>
      </c>
      <c r="Q14">
        <v>0</v>
      </c>
      <c r="R14">
        <v>1.1406234079311406E-4</v>
      </c>
      <c r="S14">
        <v>0.72295031525793108</v>
      </c>
    </row>
    <row r="15" spans="1:20">
      <c r="A15" t="s">
        <v>48</v>
      </c>
      <c r="B15" s="34" t="s">
        <v>54</v>
      </c>
      <c r="C15">
        <v>0</v>
      </c>
      <c r="D15">
        <v>1.2189327057069543E-2</v>
      </c>
      <c r="E15">
        <v>0</v>
      </c>
      <c r="F15">
        <v>0</v>
      </c>
      <c r="G15">
        <v>0.85956868314258672</v>
      </c>
      <c r="H15">
        <v>0</v>
      </c>
      <c r="I15">
        <v>0</v>
      </c>
      <c r="J15">
        <v>0</v>
      </c>
      <c r="K15">
        <v>5.4625372248962474E-3</v>
      </c>
      <c r="L15">
        <v>0</v>
      </c>
      <c r="M15">
        <v>0</v>
      </c>
      <c r="N15">
        <v>0.11774932535369675</v>
      </c>
      <c r="O15">
        <v>0</v>
      </c>
      <c r="P15">
        <v>2.6643319815008948E-2</v>
      </c>
      <c r="Q15">
        <v>3.2967391776803929E-5</v>
      </c>
      <c r="R15">
        <v>4.2852559813518001E-3</v>
      </c>
      <c r="S15">
        <v>1.0259314159663868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0.46567517056241425</v>
      </c>
      <c r="H16">
        <v>0</v>
      </c>
      <c r="I16">
        <v>0</v>
      </c>
      <c r="J16">
        <v>0</v>
      </c>
      <c r="K16">
        <v>4.6225578019926973E-3</v>
      </c>
      <c r="L16">
        <v>0</v>
      </c>
      <c r="M16">
        <v>0</v>
      </c>
      <c r="N16">
        <v>2.3433595882692559E-3</v>
      </c>
      <c r="O16">
        <v>0</v>
      </c>
      <c r="P16">
        <v>1.3905257739594667E-2</v>
      </c>
      <c r="Q16">
        <v>3.3405240717457573E-5</v>
      </c>
      <c r="R16">
        <v>3.8156650021325261E-3</v>
      </c>
      <c r="S16">
        <v>0.49039541593512093</v>
      </c>
    </row>
    <row r="17" spans="1:19">
      <c r="A17" t="s">
        <v>48</v>
      </c>
      <c r="B17" s="34" t="s">
        <v>56</v>
      </c>
      <c r="C17">
        <v>0</v>
      </c>
      <c r="D17">
        <v>1.1946451954895215E-2</v>
      </c>
      <c r="E17">
        <v>0</v>
      </c>
      <c r="F17">
        <v>0</v>
      </c>
      <c r="G17">
        <v>0.26255626587299652</v>
      </c>
      <c r="H17">
        <v>0</v>
      </c>
      <c r="I17">
        <v>0</v>
      </c>
      <c r="J17">
        <v>0</v>
      </c>
      <c r="K17">
        <v>5.7692848078979043E-3</v>
      </c>
      <c r="L17">
        <v>0</v>
      </c>
      <c r="M17">
        <v>0</v>
      </c>
      <c r="N17">
        <v>5.2251626529981721E-2</v>
      </c>
      <c r="O17">
        <v>0</v>
      </c>
      <c r="P17">
        <v>3.1488265028396523E-2</v>
      </c>
      <c r="Q17">
        <v>1.831921188652044E-5</v>
      </c>
      <c r="R17">
        <v>1.9364439772514841E-3</v>
      </c>
      <c r="S17">
        <v>0.36596665738330625</v>
      </c>
    </row>
    <row r="18" spans="1:19">
      <c r="A18" t="s">
        <v>48</v>
      </c>
      <c r="B18" s="34" t="s">
        <v>57</v>
      </c>
      <c r="C18">
        <v>0</v>
      </c>
      <c r="D18">
        <v>3.5808823336123535E-3</v>
      </c>
      <c r="E18">
        <v>0</v>
      </c>
      <c r="F18">
        <v>0</v>
      </c>
      <c r="G18">
        <v>0.2521107885974363</v>
      </c>
      <c r="H18">
        <v>0</v>
      </c>
      <c r="I18">
        <v>0</v>
      </c>
      <c r="J18">
        <v>0</v>
      </c>
      <c r="K18">
        <v>4.37589609765663E-3</v>
      </c>
      <c r="L18">
        <v>0</v>
      </c>
      <c r="M18">
        <v>3.5643597821799766E-2</v>
      </c>
      <c r="N18">
        <v>4.9748249701964342E-2</v>
      </c>
      <c r="O18">
        <v>0</v>
      </c>
      <c r="P18">
        <v>8.2992072760334601E-2</v>
      </c>
      <c r="Q18">
        <v>3.2709164046496427E-5</v>
      </c>
      <c r="R18">
        <v>0</v>
      </c>
      <c r="S18">
        <v>0.42848419647685398</v>
      </c>
    </row>
    <row r="19" spans="1:19">
      <c r="A19" t="s">
        <v>48</v>
      </c>
      <c r="B19" s="34" t="s">
        <v>58</v>
      </c>
      <c r="C19">
        <v>0</v>
      </c>
      <c r="D19">
        <v>3.7116536535847511E-3</v>
      </c>
      <c r="E19">
        <v>0</v>
      </c>
      <c r="F19">
        <v>0</v>
      </c>
      <c r="G19">
        <v>0.13671344476267588</v>
      </c>
      <c r="H19">
        <v>0</v>
      </c>
      <c r="I19">
        <v>1.7869514957474814E-2</v>
      </c>
      <c r="J19">
        <v>0</v>
      </c>
      <c r="K19">
        <v>7.8132129370692763E-3</v>
      </c>
      <c r="L19">
        <v>0</v>
      </c>
      <c r="M19">
        <v>0.19965132652758369</v>
      </c>
      <c r="N19">
        <v>2.5842660118727379E-2</v>
      </c>
      <c r="O19">
        <v>0</v>
      </c>
      <c r="P19">
        <v>4.2078423810096299E-2</v>
      </c>
      <c r="Q19">
        <v>2.3796969810717139E-5</v>
      </c>
      <c r="R19">
        <v>2.6245145348452459E-4</v>
      </c>
      <c r="S19">
        <v>0.43396648519050718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0.11789901564828975</v>
      </c>
      <c r="H20">
        <v>0</v>
      </c>
      <c r="I20">
        <v>1.5545168108489122E-2</v>
      </c>
      <c r="J20">
        <v>0</v>
      </c>
      <c r="K20">
        <v>2.3716271491681304E-3</v>
      </c>
      <c r="L20">
        <v>0</v>
      </c>
      <c r="M20">
        <v>3.662668511493411E-3</v>
      </c>
      <c r="N20">
        <v>4.2574661059457952E-4</v>
      </c>
      <c r="O20">
        <v>0</v>
      </c>
      <c r="P20">
        <v>1.2937726345271905E-2</v>
      </c>
      <c r="Q20">
        <v>1.2283265189942438E-5</v>
      </c>
      <c r="R20">
        <v>8.218540796529894E-5</v>
      </c>
      <c r="S20">
        <v>0.15293642104646121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9.9332074596345077E-2</v>
      </c>
      <c r="H21">
        <v>0</v>
      </c>
      <c r="I21">
        <v>0</v>
      </c>
      <c r="J21">
        <v>0</v>
      </c>
      <c r="K21">
        <v>5.3394238105274466E-3</v>
      </c>
      <c r="L21">
        <v>0</v>
      </c>
      <c r="M21">
        <v>0.11394767921278665</v>
      </c>
      <c r="N21">
        <v>0</v>
      </c>
      <c r="O21">
        <v>0</v>
      </c>
      <c r="P21">
        <v>4.1048986796117792E-2</v>
      </c>
      <c r="Q21">
        <v>1.4648608244447321E-5</v>
      </c>
      <c r="R21">
        <v>1.5176586256942237E-3</v>
      </c>
      <c r="S21">
        <v>0.26120047164971538</v>
      </c>
    </row>
    <row r="22" spans="1:19">
      <c r="A22" t="s">
        <v>48</v>
      </c>
      <c r="B22" s="34" t="s">
        <v>61</v>
      </c>
      <c r="C22">
        <v>0</v>
      </c>
      <c r="D22">
        <v>8.5403200516577932E-3</v>
      </c>
      <c r="E22">
        <v>0</v>
      </c>
      <c r="F22">
        <v>0</v>
      </c>
      <c r="G22">
        <v>0.14785914511025977</v>
      </c>
      <c r="H22">
        <v>0</v>
      </c>
      <c r="I22">
        <v>1.4886201085604289E-2</v>
      </c>
      <c r="J22">
        <v>0</v>
      </c>
      <c r="K22">
        <v>4.4065089315264983E-3</v>
      </c>
      <c r="L22">
        <v>0</v>
      </c>
      <c r="M22">
        <v>0.13022385125757613</v>
      </c>
      <c r="N22">
        <v>5.4329371831551065E-2</v>
      </c>
      <c r="O22">
        <v>0</v>
      </c>
      <c r="P22">
        <v>6.1420751318940536E-2</v>
      </c>
      <c r="Q22">
        <v>1.1907895060098215E-5</v>
      </c>
      <c r="R22">
        <v>3.0234998140461211E-3</v>
      </c>
      <c r="S22">
        <v>0.42470155729622139</v>
      </c>
    </row>
    <row r="23" spans="1:19">
      <c r="A23" t="s">
        <v>48</v>
      </c>
      <c r="B23" s="34" t="s">
        <v>62</v>
      </c>
      <c r="C23">
        <v>0</v>
      </c>
      <c r="D23">
        <v>5.4566630138803973E-3</v>
      </c>
      <c r="E23">
        <v>0</v>
      </c>
      <c r="F23">
        <v>0</v>
      </c>
      <c r="G23">
        <v>5.8968420442392588E-2</v>
      </c>
      <c r="H23">
        <v>0</v>
      </c>
      <c r="I23">
        <v>2.0309208397980956E-2</v>
      </c>
      <c r="J23">
        <v>0</v>
      </c>
      <c r="K23">
        <v>1.4439869644018444E-3</v>
      </c>
      <c r="L23">
        <v>0</v>
      </c>
      <c r="M23">
        <v>4.5726412527170024E-3</v>
      </c>
      <c r="N23">
        <v>1.9622788715590311E-2</v>
      </c>
      <c r="O23">
        <v>0</v>
      </c>
      <c r="P23">
        <v>0.14781962500422197</v>
      </c>
      <c r="Q23">
        <v>5.5151337454291914E-6</v>
      </c>
      <c r="R23">
        <v>3.0002109773903662E-3</v>
      </c>
      <c r="S23">
        <v>0.26119905990232084</v>
      </c>
    </row>
    <row r="24" spans="1:19">
      <c r="A24" t="s">
        <v>48</v>
      </c>
      <c r="B24" s="34" t="s">
        <v>63</v>
      </c>
      <c r="C24">
        <v>0</v>
      </c>
      <c r="D24">
        <v>4.9904447224070614E-3</v>
      </c>
      <c r="E24">
        <v>0</v>
      </c>
      <c r="F24">
        <v>0</v>
      </c>
      <c r="G24">
        <v>1.7181479161855862E-2</v>
      </c>
      <c r="H24">
        <v>0</v>
      </c>
      <c r="I24">
        <v>0</v>
      </c>
      <c r="J24">
        <v>0</v>
      </c>
      <c r="K24">
        <v>2.7178385678180289E-3</v>
      </c>
      <c r="L24">
        <v>0</v>
      </c>
      <c r="M24">
        <v>7.6480515497916568E-2</v>
      </c>
      <c r="N24">
        <v>1.9465015655824924E-2</v>
      </c>
      <c r="O24">
        <v>4.6620346711770278E-3</v>
      </c>
      <c r="P24">
        <v>2.1120986518555207E-2</v>
      </c>
      <c r="Q24">
        <v>9.586117954496796E-6</v>
      </c>
      <c r="R24">
        <v>0</v>
      </c>
      <c r="S24">
        <v>0.14662790091351319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3.1490767115675222E-2</v>
      </c>
      <c r="H25">
        <v>0</v>
      </c>
      <c r="I25">
        <v>1.106244037511539E-2</v>
      </c>
      <c r="J25">
        <v>0</v>
      </c>
      <c r="K25">
        <v>1.1831853296881481E-3</v>
      </c>
      <c r="L25">
        <v>0</v>
      </c>
      <c r="M25">
        <v>3.0564224383477168E-2</v>
      </c>
      <c r="N25">
        <v>3.3447346320279459E-2</v>
      </c>
      <c r="O25">
        <v>0</v>
      </c>
      <c r="P25">
        <v>7.9781144989432229E-2</v>
      </c>
      <c r="Q25">
        <v>4.3698775959307118E-6</v>
      </c>
      <c r="R25">
        <v>2.6036148650826763E-3</v>
      </c>
      <c r="S25">
        <v>0.19013709325634931</v>
      </c>
    </row>
    <row r="26" spans="1:19">
      <c r="A26" t="s">
        <v>48</v>
      </c>
      <c r="B26" s="34" t="s">
        <v>65</v>
      </c>
      <c r="C26">
        <v>0</v>
      </c>
      <c r="D26">
        <v>2.203812509772668E-3</v>
      </c>
      <c r="E26">
        <v>0</v>
      </c>
      <c r="F26">
        <v>0</v>
      </c>
      <c r="G26">
        <v>7.1710873935277863E-2</v>
      </c>
      <c r="H26">
        <v>0</v>
      </c>
      <c r="I26">
        <v>4.1939429928583571E-3</v>
      </c>
      <c r="J26">
        <v>0</v>
      </c>
      <c r="K26">
        <v>1.6316513887047884E-3</v>
      </c>
      <c r="L26">
        <v>0</v>
      </c>
      <c r="M26">
        <v>4.8913986198668269E-2</v>
      </c>
      <c r="N26">
        <v>1.6262817340685354E-3</v>
      </c>
      <c r="O26">
        <v>0</v>
      </c>
      <c r="P26">
        <v>8.5186396064673153E-2</v>
      </c>
      <c r="Q26">
        <v>1.1828089035228106E-5</v>
      </c>
      <c r="R26">
        <v>6.7725072702029543E-5</v>
      </c>
      <c r="S26">
        <v>0.21554649798575731</v>
      </c>
    </row>
    <row r="27" spans="1:19">
      <c r="A27" t="s">
        <v>48</v>
      </c>
      <c r="B27" s="34" t="s">
        <v>66</v>
      </c>
      <c r="C27">
        <v>0</v>
      </c>
      <c r="D27">
        <v>2.1067642222988847E-3</v>
      </c>
      <c r="E27">
        <v>0</v>
      </c>
      <c r="F27">
        <v>0</v>
      </c>
      <c r="G27">
        <v>2.6138511321053937E-2</v>
      </c>
      <c r="H27">
        <v>0</v>
      </c>
      <c r="I27">
        <v>6.9568297326936673E-3</v>
      </c>
      <c r="J27">
        <v>0</v>
      </c>
      <c r="K27">
        <v>9.9932490378648597E-4</v>
      </c>
      <c r="L27">
        <v>0</v>
      </c>
      <c r="M27">
        <v>2.4737789927937182E-2</v>
      </c>
      <c r="N27">
        <v>2.7842463920458971E-2</v>
      </c>
      <c r="O27">
        <v>2.9941422474911092E-3</v>
      </c>
      <c r="P27">
        <v>6.0768880784280555E-2</v>
      </c>
      <c r="Q27">
        <v>0.75442481029287267</v>
      </c>
      <c r="R27">
        <v>1.4771238636668294E-3</v>
      </c>
      <c r="S27">
        <v>0.90844664121654706</v>
      </c>
    </row>
    <row r="28" spans="1:19">
      <c r="A28" t="s">
        <v>48</v>
      </c>
      <c r="B28" s="34" t="s">
        <v>67</v>
      </c>
      <c r="C28">
        <v>0</v>
      </c>
      <c r="D28">
        <v>2.2076022508221993E-3</v>
      </c>
      <c r="E28">
        <v>0</v>
      </c>
      <c r="F28">
        <v>0</v>
      </c>
      <c r="G28">
        <v>3.6516532940563007E-2</v>
      </c>
      <c r="H28">
        <v>0</v>
      </c>
      <c r="I28">
        <v>6.1944798285913649E-3</v>
      </c>
      <c r="J28">
        <v>0</v>
      </c>
      <c r="K28">
        <v>3.2435094985743818E-3</v>
      </c>
      <c r="L28">
        <v>0</v>
      </c>
      <c r="M28">
        <v>3.6905027412179381E-2</v>
      </c>
      <c r="N28">
        <v>5.5970561678142738E-2</v>
      </c>
      <c r="O28">
        <v>1.9163403375099964E-3</v>
      </c>
      <c r="P28">
        <v>2.9513687351959916E-2</v>
      </c>
      <c r="Q28">
        <v>1.1390785834218522</v>
      </c>
      <c r="R28">
        <v>1.3107407936449739E-3</v>
      </c>
      <c r="S28">
        <v>1.3128570655138443</v>
      </c>
    </row>
    <row r="29" spans="1:19">
      <c r="A29" t="s">
        <v>48</v>
      </c>
      <c r="B29" s="34" t="s">
        <v>68</v>
      </c>
      <c r="C29">
        <v>0</v>
      </c>
      <c r="D29">
        <v>2.234368193719305E-3</v>
      </c>
      <c r="E29">
        <v>0</v>
      </c>
      <c r="F29">
        <v>0</v>
      </c>
      <c r="G29">
        <v>2.2774368989230354E-2</v>
      </c>
      <c r="H29">
        <v>0</v>
      </c>
      <c r="I29">
        <v>3.1436887540120945E-3</v>
      </c>
      <c r="J29">
        <v>0</v>
      </c>
      <c r="K29">
        <v>0</v>
      </c>
      <c r="L29">
        <v>1.0455646407076578</v>
      </c>
      <c r="M29">
        <v>0</v>
      </c>
      <c r="N29">
        <v>1.2468574577670921E-3</v>
      </c>
      <c r="O29">
        <v>0</v>
      </c>
      <c r="P29">
        <v>7.9418678820154076E-2</v>
      </c>
      <c r="Q29">
        <v>0.42637017337250427</v>
      </c>
      <c r="R29">
        <v>5.4876928585001192E-2</v>
      </c>
      <c r="S29">
        <v>1.6356297048800386</v>
      </c>
    </row>
    <row r="30" spans="1:19">
      <c r="A30" t="s">
        <v>48</v>
      </c>
      <c r="B30" s="34" t="s">
        <v>69</v>
      </c>
      <c r="C30">
        <v>0</v>
      </c>
      <c r="D30">
        <v>1.7523557936752754E-3</v>
      </c>
      <c r="E30">
        <v>0</v>
      </c>
      <c r="F30">
        <v>0</v>
      </c>
      <c r="G30">
        <v>4.3523725107443401E-2</v>
      </c>
      <c r="H30">
        <v>0</v>
      </c>
      <c r="I30">
        <v>0</v>
      </c>
      <c r="J30">
        <v>0</v>
      </c>
      <c r="K30">
        <v>3.960718964571841E-4</v>
      </c>
      <c r="L30">
        <v>0</v>
      </c>
      <c r="M30">
        <v>8.2772659117111846E-3</v>
      </c>
      <c r="N30">
        <v>5.9178891330976979E-2</v>
      </c>
      <c r="O30">
        <v>1.5434376700447922E-3</v>
      </c>
      <c r="P30">
        <v>3.7711122560325716E-2</v>
      </c>
      <c r="Q30">
        <v>0.51211335635776223</v>
      </c>
      <c r="R30">
        <v>7.2012408615990453E-2</v>
      </c>
      <c r="S30">
        <v>0.73650863524439103</v>
      </c>
    </row>
    <row r="31" spans="1:19">
      <c r="A31" t="s">
        <v>48</v>
      </c>
      <c r="B31" s="34" t="s">
        <v>70</v>
      </c>
      <c r="C31">
        <v>0</v>
      </c>
      <c r="D31">
        <v>2.7412422776246226E-3</v>
      </c>
      <c r="E31">
        <v>0</v>
      </c>
      <c r="F31">
        <v>0</v>
      </c>
      <c r="G31">
        <v>1.0049923505809577E-2</v>
      </c>
      <c r="H31">
        <v>0</v>
      </c>
      <c r="I31">
        <v>0</v>
      </c>
      <c r="J31">
        <v>0</v>
      </c>
      <c r="K31">
        <v>3.7598693224029367E-4</v>
      </c>
      <c r="L31">
        <v>0</v>
      </c>
      <c r="M31">
        <v>4.7588297898519927E-2</v>
      </c>
      <c r="N31">
        <v>4.0851895620609868E-2</v>
      </c>
      <c r="O31">
        <v>5.8514119685191754E-4</v>
      </c>
      <c r="P31">
        <v>6.4499001124102673E-2</v>
      </c>
      <c r="Q31">
        <v>0.13394125999459927</v>
      </c>
      <c r="R31">
        <v>2.7552647754587878E-2</v>
      </c>
      <c r="S31">
        <v>0.32818539630494037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3.8525641779348252E-2</v>
      </c>
      <c r="H32">
        <v>0</v>
      </c>
      <c r="I32">
        <v>9.4985866327518403E-3</v>
      </c>
      <c r="J32">
        <v>0</v>
      </c>
      <c r="K32">
        <v>3.4994636691869363E-4</v>
      </c>
      <c r="L32">
        <v>0</v>
      </c>
      <c r="M32">
        <v>3.2123046524792365E-2</v>
      </c>
      <c r="N32">
        <v>2.3954854829009831E-2</v>
      </c>
      <c r="O32">
        <v>9.7062065054656296E-4</v>
      </c>
      <c r="P32">
        <v>4.6029895169847457E-2</v>
      </c>
      <c r="Q32">
        <v>0.14403717550231976</v>
      </c>
      <c r="R32">
        <v>2.1979976924246414E-2</v>
      </c>
      <c r="S32">
        <v>0.31746974437977293</v>
      </c>
    </row>
    <row r="33" spans="1:19">
      <c r="A33" t="s">
        <v>48</v>
      </c>
      <c r="B33" s="34" t="s">
        <v>72</v>
      </c>
      <c r="C33">
        <v>0</v>
      </c>
      <c r="D33">
        <v>1.1100892322179395E-2</v>
      </c>
      <c r="E33">
        <v>0</v>
      </c>
      <c r="F33">
        <v>0</v>
      </c>
      <c r="G33">
        <v>9.1127567244293495E-3</v>
      </c>
      <c r="H33">
        <v>0</v>
      </c>
      <c r="I33">
        <v>5.2585095329319848E-3</v>
      </c>
      <c r="J33">
        <v>0</v>
      </c>
      <c r="K33">
        <v>1.6530975923891161E-3</v>
      </c>
      <c r="L33">
        <v>0.46579778891949775</v>
      </c>
      <c r="M33">
        <v>2.5717470449351132E-2</v>
      </c>
      <c r="N33">
        <v>3.4277146776888312E-2</v>
      </c>
      <c r="O33">
        <v>4.411013764930756E-4</v>
      </c>
      <c r="P33">
        <v>3.3708372170659695E-2</v>
      </c>
      <c r="Q33">
        <v>0.14231508048083663</v>
      </c>
      <c r="R33">
        <v>3.6261825144185911E-2</v>
      </c>
      <c r="S33">
        <v>0.76564404148984977</v>
      </c>
    </row>
    <row r="34" spans="1:19">
      <c r="A34" t="s">
        <v>48</v>
      </c>
      <c r="B34" s="34" t="s">
        <v>73</v>
      </c>
      <c r="C34">
        <v>0</v>
      </c>
      <c r="D34">
        <v>1.9366128471830502E-3</v>
      </c>
      <c r="E34">
        <v>0</v>
      </c>
      <c r="F34">
        <v>0</v>
      </c>
      <c r="G34">
        <v>1.743176303707461E-2</v>
      </c>
      <c r="H34">
        <v>0</v>
      </c>
      <c r="I34">
        <v>1.4629425678884908E-2</v>
      </c>
      <c r="J34">
        <v>0</v>
      </c>
      <c r="K34">
        <v>3.0649361506866757E-4</v>
      </c>
      <c r="L34">
        <v>0.20570499560082478</v>
      </c>
      <c r="M34">
        <v>3.4780941303619306E-3</v>
      </c>
      <c r="N34">
        <v>2.954698005641565E-2</v>
      </c>
      <c r="O34">
        <v>8.6176495958592211E-4</v>
      </c>
      <c r="P34">
        <v>1.7956665118919579E-2</v>
      </c>
      <c r="Q34">
        <v>0.1080119972570337</v>
      </c>
      <c r="R34">
        <v>5.3446013057010799E-2</v>
      </c>
      <c r="S34">
        <v>0.45331080535836499</v>
      </c>
    </row>
    <row r="35" spans="1:19">
      <c r="A35" t="s">
        <v>48</v>
      </c>
      <c r="B35" s="34" t="s">
        <v>74</v>
      </c>
      <c r="C35">
        <v>0</v>
      </c>
      <c r="D35">
        <v>5.4308907807036622E-3</v>
      </c>
      <c r="E35">
        <v>1.0917219774789997E-2</v>
      </c>
      <c r="F35">
        <v>0</v>
      </c>
      <c r="G35">
        <v>1.6549890428664948E-2</v>
      </c>
      <c r="H35">
        <v>0</v>
      </c>
      <c r="I35">
        <v>1.9957091408978611E-3</v>
      </c>
      <c r="J35">
        <v>0</v>
      </c>
      <c r="K35">
        <v>2.9605810076270556E-4</v>
      </c>
      <c r="L35">
        <v>0.42978180939962107</v>
      </c>
      <c r="M35">
        <v>2.3762733746037212E-2</v>
      </c>
      <c r="N35">
        <v>4.8003043077760932E-2</v>
      </c>
      <c r="O35">
        <v>0</v>
      </c>
      <c r="P35">
        <v>3.1541061497473155E-2</v>
      </c>
      <c r="Q35">
        <v>3.6355055283191717E-2</v>
      </c>
      <c r="R35">
        <v>3.3941606508600397E-2</v>
      </c>
      <c r="S35">
        <v>0.63857507773851552</v>
      </c>
    </row>
    <row r="36" spans="1:19">
      <c r="A36" t="s">
        <v>48</v>
      </c>
      <c r="B36" s="34" t="s">
        <v>75</v>
      </c>
      <c r="C36">
        <v>0</v>
      </c>
      <c r="D36">
        <v>3.3585116722184838E-3</v>
      </c>
      <c r="E36">
        <v>9.497180929661583E-3</v>
      </c>
      <c r="F36">
        <v>0</v>
      </c>
      <c r="G36">
        <v>7.8352903094884851E-3</v>
      </c>
      <c r="H36">
        <v>0</v>
      </c>
      <c r="I36">
        <v>9.3458651505256563E-3</v>
      </c>
      <c r="J36">
        <v>0</v>
      </c>
      <c r="K36">
        <v>8.4178855135587372E-4</v>
      </c>
      <c r="L36">
        <v>0</v>
      </c>
      <c r="M36">
        <v>1.2926385867321089E-2</v>
      </c>
      <c r="N36">
        <v>4.9756074211471102E-4</v>
      </c>
      <c r="O36">
        <v>0</v>
      </c>
      <c r="P36">
        <v>6.2760127114995345E-2</v>
      </c>
      <c r="Q36">
        <v>7.9114202578012272E-2</v>
      </c>
      <c r="R36">
        <v>1.9864018634688008E-2</v>
      </c>
      <c r="S36">
        <v>0.20604093155037795</v>
      </c>
    </row>
    <row r="37" spans="1:19">
      <c r="A37" t="s">
        <v>48</v>
      </c>
      <c r="B37" s="34" t="s">
        <v>76</v>
      </c>
      <c r="C37">
        <v>0</v>
      </c>
      <c r="D37">
        <v>7.6082661026630749E-3</v>
      </c>
      <c r="E37">
        <v>0</v>
      </c>
      <c r="F37">
        <v>0</v>
      </c>
      <c r="G37">
        <v>2.2905175730730143E-2</v>
      </c>
      <c r="H37">
        <v>0.11291418998320576</v>
      </c>
      <c r="I37">
        <v>3.224350519571817E-3</v>
      </c>
      <c r="J37">
        <v>0</v>
      </c>
      <c r="K37">
        <v>2.6606114764082811E-4</v>
      </c>
      <c r="L37">
        <v>0</v>
      </c>
      <c r="M37">
        <v>1.6402115171900711E-3</v>
      </c>
      <c r="N37">
        <v>8.6159491505779506E-3</v>
      </c>
      <c r="O37">
        <v>1.0092166260253776E-3</v>
      </c>
      <c r="P37">
        <v>3.8635983961154308E-2</v>
      </c>
      <c r="Q37">
        <v>2.9640299576553009E-2</v>
      </c>
      <c r="R37">
        <v>0.53526714811179688</v>
      </c>
      <c r="S37">
        <v>0.76172685242713101</v>
      </c>
    </row>
    <row r="38" spans="1:19">
      <c r="A38" t="s">
        <v>48</v>
      </c>
      <c r="B38" s="34" t="s">
        <v>77</v>
      </c>
      <c r="C38">
        <v>0</v>
      </c>
      <c r="D38">
        <v>4.3737136600191795E-3</v>
      </c>
      <c r="E38">
        <v>0</v>
      </c>
      <c r="F38">
        <v>8.1900661830214805</v>
      </c>
      <c r="G38">
        <v>7.3426475280982118E-3</v>
      </c>
      <c r="H38">
        <v>0</v>
      </c>
      <c r="I38">
        <v>4.4464851540350625E-3</v>
      </c>
      <c r="J38">
        <v>0</v>
      </c>
      <c r="K38">
        <v>7.6515604075262644E-4</v>
      </c>
      <c r="L38">
        <v>0.15433426079749646</v>
      </c>
      <c r="M38">
        <v>1.1954907989425223E-2</v>
      </c>
      <c r="N38">
        <v>8.6004427129808825E-3</v>
      </c>
      <c r="O38">
        <v>3.1603132325635531E-4</v>
      </c>
      <c r="P38">
        <v>2.839218070288041E-2</v>
      </c>
      <c r="Q38">
        <v>5.357876606087375E-2</v>
      </c>
      <c r="R38">
        <v>2.7557338214833749E-2</v>
      </c>
      <c r="S38">
        <v>8.4917281132061522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4.5205951700811042E-3</v>
      </c>
      <c r="F39">
        <v>3.6486646263914881</v>
      </c>
      <c r="G39">
        <v>0</v>
      </c>
      <c r="H39">
        <v>7.2517939143639659E-2</v>
      </c>
      <c r="I39">
        <v>4.0234632609361665E-3</v>
      </c>
      <c r="J39">
        <v>0</v>
      </c>
      <c r="K39">
        <v>4.9710360476988569E-4</v>
      </c>
      <c r="L39">
        <v>0.32304674452713344</v>
      </c>
      <c r="M39">
        <v>1.0662937208650525E-2</v>
      </c>
      <c r="N39">
        <v>7.6904425352286587E-3</v>
      </c>
      <c r="O39">
        <v>3.2878702112839296E-4</v>
      </c>
      <c r="P39">
        <v>9.1323081300818121E-3</v>
      </c>
      <c r="Q39">
        <v>6.0351850198648638E-2</v>
      </c>
      <c r="R39">
        <v>0.24296320887544243</v>
      </c>
      <c r="S39">
        <v>4.3844000060672279</v>
      </c>
    </row>
    <row r="40" spans="1:19">
      <c r="A40" t="s">
        <v>48</v>
      </c>
      <c r="B40" s="34" t="s">
        <v>79</v>
      </c>
      <c r="C40">
        <v>0</v>
      </c>
      <c r="D40">
        <v>1.2743578604578198E-3</v>
      </c>
      <c r="E40">
        <v>4.5739957715313882E-3</v>
      </c>
      <c r="F40">
        <v>4.9778643890136642</v>
      </c>
      <c r="G40">
        <v>0</v>
      </c>
      <c r="H40">
        <v>4.6413643870961196E-2</v>
      </c>
      <c r="I40">
        <v>7.5388718749425931E-3</v>
      </c>
      <c r="J40">
        <v>0</v>
      </c>
      <c r="K40">
        <v>0</v>
      </c>
      <c r="L40">
        <v>0</v>
      </c>
      <c r="M40">
        <v>1.1849656381280771E-2</v>
      </c>
      <c r="N40">
        <v>2.7679968708503422E-2</v>
      </c>
      <c r="O40">
        <v>5.8972494644813495E-4</v>
      </c>
      <c r="P40">
        <v>4.9197049671546145E-2</v>
      </c>
      <c r="Q40">
        <v>1.1615923545257534E-2</v>
      </c>
      <c r="R40">
        <v>0.32734172283597274</v>
      </c>
      <c r="S40">
        <v>5.4659393044805107</v>
      </c>
    </row>
    <row r="41" spans="1:19">
      <c r="A41" t="s">
        <v>48</v>
      </c>
      <c r="B41" s="34" t="s">
        <v>80</v>
      </c>
      <c r="C41">
        <v>0</v>
      </c>
      <c r="D41">
        <v>1.209734663872114E-3</v>
      </c>
      <c r="E41">
        <v>1.2407728584710318E-2</v>
      </c>
      <c r="F41">
        <v>0</v>
      </c>
      <c r="G41">
        <v>6.397672507124863E-3</v>
      </c>
      <c r="H41">
        <v>4.3734523567770411E-2</v>
      </c>
      <c r="I41">
        <v>0</v>
      </c>
      <c r="J41">
        <v>0</v>
      </c>
      <c r="K41">
        <v>6.7890793771273328E-4</v>
      </c>
      <c r="L41">
        <v>0</v>
      </c>
      <c r="M41">
        <v>1.1490650198337504E-2</v>
      </c>
      <c r="N41">
        <v>7.2393093666294206E-3</v>
      </c>
      <c r="O41">
        <v>1.0261744942708581E-3</v>
      </c>
      <c r="P41">
        <v>2.0872771949382862E-2</v>
      </c>
      <c r="Q41">
        <v>5.2727805270543104E-2</v>
      </c>
      <c r="R41">
        <v>0.149324619814583</v>
      </c>
      <c r="S41">
        <v>0.3071098983549021</v>
      </c>
    </row>
    <row r="42" spans="1:19">
      <c r="A42" t="s">
        <v>48</v>
      </c>
      <c r="B42" s="34" t="s">
        <v>81</v>
      </c>
      <c r="C42">
        <v>0</v>
      </c>
      <c r="D42">
        <v>1.1259493728550674E-3</v>
      </c>
      <c r="E42">
        <v>0</v>
      </c>
      <c r="F42">
        <v>3.739397714788673</v>
      </c>
      <c r="G42">
        <v>6.3215280692490161E-3</v>
      </c>
      <c r="H42">
        <v>1.4172083420318449E-2</v>
      </c>
      <c r="I42">
        <v>1.0793529915268107E-3</v>
      </c>
      <c r="J42">
        <v>0</v>
      </c>
      <c r="K42">
        <v>4.408685426898068E-4</v>
      </c>
      <c r="L42">
        <v>0.21768320129115004</v>
      </c>
      <c r="M42">
        <v>3.2850209364687633E-3</v>
      </c>
      <c r="N42">
        <v>1.2706240780534062E-2</v>
      </c>
      <c r="O42">
        <v>6.4924004212291164E-4</v>
      </c>
      <c r="P42">
        <v>2.519434933908471E-2</v>
      </c>
      <c r="Q42">
        <v>1.9488027504294791E-2</v>
      </c>
      <c r="R42">
        <v>0.1172188489686472</v>
      </c>
      <c r="S42">
        <v>4.1587624260476588</v>
      </c>
    </row>
    <row r="43" spans="1:19">
      <c r="A43" t="s">
        <v>48</v>
      </c>
      <c r="B43" s="34" t="s">
        <v>82</v>
      </c>
      <c r="C43">
        <v>0</v>
      </c>
      <c r="D43">
        <v>5.3188270357188705E-3</v>
      </c>
      <c r="E43">
        <v>0</v>
      </c>
      <c r="F43">
        <v>1.7051454841661879</v>
      </c>
      <c r="G43">
        <v>5.9413486006549832E-3</v>
      </c>
      <c r="H43">
        <v>7.1949918993352346E-2</v>
      </c>
      <c r="I43">
        <v>1.024618569806568E-3</v>
      </c>
      <c r="J43">
        <v>0</v>
      </c>
      <c r="K43">
        <v>2.1006962228319048E-4</v>
      </c>
      <c r="L43">
        <v>9.8926763689682673E-2</v>
      </c>
      <c r="M43">
        <v>2.0184870424061807E-2</v>
      </c>
      <c r="N43">
        <v>3.4236441808488394E-4</v>
      </c>
      <c r="O43">
        <v>1.0814908234025693E-3</v>
      </c>
      <c r="P43">
        <v>2.8145701074116847E-2</v>
      </c>
      <c r="Q43">
        <v>1.8453183923882399E-2</v>
      </c>
      <c r="R43">
        <v>0.16161968276625305</v>
      </c>
      <c r="S43">
        <v>2.1183443241073761</v>
      </c>
    </row>
    <row r="44" spans="1:19">
      <c r="A44" t="s">
        <v>48</v>
      </c>
      <c r="B44" s="34" t="s">
        <v>83</v>
      </c>
      <c r="C44">
        <v>0</v>
      </c>
      <c r="D44">
        <v>9.8614052407305919E-4</v>
      </c>
      <c r="E44">
        <v>3.013339701515752E-3</v>
      </c>
      <c r="F44">
        <v>2.2888207130007672</v>
      </c>
      <c r="G44">
        <v>5.8345731796247691E-3</v>
      </c>
      <c r="H44">
        <v>6.2152125195002128E-2</v>
      </c>
      <c r="I44">
        <v>2.7757640775946113E-3</v>
      </c>
      <c r="J44">
        <v>0</v>
      </c>
      <c r="K44">
        <v>2.037673450892008E-4</v>
      </c>
      <c r="L44">
        <v>9.4902070884814282E-2</v>
      </c>
      <c r="M44">
        <v>2.4788698218556893E-2</v>
      </c>
      <c r="N44">
        <v>1.7494689713932088E-2</v>
      </c>
      <c r="O44">
        <v>5.0089176176115399E-4</v>
      </c>
      <c r="P44">
        <v>4.3205993599797043E-2</v>
      </c>
      <c r="Q44">
        <v>1.7344317938844167E-2</v>
      </c>
      <c r="R44">
        <v>0.10149182467668405</v>
      </c>
      <c r="S44">
        <v>2.6635149098180548</v>
      </c>
    </row>
    <row r="45" spans="1:19">
      <c r="A45" t="s">
        <v>48</v>
      </c>
      <c r="B45" s="34" t="s">
        <v>84</v>
      </c>
      <c r="C45">
        <v>0</v>
      </c>
      <c r="D45">
        <v>9.5256434812446278E-4</v>
      </c>
      <c r="E45">
        <v>6.3074107829258902E-3</v>
      </c>
      <c r="F45">
        <v>0</v>
      </c>
      <c r="G45">
        <v>0</v>
      </c>
      <c r="H45">
        <v>3.371089223586804E-2</v>
      </c>
      <c r="I45">
        <v>2.6828193487412333E-3</v>
      </c>
      <c r="J45">
        <v>0</v>
      </c>
      <c r="K45">
        <v>3.9187820074165769E-4</v>
      </c>
      <c r="L45">
        <v>9.8367828181899153E-2</v>
      </c>
      <c r="M45">
        <v>2.3708075289034181E-2</v>
      </c>
      <c r="N45">
        <v>6.1155300730939555E-3</v>
      </c>
      <c r="O45">
        <v>4.4986313006760426E-4</v>
      </c>
      <c r="P45">
        <v>4.2184779605181744E-2</v>
      </c>
      <c r="Q45">
        <v>2.4863451930913438E-2</v>
      </c>
      <c r="R45">
        <v>7.0766934579014062E-3</v>
      </c>
      <c r="S45">
        <v>0.24681178658445191</v>
      </c>
    </row>
    <row r="46" spans="1:19">
      <c r="A46" t="s">
        <v>48</v>
      </c>
      <c r="B46" s="34" t="s">
        <v>85</v>
      </c>
      <c r="C46">
        <v>0</v>
      </c>
      <c r="D46">
        <v>2.7084472967137396E-3</v>
      </c>
      <c r="E46">
        <v>0</v>
      </c>
      <c r="F46">
        <v>0.56986896791155317</v>
      </c>
      <c r="G46">
        <v>1.0908392125594801E-2</v>
      </c>
      <c r="H46">
        <v>2.2468411569933511E-2</v>
      </c>
      <c r="I46">
        <v>8.3523926657594338E-4</v>
      </c>
      <c r="J46">
        <v>0</v>
      </c>
      <c r="K46">
        <v>1.8770830898781621E-4</v>
      </c>
      <c r="L46">
        <v>0</v>
      </c>
      <c r="M46">
        <v>4.210767391924497E-4</v>
      </c>
      <c r="N46">
        <v>2.1040183211335828E-2</v>
      </c>
      <c r="O46">
        <v>8.1763889636610881E-4</v>
      </c>
      <c r="P46">
        <v>5.2276660266073138E-2</v>
      </c>
      <c r="Q46">
        <v>7.9723746862767619E-3</v>
      </c>
      <c r="R46">
        <v>0.11954322020747288</v>
      </c>
      <c r="S46">
        <v>0.80904832048612008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2.3358700134913377</v>
      </c>
      <c r="G47">
        <v>0</v>
      </c>
      <c r="H47">
        <v>3.1581349764133404E-2</v>
      </c>
      <c r="I47">
        <v>8.0680098634192121E-4</v>
      </c>
      <c r="J47">
        <v>0</v>
      </c>
      <c r="K47">
        <v>0</v>
      </c>
      <c r="L47">
        <v>0</v>
      </c>
      <c r="M47">
        <v>8.5504941978908899E-3</v>
      </c>
      <c r="N47">
        <v>5.5713719011674101E-3</v>
      </c>
      <c r="O47">
        <v>3.6409289189371502E-4</v>
      </c>
      <c r="P47">
        <v>3.5989046782004097E-2</v>
      </c>
      <c r="Q47">
        <v>7.0860782486192875E-7</v>
      </c>
      <c r="R47">
        <v>9.4599365449135053E-2</v>
      </c>
      <c r="S47">
        <v>2.513333244071724</v>
      </c>
    </row>
    <row r="48" spans="1:19">
      <c r="A48" t="s">
        <v>48</v>
      </c>
      <c r="B48" s="34" t="s">
        <v>87</v>
      </c>
      <c r="C48">
        <v>0</v>
      </c>
      <c r="D48">
        <v>1.6891849569520556E-3</v>
      </c>
      <c r="E48">
        <v>4.2502126839117638E-3</v>
      </c>
      <c r="F48">
        <v>1.0360039514613071</v>
      </c>
      <c r="G48">
        <v>5.1347526996594617E-3</v>
      </c>
      <c r="H48">
        <v>1.0895657050544627E-2</v>
      </c>
      <c r="I48">
        <v>2.2939951035814143E-3</v>
      </c>
      <c r="J48">
        <v>0</v>
      </c>
      <c r="K48">
        <v>5.3550010749510435E-4</v>
      </c>
      <c r="L48">
        <v>0</v>
      </c>
      <c r="M48">
        <v>4.1254135665846903E-4</v>
      </c>
      <c r="N48">
        <v>5.1788789979514416E-3</v>
      </c>
      <c r="O48">
        <v>1.0518274853351522E-3</v>
      </c>
      <c r="P48">
        <v>4.2031015523134707E-2</v>
      </c>
      <c r="Q48">
        <v>6.9444298142937733E-3</v>
      </c>
      <c r="R48">
        <v>5.9776746850768614E-2</v>
      </c>
      <c r="S48">
        <v>1.1761986940915961</v>
      </c>
    </row>
    <row r="49" spans="1:19">
      <c r="A49" t="s">
        <v>48</v>
      </c>
      <c r="B49" s="34" t="s">
        <v>88</v>
      </c>
      <c r="C49">
        <v>0</v>
      </c>
      <c r="D49">
        <v>3.2281738192955489E-3</v>
      </c>
      <c r="E49">
        <v>1.9315215107015421E-3</v>
      </c>
      <c r="F49">
        <v>0.45750601307193151</v>
      </c>
      <c r="G49">
        <v>0</v>
      </c>
      <c r="H49">
        <v>1.9803163252458678E-2</v>
      </c>
      <c r="I49">
        <v>1.4307023898870175E-3</v>
      </c>
      <c r="J49">
        <v>0</v>
      </c>
      <c r="K49">
        <v>1.7313705743290941E-4</v>
      </c>
      <c r="L49">
        <v>7.2750919146427506E-2</v>
      </c>
      <c r="M49">
        <v>1.4551590042961582E-2</v>
      </c>
      <c r="N49">
        <v>4.8285674102845899E-3</v>
      </c>
      <c r="O49">
        <v>0</v>
      </c>
      <c r="P49">
        <v>2.4229952713584746E-2</v>
      </c>
      <c r="Q49">
        <v>6.8617779273787427E-3</v>
      </c>
      <c r="R49">
        <v>5.9468781377627344E-2</v>
      </c>
      <c r="S49">
        <v>0.66676429971995077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1.8529403417981011E-3</v>
      </c>
      <c r="F50">
        <v>0.89565178312399496</v>
      </c>
      <c r="G50">
        <v>4.865875388293972E-3</v>
      </c>
      <c r="H50">
        <v>2.601809226066043E-2</v>
      </c>
      <c r="I50">
        <v>2.7341920014315735E-3</v>
      </c>
      <c r="J50">
        <v>0</v>
      </c>
      <c r="K50">
        <v>1.6926460778342312E-4</v>
      </c>
      <c r="L50">
        <v>0.15358828538806168</v>
      </c>
      <c r="M50">
        <v>1.6810415708832238E-3</v>
      </c>
      <c r="N50">
        <v>1.3718804293674891E-2</v>
      </c>
      <c r="O50">
        <v>1.5059191371059877E-4</v>
      </c>
      <c r="P50">
        <v>4.7818893850427369E-2</v>
      </c>
      <c r="Q50">
        <v>6.449107595543957E-3</v>
      </c>
      <c r="R50">
        <v>3.3421205285691702E-2</v>
      </c>
      <c r="S50">
        <v>1.1881200776219529</v>
      </c>
    </row>
    <row r="51" spans="1:19">
      <c r="A51" t="s">
        <v>48</v>
      </c>
      <c r="B51" s="34" t="s">
        <v>90</v>
      </c>
      <c r="C51">
        <v>0</v>
      </c>
      <c r="D51">
        <v>7.454072432285519E-4</v>
      </c>
      <c r="E51">
        <v>1.9206084279713292E-3</v>
      </c>
      <c r="F51">
        <v>0.46384929730193392</v>
      </c>
      <c r="G51">
        <v>0</v>
      </c>
      <c r="H51">
        <v>8.2754112741701968E-3</v>
      </c>
      <c r="I51">
        <v>0</v>
      </c>
      <c r="J51">
        <v>0</v>
      </c>
      <c r="K51">
        <v>0</v>
      </c>
      <c r="L51">
        <v>0.14461481051107938</v>
      </c>
      <c r="M51">
        <v>1.2766914563069554E-2</v>
      </c>
      <c r="N51">
        <v>4.6622149134676327E-3</v>
      </c>
      <c r="O51">
        <v>1.4295533756044157E-4</v>
      </c>
      <c r="P51">
        <v>3.2092011944025778E-2</v>
      </c>
      <c r="Q51">
        <v>6.3332069431725202E-3</v>
      </c>
      <c r="R51">
        <v>5.9085713262832851E-2</v>
      </c>
      <c r="S51">
        <v>0.73448855172251371</v>
      </c>
    </row>
    <row r="52" spans="1:19">
      <c r="A52" t="s">
        <v>48</v>
      </c>
      <c r="B52" s="34" t="s">
        <v>91</v>
      </c>
      <c r="C52">
        <v>0.67619548263210083</v>
      </c>
      <c r="D52">
        <v>2.151913778862008E-3</v>
      </c>
      <c r="E52">
        <v>0</v>
      </c>
      <c r="F52">
        <v>0.36378471811586977</v>
      </c>
      <c r="G52">
        <v>0</v>
      </c>
      <c r="H52">
        <v>3.6473267905492435E-3</v>
      </c>
      <c r="I52">
        <v>6.3134348902235682E-4</v>
      </c>
      <c r="J52">
        <v>1.5102998377215902</v>
      </c>
      <c r="K52">
        <v>0</v>
      </c>
      <c r="L52">
        <v>0</v>
      </c>
      <c r="M52">
        <v>5.9757807179448008E-3</v>
      </c>
      <c r="N52">
        <v>4.3215762662354162E-3</v>
      </c>
      <c r="O52">
        <v>1.3305436099289927E-4</v>
      </c>
      <c r="P52">
        <v>5.3100125214967431E-2</v>
      </c>
      <c r="Q52">
        <v>1.1841871619612032E-2</v>
      </c>
      <c r="R52">
        <v>4.075493379179207E-2</v>
      </c>
      <c r="S52">
        <v>2.6728379644994433</v>
      </c>
    </row>
    <row r="53" spans="1:19">
      <c r="A53" t="s">
        <v>48</v>
      </c>
      <c r="B53" s="34" t="s">
        <v>92</v>
      </c>
      <c r="C53">
        <v>0</v>
      </c>
      <c r="D53">
        <v>7.0555000340011276E-4</v>
      </c>
      <c r="E53">
        <v>0</v>
      </c>
      <c r="F53">
        <v>0.43551665848280052</v>
      </c>
      <c r="G53">
        <v>4.5360061364529969E-3</v>
      </c>
      <c r="H53">
        <v>3.4623693908174547E-3</v>
      </c>
      <c r="I53">
        <v>2.4202087790756721E-3</v>
      </c>
      <c r="J53">
        <v>1.5695328381676936</v>
      </c>
      <c r="K53">
        <v>0</v>
      </c>
      <c r="L53">
        <v>0.13225889450404127</v>
      </c>
      <c r="M53">
        <v>1.2250592283539419E-2</v>
      </c>
      <c r="N53">
        <v>4.3034858614197091E-3</v>
      </c>
      <c r="O53">
        <v>5.057434000151316E-4</v>
      </c>
      <c r="P53">
        <v>5.1127367585861894E-2</v>
      </c>
      <c r="Q53">
        <v>6.3282051406113204E-2</v>
      </c>
      <c r="R53">
        <v>3.1046974411724104E-2</v>
      </c>
      <c r="S53">
        <v>2.3109487404129752</v>
      </c>
    </row>
    <row r="54" spans="1:19">
      <c r="A54" t="s">
        <v>48</v>
      </c>
      <c r="B54" s="34" t="s">
        <v>93</v>
      </c>
      <c r="C54">
        <v>0.59755101585713088</v>
      </c>
      <c r="D54">
        <v>6.7589717118171633E-4</v>
      </c>
      <c r="E54">
        <v>0</v>
      </c>
      <c r="F54">
        <v>0.36137814393225298</v>
      </c>
      <c r="G54">
        <v>4.3427161289377736E-3</v>
      </c>
      <c r="H54">
        <v>9.3798032376168905E-3</v>
      </c>
      <c r="I54">
        <v>5.7246999160615042E-4</v>
      </c>
      <c r="J54">
        <v>0.69350163697005174</v>
      </c>
      <c r="K54">
        <v>1.1008332973621582E-3</v>
      </c>
      <c r="L54">
        <v>0</v>
      </c>
      <c r="M54">
        <v>3.6035405923118269E-4</v>
      </c>
      <c r="N54">
        <v>4.0862553110185829E-3</v>
      </c>
      <c r="O54">
        <v>5.413385227973494E-4</v>
      </c>
      <c r="P54">
        <v>5.8707632833059353E-2</v>
      </c>
      <c r="Q54">
        <v>0.10585872309040356</v>
      </c>
      <c r="R54">
        <v>3.7401130495600565E-2</v>
      </c>
      <c r="S54">
        <v>1.8754579508981593</v>
      </c>
    </row>
    <row r="55" spans="1:19">
      <c r="A55" t="s">
        <v>48</v>
      </c>
      <c r="B55" s="34" t="s">
        <v>94</v>
      </c>
      <c r="C55">
        <v>0.65881162269240612</v>
      </c>
      <c r="D55">
        <v>6.5561964946711515E-4</v>
      </c>
      <c r="E55">
        <v>4.7612478949621284E-3</v>
      </c>
      <c r="F55">
        <v>0.71093350330978566</v>
      </c>
      <c r="G55">
        <v>4.2221048867192579E-3</v>
      </c>
      <c r="H55">
        <v>1.9203024208844788E-2</v>
      </c>
      <c r="I55">
        <v>3.9132726271008111E-3</v>
      </c>
      <c r="J55">
        <v>0.70218582000564256</v>
      </c>
      <c r="K55">
        <v>1.0477298222883596E-3</v>
      </c>
      <c r="L55">
        <v>0</v>
      </c>
      <c r="M55">
        <v>8.1059589026621914E-4</v>
      </c>
      <c r="N55">
        <v>2.6926277999352433E-2</v>
      </c>
      <c r="O55">
        <v>4.7897421213652716E-4</v>
      </c>
      <c r="P55">
        <v>0.102351964664392</v>
      </c>
      <c r="Q55">
        <v>0.19873855601065582</v>
      </c>
      <c r="R55">
        <v>8.7321317996119419E-2</v>
      </c>
      <c r="S55">
        <v>2.5223616318701616</v>
      </c>
    </row>
    <row r="56" spans="1:19">
      <c r="A56" t="s">
        <v>48</v>
      </c>
      <c r="B56" s="34" t="s">
        <v>95</v>
      </c>
      <c r="C56">
        <v>0.16124448920085399</v>
      </c>
      <c r="D56">
        <v>1.9218492200973047E-3</v>
      </c>
      <c r="E56">
        <v>3.5640332587499601E-3</v>
      </c>
      <c r="F56">
        <v>1.4384470190078247</v>
      </c>
      <c r="G56">
        <v>5.1955506396968332E-2</v>
      </c>
      <c r="H56">
        <v>1.2496965640640845E-2</v>
      </c>
      <c r="I56">
        <v>4.0632564320075837E-3</v>
      </c>
      <c r="J56">
        <v>0.37982783139861365</v>
      </c>
      <c r="K56">
        <v>3.0993421897086842E-3</v>
      </c>
      <c r="L56">
        <v>0.18758618229005064</v>
      </c>
      <c r="M56">
        <v>5.6624958411399806E-3</v>
      </c>
      <c r="N56">
        <v>1.7537192321079198E-2</v>
      </c>
      <c r="O56">
        <v>3.4602358220870919E-4</v>
      </c>
      <c r="P56">
        <v>6.8558930949671915E-2</v>
      </c>
      <c r="Q56">
        <v>5.4567089994883133E-2</v>
      </c>
      <c r="R56">
        <v>0.11567856112308483</v>
      </c>
      <c r="S56">
        <v>2.5065567688475809</v>
      </c>
    </row>
    <row r="57" spans="1:19">
      <c r="A57" t="s">
        <v>48</v>
      </c>
      <c r="B57" s="34" t="s">
        <v>96</v>
      </c>
      <c r="C57">
        <v>0.30721083481161315</v>
      </c>
      <c r="D57">
        <v>5.2399643254648076E-3</v>
      </c>
      <c r="E57">
        <v>2.4509680153530222E-3</v>
      </c>
      <c r="F57">
        <v>1.7063991699202532</v>
      </c>
      <c r="G57">
        <v>3.6764203763485881E-2</v>
      </c>
      <c r="H57">
        <v>5.2943335329879271E-2</v>
      </c>
      <c r="I57">
        <v>1.1714137974152133E-2</v>
      </c>
      <c r="J57">
        <v>0.32202013184033795</v>
      </c>
      <c r="K57">
        <v>3.3040713783521192E-3</v>
      </c>
      <c r="L57">
        <v>0.10762784712461793</v>
      </c>
      <c r="M57">
        <v>5.9987177641902534E-3</v>
      </c>
      <c r="N57">
        <v>2.5582025985972257E-2</v>
      </c>
      <c r="O57">
        <v>2.1810002945697043E-3</v>
      </c>
      <c r="P57">
        <v>4.4677592757425444E-2</v>
      </c>
      <c r="Q57">
        <v>4.8221580366882399E-2</v>
      </c>
      <c r="R57">
        <v>9.9315959316245372E-2</v>
      </c>
      <c r="S57">
        <v>2.7816515409687881</v>
      </c>
    </row>
    <row r="58" spans="1:19">
      <c r="A58" t="s">
        <v>48</v>
      </c>
      <c r="B58" s="34" t="s">
        <v>97</v>
      </c>
      <c r="C58">
        <v>0.3320373027943222</v>
      </c>
      <c r="D58">
        <v>2.204151641962776E-3</v>
      </c>
      <c r="E58">
        <v>2.7202020143948097E-3</v>
      </c>
      <c r="F58">
        <v>3.6081197463476684</v>
      </c>
      <c r="G58">
        <v>0.21288388138109982</v>
      </c>
      <c r="H58">
        <v>1.8605667037086326E-2</v>
      </c>
      <c r="I58">
        <v>5.1116445157938228E-3</v>
      </c>
      <c r="J58">
        <v>0.64005712551909255</v>
      </c>
      <c r="K58">
        <v>1.5297017457926443E-3</v>
      </c>
      <c r="L58">
        <v>7.6332224286721928E-2</v>
      </c>
      <c r="M58">
        <v>4.516584837672255E-3</v>
      </c>
      <c r="N58">
        <v>0.10283669470541024</v>
      </c>
      <c r="O58">
        <v>9.0075665310864611E-4</v>
      </c>
      <c r="P58">
        <v>4.4069638507747033E-2</v>
      </c>
      <c r="Q58">
        <v>0.38192732578158495</v>
      </c>
      <c r="R58">
        <v>0.24278388397395956</v>
      </c>
      <c r="S58">
        <v>5.6766365317434619</v>
      </c>
    </row>
    <row r="59" spans="1:19">
      <c r="A59" t="s">
        <v>48</v>
      </c>
      <c r="B59" s="34" t="s">
        <v>98</v>
      </c>
      <c r="C59">
        <v>0.2603321219009711</v>
      </c>
      <c r="D59">
        <v>1.8811167539493329E-2</v>
      </c>
      <c r="E59">
        <v>9.0525086555622997E-3</v>
      </c>
      <c r="F59">
        <v>2.2801628327691503</v>
      </c>
      <c r="G59">
        <v>0.13307679998189892</v>
      </c>
      <c r="H59">
        <v>2.205239115240043E-2</v>
      </c>
      <c r="I59">
        <v>5.5021242692631644E-3</v>
      </c>
      <c r="J59">
        <v>0.40610264215186831</v>
      </c>
      <c r="K59">
        <v>3.793061400443748E-4</v>
      </c>
      <c r="L59">
        <v>0.39650878563910652</v>
      </c>
      <c r="M59">
        <v>1.8848342611884616E-2</v>
      </c>
      <c r="N59">
        <v>4.611580089819789E-2</v>
      </c>
      <c r="O59">
        <v>4.7386587822369902E-4</v>
      </c>
      <c r="P59">
        <v>2.3844125933587534E-2</v>
      </c>
      <c r="Q59">
        <v>0.6594774939556407</v>
      </c>
      <c r="R59">
        <v>0.26724893226923552</v>
      </c>
      <c r="S59">
        <v>4.5479892417465493</v>
      </c>
    </row>
    <row r="60" spans="1:19">
      <c r="A60" t="s">
        <v>48</v>
      </c>
      <c r="B60" s="34" t="s">
        <v>99</v>
      </c>
      <c r="C60">
        <v>0.28606342271963214</v>
      </c>
      <c r="D60">
        <v>5.2079512365183489E-3</v>
      </c>
      <c r="E60">
        <v>9.6151801019657424E-4</v>
      </c>
      <c r="F60">
        <v>2.6509458306010671</v>
      </c>
      <c r="G60">
        <v>1.0619612536227674E-2</v>
      </c>
      <c r="H60">
        <v>4.6915777443460316E-3</v>
      </c>
      <c r="I60">
        <v>7.3034372338762199E-4</v>
      </c>
      <c r="J60">
        <v>6.9116548242099896E-2</v>
      </c>
      <c r="K60">
        <v>2.6279846968617349E-4</v>
      </c>
      <c r="L60">
        <v>7.8276883946516662E-2</v>
      </c>
      <c r="M60">
        <v>5.1307703582887276E-2</v>
      </c>
      <c r="N60">
        <v>1.2857191039639781E-2</v>
      </c>
      <c r="O60">
        <v>9.3787710793033496E-5</v>
      </c>
      <c r="P60">
        <v>3.485334329737011E-2</v>
      </c>
      <c r="Q60">
        <v>0.35131405922478098</v>
      </c>
      <c r="R60">
        <v>3.3312307767541682E-2</v>
      </c>
      <c r="S60">
        <v>3.5906148798524669</v>
      </c>
    </row>
    <row r="61" spans="1:19">
      <c r="A61" t="s">
        <v>100</v>
      </c>
      <c r="B61" s="34" t="s">
        <v>101</v>
      </c>
      <c r="C61">
        <v>2.6652249852495169</v>
      </c>
      <c r="D61">
        <v>0.14832927553332087</v>
      </c>
      <c r="E61">
        <v>0.10265549053971065</v>
      </c>
      <c r="F61">
        <v>51.121505375603029</v>
      </c>
      <c r="G61">
        <v>2.0213544927870108</v>
      </c>
      <c r="H61">
        <v>0.61057179448140375</v>
      </c>
      <c r="I61">
        <v>0.12391214239688175</v>
      </c>
      <c r="J61">
        <v>5.8342288497589134</v>
      </c>
      <c r="K61">
        <v>2.1802922101480673E-2</v>
      </c>
      <c r="L61">
        <v>5.2364337058838322</v>
      </c>
      <c r="M61">
        <v>1.5581732055286599</v>
      </c>
      <c r="N61">
        <v>0.48434245632876705</v>
      </c>
      <c r="O61">
        <v>1.6973830374444068E-2</v>
      </c>
      <c r="P61">
        <v>1.9135230495067725</v>
      </c>
      <c r="Q61">
        <v>5.5363224673446627</v>
      </c>
      <c r="R61">
        <v>3.8078123094778222</v>
      </c>
      <c r="S61">
        <v>81.203166352895096</v>
      </c>
    </row>
    <row r="62" spans="1:19">
      <c r="A62" t="s">
        <v>100</v>
      </c>
      <c r="B62" s="34" t="s">
        <v>102</v>
      </c>
      <c r="C62">
        <v>1.8062655034061308</v>
      </c>
      <c r="D62">
        <v>0.10953982422526454</v>
      </c>
      <c r="E62">
        <v>2.5896604977137722E-2</v>
      </c>
      <c r="F62">
        <v>52.200275173388803</v>
      </c>
      <c r="G62">
        <v>1.5209351661946773</v>
      </c>
      <c r="H62">
        <v>0.36554045232140253</v>
      </c>
      <c r="I62">
        <v>9.4128145601536706E-2</v>
      </c>
      <c r="J62">
        <v>6.4547862226967201</v>
      </c>
      <c r="K62">
        <v>5.8078503295605113E-2</v>
      </c>
      <c r="L62">
        <v>1.366377041649832</v>
      </c>
      <c r="M62">
        <v>2.2230416074874046</v>
      </c>
      <c r="N62">
        <v>1.2164492641049125</v>
      </c>
      <c r="O62">
        <v>1.2814537361284871E-2</v>
      </c>
      <c r="P62">
        <v>1.0082293741582884</v>
      </c>
      <c r="Q62">
        <v>3.8956952006829759</v>
      </c>
      <c r="R62">
        <v>3.4929296560119241</v>
      </c>
      <c r="S62">
        <v>75.850982277564214</v>
      </c>
    </row>
    <row r="63" spans="1:19">
      <c r="A63" t="s">
        <v>100</v>
      </c>
      <c r="B63" s="34" t="s">
        <v>103</v>
      </c>
      <c r="C63">
        <v>2.9023816198012886</v>
      </c>
      <c r="D63">
        <v>0.14879361366012694</v>
      </c>
      <c r="E63">
        <v>0.11502364018123648</v>
      </c>
      <c r="F63">
        <v>49.122700107569671</v>
      </c>
      <c r="G63">
        <v>1.9747525092503286</v>
      </c>
      <c r="H63">
        <v>0.51362978463673348</v>
      </c>
      <c r="I63">
        <v>0.14596202056568763</v>
      </c>
      <c r="J63">
        <v>5.3186678536080194</v>
      </c>
      <c r="K63">
        <v>2.9106897786698088E-2</v>
      </c>
      <c r="L63">
        <v>5.0166377534339155</v>
      </c>
      <c r="M63">
        <v>0.77883686008155451</v>
      </c>
      <c r="N63">
        <v>0.6706953745169022</v>
      </c>
      <c r="O63">
        <v>2.0809230129008129E-2</v>
      </c>
      <c r="P63">
        <v>2.2038843800423003</v>
      </c>
      <c r="Q63">
        <v>4.7122343525395785</v>
      </c>
      <c r="R63">
        <v>3.6544739368401533</v>
      </c>
      <c r="S63">
        <v>77.328589934642991</v>
      </c>
    </row>
    <row r="64" spans="1:19">
      <c r="A64" t="s">
        <v>100</v>
      </c>
      <c r="B64" s="34" t="s">
        <v>104</v>
      </c>
      <c r="C64">
        <v>3.3231710242377357</v>
      </c>
      <c r="D64">
        <v>0.11872891855179402</v>
      </c>
      <c r="E64">
        <v>7.7766753325094418E-2</v>
      </c>
      <c r="F64">
        <v>5.1333786555005929</v>
      </c>
      <c r="G64">
        <v>1.5640317726532871</v>
      </c>
      <c r="H64">
        <v>0.31792448587123534</v>
      </c>
      <c r="I64">
        <v>0.16760410835008099</v>
      </c>
      <c r="J64">
        <v>0.76303155812979639</v>
      </c>
      <c r="K64">
        <v>4.7211568408792176E-2</v>
      </c>
      <c r="L64">
        <v>4.7940587287495937</v>
      </c>
      <c r="M64">
        <v>9.5685169964147221E-2</v>
      </c>
      <c r="N64">
        <v>1.0070913108135624</v>
      </c>
      <c r="O64">
        <v>2.3743807765889302E-2</v>
      </c>
      <c r="P64">
        <v>1.7274371876311374</v>
      </c>
      <c r="Q64">
        <v>2.0556076207135661</v>
      </c>
      <c r="R64">
        <v>0.66474972047423364</v>
      </c>
      <c r="S64">
        <v>21.881222391141989</v>
      </c>
    </row>
    <row r="65" spans="1:19">
      <c r="A65" t="s">
        <v>100</v>
      </c>
      <c r="B65" s="34" t="s">
        <v>105</v>
      </c>
      <c r="C65">
        <v>1.9393876121963611</v>
      </c>
      <c r="D65">
        <v>0.10576259499118801</v>
      </c>
      <c r="E65">
        <v>5.8656515280139876E-2</v>
      </c>
      <c r="F65">
        <v>3.2771225441086074</v>
      </c>
      <c r="G65">
        <v>1.4236173790610369</v>
      </c>
      <c r="H65">
        <v>0.34515712896712625</v>
      </c>
      <c r="I65">
        <v>7.576451699488862E-2</v>
      </c>
      <c r="J65">
        <v>0.1417830347329172</v>
      </c>
      <c r="K65">
        <v>3.933829427552718E-2</v>
      </c>
      <c r="L65">
        <v>2.8810100282371813</v>
      </c>
      <c r="M65">
        <v>0.20100959215422876</v>
      </c>
      <c r="N65">
        <v>0.83165237831018501</v>
      </c>
      <c r="O65">
        <v>1.0662065448375016E-2</v>
      </c>
      <c r="P65">
        <v>1.1341691865224313</v>
      </c>
      <c r="Q65">
        <v>1.7442458569268844</v>
      </c>
      <c r="R65">
        <v>0.4931373232755103</v>
      </c>
      <c r="S65">
        <v>14.702476051483245</v>
      </c>
    </row>
    <row r="66" spans="1:19">
      <c r="A66" t="s">
        <v>100</v>
      </c>
      <c r="B66" s="34" t="s">
        <v>106</v>
      </c>
      <c r="C66">
        <v>0.65321531621255602</v>
      </c>
      <c r="D66">
        <v>0.10773463240884429</v>
      </c>
      <c r="E66">
        <v>1.1423680345324094E-2</v>
      </c>
      <c r="F66">
        <v>1.6456614677198615</v>
      </c>
      <c r="G66">
        <v>1.4495639276408472</v>
      </c>
      <c r="H66">
        <v>4.7774301262427876E-2</v>
      </c>
      <c r="I66">
        <v>2.7348581931374349E-2</v>
      </c>
      <c r="J66">
        <v>0.15528411154152622</v>
      </c>
      <c r="K66">
        <v>2.7347782723203096E-2</v>
      </c>
      <c r="L66">
        <v>0.70752021882716321</v>
      </c>
      <c r="M66">
        <v>2.9313361809154337E-2</v>
      </c>
      <c r="N66">
        <v>0.65194548177516509</v>
      </c>
      <c r="O66">
        <v>3.8813491658941934E-3</v>
      </c>
      <c r="P66">
        <v>0.52533577839069601</v>
      </c>
      <c r="Q66">
        <v>0.48961532611409453</v>
      </c>
      <c r="R66">
        <v>0.15405877237990673</v>
      </c>
      <c r="S66">
        <v>6.6870240902475189</v>
      </c>
    </row>
    <row r="67" spans="1:19">
      <c r="A67" t="s">
        <v>100</v>
      </c>
      <c r="B67" s="34" t="s">
        <v>107</v>
      </c>
      <c r="C67">
        <v>0.16348935684868593</v>
      </c>
      <c r="D67">
        <v>1.5621400783218387E-2</v>
      </c>
      <c r="E67">
        <v>8.1923068329523563E-3</v>
      </c>
      <c r="F67">
        <v>6.1485322341681297</v>
      </c>
      <c r="G67">
        <v>0.19788949358637886</v>
      </c>
      <c r="H67">
        <v>6.1829244546212081E-3</v>
      </c>
      <c r="I67">
        <v>2.7826540349985551E-3</v>
      </c>
      <c r="J67">
        <v>0.8069885437857387</v>
      </c>
      <c r="K67">
        <v>8.1517609795266899E-3</v>
      </c>
      <c r="L67">
        <v>0.46781594719524833</v>
      </c>
      <c r="M67">
        <v>0.14364459296166476</v>
      </c>
      <c r="N67">
        <v>0.13577377743692143</v>
      </c>
      <c r="O67">
        <v>4.9223094008306323E-4</v>
      </c>
      <c r="P67">
        <v>0.28176274214947306</v>
      </c>
      <c r="Q67">
        <v>0.22316738287030446</v>
      </c>
      <c r="R67">
        <v>0.43741091825699563</v>
      </c>
      <c r="S67">
        <v>9.0478982672846655</v>
      </c>
    </row>
    <row r="68" spans="1:19">
      <c r="A68" t="s">
        <v>100</v>
      </c>
      <c r="B68" s="34" t="s">
        <v>108</v>
      </c>
      <c r="C68">
        <v>0.34669582366613838</v>
      </c>
      <c r="D68">
        <v>1.3440702509234348E-2</v>
      </c>
      <c r="E68">
        <v>3.1997633633729095E-3</v>
      </c>
      <c r="F68">
        <v>1.120440272356575</v>
      </c>
      <c r="G68">
        <v>0.17750379813501027</v>
      </c>
      <c r="H68">
        <v>1.6487478876781481E-2</v>
      </c>
      <c r="I68">
        <v>1.124565413280687E-2</v>
      </c>
      <c r="J68">
        <v>4.2054525532279285E-2</v>
      </c>
      <c r="K68">
        <v>2.7407575724299749E-3</v>
      </c>
      <c r="L68">
        <v>0.16449691169253811</v>
      </c>
      <c r="M68">
        <v>1.3841281897295055E-2</v>
      </c>
      <c r="N68">
        <v>3.076165076709092E-2</v>
      </c>
      <c r="O68">
        <v>1.6272355430355934E-3</v>
      </c>
      <c r="P68">
        <v>6.1749184559298342E-2</v>
      </c>
      <c r="Q68">
        <v>0.25113396364909235</v>
      </c>
      <c r="R68">
        <v>5.1515745675565938E-2</v>
      </c>
      <c r="S68">
        <v>2.3089347499280279</v>
      </c>
    </row>
    <row r="69" spans="1:19">
      <c r="A69" t="s">
        <v>100</v>
      </c>
      <c r="B69" s="34" t="s">
        <v>109</v>
      </c>
      <c r="C69">
        <v>2.1772222965875443E-2</v>
      </c>
      <c r="D69">
        <v>4.3963344493613832E-4</v>
      </c>
      <c r="E69">
        <v>2.7126521279513538E-3</v>
      </c>
      <c r="F69">
        <v>5.4094501765441976</v>
      </c>
      <c r="G69">
        <v>2.6501508585710098E-3</v>
      </c>
      <c r="H69">
        <v>2.7280048043167859E-3</v>
      </c>
      <c r="I69">
        <v>8.1744377845538452E-4</v>
      </c>
      <c r="J69">
        <v>0.57557136894844518</v>
      </c>
      <c r="K69">
        <v>4.0861942370932214E-3</v>
      </c>
      <c r="L69">
        <v>0.13508732948446323</v>
      </c>
      <c r="M69">
        <v>0.20602421684784478</v>
      </c>
      <c r="N69">
        <v>8.5632477589126843E-2</v>
      </c>
      <c r="O69">
        <v>2.1189048412809108E-4</v>
      </c>
      <c r="P69">
        <v>7.5241038364129764E-2</v>
      </c>
      <c r="Q69">
        <v>0.37487090710553161</v>
      </c>
      <c r="R69">
        <v>0.33209795203221049</v>
      </c>
      <c r="S69">
        <v>7.2293936596169033</v>
      </c>
    </row>
    <row r="70" spans="1:19">
      <c r="A70" t="s">
        <v>100</v>
      </c>
      <c r="B70" s="34" t="s">
        <v>110</v>
      </c>
      <c r="C70">
        <v>0.2119083117912588</v>
      </c>
      <c r="D70">
        <v>7.3044807707023374E-4</v>
      </c>
      <c r="E70">
        <v>3.550861062463051E-3</v>
      </c>
      <c r="F70">
        <v>0.53023832055515641</v>
      </c>
      <c r="G70">
        <v>3.8522680797559161E-3</v>
      </c>
      <c r="H70">
        <v>7.4742791874359504E-2</v>
      </c>
      <c r="I70">
        <v>4.0596015357824422E-3</v>
      </c>
      <c r="J70">
        <v>0.21478272464859671</v>
      </c>
      <c r="K70">
        <v>1.0661993000166126E-4</v>
      </c>
      <c r="L70">
        <v>0.11805900473500586</v>
      </c>
      <c r="M70">
        <v>0.17886878508462267</v>
      </c>
      <c r="N70">
        <v>1.9587017161146747E-3</v>
      </c>
      <c r="O70">
        <v>6.7870749057069579E-4</v>
      </c>
      <c r="P70">
        <v>0.14538528692035868</v>
      </c>
      <c r="Q70">
        <v>0.65441381374949614</v>
      </c>
      <c r="R70">
        <v>9.2917949797669763E-2</v>
      </c>
      <c r="S70">
        <v>2.2362541970487655</v>
      </c>
    </row>
    <row r="71" spans="1:19">
      <c r="A71" t="s">
        <v>100</v>
      </c>
      <c r="B71" s="34" t="s">
        <v>111</v>
      </c>
      <c r="C71">
        <v>8.9186448619120284E-2</v>
      </c>
      <c r="D71">
        <v>5.0509531664666429E-3</v>
      </c>
      <c r="E71">
        <v>1.6300135262129145E-2</v>
      </c>
      <c r="F71">
        <v>2.6725550193378922</v>
      </c>
      <c r="G71">
        <v>6.374165647044272E-2</v>
      </c>
      <c r="H71">
        <v>1.3381415151215492E-2</v>
      </c>
      <c r="I71">
        <v>2.2063888781896801E-2</v>
      </c>
      <c r="J71">
        <v>0.6997630088843394</v>
      </c>
      <c r="K71">
        <v>1.6651172715109741E-4</v>
      </c>
      <c r="L71">
        <v>0.81215657347372172</v>
      </c>
      <c r="M71">
        <v>0.87241530639974396</v>
      </c>
      <c r="N71">
        <v>3.3548026683298815E-2</v>
      </c>
      <c r="O71">
        <v>3.1645827130248466E-3</v>
      </c>
      <c r="P71">
        <v>7.5322521003535314E-2</v>
      </c>
      <c r="Q71">
        <v>1.3262126585449394</v>
      </c>
      <c r="R71">
        <v>0.18352419397609765</v>
      </c>
      <c r="S71">
        <v>6.8885529001938721</v>
      </c>
    </row>
    <row r="72" spans="1:19">
      <c r="A72" t="s">
        <v>100</v>
      </c>
      <c r="B72" s="34" t="s">
        <v>112</v>
      </c>
      <c r="C72">
        <v>0.4610729756119909</v>
      </c>
      <c r="D72">
        <v>3.5385883008598462E-4</v>
      </c>
      <c r="E72">
        <v>3.5133912504858866E-3</v>
      </c>
      <c r="F72">
        <v>4.8965452552025113</v>
      </c>
      <c r="G72">
        <v>2.6687884241454185E-3</v>
      </c>
      <c r="H72">
        <v>4.2678723541200725E-4</v>
      </c>
      <c r="I72">
        <v>9.2825805666263417E-4</v>
      </c>
      <c r="J72">
        <v>0.69839080151847099</v>
      </c>
      <c r="K72">
        <v>1.4668231563563228E-3</v>
      </c>
      <c r="L72">
        <v>0.2310949356388079</v>
      </c>
      <c r="M72">
        <v>9.1470395139561234E-3</v>
      </c>
      <c r="N72">
        <v>6.8605588282819596E-3</v>
      </c>
      <c r="O72">
        <v>1.2861481750905956E-5</v>
      </c>
      <c r="P72">
        <v>0.10216768787542208</v>
      </c>
      <c r="Q72">
        <v>1.2137906584083424E-2</v>
      </c>
      <c r="R72">
        <v>0.31340144316071772</v>
      </c>
      <c r="S72">
        <v>6.7401893723688318</v>
      </c>
    </row>
    <row r="73" spans="1:19">
      <c r="A73" t="s">
        <v>100</v>
      </c>
      <c r="B73" s="34" t="s">
        <v>113</v>
      </c>
      <c r="C73">
        <v>7.7854079525074837E-2</v>
      </c>
      <c r="D73">
        <v>2.5947058849053795E-2</v>
      </c>
      <c r="E73">
        <v>1.1070893427004291E-3</v>
      </c>
      <c r="F73">
        <v>6.1061579610073693</v>
      </c>
      <c r="G73">
        <v>0.34990470298765963</v>
      </c>
      <c r="H73">
        <v>6.8379392546614071E-2</v>
      </c>
      <c r="I73">
        <v>3.9007889728731593E-3</v>
      </c>
      <c r="J73">
        <v>0.64607710803024077</v>
      </c>
      <c r="K73">
        <v>7.0125535862441968E-5</v>
      </c>
      <c r="L73">
        <v>9.9277527704781932E-2</v>
      </c>
      <c r="M73">
        <v>2.187664507363607E-2</v>
      </c>
      <c r="N73">
        <v>0.16916650185041071</v>
      </c>
      <c r="O73">
        <v>5.6847852997030102E-4</v>
      </c>
      <c r="P73">
        <v>5.7670595702839833E-2</v>
      </c>
      <c r="Q73">
        <v>5.1119980582527091E-2</v>
      </c>
      <c r="R73">
        <v>0.77437683837212035</v>
      </c>
      <c r="S73">
        <v>8.4534548746143514</v>
      </c>
    </row>
    <row r="74" spans="1:19">
      <c r="A74" t="s">
        <v>100</v>
      </c>
      <c r="B74" s="34" t="s">
        <v>114</v>
      </c>
      <c r="C74">
        <v>2.624079946477309E-2</v>
      </c>
      <c r="D74">
        <v>5.4146181191547793E-3</v>
      </c>
      <c r="E74">
        <v>2.0217209293322824E-3</v>
      </c>
      <c r="F74">
        <v>30.685207234908489</v>
      </c>
      <c r="G74">
        <v>6.0462470967729942E-2</v>
      </c>
      <c r="H74">
        <v>3.5322591708673023E-3</v>
      </c>
      <c r="I74">
        <v>7.0149276558018059E-5</v>
      </c>
      <c r="J74">
        <v>2.8392316127862856</v>
      </c>
      <c r="K74">
        <v>8.1587201469972004E-3</v>
      </c>
      <c r="L74">
        <v>4.6215681171865697E-2</v>
      </c>
      <c r="M74">
        <v>6.1760299366806493E-3</v>
      </c>
      <c r="N74">
        <v>7.9344224133253149E-3</v>
      </c>
      <c r="O74">
        <v>1.7938114213147949E-5</v>
      </c>
      <c r="P74">
        <v>0.13843819091983711</v>
      </c>
      <c r="Q74">
        <v>0.34614857489844653</v>
      </c>
      <c r="R74">
        <v>1.6055916079475452</v>
      </c>
      <c r="S74">
        <v>35.780862031172489</v>
      </c>
    </row>
    <row r="75" spans="1:19">
      <c r="A75" t="s">
        <v>100</v>
      </c>
      <c r="B75" s="34" t="s">
        <v>115</v>
      </c>
      <c r="C75">
        <v>2.5612609815752307E-2</v>
      </c>
      <c r="D75">
        <v>2.9621292565562563E-4</v>
      </c>
      <c r="E75">
        <v>1.352345441999836E-2</v>
      </c>
      <c r="F75">
        <v>0.24972294597318978</v>
      </c>
      <c r="G75">
        <v>3.0601484154200165E-3</v>
      </c>
      <c r="H75">
        <v>2.1855962777654891E-2</v>
      </c>
      <c r="I75">
        <v>5.2473484983384111E-4</v>
      </c>
      <c r="J75">
        <v>2.877641860154867E-2</v>
      </c>
      <c r="K75">
        <v>1.5196196079451108E-3</v>
      </c>
      <c r="L75">
        <v>0.80610836300721189</v>
      </c>
      <c r="M75">
        <v>2.8509930798179539E-3</v>
      </c>
      <c r="N75">
        <v>3.4448890541165511E-2</v>
      </c>
      <c r="O75">
        <v>1.7781079931056265E-5</v>
      </c>
      <c r="P75">
        <v>6.6848977542235843E-2</v>
      </c>
      <c r="Q75">
        <v>1.3253796988205835E-2</v>
      </c>
      <c r="R75">
        <v>1.170050152279245E-2</v>
      </c>
      <c r="S75">
        <v>1.2801214111485137</v>
      </c>
    </row>
    <row r="76" spans="1:19">
      <c r="A76" t="s">
        <v>100</v>
      </c>
      <c r="B76" s="33" t="s">
        <v>116</v>
      </c>
      <c r="C76">
        <v>0.40976019357214355</v>
      </c>
      <c r="D76">
        <v>1.2083940856477682E-4</v>
      </c>
      <c r="E76">
        <v>2.3572255349171289E-3</v>
      </c>
      <c r="F76">
        <v>3.306633088578792E-2</v>
      </c>
      <c r="G76">
        <v>0</v>
      </c>
      <c r="H76">
        <v>7.8708553851191798E-2</v>
      </c>
      <c r="I76">
        <v>1.9296894140493626E-2</v>
      </c>
      <c r="J76">
        <v>6.9013682493125117E-2</v>
      </c>
      <c r="K76">
        <v>1.5608081830653653E-4</v>
      </c>
      <c r="L76">
        <v>9.1415899113403754E-2</v>
      </c>
      <c r="M76">
        <v>1.1062270527238738E-2</v>
      </c>
      <c r="N76">
        <v>3.8540639120698827E-3</v>
      </c>
      <c r="O76">
        <v>2.7009352018874389E-3</v>
      </c>
      <c r="P76">
        <v>5.4778807428322196E-2</v>
      </c>
      <c r="Q76">
        <v>3.5061728232037126E-2</v>
      </c>
      <c r="R76">
        <v>1.8022596146700209E-2</v>
      </c>
      <c r="S76">
        <v>0.82937610126543859</v>
      </c>
    </row>
    <row r="77" spans="1:19">
      <c r="A77" t="s">
        <v>100</v>
      </c>
      <c r="B77" s="33" t="s">
        <v>117</v>
      </c>
      <c r="C77">
        <v>2.666800497824795E-2</v>
      </c>
      <c r="D77">
        <v>2.3083128823285559E-2</v>
      </c>
      <c r="E77">
        <v>7.7127329528684507E-3</v>
      </c>
      <c r="F77">
        <v>0.57418214928082989</v>
      </c>
      <c r="G77">
        <v>1.322961685056967E-3</v>
      </c>
      <c r="H77">
        <v>3.1305200842668413E-4</v>
      </c>
      <c r="I77">
        <v>1.2144250926573452E-3</v>
      </c>
      <c r="J77">
        <v>2.1589510520509947E-2</v>
      </c>
      <c r="K77">
        <v>2.1195130544993113E-5</v>
      </c>
      <c r="L77">
        <v>2.9946706483883645E-2</v>
      </c>
      <c r="M77">
        <v>4.8363404389553111E-3</v>
      </c>
      <c r="N77">
        <v>1.2340412215296581E-2</v>
      </c>
      <c r="O77">
        <v>2.5065505462976145E-4</v>
      </c>
      <c r="P77">
        <v>8.390694443594704E-2</v>
      </c>
      <c r="Q77">
        <v>0.19045571905346037</v>
      </c>
      <c r="R77">
        <v>9.3349119794901014E-2</v>
      </c>
      <c r="S77">
        <v>1.0711930579499267</v>
      </c>
    </row>
    <row r="78" spans="1:19">
      <c r="A78" t="s">
        <v>100</v>
      </c>
      <c r="B78" s="33" t="s">
        <v>118</v>
      </c>
      <c r="C78">
        <v>7.5525224734423801E-2</v>
      </c>
      <c r="D78">
        <v>1.0960666054282697E-4</v>
      </c>
      <c r="E78">
        <v>1.4641878794909302E-2</v>
      </c>
      <c r="F78">
        <v>3.9742628729413809E-2</v>
      </c>
      <c r="G78">
        <v>0.30836582395312107</v>
      </c>
      <c r="H78">
        <v>8.2200270152244403E-2</v>
      </c>
      <c r="I78">
        <v>6.1405910979913658E-3</v>
      </c>
      <c r="J78">
        <v>3.0151908591733445E-3</v>
      </c>
      <c r="K78">
        <v>1.3439493908573574E-4</v>
      </c>
      <c r="L78">
        <v>0.1925984422418523</v>
      </c>
      <c r="M78">
        <v>2.6716904226330662E-2</v>
      </c>
      <c r="N78">
        <v>0.14946572515115797</v>
      </c>
      <c r="O78">
        <v>8.552458661221507E-4</v>
      </c>
      <c r="P78">
        <v>0.15753307845197639</v>
      </c>
      <c r="Q78">
        <v>0.35486565866560227</v>
      </c>
      <c r="R78">
        <v>6.5891781710519126E-2</v>
      </c>
      <c r="S78">
        <v>1.4778024462344774</v>
      </c>
    </row>
    <row r="79" spans="1:19">
      <c r="A79" t="s">
        <v>100</v>
      </c>
      <c r="B79" s="33" t="s">
        <v>119</v>
      </c>
      <c r="C79">
        <v>0.22125693451125628</v>
      </c>
      <c r="D79">
        <v>1.1449916195904741E-3</v>
      </c>
      <c r="E79">
        <v>1.8745201750447471E-4</v>
      </c>
      <c r="F79">
        <v>0.23213709259846382</v>
      </c>
      <c r="G79">
        <v>1.4538997652930874E-2</v>
      </c>
      <c r="H79">
        <v>7.9669899922082621E-2</v>
      </c>
      <c r="I79">
        <v>4.0692788629378418E-3</v>
      </c>
      <c r="J79">
        <v>4.3089033086925355E-2</v>
      </c>
      <c r="K79">
        <v>7.0639136761984633E-3</v>
      </c>
      <c r="L79">
        <v>0.75429912246056219</v>
      </c>
      <c r="M79">
        <v>4.1692053880568736E-3</v>
      </c>
      <c r="N79">
        <v>3.9002633754323668E-3</v>
      </c>
      <c r="O79">
        <v>5.7024033130265162E-4</v>
      </c>
      <c r="P79">
        <v>9.4428641937792435E-2</v>
      </c>
      <c r="Q79">
        <v>0.42046957275938723</v>
      </c>
      <c r="R79">
        <v>5.3182271056215313E-2</v>
      </c>
      <c r="S79">
        <v>1.9341769112565999</v>
      </c>
    </row>
    <row r="80" spans="1:19">
      <c r="A80" t="s">
        <v>100</v>
      </c>
      <c r="B80" s="33" t="s">
        <v>120</v>
      </c>
      <c r="C80">
        <v>0.40376240433074173</v>
      </c>
      <c r="D80">
        <v>7.6176443042983433E-3</v>
      </c>
      <c r="E80">
        <v>1.5501481226276814E-2</v>
      </c>
      <c r="F80">
        <v>0.18985668849506965</v>
      </c>
      <c r="G80">
        <v>9.5951042878274606E-2</v>
      </c>
      <c r="H80">
        <v>0.34118001446348645</v>
      </c>
      <c r="I80">
        <v>1.880377249005627E-2</v>
      </c>
      <c r="J80">
        <v>1.1655190892980727E-3</v>
      </c>
      <c r="K80">
        <v>3.9152495385924579E-4</v>
      </c>
      <c r="L80">
        <v>3.5102475730923288E-2</v>
      </c>
      <c r="M80">
        <v>4.3070239439648716E-3</v>
      </c>
      <c r="N80">
        <v>7.8593373395436927E-3</v>
      </c>
      <c r="O80">
        <v>2.6845819894905087E-3</v>
      </c>
      <c r="P80">
        <v>0.23581252853673895</v>
      </c>
      <c r="Q80">
        <v>1.411211751150887E-3</v>
      </c>
      <c r="R80">
        <v>0.17781783739653889</v>
      </c>
      <c r="S80">
        <v>1.5392250889198635</v>
      </c>
    </row>
    <row r="81" spans="1:19">
      <c r="A81" t="s">
        <v>100</v>
      </c>
      <c r="B81" s="33" t="s">
        <v>121</v>
      </c>
      <c r="C81">
        <v>1.8245996142816523E-2</v>
      </c>
      <c r="D81">
        <v>4.7068411079678185E-3</v>
      </c>
      <c r="E81">
        <v>1.4616184034812463E-2</v>
      </c>
      <c r="F81">
        <v>0.18132092549160461</v>
      </c>
      <c r="G81">
        <v>6.4065819792876511E-2</v>
      </c>
      <c r="H81">
        <v>1.4531281358700632E-3</v>
      </c>
      <c r="I81">
        <v>3.1429652769787708E-4</v>
      </c>
      <c r="J81">
        <v>1.0837687884713176E-2</v>
      </c>
      <c r="K81">
        <v>9.9768712423897732E-5</v>
      </c>
      <c r="L81">
        <v>0.7600426390453805</v>
      </c>
      <c r="M81">
        <v>1.3156630450694706E-4</v>
      </c>
      <c r="N81">
        <v>4.8918751189921394E-2</v>
      </c>
      <c r="O81">
        <v>6.3720567055336463E-5</v>
      </c>
      <c r="P81">
        <v>0.19185182187936434</v>
      </c>
      <c r="Q81">
        <v>0.40307229050797133</v>
      </c>
      <c r="R81">
        <v>9.1694350568701566E-2</v>
      </c>
      <c r="S81">
        <v>1.7914357878935334</v>
      </c>
    </row>
    <row r="82" spans="1:19">
      <c r="A82" t="s">
        <v>100</v>
      </c>
      <c r="B82" s="33" t="s">
        <v>122</v>
      </c>
      <c r="C82">
        <v>0.49122412294261864</v>
      </c>
      <c r="D82">
        <v>2.2203162262485643E-2</v>
      </c>
      <c r="E82">
        <v>6.1748555559226204E-2</v>
      </c>
      <c r="F82">
        <v>0.59987690841285257</v>
      </c>
      <c r="G82">
        <v>0.29913225177671166</v>
      </c>
      <c r="H82">
        <v>3.5034345415141388E-4</v>
      </c>
      <c r="I82">
        <v>2.4281236404751438E-2</v>
      </c>
      <c r="J82">
        <v>7.6924752616051251E-2</v>
      </c>
      <c r="K82">
        <v>2.2389443592034652E-3</v>
      </c>
      <c r="L82">
        <v>0.74946145720831581</v>
      </c>
      <c r="M82">
        <v>1.2059246618845165E-3</v>
      </c>
      <c r="N82">
        <v>3.3385745447426451E-2</v>
      </c>
      <c r="O82">
        <v>3.3896867327065094E-3</v>
      </c>
      <c r="P82">
        <v>0.83434948257597696</v>
      </c>
      <c r="Q82">
        <v>1.7471335372355803</v>
      </c>
      <c r="R82">
        <v>0.17507564890182081</v>
      </c>
      <c r="S82">
        <v>5.1219817605515345</v>
      </c>
    </row>
    <row r="83" spans="1:19">
      <c r="A83" t="s">
        <v>100</v>
      </c>
      <c r="B83" s="33" t="s">
        <v>123</v>
      </c>
      <c r="C83">
        <v>0.51006020136245667</v>
      </c>
      <c r="D83">
        <v>5.2410483148079834E-5</v>
      </c>
      <c r="E83">
        <v>6.6574917897965769E-4</v>
      </c>
      <c r="F83">
        <v>0.19411600554514052</v>
      </c>
      <c r="G83">
        <v>1.6835709189475523E-3</v>
      </c>
      <c r="H83">
        <v>8.9284511301594982E-3</v>
      </c>
      <c r="I83">
        <v>2.3108479721660857E-2</v>
      </c>
      <c r="J83">
        <v>3.2949539551019313E-3</v>
      </c>
      <c r="K83">
        <v>8.370026838385336E-3</v>
      </c>
      <c r="L83">
        <v>3.246287383067493</v>
      </c>
      <c r="M83">
        <v>7.0690798824823986E-4</v>
      </c>
      <c r="N83">
        <v>0.14371779906157744</v>
      </c>
      <c r="O83">
        <v>3.1933910403759147E-3</v>
      </c>
      <c r="P83">
        <v>0.13054081511173976</v>
      </c>
      <c r="Q83">
        <v>4.5125293196122129E-3</v>
      </c>
      <c r="R83">
        <v>1.4827802126653467E-3</v>
      </c>
      <c r="S83">
        <v>4.280721454935815</v>
      </c>
    </row>
    <row r="84" spans="1:19">
      <c r="A84" t="s">
        <v>100</v>
      </c>
      <c r="B84" s="33" t="s">
        <v>124</v>
      </c>
      <c r="C84">
        <v>2.0586501551327423</v>
      </c>
      <c r="D84">
        <v>2.8988536481432403E-2</v>
      </c>
      <c r="E84">
        <v>5.8660656781761578E-4</v>
      </c>
      <c r="F84">
        <v>4.1623777606787371E-3</v>
      </c>
      <c r="G84">
        <v>0.38580970798003378</v>
      </c>
      <c r="H84">
        <v>7.4552754247836361E-5</v>
      </c>
      <c r="I84">
        <v>0.10100834933567004</v>
      </c>
      <c r="J84">
        <v>9.015775973004736E-3</v>
      </c>
      <c r="K84">
        <v>2.7541242288875445E-5</v>
      </c>
      <c r="L84">
        <v>5.8217829160597034E-2</v>
      </c>
      <c r="M84">
        <v>9.1245654268998777E-3</v>
      </c>
      <c r="N84">
        <v>3.3425802322586406E-3</v>
      </c>
      <c r="O84">
        <v>1.4171318729141014E-2</v>
      </c>
      <c r="P84">
        <v>9.1351695502210006E-2</v>
      </c>
      <c r="Q84">
        <v>8.7445482059855806E-3</v>
      </c>
      <c r="R84">
        <v>9.3473492340194753E-3</v>
      </c>
      <c r="S84">
        <v>2.7826234897191284</v>
      </c>
    </row>
    <row r="85" spans="1:19">
      <c r="A85" t="s">
        <v>100</v>
      </c>
      <c r="B85" s="33" t="s">
        <v>125</v>
      </c>
      <c r="C85">
        <v>1.4989605347004442E-2</v>
      </c>
      <c r="D85">
        <v>2.701172479837699E-2</v>
      </c>
      <c r="E85">
        <v>2.2213722260179258E-3</v>
      </c>
      <c r="F85">
        <v>9.9209634304372685E-2</v>
      </c>
      <c r="G85">
        <v>1.5604360942802487E-3</v>
      </c>
      <c r="H85">
        <v>7.0069118933258068E-5</v>
      </c>
      <c r="I85">
        <v>5.8161377639631695E-4</v>
      </c>
      <c r="J85">
        <v>1.0699539877592201E-3</v>
      </c>
      <c r="K85">
        <v>2.2092751560010004E-4</v>
      </c>
      <c r="L85">
        <v>1.4025148128595788E-3</v>
      </c>
      <c r="M85">
        <v>9.2349456540574693E-4</v>
      </c>
      <c r="N85">
        <v>0.18681796429545905</v>
      </c>
      <c r="O85">
        <v>3.9649582314615905E-6</v>
      </c>
      <c r="P85">
        <v>0.28459391145514878</v>
      </c>
      <c r="Q85">
        <v>1.0397347409636382E-3</v>
      </c>
      <c r="R85">
        <v>3.1870029574108116E-3</v>
      </c>
      <c r="S85">
        <v>0.62490392495493552</v>
      </c>
    </row>
    <row r="86" spans="1:19">
      <c r="A86" t="s">
        <v>100</v>
      </c>
      <c r="B86" s="33" t="s">
        <v>126</v>
      </c>
      <c r="C86">
        <v>4.3573225978484231E-2</v>
      </c>
      <c r="D86">
        <v>3.4642378065719015E-5</v>
      </c>
      <c r="E86">
        <v>9.9289408703739923E-5</v>
      </c>
      <c r="F86">
        <v>3.8802002842430738E-3</v>
      </c>
      <c r="G86">
        <v>0.36352875522761074</v>
      </c>
      <c r="H86">
        <v>6.8809866164531996E-5</v>
      </c>
      <c r="I86">
        <v>8.9323000280083775E-5</v>
      </c>
      <c r="J86">
        <v>9.1254136677569875E-3</v>
      </c>
      <c r="K86">
        <v>8.9130225127369012E-3</v>
      </c>
      <c r="L86">
        <v>2.8799029589585246E-2</v>
      </c>
      <c r="M86">
        <v>1.0103244110588605E-3</v>
      </c>
      <c r="N86">
        <v>3.5295177617538087E-3</v>
      </c>
      <c r="O86">
        <v>0</v>
      </c>
      <c r="P86">
        <v>6.879040210901799E-2</v>
      </c>
      <c r="Q86">
        <v>4.4893415369486434E-2</v>
      </c>
      <c r="R86">
        <v>9.4065368326354815E-3</v>
      </c>
      <c r="S86">
        <v>0.58574190839749463</v>
      </c>
    </row>
    <row r="87" spans="1:19">
      <c r="A87" t="s">
        <v>100</v>
      </c>
      <c r="B87" s="33" t="s">
        <v>127</v>
      </c>
      <c r="C87">
        <v>1.5652332876864961E-2</v>
      </c>
      <c r="D87">
        <v>0.11938444165934903</v>
      </c>
      <c r="E87">
        <v>1.9241152630677938E-3</v>
      </c>
      <c r="F87">
        <v>7.8637655415434438E-2</v>
      </c>
      <c r="G87">
        <v>1.6060927186792568</v>
      </c>
      <c r="H87">
        <v>1.3915694060409045E-3</v>
      </c>
      <c r="I87">
        <v>1.7920493970757789E-5</v>
      </c>
      <c r="J87">
        <v>1.4872524175409296E-2</v>
      </c>
      <c r="K87">
        <v>8.3945731380552502E-3</v>
      </c>
      <c r="L87">
        <v>2.6569155222013308E-2</v>
      </c>
      <c r="M87">
        <v>2.8155686310133987E-3</v>
      </c>
      <c r="N87">
        <v>0.17802174692591066</v>
      </c>
      <c r="O87">
        <v>6.7627698923072854E-5</v>
      </c>
      <c r="P87">
        <v>4.5355407418819382E-2</v>
      </c>
      <c r="Q87">
        <v>9.7097482498043064E-4</v>
      </c>
      <c r="R87">
        <v>3.0685725920562845E-3</v>
      </c>
      <c r="S87">
        <v>2.1032369044206689</v>
      </c>
    </row>
    <row r="88" spans="1:19">
      <c r="A88" t="s">
        <v>100</v>
      </c>
      <c r="B88" s="33" t="s">
        <v>128</v>
      </c>
      <c r="C88">
        <v>3.2508556416743772E-3</v>
      </c>
      <c r="D88">
        <v>5.4710928096834976E-5</v>
      </c>
      <c r="E88">
        <v>5.5888379846547043E-4</v>
      </c>
      <c r="F88">
        <v>2.5868462877554066E-2</v>
      </c>
      <c r="G88">
        <v>4.415836346680635E-4</v>
      </c>
      <c r="H88">
        <v>2.4786229636357682E-3</v>
      </c>
      <c r="I88">
        <v>2.5675581760333799E-3</v>
      </c>
      <c r="J88">
        <v>1.3671032643820524E-3</v>
      </c>
      <c r="K88">
        <v>8.7155815586326124E-5</v>
      </c>
      <c r="L88">
        <v>0.12272066780683843</v>
      </c>
      <c r="M88">
        <v>3.1382170436282664E-3</v>
      </c>
      <c r="N88">
        <v>0.76992035303614337</v>
      </c>
      <c r="O88">
        <v>3.3638470763905359E-4</v>
      </c>
      <c r="P88">
        <v>0.2094027742719593</v>
      </c>
      <c r="Q88">
        <v>3.9909606204311388E-3</v>
      </c>
      <c r="R88">
        <v>3.4125532416808824E-3</v>
      </c>
      <c r="S88">
        <v>1.1495968478282066</v>
      </c>
    </row>
    <row r="89" spans="1:19">
      <c r="A89" t="s">
        <v>100</v>
      </c>
      <c r="B89" s="33" t="s">
        <v>129</v>
      </c>
      <c r="C89">
        <v>6.0422355110354431E-2</v>
      </c>
      <c r="D89">
        <v>6.2479661834835554E-4</v>
      </c>
      <c r="E89">
        <v>1.1443163284308167E-4</v>
      </c>
      <c r="F89">
        <v>3.4500898794362911E-3</v>
      </c>
      <c r="G89">
        <v>7.8444925506104823E-4</v>
      </c>
      <c r="H89">
        <v>1.1225772870986361E-3</v>
      </c>
      <c r="I89">
        <v>2.6294434762208496E-4</v>
      </c>
      <c r="J89">
        <v>7.1207668309583028E-3</v>
      </c>
      <c r="K89">
        <v>3.6990742916473696E-2</v>
      </c>
      <c r="L89">
        <v>2.745476516772527E-2</v>
      </c>
      <c r="M89">
        <v>3.553724145715087E-3</v>
      </c>
      <c r="N89">
        <v>1.5136124445435328E-2</v>
      </c>
      <c r="O89">
        <v>7.1507447224061771E-6</v>
      </c>
      <c r="P89">
        <v>1.0689070923126209E-2</v>
      </c>
      <c r="Q89">
        <v>1.0463764517361085E-3</v>
      </c>
      <c r="R89">
        <v>4.0687768147762426E-3</v>
      </c>
      <c r="S89">
        <v>0.17284914257180617</v>
      </c>
    </row>
    <row r="90" spans="1:19">
      <c r="A90" t="s">
        <v>100</v>
      </c>
      <c r="B90" s="33" t="s">
        <v>130</v>
      </c>
      <c r="C90">
        <v>1.3143128200063359E-2</v>
      </c>
      <c r="D90">
        <v>2.114909963586431E-4</v>
      </c>
      <c r="E90">
        <v>1.4445942016957369E-3</v>
      </c>
      <c r="F90">
        <v>8.197760587643188E-2</v>
      </c>
      <c r="G90">
        <v>0</v>
      </c>
      <c r="H90">
        <v>1.9258438375482356E-3</v>
      </c>
      <c r="I90">
        <v>2.4189630528237416E-4</v>
      </c>
      <c r="J90">
        <v>1.5007789232427626E-2</v>
      </c>
      <c r="K90">
        <v>8.4477116964576382E-5</v>
      </c>
      <c r="L90">
        <v>2.8210698904196363E-2</v>
      </c>
      <c r="M90">
        <v>4.0860077213995538E-3</v>
      </c>
      <c r="N90">
        <v>2.4106666663854526E-3</v>
      </c>
      <c r="O90">
        <v>4.8382412294240007E-5</v>
      </c>
      <c r="P90">
        <v>0.13501870663657733</v>
      </c>
      <c r="Q90">
        <v>4.0828000299448775E-3</v>
      </c>
      <c r="R90">
        <v>7.8456209623425366E-3</v>
      </c>
      <c r="S90">
        <v>0.2957397091000189</v>
      </c>
    </row>
    <row r="91" spans="1:19">
      <c r="A91" t="s">
        <v>100</v>
      </c>
      <c r="B91" s="33" t="s">
        <v>131</v>
      </c>
      <c r="C91">
        <v>3.9588470046759028E-2</v>
      </c>
      <c r="D91">
        <v>2.7941865601794902E-3</v>
      </c>
      <c r="E91">
        <v>4.4296582405356499E-4</v>
      </c>
      <c r="F91">
        <v>3.2938725798885571E-3</v>
      </c>
      <c r="G91">
        <v>3.7782382853944085E-2</v>
      </c>
      <c r="H91">
        <v>5.7385557423739186E-5</v>
      </c>
      <c r="I91">
        <v>1.0461189009935978E-4</v>
      </c>
      <c r="J91">
        <v>2.0784597278868944E-3</v>
      </c>
      <c r="K91">
        <v>0</v>
      </c>
      <c r="L91">
        <v>2.3118935006017693E-2</v>
      </c>
      <c r="M91">
        <v>1.4981112303518174E-3</v>
      </c>
      <c r="N91">
        <v>6.395373271459448E-4</v>
      </c>
      <c r="O91">
        <v>0</v>
      </c>
      <c r="P91">
        <v>7.6206563232705804E-3</v>
      </c>
      <c r="Q91">
        <v>1.6640404695984046E-2</v>
      </c>
      <c r="R91">
        <v>8.6023416096239202E-3</v>
      </c>
      <c r="S91">
        <v>0.1442623212323042</v>
      </c>
    </row>
    <row r="92" spans="1:19">
      <c r="A92" t="s">
        <v>100</v>
      </c>
      <c r="B92" s="33" t="s">
        <v>132</v>
      </c>
      <c r="C92">
        <v>7.5573614952872958E-4</v>
      </c>
      <c r="D92">
        <v>3.7834722232465978E-4</v>
      </c>
      <c r="E92">
        <v>9.200921841607812E-4</v>
      </c>
      <c r="F92">
        <v>8.1408718877696629E-2</v>
      </c>
      <c r="G92">
        <v>1.9502591823439275E-4</v>
      </c>
      <c r="H92">
        <v>9.2551636797071346E-3</v>
      </c>
      <c r="I92">
        <v>1.5156254401516023E-5</v>
      </c>
      <c r="J92">
        <v>1.6174476576296115E-3</v>
      </c>
      <c r="K92">
        <v>4.354728122912821E-5</v>
      </c>
      <c r="L92">
        <v>4.4263261785388863E-2</v>
      </c>
      <c r="M92">
        <v>4.5395969882617848E-3</v>
      </c>
      <c r="N92">
        <v>1.9985979821264266E-3</v>
      </c>
      <c r="O92">
        <v>5.3116486337934088E-6</v>
      </c>
      <c r="P92">
        <v>4.6088163307071994E-3</v>
      </c>
      <c r="Q92">
        <v>6.2403632748342375E-3</v>
      </c>
      <c r="R92">
        <v>1.9535827701169239E-3</v>
      </c>
      <c r="S92">
        <v>0.15819876600494354</v>
      </c>
    </row>
    <row r="93" spans="1:19">
      <c r="A93" t="s">
        <v>100</v>
      </c>
      <c r="B93" s="33" t="s">
        <v>133</v>
      </c>
      <c r="C93">
        <v>1.2209066250072453E-2</v>
      </c>
      <c r="D93">
        <v>1.7894509102722722E-5</v>
      </c>
      <c r="E93">
        <v>9.0466308389614003E-4</v>
      </c>
      <c r="F93">
        <v>0.13270915984907106</v>
      </c>
      <c r="G93">
        <v>1.8958841450711361E-4</v>
      </c>
      <c r="H93">
        <v>5.3495254161983752E-5</v>
      </c>
      <c r="I93">
        <v>2.939938615509341E-5</v>
      </c>
      <c r="J93">
        <v>1.3994252984005584E-2</v>
      </c>
      <c r="K93">
        <v>5.3810254863617679E-6</v>
      </c>
      <c r="L93">
        <v>4.5557068589651806E-2</v>
      </c>
      <c r="M93">
        <v>4.1006625230464167E-3</v>
      </c>
      <c r="N93">
        <v>1.9699377374813309E-2</v>
      </c>
      <c r="O93">
        <v>0</v>
      </c>
      <c r="P93">
        <v>9.1544265344900566E-3</v>
      </c>
      <c r="Q93">
        <v>4.3541548510361849E-4</v>
      </c>
      <c r="R93">
        <v>8.0057504333304053E-3</v>
      </c>
      <c r="S93">
        <v>0.24706560169698832</v>
      </c>
    </row>
    <row r="94" spans="1:19">
      <c r="A94" t="s">
        <v>100</v>
      </c>
      <c r="B94" s="33" t="s">
        <v>134</v>
      </c>
      <c r="C94">
        <v>1.1947009563670008E-2</v>
      </c>
      <c r="D94">
        <v>3.2511075019492353E-4</v>
      </c>
      <c r="E94">
        <v>8.479116913671092E-4</v>
      </c>
      <c r="F94">
        <v>1.0679607015504189E-2</v>
      </c>
      <c r="G94">
        <v>5.0400068182909763E-4</v>
      </c>
      <c r="H94">
        <v>8.8236611250458452E-4</v>
      </c>
      <c r="I94">
        <v>1.2863049622302558E-3</v>
      </c>
      <c r="J94">
        <v>7.3372648898590853E-3</v>
      </c>
      <c r="K94">
        <v>8.5436420711132444E-4</v>
      </c>
      <c r="L94">
        <v>2.4985576421322264E-2</v>
      </c>
      <c r="M94">
        <v>3.9995704630513274E-3</v>
      </c>
      <c r="N94">
        <v>3.5311502950996498E-4</v>
      </c>
      <c r="O94">
        <v>1.5082596983920227E-4</v>
      </c>
      <c r="P94">
        <v>4.5787371404468757E-3</v>
      </c>
      <c r="Q94">
        <v>3.6736223385673838E-3</v>
      </c>
      <c r="R94">
        <v>4.2670532157558227E-3</v>
      </c>
      <c r="S94">
        <v>7.6672440452227875E-2</v>
      </c>
    </row>
    <row r="95" spans="1:19">
      <c r="A95" t="s">
        <v>100</v>
      </c>
      <c r="B95" s="33" t="s">
        <v>135</v>
      </c>
      <c r="C95">
        <v>2.9094450957138918E-2</v>
      </c>
      <c r="D95">
        <v>2.8559929927673977E-4</v>
      </c>
      <c r="E95">
        <v>3.8277673906850218E-5</v>
      </c>
      <c r="F95">
        <v>6.210161782985324E-2</v>
      </c>
      <c r="G95">
        <v>4.8252401432336001E-4</v>
      </c>
      <c r="H95">
        <v>1.0378697681425741E-3</v>
      </c>
      <c r="I95">
        <v>0</v>
      </c>
      <c r="J95">
        <v>6.402742866342237E-3</v>
      </c>
      <c r="K95">
        <v>2.0232200430458924E-5</v>
      </c>
      <c r="L95">
        <v>9.9516195039228705E-4</v>
      </c>
      <c r="M95">
        <v>7.2997650554125215E-3</v>
      </c>
      <c r="N95">
        <v>1.4431581788443282E-4</v>
      </c>
      <c r="O95">
        <v>6.1563125978714162E-6</v>
      </c>
      <c r="P95">
        <v>2.1615478697617263E-2</v>
      </c>
      <c r="Q95">
        <v>4.4537339730094772E-2</v>
      </c>
      <c r="R95">
        <v>9.2276212418411774E-3</v>
      </c>
      <c r="S95">
        <v>0.18328915341515994</v>
      </c>
    </row>
    <row r="96" spans="1:19">
      <c r="A96" t="s">
        <v>100</v>
      </c>
      <c r="B96" s="33" t="s">
        <v>136</v>
      </c>
      <c r="C96">
        <v>1.1281538095840205E-2</v>
      </c>
      <c r="D96">
        <v>1.6619128533568173E-5</v>
      </c>
      <c r="E96">
        <v>1.4908299939323522E-3</v>
      </c>
      <c r="F96">
        <v>6.7715995528317308E-2</v>
      </c>
      <c r="G96">
        <v>0</v>
      </c>
      <c r="H96">
        <v>0</v>
      </c>
      <c r="I96">
        <v>2.4763330811827799E-4</v>
      </c>
      <c r="J96">
        <v>1.4256207220668671E-3</v>
      </c>
      <c r="K96">
        <v>1.9875820500780961E-5</v>
      </c>
      <c r="L96">
        <v>2.1685713080678681E-2</v>
      </c>
      <c r="M96">
        <v>4.7156140879582864E-3</v>
      </c>
      <c r="N96">
        <v>2.2386489772685536E-4</v>
      </c>
      <c r="O96">
        <v>2.3693519687340014E-6</v>
      </c>
      <c r="P96">
        <v>6.2502319090995684E-3</v>
      </c>
      <c r="Q96">
        <v>3.1101641860757923E-3</v>
      </c>
      <c r="R96">
        <v>2.1627266683807989E-3</v>
      </c>
      <c r="S96">
        <v>0.12034879677952404</v>
      </c>
    </row>
    <row r="97" spans="1:19">
      <c r="A97" t="s">
        <v>100</v>
      </c>
      <c r="B97" s="33" t="s">
        <v>137</v>
      </c>
      <c r="C97">
        <v>6.4359867304375484E-4</v>
      </c>
      <c r="D97">
        <v>6.885756611341165E-5</v>
      </c>
      <c r="E97">
        <v>4.2235520796463089E-4</v>
      </c>
      <c r="F97">
        <v>7.3701509648628871E-2</v>
      </c>
      <c r="G97">
        <v>9.3597728372429856E-4</v>
      </c>
      <c r="H97">
        <v>1.6233655515041079E-4</v>
      </c>
      <c r="I97">
        <v>7.6141456756273485E-5</v>
      </c>
      <c r="J97">
        <v>7.1281036103343354E-4</v>
      </c>
      <c r="K97">
        <v>0</v>
      </c>
      <c r="L97">
        <v>0.13335982671060975</v>
      </c>
      <c r="M97">
        <v>3.7246971377298266E-3</v>
      </c>
      <c r="N97">
        <v>4.2068530167060914E-3</v>
      </c>
      <c r="O97">
        <v>3.8062958747503428E-5</v>
      </c>
      <c r="P97">
        <v>5.6195479734295617E-3</v>
      </c>
      <c r="Q97">
        <v>4.0032031885672836E-4</v>
      </c>
      <c r="R97">
        <v>4.1354976743548377E-3</v>
      </c>
      <c r="S97">
        <v>0.22820839254291059</v>
      </c>
    </row>
    <row r="98" spans="1:19">
      <c r="A98" t="s">
        <v>100</v>
      </c>
      <c r="B98" s="33" t="s">
        <v>138</v>
      </c>
      <c r="C98">
        <v>1.0975899810564016E-2</v>
      </c>
      <c r="D98">
        <v>9.3398190117199853E-4</v>
      </c>
      <c r="E98">
        <v>1.1493671082123402E-3</v>
      </c>
      <c r="F98">
        <v>0</v>
      </c>
      <c r="G98">
        <v>1.167606064533544E-2</v>
      </c>
      <c r="H98">
        <v>1.6342948754428654E-3</v>
      </c>
      <c r="I98">
        <v>2.3974444132845996E-4</v>
      </c>
      <c r="J98">
        <v>1.0329765241792188E-3</v>
      </c>
      <c r="K98">
        <v>9.3070193372679633E-6</v>
      </c>
      <c r="L98">
        <v>2.0555230088803E-2</v>
      </c>
      <c r="M98">
        <v>6.0019807068156794E-3</v>
      </c>
      <c r="N98">
        <v>2.2384828438148929E-4</v>
      </c>
      <c r="O98">
        <v>3.7894842229074799E-4</v>
      </c>
      <c r="P98">
        <v>2.6750034953177959E-3</v>
      </c>
      <c r="Q98">
        <v>4.5983569510177347E-3</v>
      </c>
      <c r="R98">
        <v>7.7392218066165697E-3</v>
      </c>
      <c r="S98">
        <v>6.9824222080569598E-2</v>
      </c>
    </row>
    <row r="99" spans="1:19">
      <c r="A99" t="s">
        <v>100</v>
      </c>
      <c r="B99" s="33" t="s">
        <v>139</v>
      </c>
      <c r="C99">
        <v>4.9939087171658514E-2</v>
      </c>
      <c r="D99">
        <v>5.390145587378381E-4</v>
      </c>
      <c r="E99">
        <v>3.8245136702597105E-4</v>
      </c>
      <c r="F99">
        <v>6.9001797588725822E-3</v>
      </c>
      <c r="G99">
        <v>4.4813347874850251E-4</v>
      </c>
      <c r="H99">
        <v>0</v>
      </c>
      <c r="I99">
        <v>2.4093694174365243E-3</v>
      </c>
      <c r="J99">
        <v>1.0041761793289083E-3</v>
      </c>
      <c r="K99">
        <v>3.243612934655804E-5</v>
      </c>
      <c r="L99">
        <v>8.8922979365690935E-4</v>
      </c>
      <c r="M99">
        <v>3.2258050070819166E-3</v>
      </c>
      <c r="N99">
        <v>2.0387686439882202E-4</v>
      </c>
      <c r="O99">
        <v>4.4717713785780155E-5</v>
      </c>
      <c r="P99">
        <v>5.7106713823475985E-3</v>
      </c>
      <c r="Q99">
        <v>2.6634475726190487E-3</v>
      </c>
      <c r="R99">
        <v>2.99044826730821E-3</v>
      </c>
      <c r="S99">
        <v>7.7383044662155953E-2</v>
      </c>
    </row>
    <row r="100" spans="1:19">
      <c r="A100" t="s">
        <v>100</v>
      </c>
      <c r="B100" s="33" t="s">
        <v>140</v>
      </c>
      <c r="C100">
        <v>2.0366087512343256E-2</v>
      </c>
      <c r="D100">
        <v>2.9945253263052862E-5</v>
      </c>
      <c r="E100">
        <v>1.6706475029937273E-5</v>
      </c>
      <c r="F100">
        <v>0.11859656201323787</v>
      </c>
      <c r="G100">
        <v>4.3503379058762448E-4</v>
      </c>
      <c r="H100">
        <v>8.5220100475691396E-4</v>
      </c>
      <c r="I100">
        <v>4.8092657677800688E-5</v>
      </c>
      <c r="J100">
        <v>0</v>
      </c>
      <c r="K100">
        <v>4.3704411112344133E-6</v>
      </c>
      <c r="L100">
        <v>1.8831022185842983E-2</v>
      </c>
      <c r="M100">
        <v>3.0906850451355439E-3</v>
      </c>
      <c r="N100">
        <v>7.5717486766535558E-3</v>
      </c>
      <c r="O100">
        <v>2.1146088192980361E-6</v>
      </c>
      <c r="P100">
        <v>8.1454347328424603E-3</v>
      </c>
      <c r="Q100">
        <v>2.1036332099342303E-3</v>
      </c>
      <c r="R100">
        <v>2.4375128838549642E-3</v>
      </c>
      <c r="S100">
        <v>0.18253115049139979</v>
      </c>
    </row>
    <row r="101" spans="1:19">
      <c r="A101" t="s">
        <v>100</v>
      </c>
      <c r="B101" s="33" t="s">
        <v>141</v>
      </c>
      <c r="C101">
        <v>1.1440913765341065E-2</v>
      </c>
      <c r="D101">
        <v>6.3428762161477081E-5</v>
      </c>
      <c r="E101">
        <v>3.9993178234520865E-4</v>
      </c>
      <c r="F101">
        <v>6.0640502275361996E-2</v>
      </c>
      <c r="G101">
        <v>4.2784235464665699E-4</v>
      </c>
      <c r="H101">
        <v>8.5706007602492917E-5</v>
      </c>
      <c r="I101">
        <v>1.1910081805455164E-5</v>
      </c>
      <c r="J101">
        <v>0</v>
      </c>
      <c r="K101">
        <v>2.8231152713836805E-4</v>
      </c>
      <c r="L101">
        <v>1.9912334016304101E-2</v>
      </c>
      <c r="M101">
        <v>2.269287574936385E-4</v>
      </c>
      <c r="N101">
        <v>5.3295846689316306E-4</v>
      </c>
      <c r="O101">
        <v>3.5350128923167246E-5</v>
      </c>
      <c r="P101">
        <v>3.7979477733713907E-3</v>
      </c>
      <c r="Q101">
        <v>2.4156754147952597E-4</v>
      </c>
      <c r="R101">
        <v>3.6987293934807042E-3</v>
      </c>
      <c r="S101">
        <v>0.10179836263438347</v>
      </c>
    </row>
    <row r="102" spans="1:19">
      <c r="A102" t="s">
        <v>100</v>
      </c>
      <c r="B102" s="33" t="s">
        <v>142</v>
      </c>
      <c r="C102">
        <v>1.1722557933310895E-2</v>
      </c>
      <c r="D102">
        <v>3.1671844435900987E-3</v>
      </c>
      <c r="E102">
        <v>3.5526696550636228E-4</v>
      </c>
      <c r="F102">
        <v>0</v>
      </c>
      <c r="G102">
        <v>0</v>
      </c>
      <c r="H102">
        <v>8.682653071852009E-4</v>
      </c>
      <c r="I102">
        <v>0</v>
      </c>
      <c r="J102">
        <v>0</v>
      </c>
      <c r="K102">
        <v>0</v>
      </c>
      <c r="L102">
        <v>1.7710247597314321E-2</v>
      </c>
      <c r="M102">
        <v>6.4611739237196986E-4</v>
      </c>
      <c r="N102">
        <v>1.8214696440246314E-3</v>
      </c>
      <c r="O102">
        <v>1.4725115539987454E-5</v>
      </c>
      <c r="P102">
        <v>4.3872041189789712E-3</v>
      </c>
      <c r="Q102">
        <v>2.337891994379504E-4</v>
      </c>
      <c r="R102">
        <v>9.4513766199000315E-4</v>
      </c>
      <c r="S102">
        <v>4.1871965379129961E-2</v>
      </c>
    </row>
    <row r="103" spans="1:19">
      <c r="A103" t="s">
        <v>100</v>
      </c>
      <c r="B103" s="33" t="s">
        <v>143</v>
      </c>
      <c r="C103">
        <v>1.1493845190273078E-2</v>
      </c>
      <c r="D103">
        <v>0</v>
      </c>
      <c r="E103">
        <v>3.7884313774572131E-4</v>
      </c>
      <c r="F103">
        <v>5.2545716047006863E-2</v>
      </c>
      <c r="G103">
        <v>3.9160568795882256E-2</v>
      </c>
      <c r="H103">
        <v>4.0246296427515205E-5</v>
      </c>
      <c r="I103">
        <v>3.396420262413713E-5</v>
      </c>
      <c r="J103">
        <v>0</v>
      </c>
      <c r="K103">
        <v>0</v>
      </c>
      <c r="L103">
        <v>1.6910863180967795E-3</v>
      </c>
      <c r="M103">
        <v>6.0157610322697508E-4</v>
      </c>
      <c r="N103">
        <v>1.3648868540983017E-4</v>
      </c>
      <c r="O103">
        <v>3.4316785762544821E-5</v>
      </c>
      <c r="P103">
        <v>3.5687170988847328E-3</v>
      </c>
      <c r="Q103">
        <v>0</v>
      </c>
      <c r="R103">
        <v>3.8487173949164344E-4</v>
      </c>
      <c r="S103">
        <v>0.11007024040060287</v>
      </c>
    </row>
    <row r="104" spans="1:19">
      <c r="A104" t="s">
        <v>100</v>
      </c>
      <c r="B104" s="33" t="s">
        <v>144</v>
      </c>
      <c r="C104">
        <v>1.5793361143110474E-3</v>
      </c>
      <c r="D104">
        <v>2.5311340845934893E-4</v>
      </c>
      <c r="E104">
        <v>3.8831355703938808E-4</v>
      </c>
      <c r="F104">
        <v>1.2433120667196818E-2</v>
      </c>
      <c r="G104">
        <v>0</v>
      </c>
      <c r="H104">
        <v>1.9869156724627857E-4</v>
      </c>
      <c r="I104">
        <v>0</v>
      </c>
      <c r="J104">
        <v>0</v>
      </c>
      <c r="K104">
        <v>1.2463268505014113E-5</v>
      </c>
      <c r="L104">
        <v>1.6525927418285846E-2</v>
      </c>
      <c r="M104">
        <v>2.4126051984394437E-3</v>
      </c>
      <c r="N104">
        <v>7.052303189745146E-4</v>
      </c>
      <c r="O104">
        <v>1.9638960512824433E-6</v>
      </c>
      <c r="P104">
        <v>9.5272595267381632E-4</v>
      </c>
      <c r="Q104">
        <v>0</v>
      </c>
      <c r="R104">
        <v>5.6789643586796501E-4</v>
      </c>
      <c r="S104">
        <v>3.6031387803006965E-2</v>
      </c>
    </row>
    <row r="105" spans="1:19">
      <c r="A105" t="s">
        <v>100</v>
      </c>
      <c r="B105" s="33" t="s">
        <v>145</v>
      </c>
      <c r="C105">
        <v>5.3044690235282133E-4</v>
      </c>
      <c r="D105">
        <v>8.9897804226968248E-5</v>
      </c>
      <c r="E105">
        <v>3.2028476661505323E-5</v>
      </c>
      <c r="F105">
        <v>0</v>
      </c>
      <c r="G105">
        <v>3.900518364687855E-4</v>
      </c>
      <c r="H105">
        <v>0</v>
      </c>
      <c r="I105">
        <v>0</v>
      </c>
      <c r="J105">
        <v>0</v>
      </c>
      <c r="K105">
        <v>0</v>
      </c>
      <c r="L105">
        <v>1.7717447807086728E-2</v>
      </c>
      <c r="M105">
        <v>3.105319726880218E-3</v>
      </c>
      <c r="N105">
        <v>1.832927179867383E-2</v>
      </c>
      <c r="O105">
        <v>4.0656545608058758E-5</v>
      </c>
      <c r="P105">
        <v>6.4652515615168937E-3</v>
      </c>
      <c r="Q105">
        <v>4.8638970184811114E-8</v>
      </c>
      <c r="R105">
        <v>2.5319878695739817E-4</v>
      </c>
      <c r="S105">
        <v>4.6953619885414355E-2</v>
      </c>
    </row>
    <row r="106" spans="1:19">
      <c r="A106" t="s">
        <v>100</v>
      </c>
      <c r="B106" s="33" t="s">
        <v>146</v>
      </c>
      <c r="C106">
        <v>5.1858272404459171E-4</v>
      </c>
      <c r="D106">
        <v>0</v>
      </c>
      <c r="E106">
        <v>3.1251600058768148E-4</v>
      </c>
      <c r="F106">
        <v>6.0058619017127057E-3</v>
      </c>
      <c r="G106">
        <v>0</v>
      </c>
      <c r="H106">
        <v>9.5130880605864832E-5</v>
      </c>
      <c r="I106">
        <v>3.1661688643769281E-5</v>
      </c>
      <c r="J106">
        <v>0</v>
      </c>
      <c r="K106">
        <v>8.841255103023693E-4</v>
      </c>
      <c r="L106">
        <v>3.3623333553549628E-3</v>
      </c>
      <c r="M106">
        <v>2.9618357101579562E-4</v>
      </c>
      <c r="N106">
        <v>8.3946318254035646E-5</v>
      </c>
      <c r="O106">
        <v>1.8749724149669245E-6</v>
      </c>
      <c r="P106">
        <v>3.2833618924623664E-3</v>
      </c>
      <c r="Q106">
        <v>3.7012950500070474E-6</v>
      </c>
      <c r="R106">
        <v>3.1148700217542569E-4</v>
      </c>
      <c r="S106">
        <v>1.5190767112699177E-2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3.1312115502002413E-5</v>
      </c>
      <c r="F107">
        <v>5.8384128940929259E-3</v>
      </c>
      <c r="G107">
        <v>3.7917682901422722E-4</v>
      </c>
      <c r="H107">
        <v>0</v>
      </c>
      <c r="I107">
        <v>0</v>
      </c>
      <c r="J107">
        <v>0</v>
      </c>
      <c r="K107">
        <v>0</v>
      </c>
      <c r="L107">
        <v>1.5401803690942018E-2</v>
      </c>
      <c r="M107">
        <v>2.1545554650845844E-3</v>
      </c>
      <c r="N107">
        <v>6.0534466576100954E-4</v>
      </c>
      <c r="O107">
        <v>0</v>
      </c>
      <c r="P107">
        <v>6.2286887144988867E-3</v>
      </c>
      <c r="Q107">
        <v>0</v>
      </c>
      <c r="R107">
        <v>3.7529416626824741E-5</v>
      </c>
      <c r="S107">
        <v>3.0676823791623065E-2</v>
      </c>
    </row>
    <row r="108" spans="1:19">
      <c r="A108" t="s">
        <v>100</v>
      </c>
      <c r="B108" s="33" t="s">
        <v>148</v>
      </c>
      <c r="C108">
        <v>0</v>
      </c>
      <c r="D108">
        <v>4.2316318265012143E-5</v>
      </c>
      <c r="E108">
        <v>5.9692813937062272E-4</v>
      </c>
      <c r="F108">
        <v>0</v>
      </c>
      <c r="G108">
        <v>0</v>
      </c>
      <c r="H108">
        <v>1.8317347719687405E-4</v>
      </c>
      <c r="I108">
        <v>0</v>
      </c>
      <c r="J108">
        <v>0</v>
      </c>
      <c r="K108">
        <v>1.1618353925602065E-5</v>
      </c>
      <c r="L108">
        <v>3.1901403126362027E-2</v>
      </c>
      <c r="M108">
        <v>3.1067857923243736E-3</v>
      </c>
      <c r="N108">
        <v>2.1079523795819455E-5</v>
      </c>
      <c r="O108">
        <v>8.2773590793228102E-6</v>
      </c>
      <c r="P108">
        <v>2.9320098907970049E-3</v>
      </c>
      <c r="Q108">
        <v>4.6566348999022011E-8</v>
      </c>
      <c r="R108">
        <v>7.9889969576640851E-5</v>
      </c>
      <c r="S108">
        <v>3.8883528517033028E-2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3.0826840983932957E-4</v>
      </c>
      <c r="F109">
        <v>0</v>
      </c>
      <c r="G109">
        <v>0</v>
      </c>
      <c r="H109">
        <v>0</v>
      </c>
      <c r="I109">
        <v>3.031250880325409E-5</v>
      </c>
      <c r="J109">
        <v>0</v>
      </c>
      <c r="K109">
        <v>0</v>
      </c>
      <c r="L109">
        <v>1.6367339402712844E-2</v>
      </c>
      <c r="M109">
        <v>1.2661728840512865E-4</v>
      </c>
      <c r="N109">
        <v>4.1433043064031949E-5</v>
      </c>
      <c r="O109">
        <v>6.3695792553136732E-5</v>
      </c>
      <c r="P109">
        <v>2.1037297532302546E-3</v>
      </c>
      <c r="Q109">
        <v>9.0327205271023558E-8</v>
      </c>
      <c r="R109">
        <v>1.1267609599485695E-4</v>
      </c>
      <c r="S109">
        <v>1.9154162621759951E-2</v>
      </c>
    </row>
    <row r="110" spans="1:19">
      <c r="A110" t="s">
        <v>100</v>
      </c>
      <c r="B110" s="33" t="s">
        <v>150</v>
      </c>
      <c r="C110">
        <v>8.1331704436067298E-3</v>
      </c>
      <c r="D110">
        <v>0</v>
      </c>
      <c r="E110">
        <v>3.017351077988506E-4</v>
      </c>
      <c r="F110">
        <v>0</v>
      </c>
      <c r="G110">
        <v>0</v>
      </c>
      <c r="H110">
        <v>0</v>
      </c>
      <c r="I110">
        <v>5.879877231018682E-5</v>
      </c>
      <c r="J110">
        <v>0</v>
      </c>
      <c r="K110">
        <v>0</v>
      </c>
      <c r="L110">
        <v>1.3890049779377023E-3</v>
      </c>
      <c r="M110">
        <v>8.3388979946974473E-5</v>
      </c>
      <c r="N110">
        <v>2.5897709302391547E-4</v>
      </c>
      <c r="O110">
        <v>1.709359594315174E-6</v>
      </c>
      <c r="P110">
        <v>5.1785831376882641E-4</v>
      </c>
      <c r="Q110">
        <v>0</v>
      </c>
      <c r="R110">
        <v>4.994975326759743E-4</v>
      </c>
      <c r="S110">
        <v>1.1244140580572548E-2</v>
      </c>
    </row>
    <row r="111" spans="1:19">
      <c r="A111" t="s">
        <v>100</v>
      </c>
      <c r="B111" s="33" t="s">
        <v>151</v>
      </c>
      <c r="C111">
        <v>8.0363702884120869E-3</v>
      </c>
      <c r="D111">
        <v>4.0100457337377549E-5</v>
      </c>
      <c r="E111">
        <v>2.8180903951857683E-4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1.1123268237822614E-5</v>
      </c>
      <c r="L111">
        <v>1.443341743988924E-2</v>
      </c>
      <c r="M111">
        <v>4.3222307221837397E-3</v>
      </c>
      <c r="N111">
        <v>1.1127867820093229E-5</v>
      </c>
      <c r="O111">
        <v>3.2430173759145919E-5</v>
      </c>
      <c r="P111">
        <v>2.8493513974563456E-3</v>
      </c>
      <c r="Q111">
        <v>0</v>
      </c>
      <c r="R111">
        <v>9.8589307135910076E-6</v>
      </c>
      <c r="S111">
        <v>3.0027819585029647E-2</v>
      </c>
    </row>
    <row r="112" spans="1:19">
      <c r="A112" t="s">
        <v>100</v>
      </c>
      <c r="B112" s="33" t="s">
        <v>152</v>
      </c>
      <c r="C112">
        <v>2.2484584393112073E-3</v>
      </c>
      <c r="D112">
        <v>0</v>
      </c>
      <c r="E112">
        <v>0</v>
      </c>
      <c r="F112">
        <v>0</v>
      </c>
      <c r="G112">
        <v>0</v>
      </c>
      <c r="H112">
        <v>1.7141201520498583E-4</v>
      </c>
      <c r="I112">
        <v>0</v>
      </c>
      <c r="J112">
        <v>0</v>
      </c>
      <c r="K112">
        <v>2.157639015332169E-5</v>
      </c>
      <c r="L112">
        <v>0</v>
      </c>
      <c r="M112">
        <v>2.5903811603811278E-4</v>
      </c>
      <c r="N112">
        <v>3.7049655171372819E-5</v>
      </c>
      <c r="O112">
        <v>4.4174559403753477E-6</v>
      </c>
      <c r="P112">
        <v>3.1552146419624449E-3</v>
      </c>
      <c r="Q112">
        <v>4.3247464276419123E-8</v>
      </c>
      <c r="R112">
        <v>3.8515458033572259E-5</v>
      </c>
      <c r="S112">
        <v>5.9357254189649211E-3</v>
      </c>
    </row>
    <row r="113" spans="1:19">
      <c r="A113" t="s">
        <v>100</v>
      </c>
      <c r="B113" s="33" t="s">
        <v>153</v>
      </c>
      <c r="C113">
        <v>4.464650160223016E-4</v>
      </c>
      <c r="D113">
        <v>0</v>
      </c>
      <c r="E113">
        <v>1.2668195831899709E-5</v>
      </c>
      <c r="F113">
        <v>0</v>
      </c>
      <c r="G113">
        <v>0</v>
      </c>
      <c r="H113">
        <v>0</v>
      </c>
      <c r="I113">
        <v>2.8152070397080564E-5</v>
      </c>
      <c r="J113">
        <v>0</v>
      </c>
      <c r="K113">
        <v>0</v>
      </c>
      <c r="L113">
        <v>6.4882715957281789E-4</v>
      </c>
      <c r="M113">
        <v>3.3618971249982366E-4</v>
      </c>
      <c r="N113">
        <v>9.7649641688235533E-6</v>
      </c>
      <c r="O113">
        <v>0</v>
      </c>
      <c r="P113">
        <v>2.5970371862147346E-3</v>
      </c>
      <c r="Q113">
        <v>0</v>
      </c>
      <c r="R113">
        <v>1.513603679157427E-4</v>
      </c>
      <c r="S113">
        <v>4.2304646727302497E-3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1.2440528338486523E-5</v>
      </c>
      <c r="F114">
        <v>0</v>
      </c>
      <c r="G114">
        <v>0</v>
      </c>
      <c r="H114">
        <v>8.2801166270130011E-5</v>
      </c>
      <c r="I114">
        <v>0</v>
      </c>
      <c r="J114">
        <v>0</v>
      </c>
      <c r="K114">
        <v>0</v>
      </c>
      <c r="L114">
        <v>6.3716671044034001E-4</v>
      </c>
      <c r="M114">
        <v>1.1281152750253653E-2</v>
      </c>
      <c r="N114">
        <v>2.4240557669941154E-4</v>
      </c>
      <c r="O114">
        <v>3.4139836742108631E-5</v>
      </c>
      <c r="P114">
        <v>1.1144809369447728E-3</v>
      </c>
      <c r="Q114">
        <v>4.1983270193668432E-8</v>
      </c>
      <c r="R114">
        <v>2.4478607425137966E-4</v>
      </c>
      <c r="S114">
        <v>1.3649415563179446E-2</v>
      </c>
    </row>
    <row r="115" spans="1:19">
      <c r="A115" t="s">
        <v>100</v>
      </c>
      <c r="B115" s="33" t="s">
        <v>155</v>
      </c>
      <c r="C115">
        <v>7.5530594572015275E-3</v>
      </c>
      <c r="D115">
        <v>3.7381952072479407E-5</v>
      </c>
      <c r="E115">
        <v>5.4239983060311303E-5</v>
      </c>
      <c r="F115">
        <v>0</v>
      </c>
      <c r="G115">
        <v>0</v>
      </c>
      <c r="H115">
        <v>0</v>
      </c>
      <c r="I115">
        <v>2.7329138478915382E-5</v>
      </c>
      <c r="J115">
        <v>0</v>
      </c>
      <c r="K115">
        <v>1.0330488726895126E-5</v>
      </c>
      <c r="L115">
        <v>0</v>
      </c>
      <c r="M115">
        <v>6.015859372747645E-2</v>
      </c>
      <c r="N115">
        <v>5.9898790034651483E-6</v>
      </c>
      <c r="O115">
        <v>0</v>
      </c>
      <c r="P115">
        <v>5.0547105673359738E-4</v>
      </c>
      <c r="Q115">
        <v>6.9141890731927447E-4</v>
      </c>
      <c r="R115">
        <v>2.3608364199390053E-4</v>
      </c>
      <c r="S115">
        <v>6.9279898231911829E-2</v>
      </c>
    </row>
    <row r="116" spans="1:19">
      <c r="A116" t="s">
        <v>100</v>
      </c>
      <c r="B116" s="33" t="s">
        <v>156</v>
      </c>
      <c r="C116">
        <v>8.6761622886193379E-3</v>
      </c>
      <c r="D116">
        <v>0</v>
      </c>
      <c r="E116">
        <v>0</v>
      </c>
      <c r="F116">
        <v>0</v>
      </c>
      <c r="G116">
        <v>0</v>
      </c>
      <c r="H116">
        <v>8.0492592855030409E-5</v>
      </c>
      <c r="I116">
        <v>2.6877367253597129E-5</v>
      </c>
      <c r="J116">
        <v>0</v>
      </c>
      <c r="K116">
        <v>0</v>
      </c>
      <c r="L116">
        <v>0</v>
      </c>
      <c r="M116">
        <v>4.4015895155347096E-4</v>
      </c>
      <c r="N116">
        <v>3.4537971036030513E-5</v>
      </c>
      <c r="O116">
        <v>4.1117586157546349E-6</v>
      </c>
      <c r="P116">
        <v>1.9732022469334254E-3</v>
      </c>
      <c r="Q116">
        <v>9.653040792317924E-2</v>
      </c>
      <c r="R116">
        <v>9.1475004989405306E-5</v>
      </c>
      <c r="S116">
        <v>0.10785742610516991</v>
      </c>
    </row>
    <row r="117" spans="1:19">
      <c r="A117" t="s">
        <v>100</v>
      </c>
      <c r="B117" s="33" t="s">
        <v>157</v>
      </c>
      <c r="C117">
        <v>1.2362198409583414E-3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1.0028511331139356E-5</v>
      </c>
      <c r="L117">
        <v>1.397320359288301E-3</v>
      </c>
      <c r="M117">
        <v>2.0500993059426875E-3</v>
      </c>
      <c r="N117">
        <v>2.3109767364992706E-4</v>
      </c>
      <c r="O117">
        <v>4.0918779290466389E-6</v>
      </c>
      <c r="P117">
        <v>1.3537385245037115E-3</v>
      </c>
      <c r="Q117">
        <v>0</v>
      </c>
      <c r="R117">
        <v>8.8938888040956954E-6</v>
      </c>
      <c r="S117">
        <v>6.2914899826864712E-3</v>
      </c>
    </row>
    <row r="118" spans="1:19">
      <c r="A118" t="s">
        <v>100</v>
      </c>
      <c r="B118" s="33" t="s">
        <v>158</v>
      </c>
      <c r="C118">
        <v>0</v>
      </c>
      <c r="D118">
        <v>3.5789018205445444E-5</v>
      </c>
      <c r="E118">
        <v>2.3258969797379514E-5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9.8627324920386172E-6</v>
      </c>
      <c r="L118">
        <v>2.5719445715211009E-3</v>
      </c>
      <c r="M118">
        <v>7.5252761461364059E-5</v>
      </c>
      <c r="N118">
        <v>4.287910694955599E-6</v>
      </c>
      <c r="O118">
        <v>0</v>
      </c>
      <c r="P118">
        <v>3.694368927469327E-4</v>
      </c>
      <c r="Q118">
        <v>7.7925644603737965E-8</v>
      </c>
      <c r="R118">
        <v>1.4011714482009552E-4</v>
      </c>
      <c r="S118">
        <v>3.2300279273158594E-3</v>
      </c>
    </row>
    <row r="119" spans="1:19">
      <c r="A119" t="s">
        <v>100</v>
      </c>
      <c r="B119" s="33" t="s">
        <v>159</v>
      </c>
      <c r="C119">
        <v>0</v>
      </c>
      <c r="D119">
        <v>3.4795041667035065E-5</v>
      </c>
      <c r="E119">
        <v>2.7087751800658477E-4</v>
      </c>
      <c r="F119">
        <v>0</v>
      </c>
      <c r="G119">
        <v>0</v>
      </c>
      <c r="H119">
        <v>0</v>
      </c>
      <c r="I119">
        <v>2.5413103943439097E-5</v>
      </c>
      <c r="J119">
        <v>0</v>
      </c>
      <c r="K119">
        <v>0</v>
      </c>
      <c r="L119">
        <v>1.2575883233623131E-2</v>
      </c>
      <c r="M119">
        <v>4.1828597969306713E-4</v>
      </c>
      <c r="N119">
        <v>4.8599908672919412E-4</v>
      </c>
      <c r="O119">
        <v>3.9277921025648865E-6</v>
      </c>
      <c r="P119">
        <v>9.7906303638595205E-5</v>
      </c>
      <c r="Q119">
        <v>0</v>
      </c>
      <c r="R119">
        <v>9.4577835355380557E-5</v>
      </c>
      <c r="S119">
        <v>1.4007665894553156E-2</v>
      </c>
    </row>
    <row r="120" spans="1:19">
      <c r="A120" t="s">
        <v>100</v>
      </c>
      <c r="B120" s="33" t="s">
        <v>160</v>
      </c>
      <c r="C120">
        <v>6.9438226222544586E-3</v>
      </c>
      <c r="D120">
        <v>3.4626804815918177E-5</v>
      </c>
      <c r="E120">
        <v>2.4261872119935024E-4</v>
      </c>
      <c r="F120">
        <v>0</v>
      </c>
      <c r="G120">
        <v>0</v>
      </c>
      <c r="H120">
        <v>0</v>
      </c>
      <c r="I120">
        <v>2.5312833714430383E-5</v>
      </c>
      <c r="J120">
        <v>0</v>
      </c>
      <c r="K120">
        <v>0</v>
      </c>
      <c r="L120">
        <v>1.242620636933367E-2</v>
      </c>
      <c r="M120">
        <v>2.0283100668985199E-3</v>
      </c>
      <c r="N120">
        <v>6.7327998074517836E-6</v>
      </c>
      <c r="O120">
        <v>0</v>
      </c>
      <c r="P120">
        <v>4.0691669587111789E-4</v>
      </c>
      <c r="Q120">
        <v>0</v>
      </c>
      <c r="R120">
        <v>5.095324089374742E-4</v>
      </c>
      <c r="S120">
        <v>2.262407932272481E-2</v>
      </c>
    </row>
    <row r="121" spans="1:19">
      <c r="A121" t="s">
        <v>100</v>
      </c>
      <c r="B121" s="33" t="s">
        <v>161</v>
      </c>
      <c r="C121">
        <v>7.6941087171213951E-3</v>
      </c>
      <c r="D121">
        <v>0</v>
      </c>
      <c r="E121">
        <v>3.5829421622390889E-5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3.681384092475426E-4</v>
      </c>
      <c r="N121">
        <v>6.4792042142158834E-5</v>
      </c>
      <c r="O121">
        <v>3.8129761958383135E-6</v>
      </c>
      <c r="P121">
        <v>8.3414539010284727E-4</v>
      </c>
      <c r="Q121">
        <v>3.7642251982106245E-8</v>
      </c>
      <c r="R121">
        <v>1.0221743933414018E-4</v>
      </c>
      <c r="S121">
        <v>9.1030820380524347E-3</v>
      </c>
    </row>
    <row r="122" spans="1:19">
      <c r="A122" t="s">
        <v>100</v>
      </c>
      <c r="B122" s="33" t="s">
        <v>162</v>
      </c>
      <c r="C122">
        <v>1.5408348778294112E-3</v>
      </c>
      <c r="D122">
        <v>3.3238257067136345E-5</v>
      </c>
      <c r="E122">
        <v>0</v>
      </c>
      <c r="F122">
        <v>0</v>
      </c>
      <c r="G122">
        <v>0</v>
      </c>
      <c r="H122">
        <v>0</v>
      </c>
      <c r="I122">
        <v>2.4503339472570218E-5</v>
      </c>
      <c r="J122">
        <v>0</v>
      </c>
      <c r="K122">
        <v>1.8614038674535927E-5</v>
      </c>
      <c r="L122">
        <v>1.8583968766279213E-3</v>
      </c>
      <c r="M122">
        <v>2.7950537875653936E-4</v>
      </c>
      <c r="N122">
        <v>2.2326758773338895E-4</v>
      </c>
      <c r="O122">
        <v>3.7499448299338489E-6</v>
      </c>
      <c r="P122">
        <v>8.611603424970582E-4</v>
      </c>
      <c r="Q122">
        <v>0</v>
      </c>
      <c r="R122">
        <v>5.5182866400826924E-5</v>
      </c>
      <c r="S122">
        <v>4.8984535097815751E-3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1.27433342088068E-3</v>
      </c>
      <c r="M123">
        <v>1.8708555931290505E-3</v>
      </c>
      <c r="N123">
        <v>7.9630586800050196E-6</v>
      </c>
      <c r="O123">
        <v>0</v>
      </c>
      <c r="P123">
        <v>2.7266029369243938E-4</v>
      </c>
      <c r="Q123">
        <v>3.6592748386965468E-8</v>
      </c>
      <c r="R123">
        <v>1.1967166912540961E-5</v>
      </c>
      <c r="S123">
        <v>3.4378161256540807E-3</v>
      </c>
    </row>
    <row r="124" spans="1:19">
      <c r="A124" t="s">
        <v>100</v>
      </c>
      <c r="B124" s="33" t="s">
        <v>164</v>
      </c>
      <c r="C124">
        <v>0</v>
      </c>
      <c r="D124">
        <v>3.2266647439271878E-5</v>
      </c>
      <c r="E124">
        <v>2.2802752497497192E-4</v>
      </c>
      <c r="F124">
        <v>0</v>
      </c>
      <c r="G124">
        <v>0</v>
      </c>
      <c r="H124">
        <v>0</v>
      </c>
      <c r="I124">
        <v>2.3820163610910328E-5</v>
      </c>
      <c r="J124">
        <v>0</v>
      </c>
      <c r="K124">
        <v>8.9915757037761779E-6</v>
      </c>
      <c r="L124">
        <v>1.1678888872296511E-2</v>
      </c>
      <c r="M124">
        <v>3.2244606020777056E-3</v>
      </c>
      <c r="N124">
        <v>2.4128282906765719E-4</v>
      </c>
      <c r="O124">
        <v>0</v>
      </c>
      <c r="P124">
        <v>1.5717985497332165E-4</v>
      </c>
      <c r="Q124">
        <v>0</v>
      </c>
      <c r="R124">
        <v>2.771441593161228E-4</v>
      </c>
      <c r="S124">
        <v>1.587206222933446E-2</v>
      </c>
    </row>
    <row r="125" spans="1:19">
      <c r="A125" t="s">
        <v>100</v>
      </c>
      <c r="B125" s="33" t="s">
        <v>165</v>
      </c>
      <c r="C125">
        <v>6.890305793639584E-3</v>
      </c>
      <c r="D125">
        <v>0</v>
      </c>
      <c r="E125">
        <v>2.8082251206074105E-4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1.2000380499685548E-2</v>
      </c>
      <c r="M125">
        <v>5.8499398237987776E-4</v>
      </c>
      <c r="N125">
        <v>2.0491719265258723E-4</v>
      </c>
      <c r="O125">
        <v>0</v>
      </c>
      <c r="P125">
        <v>2.8326751843721354E-4</v>
      </c>
      <c r="Q125">
        <v>0</v>
      </c>
      <c r="R125">
        <v>7.7114528064470278E-5</v>
      </c>
      <c r="S125">
        <v>2.0321802027126523E-2</v>
      </c>
    </row>
    <row r="126" spans="1:19">
      <c r="A126" t="s">
        <v>100</v>
      </c>
      <c r="B126" s="33" t="s">
        <v>166</v>
      </c>
      <c r="C126">
        <v>7.2529534669740769E-4</v>
      </c>
      <c r="D126">
        <v>3.1733255475341338E-5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8.7408822224688265E-6</v>
      </c>
      <c r="L126">
        <v>0</v>
      </c>
      <c r="M126">
        <v>2.2690813593495562E-4</v>
      </c>
      <c r="N126">
        <v>3.362444021348665E-5</v>
      </c>
      <c r="O126">
        <v>3.5456500201980212E-6</v>
      </c>
      <c r="P126">
        <v>1.2810345877642959E-3</v>
      </c>
      <c r="Q126">
        <v>0</v>
      </c>
      <c r="R126">
        <v>2.2425905044087813E-5</v>
      </c>
      <c r="S126">
        <v>2.3333082033332175E-3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1.5510884669360792E-3</v>
      </c>
      <c r="N127">
        <v>3.227561341567764E-5</v>
      </c>
      <c r="O127">
        <v>3.5316602635115935E-6</v>
      </c>
      <c r="P127">
        <v>1.114850380950827E-3</v>
      </c>
      <c r="Q127">
        <v>0</v>
      </c>
      <c r="R127">
        <v>2.4807550783378929E-5</v>
      </c>
      <c r="S127">
        <v>2.726553672459886E-3</v>
      </c>
    </row>
    <row r="128" spans="1:19">
      <c r="A128" t="s">
        <v>100</v>
      </c>
      <c r="B128" s="33" t="s">
        <v>168</v>
      </c>
      <c r="C128">
        <v>3.4365791141155455E-4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0.27647463186989896</v>
      </c>
      <c r="K128">
        <v>0</v>
      </c>
      <c r="L128">
        <v>2.3825099498608893E-3</v>
      </c>
      <c r="M128">
        <v>1.4640642319907471E-4</v>
      </c>
      <c r="N128">
        <v>6.6088749548498527E-6</v>
      </c>
      <c r="O128">
        <v>0</v>
      </c>
      <c r="P128">
        <v>2.8293486298025528E-4</v>
      </c>
      <c r="Q128">
        <v>0</v>
      </c>
      <c r="R128">
        <v>1.9799263606401496E-4</v>
      </c>
      <c r="S128">
        <v>0.27983474252846463</v>
      </c>
    </row>
    <row r="129" spans="1:19">
      <c r="A129" t="s">
        <v>100</v>
      </c>
      <c r="B129" s="33" t="s">
        <v>169</v>
      </c>
      <c r="C129">
        <v>6.1858424053866656E-3</v>
      </c>
      <c r="D129">
        <v>0</v>
      </c>
      <c r="E129">
        <v>2.1930632394295824E-4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1.7369395793425113E-3</v>
      </c>
      <c r="N129">
        <v>6.2928376465265501E-7</v>
      </c>
      <c r="O129">
        <v>3.4187191886303481E-6</v>
      </c>
      <c r="P129">
        <v>2.1288851459466684E-4</v>
      </c>
      <c r="Q129">
        <v>0</v>
      </c>
      <c r="R129">
        <v>0.15032922896106271</v>
      </c>
      <c r="S129">
        <v>0.15868825378714746</v>
      </c>
    </row>
    <row r="130" spans="1:19">
      <c r="A130" t="s">
        <v>100</v>
      </c>
      <c r="B130" s="33" t="s">
        <v>170</v>
      </c>
      <c r="C130">
        <v>6.873158228231091E-4</v>
      </c>
      <c r="D130">
        <v>5.9890506526105725E-5</v>
      </c>
      <c r="E130">
        <v>2.3092357454990164E-4</v>
      </c>
      <c r="F130">
        <v>2.4111900214729758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2.1937945767604106E-2</v>
      </c>
      <c r="M130">
        <v>1.7435633379081494E-3</v>
      </c>
      <c r="N130">
        <v>3.8400503070867842E-4</v>
      </c>
      <c r="O130">
        <v>0</v>
      </c>
      <c r="P130">
        <v>2.5753937780592651E-4</v>
      </c>
      <c r="Q130">
        <v>0</v>
      </c>
      <c r="R130">
        <v>1.6406943438909138E-3</v>
      </c>
      <c r="S130">
        <v>2.4381318992349179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1.1761984765001898E-4</v>
      </c>
      <c r="N131">
        <v>5.9442108089058365E-6</v>
      </c>
      <c r="O131">
        <v>3.3234021226125066E-6</v>
      </c>
      <c r="P131">
        <v>5.4267905509597369E-4</v>
      </c>
      <c r="Q131">
        <v>0</v>
      </c>
      <c r="R131">
        <v>2.2911456660779095E-5</v>
      </c>
      <c r="S131">
        <v>6.9247797222260488E-4</v>
      </c>
    </row>
    <row r="132" spans="1:19">
      <c r="A132" t="s">
        <v>100</v>
      </c>
      <c r="B132" s="33" t="s">
        <v>172</v>
      </c>
      <c r="C132">
        <v>0</v>
      </c>
      <c r="D132">
        <v>2.8930316133379819E-5</v>
      </c>
      <c r="E132">
        <v>9.2595775911252787E-6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1.5057191698542027E-4</v>
      </c>
      <c r="N132">
        <v>2.3343051896773659E-4</v>
      </c>
      <c r="O132">
        <v>0</v>
      </c>
      <c r="P132">
        <v>8.3681551504177776E-4</v>
      </c>
      <c r="Q132">
        <v>0</v>
      </c>
      <c r="R132">
        <v>8.6903212224598292E-5</v>
      </c>
      <c r="S132">
        <v>1.345911056660043E-3</v>
      </c>
    </row>
    <row r="133" spans="1:19">
      <c r="A133" t="s">
        <v>100</v>
      </c>
      <c r="B133" s="33" t="s">
        <v>173</v>
      </c>
      <c r="C133">
        <v>3.2036052520822977E-4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1.5957330273721482E-3</v>
      </c>
      <c r="M133">
        <v>1.4013004495465609E-3</v>
      </c>
      <c r="N133">
        <v>5.4877651844975617E-6</v>
      </c>
      <c r="O133">
        <v>0</v>
      </c>
      <c r="P133">
        <v>7.1148314559188464E-4</v>
      </c>
      <c r="Q133">
        <v>0</v>
      </c>
      <c r="R133">
        <v>1.7828884892878705E-4</v>
      </c>
      <c r="S133">
        <v>4.2126537616695714E-3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2.2682310300170538E-4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1.556007847619334E-3</v>
      </c>
      <c r="N134">
        <v>1.0330973458039239E-5</v>
      </c>
      <c r="O134">
        <v>0</v>
      </c>
      <c r="P134">
        <v>9.7149687742614788E-4</v>
      </c>
      <c r="Q134">
        <v>0</v>
      </c>
      <c r="R134">
        <v>6.1841392525963101E-5</v>
      </c>
      <c r="S134">
        <v>2.826500193918946E-3</v>
      </c>
    </row>
    <row r="135" spans="1:19">
      <c r="A135" t="s">
        <v>100</v>
      </c>
      <c r="B135" s="33" t="s">
        <v>175</v>
      </c>
      <c r="C135">
        <v>5.7664894537765576E-3</v>
      </c>
      <c r="D135">
        <v>2.81237120511868E-5</v>
      </c>
      <c r="E135">
        <v>8.9588818583674623E-6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1.1013289726953701E-2</v>
      </c>
      <c r="M135">
        <v>2.9932428713408399E-5</v>
      </c>
      <c r="N135">
        <v>2.0482840881719255E-4</v>
      </c>
      <c r="O135">
        <v>0</v>
      </c>
      <c r="P135">
        <v>1.0009217608164533E-4</v>
      </c>
      <c r="Q135">
        <v>0</v>
      </c>
      <c r="R135">
        <v>2.5684453468954871E-5</v>
      </c>
      <c r="S135">
        <v>1.7177399241802505E-2</v>
      </c>
    </row>
    <row r="136" spans="1:19">
      <c r="A136" t="s">
        <v>100</v>
      </c>
      <c r="B136" s="33" t="s">
        <v>176</v>
      </c>
      <c r="C136">
        <v>6.4072105041645955E-4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1.3176578087952251E-3</v>
      </c>
      <c r="N136">
        <v>2.7913150670855202E-6</v>
      </c>
      <c r="O136">
        <v>0</v>
      </c>
      <c r="P136">
        <v>3.1660831859881E-4</v>
      </c>
      <c r="Q136">
        <v>0</v>
      </c>
      <c r="R136">
        <v>0</v>
      </c>
      <c r="S136">
        <v>2.2777784927825451E-3</v>
      </c>
    </row>
    <row r="137" spans="1:19">
      <c r="A137" t="s">
        <v>100</v>
      </c>
      <c r="B137" s="33" t="s">
        <v>177</v>
      </c>
      <c r="C137">
        <v>3.0670920145325908E-4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1.0627594235614879E-3</v>
      </c>
      <c r="M137">
        <v>0</v>
      </c>
      <c r="N137">
        <v>2.6511236121962156E-5</v>
      </c>
      <c r="O137">
        <v>0</v>
      </c>
      <c r="P137">
        <v>1.9787431211248929E-4</v>
      </c>
      <c r="Q137">
        <v>0</v>
      </c>
      <c r="R137">
        <v>1.9301698010920632E-4</v>
      </c>
      <c r="S137">
        <v>1.7868711533992609E-3</v>
      </c>
    </row>
    <row r="138" spans="1:19">
      <c r="A138" t="s">
        <v>100</v>
      </c>
      <c r="B138" s="33" t="s">
        <v>178</v>
      </c>
      <c r="C138">
        <v>5.5207656261728744E-3</v>
      </c>
      <c r="D138">
        <v>0</v>
      </c>
      <c r="E138">
        <v>1.9535075008214609E-4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4.4044723261293939E-4</v>
      </c>
      <c r="M138">
        <v>1.2809202853425461E-3</v>
      </c>
      <c r="N138">
        <v>2.576974829082701E-6</v>
      </c>
      <c r="O138">
        <v>0</v>
      </c>
      <c r="P138">
        <v>3.758727101406123E-4</v>
      </c>
      <c r="Q138">
        <v>0</v>
      </c>
      <c r="R138">
        <v>2.0286157777604785E-5</v>
      </c>
      <c r="S138">
        <v>7.8362197369301612E-3</v>
      </c>
    </row>
    <row r="139" spans="1:19">
      <c r="A139" t="s">
        <v>100</v>
      </c>
      <c r="B139" s="33" t="s">
        <v>179</v>
      </c>
      <c r="C139">
        <v>1.208358419876987E-3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9.5648348120960236E-3</v>
      </c>
      <c r="M139">
        <v>0</v>
      </c>
      <c r="N139">
        <v>3.2259408335733042E-6</v>
      </c>
      <c r="O139">
        <v>0</v>
      </c>
      <c r="P139">
        <v>1.3966688078319578E-3</v>
      </c>
      <c r="Q139">
        <v>0</v>
      </c>
      <c r="R139">
        <v>1.7994381062891307E-4</v>
      </c>
      <c r="S139">
        <v>1.2353031791349167E-2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2.7691670426377435E-5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4.2757222622924473E-4</v>
      </c>
      <c r="M140">
        <v>0</v>
      </c>
      <c r="N140">
        <v>0</v>
      </c>
      <c r="O140">
        <v>0</v>
      </c>
      <c r="P140">
        <v>1.7917912362541699E-4</v>
      </c>
      <c r="Q140">
        <v>0</v>
      </c>
      <c r="R140">
        <v>1.6258947225722409E-4</v>
      </c>
      <c r="S140">
        <v>7.970324924713168E-4</v>
      </c>
    </row>
    <row r="141" spans="1:19">
      <c r="A141" t="s">
        <v>100</v>
      </c>
      <c r="B141" s="33" t="s">
        <v>181</v>
      </c>
      <c r="C141">
        <v>1.0708920305436465E-2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4.60654223775947E-4</v>
      </c>
      <c r="Q141">
        <v>0</v>
      </c>
      <c r="R141">
        <v>1.7785590646468563E-5</v>
      </c>
      <c r="S141">
        <v>1.1187360119777168E-2</v>
      </c>
    </row>
    <row r="142" spans="1:19">
      <c r="A142" t="s">
        <v>100</v>
      </c>
      <c r="B142" s="33" t="s">
        <v>182</v>
      </c>
      <c r="C142">
        <v>1.4747294037746883E-3</v>
      </c>
      <c r="D142">
        <v>0</v>
      </c>
      <c r="E142">
        <v>8.2102431423480837E-6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4.2050413556182775E-4</v>
      </c>
      <c r="M142">
        <v>0</v>
      </c>
      <c r="N142">
        <v>0</v>
      </c>
      <c r="O142">
        <v>0</v>
      </c>
      <c r="P142">
        <v>3.5409783181705734E-4</v>
      </c>
      <c r="Q142">
        <v>0</v>
      </c>
      <c r="R142">
        <v>0</v>
      </c>
      <c r="S142">
        <v>2.2575416142558424E-3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9.9071243757009597E-4</v>
      </c>
      <c r="M143">
        <v>0</v>
      </c>
      <c r="N143">
        <v>0</v>
      </c>
      <c r="O143">
        <v>0</v>
      </c>
      <c r="P143">
        <v>5.577477646614426E-4</v>
      </c>
      <c r="Q143">
        <v>0</v>
      </c>
      <c r="R143">
        <v>1.6573551259568831E-4</v>
      </c>
      <c r="S143">
        <v>1.7141957148396614E-3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1.9260997564896076E-4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1.0642577199515557E-3</v>
      </c>
      <c r="O144">
        <v>0</v>
      </c>
      <c r="P144">
        <v>7.7005199484503351E-5</v>
      </c>
      <c r="Q144">
        <v>0</v>
      </c>
      <c r="R144">
        <v>1.6834155591283206E-5</v>
      </c>
      <c r="S144">
        <v>1.3507070507330354E-3</v>
      </c>
    </row>
    <row r="145" spans="1:19">
      <c r="A145" t="s">
        <v>100</v>
      </c>
      <c r="B145" s="33" t="s">
        <v>185</v>
      </c>
      <c r="C145">
        <v>5.4038114052623598E-3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8.9164119381663909E-3</v>
      </c>
      <c r="M145">
        <v>0</v>
      </c>
      <c r="N145">
        <v>0</v>
      </c>
      <c r="O145">
        <v>0</v>
      </c>
      <c r="P145">
        <v>7.1433757248229313E-4</v>
      </c>
      <c r="Q145">
        <v>0</v>
      </c>
      <c r="R145">
        <v>0</v>
      </c>
      <c r="S145">
        <v>1.5034560915864859E-2</v>
      </c>
    </row>
    <row r="146" spans="1:19">
      <c r="A146" t="s">
        <v>100</v>
      </c>
      <c r="B146" s="33" t="s">
        <v>186</v>
      </c>
      <c r="C146">
        <v>8.4165035875827243E-4</v>
      </c>
      <c r="D146">
        <v>0</v>
      </c>
      <c r="E146">
        <v>2.5767772354745588E-5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3.9759531522776115E-4</v>
      </c>
      <c r="M146">
        <v>0</v>
      </c>
      <c r="N146">
        <v>0</v>
      </c>
      <c r="O146">
        <v>0</v>
      </c>
      <c r="P146">
        <v>2.089389413768572E-4</v>
      </c>
      <c r="Q146">
        <v>0</v>
      </c>
      <c r="R146">
        <v>1.6806327463569914E-4</v>
      </c>
      <c r="S146">
        <v>1.6420156623553339E-3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2.5650087997486359E-5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1.3445223834978037E-3</v>
      </c>
      <c r="M147">
        <v>0</v>
      </c>
      <c r="N147">
        <v>0</v>
      </c>
      <c r="O147">
        <v>0</v>
      </c>
      <c r="P147">
        <v>3.2943146045738558E-5</v>
      </c>
      <c r="Q147">
        <v>0</v>
      </c>
      <c r="R147">
        <v>7.7783949024023968E-6</v>
      </c>
      <c r="S147">
        <v>1.4108940123378488E-3</v>
      </c>
    </row>
    <row r="148" spans="1:19">
      <c r="A148" t="s">
        <v>100</v>
      </c>
      <c r="B148" s="33" t="s">
        <v>188</v>
      </c>
      <c r="C148">
        <v>4.9774094677061953E-3</v>
      </c>
      <c r="D148">
        <v>0</v>
      </c>
      <c r="E148">
        <v>1.6667239664092115E-4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1.1632324121180204E-4</v>
      </c>
      <c r="Q148">
        <v>0</v>
      </c>
      <c r="R148">
        <v>1.4900286896590842E-4</v>
      </c>
      <c r="S148">
        <v>5.4094079744686496E-3</v>
      </c>
    </row>
    <row r="149" spans="1:19">
      <c r="A149" t="s">
        <v>100</v>
      </c>
      <c r="B149" s="33" t="s">
        <v>189</v>
      </c>
      <c r="C149">
        <v>5.4481746399197561E-3</v>
      </c>
      <c r="D149">
        <v>0</v>
      </c>
      <c r="E149">
        <v>7.4850476600163418E-6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8.5364624234003372E-3</v>
      </c>
      <c r="M149">
        <v>0</v>
      </c>
      <c r="N149">
        <v>0</v>
      </c>
      <c r="O149">
        <v>0</v>
      </c>
      <c r="P149">
        <v>4.9521193855994738E-4</v>
      </c>
      <c r="Q149">
        <v>0</v>
      </c>
      <c r="R149">
        <v>0</v>
      </c>
      <c r="S149">
        <v>1.4487334049647416E-2</v>
      </c>
    </row>
    <row r="150" spans="1:19">
      <c r="A150" t="s">
        <v>100</v>
      </c>
      <c r="B150" s="33" t="s">
        <v>190</v>
      </c>
      <c r="C150">
        <v>5.4390323816733144E-4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2.2232091731524406E-3</v>
      </c>
      <c r="M150">
        <v>0</v>
      </c>
      <c r="N150">
        <v>0</v>
      </c>
      <c r="O150">
        <v>0</v>
      </c>
      <c r="P150">
        <v>8.5541901749763838E-4</v>
      </c>
      <c r="Q150">
        <v>0</v>
      </c>
      <c r="R150">
        <v>1.1487798587950238E-6</v>
      </c>
      <c r="S150">
        <v>3.6236802086477837E-3</v>
      </c>
    </row>
    <row r="151" spans="1:19">
      <c r="A151" t="s">
        <v>100</v>
      </c>
      <c r="B151" s="33" t="s">
        <v>191</v>
      </c>
      <c r="C151">
        <v>5.1325714849070891E-4</v>
      </c>
      <c r="D151">
        <v>0</v>
      </c>
      <c r="E151">
        <v>3.4050249446127001E-4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2.2562248443414035E-4</v>
      </c>
      <c r="Q151">
        <v>0</v>
      </c>
      <c r="R151">
        <v>1.5653919938074523E-5</v>
      </c>
      <c r="S151">
        <v>1.0950360474453191E-3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7.276357579688586E-6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1.6931299766895336E-2</v>
      </c>
      <c r="M152">
        <v>0</v>
      </c>
      <c r="N152">
        <v>0</v>
      </c>
      <c r="O152">
        <v>0</v>
      </c>
      <c r="P152">
        <v>7.7135250254656285E-5</v>
      </c>
      <c r="Q152">
        <v>0</v>
      </c>
      <c r="R152">
        <v>1.5592155659049922E-5</v>
      </c>
      <c r="S152">
        <v>1.7031303530416153E-2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3.5327075566193855E-4</v>
      </c>
      <c r="Q153">
        <v>0</v>
      </c>
      <c r="R153">
        <v>1.4088527947109242E-4</v>
      </c>
      <c r="S153">
        <v>4.9415603513125461E-4</v>
      </c>
    </row>
    <row r="154" spans="1:19">
      <c r="A154" t="s">
        <v>100</v>
      </c>
      <c r="B154" s="33" t="s">
        <v>194</v>
      </c>
      <c r="C154">
        <v>2.4793063917627478E-4</v>
      </c>
      <c r="D154">
        <v>0</v>
      </c>
      <c r="E154">
        <v>1.6696491859979901E-5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1.1838190893342926E-5</v>
      </c>
      <c r="Q154">
        <v>0</v>
      </c>
      <c r="R154">
        <v>3.2571708390065623E-3</v>
      </c>
      <c r="S154">
        <v>3.5336361610234235E-3</v>
      </c>
    </row>
    <row r="155" spans="1:19">
      <c r="A155" t="s">
        <v>100</v>
      </c>
      <c r="B155" s="33" t="s">
        <v>195</v>
      </c>
      <c r="C155">
        <v>9.2386286728789457E-3</v>
      </c>
      <c r="D155">
        <v>0</v>
      </c>
      <c r="E155">
        <v>1.7121377884710132E-4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8.8089446521877335E-4</v>
      </c>
      <c r="M155">
        <v>0</v>
      </c>
      <c r="N155">
        <v>0</v>
      </c>
      <c r="O155">
        <v>0</v>
      </c>
      <c r="P155">
        <v>2.1716927355086568E-5</v>
      </c>
      <c r="Q155">
        <v>0</v>
      </c>
      <c r="R155">
        <v>1.5093524790898982E-5</v>
      </c>
      <c r="S155">
        <v>1.0327547369115564E-2</v>
      </c>
    </row>
    <row r="156" spans="1:19">
      <c r="A156" t="s">
        <v>100</v>
      </c>
      <c r="B156" s="33" t="s">
        <v>196</v>
      </c>
      <c r="C156">
        <v>1.0265142969885233E-3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7.928050186983171E-3</v>
      </c>
      <c r="M156">
        <v>0</v>
      </c>
      <c r="N156">
        <v>0</v>
      </c>
      <c r="O156">
        <v>0</v>
      </c>
      <c r="P156">
        <v>1.5355720371701409E-5</v>
      </c>
      <c r="Q156">
        <v>0</v>
      </c>
      <c r="R156">
        <v>0</v>
      </c>
      <c r="S156">
        <v>8.9699202043789228E-3</v>
      </c>
    </row>
    <row r="157" spans="1:19">
      <c r="A157" t="s">
        <v>100</v>
      </c>
      <c r="B157" s="33" t="s">
        <v>197</v>
      </c>
      <c r="C157">
        <v>2.4101810269527846E-4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1.1527326489879641E-3</v>
      </c>
      <c r="Q157">
        <v>0</v>
      </c>
      <c r="R157">
        <v>1.3691100497226216E-4</v>
      </c>
      <c r="S157">
        <v>1.5306617567603098E-3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1.5026842674004115E-4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8.5514445245848947E-4</v>
      </c>
      <c r="M158">
        <v>0</v>
      </c>
      <c r="N158">
        <v>0</v>
      </c>
      <c r="O158">
        <v>0</v>
      </c>
      <c r="P158">
        <v>2.2698849988955772E-5</v>
      </c>
      <c r="Q158">
        <v>0</v>
      </c>
      <c r="R158">
        <v>1.5736815090150458E-5</v>
      </c>
      <c r="S158">
        <v>1.0438485442705314E-3</v>
      </c>
    </row>
    <row r="159" spans="1:19">
      <c r="A159" t="s">
        <v>100</v>
      </c>
      <c r="B159" s="33" t="s">
        <v>199</v>
      </c>
      <c r="C159">
        <v>4.4627515051303135E-3</v>
      </c>
      <c r="D159">
        <v>0</v>
      </c>
      <c r="E159">
        <v>0</v>
      </c>
      <c r="F159">
        <v>0</v>
      </c>
      <c r="G159">
        <v>0</v>
      </c>
      <c r="H159">
        <v>3.3242413685814931E-2</v>
      </c>
      <c r="I159">
        <v>0</v>
      </c>
      <c r="J159">
        <v>0</v>
      </c>
      <c r="K159">
        <v>0</v>
      </c>
      <c r="L159">
        <v>8.5373083432571661E-3</v>
      </c>
      <c r="M159">
        <v>0</v>
      </c>
      <c r="N159">
        <v>0</v>
      </c>
      <c r="O159">
        <v>0</v>
      </c>
      <c r="P159">
        <v>6.5604716034783905E-5</v>
      </c>
      <c r="Q159">
        <v>0</v>
      </c>
      <c r="R159">
        <v>0</v>
      </c>
      <c r="S159">
        <v>4.6308078250206108E-2</v>
      </c>
    </row>
    <row r="160" spans="1:19">
      <c r="A160" t="s">
        <v>100</v>
      </c>
      <c r="B160" s="33" t="s">
        <v>200</v>
      </c>
      <c r="C160">
        <v>4.9586127834544413E-4</v>
      </c>
      <c r="D160">
        <v>0</v>
      </c>
      <c r="E160">
        <v>1.4778437656315369E-4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6.3042042375727192E-5</v>
      </c>
      <c r="Q160">
        <v>0</v>
      </c>
      <c r="R160">
        <v>3.234809671717187E-4</v>
      </c>
      <c r="S160">
        <v>1.0301686643856556E-3</v>
      </c>
    </row>
    <row r="161" spans="1:19">
      <c r="A161" t="s">
        <v>100</v>
      </c>
      <c r="B161" s="33" t="s">
        <v>201</v>
      </c>
      <c r="C161">
        <v>0.2038951636309001</v>
      </c>
      <c r="D161">
        <v>1.1614734191320197E-2</v>
      </c>
      <c r="E161">
        <v>6.6152193221170608E-3</v>
      </c>
      <c r="F161">
        <v>0</v>
      </c>
      <c r="G161">
        <v>0.15659519172031011</v>
      </c>
      <c r="H161">
        <v>0</v>
      </c>
      <c r="I161">
        <v>9.8374236030429607E-3</v>
      </c>
      <c r="J161">
        <v>0</v>
      </c>
      <c r="K161">
        <v>3.6098728157488158E-3</v>
      </c>
      <c r="L161">
        <v>0.34638085313828526</v>
      </c>
      <c r="M161">
        <v>0</v>
      </c>
      <c r="N161">
        <v>7.6372352576612457E-2</v>
      </c>
      <c r="O161">
        <v>1.3725226668139523E-3</v>
      </c>
      <c r="P161">
        <v>0.13849157671817913</v>
      </c>
      <c r="Q161">
        <v>0.16999322812190343</v>
      </c>
      <c r="R161">
        <v>2.6960027287728394E-2</v>
      </c>
      <c r="S161">
        <v>1.1517381657929491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6.4057647378490401E-5</v>
      </c>
      <c r="Q162">
        <v>0</v>
      </c>
      <c r="R162">
        <v>3.5693087049537553E-4</v>
      </c>
      <c r="S162">
        <v>4.2098851787386593E-4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1.1628731932233904E-4</v>
      </c>
      <c r="Q163">
        <v>0</v>
      </c>
      <c r="R163">
        <v>0</v>
      </c>
      <c r="S163">
        <v>1.1628731931523362E-4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B2:G33"/>
  <sheetViews>
    <sheetView workbookViewId="0"/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7" width="14.85546875" style="45" bestFit="1" customWidth="1"/>
    <col min="8" max="16384" width="10.140625" style="45"/>
  </cols>
  <sheetData>
    <row r="2" spans="2:7">
      <c r="B2" s="163" t="s">
        <v>372</v>
      </c>
      <c r="C2" s="164" t="s">
        <v>373</v>
      </c>
      <c r="D2" s="164"/>
      <c r="E2" s="165"/>
      <c r="F2" s="165"/>
      <c r="G2" s="166"/>
    </row>
    <row r="3" spans="2:7">
      <c r="B3" s="167" t="s">
        <v>374</v>
      </c>
      <c r="C3" s="168" t="s">
        <v>384</v>
      </c>
      <c r="D3" s="169"/>
      <c r="E3" s="170"/>
      <c r="F3" s="170"/>
      <c r="G3" s="171"/>
    </row>
    <row r="4" spans="2:7">
      <c r="B4" s="167" t="s">
        <v>1</v>
      </c>
      <c r="C4" s="169" t="s">
        <v>226</v>
      </c>
      <c r="D4" s="169"/>
      <c r="E4" s="170"/>
      <c r="F4" s="170"/>
      <c r="G4" s="171"/>
    </row>
    <row r="5" spans="2:7">
      <c r="B5" s="167" t="s">
        <v>3</v>
      </c>
      <c r="C5" s="172" t="s">
        <v>227</v>
      </c>
      <c r="D5" s="172"/>
      <c r="E5" s="170"/>
      <c r="F5" s="170"/>
      <c r="G5" s="171"/>
    </row>
    <row r="6" spans="2:7" ht="18">
      <c r="B6" s="173" t="s">
        <v>375</v>
      </c>
      <c r="C6" s="174" t="s">
        <v>376</v>
      </c>
      <c r="D6" s="174"/>
      <c r="E6" s="174"/>
      <c r="F6" s="174"/>
      <c r="G6" s="175"/>
    </row>
    <row r="8" spans="2:7">
      <c r="B8" s="176" t="s">
        <v>377</v>
      </c>
    </row>
    <row r="9" spans="2:7">
      <c r="B9" s="177" t="s">
        <v>378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7.7897729434367768</v>
      </c>
      <c r="D11" s="184">
        <v>10.861445946542934</v>
      </c>
      <c r="E11" s="184">
        <v>13.610325696878846</v>
      </c>
      <c r="F11" s="184">
        <v>17.218099393485176</v>
      </c>
      <c r="G11" s="184">
        <v>19.461019717952674</v>
      </c>
    </row>
    <row r="12" spans="2:7">
      <c r="B12" s="40" t="s">
        <v>15</v>
      </c>
      <c r="C12" s="184">
        <v>14.805343004472219</v>
      </c>
      <c r="D12" s="184">
        <v>19.169953009855906</v>
      </c>
      <c r="E12" s="184">
        <v>24.846621649313459</v>
      </c>
      <c r="F12" s="184">
        <v>36.027889525568298</v>
      </c>
      <c r="G12" s="184">
        <v>45.083283953803729</v>
      </c>
    </row>
    <row r="13" spans="2:7">
      <c r="B13" s="40" t="s">
        <v>16</v>
      </c>
      <c r="C13" s="184">
        <v>12.485110127789236</v>
      </c>
      <c r="D13" s="184">
        <v>16.914782643191067</v>
      </c>
      <c r="E13" s="184">
        <v>21.732688015501807</v>
      </c>
      <c r="F13" s="184">
        <v>28.509996019037295</v>
      </c>
      <c r="G13" s="184">
        <v>32.129074162653261</v>
      </c>
    </row>
    <row r="14" spans="2:7">
      <c r="B14" s="40" t="s">
        <v>17</v>
      </c>
      <c r="C14" s="184">
        <v>127.588204926072</v>
      </c>
      <c r="D14" s="184">
        <v>187.93686271772526</v>
      </c>
      <c r="E14" s="184">
        <v>328.68505112378011</v>
      </c>
      <c r="F14" s="184">
        <v>529.35527778485141</v>
      </c>
      <c r="G14" s="184">
        <v>755.87198193076154</v>
      </c>
    </row>
    <row r="15" spans="2:7">
      <c r="B15" s="40" t="s">
        <v>18</v>
      </c>
      <c r="C15" s="184">
        <v>40.207942656687599</v>
      </c>
      <c r="D15" s="184">
        <v>54.543680340664075</v>
      </c>
      <c r="E15" s="184">
        <v>99.5096096201503</v>
      </c>
      <c r="F15" s="184">
        <v>120.35656014187057</v>
      </c>
      <c r="G15" s="184">
        <v>139.5633047232335</v>
      </c>
    </row>
    <row r="16" spans="2:7">
      <c r="B16" s="40" t="s">
        <v>19</v>
      </c>
      <c r="C16" s="184">
        <v>1.1664711036644977</v>
      </c>
      <c r="D16" s="184">
        <v>2.0431361715969976</v>
      </c>
      <c r="E16" s="184">
        <v>2.8572044415367097</v>
      </c>
      <c r="F16" s="184">
        <v>4.5100631670339597</v>
      </c>
      <c r="G16" s="184">
        <v>5.9856937383488669</v>
      </c>
    </row>
    <row r="17" spans="2:7">
      <c r="B17" s="40" t="s">
        <v>20</v>
      </c>
      <c r="C17" s="184">
        <v>18.766145278342801</v>
      </c>
      <c r="D17" s="184">
        <v>26.154574024961057</v>
      </c>
      <c r="E17" s="184">
        <v>43.653314024809944</v>
      </c>
      <c r="F17" s="184">
        <v>53.832627850456973</v>
      </c>
      <c r="G17" s="184">
        <v>60.740686259325578</v>
      </c>
    </row>
    <row r="18" spans="2:7">
      <c r="B18" s="40" t="s">
        <v>21</v>
      </c>
      <c r="C18" s="184">
        <v>32.902791515549453</v>
      </c>
      <c r="D18" s="184">
        <v>39.747450514384035</v>
      </c>
      <c r="E18" s="184">
        <v>49.244113110438192</v>
      </c>
      <c r="F18" s="184">
        <v>74.659276698153548</v>
      </c>
      <c r="G18" s="184">
        <v>93.905248281071906</v>
      </c>
    </row>
    <row r="19" spans="2:7">
      <c r="B19" s="40" t="s">
        <v>22</v>
      </c>
      <c r="C19" s="184">
        <v>1.1857798386481035</v>
      </c>
      <c r="D19" s="184">
        <v>1.7765321805134626</v>
      </c>
      <c r="E19" s="184">
        <v>2.5949681441480261</v>
      </c>
      <c r="F19" s="184">
        <v>4.4223927606954394</v>
      </c>
      <c r="G19" s="184">
        <v>5.8238404214641895</v>
      </c>
    </row>
    <row r="20" spans="2:7">
      <c r="B20" s="40" t="s">
        <v>23</v>
      </c>
      <c r="C20" s="184">
        <v>171.52474210813588</v>
      </c>
      <c r="D20" s="184">
        <v>226.45790866068967</v>
      </c>
      <c r="E20" s="184">
        <v>289.7272983638519</v>
      </c>
      <c r="F20" s="184">
        <v>365.73459483499477</v>
      </c>
      <c r="G20" s="184">
        <v>409.61642578691794</v>
      </c>
    </row>
    <row r="21" spans="2:7">
      <c r="B21" s="180" t="s">
        <v>13</v>
      </c>
      <c r="C21" s="185"/>
      <c r="D21" s="185"/>
      <c r="E21" s="185"/>
      <c r="F21" s="185"/>
      <c r="G21" s="186"/>
    </row>
    <row r="22" spans="2:7">
      <c r="B22" s="187" t="s">
        <v>24</v>
      </c>
      <c r="C22" s="184">
        <v>20.037563036793856</v>
      </c>
      <c r="D22" s="184">
        <v>30.274956519920117</v>
      </c>
      <c r="E22" s="184">
        <v>41.533420346010367</v>
      </c>
      <c r="F22" s="184">
        <v>64.615533699535675</v>
      </c>
      <c r="G22" s="184">
        <v>81.66294624808711</v>
      </c>
    </row>
    <row r="23" spans="2:7">
      <c r="B23" s="187" t="s">
        <v>238</v>
      </c>
      <c r="C23" s="184">
        <v>16.677495997538017</v>
      </c>
      <c r="D23" s="184">
        <v>23.238809593476692</v>
      </c>
      <c r="E23" s="184">
        <v>32.04544381762193</v>
      </c>
      <c r="F23" s="184">
        <v>49.057918181608734</v>
      </c>
      <c r="G23" s="184">
        <v>61.513092766323773</v>
      </c>
    </row>
    <row r="24" spans="2:7">
      <c r="B24" s="187" t="s">
        <v>239</v>
      </c>
      <c r="C24" s="184">
        <v>17.810674539677155</v>
      </c>
      <c r="D24" s="184">
        <v>27.116015241483396</v>
      </c>
      <c r="E24" s="184">
        <v>38.453361742871451</v>
      </c>
      <c r="F24" s="184">
        <v>62.47933457710942</v>
      </c>
      <c r="G24" s="184">
        <v>81.207925966368762</v>
      </c>
    </row>
    <row r="25" spans="2:7">
      <c r="B25" s="187" t="s">
        <v>27</v>
      </c>
      <c r="C25" s="184">
        <v>101.95433137963309</v>
      </c>
      <c r="D25" s="184">
        <v>117.87897850357881</v>
      </c>
      <c r="E25" s="184">
        <v>145.79727476978712</v>
      </c>
      <c r="F25" s="184">
        <v>179.79497413854153</v>
      </c>
      <c r="G25" s="184">
        <v>202.31462380980156</v>
      </c>
    </row>
    <row r="26" spans="2:7">
      <c r="B26" s="187" t="s">
        <v>28</v>
      </c>
      <c r="C26" s="184">
        <v>11.844212337501515</v>
      </c>
      <c r="D26" s="184">
        <v>13.473317214658481</v>
      </c>
      <c r="E26" s="184">
        <v>15.355703042314047</v>
      </c>
      <c r="F26" s="184">
        <v>18.616950130693425</v>
      </c>
      <c r="G26" s="184">
        <v>20.904774475906677</v>
      </c>
    </row>
    <row r="27" spans="2:7">
      <c r="B27" s="187" t="s">
        <v>240</v>
      </c>
      <c r="C27" s="184">
        <v>92.220114865373418</v>
      </c>
      <c r="D27" s="184">
        <v>125.04893919150638</v>
      </c>
      <c r="E27" s="184">
        <v>171.562140222257</v>
      </c>
      <c r="F27" s="184">
        <v>254.57367802525798</v>
      </c>
      <c r="G27" s="184">
        <v>320.50102439363593</v>
      </c>
    </row>
    <row r="28" spans="2:7">
      <c r="B28" s="187" t="s">
        <v>379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55" t="s">
        <v>241</v>
      </c>
      <c r="C29" s="188">
        <v>688.96669565931575</v>
      </c>
      <c r="D29" s="188">
        <v>922.63734247474827</v>
      </c>
      <c r="E29" s="188">
        <v>1321.2085381312711</v>
      </c>
      <c r="F29" s="188">
        <v>1863.7651669288946</v>
      </c>
      <c r="G29" s="189">
        <v>2336.2849466356565</v>
      </c>
    </row>
    <row r="31" spans="2:7">
      <c r="B31" s="190" t="s">
        <v>380</v>
      </c>
      <c r="C31" s="45" t="s">
        <v>381</v>
      </c>
      <c r="E31" s="191"/>
      <c r="F31" s="191"/>
    </row>
    <row r="32" spans="2:7">
      <c r="C32" s="45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1" style="45" bestFit="1" customWidth="1"/>
    <col min="15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4.5067939234324346E-2</v>
      </c>
      <c r="D38" s="70">
        <v>2.4466300398701214E-2</v>
      </c>
      <c r="E38" s="70">
        <v>1.4672609128900914E-2</v>
      </c>
      <c r="F38" s="70">
        <v>0.68819545392700643</v>
      </c>
      <c r="G38" s="70">
        <v>0.17315437130553074</v>
      </c>
      <c r="H38" s="70">
        <v>3.2337844206064593E-2</v>
      </c>
      <c r="I38" s="70">
        <v>0.1391014579294467</v>
      </c>
      <c r="J38" s="70">
        <v>0.19247029921732586</v>
      </c>
      <c r="K38" s="70">
        <v>3.7673691520782563E-3</v>
      </c>
      <c r="L38" s="70">
        <v>0.64718394999999596</v>
      </c>
      <c r="M38" s="70">
        <v>0.22135789743042902</v>
      </c>
      <c r="N38" s="70">
        <v>7.1217000574576542E-2</v>
      </c>
      <c r="O38" s="70">
        <v>0.13148341040551065</v>
      </c>
      <c r="P38" s="70">
        <v>0.69159614043536155</v>
      </c>
      <c r="Q38" s="70">
        <v>2.5753395883666038E-2</v>
      </c>
      <c r="R38" s="70">
        <v>0.2106995714118067</v>
      </c>
      <c r="S38" s="70">
        <v>3.3125250106407256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8.7898577199513953E-3</v>
      </c>
      <c r="D48" s="70">
        <v>4.7718023741895217E-3</v>
      </c>
      <c r="E48" s="70">
        <v>2.8616828018903466E-3</v>
      </c>
      <c r="F48" s="70">
        <v>0.13422269192483649</v>
      </c>
      <c r="G48" s="70">
        <v>3.377128648926786E-2</v>
      </c>
      <c r="H48" s="70">
        <v>6.3070345431899405E-3</v>
      </c>
      <c r="I48" s="70">
        <v>2.712975220545466E-2</v>
      </c>
      <c r="J48" s="70">
        <v>3.7538582286636285E-2</v>
      </c>
      <c r="K48" s="70">
        <v>7.3477153355355025E-4</v>
      </c>
      <c r="L48" s="70">
        <v>0.12622398396250067</v>
      </c>
      <c r="M48" s="70">
        <v>4.3172695638127673E-2</v>
      </c>
      <c r="N48" s="70">
        <v>1.3889858576348627E-2</v>
      </c>
      <c r="O48" s="70">
        <v>2.5643960865160326E-2</v>
      </c>
      <c r="P48" s="70">
        <v>0.13488594724705461</v>
      </c>
      <c r="Q48" s="70">
        <v>5.0228319614535402E-3</v>
      </c>
      <c r="R48" s="70">
        <v>4.109394140999531E-2</v>
      </c>
      <c r="S48" s="70">
        <v>0.64606068153960861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2.5005938099762051E-2</v>
      </c>
      <c r="D56" s="70">
        <v>1.3575122441679039E-2</v>
      </c>
      <c r="E56" s="70">
        <v>8.1410945757170346E-3</v>
      </c>
      <c r="F56" s="70">
        <v>0.38184512568814721</v>
      </c>
      <c r="G56" s="70">
        <v>9.6074672242206283E-2</v>
      </c>
      <c r="H56" s="70">
        <v>1.7942647128643331E-2</v>
      </c>
      <c r="I56" s="70">
        <v>7.7180419288427282E-2</v>
      </c>
      <c r="J56" s="70">
        <v>0.10679211142198386</v>
      </c>
      <c r="K56" s="70">
        <v>2.0903241065896097E-3</v>
      </c>
      <c r="L56" s="70">
        <v>0.35908990000000163</v>
      </c>
      <c r="M56" s="70">
        <v>0.1228203901726897</v>
      </c>
      <c r="N56" s="70">
        <v>3.9514740151736269E-2</v>
      </c>
      <c r="O56" s="70">
        <v>7.2953546969411143E-2</v>
      </c>
      <c r="P56" s="70">
        <v>0.38373199599483665</v>
      </c>
      <c r="Q56" s="70">
        <v>1.4289267143485256E-2</v>
      </c>
      <c r="R56" s="70">
        <v>0.11690661986952788</v>
      </c>
      <c r="S56" s="70">
        <v>1.8379539152948436</v>
      </c>
    </row>
    <row r="57" spans="1:19">
      <c r="A57" t="s">
        <v>228</v>
      </c>
      <c r="B57" s="69" t="s">
        <v>96</v>
      </c>
      <c r="C57" s="70">
        <v>4.9878190607375111E-2</v>
      </c>
      <c r="D57" s="70">
        <v>2.7077670190304479E-2</v>
      </c>
      <c r="E57" s="70">
        <v>1.6238665607356317E-2</v>
      </c>
      <c r="F57" s="70">
        <v>0.76164884858894899</v>
      </c>
      <c r="G57" s="70">
        <v>0.19163571450588346</v>
      </c>
      <c r="H57" s="70">
        <v>3.5789370105328761E-2</v>
      </c>
      <c r="I57" s="70">
        <v>0.15394822018142648</v>
      </c>
      <c r="J57" s="70">
        <v>0.21301329578674399</v>
      </c>
      <c r="K57" s="70">
        <v>4.1694730189170501E-3</v>
      </c>
      <c r="L57" s="70">
        <v>0.71626005014999516</v>
      </c>
      <c r="M57" s="70">
        <v>0.24498416364407294</v>
      </c>
      <c r="N57" s="70">
        <v>7.8818228423432182E-2</v>
      </c>
      <c r="O57" s="70">
        <v>0.14551707305310105</v>
      </c>
      <c r="P57" s="70">
        <v>0.76541250170340192</v>
      </c>
      <c r="Q57" s="70">
        <v>2.8502141666472469E-2</v>
      </c>
      <c r="R57" s="70">
        <v>0.23318823896359459</v>
      </c>
      <c r="S57" s="70">
        <v>3.6660818461963638</v>
      </c>
    </row>
    <row r="58" spans="1:19">
      <c r="A58" t="s">
        <v>228</v>
      </c>
      <c r="B58" s="69" t="s">
        <v>97</v>
      </c>
      <c r="C58" s="70">
        <v>2.2312990919787917E-2</v>
      </c>
      <c r="D58" s="70">
        <v>1.2113186178729266E-2</v>
      </c>
      <c r="E58" s="70">
        <v>7.2643613137167787E-3</v>
      </c>
      <c r="F58" s="70">
        <v>0.34072334292172934</v>
      </c>
      <c r="G58" s="70">
        <v>8.5728169077658345E-2</v>
      </c>
      <c r="H58" s="70">
        <v>1.6010362053250349E-2</v>
      </c>
      <c r="I58" s="70">
        <v>6.8868681826596279E-2</v>
      </c>
      <c r="J58" s="70">
        <v>9.5291422499617195E-2</v>
      </c>
      <c r="K58" s="70">
        <v>1.8652122797260771E-3</v>
      </c>
      <c r="L58" s="70">
        <v>0.32041867999999507</v>
      </c>
      <c r="M58" s="70">
        <v>0.10959357892332355</v>
      </c>
      <c r="N58" s="70">
        <v>3.5259306596934326E-2</v>
      </c>
      <c r="O58" s="70">
        <v>6.509701114193539E-2</v>
      </c>
      <c r="P58" s="70">
        <v>0.34240701181077915</v>
      </c>
      <c r="Q58" s="70">
        <v>1.275042298957145E-2</v>
      </c>
      <c r="R58" s="70">
        <v>0.10431667619126961</v>
      </c>
      <c r="S58" s="70">
        <v>1.6400204167246191</v>
      </c>
    </row>
    <row r="59" spans="1:19">
      <c r="A59" t="s">
        <v>228</v>
      </c>
      <c r="B59" s="69" t="s">
        <v>98</v>
      </c>
      <c r="C59" s="70">
        <v>0</v>
      </c>
      <c r="D59" s="70">
        <v>7.0183972577992498E-3</v>
      </c>
      <c r="E59" s="70">
        <v>0</v>
      </c>
      <c r="F59" s="70">
        <v>4.2966390402089161E-2</v>
      </c>
      <c r="G59" s="70">
        <v>2.7460210187069123E-3</v>
      </c>
      <c r="H59" s="70">
        <v>9.5562052102740602E-4</v>
      </c>
      <c r="I59" s="70">
        <v>0</v>
      </c>
      <c r="J59" s="70">
        <v>2.1347459323794116E-2</v>
      </c>
      <c r="K59" s="70">
        <v>0</v>
      </c>
      <c r="L59" s="70">
        <v>0</v>
      </c>
      <c r="M59" s="70">
        <v>4.8052549068487993E-3</v>
      </c>
      <c r="N59" s="70">
        <v>2.4358595357792945E-3</v>
      </c>
      <c r="O59" s="70">
        <v>5.1433492151820026E-4</v>
      </c>
      <c r="P59" s="70">
        <v>5.0825355983663556E-4</v>
      </c>
      <c r="Q59" s="70">
        <v>5.8295773145816687E-4</v>
      </c>
      <c r="R59" s="70">
        <v>4.6191955296556175E-3</v>
      </c>
      <c r="S59" s="70">
        <v>8.8499744708514072E-2</v>
      </c>
    </row>
    <row r="60" spans="1:19">
      <c r="A60" t="s">
        <v>228</v>
      </c>
      <c r="B60" s="69" t="s">
        <v>99</v>
      </c>
      <c r="C60" s="70">
        <v>1.919962445326831E-2</v>
      </c>
      <c r="D60" s="70">
        <v>4.4988628262219027E-3</v>
      </c>
      <c r="E60" s="70">
        <v>3.0867313588469322E-2</v>
      </c>
      <c r="F60" s="70">
        <v>2.754188591164386E-2</v>
      </c>
      <c r="G60" s="70">
        <v>1.7602269332013254E-3</v>
      </c>
      <c r="H60" s="70">
        <v>6.1256231018377849E-4</v>
      </c>
      <c r="I60" s="70">
        <v>2.2871937800338527E-2</v>
      </c>
      <c r="J60" s="70">
        <v>1.3683934901145278E-2</v>
      </c>
      <c r="K60" s="70">
        <v>2.1105188868685894E-3</v>
      </c>
      <c r="L60" s="70">
        <v>0.39341137411679972</v>
      </c>
      <c r="M60" s="70">
        <v>3.0802164478390681E-3</v>
      </c>
      <c r="N60" s="70">
        <v>1.9807975556166146E-3</v>
      </c>
      <c r="O60" s="70">
        <v>7.5539937044699079E-3</v>
      </c>
      <c r="P60" s="70">
        <v>0.31241826956269003</v>
      </c>
      <c r="Q60" s="70">
        <v>3.7368173544201355E-4</v>
      </c>
      <c r="R60" s="70">
        <v>0.32812503102175816</v>
      </c>
      <c r="S60" s="70">
        <v>1.1700902317559549</v>
      </c>
    </row>
    <row r="61" spans="1:19">
      <c r="A61" t="s">
        <v>228</v>
      </c>
      <c r="B61" s="69" t="s">
        <v>101</v>
      </c>
      <c r="C61" s="70">
        <v>0</v>
      </c>
      <c r="D61" s="70">
        <v>0</v>
      </c>
      <c r="E61" s="70">
        <v>0</v>
      </c>
      <c r="F61" s="70">
        <v>18.871624843829565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1.7758847763235952</v>
      </c>
      <c r="O61" s="70">
        <v>0</v>
      </c>
      <c r="P61" s="70">
        <v>0</v>
      </c>
      <c r="Q61" s="70">
        <v>0</v>
      </c>
      <c r="R61" s="70">
        <v>0</v>
      </c>
      <c r="S61" s="70">
        <v>20.647509620153162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0.45211725159057536</v>
      </c>
      <c r="G62" s="70">
        <v>0</v>
      </c>
      <c r="H62" s="70">
        <v>0</v>
      </c>
      <c r="I62" s="70">
        <v>0</v>
      </c>
      <c r="J62" s="70">
        <v>0.38230312105200304</v>
      </c>
      <c r="K62" s="70">
        <v>0</v>
      </c>
      <c r="L62" s="70">
        <v>0</v>
      </c>
      <c r="M62" s="70">
        <v>0.32983058914019714</v>
      </c>
      <c r="N62" s="70">
        <v>1.1347946404769438E-2</v>
      </c>
      <c r="O62" s="70">
        <v>0</v>
      </c>
      <c r="P62" s="70">
        <v>0</v>
      </c>
      <c r="Q62" s="70">
        <v>0.35686670111365937</v>
      </c>
      <c r="R62" s="70">
        <v>7.4691876802239765E-2</v>
      </c>
      <c r="S62" s="70">
        <v>1.6071574861034463</v>
      </c>
    </row>
    <row r="63" spans="1:19">
      <c r="A63" t="s">
        <v>228</v>
      </c>
      <c r="B63" s="69" t="s">
        <v>103</v>
      </c>
      <c r="C63" s="70">
        <v>0</v>
      </c>
      <c r="D63" s="70">
        <v>0.76347363495354481</v>
      </c>
      <c r="E63" s="70">
        <v>0</v>
      </c>
      <c r="F63" s="70">
        <v>0.54254070190868475</v>
      </c>
      <c r="G63" s="70">
        <v>0.58860970970083559</v>
      </c>
      <c r="H63" s="70">
        <v>4.6306250356137335E-4</v>
      </c>
      <c r="I63" s="70">
        <v>4.062834543001892E-2</v>
      </c>
      <c r="J63" s="70">
        <v>0.45876374526238495</v>
      </c>
      <c r="K63" s="70">
        <v>0</v>
      </c>
      <c r="L63" s="70">
        <v>0</v>
      </c>
      <c r="M63" s="70">
        <v>0.33203280457076501</v>
      </c>
      <c r="N63" s="70">
        <v>0.14536392017166122</v>
      </c>
      <c r="O63" s="70">
        <v>7.9798055380013944E-2</v>
      </c>
      <c r="P63" s="70">
        <v>0.89764093508326059</v>
      </c>
      <c r="Q63" s="70">
        <v>0.81096755880718063</v>
      </c>
      <c r="R63" s="70">
        <v>1.1816263054880674</v>
      </c>
      <c r="S63" s="70">
        <v>5.841908779259974</v>
      </c>
    </row>
    <row r="64" spans="1:19">
      <c r="A64" t="s">
        <v>228</v>
      </c>
      <c r="B64" s="69" t="s">
        <v>104</v>
      </c>
      <c r="C64" s="70">
        <v>0</v>
      </c>
      <c r="D64" s="70">
        <v>0.91616836194424645</v>
      </c>
      <c r="E64" s="70">
        <v>0.18215626231130111</v>
      </c>
      <c r="F64" s="70">
        <v>0.27710412194261025</v>
      </c>
      <c r="G64" s="70">
        <v>0.64851667530855117</v>
      </c>
      <c r="H64" s="70">
        <v>1.9762500151991602E-4</v>
      </c>
      <c r="I64" s="70">
        <v>4.8754014516021904E-2</v>
      </c>
      <c r="J64" s="70">
        <v>0.2343148161286468</v>
      </c>
      <c r="K64" s="70">
        <v>0</v>
      </c>
      <c r="L64" s="70">
        <v>2.3587877406961302</v>
      </c>
      <c r="M64" s="70">
        <v>0.21544394359231278</v>
      </c>
      <c r="N64" s="70">
        <v>8.6540050036952199E-2</v>
      </c>
      <c r="O64" s="70">
        <v>9.72453406342636E-2</v>
      </c>
      <c r="P64" s="70">
        <v>1.9574728425748456</v>
      </c>
      <c r="Q64" s="70">
        <v>2.5232539954551618</v>
      </c>
      <c r="R64" s="70">
        <v>0.69979657717443189</v>
      </c>
      <c r="S64" s="70">
        <v>10.245752367316989</v>
      </c>
    </row>
    <row r="65" spans="1:19">
      <c r="A65" t="s">
        <v>228</v>
      </c>
      <c r="B65" s="69" t="s">
        <v>105</v>
      </c>
      <c r="C65" s="70">
        <v>0</v>
      </c>
      <c r="D65" s="70">
        <v>0</v>
      </c>
      <c r="E65" s="70">
        <v>9.8716942155802234E-2</v>
      </c>
      <c r="F65" s="70">
        <v>0.63004726673267797</v>
      </c>
      <c r="G65" s="70">
        <v>0</v>
      </c>
      <c r="H65" s="70">
        <v>0</v>
      </c>
      <c r="I65" s="70">
        <v>0</v>
      </c>
      <c r="J65" s="70">
        <v>0.22198245738503397</v>
      </c>
      <c r="K65" s="70">
        <v>0</v>
      </c>
      <c r="L65" s="70">
        <v>1.2783107756030496</v>
      </c>
      <c r="M65" s="70">
        <v>0.48027299257652012</v>
      </c>
      <c r="N65" s="70">
        <v>7.898164512475514E-2</v>
      </c>
      <c r="O65" s="70">
        <v>1.8064615021581298E-3</v>
      </c>
      <c r="P65" s="70">
        <v>1.0978535357447035</v>
      </c>
      <c r="Q65" s="70">
        <v>0.58681428258438206</v>
      </c>
      <c r="R65" s="70">
        <v>0.9879172038176347</v>
      </c>
      <c r="S65" s="70">
        <v>5.4627035632267038</v>
      </c>
    </row>
    <row r="66" spans="1:19">
      <c r="A66" t="s">
        <v>228</v>
      </c>
      <c r="B66" s="69" t="s">
        <v>106</v>
      </c>
      <c r="C66" s="70">
        <v>0</v>
      </c>
      <c r="D66" s="70">
        <v>0</v>
      </c>
      <c r="E66" s="70">
        <v>0.11987057261775985</v>
      </c>
      <c r="F66" s="70">
        <v>0.77880842693344476</v>
      </c>
      <c r="G66" s="70">
        <v>0.33123163523821852</v>
      </c>
      <c r="H66" s="70">
        <v>3.5843750275671438E-4</v>
      </c>
      <c r="I66" s="70">
        <v>2.4901243973237341E-2</v>
      </c>
      <c r="J66" s="70">
        <v>0.96932339724796979</v>
      </c>
      <c r="K66" s="70">
        <v>0</v>
      </c>
      <c r="L66" s="70">
        <v>1.5522345132322748</v>
      </c>
      <c r="M66" s="70">
        <v>0.63577364472770359</v>
      </c>
      <c r="N66" s="70">
        <v>2.8839039483289586E-2</v>
      </c>
      <c r="O66" s="70">
        <v>3.9529628164870489E-3</v>
      </c>
      <c r="P66" s="70">
        <v>1.7759809105706275</v>
      </c>
      <c r="Q66" s="70">
        <v>0.62229554931598141</v>
      </c>
      <c r="R66" s="70">
        <v>0.22509356578393769</v>
      </c>
      <c r="S66" s="70">
        <v>7.0686638994436919</v>
      </c>
    </row>
    <row r="67" spans="1:19">
      <c r="A67" t="s">
        <v>228</v>
      </c>
      <c r="B67" s="69" t="s">
        <v>107</v>
      </c>
      <c r="C67" s="70">
        <v>0</v>
      </c>
      <c r="D67" s="70">
        <v>0.46793545368120437</v>
      </c>
      <c r="E67" s="70">
        <v>0</v>
      </c>
      <c r="F67" s="70">
        <v>0.3150236333663301</v>
      </c>
      <c r="G67" s="70">
        <v>0.31379839127831266</v>
      </c>
      <c r="H67" s="70">
        <v>2.4412500187755148E-4</v>
      </c>
      <c r="I67" s="70">
        <v>2.3590652185172312E-2</v>
      </c>
      <c r="J67" s="70">
        <v>0.26637894886202984</v>
      </c>
      <c r="K67" s="70">
        <v>0</v>
      </c>
      <c r="L67" s="70">
        <v>0</v>
      </c>
      <c r="M67" s="70">
        <v>0</v>
      </c>
      <c r="N67" s="70">
        <v>0.14766759972947696</v>
      </c>
      <c r="O67" s="70">
        <v>4.8908485555492431E-2</v>
      </c>
      <c r="P67" s="70">
        <v>1.4122328395910166</v>
      </c>
      <c r="Q67" s="70">
        <v>0.3526503541059931</v>
      </c>
      <c r="R67" s="70">
        <v>0.76532694178636529</v>
      </c>
      <c r="S67" s="70">
        <v>4.1137574251432554</v>
      </c>
    </row>
    <row r="68" spans="1:19">
      <c r="A68" t="s">
        <v>228</v>
      </c>
      <c r="B68" s="69" t="s">
        <v>108</v>
      </c>
      <c r="C68" s="70">
        <v>0</v>
      </c>
      <c r="D68" s="70">
        <v>0.44330727190850983</v>
      </c>
      <c r="E68" s="70">
        <v>0</v>
      </c>
      <c r="F68" s="70">
        <v>0</v>
      </c>
      <c r="G68" s="70">
        <v>0.43931774778963728</v>
      </c>
      <c r="H68" s="70">
        <v>5.1731250397860085E-4</v>
      </c>
      <c r="I68" s="70">
        <v>3.3026913059240548E-2</v>
      </c>
      <c r="J68" s="70">
        <v>0</v>
      </c>
      <c r="K68" s="70">
        <v>0</v>
      </c>
      <c r="L68" s="70">
        <v>0</v>
      </c>
      <c r="M68" s="70">
        <v>0</v>
      </c>
      <c r="N68" s="70">
        <v>0.10453846439174797</v>
      </c>
      <c r="O68" s="70">
        <v>4.6334354736782268E-2</v>
      </c>
      <c r="P68" s="70">
        <v>1.0921449161991958</v>
      </c>
      <c r="Q68" s="70">
        <v>0.70199856403893168</v>
      </c>
      <c r="R68" s="70">
        <v>0.68842919257576352</v>
      </c>
      <c r="S68" s="70">
        <v>3.5496147372037967</v>
      </c>
    </row>
    <row r="69" spans="1:19">
      <c r="A69" t="s">
        <v>228</v>
      </c>
      <c r="B69" s="69" t="s">
        <v>109</v>
      </c>
      <c r="C69" s="70">
        <v>0</v>
      </c>
      <c r="D69" s="70">
        <v>0.6206301806718999</v>
      </c>
      <c r="E69" s="70">
        <v>0.11164416077144268</v>
      </c>
      <c r="F69" s="70">
        <v>0</v>
      </c>
      <c r="G69" s="70">
        <v>0.93093522745901769</v>
      </c>
      <c r="H69" s="70">
        <v>2.0925000160933183E-4</v>
      </c>
      <c r="I69" s="70">
        <v>6.9985601482676629E-2</v>
      </c>
      <c r="J69" s="70">
        <v>0</v>
      </c>
      <c r="K69" s="70">
        <v>0</v>
      </c>
      <c r="L69" s="70">
        <v>1.4457086152653691</v>
      </c>
      <c r="M69" s="70">
        <v>0</v>
      </c>
      <c r="N69" s="70">
        <v>7.2367796305936594E-2</v>
      </c>
      <c r="O69" s="70">
        <v>9.9876275765953482E-2</v>
      </c>
      <c r="P69" s="70">
        <v>1.4422216955419405</v>
      </c>
      <c r="Q69" s="70">
        <v>0.32040483674016151</v>
      </c>
      <c r="R69" s="70">
        <v>0.91464744805916709</v>
      </c>
      <c r="S69" s="70">
        <v>6.0286310880651683</v>
      </c>
    </row>
    <row r="70" spans="1:19">
      <c r="A70" t="s">
        <v>228</v>
      </c>
      <c r="B70" s="69" t="s">
        <v>110</v>
      </c>
      <c r="C70" s="70">
        <v>0</v>
      </c>
      <c r="D70" s="70">
        <v>1.3151449066618923</v>
      </c>
      <c r="E70" s="70">
        <v>0.10576815230978776</v>
      </c>
      <c r="F70" s="70">
        <v>0</v>
      </c>
      <c r="G70" s="70">
        <v>0.3765580695339974</v>
      </c>
      <c r="H70" s="70">
        <v>0</v>
      </c>
      <c r="I70" s="70">
        <v>2.8308782622206152E-2</v>
      </c>
      <c r="J70" s="70">
        <v>0</v>
      </c>
      <c r="K70" s="70">
        <v>0</v>
      </c>
      <c r="L70" s="70">
        <v>1.3696186881461418</v>
      </c>
      <c r="M70" s="70">
        <v>0</v>
      </c>
      <c r="N70" s="70">
        <v>0.1448535849307957</v>
      </c>
      <c r="O70" s="70">
        <v>0.10446939296942737</v>
      </c>
      <c r="P70" s="70">
        <v>1.4142885728063757</v>
      </c>
      <c r="Q70" s="70">
        <v>0.10862427112043527</v>
      </c>
      <c r="R70" s="70">
        <v>1.863535594961796</v>
      </c>
      <c r="S70" s="70">
        <v>6.8311700160628703</v>
      </c>
    </row>
    <row r="71" spans="1:19">
      <c r="A71" t="s">
        <v>228</v>
      </c>
      <c r="B71" s="69" t="s">
        <v>111</v>
      </c>
      <c r="C71" s="70">
        <v>0</v>
      </c>
      <c r="D71" s="70">
        <v>0.53196872629020753</v>
      </c>
      <c r="E71" s="70">
        <v>0.14807541323370255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0.85220718373537174</v>
      </c>
      <c r="M71" s="70">
        <v>1.600862549630433E-2</v>
      </c>
      <c r="N71" s="70">
        <v>6.6836586747973215E-2</v>
      </c>
      <c r="O71" s="70">
        <v>5.7513949627599814E-2</v>
      </c>
      <c r="P71" s="70">
        <v>1.1504847445725073</v>
      </c>
      <c r="Q71" s="70">
        <v>0.2992693128188133</v>
      </c>
      <c r="R71" s="70">
        <v>0.86404243395302416</v>
      </c>
      <c r="S71" s="70">
        <v>3.9864069764755214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0.21388670800423759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1.0652589796692205</v>
      </c>
      <c r="M72" s="70">
        <v>0.31589354554350191</v>
      </c>
      <c r="N72" s="70">
        <v>3.7663575274016647E-2</v>
      </c>
      <c r="O72" s="70">
        <v>0</v>
      </c>
      <c r="P72" s="70">
        <v>0.68652096293551423</v>
      </c>
      <c r="Q72" s="70">
        <v>0</v>
      </c>
      <c r="R72" s="70">
        <v>0.23539696851790737</v>
      </c>
      <c r="S72" s="70">
        <v>2.5546207399444256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9.9892143848132831E-2</v>
      </c>
      <c r="F73" s="70">
        <v>0.49878741949670768</v>
      </c>
      <c r="G73" s="70">
        <v>0</v>
      </c>
      <c r="H73" s="70">
        <v>0</v>
      </c>
      <c r="I73" s="70">
        <v>0</v>
      </c>
      <c r="J73" s="70">
        <v>0.42176666903156379</v>
      </c>
      <c r="K73" s="70">
        <v>0</v>
      </c>
      <c r="L73" s="70">
        <v>4.0632021081668572</v>
      </c>
      <c r="M73" s="70">
        <v>4.2956171297140244E-2</v>
      </c>
      <c r="N73" s="70">
        <v>1.9218032057151113E-3</v>
      </c>
      <c r="O73" s="70">
        <v>2.6778135208460618E-3</v>
      </c>
      <c r="P73" s="70">
        <v>1.5528724262149058</v>
      </c>
      <c r="Q73" s="70">
        <v>0.24189291037829452</v>
      </c>
      <c r="R73" s="70">
        <v>4.227138726566082E-2</v>
      </c>
      <c r="S73" s="70">
        <v>6.9682408524257937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0.12692178277174571</v>
      </c>
      <c r="F74" s="70">
        <v>0.21001575557756169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1.643542425775351</v>
      </c>
      <c r="M74" s="70">
        <v>0.27147746442478216</v>
      </c>
      <c r="N74" s="70">
        <v>4.0723925073491429E-3</v>
      </c>
      <c r="O74" s="70">
        <v>5.6744143656024537E-3</v>
      </c>
      <c r="P74" s="70">
        <v>2.29546457641014</v>
      </c>
      <c r="Q74" s="70">
        <v>0</v>
      </c>
      <c r="R74" s="70">
        <v>0.15013357132432681</v>
      </c>
      <c r="S74" s="70">
        <v>4.7073023831568435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2.0581544046601259</v>
      </c>
      <c r="G75" s="70">
        <v>0</v>
      </c>
      <c r="H75" s="70">
        <v>0</v>
      </c>
      <c r="I75" s="70">
        <v>0</v>
      </c>
      <c r="J75" s="70">
        <v>0.39956842329306008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0.34810968590697655</v>
      </c>
      <c r="Q75" s="70">
        <v>0</v>
      </c>
      <c r="R75" s="70">
        <v>0.11674080909490314</v>
      </c>
      <c r="S75" s="70">
        <v>2.9225733229550599</v>
      </c>
    </row>
    <row r="76" spans="1:19">
      <c r="A76" t="s">
        <v>228</v>
      </c>
      <c r="B76" s="69" t="s">
        <v>116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2.9368671822264325E-2</v>
      </c>
      <c r="O76" s="70">
        <v>2.295268732153799E-3</v>
      </c>
      <c r="P76" s="70">
        <v>1.0083204047561622</v>
      </c>
      <c r="Q76" s="70">
        <v>0</v>
      </c>
      <c r="R76" s="70">
        <v>6.3613439202805822E-2</v>
      </c>
      <c r="S76" s="70">
        <v>1.1035977845133687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1.4725000113248454E-4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0.22113509086947758</v>
      </c>
      <c r="Q77" s="70">
        <v>0.18939759075052809</v>
      </c>
      <c r="R77" s="70">
        <v>1.1364540946731339E-2</v>
      </c>
      <c r="S77" s="70">
        <v>0.42204447256790445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1.8406250141561609E-4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3.2213548602888054E-2</v>
      </c>
      <c r="O78" s="70">
        <v>0</v>
      </c>
      <c r="P78" s="70">
        <v>0.22064877448364584</v>
      </c>
      <c r="Q78" s="70">
        <v>0.23674698843815989</v>
      </c>
      <c r="R78" s="70">
        <v>6.9274765836535579E-2</v>
      </c>
      <c r="S78" s="70">
        <v>0.5590681398626316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0.26498530819057553</v>
      </c>
      <c r="H79" s="70">
        <v>0</v>
      </c>
      <c r="I79" s="70">
        <v>1.9920995178589251E-2</v>
      </c>
      <c r="J79" s="70">
        <v>0</v>
      </c>
      <c r="K79" s="70">
        <v>0</v>
      </c>
      <c r="L79" s="70">
        <v>0</v>
      </c>
      <c r="M79" s="70">
        <v>0</v>
      </c>
      <c r="N79" s="70">
        <v>1.4590216806132261E-2</v>
      </c>
      <c r="O79" s="70">
        <v>0</v>
      </c>
      <c r="P79" s="70">
        <v>0.84688499707179332</v>
      </c>
      <c r="Q79" s="70">
        <v>0</v>
      </c>
      <c r="R79" s="70">
        <v>1.9379532982847891E-2</v>
      </c>
      <c r="S79" s="70">
        <v>1.1657610502299178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0.3312316352382183</v>
      </c>
      <c r="H80" s="70">
        <v>3.1387500241397692E-4</v>
      </c>
      <c r="I80" s="70">
        <v>2.4901243973237452E-2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8.961579304726186E-2</v>
      </c>
      <c r="Q80" s="70">
        <v>0.40371591712612442</v>
      </c>
      <c r="R80" s="70">
        <v>0</v>
      </c>
      <c r="S80" s="70">
        <v>0.85842746445376861</v>
      </c>
    </row>
    <row r="81" spans="1:19">
      <c r="A81" t="s">
        <v>228</v>
      </c>
      <c r="B81" s="69" t="s">
        <v>121</v>
      </c>
      <c r="C81" s="70">
        <v>0</v>
      </c>
      <c r="D81" s="70">
        <v>0.84228381662614993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1.081125008314876E-2</v>
      </c>
      <c r="O81" s="70">
        <v>8.8035273999886643E-2</v>
      </c>
      <c r="P81" s="70">
        <v>0.39568300941479606</v>
      </c>
      <c r="Q81" s="70">
        <v>6.956835341421197E-2</v>
      </c>
      <c r="R81" s="70">
        <v>9.3780714251209929E-2</v>
      </c>
      <c r="S81" s="70">
        <v>1.5001624177894541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0.25103871302265013</v>
      </c>
      <c r="H82" s="70">
        <v>0</v>
      </c>
      <c r="I82" s="70">
        <v>1.8872521748137139E-2</v>
      </c>
      <c r="J82" s="70">
        <v>0</v>
      </c>
      <c r="K82" s="70">
        <v>0</v>
      </c>
      <c r="L82" s="70">
        <v>0</v>
      </c>
      <c r="M82" s="70">
        <v>0</v>
      </c>
      <c r="N82" s="70">
        <v>3.5825131044984637E-2</v>
      </c>
      <c r="O82" s="70">
        <v>0</v>
      </c>
      <c r="P82" s="70">
        <v>0.43903217993245747</v>
      </c>
      <c r="Q82" s="70">
        <v>0</v>
      </c>
      <c r="R82" s="70">
        <v>1.1935003248631801</v>
      </c>
      <c r="S82" s="70">
        <v>1.9382688706113811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0.31379839127831222</v>
      </c>
      <c r="H83" s="70">
        <v>0</v>
      </c>
      <c r="I83" s="70">
        <v>2.3590652185172201E-2</v>
      </c>
      <c r="J83" s="70">
        <v>0</v>
      </c>
      <c r="K83" s="70">
        <v>0</v>
      </c>
      <c r="L83" s="70">
        <v>0</v>
      </c>
      <c r="M83" s="70">
        <v>0</v>
      </c>
      <c r="N83" s="70">
        <v>5.5364271675760968E-2</v>
      </c>
      <c r="O83" s="70">
        <v>0</v>
      </c>
      <c r="P83" s="70">
        <v>3.7326908354422983E-2</v>
      </c>
      <c r="Q83" s="70">
        <v>0</v>
      </c>
      <c r="R83" s="70">
        <v>0</v>
      </c>
      <c r="S83" s="70">
        <v>0.43008022349366115</v>
      </c>
    </row>
    <row r="84" spans="1:19">
      <c r="A84" t="s">
        <v>228</v>
      </c>
      <c r="B84" s="69" t="s">
        <v>124</v>
      </c>
      <c r="C84" s="70">
        <v>0</v>
      </c>
      <c r="D84" s="70">
        <v>0.35464581752678992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1.3228572336913658E-2</v>
      </c>
      <c r="O84" s="70">
        <v>8.3401838526208527E-2</v>
      </c>
      <c r="P84" s="70">
        <v>0</v>
      </c>
      <c r="Q84" s="70">
        <v>2.9291938279667917E-2</v>
      </c>
      <c r="R84" s="70">
        <v>0</v>
      </c>
      <c r="S84" s="70">
        <v>0.4805681666695989</v>
      </c>
    </row>
    <row r="85" spans="1:19">
      <c r="A85" t="s">
        <v>228</v>
      </c>
      <c r="B85" s="69" t="s">
        <v>125</v>
      </c>
      <c r="C85" s="70">
        <v>0</v>
      </c>
      <c r="D85" s="70">
        <v>0.44330727190850983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1.8856412999494143E-2</v>
      </c>
      <c r="O85" s="70">
        <v>0</v>
      </c>
      <c r="P85" s="70">
        <v>5.2015488426359724E-2</v>
      </c>
      <c r="Q85" s="70">
        <v>3.6614922849585341E-2</v>
      </c>
      <c r="R85" s="70">
        <v>0.50252645257398143</v>
      </c>
      <c r="S85" s="70">
        <v>1.0533205487579096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5.7507682122709625E-2</v>
      </c>
      <c r="O86" s="70">
        <v>0</v>
      </c>
      <c r="P86" s="70">
        <v>4.4329961239338189E-2</v>
      </c>
      <c r="Q86" s="70">
        <v>0</v>
      </c>
      <c r="R86" s="70">
        <v>0.69508776222141755</v>
      </c>
      <c r="S86" s="70">
        <v>0.79692540558349378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8.9315328617153522E-2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2.2558197037684025E-2</v>
      </c>
      <c r="O87" s="70">
        <v>0</v>
      </c>
      <c r="P87" s="70">
        <v>0.25499851419397856</v>
      </c>
      <c r="Q87" s="70">
        <v>0</v>
      </c>
      <c r="R87" s="70">
        <v>0</v>
      </c>
      <c r="S87" s="70">
        <v>0.36687203984882899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0.11164416077144268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1.1565668922122896</v>
      </c>
      <c r="M88" s="70">
        <v>0</v>
      </c>
      <c r="N88" s="70">
        <v>0</v>
      </c>
      <c r="O88" s="70">
        <v>0</v>
      </c>
      <c r="P88" s="70">
        <v>2.2491479439423756E-4</v>
      </c>
      <c r="Q88" s="70">
        <v>0</v>
      </c>
      <c r="R88" s="70">
        <v>0</v>
      </c>
      <c r="S88" s="70">
        <v>1.2684359677781458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1.4457086152653744</v>
      </c>
      <c r="M89" s="70">
        <v>0</v>
      </c>
      <c r="N89" s="70">
        <v>0</v>
      </c>
      <c r="O89" s="70">
        <v>0</v>
      </c>
      <c r="P89" s="70">
        <v>0.12262561974439734</v>
      </c>
      <c r="Q89" s="70">
        <v>0</v>
      </c>
      <c r="R89" s="70">
        <v>2.818092484377388E-2</v>
      </c>
      <c r="S89" s="70">
        <v>1.5965151598535101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0.15299994031425612</v>
      </c>
      <c r="Q90" s="70">
        <v>0</v>
      </c>
      <c r="R90" s="70">
        <v>3.5226156054719127E-2</v>
      </c>
      <c r="S90" s="70">
        <v>0.18822609636899301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8.4614521847829804E-2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1.1591828859867093E-3</v>
      </c>
      <c r="O91" s="70">
        <v>1.6151891078119984E-3</v>
      </c>
      <c r="P91" s="70">
        <v>0.32232753976272122</v>
      </c>
      <c r="Q91" s="70">
        <v>0</v>
      </c>
      <c r="R91" s="70">
        <v>0</v>
      </c>
      <c r="S91" s="70">
        <v>0.40971643360430221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0.10576815230978776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1.0956949505169007</v>
      </c>
      <c r="M92" s="70">
        <v>0</v>
      </c>
      <c r="N92" s="70">
        <v>1.4489786074838307E-3</v>
      </c>
      <c r="O92" s="70">
        <v>2.0189863847648315E-3</v>
      </c>
      <c r="P92" s="70">
        <v>1.2740593321777851</v>
      </c>
      <c r="Q92" s="70">
        <v>0</v>
      </c>
      <c r="R92" s="70">
        <v>0</v>
      </c>
      <c r="S92" s="70">
        <v>2.4789903999967464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1.3696186881461401</v>
      </c>
      <c r="M93" s="70">
        <v>0</v>
      </c>
      <c r="N93" s="70">
        <v>0</v>
      </c>
      <c r="O93" s="70">
        <v>0</v>
      </c>
      <c r="P93" s="70">
        <v>2.3193912383465687E-2</v>
      </c>
      <c r="Q93" s="70">
        <v>0</v>
      </c>
      <c r="R93" s="70">
        <v>0</v>
      </c>
      <c r="S93" s="70">
        <v>1.3928126005295951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0.2224184888516838</v>
      </c>
      <c r="Q94" s="70">
        <v>0</v>
      </c>
      <c r="R94" s="70">
        <v>0</v>
      </c>
      <c r="S94" s="70">
        <v>0.22241848885167315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1.5301791547690513E-3</v>
      </c>
      <c r="P95" s="70">
        <v>0</v>
      </c>
      <c r="Q95" s="70">
        <v>0</v>
      </c>
      <c r="R95" s="70">
        <v>0.10968504590784889</v>
      </c>
      <c r="S95" s="70">
        <v>0.11121522506260817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2.4708898359198095E-3</v>
      </c>
      <c r="O96" s="70">
        <v>1.9127239434615362E-3</v>
      </c>
      <c r="P96" s="70">
        <v>0.73061562333815289</v>
      </c>
      <c r="Q96" s="70">
        <v>0</v>
      </c>
      <c r="R96" s="70">
        <v>0</v>
      </c>
      <c r="S96" s="70">
        <v>0.73499923711753468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0.72275744829489597</v>
      </c>
      <c r="Q97" s="70">
        <v>0</v>
      </c>
      <c r="R97" s="70">
        <v>0</v>
      </c>
      <c r="S97" s="70">
        <v>0.72275744829491373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4.7504430152741861E-2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4.6183177224357053E-2</v>
      </c>
      <c r="S99" s="70">
        <v>4.6183177224378369E-2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5.7728971530446316E-2</v>
      </c>
      <c r="S100" s="70">
        <v>5.7728971530451645E-2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3.7094499999998476E-2</v>
      </c>
      <c r="Q101" s="70">
        <v>0</v>
      </c>
      <c r="R101" s="70">
        <v>0</v>
      </c>
      <c r="S101" s="70">
        <v>3.7094499999994923E-2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0.19717211910775845</v>
      </c>
      <c r="Q102" s="70">
        <v>0</v>
      </c>
      <c r="R102" s="70">
        <v>0</v>
      </c>
      <c r="S102" s="70">
        <v>0.197172119107762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2.4187500000000028E-2</v>
      </c>
      <c r="Q103" s="70">
        <v>0</v>
      </c>
      <c r="R103" s="70">
        <v>0</v>
      </c>
      <c r="S103" s="70">
        <v>2.4187499999982265E-2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</row>
    <row r="106" spans="1:19">
      <c r="A106" t="s">
        <v>228</v>
      </c>
      <c r="B106" s="69" t="s">
        <v>146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3.0878999999998769E-2</v>
      </c>
      <c r="Q107" s="70">
        <v>0</v>
      </c>
      <c r="R107" s="70">
        <v>0</v>
      </c>
      <c r="S107" s="70">
        <v>3.0878999999998769E-2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3.8598750000002013E-2</v>
      </c>
      <c r="Q108" s="70">
        <v>0</v>
      </c>
      <c r="R108" s="70">
        <v>0</v>
      </c>
      <c r="S108" s="70">
        <v>3.8598750000005566E-2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</row>
    <row r="125" spans="1:19">
      <c r="A125" t="s">
        <v>228</v>
      </c>
      <c r="B125" s="69" t="s">
        <v>165</v>
      </c>
      <c r="C125" s="70">
        <v>7.3994645257913216E-4</v>
      </c>
      <c r="D125" s="70">
        <v>0</v>
      </c>
      <c r="E125" s="70">
        <v>1.1896148930425898E-3</v>
      </c>
      <c r="F125" s="70">
        <v>0</v>
      </c>
      <c r="G125" s="70">
        <v>0</v>
      </c>
      <c r="H125" s="70">
        <v>0</v>
      </c>
      <c r="I125" s="70">
        <v>8.8147605595945144E-4</v>
      </c>
      <c r="J125" s="70">
        <v>0</v>
      </c>
      <c r="K125" s="70">
        <v>8.1338620306910248E-5</v>
      </c>
      <c r="L125" s="70">
        <v>1.516192941120309E-2</v>
      </c>
      <c r="M125" s="70">
        <v>0</v>
      </c>
      <c r="N125" s="70">
        <v>1.6163029503246662E-5</v>
      </c>
      <c r="O125" s="70">
        <v>2.7842185553894616E-4</v>
      </c>
      <c r="P125" s="70">
        <v>1.2027928959586376E-2</v>
      </c>
      <c r="Q125" s="70">
        <v>0</v>
      </c>
      <c r="R125" s="70">
        <v>1.2531703859847809E-2</v>
      </c>
      <c r="S125" s="70">
        <v>4.2908523137569432E-2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7.3994645257910441E-4</v>
      </c>
      <c r="D142" s="70">
        <v>0</v>
      </c>
      <c r="E142" s="70">
        <v>1.1896148930428119E-3</v>
      </c>
      <c r="F142" s="70">
        <v>0</v>
      </c>
      <c r="G142" s="70">
        <v>0</v>
      </c>
      <c r="H142" s="70">
        <v>0</v>
      </c>
      <c r="I142" s="70">
        <v>8.8147605595956247E-4</v>
      </c>
      <c r="J142" s="70">
        <v>0</v>
      </c>
      <c r="K142" s="70">
        <v>8.1338620306906778E-5</v>
      </c>
      <c r="L142" s="70">
        <v>1.5161929411199537E-2</v>
      </c>
      <c r="M142" s="70">
        <v>0</v>
      </c>
      <c r="N142" s="70">
        <v>1.6163029503246662E-5</v>
      </c>
      <c r="O142" s="70">
        <v>2.7842185553894616E-4</v>
      </c>
      <c r="P142" s="70">
        <v>1.2027928959589929E-2</v>
      </c>
      <c r="Q142" s="70">
        <v>0</v>
      </c>
      <c r="R142" s="70">
        <v>1.2531703859846033E-2</v>
      </c>
      <c r="S142" s="70">
        <v>4.2908523137569432E-2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0</v>
      </c>
      <c r="Q169" s="70">
        <v>0</v>
      </c>
      <c r="R169" s="70">
        <v>0</v>
      </c>
      <c r="S169" s="70">
        <v>0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28515625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2" style="45" bestFit="1" customWidth="1"/>
    <col min="15" max="15" width="9" style="45" bestFit="1" customWidth="1"/>
    <col min="16" max="16" width="12" style="45" bestFit="1" customWidth="1"/>
    <col min="17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0.1277295488612627</v>
      </c>
      <c r="D10" s="70">
        <v>0</v>
      </c>
      <c r="E10" s="70">
        <v>0.34225844514848969</v>
      </c>
      <c r="F10" s="70">
        <v>0</v>
      </c>
      <c r="G10" s="70">
        <v>0</v>
      </c>
      <c r="H10" s="70">
        <v>0</v>
      </c>
      <c r="I10" s="70">
        <v>9.3267889970293144E-2</v>
      </c>
      <c r="J10" s="70">
        <v>0</v>
      </c>
      <c r="K10" s="70">
        <v>2.2203922543802025E-2</v>
      </c>
      <c r="L10" s="70">
        <v>4.3097637353848404</v>
      </c>
      <c r="M10" s="70">
        <v>0</v>
      </c>
      <c r="N10" s="70">
        <v>8.7686738528677324E-3</v>
      </c>
      <c r="O10" s="70">
        <v>0.11121102602735786</v>
      </c>
      <c r="P10" s="70">
        <v>0.83644970638243388</v>
      </c>
      <c r="Q10" s="70">
        <v>0</v>
      </c>
      <c r="R10" s="70">
        <v>2.9182971928838466</v>
      </c>
      <c r="S10" s="70">
        <v>8.7699501410551939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0.18582316614042799</v>
      </c>
      <c r="D38" s="70">
        <v>0.13231973597817043</v>
      </c>
      <c r="E38" s="70">
        <v>7.257055334064888E-2</v>
      </c>
      <c r="F38" s="70">
        <v>5.2877199823022911</v>
      </c>
      <c r="G38" s="70">
        <v>1.2852105610884208</v>
      </c>
      <c r="H38" s="70">
        <v>0.18978598201645022</v>
      </c>
      <c r="I38" s="70">
        <v>0.7176727403954225</v>
      </c>
      <c r="J38" s="70">
        <v>0.78021910166044617</v>
      </c>
      <c r="K38" s="70">
        <v>2.1337362266242561E-2</v>
      </c>
      <c r="L38" s="70">
        <v>2.2089572400000028</v>
      </c>
      <c r="M38" s="70">
        <v>1.2828777519671175</v>
      </c>
      <c r="N38" s="70">
        <v>0.38211637712104574</v>
      </c>
      <c r="O38" s="70">
        <v>0.74441094326966384</v>
      </c>
      <c r="P38" s="70">
        <v>2.5431982768163883</v>
      </c>
      <c r="Q38" s="70">
        <v>0.10439684191674604</v>
      </c>
      <c r="R38" s="70">
        <v>1.1025205380326577</v>
      </c>
      <c r="S38" s="70">
        <v>17.04113715431215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6.793778516743787E-3</v>
      </c>
      <c r="D43" s="70">
        <v>0</v>
      </c>
      <c r="E43" s="70">
        <v>1.6182565408207727E-2</v>
      </c>
      <c r="F43" s="70">
        <v>0</v>
      </c>
      <c r="G43" s="70">
        <v>0</v>
      </c>
      <c r="H43" s="70">
        <v>0</v>
      </c>
      <c r="I43" s="70">
        <v>9.5367700316308923E-3</v>
      </c>
      <c r="J43" s="70">
        <v>0</v>
      </c>
      <c r="K43" s="70">
        <v>2.2703816197388593E-3</v>
      </c>
      <c r="L43" s="70">
        <v>0.20082645543224409</v>
      </c>
      <c r="M43" s="70">
        <v>0</v>
      </c>
      <c r="N43" s="70">
        <v>8.9660896203191953E-4</v>
      </c>
      <c r="O43" s="70">
        <v>1.1371480372745713E-2</v>
      </c>
      <c r="P43" s="70">
        <v>6.5086202650845415E-2</v>
      </c>
      <c r="Q43" s="70">
        <v>0</v>
      </c>
      <c r="R43" s="70">
        <v>7.9258726006558256E-2</v>
      </c>
      <c r="S43" s="70">
        <v>0.39222296900074483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5.1774505627186773E-2</v>
      </c>
      <c r="D48" s="70">
        <v>3.6867248886570447E-2</v>
      </c>
      <c r="E48" s="70">
        <v>2.0219785295575499E-2</v>
      </c>
      <c r="F48" s="70">
        <v>1.4732774909873987</v>
      </c>
      <c r="G48" s="70">
        <v>0.35808851398488084</v>
      </c>
      <c r="H48" s="70">
        <v>5.2878635091420489E-2</v>
      </c>
      <c r="I48" s="70">
        <v>0.19995973649487264</v>
      </c>
      <c r="J48" s="70">
        <v>0.21738655684528752</v>
      </c>
      <c r="K48" s="70">
        <v>5.9450681293851462E-3</v>
      </c>
      <c r="L48" s="70">
        <v>0.61546507589999955</v>
      </c>
      <c r="M48" s="70">
        <v>0.35743854099451378</v>
      </c>
      <c r="N48" s="70">
        <v>0.10646620078867586</v>
      </c>
      <c r="O48" s="70">
        <v>0.20740960006100473</v>
      </c>
      <c r="P48" s="70">
        <v>0.70859213212725702</v>
      </c>
      <c r="Q48" s="70">
        <v>2.9087303760579233E-2</v>
      </c>
      <c r="R48" s="70">
        <v>0.30718697235695558</v>
      </c>
      <c r="S48" s="70">
        <v>4.7480433673315723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0.29368130122617353</v>
      </c>
      <c r="D52" s="70">
        <v>0</v>
      </c>
      <c r="E52" s="70">
        <v>0.69953956469838308</v>
      </c>
      <c r="F52" s="70">
        <v>0</v>
      </c>
      <c r="G52" s="70">
        <v>0</v>
      </c>
      <c r="H52" s="70">
        <v>0</v>
      </c>
      <c r="I52" s="70">
        <v>0.41225527524652694</v>
      </c>
      <c r="J52" s="70">
        <v>0</v>
      </c>
      <c r="K52" s="70">
        <v>9.8144004359517895E-2</v>
      </c>
      <c r="L52" s="70">
        <v>8.681321389359935</v>
      </c>
      <c r="M52" s="70">
        <v>0</v>
      </c>
      <c r="N52" s="70">
        <v>3.8758591557204514E-2</v>
      </c>
      <c r="O52" s="70">
        <v>0.49156609160943909</v>
      </c>
      <c r="P52" s="70">
        <v>2.8135448689210847</v>
      </c>
      <c r="Q52" s="70">
        <v>0</v>
      </c>
      <c r="R52" s="70">
        <v>3.4261943820758018</v>
      </c>
      <c r="S52" s="70">
        <v>16.955005469054065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0.21144637500554142</v>
      </c>
      <c r="D54" s="70">
        <v>0</v>
      </c>
      <c r="E54" s="70">
        <v>0.50365857312280049</v>
      </c>
      <c r="F54" s="70">
        <v>0</v>
      </c>
      <c r="G54" s="70">
        <v>0</v>
      </c>
      <c r="H54" s="70">
        <v>0</v>
      </c>
      <c r="I54" s="70">
        <v>0.29681795594011828</v>
      </c>
      <c r="J54" s="70">
        <v>0</v>
      </c>
      <c r="K54" s="70">
        <v>7.0662292300202378E-2</v>
      </c>
      <c r="L54" s="70">
        <v>6.2504283737987265</v>
      </c>
      <c r="M54" s="70">
        <v>0</v>
      </c>
      <c r="N54" s="70">
        <v>2.790563665740442E-2</v>
      </c>
      <c r="O54" s="70">
        <v>0.35392061977553824</v>
      </c>
      <c r="P54" s="70">
        <v>2.0257124337331742</v>
      </c>
      <c r="Q54" s="70">
        <v>0</v>
      </c>
      <c r="R54" s="70">
        <v>2.4668114010988313</v>
      </c>
      <c r="S54" s="70">
        <v>12.207363661432325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0.10282237159889207</v>
      </c>
      <c r="D56" s="70">
        <v>5.2441115793586068E-2</v>
      </c>
      <c r="E56" s="70">
        <v>0.1163547081481997</v>
      </c>
      <c r="F56" s="70">
        <v>2.0956354985603625</v>
      </c>
      <c r="G56" s="70">
        <v>0.50935618450974873</v>
      </c>
      <c r="H56" s="70">
        <v>7.5216207055962075E-2</v>
      </c>
      <c r="I56" s="70">
        <v>0.28442891759689215</v>
      </c>
      <c r="J56" s="70">
        <v>0.30921736619314932</v>
      </c>
      <c r="K56" s="70">
        <v>8.4564488967717177E-3</v>
      </c>
      <c r="L56" s="70">
        <v>1.9921636067974617</v>
      </c>
      <c r="M56" s="70">
        <v>0.50843164281269448</v>
      </c>
      <c r="N56" s="70">
        <v>0.15144081894583106</v>
      </c>
      <c r="O56" s="70">
        <v>0.29502583409369709</v>
      </c>
      <c r="P56" s="70">
        <v>1.1209438599599082</v>
      </c>
      <c r="Q56" s="70">
        <v>4.1374681070584729E-2</v>
      </c>
      <c r="R56" s="70">
        <v>1.4572300194818446</v>
      </c>
      <c r="S56" s="70">
        <v>9.1205392815155975</v>
      </c>
    </row>
    <row r="57" spans="1:19">
      <c r="A57" t="s">
        <v>228</v>
      </c>
      <c r="B57" s="69" t="s">
        <v>96</v>
      </c>
      <c r="C57" s="70">
        <v>0.21572495551708226</v>
      </c>
      <c r="D57" s="70">
        <v>0.13075234164284455</v>
      </c>
      <c r="E57" s="70">
        <v>0.16426173855064152</v>
      </c>
      <c r="F57" s="70">
        <v>5.2250842591747233</v>
      </c>
      <c r="G57" s="70">
        <v>1.269986590618255</v>
      </c>
      <c r="H57" s="70">
        <v>0.18753787087159646</v>
      </c>
      <c r="I57" s="70">
        <v>0.71783513684607803</v>
      </c>
      <c r="J57" s="70">
        <v>0.77097701096842552</v>
      </c>
      <c r="K57" s="70">
        <v>2.3147118356660445E-2</v>
      </c>
      <c r="L57" s="70">
        <v>3.3577190266680645</v>
      </c>
      <c r="M57" s="70">
        <v>1.2676814148033175</v>
      </c>
      <c r="N57" s="70">
        <v>0.37840453139442354</v>
      </c>
      <c r="O57" s="70">
        <v>0.74592333842382708</v>
      </c>
      <c r="P57" s="70">
        <v>2.5515511069705035</v>
      </c>
      <c r="Q57" s="70">
        <v>0.10316020841353765</v>
      </c>
      <c r="R57" s="70">
        <v>2.068248642526207</v>
      </c>
      <c r="S57" s="70">
        <v>19.177995291746157</v>
      </c>
    </row>
    <row r="58" spans="1:19">
      <c r="A58" t="s">
        <v>228</v>
      </c>
      <c r="B58" s="69" t="s">
        <v>97</v>
      </c>
      <c r="C58" s="70">
        <v>5.1016283600469059E-2</v>
      </c>
      <c r="D58" s="70">
        <v>3.5095208261862021E-2</v>
      </c>
      <c r="E58" s="70">
        <v>2.4420879492372372E-2</v>
      </c>
      <c r="F58" s="70">
        <v>1.4024637567287979</v>
      </c>
      <c r="G58" s="70">
        <v>0.34087683117189638</v>
      </c>
      <c r="H58" s="70">
        <v>5.0337000106680407E-2</v>
      </c>
      <c r="I58" s="70">
        <v>0.19039796048484048</v>
      </c>
      <c r="J58" s="70">
        <v>0.2069377758369555</v>
      </c>
      <c r="K58" s="70">
        <v>5.671070830294056E-3</v>
      </c>
      <c r="L58" s="70">
        <v>0.65180295611210681</v>
      </c>
      <c r="M58" s="70">
        <v>0.34025809942080487</v>
      </c>
      <c r="N58" s="70">
        <v>0.10135349800002524</v>
      </c>
      <c r="O58" s="70">
        <v>0.19749924238077199</v>
      </c>
      <c r="P58" s="70">
        <v>0.74640518200518713</v>
      </c>
      <c r="Q58" s="70">
        <v>2.7689209639545298E-2</v>
      </c>
      <c r="R58" s="70">
        <v>0.35211041036679447</v>
      </c>
      <c r="S58" s="70">
        <v>4.7243353644393835</v>
      </c>
    </row>
    <row r="59" spans="1:19">
      <c r="A59" t="s">
        <v>228</v>
      </c>
      <c r="B59" s="69" t="s">
        <v>98</v>
      </c>
      <c r="C59" s="70">
        <v>0.51481516991663923</v>
      </c>
      <c r="D59" s="70">
        <v>1.3047148466719505E-2</v>
      </c>
      <c r="E59" s="70">
        <v>1.2262734411758265</v>
      </c>
      <c r="F59" s="70">
        <v>0.11355443954887434</v>
      </c>
      <c r="G59" s="70">
        <v>7.005933629022465E-3</v>
      </c>
      <c r="H59" s="70">
        <v>1.9277906518725407E-3</v>
      </c>
      <c r="I59" s="70">
        <v>0.72267205535031387</v>
      </c>
      <c r="J59" s="70">
        <v>4.2943206001017753E-2</v>
      </c>
      <c r="K59" s="70">
        <v>0.17204371565261295</v>
      </c>
      <c r="L59" s="70">
        <v>15.218115445226637</v>
      </c>
      <c r="M59" s="70">
        <v>9.5993763763777551E-3</v>
      </c>
      <c r="N59" s="70">
        <v>7.2434134468928546E-2</v>
      </c>
      <c r="O59" s="70">
        <v>0.8627030282686512</v>
      </c>
      <c r="P59" s="70">
        <v>6.4094433763224501</v>
      </c>
      <c r="Q59" s="70">
        <v>1.1726957092262347E-3</v>
      </c>
      <c r="R59" s="70">
        <v>6.0153420446516535</v>
      </c>
      <c r="S59" s="70">
        <v>31.403093001416792</v>
      </c>
    </row>
    <row r="60" spans="1:19">
      <c r="A60" t="s">
        <v>228</v>
      </c>
      <c r="B60" s="69" t="s">
        <v>99</v>
      </c>
      <c r="C60" s="70">
        <v>0.21837784184624009</v>
      </c>
      <c r="D60" s="70">
        <v>3.3523702066972028E-2</v>
      </c>
      <c r="E60" s="70">
        <v>0.49446565916482532</v>
      </c>
      <c r="F60" s="70">
        <v>0.29176989972396683</v>
      </c>
      <c r="G60" s="70">
        <v>1.8001238529584906E-2</v>
      </c>
      <c r="H60" s="70">
        <v>4.9533183151643234E-3</v>
      </c>
      <c r="I60" s="70">
        <v>0.29829048272156955</v>
      </c>
      <c r="J60" s="70">
        <v>0.11033945443717963</v>
      </c>
      <c r="K60" s="70">
        <v>6.511098887181338E-2</v>
      </c>
      <c r="L60" s="70">
        <v>6.1256953154007476</v>
      </c>
      <c r="M60" s="70">
        <v>2.4664901644315673E-2</v>
      </c>
      <c r="N60" s="70">
        <v>3.6350095615653277E-2</v>
      </c>
      <c r="O60" s="70">
        <v>0.32175808779442594</v>
      </c>
      <c r="P60" s="70">
        <v>3.7199239761330105</v>
      </c>
      <c r="Q60" s="70">
        <v>3.0131566044178659E-3</v>
      </c>
      <c r="R60" s="70">
        <v>2.7499546646131954</v>
      </c>
      <c r="S60" s="70">
        <v>14.516192783483078</v>
      </c>
    </row>
    <row r="61" spans="1:19">
      <c r="A61" t="s">
        <v>228</v>
      </c>
      <c r="B61" s="69" t="s">
        <v>101</v>
      </c>
      <c r="C61" s="70">
        <v>6.5987525577616113E-2</v>
      </c>
      <c r="D61" s="70">
        <v>0</v>
      </c>
      <c r="E61" s="70">
        <v>0.15794669382887694</v>
      </c>
      <c r="F61" s="70">
        <v>125.59775361523752</v>
      </c>
      <c r="G61" s="70">
        <v>71.46028050118575</v>
      </c>
      <c r="H61" s="70">
        <v>0</v>
      </c>
      <c r="I61" s="70">
        <v>25.237857359983778</v>
      </c>
      <c r="J61" s="70">
        <v>0</v>
      </c>
      <c r="K61" s="70">
        <v>2.1639054218586029E-2</v>
      </c>
      <c r="L61" s="70">
        <v>1.9613831435975158</v>
      </c>
      <c r="M61" s="70">
        <v>0</v>
      </c>
      <c r="N61" s="70">
        <v>3.5271170805060637</v>
      </c>
      <c r="O61" s="70">
        <v>0.10838181484209386</v>
      </c>
      <c r="P61" s="70">
        <v>1.5146056314887666</v>
      </c>
      <c r="Q61" s="70">
        <v>0</v>
      </c>
      <c r="R61" s="70">
        <v>4.8104732298333985</v>
      </c>
      <c r="S61" s="70">
        <v>234.46342565029994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0.53883125317534564</v>
      </c>
      <c r="G62" s="70">
        <v>0</v>
      </c>
      <c r="H62" s="70">
        <v>0</v>
      </c>
      <c r="I62" s="70">
        <v>0</v>
      </c>
      <c r="J62" s="70">
        <v>0.39647235404073511</v>
      </c>
      <c r="K62" s="70">
        <v>0</v>
      </c>
      <c r="L62" s="70">
        <v>0</v>
      </c>
      <c r="M62" s="70">
        <v>0.36123595263136821</v>
      </c>
      <c r="N62" s="70">
        <v>1.2489878118456588E-2</v>
      </c>
      <c r="O62" s="70">
        <v>0</v>
      </c>
      <c r="P62" s="70">
        <v>0</v>
      </c>
      <c r="Q62" s="70">
        <v>0.36768084357165248</v>
      </c>
      <c r="R62" s="70">
        <v>0.10182990140212667</v>
      </c>
      <c r="S62" s="70">
        <v>1.7785401829396505</v>
      </c>
    </row>
    <row r="63" spans="1:19">
      <c r="A63" t="s">
        <v>228</v>
      </c>
      <c r="B63" s="69" t="s">
        <v>103</v>
      </c>
      <c r="C63" s="70">
        <v>0.14588624808332362</v>
      </c>
      <c r="D63" s="70">
        <v>1.0327158003263794</v>
      </c>
      <c r="E63" s="70">
        <v>0.23800881064037194</v>
      </c>
      <c r="F63" s="70">
        <v>2.2110700048509671</v>
      </c>
      <c r="G63" s="70">
        <v>1.0341397210515311</v>
      </c>
      <c r="H63" s="70">
        <v>5.6614854001877379E-2</v>
      </c>
      <c r="I63" s="70">
        <v>0.38939170679955737</v>
      </c>
      <c r="J63" s="70">
        <v>0.70660948168767312</v>
      </c>
      <c r="K63" s="70">
        <v>3.6692833835843208E-2</v>
      </c>
      <c r="L63" s="70">
        <v>3.3408024949127224</v>
      </c>
      <c r="M63" s="70">
        <v>0.74201549584166759</v>
      </c>
      <c r="N63" s="70">
        <v>0.28317192700111082</v>
      </c>
      <c r="O63" s="70">
        <v>0.47310642061991093</v>
      </c>
      <c r="P63" s="70">
        <v>2.9622940961403543</v>
      </c>
      <c r="Q63" s="70">
        <v>0.89515714001126245</v>
      </c>
      <c r="R63" s="70">
        <v>3.0285912050434938</v>
      </c>
      <c r="S63" s="70">
        <v>17.576268240848037</v>
      </c>
    </row>
    <row r="64" spans="1:19">
      <c r="A64" t="s">
        <v>228</v>
      </c>
      <c r="B64" s="69" t="s">
        <v>104</v>
      </c>
      <c r="C64" s="70">
        <v>0</v>
      </c>
      <c r="D64" s="70">
        <v>1.1922797885045595</v>
      </c>
      <c r="E64" s="70">
        <v>0.24642387933769072</v>
      </c>
      <c r="F64" s="70">
        <v>0.33025141323648199</v>
      </c>
      <c r="G64" s="70">
        <v>0.72043630660471081</v>
      </c>
      <c r="H64" s="70">
        <v>1.9762500151987439E-4</v>
      </c>
      <c r="I64" s="70">
        <v>5.933271577893251E-2</v>
      </c>
      <c r="J64" s="70">
        <v>0.24299918473464377</v>
      </c>
      <c r="K64" s="70">
        <v>0</v>
      </c>
      <c r="L64" s="70">
        <v>2.6699097000960563</v>
      </c>
      <c r="M64" s="70">
        <v>0.23620709342679724</v>
      </c>
      <c r="N64" s="70">
        <v>9.3000105369289265E-2</v>
      </c>
      <c r="O64" s="70">
        <v>0.12271435841942768</v>
      </c>
      <c r="P64" s="70">
        <v>1.7636625652105238</v>
      </c>
      <c r="Q64" s="70">
        <v>2.7044643347436237</v>
      </c>
      <c r="R64" s="70">
        <v>0.95471765367464556</v>
      </c>
      <c r="S64" s="70">
        <v>11.336596724138928</v>
      </c>
    </row>
    <row r="65" spans="1:19">
      <c r="A65" t="s">
        <v>228</v>
      </c>
      <c r="B65" s="69" t="s">
        <v>105</v>
      </c>
      <c r="C65" s="70">
        <v>0.36265204544925211</v>
      </c>
      <c r="D65" s="70">
        <v>0</v>
      </c>
      <c r="E65" s="70">
        <v>0.99737153884476637</v>
      </c>
      <c r="F65" s="70">
        <v>0.75088742377982953</v>
      </c>
      <c r="G65" s="70">
        <v>0</v>
      </c>
      <c r="H65" s="70">
        <v>0</v>
      </c>
      <c r="I65" s="70">
        <v>0.50907299236003922</v>
      </c>
      <c r="J65" s="70">
        <v>0.23020975395913634</v>
      </c>
      <c r="K65" s="70">
        <v>0.12119302039645252</v>
      </c>
      <c r="L65" s="70">
        <v>12.167039377783112</v>
      </c>
      <c r="M65" s="70">
        <v>0.52638355276481086</v>
      </c>
      <c r="N65" s="70">
        <v>0.13479048958319684</v>
      </c>
      <c r="O65" s="70">
        <v>0.60928945276992419</v>
      </c>
      <c r="P65" s="70">
        <v>3.5468363658709094</v>
      </c>
      <c r="Q65" s="70">
        <v>0.60459653357179377</v>
      </c>
      <c r="R65" s="70">
        <v>5.5771247436120923</v>
      </c>
      <c r="S65" s="70">
        <v>26.137447290745456</v>
      </c>
    </row>
    <row r="66" spans="1:19">
      <c r="A66" t="s">
        <v>228</v>
      </c>
      <c r="B66" s="69" t="s">
        <v>106</v>
      </c>
      <c r="C66" s="70">
        <v>0.34903556206164055</v>
      </c>
      <c r="D66" s="70">
        <v>0</v>
      </c>
      <c r="E66" s="70">
        <v>0.9935544730010859</v>
      </c>
      <c r="F66" s="70">
        <v>0.9281802877278551</v>
      </c>
      <c r="G66" s="70">
        <v>0.36796478025507895</v>
      </c>
      <c r="H66" s="70">
        <v>3.5843750275665887E-4</v>
      </c>
      <c r="I66" s="70">
        <v>0.5202631909931803</v>
      </c>
      <c r="J66" s="70">
        <v>1.0052492589548834</v>
      </c>
      <c r="K66" s="70">
        <v>0.11664259039162883</v>
      </c>
      <c r="L66" s="70">
        <v>12.074585423520375</v>
      </c>
      <c r="M66" s="70">
        <v>0.69327370285946799</v>
      </c>
      <c r="N66" s="70">
        <v>7.6656686879086777E-2</v>
      </c>
      <c r="O66" s="70">
        <v>0.58920675509343123</v>
      </c>
      <c r="P66" s="70">
        <v>4.2315518003331221</v>
      </c>
      <c r="Q66" s="70">
        <v>0.66338938329728769</v>
      </c>
      <c r="R66" s="70">
        <v>4.3791324129132363</v>
      </c>
      <c r="S66" s="70">
        <v>26.989044745784042</v>
      </c>
    </row>
    <row r="67" spans="1:19">
      <c r="A67" t="s">
        <v>228</v>
      </c>
      <c r="B67" s="69" t="s">
        <v>107</v>
      </c>
      <c r="C67" s="70">
        <v>0</v>
      </c>
      <c r="D67" s="70">
        <v>0.60896010703190395</v>
      </c>
      <c r="E67" s="70">
        <v>0</v>
      </c>
      <c r="F67" s="70">
        <v>0.37544371188988634</v>
      </c>
      <c r="G67" s="70">
        <v>0.34859821287322745</v>
      </c>
      <c r="H67" s="70">
        <v>2.4412500187753761E-4</v>
      </c>
      <c r="I67" s="70">
        <v>2.8709378602705726E-2</v>
      </c>
      <c r="J67" s="70">
        <v>0.27625170475095384</v>
      </c>
      <c r="K67" s="70">
        <v>0</v>
      </c>
      <c r="L67" s="70">
        <v>0</v>
      </c>
      <c r="M67" s="70">
        <v>0</v>
      </c>
      <c r="N67" s="70">
        <v>0.15991621351864982</v>
      </c>
      <c r="O67" s="70">
        <v>6.1717850820026676E-2</v>
      </c>
      <c r="P67" s="70">
        <v>1.0310620367632453</v>
      </c>
      <c r="Q67" s="70">
        <v>0.37848151511992612</v>
      </c>
      <c r="R67" s="70">
        <v>1.052367917386924</v>
      </c>
      <c r="S67" s="70">
        <v>4.3217527737593855</v>
      </c>
    </row>
    <row r="68" spans="1:19">
      <c r="A68" t="s">
        <v>228</v>
      </c>
      <c r="B68" s="69" t="s">
        <v>108</v>
      </c>
      <c r="C68" s="70">
        <v>0</v>
      </c>
      <c r="D68" s="70">
        <v>0.57690957508285656</v>
      </c>
      <c r="E68" s="70">
        <v>0</v>
      </c>
      <c r="F68" s="70">
        <v>0</v>
      </c>
      <c r="G68" s="70">
        <v>0.48803749802253549</v>
      </c>
      <c r="H68" s="70">
        <v>5.1731250397868411E-4</v>
      </c>
      <c r="I68" s="70">
        <v>4.0193130043796543E-2</v>
      </c>
      <c r="J68" s="70">
        <v>0</v>
      </c>
      <c r="K68" s="70">
        <v>0</v>
      </c>
      <c r="L68" s="70">
        <v>0</v>
      </c>
      <c r="M68" s="70">
        <v>0</v>
      </c>
      <c r="N68" s="70">
        <v>0.11183054883401944</v>
      </c>
      <c r="O68" s="70">
        <v>5.8469542882129133E-2</v>
      </c>
      <c r="P68" s="70">
        <v>1.1545129538812375</v>
      </c>
      <c r="Q68" s="70">
        <v>0.75536377188317427</v>
      </c>
      <c r="R68" s="70">
        <v>0.94267437844274582</v>
      </c>
      <c r="S68" s="70">
        <v>4.1285087115763872</v>
      </c>
    </row>
    <row r="69" spans="1:19">
      <c r="A69" t="s">
        <v>228</v>
      </c>
      <c r="B69" s="69" t="s">
        <v>109</v>
      </c>
      <c r="C69" s="70">
        <v>0</v>
      </c>
      <c r="D69" s="70">
        <v>0.80767340511598018</v>
      </c>
      <c r="E69" s="70">
        <v>0.15103399056181033</v>
      </c>
      <c r="F69" s="70">
        <v>0</v>
      </c>
      <c r="G69" s="70">
        <v>1.0341746981906113</v>
      </c>
      <c r="H69" s="70">
        <v>2.0925000160931795E-4</v>
      </c>
      <c r="I69" s="70">
        <v>8.5171156521369085E-2</v>
      </c>
      <c r="J69" s="70">
        <v>0</v>
      </c>
      <c r="K69" s="70">
        <v>0</v>
      </c>
      <c r="L69" s="70">
        <v>1.636396267800805</v>
      </c>
      <c r="M69" s="70">
        <v>0</v>
      </c>
      <c r="N69" s="70">
        <v>7.8344580829826427E-2</v>
      </c>
      <c r="O69" s="70">
        <v>0.12603434799036961</v>
      </c>
      <c r="P69" s="70">
        <v>1.5578209181867422</v>
      </c>
      <c r="Q69" s="70">
        <v>0.34309531991463782</v>
      </c>
      <c r="R69" s="70">
        <v>1.2649818954883045</v>
      </c>
      <c r="S69" s="70">
        <v>7.0849358306020349</v>
      </c>
    </row>
    <row r="70" spans="1:19">
      <c r="A70" t="s">
        <v>228</v>
      </c>
      <c r="B70" s="69" t="s">
        <v>110</v>
      </c>
      <c r="C70" s="70">
        <v>0</v>
      </c>
      <c r="D70" s="70">
        <v>1.7114984060791123</v>
      </c>
      <c r="E70" s="70">
        <v>0.14308483316382059</v>
      </c>
      <c r="F70" s="70">
        <v>0</v>
      </c>
      <c r="G70" s="70">
        <v>0.41831785544789568</v>
      </c>
      <c r="H70" s="70">
        <v>0</v>
      </c>
      <c r="I70" s="70">
        <v>3.4451254323251135E-2</v>
      </c>
      <c r="J70" s="70">
        <v>0</v>
      </c>
      <c r="K70" s="70">
        <v>0</v>
      </c>
      <c r="L70" s="70">
        <v>1.5502701484428769</v>
      </c>
      <c r="M70" s="70">
        <v>0</v>
      </c>
      <c r="N70" s="70">
        <v>0.15943004630747737</v>
      </c>
      <c r="O70" s="70">
        <v>0.13183042446142057</v>
      </c>
      <c r="P70" s="70">
        <v>1.0785378444204952</v>
      </c>
      <c r="Q70" s="70">
        <v>0.11191591569984372</v>
      </c>
      <c r="R70" s="70">
        <v>2.5981013587242501</v>
      </c>
      <c r="S70" s="70">
        <v>7.9374380870704044</v>
      </c>
    </row>
    <row r="71" spans="1:19">
      <c r="A71" t="s">
        <v>228</v>
      </c>
      <c r="B71" s="69" t="s">
        <v>111</v>
      </c>
      <c r="C71" s="70">
        <v>0</v>
      </c>
      <c r="D71" s="70">
        <v>0.69229149009942148</v>
      </c>
      <c r="E71" s="70">
        <v>0.20031876642934776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0.96461253680888603</v>
      </c>
      <c r="M71" s="70">
        <v>1.6293875581427919E-2</v>
      </c>
      <c r="N71" s="70">
        <v>7.3562281011919417E-2</v>
      </c>
      <c r="O71" s="70">
        <v>7.2577126911018475E-2</v>
      </c>
      <c r="P71" s="70">
        <v>0.79619698864668464</v>
      </c>
      <c r="Q71" s="70">
        <v>0.30833807987393147</v>
      </c>
      <c r="R71" s="70">
        <v>1.1861608421730665</v>
      </c>
      <c r="S71" s="70">
        <v>4.3103519875357961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0.28934932928683743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1.205765671011136</v>
      </c>
      <c r="M72" s="70">
        <v>0.3466110860624978</v>
      </c>
      <c r="N72" s="70">
        <v>4.1453620584609219E-2</v>
      </c>
      <c r="O72" s="70">
        <v>0</v>
      </c>
      <c r="P72" s="70">
        <v>0.6972029887269855</v>
      </c>
      <c r="Q72" s="70">
        <v>0</v>
      </c>
      <c r="R72" s="70">
        <v>0.29395733477949904</v>
      </c>
      <c r="S72" s="70">
        <v>2.874340030451549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0.13513567576582997</v>
      </c>
      <c r="F73" s="70">
        <v>0.59445254382572443</v>
      </c>
      <c r="G73" s="70">
        <v>0</v>
      </c>
      <c r="H73" s="70">
        <v>0</v>
      </c>
      <c r="I73" s="70">
        <v>0</v>
      </c>
      <c r="J73" s="70">
        <v>0.43739853252235861</v>
      </c>
      <c r="K73" s="70">
        <v>0</v>
      </c>
      <c r="L73" s="70">
        <v>4.5991347737138142</v>
      </c>
      <c r="M73" s="70">
        <v>4.5937804742202104E-2</v>
      </c>
      <c r="N73" s="70">
        <v>2.1151922075484109E-3</v>
      </c>
      <c r="O73" s="70">
        <v>3.3791456334490988E-3</v>
      </c>
      <c r="P73" s="70">
        <v>1.0507657884486576</v>
      </c>
      <c r="Q73" s="70">
        <v>0.24922299857157881</v>
      </c>
      <c r="R73" s="70">
        <v>4.6693909645476595E-2</v>
      </c>
      <c r="S73" s="70">
        <v>7.1642363650765901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0.17170179979658506</v>
      </c>
      <c r="F74" s="70">
        <v>0.2502958079265909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1.8603241781314352</v>
      </c>
      <c r="M74" s="70">
        <v>0.29786689576257075</v>
      </c>
      <c r="N74" s="70">
        <v>4.4821930112339814E-3</v>
      </c>
      <c r="O74" s="70">
        <v>7.1605705089741178E-3</v>
      </c>
      <c r="P74" s="70">
        <v>1.2203145035432641</v>
      </c>
      <c r="Q74" s="70">
        <v>0</v>
      </c>
      <c r="R74" s="70">
        <v>0.20375754046948202</v>
      </c>
      <c r="S74" s="70">
        <v>4.0159034891501051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2.4528989176808125</v>
      </c>
      <c r="G75" s="70">
        <v>0</v>
      </c>
      <c r="H75" s="70">
        <v>0</v>
      </c>
      <c r="I75" s="70">
        <v>0</v>
      </c>
      <c r="J75" s="70">
        <v>0.41437755712644453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0.35234893898601882</v>
      </c>
      <c r="Q75" s="70">
        <v>0</v>
      </c>
      <c r="R75" s="70">
        <v>0.15473297212471948</v>
      </c>
      <c r="S75" s="70">
        <v>3.374358385917958</v>
      </c>
    </row>
    <row r="76" spans="1:19">
      <c r="A76" t="s">
        <v>228</v>
      </c>
      <c r="B76" s="69" t="s">
        <v>116</v>
      </c>
      <c r="C76" s="70">
        <v>0.3686322544037024</v>
      </c>
      <c r="D76" s="70">
        <v>0</v>
      </c>
      <c r="E76" s="70">
        <v>0.87807036301830355</v>
      </c>
      <c r="F76" s="70">
        <v>0</v>
      </c>
      <c r="G76" s="70">
        <v>0</v>
      </c>
      <c r="H76" s="70">
        <v>0</v>
      </c>
      <c r="I76" s="70">
        <v>0.51746771370680733</v>
      </c>
      <c r="J76" s="70">
        <v>0</v>
      </c>
      <c r="K76" s="70">
        <v>0.12319151894316205</v>
      </c>
      <c r="L76" s="70">
        <v>10.896897628828953</v>
      </c>
      <c r="M76" s="70">
        <v>0</v>
      </c>
      <c r="N76" s="70">
        <v>8.0974253936579643E-2</v>
      </c>
      <c r="O76" s="70">
        <v>0.61991600212687281</v>
      </c>
      <c r="P76" s="70">
        <v>5.1908395989008156</v>
      </c>
      <c r="Q76" s="70">
        <v>0</v>
      </c>
      <c r="R76" s="70">
        <v>4.3830392159570835</v>
      </c>
      <c r="S76" s="70">
        <v>23.059028549822244</v>
      </c>
    </row>
    <row r="77" spans="1:19">
      <c r="A77" t="s">
        <v>228</v>
      </c>
      <c r="B77" s="69" t="s">
        <v>117</v>
      </c>
      <c r="C77" s="70">
        <v>0</v>
      </c>
      <c r="D77" s="70">
        <v>1.8678950102382075E-3</v>
      </c>
      <c r="E77" s="70">
        <v>0</v>
      </c>
      <c r="F77" s="70">
        <v>1.6257021337992228E-2</v>
      </c>
      <c r="G77" s="70">
        <v>1.0030044879982825E-3</v>
      </c>
      <c r="H77" s="70">
        <v>4.2324214980782315E-4</v>
      </c>
      <c r="I77" s="70">
        <v>0</v>
      </c>
      <c r="J77" s="70">
        <v>6.1479640871358043E-3</v>
      </c>
      <c r="K77" s="70">
        <v>0</v>
      </c>
      <c r="L77" s="70">
        <v>0</v>
      </c>
      <c r="M77" s="70">
        <v>1.3742947189241406E-3</v>
      </c>
      <c r="N77" s="70">
        <v>6.4301116860931984E-4</v>
      </c>
      <c r="O77" s="70">
        <v>1.4335299112122613E-4</v>
      </c>
      <c r="P77" s="70">
        <v>0.22071265749728752</v>
      </c>
      <c r="Q77" s="70">
        <v>0.20443975133959302</v>
      </c>
      <c r="R77" s="70">
        <v>1.4051529362141935E-2</v>
      </c>
      <c r="S77" s="70">
        <v>0.4670637241509894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3.3388106936966366E-2</v>
      </c>
      <c r="O78" s="70">
        <v>0</v>
      </c>
      <c r="P78" s="70">
        <v>0.22685512946834763</v>
      </c>
      <c r="Q78" s="70">
        <v>0.25533982794797616</v>
      </c>
      <c r="R78" s="70">
        <v>9.1819565876207321E-2</v>
      </c>
      <c r="S78" s="70">
        <v>0.60758669273081978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0.29437182420406316</v>
      </c>
      <c r="H79" s="70">
        <v>0</v>
      </c>
      <c r="I79" s="70">
        <v>2.4243475264508874E-2</v>
      </c>
      <c r="J79" s="70">
        <v>0</v>
      </c>
      <c r="K79" s="70">
        <v>0</v>
      </c>
      <c r="L79" s="70">
        <v>0</v>
      </c>
      <c r="M79" s="70">
        <v>0</v>
      </c>
      <c r="N79" s="70">
        <v>1.6058414723730152E-2</v>
      </c>
      <c r="O79" s="70">
        <v>0</v>
      </c>
      <c r="P79" s="70">
        <v>0.91232995723471788</v>
      </c>
      <c r="Q79" s="70">
        <v>0</v>
      </c>
      <c r="R79" s="70">
        <v>2.168662024270418E-2</v>
      </c>
      <c r="S79" s="70">
        <v>1.2686902916698273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0.36796478025507895</v>
      </c>
      <c r="H80" s="70">
        <v>3.1387500241408794E-4</v>
      </c>
      <c r="I80" s="70">
        <v>3.030434408063698E-2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9.3217924694897647E-2</v>
      </c>
      <c r="Q80" s="70">
        <v>0.43542160134286334</v>
      </c>
      <c r="R80" s="70">
        <v>0</v>
      </c>
      <c r="S80" s="70">
        <v>0.93587152544228047</v>
      </c>
    </row>
    <row r="81" spans="1:19">
      <c r="A81" t="s">
        <v>228</v>
      </c>
      <c r="B81" s="69" t="s">
        <v>121</v>
      </c>
      <c r="C81" s="70">
        <v>0</v>
      </c>
      <c r="D81" s="70">
        <v>1.0961281926574014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1.0811250083148316E-2</v>
      </c>
      <c r="O81" s="70">
        <v>0.11109213147604713</v>
      </c>
      <c r="P81" s="70">
        <v>0.41282607560066253</v>
      </c>
      <c r="Q81" s="70">
        <v>7.1676485335855133E-2</v>
      </c>
      <c r="R81" s="70">
        <v>0.12430073730492097</v>
      </c>
      <c r="S81" s="70">
        <v>1.8268348724579937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0.27887857029858765</v>
      </c>
      <c r="H82" s="70">
        <v>0</v>
      </c>
      <c r="I82" s="70">
        <v>2.2967502882167423E-2</v>
      </c>
      <c r="J82" s="70">
        <v>0</v>
      </c>
      <c r="K82" s="70">
        <v>0</v>
      </c>
      <c r="L82" s="70">
        <v>0</v>
      </c>
      <c r="M82" s="70">
        <v>0</v>
      </c>
      <c r="N82" s="70">
        <v>3.943017567844187E-2</v>
      </c>
      <c r="O82" s="70">
        <v>0</v>
      </c>
      <c r="P82" s="70">
        <v>0.49016773410247083</v>
      </c>
      <c r="Q82" s="70">
        <v>0</v>
      </c>
      <c r="R82" s="70">
        <v>1.6639525555874499</v>
      </c>
      <c r="S82" s="70">
        <v>2.4953965385491301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0.34859821287322745</v>
      </c>
      <c r="H83" s="70">
        <v>0</v>
      </c>
      <c r="I83" s="70">
        <v>2.8709378602709279E-2</v>
      </c>
      <c r="J83" s="70">
        <v>0</v>
      </c>
      <c r="K83" s="70">
        <v>0</v>
      </c>
      <c r="L83" s="70">
        <v>0</v>
      </c>
      <c r="M83" s="70">
        <v>0</v>
      </c>
      <c r="N83" s="70">
        <v>6.0935519139988514E-2</v>
      </c>
      <c r="O83" s="70">
        <v>0</v>
      </c>
      <c r="P83" s="70">
        <v>3.8710348959781982E-2</v>
      </c>
      <c r="Q83" s="70">
        <v>0</v>
      </c>
      <c r="R83" s="70">
        <v>0</v>
      </c>
      <c r="S83" s="70">
        <v>0.47695345957572499</v>
      </c>
    </row>
    <row r="84" spans="1:19">
      <c r="A84" t="s">
        <v>228</v>
      </c>
      <c r="B84" s="69" t="s">
        <v>124</v>
      </c>
      <c r="C84" s="70">
        <v>0</v>
      </c>
      <c r="D84" s="70">
        <v>0.46152766006626145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1.4559749427419888E-2</v>
      </c>
      <c r="O84" s="70">
        <v>0.10524517718783422</v>
      </c>
      <c r="P84" s="70">
        <v>0</v>
      </c>
      <c r="Q84" s="70">
        <v>3.0179572772992103E-2</v>
      </c>
      <c r="R84" s="70">
        <v>0</v>
      </c>
      <c r="S84" s="70">
        <v>0.61151215945460535</v>
      </c>
    </row>
    <row r="85" spans="1:19">
      <c r="A85" t="s">
        <v>228</v>
      </c>
      <c r="B85" s="69" t="s">
        <v>125</v>
      </c>
      <c r="C85" s="70">
        <v>0</v>
      </c>
      <c r="D85" s="70">
        <v>0.57690957508285656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2.0753913678689173E-2</v>
      </c>
      <c r="O85" s="70">
        <v>0</v>
      </c>
      <c r="P85" s="70">
        <v>5.3965300874267541E-2</v>
      </c>
      <c r="Q85" s="70">
        <v>3.7724465966238796E-2</v>
      </c>
      <c r="R85" s="70">
        <v>0.70061160235262321</v>
      </c>
      <c r="S85" s="70">
        <v>1.3899648579546238</v>
      </c>
    </row>
    <row r="86" spans="1:19">
      <c r="A86" t="s">
        <v>228</v>
      </c>
      <c r="B86" s="69" t="s">
        <v>126</v>
      </c>
      <c r="C86" s="70">
        <v>0</v>
      </c>
      <c r="D86" s="70">
        <v>1.8678950102373193E-3</v>
      </c>
      <c r="E86" s="70">
        <v>0</v>
      </c>
      <c r="F86" s="70">
        <v>1.625702133802065E-2</v>
      </c>
      <c r="G86" s="70">
        <v>1.0030044879982825E-3</v>
      </c>
      <c r="H86" s="70">
        <v>2.7599214867535249E-4</v>
      </c>
      <c r="I86" s="70">
        <v>0</v>
      </c>
      <c r="J86" s="70">
        <v>6.1479640871358043E-3</v>
      </c>
      <c r="K86" s="70">
        <v>0</v>
      </c>
      <c r="L86" s="70">
        <v>0</v>
      </c>
      <c r="M86" s="70">
        <v>1.3742947189232524E-3</v>
      </c>
      <c r="N86" s="70">
        <v>6.3937629857124811E-2</v>
      </c>
      <c r="O86" s="70">
        <v>1.433529911221143E-4</v>
      </c>
      <c r="P86" s="70">
        <v>4.1312645374802059E-2</v>
      </c>
      <c r="Q86" s="70">
        <v>1.6788898121156137E-4</v>
      </c>
      <c r="R86" s="70">
        <v>0.95103059342021368</v>
      </c>
      <c r="S86" s="70">
        <v>1.0835182824155254</v>
      </c>
    </row>
    <row r="87" spans="1:19">
      <c r="A87" t="s">
        <v>228</v>
      </c>
      <c r="B87" s="69" t="s">
        <v>127</v>
      </c>
      <c r="C87" s="70">
        <v>0.63255317498128072</v>
      </c>
      <c r="D87" s="70">
        <v>0</v>
      </c>
      <c r="E87" s="70">
        <v>1.6275488353578726</v>
      </c>
      <c r="F87" s="70">
        <v>0</v>
      </c>
      <c r="G87" s="70">
        <v>0</v>
      </c>
      <c r="H87" s="70">
        <v>0</v>
      </c>
      <c r="I87" s="70">
        <v>0.887946839554278</v>
      </c>
      <c r="J87" s="70">
        <v>0</v>
      </c>
      <c r="K87" s="70">
        <v>0.2113900384661499</v>
      </c>
      <c r="L87" s="70">
        <v>18.698491817303079</v>
      </c>
      <c r="M87" s="70">
        <v>0</v>
      </c>
      <c r="N87" s="70">
        <v>0.10830941349194223</v>
      </c>
      <c r="O87" s="70">
        <v>1.0587725219905115</v>
      </c>
      <c r="P87" s="70">
        <v>5.0772604173606837</v>
      </c>
      <c r="Q87" s="70">
        <v>0</v>
      </c>
      <c r="R87" s="70">
        <v>7.3795986514511753</v>
      </c>
      <c r="S87" s="70">
        <v>35.681871709957022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0.1510339905618121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1.3091170142406554</v>
      </c>
      <c r="M88" s="70">
        <v>0</v>
      </c>
      <c r="N88" s="70">
        <v>0</v>
      </c>
      <c r="O88" s="70">
        <v>0</v>
      </c>
      <c r="P88" s="70">
        <v>2.4057119773601698E-4</v>
      </c>
      <c r="Q88" s="70">
        <v>0</v>
      </c>
      <c r="R88" s="70">
        <v>0</v>
      </c>
      <c r="S88" s="70">
        <v>1.46039157600012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1.636396267800805</v>
      </c>
      <c r="M89" s="70">
        <v>0</v>
      </c>
      <c r="N89" s="70">
        <v>0</v>
      </c>
      <c r="O89" s="70">
        <v>0</v>
      </c>
      <c r="P89" s="70">
        <v>0.124000715745332</v>
      </c>
      <c r="Q89" s="70">
        <v>0</v>
      </c>
      <c r="R89" s="70">
        <v>3.1129273096979659E-2</v>
      </c>
      <c r="S89" s="70">
        <v>1.7915262566430101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0.1546947826808065</v>
      </c>
      <c r="Q90" s="70">
        <v>0</v>
      </c>
      <c r="R90" s="70">
        <v>3.891159137123168E-2</v>
      </c>
      <c r="S90" s="70">
        <v>0.19360637405213765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0.11446786653105612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1.2758302204254335E-3</v>
      </c>
      <c r="O91" s="70">
        <v>2.0382148265252198E-3</v>
      </c>
      <c r="P91" s="70">
        <v>0.33860171938721351</v>
      </c>
      <c r="Q91" s="70">
        <v>0</v>
      </c>
      <c r="R91" s="70">
        <v>0</v>
      </c>
      <c r="S91" s="70">
        <v>0.45638363096520607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0.14308483316381881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1.2402161187542902</v>
      </c>
      <c r="M92" s="70">
        <v>0</v>
      </c>
      <c r="N92" s="70">
        <v>1.59478777553268E-3</v>
      </c>
      <c r="O92" s="70">
        <v>2.5477685331569688E-3</v>
      </c>
      <c r="P92" s="70">
        <v>0.57308753972862547</v>
      </c>
      <c r="Q92" s="70">
        <v>0</v>
      </c>
      <c r="R92" s="70">
        <v>0</v>
      </c>
      <c r="S92" s="70">
        <v>1.9605310479555556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1.5502701484428627</v>
      </c>
      <c r="M93" s="70">
        <v>0</v>
      </c>
      <c r="N93" s="70">
        <v>0</v>
      </c>
      <c r="O93" s="70">
        <v>0</v>
      </c>
      <c r="P93" s="70">
        <v>2.319391238346924E-2</v>
      </c>
      <c r="Q93" s="70">
        <v>0</v>
      </c>
      <c r="R93" s="70">
        <v>0</v>
      </c>
      <c r="S93" s="70">
        <v>1.573464060826268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0.22818553004213271</v>
      </c>
      <c r="Q94" s="70">
        <v>0</v>
      </c>
      <c r="R94" s="70">
        <v>0</v>
      </c>
      <c r="S94" s="70">
        <v>0.22818553004219666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1.930940361969391E-3</v>
      </c>
      <c r="P95" s="70">
        <v>0</v>
      </c>
      <c r="Q95" s="70">
        <v>0</v>
      </c>
      <c r="R95" s="70">
        <v>0.14538097930399374</v>
      </c>
      <c r="S95" s="70">
        <v>0.14731191966598089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2.7195328382765283E-3</v>
      </c>
      <c r="O96" s="70">
        <v>2.4136754524626269E-3</v>
      </c>
      <c r="P96" s="70">
        <v>0.45164045724688862</v>
      </c>
      <c r="Q96" s="70">
        <v>0</v>
      </c>
      <c r="R96" s="70">
        <v>0</v>
      </c>
      <c r="S96" s="70">
        <v>0.45677366553763932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0.34872599068081911</v>
      </c>
      <c r="Q97" s="70">
        <v>0</v>
      </c>
      <c r="R97" s="70">
        <v>0</v>
      </c>
      <c r="S97" s="70">
        <v>0.3487259906808049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4.7504430152685018E-2</v>
      </c>
    </row>
    <row r="99" spans="1:19">
      <c r="A99" t="s">
        <v>228</v>
      </c>
      <c r="B99" s="69" t="s">
        <v>139</v>
      </c>
      <c r="C99" s="70">
        <v>1.041066721267514E-2</v>
      </c>
      <c r="D99" s="70">
        <v>0</v>
      </c>
      <c r="E99" s="70">
        <v>3.1254595968395193E-2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0.39845700000000761</v>
      </c>
      <c r="M99" s="70">
        <v>0</v>
      </c>
      <c r="N99" s="70">
        <v>0</v>
      </c>
      <c r="O99" s="70">
        <v>0</v>
      </c>
      <c r="P99" s="70">
        <v>1.2448391252519286E-2</v>
      </c>
      <c r="Q99" s="70">
        <v>0</v>
      </c>
      <c r="R99" s="70">
        <v>0.42526270404640343</v>
      </c>
      <c r="S99" s="70">
        <v>0.87783335848007482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7.6516304896841802E-2</v>
      </c>
      <c r="S100" s="70">
        <v>7.6516304896813381E-2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3.6138490620174935E-2</v>
      </c>
      <c r="Q101" s="70">
        <v>0</v>
      </c>
      <c r="R101" s="70">
        <v>0</v>
      </c>
      <c r="S101" s="70">
        <v>3.6138490620146513E-2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0.19867108193895433</v>
      </c>
      <c r="Q102" s="70">
        <v>0</v>
      </c>
      <c r="R102" s="70">
        <v>0</v>
      </c>
      <c r="S102" s="70">
        <v>0.19867108193886907</v>
      </c>
    </row>
    <row r="103" spans="1:19">
      <c r="A103" t="s">
        <v>228</v>
      </c>
      <c r="B103" s="69" t="s">
        <v>143</v>
      </c>
      <c r="C103" s="70">
        <v>7.9333032239174539E-2</v>
      </c>
      <c r="D103" s="70">
        <v>0</v>
      </c>
      <c r="E103" s="70">
        <v>1.6573884291375407E-3</v>
      </c>
      <c r="F103" s="70">
        <v>0</v>
      </c>
      <c r="G103" s="70">
        <v>0</v>
      </c>
      <c r="H103" s="70">
        <v>0</v>
      </c>
      <c r="I103" s="70">
        <v>3.6298749063455205E-2</v>
      </c>
      <c r="J103" s="70">
        <v>0</v>
      </c>
      <c r="K103" s="70">
        <v>6.6990387478638169E-4</v>
      </c>
      <c r="L103" s="70">
        <v>2.5357834786774447E-2</v>
      </c>
      <c r="M103" s="70">
        <v>0</v>
      </c>
      <c r="N103" s="70">
        <v>9.103147306573689E-3</v>
      </c>
      <c r="O103" s="70">
        <v>1.3728826435304597E-2</v>
      </c>
      <c r="P103" s="70">
        <v>0.23669459426063355</v>
      </c>
      <c r="Q103" s="70">
        <v>0</v>
      </c>
      <c r="R103" s="70">
        <v>8.495037630083857E-2</v>
      </c>
      <c r="S103" s="70">
        <v>0.48779385269676823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6.5606727861933223E-4</v>
      </c>
      <c r="Q105" s="70">
        <v>0</v>
      </c>
      <c r="R105" s="70">
        <v>0</v>
      </c>
      <c r="S105" s="70">
        <v>6.5606727866907022E-4</v>
      </c>
    </row>
    <row r="106" spans="1:19">
      <c r="A106" t="s">
        <v>228</v>
      </c>
      <c r="B106" s="69" t="s">
        <v>146</v>
      </c>
      <c r="C106" s="70">
        <v>2.5408473737568382E-2</v>
      </c>
      <c r="D106" s="70">
        <v>1.8092698592933942E-2</v>
      </c>
      <c r="E106" s="70">
        <v>9.9229123955577592E-3</v>
      </c>
      <c r="F106" s="70">
        <v>0.7230147730903127</v>
      </c>
      <c r="G106" s="70">
        <v>0.17573287263861914</v>
      </c>
      <c r="H106" s="70">
        <v>2.5950328153269808E-2</v>
      </c>
      <c r="I106" s="70">
        <v>9.8130762462233179E-2</v>
      </c>
      <c r="J106" s="70">
        <v>0.1066830200229596</v>
      </c>
      <c r="K106" s="70">
        <v>2.9175576976290252E-3</v>
      </c>
      <c r="L106" s="70">
        <v>0.30204109199999607</v>
      </c>
      <c r="M106" s="70">
        <v>0.17541389669754182</v>
      </c>
      <c r="N106" s="70">
        <v>5.2248565851245488E-2</v>
      </c>
      <c r="O106" s="70">
        <v>0.1017868024470765</v>
      </c>
      <c r="P106" s="70">
        <v>0.34928978758415496</v>
      </c>
      <c r="Q106" s="70">
        <v>1.4274670221269048E-2</v>
      </c>
      <c r="R106" s="70">
        <v>0.15075280826161475</v>
      </c>
      <c r="S106" s="70">
        <v>2.3316610218539608</v>
      </c>
    </row>
    <row r="107" spans="1:19">
      <c r="A107" t="s">
        <v>228</v>
      </c>
      <c r="B107" s="69" t="s">
        <v>147</v>
      </c>
      <c r="C107" s="70">
        <v>3.9715446716177105E-2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1.269455746097492E-2</v>
      </c>
      <c r="M107" s="70">
        <v>0</v>
      </c>
      <c r="N107" s="70">
        <v>0</v>
      </c>
      <c r="O107" s="70">
        <v>0</v>
      </c>
      <c r="P107" s="70">
        <v>3.2216264453765575E-2</v>
      </c>
      <c r="Q107" s="70">
        <v>0</v>
      </c>
      <c r="R107" s="70">
        <v>0</v>
      </c>
      <c r="S107" s="70">
        <v>8.462626863092737E-2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8.2971644959961566E-4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7.9457652291580416E-2</v>
      </c>
      <c r="Q108" s="70">
        <v>0</v>
      </c>
      <c r="R108" s="70">
        <v>2.5944752775473034E-2</v>
      </c>
      <c r="S108" s="70">
        <v>0.10623212151676853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1.2774902096580831E-2</v>
      </c>
      <c r="Q109" s="70">
        <v>0</v>
      </c>
      <c r="R109" s="70">
        <v>0</v>
      </c>
      <c r="S109" s="70">
        <v>1.2774902096452934E-2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6.7877105991627218E-3</v>
      </c>
      <c r="Q110" s="70">
        <v>0</v>
      </c>
      <c r="R110" s="70">
        <v>8.7057747368533001E-3</v>
      </c>
      <c r="S110" s="70">
        <v>1.5493485336037338E-2</v>
      </c>
    </row>
    <row r="111" spans="1:19">
      <c r="A111" t="s">
        <v>228</v>
      </c>
      <c r="B111" s="69" t="s">
        <v>151</v>
      </c>
      <c r="C111" s="70">
        <v>3.2427411072371903E-2</v>
      </c>
      <c r="D111" s="70">
        <v>0</v>
      </c>
      <c r="E111" s="70">
        <v>9.7352610612126966E-2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1.2411240000000134</v>
      </c>
      <c r="M111" s="70">
        <v>0</v>
      </c>
      <c r="N111" s="70">
        <v>0</v>
      </c>
      <c r="O111" s="70">
        <v>6.8728808086273574E-3</v>
      </c>
      <c r="P111" s="70">
        <v>3.9323335921345404E-2</v>
      </c>
      <c r="Q111" s="70">
        <v>0</v>
      </c>
      <c r="R111" s="70">
        <v>1.1418281983463316</v>
      </c>
      <c r="S111" s="70">
        <v>2.5589284367608798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6.9145061308972799E-4</v>
      </c>
      <c r="Q112" s="70">
        <v>0</v>
      </c>
      <c r="R112" s="70">
        <v>0</v>
      </c>
      <c r="S112" s="70">
        <v>6.9145061297604116E-4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1.817176267695686E-2</v>
      </c>
      <c r="J113" s="70">
        <v>0</v>
      </c>
      <c r="K113" s="70">
        <v>3.3536511706544481E-4</v>
      </c>
      <c r="L113" s="70">
        <v>0</v>
      </c>
      <c r="M113" s="70">
        <v>0</v>
      </c>
      <c r="N113" s="70">
        <v>4.5571882430230914E-3</v>
      </c>
      <c r="O113" s="70">
        <v>0</v>
      </c>
      <c r="P113" s="70">
        <v>3.756537416602157E-2</v>
      </c>
      <c r="Q113" s="70">
        <v>0</v>
      </c>
      <c r="R113" s="70">
        <v>0</v>
      </c>
      <c r="S113" s="70">
        <v>6.0629690203086284E-2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3.6990070236697647E-4</v>
      </c>
      <c r="Q114" s="70">
        <v>0</v>
      </c>
      <c r="R114" s="70">
        <v>0</v>
      </c>
      <c r="S114" s="70">
        <v>3.6990070248066331E-4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9.694494666234732E-5</v>
      </c>
      <c r="Q117" s="70">
        <v>0</v>
      </c>
      <c r="R117" s="70">
        <v>0</v>
      </c>
      <c r="S117" s="70">
        <v>9.6944946562871337E-5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8.6994748585311754E-5</v>
      </c>
      <c r="Q119" s="70">
        <v>0</v>
      </c>
      <c r="R119" s="70">
        <v>0</v>
      </c>
      <c r="S119" s="70">
        <v>8.6994748698998592E-5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2.0504651076436176E-4</v>
      </c>
      <c r="Q120" s="70">
        <v>0</v>
      </c>
      <c r="R120" s="70">
        <v>0</v>
      </c>
      <c r="S120" s="70">
        <v>2.0504651070041291E-4</v>
      </c>
    </row>
    <row r="121" spans="1:19">
      <c r="A121" t="s">
        <v>228</v>
      </c>
      <c r="B121" s="69" t="s">
        <v>161</v>
      </c>
      <c r="C121" s="70">
        <v>5.2662820026219137E-3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1.6833027200959805E-3</v>
      </c>
      <c r="M121" s="70">
        <v>0</v>
      </c>
      <c r="N121" s="70">
        <v>0</v>
      </c>
      <c r="O121" s="70">
        <v>0</v>
      </c>
      <c r="P121" s="70">
        <v>2.9741694874729774E-4</v>
      </c>
      <c r="Q121" s="70">
        <v>0</v>
      </c>
      <c r="R121" s="70">
        <v>0</v>
      </c>
      <c r="S121" s="70">
        <v>7.247001671430553E-3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1.1002068885268557E-4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5.5680236315609477E-3</v>
      </c>
      <c r="Q122" s="70">
        <v>0</v>
      </c>
      <c r="R122" s="70">
        <v>3.4402832122424343E-3</v>
      </c>
      <c r="S122" s="70">
        <v>9.1183275326329749E-3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1.693956446651157E-3</v>
      </c>
      <c r="Q123" s="70">
        <v>0</v>
      </c>
      <c r="R123" s="70">
        <v>0</v>
      </c>
      <c r="S123" s="70">
        <v>1.6939564466156298E-3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9.0005277853322241E-4</v>
      </c>
      <c r="Q124" s="70">
        <v>0</v>
      </c>
      <c r="R124" s="70">
        <v>1.1543887481195725E-3</v>
      </c>
      <c r="S124" s="70">
        <v>2.0544415267522709E-3</v>
      </c>
    </row>
    <row r="125" spans="1:19">
      <c r="A125" t="s">
        <v>228</v>
      </c>
      <c r="B125" s="69" t="s">
        <v>165</v>
      </c>
      <c r="C125" s="70">
        <v>2.8302879088908384E-3</v>
      </c>
      <c r="D125" s="70">
        <v>0</v>
      </c>
      <c r="E125" s="70">
        <v>4.5505441539095415E-3</v>
      </c>
      <c r="F125" s="70">
        <v>0</v>
      </c>
      <c r="G125" s="70">
        <v>0</v>
      </c>
      <c r="H125" s="70">
        <v>0</v>
      </c>
      <c r="I125" s="70">
        <v>3.517297816181042E-3</v>
      </c>
      <c r="J125" s="70">
        <v>0</v>
      </c>
      <c r="K125" s="70">
        <v>3.5628965179501648E-4</v>
      </c>
      <c r="L125" s="70">
        <v>5.5447082948404613E-2</v>
      </c>
      <c r="M125" s="70">
        <v>0</v>
      </c>
      <c r="N125" s="70">
        <v>6.7054509782060734E-5</v>
      </c>
      <c r="O125" s="70">
        <v>2.1309247968872569E-3</v>
      </c>
      <c r="P125" s="70">
        <v>4.0973159192994046E-2</v>
      </c>
      <c r="Q125" s="70">
        <v>0</v>
      </c>
      <c r="R125" s="70">
        <v>4.4991724431881153E-2</v>
      </c>
      <c r="S125" s="70">
        <v>0.1548643654107309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9.1686590998563133E-5</v>
      </c>
      <c r="Q126" s="70">
        <v>0</v>
      </c>
      <c r="R126" s="70">
        <v>0</v>
      </c>
      <c r="S126" s="70">
        <v>9.1686590849349159E-5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2.4095820305234383E-3</v>
      </c>
      <c r="J127" s="70">
        <v>0</v>
      </c>
      <c r="K127" s="70">
        <v>4.4469530783075584E-5</v>
      </c>
      <c r="L127" s="70">
        <v>0</v>
      </c>
      <c r="M127" s="70">
        <v>0</v>
      </c>
      <c r="N127" s="70">
        <v>6.0428474085405526E-4</v>
      </c>
      <c r="O127" s="70">
        <v>0</v>
      </c>
      <c r="P127" s="70">
        <v>4.9790666559559327E-3</v>
      </c>
      <c r="Q127" s="70">
        <v>0</v>
      </c>
      <c r="R127" s="70">
        <v>0</v>
      </c>
      <c r="S127" s="70">
        <v>8.0374029582799267E-3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4.9048961372477606E-5</v>
      </c>
      <c r="Q128" s="70">
        <v>0</v>
      </c>
      <c r="R128" s="70">
        <v>0</v>
      </c>
      <c r="S128" s="70">
        <v>4.9048961273001623E-5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2.8302879088899502E-3</v>
      </c>
      <c r="D142" s="70">
        <v>0</v>
      </c>
      <c r="E142" s="70">
        <v>4.5505441539095415E-3</v>
      </c>
      <c r="F142" s="70">
        <v>0</v>
      </c>
      <c r="G142" s="70">
        <v>0</v>
      </c>
      <c r="H142" s="70">
        <v>0</v>
      </c>
      <c r="I142" s="70">
        <v>3.5172978161881474E-3</v>
      </c>
      <c r="J142" s="70">
        <v>0</v>
      </c>
      <c r="K142" s="70">
        <v>3.5628965179523853E-4</v>
      </c>
      <c r="L142" s="70">
        <v>5.5447082948376192E-2</v>
      </c>
      <c r="M142" s="70">
        <v>0</v>
      </c>
      <c r="N142" s="70">
        <v>6.7054509782060734E-5</v>
      </c>
      <c r="O142" s="70">
        <v>1.2195784190556225E-3</v>
      </c>
      <c r="P142" s="70">
        <v>4.0850710480107466E-2</v>
      </c>
      <c r="Q142" s="70">
        <v>0</v>
      </c>
      <c r="R142" s="70">
        <v>4.3947224092860893E-2</v>
      </c>
      <c r="S142" s="70">
        <v>0.15278606998094801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0.50985292091216383</v>
      </c>
      <c r="D149" s="70">
        <v>0</v>
      </c>
      <c r="E149" s="70">
        <v>1.2144535210990881</v>
      </c>
      <c r="F149" s="70">
        <v>0</v>
      </c>
      <c r="G149" s="70">
        <v>0</v>
      </c>
      <c r="H149" s="70">
        <v>0</v>
      </c>
      <c r="I149" s="70">
        <v>0.7157062957985616</v>
      </c>
      <c r="J149" s="70">
        <v>0</v>
      </c>
      <c r="K149" s="70">
        <v>0.17038540446325401</v>
      </c>
      <c r="L149" s="70">
        <v>15.071429639075347</v>
      </c>
      <c r="M149" s="70">
        <v>0</v>
      </c>
      <c r="N149" s="70">
        <v>6.7287842410721943E-2</v>
      </c>
      <c r="O149" s="70">
        <v>0.85339586341396689</v>
      </c>
      <c r="P149" s="70">
        <v>0.12045821308133497</v>
      </c>
      <c r="Q149" s="70">
        <v>0</v>
      </c>
      <c r="R149" s="70">
        <v>5.9481322304850153</v>
      </c>
      <c r="S149" s="70">
        <v>24.671101930739383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9.2326677139379143E-2</v>
      </c>
      <c r="D169" s="70">
        <v>6.5743372027103675E-2</v>
      </c>
      <c r="E169" s="70">
        <v>3.6056850107938132E-2</v>
      </c>
      <c r="F169" s="70">
        <v>2.6272161095378124</v>
      </c>
      <c r="G169" s="70">
        <v>0.6385598899981062</v>
      </c>
      <c r="H169" s="70">
        <v>9.4295611527634771E-2</v>
      </c>
      <c r="I169" s="70">
        <v>0.35657738897930358</v>
      </c>
      <c r="J169" s="70">
        <v>0.38765369567829566</v>
      </c>
      <c r="K169" s="70">
        <v>1.0601518625899198E-2</v>
      </c>
      <c r="L169" s="70">
        <v>1.0975255999999831</v>
      </c>
      <c r="M169" s="70">
        <v>0.63740082829958489</v>
      </c>
      <c r="N169" s="70">
        <v>0.18985542068238548</v>
      </c>
      <c r="O169" s="70">
        <v>0.36986232796367169</v>
      </c>
      <c r="P169" s="70">
        <v>1.2635940452526881</v>
      </c>
      <c r="Q169" s="70">
        <v>5.1869816440078154E-2</v>
      </c>
      <c r="R169" s="70">
        <v>0.54778992236924751</v>
      </c>
      <c r="S169" s="70">
        <v>8.4669290746292063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28515625" style="45" customWidth="1"/>
    <col min="3" max="3" width="10.42578125" style="45" customWidth="1"/>
    <col min="4" max="12" width="9" style="45" bestFit="1" customWidth="1"/>
    <col min="13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1.2045960098059183</v>
      </c>
      <c r="D10" s="70">
        <v>0.20992359168854455</v>
      </c>
      <c r="E10" s="70">
        <v>2.8165096420664155</v>
      </c>
      <c r="F10" s="70">
        <v>3.9146235575524297</v>
      </c>
      <c r="G10" s="70">
        <v>0.27020790193588146</v>
      </c>
      <c r="H10" s="70">
        <v>3.122421950633171E-2</v>
      </c>
      <c r="I10" s="70">
        <v>2.1950521541549799</v>
      </c>
      <c r="J10" s="70">
        <v>0.5278211866233764</v>
      </c>
      <c r="K10" s="70">
        <v>0.54828606662306811</v>
      </c>
      <c r="L10" s="70">
        <v>34.780746616862743</v>
      </c>
      <c r="M10" s="70">
        <v>0.47562617777043059</v>
      </c>
      <c r="N10" s="70">
        <v>0.57865580792980653</v>
      </c>
      <c r="O10" s="70">
        <v>2.7570575622169247</v>
      </c>
      <c r="P10" s="70">
        <v>2.9645325302445116</v>
      </c>
      <c r="Q10" s="70">
        <v>6.6299161483052094E-2</v>
      </c>
      <c r="R10" s="70">
        <v>18.282564849822457</v>
      </c>
      <c r="S10" s="70">
        <v>71.62372703628688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0.18852603556453684</v>
      </c>
      <c r="D38" s="70">
        <v>0.15175525017894823</v>
      </c>
      <c r="E38" s="70">
        <v>7.37504112506433E-2</v>
      </c>
      <c r="F38" s="70">
        <v>8.4430409166630209</v>
      </c>
      <c r="G38" s="70">
        <v>1.9225273152527829</v>
      </c>
      <c r="H38" s="70">
        <v>0.23114062273382846</v>
      </c>
      <c r="I38" s="70">
        <v>0.79964959359935772</v>
      </c>
      <c r="J38" s="70">
        <v>0.92605629424371183</v>
      </c>
      <c r="K38" s="70">
        <v>2.5508073648047636E-2</v>
      </c>
      <c r="L38" s="70">
        <v>2.3080344000000181</v>
      </c>
      <c r="M38" s="70">
        <v>1.538180865032559</v>
      </c>
      <c r="N38" s="70">
        <v>0.43778976097828481</v>
      </c>
      <c r="O38" s="70">
        <v>0.88987315149507262</v>
      </c>
      <c r="P38" s="70">
        <v>2.3452865259397893</v>
      </c>
      <c r="Q38" s="70">
        <v>0.12391051737956699</v>
      </c>
      <c r="R38" s="70">
        <v>1.2389047598133445</v>
      </c>
      <c r="S38" s="70">
        <v>21.643934493773514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2.0645975909224346E-2</v>
      </c>
      <c r="D43" s="70">
        <v>9.1965798014169375E-2</v>
      </c>
      <c r="E43" s="70">
        <v>4.7942484768990212E-2</v>
      </c>
      <c r="F43" s="70">
        <v>1.7149643663181777</v>
      </c>
      <c r="G43" s="70">
        <v>0.11837585824149688</v>
      </c>
      <c r="H43" s="70">
        <v>1.3679073615174897E-2</v>
      </c>
      <c r="I43" s="70">
        <v>4.1578193408023267E-2</v>
      </c>
      <c r="J43" s="70">
        <v>0.23123411831017182</v>
      </c>
      <c r="K43" s="70">
        <v>1.0385513655257306E-2</v>
      </c>
      <c r="L43" s="70">
        <v>0.58884959785758895</v>
      </c>
      <c r="M43" s="70">
        <v>0.20836791445520308</v>
      </c>
      <c r="N43" s="70">
        <v>0.15595590813249571</v>
      </c>
      <c r="O43" s="70">
        <v>0.19109256307217004</v>
      </c>
      <c r="P43" s="70">
        <v>0.20111960942022122</v>
      </c>
      <c r="Q43" s="70">
        <v>2.9045117056236275E-2</v>
      </c>
      <c r="R43" s="70">
        <v>0.5745945737447542</v>
      </c>
      <c r="S43" s="70">
        <v>4.2397966659793838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6.1282183346304642E-2</v>
      </c>
      <c r="D48" s="70">
        <v>4.932948935876369E-2</v>
      </c>
      <c r="E48" s="70">
        <v>2.3973273561890274E-2</v>
      </c>
      <c r="F48" s="70">
        <v>2.7444908598747837</v>
      </c>
      <c r="G48" s="70">
        <v>0.62493581360688166</v>
      </c>
      <c r="H48" s="70">
        <v>7.513446075889596E-2</v>
      </c>
      <c r="I48" s="70">
        <v>0.2599337161098827</v>
      </c>
      <c r="J48" s="70">
        <v>0.30102341802766985</v>
      </c>
      <c r="K48" s="70">
        <v>8.2916422733327888E-3</v>
      </c>
      <c r="L48" s="70">
        <v>0.75024856300000664</v>
      </c>
      <c r="M48" s="70">
        <v>0.5000003395204109</v>
      </c>
      <c r="N48" s="70">
        <v>0.14230773123228713</v>
      </c>
      <c r="O48" s="70">
        <v>0.28926174287586681</v>
      </c>
      <c r="P48" s="70">
        <v>0.76235772131889057</v>
      </c>
      <c r="Q48" s="70">
        <v>4.0278293774394042E-2</v>
      </c>
      <c r="R48" s="70">
        <v>0.4027177912702733</v>
      </c>
      <c r="S48" s="70">
        <v>7.0355670399105463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1.0710460079276292</v>
      </c>
      <c r="D51" s="70">
        <v>0</v>
      </c>
      <c r="E51" s="70">
        <v>2.4871000115338076</v>
      </c>
      <c r="F51" s="70">
        <v>0</v>
      </c>
      <c r="G51" s="70">
        <v>0</v>
      </c>
      <c r="H51" s="70">
        <v>0</v>
      </c>
      <c r="I51" s="70">
        <v>2.1569412975343942</v>
      </c>
      <c r="J51" s="70">
        <v>0</v>
      </c>
      <c r="K51" s="70">
        <v>0.53876663373279476</v>
      </c>
      <c r="L51" s="70">
        <v>30.54759987264022</v>
      </c>
      <c r="M51" s="70">
        <v>0</v>
      </c>
      <c r="N51" s="70">
        <v>0.22868851086703068</v>
      </c>
      <c r="O51" s="70">
        <v>2.3836303878264102</v>
      </c>
      <c r="P51" s="70">
        <v>9.515947336541446</v>
      </c>
      <c r="Q51" s="70">
        <v>0</v>
      </c>
      <c r="R51" s="70">
        <v>14.243130705614302</v>
      </c>
      <c r="S51" s="70">
        <v>63.172850764217856</v>
      </c>
    </row>
    <row r="52" spans="1:19">
      <c r="A52" t="s">
        <v>228</v>
      </c>
      <c r="B52" s="69" t="s">
        <v>91</v>
      </c>
      <c r="C52" s="70">
        <v>0.50558320280489655</v>
      </c>
      <c r="D52" s="70">
        <v>0.93351359327828887</v>
      </c>
      <c r="E52" s="70">
        <v>1.1740261204655367</v>
      </c>
      <c r="F52" s="70">
        <v>17.408021052557565</v>
      </c>
      <c r="G52" s="70">
        <v>1.2015931484375488</v>
      </c>
      <c r="H52" s="70">
        <v>0.13885163222584218</v>
      </c>
      <c r="I52" s="70">
        <v>1.0181759526648397</v>
      </c>
      <c r="J52" s="70">
        <v>2.3471790310459451</v>
      </c>
      <c r="K52" s="70">
        <v>0.2543227445234495</v>
      </c>
      <c r="L52" s="70">
        <v>14.419878574119551</v>
      </c>
      <c r="M52" s="70">
        <v>2.1150719587841511</v>
      </c>
      <c r="N52" s="70">
        <v>1.6462598124440706</v>
      </c>
      <c r="O52" s="70">
        <v>2.5984973003577982</v>
      </c>
      <c r="P52" s="70">
        <v>4.6714896559359236</v>
      </c>
      <c r="Q52" s="70">
        <v>0.29482712242846854</v>
      </c>
      <c r="R52" s="70">
        <v>9.7689938716981572</v>
      </c>
      <c r="S52" s="70">
        <v>60.496284773771947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1.2697489622997318</v>
      </c>
      <c r="D54" s="70">
        <v>0.67281914259205999</v>
      </c>
      <c r="E54" s="70">
        <v>2.9485126086142506</v>
      </c>
      <c r="F54" s="70">
        <v>12.546630154227003</v>
      </c>
      <c r="G54" s="70">
        <v>0.86603438632011454</v>
      </c>
      <c r="H54" s="70">
        <v>0.10007571053531961</v>
      </c>
      <c r="I54" s="70">
        <v>2.5571020796622612</v>
      </c>
      <c r="J54" s="70">
        <v>1.69170218253866</v>
      </c>
      <c r="K54" s="70">
        <v>0.63871987668167218</v>
      </c>
      <c r="L54" s="70">
        <v>36.214861875151897</v>
      </c>
      <c r="M54" s="70">
        <v>1.524413690466174</v>
      </c>
      <c r="N54" s="70">
        <v>1.3798332581485937</v>
      </c>
      <c r="O54" s="70">
        <v>3.8877208395903811</v>
      </c>
      <c r="P54" s="70">
        <v>11.410757098902884</v>
      </c>
      <c r="Q54" s="70">
        <v>0.21249324396937375</v>
      </c>
      <c r="R54" s="70">
        <v>19.08061478088247</v>
      </c>
      <c r="S54" s="70">
        <v>97.002039890583205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0.22298750318288985</v>
      </c>
      <c r="D56" s="70">
        <v>7.0167839480870242E-2</v>
      </c>
      <c r="E56" s="70">
        <v>0.37234238265958908</v>
      </c>
      <c r="F56" s="70">
        <v>3.9038513598195124</v>
      </c>
      <c r="G56" s="70">
        <v>0.88892863933982991</v>
      </c>
      <c r="H56" s="70">
        <v>0.10687365408690175</v>
      </c>
      <c r="I56" s="70">
        <v>0.36973801076707247</v>
      </c>
      <c r="J56" s="70">
        <v>0.42818531370821766</v>
      </c>
      <c r="K56" s="70">
        <v>1.179429650764563E-2</v>
      </c>
      <c r="L56" s="70">
        <v>5.443417076850281</v>
      </c>
      <c r="M56" s="70">
        <v>0.71121643503524279</v>
      </c>
      <c r="N56" s="70">
        <v>0.20242305711644271</v>
      </c>
      <c r="O56" s="70">
        <v>0.41145513172568471</v>
      </c>
      <c r="P56" s="70">
        <v>1.5727927863895168</v>
      </c>
      <c r="Q56" s="70">
        <v>5.7293130110679269E-2</v>
      </c>
      <c r="R56" s="70">
        <v>4.2494024839346167</v>
      </c>
      <c r="S56" s="70">
        <v>19.022869100714956</v>
      </c>
    </row>
    <row r="57" spans="1:19">
      <c r="A57" t="s">
        <v>228</v>
      </c>
      <c r="B57" s="69" t="s">
        <v>96</v>
      </c>
      <c r="C57" s="70">
        <v>0.36704446423319048</v>
      </c>
      <c r="D57" s="70">
        <v>0.209422683468802</v>
      </c>
      <c r="E57" s="70">
        <v>0.45450800965558891</v>
      </c>
      <c r="F57" s="70">
        <v>10.376368736156991</v>
      </c>
      <c r="G57" s="70">
        <v>2.2607525700919799</v>
      </c>
      <c r="H57" s="70">
        <v>0.27159732627846267</v>
      </c>
      <c r="I57" s="70">
        <v>0.9617964096152658</v>
      </c>
      <c r="J57" s="70">
        <v>1.1542764816055504</v>
      </c>
      <c r="K57" s="70">
        <v>3.9378805763850444E-2</v>
      </c>
      <c r="L57" s="70">
        <v>7.4110921623454971</v>
      </c>
      <c r="M57" s="70">
        <v>1.851391822759596</v>
      </c>
      <c r="N57" s="70">
        <v>0.56574298147716906</v>
      </c>
      <c r="O57" s="70">
        <v>1.1244114253778204</v>
      </c>
      <c r="P57" s="70">
        <v>2.8511661349194242</v>
      </c>
      <c r="Q57" s="70">
        <v>0.15373707777340673</v>
      </c>
      <c r="R57" s="70">
        <v>5.3201566171608334</v>
      </c>
      <c r="S57" s="70">
        <v>35.37284370868349</v>
      </c>
    </row>
    <row r="58" spans="1:19">
      <c r="A58" t="s">
        <v>228</v>
      </c>
      <c r="B58" s="69" t="s">
        <v>97</v>
      </c>
      <c r="C58" s="70">
        <v>6.3961400734566354E-2</v>
      </c>
      <c r="D58" s="70">
        <v>1.0624241387662154</v>
      </c>
      <c r="E58" s="70">
        <v>3.6400205966433674E-2</v>
      </c>
      <c r="F58" s="70">
        <v>21.588793105873513</v>
      </c>
      <c r="G58" s="70">
        <v>1.9019780049439508</v>
      </c>
      <c r="H58" s="70">
        <v>0.2225643926179941</v>
      </c>
      <c r="I58" s="70">
        <v>0.25257012282123981</v>
      </c>
      <c r="J58" s="70">
        <v>3.0700014901050743</v>
      </c>
      <c r="K58" s="70">
        <v>9.174508755878108E-3</v>
      </c>
      <c r="L58" s="70">
        <v>0.88599921523029934</v>
      </c>
      <c r="M58" s="70">
        <v>2.7767195781998932</v>
      </c>
      <c r="N58" s="70">
        <v>1.8093662065569065</v>
      </c>
      <c r="O58" s="70">
        <v>1.8836817667574266</v>
      </c>
      <c r="P58" s="70">
        <v>1.1549169466835352</v>
      </c>
      <c r="Q58" s="70">
        <v>0.60292710786320491</v>
      </c>
      <c r="R58" s="70">
        <v>3.8134864717639516</v>
      </c>
      <c r="S58" s="70">
        <v>41.134964663639892</v>
      </c>
    </row>
    <row r="59" spans="1:19">
      <c r="A59" t="s">
        <v>228</v>
      </c>
      <c r="B59" s="69" t="s">
        <v>98</v>
      </c>
      <c r="C59" s="70">
        <v>0.29889700981914835</v>
      </c>
      <c r="D59" s="70">
        <v>2.8921062599728007</v>
      </c>
      <c r="E59" s="70">
        <v>0.69407546554140609</v>
      </c>
      <c r="F59" s="70">
        <v>53.784922886745917</v>
      </c>
      <c r="G59" s="70">
        <v>3.7094618885558859</v>
      </c>
      <c r="H59" s="70">
        <v>0.4303577779643053</v>
      </c>
      <c r="I59" s="70">
        <v>0.60193801145473103</v>
      </c>
      <c r="J59" s="70">
        <v>7.2966380418110166</v>
      </c>
      <c r="K59" s="70">
        <v>0.15035370527607039</v>
      </c>
      <c r="L59" s="70">
        <v>8.5249244117447063</v>
      </c>
      <c r="M59" s="70">
        <v>6.5190736446578867</v>
      </c>
      <c r="N59" s="70">
        <v>4.8003473395139515</v>
      </c>
      <c r="O59" s="70">
        <v>5.1960067030775186</v>
      </c>
      <c r="P59" s="70">
        <v>4.4476920293815354</v>
      </c>
      <c r="Q59" s="70">
        <v>0.90852859190933932</v>
      </c>
      <c r="R59" s="70">
        <v>13.354063607873883</v>
      </c>
      <c r="S59" s="70">
        <v>113.60938737530006</v>
      </c>
    </row>
    <row r="60" spans="1:19">
      <c r="A60" t="s">
        <v>228</v>
      </c>
      <c r="B60" s="69" t="s">
        <v>99</v>
      </c>
      <c r="C60" s="70">
        <v>0.60491335988271899</v>
      </c>
      <c r="D60" s="70">
        <v>7.5376955323471329E-2</v>
      </c>
      <c r="E60" s="70">
        <v>1.3633690032333163</v>
      </c>
      <c r="F60" s="70">
        <v>0.9134364850607426</v>
      </c>
      <c r="G60" s="70">
        <v>5.2792002926661752E-2</v>
      </c>
      <c r="H60" s="70">
        <v>1.1827035626444715E-2</v>
      </c>
      <c r="I60" s="70">
        <v>1.165711812916566</v>
      </c>
      <c r="J60" s="70">
        <v>0.27300905320479529</v>
      </c>
      <c r="K60" s="70">
        <v>0.28062603786402285</v>
      </c>
      <c r="L60" s="70">
        <v>16.747086810081726</v>
      </c>
      <c r="M60" s="70">
        <v>5.7996673385751762E-2</v>
      </c>
      <c r="N60" s="70">
        <v>0.14305010953174246</v>
      </c>
      <c r="O60" s="70">
        <v>1.2394504731881923</v>
      </c>
      <c r="P60" s="70">
        <v>15.23774246864204</v>
      </c>
      <c r="Q60" s="70">
        <v>7.4553480069838862E-3</v>
      </c>
      <c r="R60" s="70">
        <v>8.2753310377839711</v>
      </c>
      <c r="S60" s="70">
        <v>46.449174666659246</v>
      </c>
    </row>
    <row r="61" spans="1:19">
      <c r="A61" t="s">
        <v>228</v>
      </c>
      <c r="B61" s="69" t="s">
        <v>101</v>
      </c>
      <c r="C61" s="70">
        <v>3.3654805189294201E-2</v>
      </c>
      <c r="D61" s="70">
        <v>0.86942337042659901</v>
      </c>
      <c r="E61" s="70">
        <v>7.9247806908254503E-2</v>
      </c>
      <c r="F61" s="70">
        <v>155.86624801169597</v>
      </c>
      <c r="G61" s="70">
        <v>80.57648342263991</v>
      </c>
      <c r="H61" s="70">
        <v>0.12931879615708985</v>
      </c>
      <c r="I61" s="70">
        <v>28.015799417236803</v>
      </c>
      <c r="J61" s="70">
        <v>2.1860338391004142</v>
      </c>
      <c r="K61" s="70">
        <v>1.3649615950915184E-2</v>
      </c>
      <c r="L61" s="70">
        <v>0.98400259722754413</v>
      </c>
      <c r="M61" s="70">
        <v>1.9698620398692945</v>
      </c>
      <c r="N61" s="70">
        <v>5.3508238505552548</v>
      </c>
      <c r="O61" s="70">
        <v>1.4325526309935377</v>
      </c>
      <c r="P61" s="70">
        <v>0.59823658147345782</v>
      </c>
      <c r="Q61" s="70">
        <v>0.27458581462617904</v>
      </c>
      <c r="R61" s="70">
        <v>7.8346298060182136</v>
      </c>
      <c r="S61" s="70">
        <v>286.21455240606883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0.61542522118253373</v>
      </c>
      <c r="G62" s="70">
        <v>0</v>
      </c>
      <c r="H62" s="70">
        <v>0</v>
      </c>
      <c r="I62" s="70">
        <v>0</v>
      </c>
      <c r="J62" s="70">
        <v>0.40386439632915483</v>
      </c>
      <c r="K62" s="70">
        <v>0</v>
      </c>
      <c r="L62" s="70">
        <v>0</v>
      </c>
      <c r="M62" s="70">
        <v>0.34296028363924336</v>
      </c>
      <c r="N62" s="70">
        <v>1.3179653156381477E-2</v>
      </c>
      <c r="O62" s="70">
        <v>0</v>
      </c>
      <c r="P62" s="70">
        <v>0</v>
      </c>
      <c r="Q62" s="70">
        <v>0.35831161603077089</v>
      </c>
      <c r="R62" s="70">
        <v>0.13701872962654704</v>
      </c>
      <c r="S62" s="70">
        <v>1.8707598999645825</v>
      </c>
    </row>
    <row r="63" spans="1:19">
      <c r="A63" t="s">
        <v>228</v>
      </c>
      <c r="B63" s="69" t="s">
        <v>103</v>
      </c>
      <c r="C63" s="70">
        <v>0.44753523923053518</v>
      </c>
      <c r="D63" s="70">
        <v>1.336972506292601</v>
      </c>
      <c r="E63" s="70">
        <v>0.91357544505289034</v>
      </c>
      <c r="F63" s="70">
        <v>3.6528854536534823</v>
      </c>
      <c r="G63" s="70">
        <v>1.2763017643728176</v>
      </c>
      <c r="H63" s="70">
        <v>8.024835580459011E-2</v>
      </c>
      <c r="I63" s="70">
        <v>1.0883806156755185</v>
      </c>
      <c r="J63" s="70">
        <v>0.80429408094406796</v>
      </c>
      <c r="K63" s="70">
        <v>0.20119300383170602</v>
      </c>
      <c r="L63" s="70">
        <v>11.704927547990792</v>
      </c>
      <c r="M63" s="70">
        <v>0.86574142356826655</v>
      </c>
      <c r="N63" s="70">
        <v>0.39045423203387841</v>
      </c>
      <c r="O63" s="70">
        <v>1.2469074493466223</v>
      </c>
      <c r="P63" s="70">
        <v>8.6380053836887924</v>
      </c>
      <c r="Q63" s="70">
        <v>0.90246523045836424</v>
      </c>
      <c r="R63" s="70">
        <v>7.7831494338877434</v>
      </c>
      <c r="S63" s="70">
        <v>41.333037165832138</v>
      </c>
    </row>
    <row r="64" spans="1:19">
      <c r="A64" t="s">
        <v>228</v>
      </c>
      <c r="B64" s="69" t="s">
        <v>104</v>
      </c>
      <c r="C64" s="70">
        <v>0</v>
      </c>
      <c r="D64" s="70">
        <v>1.5415074184284769</v>
      </c>
      <c r="E64" s="70">
        <v>0.30957617547733562</v>
      </c>
      <c r="F64" s="70">
        <v>0.37719610330543674</v>
      </c>
      <c r="G64" s="70">
        <v>0.67503935324724296</v>
      </c>
      <c r="H64" s="70">
        <v>1.9762500151987439E-4</v>
      </c>
      <c r="I64" s="70">
        <v>5.0562095712905375E-2</v>
      </c>
      <c r="J64" s="70">
        <v>0.24752979129851127</v>
      </c>
      <c r="K64" s="70">
        <v>0</v>
      </c>
      <c r="L64" s="70">
        <v>3.0237143302671825</v>
      </c>
      <c r="M64" s="70">
        <v>0.22620010960602954</v>
      </c>
      <c r="N64" s="70">
        <v>9.0734548904915613E-2</v>
      </c>
      <c r="O64" s="70">
        <v>0.10786912169893625</v>
      </c>
      <c r="P64" s="70">
        <v>2.1960029683177282</v>
      </c>
      <c r="Q64" s="70">
        <v>2.696516235778569</v>
      </c>
      <c r="R64" s="70">
        <v>1.3208552383766943</v>
      </c>
      <c r="S64" s="70">
        <v>12.8635011154214</v>
      </c>
    </row>
    <row r="65" spans="1:19">
      <c r="A65" t="s">
        <v>228</v>
      </c>
      <c r="B65" s="69" t="s">
        <v>105</v>
      </c>
      <c r="C65" s="70">
        <v>0.80571951722155433</v>
      </c>
      <c r="D65" s="70">
        <v>1.4589399021103411</v>
      </c>
      <c r="E65" s="70">
        <v>2.0387497175239133</v>
      </c>
      <c r="F65" s="70">
        <v>28.063716640507266</v>
      </c>
      <c r="G65" s="70">
        <v>1.8779075130567691</v>
      </c>
      <c r="H65" s="70">
        <v>0.21700400314047297</v>
      </c>
      <c r="I65" s="70">
        <v>1.6226097553804379</v>
      </c>
      <c r="J65" s="70">
        <v>3.9027860872802229</v>
      </c>
      <c r="K65" s="70">
        <v>0.4052998552939826</v>
      </c>
      <c r="L65" s="70">
        <v>24.618807624238997</v>
      </c>
      <c r="M65" s="70">
        <v>3.8083190607340747</v>
      </c>
      <c r="N65" s="70">
        <v>2.6629572851654437</v>
      </c>
      <c r="O65" s="70">
        <v>4.0976319209236607</v>
      </c>
      <c r="P65" s="70">
        <v>6.0435993401668071</v>
      </c>
      <c r="Q65" s="70">
        <v>1.0499602249315734</v>
      </c>
      <c r="R65" s="70">
        <v>17.331363710671852</v>
      </c>
      <c r="S65" s="70">
        <v>100.00537215834788</v>
      </c>
    </row>
    <row r="66" spans="1:19">
      <c r="A66" t="s">
        <v>228</v>
      </c>
      <c r="B66" s="69" t="s">
        <v>106</v>
      </c>
      <c r="C66" s="70">
        <v>0.50479240751210863</v>
      </c>
      <c r="D66" s="70">
        <v>2.0255752967983316</v>
      </c>
      <c r="E66" s="70">
        <v>1.3759108930600696</v>
      </c>
      <c r="F66" s="70">
        <v>38.832742987969084</v>
      </c>
      <c r="G66" s="70">
        <v>2.9520432494534674</v>
      </c>
      <c r="H66" s="70">
        <v>0.30164428720216208</v>
      </c>
      <c r="I66" s="70">
        <v>1.042408124576923</v>
      </c>
      <c r="J66" s="70">
        <v>6.1169950178920622</v>
      </c>
      <c r="K66" s="70">
        <v>0.25392495197792275</v>
      </c>
      <c r="L66" s="70">
        <v>16.387123190182649</v>
      </c>
      <c r="M66" s="70">
        <v>5.2238377580560389</v>
      </c>
      <c r="N66" s="70">
        <v>3.4763791776870612</v>
      </c>
      <c r="O66" s="70">
        <v>4.3244904119868295</v>
      </c>
      <c r="P66" s="70">
        <v>5.1841791044893171</v>
      </c>
      <c r="Q66" s="70">
        <v>1.2988866221890216</v>
      </c>
      <c r="R66" s="70">
        <v>13.737607645380308</v>
      </c>
      <c r="S66" s="70">
        <v>103.03854112641352</v>
      </c>
    </row>
    <row r="67" spans="1:19">
      <c r="A67" t="s">
        <v>228</v>
      </c>
      <c r="B67" s="69" t="s">
        <v>107</v>
      </c>
      <c r="C67" s="70">
        <v>0</v>
      </c>
      <c r="D67" s="70">
        <v>0.78732905779949824</v>
      </c>
      <c r="E67" s="70">
        <v>0</v>
      </c>
      <c r="F67" s="70">
        <v>0.42881241217872912</v>
      </c>
      <c r="G67" s="70">
        <v>0.32663194511960114</v>
      </c>
      <c r="H67" s="70">
        <v>2.4412500187764863E-4</v>
      </c>
      <c r="I67" s="70">
        <v>2.4465530183661599E-2</v>
      </c>
      <c r="J67" s="70">
        <v>0.28140228905514064</v>
      </c>
      <c r="K67" s="70">
        <v>0</v>
      </c>
      <c r="L67" s="70">
        <v>0</v>
      </c>
      <c r="M67" s="70">
        <v>0</v>
      </c>
      <c r="N67" s="70">
        <v>0.16098277782331039</v>
      </c>
      <c r="O67" s="70">
        <v>5.4284900043086282E-2</v>
      </c>
      <c r="P67" s="70">
        <v>1.2354035538155301</v>
      </c>
      <c r="Q67" s="70">
        <v>0.37812746710075729</v>
      </c>
      <c r="R67" s="70">
        <v>1.4365047349127451</v>
      </c>
      <c r="S67" s="70">
        <v>5.1141887930341454</v>
      </c>
    </row>
    <row r="68" spans="1:19">
      <c r="A68" t="s">
        <v>228</v>
      </c>
      <c r="B68" s="69" t="s">
        <v>108</v>
      </c>
      <c r="C68" s="70">
        <v>0</v>
      </c>
      <c r="D68" s="70">
        <v>0.74589068633636479</v>
      </c>
      <c r="E68" s="70">
        <v>0</v>
      </c>
      <c r="F68" s="70">
        <v>0</v>
      </c>
      <c r="G68" s="70">
        <v>0.4572847231674757</v>
      </c>
      <c r="H68" s="70">
        <v>5.1731250397857309E-4</v>
      </c>
      <c r="I68" s="70">
        <v>3.4251742257126239E-2</v>
      </c>
      <c r="J68" s="70">
        <v>0</v>
      </c>
      <c r="K68" s="70">
        <v>0</v>
      </c>
      <c r="L68" s="70">
        <v>0</v>
      </c>
      <c r="M68" s="70">
        <v>0</v>
      </c>
      <c r="N68" s="70">
        <v>0.1097208159471208</v>
      </c>
      <c r="O68" s="70">
        <v>5.1427800040819704E-2</v>
      </c>
      <c r="P68" s="70">
        <v>1.4383797935274316</v>
      </c>
      <c r="Q68" s="70">
        <v>0.75503098959129034</v>
      </c>
      <c r="R68" s="70">
        <v>1.2978649755291087</v>
      </c>
      <c r="S68" s="70">
        <v>4.8903688389004856</v>
      </c>
    </row>
    <row r="69" spans="1:19">
      <c r="A69" t="s">
        <v>228</v>
      </c>
      <c r="B69" s="69" t="s">
        <v>109</v>
      </c>
      <c r="C69" s="70">
        <v>0</v>
      </c>
      <c r="D69" s="70">
        <v>1.0442469608708898</v>
      </c>
      <c r="E69" s="70">
        <v>0.18974023658288175</v>
      </c>
      <c r="F69" s="70">
        <v>0</v>
      </c>
      <c r="G69" s="70">
        <v>0.96900810385488967</v>
      </c>
      <c r="H69" s="70">
        <v>2.0925000160953999E-4</v>
      </c>
      <c r="I69" s="70">
        <v>7.2581072878200814E-2</v>
      </c>
      <c r="J69" s="70">
        <v>0</v>
      </c>
      <c r="K69" s="70">
        <v>0</v>
      </c>
      <c r="L69" s="70">
        <v>1.8532442669379634</v>
      </c>
      <c r="M69" s="70">
        <v>0</v>
      </c>
      <c r="N69" s="70">
        <v>7.5850791061029099E-2</v>
      </c>
      <c r="O69" s="70">
        <v>0.1108554800879844</v>
      </c>
      <c r="P69" s="70">
        <v>2.1564119104272521</v>
      </c>
      <c r="Q69" s="70">
        <v>0.34262468666234902</v>
      </c>
      <c r="R69" s="70">
        <v>1.7575234710639052</v>
      </c>
      <c r="S69" s="70">
        <v>8.5722962304289467</v>
      </c>
    </row>
    <row r="70" spans="1:19">
      <c r="A70" t="s">
        <v>228</v>
      </c>
      <c r="B70" s="69" t="s">
        <v>110</v>
      </c>
      <c r="C70" s="70">
        <v>0</v>
      </c>
      <c r="D70" s="70">
        <v>4.1623301296640918</v>
      </c>
      <c r="E70" s="70">
        <v>0.17975390834168081</v>
      </c>
      <c r="F70" s="70">
        <v>36.354376072281866</v>
      </c>
      <c r="G70" s="70">
        <v>2.9013285303473708</v>
      </c>
      <c r="H70" s="70">
        <v>0.2899734806701022</v>
      </c>
      <c r="I70" s="70">
        <v>2.9358636220393919E-2</v>
      </c>
      <c r="J70" s="70">
        <v>4.9017765400210109</v>
      </c>
      <c r="K70" s="70">
        <v>0</v>
      </c>
      <c r="L70" s="70">
        <v>1.7557050949938571</v>
      </c>
      <c r="M70" s="70">
        <v>4.4170512648984008</v>
      </c>
      <c r="N70" s="70">
        <v>3.3688507936536141</v>
      </c>
      <c r="O70" s="70">
        <v>3.192686536826514</v>
      </c>
      <c r="P70" s="70">
        <v>1.7096299844612162</v>
      </c>
      <c r="Q70" s="70">
        <v>0.72662244189170266</v>
      </c>
      <c r="R70" s="70">
        <v>9.9682991705564632</v>
      </c>
      <c r="S70" s="70">
        <v>73.957742584829248</v>
      </c>
    </row>
    <row r="71" spans="1:19">
      <c r="A71" t="s">
        <v>228</v>
      </c>
      <c r="B71" s="69" t="s">
        <v>111</v>
      </c>
      <c r="C71" s="70">
        <v>0</v>
      </c>
      <c r="D71" s="70">
        <v>0.89506882360363349</v>
      </c>
      <c r="E71" s="70">
        <v>0.25165547167834745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1.0924387257739454</v>
      </c>
      <c r="M71" s="70">
        <v>1.5620304528326301E-2</v>
      </c>
      <c r="N71" s="70">
        <v>7.4488365850548632E-2</v>
      </c>
      <c r="O71" s="70">
        <v>6.3751219267722092E-2</v>
      </c>
      <c r="P71" s="70">
        <v>0.81827086052598474</v>
      </c>
      <c r="Q71" s="70">
        <v>0.30122952390498092</v>
      </c>
      <c r="R71" s="70">
        <v>1.643183204816097</v>
      </c>
      <c r="S71" s="70">
        <v>5.1557064999494742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0.36350234797983916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1.3655484072174318</v>
      </c>
      <c r="M72" s="70">
        <v>0.32424910767049653</v>
      </c>
      <c r="N72" s="70">
        <v>3.9901738574254608E-2</v>
      </c>
      <c r="O72" s="70">
        <v>0</v>
      </c>
      <c r="P72" s="70">
        <v>0.71003845701814328</v>
      </c>
      <c r="Q72" s="70">
        <v>0</v>
      </c>
      <c r="R72" s="70">
        <v>0.40574872676521068</v>
      </c>
      <c r="S72" s="70">
        <v>3.2089887852255288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0.16976758010047632</v>
      </c>
      <c r="F73" s="70">
        <v>0.67895298594976339</v>
      </c>
      <c r="G73" s="70">
        <v>0</v>
      </c>
      <c r="H73" s="70">
        <v>0</v>
      </c>
      <c r="I73" s="70">
        <v>0</v>
      </c>
      <c r="J73" s="70">
        <v>0.44555362433732881</v>
      </c>
      <c r="K73" s="70">
        <v>0</v>
      </c>
      <c r="L73" s="70">
        <v>5.2085917818150449</v>
      </c>
      <c r="M73" s="70">
        <v>4.7512200256733195E-2</v>
      </c>
      <c r="N73" s="70">
        <v>2.1282114472107594E-3</v>
      </c>
      <c r="O73" s="70">
        <v>2.8530029062423523E-3</v>
      </c>
      <c r="P73" s="70">
        <v>1.0786948085958556</v>
      </c>
      <c r="Q73" s="70">
        <v>0.24287230877399324</v>
      </c>
      <c r="R73" s="70">
        <v>6.5841885390852894E-2</v>
      </c>
      <c r="S73" s="70">
        <v>7.9427683895733026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0.21570469001001413</v>
      </c>
      <c r="F74" s="70">
        <v>0.28587494145256187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2.1068461139925887</v>
      </c>
      <c r="M74" s="70">
        <v>0.27446934814214785</v>
      </c>
      <c r="N74" s="70">
        <v>4.5097814000456538E-3</v>
      </c>
      <c r="O74" s="70">
        <v>6.0456490156113318E-3</v>
      </c>
      <c r="P74" s="70">
        <v>1.2616813528769342</v>
      </c>
      <c r="Q74" s="70">
        <v>0</v>
      </c>
      <c r="R74" s="70">
        <v>0.27604554087309907</v>
      </c>
      <c r="S74" s="70">
        <v>4.4311774177629104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2.801574426234879</v>
      </c>
      <c r="G75" s="70">
        <v>0</v>
      </c>
      <c r="H75" s="70">
        <v>0</v>
      </c>
      <c r="I75" s="70">
        <v>0</v>
      </c>
      <c r="J75" s="70">
        <v>0.42210343358272695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0.35910421441968765</v>
      </c>
      <c r="Q75" s="70">
        <v>0</v>
      </c>
      <c r="R75" s="70">
        <v>0.20489157782515122</v>
      </c>
      <c r="S75" s="70">
        <v>3.7876736520624945</v>
      </c>
    </row>
    <row r="76" spans="1:19">
      <c r="A76" t="s">
        <v>228</v>
      </c>
      <c r="B76" s="69" t="s">
        <v>116</v>
      </c>
      <c r="C76" s="70">
        <v>1.0447594614743707</v>
      </c>
      <c r="D76" s="70">
        <v>0</v>
      </c>
      <c r="E76" s="70">
        <v>2.4260594311075927</v>
      </c>
      <c r="F76" s="70">
        <v>0</v>
      </c>
      <c r="G76" s="70">
        <v>0</v>
      </c>
      <c r="H76" s="70">
        <v>0</v>
      </c>
      <c r="I76" s="70">
        <v>2.1040037605892579</v>
      </c>
      <c r="J76" s="70">
        <v>0</v>
      </c>
      <c r="K76" s="70">
        <v>0.52554375251176078</v>
      </c>
      <c r="L76" s="70">
        <v>29.797873999853948</v>
      </c>
      <c r="M76" s="70">
        <v>0</v>
      </c>
      <c r="N76" s="70">
        <v>0.25709602881736515</v>
      </c>
      <c r="O76" s="70">
        <v>2.3275746803259807</v>
      </c>
      <c r="P76" s="70">
        <v>12.251317585981894</v>
      </c>
      <c r="Q76" s="70">
        <v>0</v>
      </c>
      <c r="R76" s="70">
        <v>13.998613183109683</v>
      </c>
      <c r="S76" s="70">
        <v>64.732841883771925</v>
      </c>
    </row>
    <row r="77" spans="1:19">
      <c r="A77" t="s">
        <v>228</v>
      </c>
      <c r="B77" s="69" t="s">
        <v>117</v>
      </c>
      <c r="C77" s="70">
        <v>0</v>
      </c>
      <c r="D77" s="70">
        <v>1.8386388337067849</v>
      </c>
      <c r="E77" s="70">
        <v>0</v>
      </c>
      <c r="F77" s="70">
        <v>34.23627560223332</v>
      </c>
      <c r="G77" s="70">
        <v>2.3621176309459031</v>
      </c>
      <c r="H77" s="70">
        <v>0.27369100467732066</v>
      </c>
      <c r="I77" s="70">
        <v>0</v>
      </c>
      <c r="J77" s="70">
        <v>4.6315262238059205</v>
      </c>
      <c r="K77" s="70">
        <v>0</v>
      </c>
      <c r="L77" s="70">
        <v>0</v>
      </c>
      <c r="M77" s="70">
        <v>4.1542782109860639</v>
      </c>
      <c r="N77" s="70">
        <v>3.0197738504930278</v>
      </c>
      <c r="O77" s="70">
        <v>2.8902624296380139</v>
      </c>
      <c r="P77" s="70">
        <v>0.57668447462340566</v>
      </c>
      <c r="Q77" s="70">
        <v>0.78328788974575403</v>
      </c>
      <c r="R77" s="70">
        <v>5.9909156686123026</v>
      </c>
      <c r="S77" s="70">
        <v>60.757451819468542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3.2683895988288469E-2</v>
      </c>
      <c r="O78" s="70">
        <v>0</v>
      </c>
      <c r="P78" s="70">
        <v>0.23012755506482563</v>
      </c>
      <c r="Q78" s="70">
        <v>0.25534152137968036</v>
      </c>
      <c r="R78" s="70">
        <v>0.12158401321491397</v>
      </c>
      <c r="S78" s="70">
        <v>0.6399210481490627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0.27582253143434343</v>
      </c>
      <c r="H79" s="70">
        <v>0</v>
      </c>
      <c r="I79" s="70">
        <v>2.0659781043988801E-2</v>
      </c>
      <c r="J79" s="70">
        <v>0</v>
      </c>
      <c r="K79" s="70">
        <v>0</v>
      </c>
      <c r="L79" s="70">
        <v>0</v>
      </c>
      <c r="M79" s="70">
        <v>0</v>
      </c>
      <c r="N79" s="70">
        <v>1.6945268343921072E-2</v>
      </c>
      <c r="O79" s="70">
        <v>0</v>
      </c>
      <c r="P79" s="70">
        <v>1.2922512424003116</v>
      </c>
      <c r="Q79" s="70">
        <v>0</v>
      </c>
      <c r="R79" s="70">
        <v>1.9948825055308816E-2</v>
      </c>
      <c r="S79" s="70">
        <v>1.6256276482779413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0.34477816429293284</v>
      </c>
      <c r="H80" s="70">
        <v>3.138750024138659E-4</v>
      </c>
      <c r="I80" s="70">
        <v>2.5824726304975343E-2</v>
      </c>
      <c r="J80" s="70">
        <v>0</v>
      </c>
      <c r="K80" s="70">
        <v>0</v>
      </c>
      <c r="L80" s="70">
        <v>0</v>
      </c>
      <c r="M80" s="70">
        <v>0</v>
      </c>
      <c r="N80" s="70">
        <v>8.0537605529045209E-3</v>
      </c>
      <c r="O80" s="70">
        <v>0</v>
      </c>
      <c r="P80" s="70">
        <v>9.539989936375548E-2</v>
      </c>
      <c r="Q80" s="70">
        <v>0.43542448908955755</v>
      </c>
      <c r="R80" s="70">
        <v>0</v>
      </c>
      <c r="S80" s="70">
        <v>0.90979491460643658</v>
      </c>
    </row>
    <row r="81" spans="1:19">
      <c r="A81" t="s">
        <v>228</v>
      </c>
      <c r="B81" s="69" t="s">
        <v>121</v>
      </c>
      <c r="C81" s="70">
        <v>0</v>
      </c>
      <c r="D81" s="70">
        <v>1.4171923040390659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1.0067200691132427E-2</v>
      </c>
      <c r="O81" s="70">
        <v>9.7712820077553886E-2</v>
      </c>
      <c r="P81" s="70">
        <v>0.42024859966767281</v>
      </c>
      <c r="Q81" s="70">
        <v>7.1035156055980764E-2</v>
      </c>
      <c r="R81" s="70">
        <v>0.16459435788971177</v>
      </c>
      <c r="S81" s="70">
        <v>2.1808504384212029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0.26130555609569228</v>
      </c>
      <c r="H82" s="70">
        <v>0</v>
      </c>
      <c r="I82" s="70">
        <v>1.9572424146929279E-2</v>
      </c>
      <c r="J82" s="70">
        <v>0</v>
      </c>
      <c r="K82" s="70">
        <v>0</v>
      </c>
      <c r="L82" s="70">
        <v>0</v>
      </c>
      <c r="M82" s="70">
        <v>0</v>
      </c>
      <c r="N82" s="70">
        <v>3.8464535060374061E-2</v>
      </c>
      <c r="O82" s="70">
        <v>0</v>
      </c>
      <c r="P82" s="70">
        <v>0.8429211339954179</v>
      </c>
      <c r="Q82" s="70">
        <v>0</v>
      </c>
      <c r="R82" s="70">
        <v>2.3107463879661054</v>
      </c>
      <c r="S82" s="70">
        <v>3.4730100372646575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0.32663194511962956</v>
      </c>
      <c r="H83" s="70">
        <v>0</v>
      </c>
      <c r="I83" s="70">
        <v>2.4465530183661599E-2</v>
      </c>
      <c r="J83" s="70">
        <v>0</v>
      </c>
      <c r="K83" s="70">
        <v>0</v>
      </c>
      <c r="L83" s="70">
        <v>0</v>
      </c>
      <c r="M83" s="70">
        <v>0</v>
      </c>
      <c r="N83" s="70">
        <v>5.9877859948667123E-2</v>
      </c>
      <c r="O83" s="70">
        <v>0</v>
      </c>
      <c r="P83" s="70">
        <v>3.9646960127868169E-2</v>
      </c>
      <c r="Q83" s="70">
        <v>0</v>
      </c>
      <c r="R83" s="70">
        <v>0</v>
      </c>
      <c r="S83" s="70">
        <v>0.45062229537961684</v>
      </c>
    </row>
    <row r="84" spans="1:19">
      <c r="A84" t="s">
        <v>228</v>
      </c>
      <c r="B84" s="69" t="s">
        <v>124</v>
      </c>
      <c r="C84" s="70">
        <v>0</v>
      </c>
      <c r="D84" s="70">
        <v>0.59671254906906057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1.4746488904009425E-2</v>
      </c>
      <c r="O84" s="70">
        <v>9.2570040073468363E-2</v>
      </c>
      <c r="P84" s="70">
        <v>0</v>
      </c>
      <c r="Q84" s="70">
        <v>2.9909539391992368E-2</v>
      </c>
      <c r="R84" s="70">
        <v>0</v>
      </c>
      <c r="S84" s="70">
        <v>0.7339386174385254</v>
      </c>
    </row>
    <row r="85" spans="1:19">
      <c r="A85" t="s">
        <v>228</v>
      </c>
      <c r="B85" s="69" t="s">
        <v>125</v>
      </c>
      <c r="C85" s="70">
        <v>0</v>
      </c>
      <c r="D85" s="70">
        <v>0.74589068633636657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2.1015213124410792E-2</v>
      </c>
      <c r="O85" s="70">
        <v>0</v>
      </c>
      <c r="P85" s="70">
        <v>5.5306286779028824E-2</v>
      </c>
      <c r="Q85" s="70">
        <v>3.7386924239989128E-2</v>
      </c>
      <c r="R85" s="70">
        <v>0.97294584756471636</v>
      </c>
      <c r="S85" s="70">
        <v>1.8325449580445365</v>
      </c>
    </row>
    <row r="86" spans="1:19">
      <c r="A86" t="s">
        <v>228</v>
      </c>
      <c r="B86" s="69" t="s">
        <v>126</v>
      </c>
      <c r="C86" s="70">
        <v>0</v>
      </c>
      <c r="D86" s="70">
        <v>7.7163596340952267E-3</v>
      </c>
      <c r="E86" s="70">
        <v>0</v>
      </c>
      <c r="F86" s="70">
        <v>9.350874403708076E-2</v>
      </c>
      <c r="G86" s="70">
        <v>5.4043318496894699E-3</v>
      </c>
      <c r="H86" s="70">
        <v>1.2107368877831703E-3</v>
      </c>
      <c r="I86" s="70">
        <v>0</v>
      </c>
      <c r="J86" s="70">
        <v>2.7948011814125095E-2</v>
      </c>
      <c r="K86" s="70">
        <v>0</v>
      </c>
      <c r="L86" s="70">
        <v>0</v>
      </c>
      <c r="M86" s="70">
        <v>5.9371353951007677E-3</v>
      </c>
      <c r="N86" s="70">
        <v>6.3628135281270204E-2</v>
      </c>
      <c r="O86" s="70">
        <v>6.1728338819477813E-4</v>
      </c>
      <c r="P86" s="70">
        <v>3.9680964869447166E-2</v>
      </c>
      <c r="Q86" s="70">
        <v>7.6320602460633324E-4</v>
      </c>
      <c r="R86" s="70">
        <v>1.3262843159909892</v>
      </c>
      <c r="S86" s="70">
        <v>1.5726992251723004</v>
      </c>
    </row>
    <row r="87" spans="1:19">
      <c r="A87" t="s">
        <v>228</v>
      </c>
      <c r="B87" s="69" t="s">
        <v>127</v>
      </c>
      <c r="C87" s="70">
        <v>0.43088774845629096</v>
      </c>
      <c r="D87" s="70">
        <v>0</v>
      </c>
      <c r="E87" s="70">
        <v>1.152366316076229</v>
      </c>
      <c r="F87" s="70">
        <v>0</v>
      </c>
      <c r="G87" s="70">
        <v>0</v>
      </c>
      <c r="H87" s="70">
        <v>0</v>
      </c>
      <c r="I87" s="70">
        <v>0.86774944527854814</v>
      </c>
      <c r="J87" s="70">
        <v>0</v>
      </c>
      <c r="K87" s="70">
        <v>0.21674880447169809</v>
      </c>
      <c r="L87" s="70">
        <v>12.289468829947054</v>
      </c>
      <c r="M87" s="70">
        <v>0</v>
      </c>
      <c r="N87" s="70">
        <v>0.11714930034627358</v>
      </c>
      <c r="O87" s="70">
        <v>0.95894772340341206</v>
      </c>
      <c r="P87" s="70">
        <v>3.5823058905444753</v>
      </c>
      <c r="Q87" s="70">
        <v>0</v>
      </c>
      <c r="R87" s="70">
        <v>5.7300904679022722</v>
      </c>
      <c r="S87" s="70">
        <v>25.345714526426036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0.1897402365828853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1.4825954135503139</v>
      </c>
      <c r="M88" s="70">
        <v>0</v>
      </c>
      <c r="N88" s="70">
        <v>0</v>
      </c>
      <c r="O88" s="70">
        <v>0</v>
      </c>
      <c r="P88" s="70">
        <v>2.5587175403529727E-4</v>
      </c>
      <c r="Q88" s="70">
        <v>0</v>
      </c>
      <c r="R88" s="70">
        <v>0</v>
      </c>
      <c r="S88" s="70">
        <v>1.6725915218871705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1.8532442669379634</v>
      </c>
      <c r="M89" s="70">
        <v>0</v>
      </c>
      <c r="N89" s="70">
        <v>0</v>
      </c>
      <c r="O89" s="70">
        <v>0</v>
      </c>
      <c r="P89" s="70">
        <v>0.12584087323911319</v>
      </c>
      <c r="Q89" s="70">
        <v>0</v>
      </c>
      <c r="R89" s="70">
        <v>4.389459026057807E-2</v>
      </c>
      <c r="S89" s="70">
        <v>2.0229797304375552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0.15697169648565534</v>
      </c>
      <c r="Q90" s="70">
        <v>0</v>
      </c>
      <c r="R90" s="70">
        <v>5.4868237825701272E-2</v>
      </c>
      <c r="S90" s="70">
        <v>0.21183993431145609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0.14380312667334039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1.2836830951421518E-3</v>
      </c>
      <c r="O91" s="70">
        <v>1.7208588958297355E-3</v>
      </c>
      <c r="P91" s="70">
        <v>0.35562862798812489</v>
      </c>
      <c r="Q91" s="70">
        <v>0</v>
      </c>
      <c r="R91" s="70">
        <v>0</v>
      </c>
      <c r="S91" s="70">
        <v>0.50243629665237677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0.17975390834168081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1.404564075995097</v>
      </c>
      <c r="M92" s="70">
        <v>0</v>
      </c>
      <c r="N92" s="70">
        <v>1.6046038689303543E-3</v>
      </c>
      <c r="O92" s="70">
        <v>2.151073619785393E-3</v>
      </c>
      <c r="P92" s="70">
        <v>0.58640485979424284</v>
      </c>
      <c r="Q92" s="70">
        <v>0</v>
      </c>
      <c r="R92" s="70">
        <v>0</v>
      </c>
      <c r="S92" s="70">
        <v>2.174478521619676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1.7557050949938002</v>
      </c>
      <c r="M93" s="70">
        <v>0</v>
      </c>
      <c r="N93" s="70">
        <v>0</v>
      </c>
      <c r="O93" s="70">
        <v>0</v>
      </c>
      <c r="P93" s="70">
        <v>2.3193912383476345E-2</v>
      </c>
      <c r="Q93" s="70">
        <v>0</v>
      </c>
      <c r="R93" s="70">
        <v>0</v>
      </c>
      <c r="S93" s="70">
        <v>1.7788990073772766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0.23391056126516219</v>
      </c>
      <c r="Q94" s="70">
        <v>0</v>
      </c>
      <c r="R94" s="70">
        <v>0</v>
      </c>
      <c r="S94" s="70">
        <v>0.23391056126524745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1.6302873749935998E-3</v>
      </c>
      <c r="P95" s="70">
        <v>0</v>
      </c>
      <c r="Q95" s="70">
        <v>0</v>
      </c>
      <c r="R95" s="70">
        <v>0.19250802092363983</v>
      </c>
      <c r="S95" s="70">
        <v>0.19413830829876133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2.7362718606980252E-3</v>
      </c>
      <c r="O96" s="70">
        <v>2.0378592187455524E-3</v>
      </c>
      <c r="P96" s="70">
        <v>0.47470928149465408</v>
      </c>
      <c r="Q96" s="70">
        <v>0</v>
      </c>
      <c r="R96" s="70">
        <v>0</v>
      </c>
      <c r="S96" s="70">
        <v>0.47948341257392713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0.35049393491817682</v>
      </c>
      <c r="Q97" s="70">
        <v>0</v>
      </c>
      <c r="R97" s="70">
        <v>0</v>
      </c>
      <c r="S97" s="70">
        <v>0.35049393491817682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4.7995494437287789E-2</v>
      </c>
      <c r="Q98" s="70">
        <v>0</v>
      </c>
      <c r="R98" s="70">
        <v>0</v>
      </c>
      <c r="S98" s="70">
        <v>4.7995494437373054E-2</v>
      </c>
    </row>
    <row r="99" spans="1:19">
      <c r="A99" t="s">
        <v>228</v>
      </c>
      <c r="B99" s="69" t="s">
        <v>139</v>
      </c>
      <c r="C99" s="70">
        <v>3.9841370731041437E-2</v>
      </c>
      <c r="D99" s="70">
        <v>0</v>
      </c>
      <c r="E99" s="70">
        <v>9.9221377367705088E-2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1.2837450000000104</v>
      </c>
      <c r="M99" s="70">
        <v>0</v>
      </c>
      <c r="N99" s="70">
        <v>0</v>
      </c>
      <c r="O99" s="70">
        <v>0</v>
      </c>
      <c r="P99" s="70">
        <v>3.7824695315805457E-2</v>
      </c>
      <c r="Q99" s="70">
        <v>0</v>
      </c>
      <c r="R99" s="70">
        <v>1.1595551099739509</v>
      </c>
      <c r="S99" s="70">
        <v>2.6201875533884049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0.10132001101243304</v>
      </c>
      <c r="S100" s="70">
        <v>0.1013200110123762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3.6785942865307675E-2</v>
      </c>
      <c r="Q101" s="70">
        <v>0</v>
      </c>
      <c r="R101" s="70">
        <v>0</v>
      </c>
      <c r="S101" s="70">
        <v>3.6785942865435572E-2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0.20415095812303719</v>
      </c>
      <c r="Q102" s="70">
        <v>0</v>
      </c>
      <c r="R102" s="70">
        <v>0</v>
      </c>
      <c r="S102" s="70">
        <v>0.20415095812290929</v>
      </c>
    </row>
    <row r="103" spans="1:19">
      <c r="A103" t="s">
        <v>228</v>
      </c>
      <c r="B103" s="69" t="s">
        <v>143</v>
      </c>
      <c r="C103" s="70">
        <v>0.22738579216234456</v>
      </c>
      <c r="D103" s="70">
        <v>0</v>
      </c>
      <c r="E103" s="70">
        <v>5.0668547437382472E-3</v>
      </c>
      <c r="F103" s="70">
        <v>0</v>
      </c>
      <c r="G103" s="70">
        <v>0</v>
      </c>
      <c r="H103" s="70">
        <v>0</v>
      </c>
      <c r="I103" s="70">
        <v>0.11253524218460598</v>
      </c>
      <c r="J103" s="70">
        <v>0</v>
      </c>
      <c r="K103" s="70">
        <v>1.957590774140705E-3</v>
      </c>
      <c r="L103" s="70">
        <v>8.1676420471410438E-2</v>
      </c>
      <c r="M103" s="70">
        <v>0</v>
      </c>
      <c r="N103" s="70">
        <v>2.8222043822957232E-2</v>
      </c>
      <c r="O103" s="70">
        <v>4.0118328884275911E-2</v>
      </c>
      <c r="P103" s="70">
        <v>0.70161150163683317</v>
      </c>
      <c r="Q103" s="70">
        <v>0</v>
      </c>
      <c r="R103" s="70">
        <v>0.27192744820087</v>
      </c>
      <c r="S103" s="70">
        <v>1.4705012228812393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2.7589262973464201E-3</v>
      </c>
      <c r="Q105" s="70">
        <v>0</v>
      </c>
      <c r="R105" s="70">
        <v>0</v>
      </c>
      <c r="S105" s="70">
        <v>2.7589262974743178E-3</v>
      </c>
    </row>
    <row r="106" spans="1:19">
      <c r="A106" t="s">
        <v>228</v>
      </c>
      <c r="B106" s="69" t="s">
        <v>146</v>
      </c>
      <c r="C106" s="70">
        <v>6.0148782775351961E-2</v>
      </c>
      <c r="D106" s="70">
        <v>4.8417151247569734E-2</v>
      </c>
      <c r="E106" s="70">
        <v>2.3529893113302336E-2</v>
      </c>
      <c r="F106" s="70">
        <v>2.6937321019830165</v>
      </c>
      <c r="G106" s="70">
        <v>0.61337776248541331</v>
      </c>
      <c r="H106" s="70">
        <v>7.3744865348411626E-2</v>
      </c>
      <c r="I106" s="70">
        <v>0.25512629891026961</v>
      </c>
      <c r="J106" s="70">
        <v>0.295456055782509</v>
      </c>
      <c r="K106" s="70">
        <v>8.1382901639006633E-3</v>
      </c>
      <c r="L106" s="70">
        <v>0.73637287999997625</v>
      </c>
      <c r="M106" s="70">
        <v>0.49075294265325198</v>
      </c>
      <c r="N106" s="70">
        <v>0.13967578088354671</v>
      </c>
      <c r="O106" s="70">
        <v>0.28391191023889917</v>
      </c>
      <c r="P106" s="70">
        <v>0.75477394198433956</v>
      </c>
      <c r="Q106" s="70">
        <v>3.9533355544909554E-2</v>
      </c>
      <c r="R106" s="70">
        <v>0.39526961384524384</v>
      </c>
      <c r="S106" s="70">
        <v>6.9119616269597373</v>
      </c>
    </row>
    <row r="107" spans="1:19">
      <c r="A107" t="s">
        <v>228</v>
      </c>
      <c r="B107" s="69" t="s">
        <v>147</v>
      </c>
      <c r="C107" s="70">
        <v>0.14548700696897932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5.2258577113946103E-2</v>
      </c>
      <c r="M107" s="70">
        <v>0</v>
      </c>
      <c r="N107" s="70">
        <v>0</v>
      </c>
      <c r="O107" s="70">
        <v>0</v>
      </c>
      <c r="P107" s="70">
        <v>4.00188778130115E-2</v>
      </c>
      <c r="Q107" s="70">
        <v>0</v>
      </c>
      <c r="R107" s="70">
        <v>0</v>
      </c>
      <c r="S107" s="70">
        <v>0.23776446189572198</v>
      </c>
    </row>
    <row r="108" spans="1:19">
      <c r="A108" t="s">
        <v>228</v>
      </c>
      <c r="B108" s="69" t="s">
        <v>148</v>
      </c>
      <c r="C108" s="70">
        <v>0</v>
      </c>
      <c r="D108" s="70">
        <v>0.1478468503944157</v>
      </c>
      <c r="E108" s="70">
        <v>3.2418979409527537E-3</v>
      </c>
      <c r="F108" s="70">
        <v>0.61770694704119933</v>
      </c>
      <c r="G108" s="70">
        <v>9.4583817839151152E-3</v>
      </c>
      <c r="H108" s="70">
        <v>1.551174612563111E-2</v>
      </c>
      <c r="I108" s="70">
        <v>0</v>
      </c>
      <c r="J108" s="70">
        <v>0.3455868970331295</v>
      </c>
      <c r="K108" s="70">
        <v>0</v>
      </c>
      <c r="L108" s="70">
        <v>0</v>
      </c>
      <c r="M108" s="70">
        <v>0.36503379971125582</v>
      </c>
      <c r="N108" s="70">
        <v>0.29686061890116022</v>
      </c>
      <c r="O108" s="70">
        <v>0.38449815380343466</v>
      </c>
      <c r="P108" s="70">
        <v>0.25808571996122964</v>
      </c>
      <c r="Q108" s="70">
        <v>0.11472766899641762</v>
      </c>
      <c r="R108" s="70">
        <v>0.27016252597894663</v>
      </c>
      <c r="S108" s="70">
        <v>2.8287212076718333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5.3091820688450753E-2</v>
      </c>
      <c r="Q109" s="70">
        <v>0</v>
      </c>
      <c r="R109" s="70">
        <v>0</v>
      </c>
      <c r="S109" s="70">
        <v>5.3091820688450753E-2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2.8192036236788454E-2</v>
      </c>
      <c r="Q110" s="70">
        <v>0</v>
      </c>
      <c r="R110" s="70">
        <v>3.1891297077976333E-2</v>
      </c>
      <c r="S110" s="70">
        <v>6.0083333314651099E-2</v>
      </c>
    </row>
    <row r="111" spans="1:19">
      <c r="A111" t="s">
        <v>228</v>
      </c>
      <c r="B111" s="69" t="s">
        <v>151</v>
      </c>
      <c r="C111" s="70">
        <v>0.10662988919897387</v>
      </c>
      <c r="D111" s="70">
        <v>0</v>
      </c>
      <c r="E111" s="70">
        <v>0.26555222073835338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3.4357649999999467</v>
      </c>
      <c r="M111" s="70">
        <v>0</v>
      </c>
      <c r="N111" s="70">
        <v>0</v>
      </c>
      <c r="O111" s="70">
        <v>2.566869081162082E-2</v>
      </c>
      <c r="P111" s="70">
        <v>0.10369371988340959</v>
      </c>
      <c r="Q111" s="70">
        <v>0</v>
      </c>
      <c r="R111" s="70">
        <v>2.9158719519772092</v>
      </c>
      <c r="S111" s="70">
        <v>6.8531814726097764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9.7192609828766763E-5</v>
      </c>
      <c r="P112" s="70">
        <v>2.6707121333515715E-3</v>
      </c>
      <c r="Q112" s="70">
        <v>0</v>
      </c>
      <c r="R112" s="70">
        <v>0</v>
      </c>
      <c r="S112" s="70">
        <v>2.7679047429955972E-3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7.2002808127422213E-2</v>
      </c>
      <c r="J113" s="70">
        <v>0</v>
      </c>
      <c r="K113" s="70">
        <v>1.2525145915738278E-3</v>
      </c>
      <c r="L113" s="70">
        <v>0</v>
      </c>
      <c r="M113" s="70">
        <v>0</v>
      </c>
      <c r="N113" s="70">
        <v>1.8057155846470607E-2</v>
      </c>
      <c r="O113" s="70">
        <v>0</v>
      </c>
      <c r="P113" s="70">
        <v>0.14555943602096022</v>
      </c>
      <c r="Q113" s="70">
        <v>0</v>
      </c>
      <c r="R113" s="70">
        <v>0</v>
      </c>
      <c r="S113" s="70">
        <v>0.23687191458657253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1.5216101571837726E-3</v>
      </c>
      <c r="Q114" s="70">
        <v>0</v>
      </c>
      <c r="R114" s="70">
        <v>0</v>
      </c>
      <c r="S114" s="70">
        <v>1.521610156942188E-3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9.7915324104604906E-3</v>
      </c>
      <c r="P116" s="70">
        <v>0</v>
      </c>
      <c r="Q116" s="70">
        <v>0</v>
      </c>
      <c r="R116" s="70">
        <v>0</v>
      </c>
      <c r="S116" s="70">
        <v>9.7915324106452317E-3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4.0492203174835595E-4</v>
      </c>
      <c r="Q117" s="70">
        <v>0</v>
      </c>
      <c r="R117" s="70">
        <v>0</v>
      </c>
      <c r="S117" s="70">
        <v>4.0492203174835595E-4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1.3297942718814681E-2</v>
      </c>
      <c r="P118" s="70">
        <v>0</v>
      </c>
      <c r="Q118" s="70">
        <v>0</v>
      </c>
      <c r="R118" s="70">
        <v>2.0235999789491643E-2</v>
      </c>
      <c r="S118" s="70">
        <v>3.3533942508256587E-2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8.6476501564192176E-4</v>
      </c>
      <c r="P119" s="70">
        <v>3.6336180026808051E-4</v>
      </c>
      <c r="Q119" s="70">
        <v>0</v>
      </c>
      <c r="R119" s="70">
        <v>4.7350245810662273E-4</v>
      </c>
      <c r="S119" s="70">
        <v>1.701629274066363E-3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1.246059100381558E-4</v>
      </c>
      <c r="N120" s="70">
        <v>1.8052344725560943E-4</v>
      </c>
      <c r="O120" s="70">
        <v>0</v>
      </c>
      <c r="P120" s="70">
        <v>8.5816521647075206E-4</v>
      </c>
      <c r="Q120" s="70">
        <v>0</v>
      </c>
      <c r="R120" s="70">
        <v>0</v>
      </c>
      <c r="S120" s="70">
        <v>1.1632945738710987E-3</v>
      </c>
    </row>
    <row r="121" spans="1:19">
      <c r="A121" t="s">
        <v>228</v>
      </c>
      <c r="B121" s="69" t="s">
        <v>161</v>
      </c>
      <c r="C121" s="70">
        <v>1.9161229794313783E-2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6.8826668832002724E-3</v>
      </c>
      <c r="M121" s="70">
        <v>0</v>
      </c>
      <c r="N121" s="70">
        <v>1.3599433026499241E-2</v>
      </c>
      <c r="O121" s="70">
        <v>7.1341867730801312E-2</v>
      </c>
      <c r="P121" s="70">
        <v>1.9239812474864948E-2</v>
      </c>
      <c r="Q121" s="70">
        <v>0</v>
      </c>
      <c r="R121" s="70">
        <v>1.2460591023000234E-5</v>
      </c>
      <c r="S121" s="70">
        <v>0.13023747050056045</v>
      </c>
    </row>
    <row r="122" spans="1:19">
      <c r="A122" t="s">
        <v>228</v>
      </c>
      <c r="B122" s="69" t="s">
        <v>162</v>
      </c>
      <c r="C122" s="70">
        <v>0</v>
      </c>
      <c r="D122" s="70">
        <v>7.4014613374306037E-2</v>
      </c>
      <c r="E122" s="70">
        <v>4.2697112759881861E-4</v>
      </c>
      <c r="F122" s="70">
        <v>0</v>
      </c>
      <c r="G122" s="70">
        <v>0</v>
      </c>
      <c r="H122" s="70">
        <v>0</v>
      </c>
      <c r="I122" s="70">
        <v>0</v>
      </c>
      <c r="J122" s="70">
        <v>0.17300659772526927</v>
      </c>
      <c r="K122" s="70">
        <v>0</v>
      </c>
      <c r="L122" s="70">
        <v>0</v>
      </c>
      <c r="M122" s="70">
        <v>0.10639849445973937</v>
      </c>
      <c r="N122" s="70">
        <v>9.8445453236074343E-2</v>
      </c>
      <c r="O122" s="70">
        <v>1.1214531902936642E-4</v>
      </c>
      <c r="P122" s="70">
        <v>2.3202927770299198E-2</v>
      </c>
      <c r="Q122" s="70">
        <v>0</v>
      </c>
      <c r="R122" s="70">
        <v>4.820928258985191E-2</v>
      </c>
      <c r="S122" s="70">
        <v>0.52381648560231042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0.30923445945529693</v>
      </c>
      <c r="G123" s="70">
        <v>4.7350245812936009E-3</v>
      </c>
      <c r="H123" s="70">
        <v>7.7654403133124994E-3</v>
      </c>
      <c r="I123" s="70">
        <v>0</v>
      </c>
      <c r="J123" s="70">
        <v>0</v>
      </c>
      <c r="K123" s="70">
        <v>0</v>
      </c>
      <c r="L123" s="70">
        <v>0</v>
      </c>
      <c r="M123" s="70">
        <v>7.6218943049532584E-2</v>
      </c>
      <c r="N123" s="70">
        <v>3.6387995820369667E-2</v>
      </c>
      <c r="O123" s="70">
        <v>9.6980779779379134E-2</v>
      </c>
      <c r="P123" s="70">
        <v>1.0770459638891339E-2</v>
      </c>
      <c r="Q123" s="70">
        <v>5.7434595606549621E-2</v>
      </c>
      <c r="R123" s="70">
        <v>2.4749225850939638E-2</v>
      </c>
      <c r="S123" s="70">
        <v>0.6242769240952839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3.7130056900451791E-3</v>
      </c>
      <c r="Q124" s="70">
        <v>0</v>
      </c>
      <c r="R124" s="70">
        <v>4.2002133694438726E-3</v>
      </c>
      <c r="S124" s="70">
        <v>7.9132190596737928E-3</v>
      </c>
    </row>
    <row r="125" spans="1:19">
      <c r="A125" t="s">
        <v>228</v>
      </c>
      <c r="B125" s="69" t="s">
        <v>165</v>
      </c>
      <c r="C125" s="70">
        <v>5.9041024641128814E-3</v>
      </c>
      <c r="D125" s="70">
        <v>0</v>
      </c>
      <c r="E125" s="70">
        <v>9.2541330366238128E-3</v>
      </c>
      <c r="F125" s="70">
        <v>0</v>
      </c>
      <c r="G125" s="70">
        <v>0</v>
      </c>
      <c r="H125" s="70">
        <v>0</v>
      </c>
      <c r="I125" s="70">
        <v>7.842432812651623E-3</v>
      </c>
      <c r="J125" s="70">
        <v>0</v>
      </c>
      <c r="K125" s="70">
        <v>8.5233149040853107E-4</v>
      </c>
      <c r="L125" s="70">
        <v>0.11264915118601948</v>
      </c>
      <c r="M125" s="70">
        <v>0</v>
      </c>
      <c r="N125" s="70">
        <v>1.537076721547237E-4</v>
      </c>
      <c r="O125" s="70">
        <v>6.2981990057622284E-3</v>
      </c>
      <c r="P125" s="70">
        <v>7.6458031356935408E-2</v>
      </c>
      <c r="Q125" s="70">
        <v>0</v>
      </c>
      <c r="R125" s="70">
        <v>9.0640219683166379E-2</v>
      </c>
      <c r="S125" s="70">
        <v>0.31005230870778178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3.5174363655698926E-4</v>
      </c>
      <c r="Q126" s="70">
        <v>0</v>
      </c>
      <c r="R126" s="70">
        <v>0</v>
      </c>
      <c r="S126" s="70">
        <v>3.5174363665646524E-4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9.4830623098829392E-3</v>
      </c>
      <c r="J127" s="70">
        <v>0</v>
      </c>
      <c r="K127" s="70">
        <v>1.6496125949583273E-4</v>
      </c>
      <c r="L127" s="70">
        <v>0</v>
      </c>
      <c r="M127" s="70">
        <v>0</v>
      </c>
      <c r="N127" s="70">
        <v>2.3782007741743882E-3</v>
      </c>
      <c r="O127" s="70">
        <v>0</v>
      </c>
      <c r="P127" s="70">
        <v>1.9162097667731359E-2</v>
      </c>
      <c r="Q127" s="70">
        <v>0</v>
      </c>
      <c r="R127" s="70">
        <v>0</v>
      </c>
      <c r="S127" s="70">
        <v>3.1188322011075797E-2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1.8852891584231202E-4</v>
      </c>
      <c r="Q128" s="70">
        <v>0</v>
      </c>
      <c r="R128" s="70">
        <v>0</v>
      </c>
      <c r="S128" s="70">
        <v>1.88528915941788E-4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1.2887773756631304E-5</v>
      </c>
      <c r="P131" s="70">
        <v>0</v>
      </c>
      <c r="Q131" s="70">
        <v>0</v>
      </c>
      <c r="R131" s="70">
        <v>0</v>
      </c>
      <c r="S131" s="70">
        <v>1.2887773891634424E-5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1.1954124147450784E-5</v>
      </c>
      <c r="Q133" s="70">
        <v>0</v>
      </c>
      <c r="R133" s="70">
        <v>0</v>
      </c>
      <c r="S133" s="70">
        <v>1.1954124147450784E-5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1.2983605920382502E-3</v>
      </c>
      <c r="P135" s="70">
        <v>0</v>
      </c>
      <c r="Q135" s="70">
        <v>0</v>
      </c>
      <c r="R135" s="70">
        <v>0</v>
      </c>
      <c r="S135" s="70">
        <v>1.2983605920453556E-3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1.7633118144786408E-3</v>
      </c>
      <c r="P137" s="70">
        <v>0</v>
      </c>
      <c r="Q137" s="70">
        <v>0</v>
      </c>
      <c r="R137" s="70">
        <v>2.6833005872504145E-3</v>
      </c>
      <c r="S137" s="70">
        <v>4.4466124015798414E-3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1.1466814085991928E-4</v>
      </c>
      <c r="P138" s="70">
        <v>0</v>
      </c>
      <c r="Q138" s="70">
        <v>0</v>
      </c>
      <c r="R138" s="70">
        <v>6.2786590092400729E-5</v>
      </c>
      <c r="S138" s="70">
        <v>1.7745473110153398E-4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1.6522786864925365E-5</v>
      </c>
      <c r="N139" s="70">
        <v>2.3937471681279021E-5</v>
      </c>
      <c r="O139" s="70">
        <v>0</v>
      </c>
      <c r="P139" s="70">
        <v>0</v>
      </c>
      <c r="Q139" s="70">
        <v>0</v>
      </c>
      <c r="R139" s="70">
        <v>0</v>
      </c>
      <c r="S139" s="70">
        <v>4.0460258333041565E-5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1.8032895337967147E-3</v>
      </c>
      <c r="O140" s="70">
        <v>9.4599563930160002E-3</v>
      </c>
      <c r="P140" s="70">
        <v>2.3864819083598832E-3</v>
      </c>
      <c r="Q140" s="70">
        <v>0</v>
      </c>
      <c r="R140" s="70">
        <v>1.6522786836503656E-6</v>
      </c>
      <c r="S140" s="70">
        <v>1.3651380113969935E-2</v>
      </c>
    </row>
    <row r="141" spans="1:19">
      <c r="A141" t="s">
        <v>228</v>
      </c>
      <c r="B141" s="69" t="s">
        <v>181</v>
      </c>
      <c r="C141" s="70">
        <v>0</v>
      </c>
      <c r="D141" s="70">
        <v>9.8143633919001161E-3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2.2940734834143939E-2</v>
      </c>
      <c r="K141" s="70">
        <v>0</v>
      </c>
      <c r="L141" s="70">
        <v>0</v>
      </c>
      <c r="M141" s="70">
        <v>1.4108477250267981E-2</v>
      </c>
      <c r="N141" s="70">
        <v>1.3053901226953712E-2</v>
      </c>
      <c r="O141" s="70">
        <v>1.4870508181275E-5</v>
      </c>
      <c r="P141" s="70">
        <v>0</v>
      </c>
      <c r="Q141" s="70">
        <v>0</v>
      </c>
      <c r="R141" s="70">
        <v>4.4248023230579747E-3</v>
      </c>
      <c r="S141" s="70">
        <v>6.4357149534544078E-2</v>
      </c>
    </row>
    <row r="142" spans="1:19">
      <c r="A142" t="s">
        <v>228</v>
      </c>
      <c r="B142" s="69" t="s">
        <v>182</v>
      </c>
      <c r="C142" s="70">
        <v>5.9041024641128814E-3</v>
      </c>
      <c r="D142" s="70">
        <v>0</v>
      </c>
      <c r="E142" s="70">
        <v>9.2541330366238128E-3</v>
      </c>
      <c r="F142" s="70">
        <v>4.1004596525283432E-2</v>
      </c>
      <c r="G142" s="70">
        <v>6.27865900952429E-4</v>
      </c>
      <c r="H142" s="70">
        <v>1.029700077571416E-3</v>
      </c>
      <c r="I142" s="70">
        <v>7.842432812651623E-3</v>
      </c>
      <c r="J142" s="70">
        <v>0</v>
      </c>
      <c r="K142" s="70">
        <v>8.5233149040764289E-4</v>
      </c>
      <c r="L142" s="70">
        <v>0.11264915118601948</v>
      </c>
      <c r="M142" s="70">
        <v>1.0106658271006097E-2</v>
      </c>
      <c r="N142" s="70">
        <v>4.9787685324744757E-3</v>
      </c>
      <c r="O142" s="70">
        <v>1.5777213177024407E-2</v>
      </c>
      <c r="P142" s="70">
        <v>7.6458644369992612E-2</v>
      </c>
      <c r="Q142" s="70">
        <v>7.615847288141353E-3</v>
      </c>
      <c r="R142" s="70">
        <v>9.0047365547746949E-2</v>
      </c>
      <c r="S142" s="70">
        <v>0.38414881068001705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0.50601350563403003</v>
      </c>
      <c r="D149" s="70">
        <v>0</v>
      </c>
      <c r="E149" s="70">
        <v>1.1750253363380487</v>
      </c>
      <c r="F149" s="70">
        <v>0</v>
      </c>
      <c r="G149" s="70">
        <v>0</v>
      </c>
      <c r="H149" s="70">
        <v>0</v>
      </c>
      <c r="I149" s="70">
        <v>1.0190425241619963</v>
      </c>
      <c r="J149" s="70">
        <v>0</v>
      </c>
      <c r="K149" s="70">
        <v>0.25453919909685307</v>
      </c>
      <c r="L149" s="70">
        <v>14.432151360303578</v>
      </c>
      <c r="M149" s="70">
        <v>0</v>
      </c>
      <c r="N149" s="70">
        <v>0.10804342131478961</v>
      </c>
      <c r="O149" s="70">
        <v>1.126141323297233</v>
      </c>
      <c r="P149" s="70">
        <v>0.10447698038359476</v>
      </c>
      <c r="Q149" s="70">
        <v>0</v>
      </c>
      <c r="R149" s="70">
        <v>6.7291381007030395</v>
      </c>
      <c r="S149" s="70">
        <v>25.454571751233516</v>
      </c>
    </row>
    <row r="150" spans="1:19">
      <c r="A150" t="s">
        <v>228</v>
      </c>
      <c r="B150" s="69" t="s">
        <v>190</v>
      </c>
      <c r="C150" s="70">
        <v>0</v>
      </c>
      <c r="D150" s="70">
        <v>1.0071378920305598</v>
      </c>
      <c r="E150" s="70">
        <v>0</v>
      </c>
      <c r="F150" s="70">
        <v>18.780955899878393</v>
      </c>
      <c r="G150" s="70">
        <v>1.2963603308077154</v>
      </c>
      <c r="H150" s="70">
        <v>0.14980257512249473</v>
      </c>
      <c r="I150" s="70">
        <v>0</v>
      </c>
      <c r="J150" s="70">
        <v>2.5322962178240473</v>
      </c>
      <c r="K150" s="70">
        <v>0</v>
      </c>
      <c r="L150" s="70">
        <v>0</v>
      </c>
      <c r="M150" s="70">
        <v>2.2818833377478427</v>
      </c>
      <c r="N150" s="70">
        <v>1.6596314808726191</v>
      </c>
      <c r="O150" s="70">
        <v>1.5895108408587362</v>
      </c>
      <c r="P150" s="70">
        <v>0.19368143125042536</v>
      </c>
      <c r="Q150" s="70">
        <v>0.31807953171124836</v>
      </c>
      <c r="R150" s="70">
        <v>3.2857765678205624</v>
      </c>
      <c r="S150" s="70">
        <v>33.095116105925626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0.10404152472790074</v>
      </c>
      <c r="D169" s="70">
        <v>8.3748897423120638E-2</v>
      </c>
      <c r="E169" s="70">
        <v>4.0700507029967525E-2</v>
      </c>
      <c r="F169" s="70">
        <v>4.6594458302761268</v>
      </c>
      <c r="G169" s="70">
        <v>1.060981697360674</v>
      </c>
      <c r="H169" s="70">
        <v>0.12755916042987137</v>
      </c>
      <c r="I169" s="70">
        <v>0.44130118536142504</v>
      </c>
      <c r="J169" s="70">
        <v>0.51106102426899014</v>
      </c>
      <c r="K169" s="70">
        <v>1.407709480161401E-2</v>
      </c>
      <c r="L169" s="70">
        <v>1.2737308000000098</v>
      </c>
      <c r="M169" s="70">
        <v>0.84887311201368476</v>
      </c>
      <c r="N169" s="70">
        <v>0.24160224929172358</v>
      </c>
      <c r="O169" s="70">
        <v>0.49109269825108726</v>
      </c>
      <c r="P169" s="70">
        <v>1.2942890638521476</v>
      </c>
      <c r="Q169" s="70">
        <v>6.8382274731385806E-2</v>
      </c>
      <c r="R169" s="70">
        <v>0.68371214520931289</v>
      </c>
      <c r="S169" s="70">
        <v>11.944599265028955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B2:G33"/>
  <sheetViews>
    <sheetView workbookViewId="0"/>
  </sheetViews>
  <sheetFormatPr defaultRowHeight="15"/>
  <cols>
    <col min="2" max="2" width="23.140625" bestFit="1" customWidth="1"/>
    <col min="3" max="5" width="10.85546875" customWidth="1"/>
  </cols>
  <sheetData>
    <row r="2" spans="2:7">
      <c r="B2" s="133" t="s">
        <v>372</v>
      </c>
      <c r="C2" s="134" t="s">
        <v>373</v>
      </c>
      <c r="D2" s="134"/>
      <c r="E2" s="135"/>
      <c r="F2" s="135"/>
      <c r="G2" s="136"/>
    </row>
    <row r="3" spans="2:7">
      <c r="B3" s="137" t="s">
        <v>374</v>
      </c>
      <c r="C3" s="138">
        <v>41520.626435185186</v>
      </c>
      <c r="D3" s="139"/>
      <c r="E3" s="140"/>
      <c r="F3" s="140"/>
      <c r="G3" s="141"/>
    </row>
    <row r="4" spans="2:7">
      <c r="B4" s="137" t="s">
        <v>1</v>
      </c>
      <c r="C4" s="139" t="s">
        <v>2</v>
      </c>
      <c r="D4" s="139"/>
      <c r="E4" s="140"/>
      <c r="F4" s="140"/>
      <c r="G4" s="141"/>
    </row>
    <row r="5" spans="2:7">
      <c r="B5" s="137" t="s">
        <v>3</v>
      </c>
      <c r="C5" s="142" t="s">
        <v>229</v>
      </c>
      <c r="D5" s="142"/>
      <c r="E5" s="140"/>
      <c r="F5" s="140"/>
      <c r="G5" s="141"/>
    </row>
    <row r="6" spans="2:7" ht="18">
      <c r="B6" s="143" t="s">
        <v>375</v>
      </c>
      <c r="C6" s="144" t="s">
        <v>376</v>
      </c>
      <c r="D6" s="144"/>
      <c r="E6" s="144"/>
      <c r="F6" s="144"/>
      <c r="G6" s="145"/>
    </row>
    <row r="8" spans="2:7">
      <c r="B8" s="146" t="s">
        <v>377</v>
      </c>
    </row>
    <row r="9" spans="2:7">
      <c r="B9" s="147" t="s">
        <v>378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154">
        <v>5.277991023479105</v>
      </c>
      <c r="D11" s="154">
        <v>5.5583362352271433</v>
      </c>
      <c r="E11" s="154">
        <v>5.9829164042292806</v>
      </c>
      <c r="F11" s="154">
        <v>6.1762777824784116</v>
      </c>
      <c r="G11" s="154">
        <v>6.5046516002029691</v>
      </c>
    </row>
    <row r="12" spans="2:7">
      <c r="B12" s="73" t="s">
        <v>15</v>
      </c>
      <c r="C12" s="154">
        <v>4.0095833203045181</v>
      </c>
      <c r="D12" s="154">
        <v>5.5963841264863312</v>
      </c>
      <c r="E12" s="154">
        <v>7.2603266843280592</v>
      </c>
      <c r="F12" s="154">
        <v>8.2441006434018913</v>
      </c>
      <c r="G12" s="154">
        <v>9.1480785831650806</v>
      </c>
    </row>
    <row r="13" spans="2:7">
      <c r="B13" s="73" t="s">
        <v>16</v>
      </c>
      <c r="C13" s="154">
        <v>53.347632002551052</v>
      </c>
      <c r="D13" s="154">
        <v>60.939285421507002</v>
      </c>
      <c r="E13" s="154">
        <v>64.824634385578577</v>
      </c>
      <c r="F13" s="154">
        <v>70.130276736134363</v>
      </c>
      <c r="G13" s="154">
        <v>75.250420597217968</v>
      </c>
    </row>
    <row r="14" spans="2:7">
      <c r="B14" s="73" t="s">
        <v>17</v>
      </c>
      <c r="C14" s="154">
        <v>4.1843264509031783</v>
      </c>
      <c r="D14" s="154">
        <v>4.1204505452610727</v>
      </c>
      <c r="E14" s="154">
        <v>4.2335080409825521</v>
      </c>
      <c r="F14" s="154">
        <v>4.4315593786255665</v>
      </c>
      <c r="G14" s="154">
        <v>4.6629548267684902</v>
      </c>
    </row>
    <row r="15" spans="2:7">
      <c r="B15" s="73" t="s">
        <v>18</v>
      </c>
      <c r="C15" s="154">
        <v>17.329877489324264</v>
      </c>
      <c r="D15" s="154">
        <v>20.08453222586472</v>
      </c>
      <c r="E15" s="154">
        <v>22.574642086878995</v>
      </c>
      <c r="F15" s="154">
        <v>25.749666847050811</v>
      </c>
      <c r="G15" s="154">
        <v>25.930593316135489</v>
      </c>
    </row>
    <row r="16" spans="2:7">
      <c r="B16" s="73" t="s">
        <v>19</v>
      </c>
      <c r="C16" s="154">
        <v>33.897433842366297</v>
      </c>
      <c r="D16" s="154">
        <v>36.637545196136308</v>
      </c>
      <c r="E16" s="154">
        <v>38.004103102825532</v>
      </c>
      <c r="F16" s="154">
        <v>38.553851810318434</v>
      </c>
      <c r="G16" s="154">
        <v>40.876068166039822</v>
      </c>
    </row>
    <row r="17" spans="2:7">
      <c r="B17" s="73" t="s">
        <v>20</v>
      </c>
      <c r="C17" s="154">
        <v>33.280474173601434</v>
      </c>
      <c r="D17" s="154">
        <v>27.293693492368572</v>
      </c>
      <c r="E17" s="154">
        <v>25.423023567709336</v>
      </c>
      <c r="F17" s="154">
        <v>27.102703440074265</v>
      </c>
      <c r="G17" s="154">
        <v>30.840438690726007</v>
      </c>
    </row>
    <row r="18" spans="2:7">
      <c r="B18" s="73" t="s">
        <v>21</v>
      </c>
      <c r="C18" s="154">
        <v>331.96875915926887</v>
      </c>
      <c r="D18" s="154">
        <v>341.90419548387916</v>
      </c>
      <c r="E18" s="154">
        <v>382.78901613858665</v>
      </c>
      <c r="F18" s="154">
        <v>401.84396051802435</v>
      </c>
      <c r="G18" s="154">
        <v>417.85389711274757</v>
      </c>
    </row>
    <row r="19" spans="2:7">
      <c r="B19" s="73" t="s">
        <v>22</v>
      </c>
      <c r="C19" s="154">
        <v>1.6703642721699627</v>
      </c>
      <c r="D19" s="154">
        <v>1.6610701780182526</v>
      </c>
      <c r="E19" s="154">
        <v>1.6730628688205045</v>
      </c>
      <c r="F19" s="154">
        <v>1.7093176335297491</v>
      </c>
      <c r="G19" s="154">
        <v>1.740801964245787</v>
      </c>
    </row>
    <row r="20" spans="2:7">
      <c r="B20" s="73" t="s">
        <v>23</v>
      </c>
      <c r="C20" s="154">
        <v>247.80281864766346</v>
      </c>
      <c r="D20" s="154">
        <v>258.27551767074192</v>
      </c>
      <c r="E20" s="154">
        <v>281.61557102976099</v>
      </c>
      <c r="F20" s="154">
        <v>307.24381605514731</v>
      </c>
      <c r="G20" s="154">
        <v>313.05756714522806</v>
      </c>
    </row>
    <row r="21" spans="2:7">
      <c r="B21" s="150" t="s">
        <v>13</v>
      </c>
      <c r="C21" s="155"/>
      <c r="D21" s="155"/>
      <c r="E21" s="155"/>
      <c r="F21" s="155"/>
      <c r="G21" s="156"/>
    </row>
    <row r="22" spans="2:7">
      <c r="B22" s="157" t="s">
        <v>24</v>
      </c>
      <c r="C22" s="154">
        <v>274.49146204624668</v>
      </c>
      <c r="D22" s="154">
        <v>292.24686096638533</v>
      </c>
      <c r="E22" s="154">
        <v>291.0626815440985</v>
      </c>
      <c r="F22" s="154">
        <v>302.89485594291631</v>
      </c>
      <c r="G22" s="154">
        <v>315.10715406796089</v>
      </c>
    </row>
    <row r="23" spans="2:7">
      <c r="B23" s="157" t="s">
        <v>238</v>
      </c>
      <c r="C23" s="154">
        <v>53.962736838403458</v>
      </c>
      <c r="D23" s="154">
        <v>54.054620126581312</v>
      </c>
      <c r="E23" s="154">
        <v>60.460260477924827</v>
      </c>
      <c r="F23" s="154">
        <v>67.518026795982351</v>
      </c>
      <c r="G23" s="154">
        <v>75.048619759792899</v>
      </c>
    </row>
    <row r="24" spans="2:7">
      <c r="B24" s="157" t="s">
        <v>239</v>
      </c>
      <c r="C24" s="154">
        <v>331.62685955405777</v>
      </c>
      <c r="D24" s="154">
        <v>354.74874908195756</v>
      </c>
      <c r="E24" s="154">
        <v>393.06069989281059</v>
      </c>
      <c r="F24" s="154">
        <v>417.15653789107802</v>
      </c>
      <c r="G24" s="154">
        <v>441.67278170567465</v>
      </c>
    </row>
    <row r="25" spans="2:7">
      <c r="B25" s="157" t="s">
        <v>27</v>
      </c>
      <c r="C25" s="154">
        <v>41.170833772594619</v>
      </c>
      <c r="D25" s="154">
        <v>39.891495073436879</v>
      </c>
      <c r="E25" s="154">
        <v>39.244976086778649</v>
      </c>
      <c r="F25" s="154">
        <v>39.56630068929698</v>
      </c>
      <c r="G25" s="154">
        <v>40.682279523578345</v>
      </c>
    </row>
    <row r="26" spans="2:7">
      <c r="B26" s="157" t="s">
        <v>28</v>
      </c>
      <c r="C26" s="154">
        <v>175.49382590327798</v>
      </c>
      <c r="D26" s="154">
        <v>200.58823829111799</v>
      </c>
      <c r="E26" s="154">
        <v>214.62648294239176</v>
      </c>
      <c r="F26" s="154">
        <v>220.53677920758321</v>
      </c>
      <c r="G26" s="154">
        <v>227.64551499427256</v>
      </c>
    </row>
    <row r="27" spans="2:7">
      <c r="B27" s="157" t="s">
        <v>240</v>
      </c>
      <c r="C27" s="154">
        <v>67.738156525705307</v>
      </c>
      <c r="D27" s="154">
        <v>74.69859871074614</v>
      </c>
      <c r="E27" s="154">
        <v>78.924739730207619</v>
      </c>
      <c r="F27" s="154">
        <v>81.762388881490551</v>
      </c>
      <c r="G27" s="154">
        <v>86.862675424171584</v>
      </c>
    </row>
    <row r="28" spans="2:7">
      <c r="B28" s="157" t="s">
        <v>379</v>
      </c>
      <c r="C28" s="154">
        <v>0</v>
      </c>
      <c r="D28" s="154">
        <v>0</v>
      </c>
      <c r="E28" s="154">
        <v>0</v>
      </c>
      <c r="F28" s="154">
        <v>0</v>
      </c>
      <c r="G28" s="154">
        <v>0</v>
      </c>
    </row>
    <row r="29" spans="2:7">
      <c r="B29" s="19" t="s">
        <v>241</v>
      </c>
      <c r="C29" s="158">
        <v>1677.2531350219181</v>
      </c>
      <c r="D29" s="158">
        <v>1778.2995728257156</v>
      </c>
      <c r="E29" s="158">
        <v>1911.7606449839122</v>
      </c>
      <c r="F29" s="158">
        <v>2020.6204202531326</v>
      </c>
      <c r="G29" s="159">
        <v>2112.8844974779281</v>
      </c>
    </row>
    <row r="31" spans="2:7">
      <c r="B31" s="160" t="s">
        <v>380</v>
      </c>
      <c r="C31" t="s">
        <v>381</v>
      </c>
      <c r="E31" s="161"/>
      <c r="F31" s="161"/>
    </row>
    <row r="32" spans="2:7">
      <c r="C32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5.8786161574990647E-3</v>
      </c>
      <c r="D10">
        <v>1.5756796020668186E-2</v>
      </c>
      <c r="E10">
        <v>0.22105160859849032</v>
      </c>
      <c r="F10">
        <v>9.8920683709747582E-3</v>
      </c>
      <c r="G10">
        <v>4.0988434154555262E-2</v>
      </c>
      <c r="H10">
        <v>8.5396830997614498E-2</v>
      </c>
      <c r="I10">
        <v>0.13790119776344228</v>
      </c>
      <c r="J10">
        <v>0.79954217069081979</v>
      </c>
      <c r="K10">
        <v>3.4887989891700238E-4</v>
      </c>
      <c r="L10">
        <v>0.82940649062727323</v>
      </c>
      <c r="M10">
        <v>1.0822652085726101</v>
      </c>
      <c r="N10">
        <v>0.16659762633243153</v>
      </c>
      <c r="O10">
        <v>1.0750987616332202</v>
      </c>
      <c r="P10">
        <v>0.85863927323444122</v>
      </c>
      <c r="Q10">
        <v>0.40292560327587584</v>
      </c>
      <c r="R10">
        <v>0.16859243367980442</v>
      </c>
      <c r="S10">
        <v>5.9002820000086373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3.0600490231774968E-2</v>
      </c>
      <c r="S12">
        <v>3.0600490231774913E-2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5.8057325781519786E-3</v>
      </c>
      <c r="Q15">
        <v>0</v>
      </c>
      <c r="R15">
        <v>0</v>
      </c>
      <c r="S15">
        <v>5.8057325781524227E-3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4.0974666008219973E-2</v>
      </c>
      <c r="Q16">
        <v>0</v>
      </c>
      <c r="R16">
        <v>0</v>
      </c>
      <c r="S16">
        <v>4.0974666008220417E-2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0.10424453435783776</v>
      </c>
      <c r="Q18">
        <v>0</v>
      </c>
      <c r="R18">
        <v>0</v>
      </c>
      <c r="S18">
        <v>0.10424453435783754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0.49238575159143805</v>
      </c>
      <c r="Q19">
        <v>0</v>
      </c>
      <c r="R19">
        <v>0</v>
      </c>
      <c r="S19">
        <v>0.49238575159143849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6.739467656511211E-2</v>
      </c>
      <c r="Q20">
        <v>0</v>
      </c>
      <c r="R20">
        <v>0.67724635837294367</v>
      </c>
      <c r="S20">
        <v>0.74464103493805656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0.27034158947544151</v>
      </c>
      <c r="P21">
        <v>0</v>
      </c>
      <c r="Q21">
        <v>0</v>
      </c>
      <c r="R21">
        <v>0</v>
      </c>
      <c r="S21">
        <v>0.27034158947544107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29.933378603102174</v>
      </c>
      <c r="M22">
        <v>0</v>
      </c>
      <c r="N22">
        <v>0</v>
      </c>
      <c r="O22">
        <v>0</v>
      </c>
      <c r="P22">
        <v>0.36104983650492395</v>
      </c>
      <c r="Q22">
        <v>0</v>
      </c>
      <c r="R22">
        <v>0</v>
      </c>
      <c r="S22">
        <v>30.294428439607096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9.077386772360363E-5</v>
      </c>
      <c r="Q23">
        <v>0</v>
      </c>
      <c r="R23">
        <v>0</v>
      </c>
      <c r="S23">
        <v>9.0773867725602031E-5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7.977778768043061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9.17433535274359E-3</v>
      </c>
      <c r="Q24">
        <v>0</v>
      </c>
      <c r="R24">
        <v>0</v>
      </c>
      <c r="S24">
        <v>7.9869531033958054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3.102707609502199</v>
      </c>
      <c r="P25">
        <v>0.19915452159530633</v>
      </c>
      <c r="Q25">
        <v>0</v>
      </c>
      <c r="R25">
        <v>0</v>
      </c>
      <c r="S25">
        <v>3.3018621310975078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2.1381071651611627E-3</v>
      </c>
      <c r="Q26">
        <v>0</v>
      </c>
      <c r="R26">
        <v>0</v>
      </c>
      <c r="S26">
        <v>2.1381071651518369E-3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0.14985053350009342</v>
      </c>
      <c r="O27">
        <v>8.9743004534619129</v>
      </c>
      <c r="P27">
        <v>0.15712336102191893</v>
      </c>
      <c r="Q27">
        <v>0</v>
      </c>
      <c r="R27">
        <v>0</v>
      </c>
      <c r="S27">
        <v>9.2812743479839384</v>
      </c>
    </row>
    <row r="28" spans="1:19">
      <c r="A28" t="s">
        <v>48</v>
      </c>
      <c r="B28" s="34" t="s">
        <v>67</v>
      </c>
      <c r="C28">
        <v>0</v>
      </c>
      <c r="D28">
        <v>0.56866463692827662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5.272539367296158</v>
      </c>
      <c r="O28">
        <v>6.517128774022396E-2</v>
      </c>
      <c r="P28">
        <v>0.78571135919700907</v>
      </c>
      <c r="Q28">
        <v>0</v>
      </c>
      <c r="R28">
        <v>0</v>
      </c>
      <c r="S28">
        <v>6.6920866511616737</v>
      </c>
    </row>
    <row r="29" spans="1:19">
      <c r="A29" t="s">
        <v>48</v>
      </c>
      <c r="B29" s="34" t="s">
        <v>68</v>
      </c>
      <c r="C29">
        <v>0.2121599542483095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0.41823080620378228</v>
      </c>
      <c r="O29">
        <v>0.11289932875910758</v>
      </c>
      <c r="P29">
        <v>9.2259252065986175E-2</v>
      </c>
      <c r="Q29">
        <v>0</v>
      </c>
      <c r="R29">
        <v>0</v>
      </c>
      <c r="S29">
        <v>0.83554934127717218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6.3961345306067798</v>
      </c>
      <c r="P30">
        <v>5.5623598172806155E-2</v>
      </c>
      <c r="Q30">
        <v>0</v>
      </c>
      <c r="R30">
        <v>0</v>
      </c>
      <c r="S30">
        <v>6.451758128779602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1.2591116924340168E-2</v>
      </c>
      <c r="L31">
        <v>0</v>
      </c>
      <c r="M31">
        <v>2.1279626097406918</v>
      </c>
      <c r="N31">
        <v>0</v>
      </c>
      <c r="O31">
        <v>0</v>
      </c>
      <c r="P31">
        <v>6.7353574433859364E-2</v>
      </c>
      <c r="Q31">
        <v>0</v>
      </c>
      <c r="R31">
        <v>0</v>
      </c>
      <c r="S31">
        <v>2.207907301098885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11.107406903643245</v>
      </c>
      <c r="N32">
        <v>0</v>
      </c>
      <c r="O32">
        <v>19.87888699993314</v>
      </c>
      <c r="P32">
        <v>2.965194876790811E-3</v>
      </c>
      <c r="Q32">
        <v>2.3319290055496777</v>
      </c>
      <c r="R32">
        <v>0</v>
      </c>
      <c r="S32">
        <v>33.321188104002843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4.9768705804948876</v>
      </c>
      <c r="J33">
        <v>0</v>
      </c>
      <c r="K33">
        <v>0</v>
      </c>
      <c r="L33">
        <v>0</v>
      </c>
      <c r="M33">
        <v>18.002433217812129</v>
      </c>
      <c r="N33">
        <v>0</v>
      </c>
      <c r="O33">
        <v>0</v>
      </c>
      <c r="P33">
        <v>0.6735137548815473</v>
      </c>
      <c r="Q33">
        <v>0</v>
      </c>
      <c r="R33">
        <v>0</v>
      </c>
      <c r="S33">
        <v>23.652817553188569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7.8212769881687692</v>
      </c>
      <c r="N34">
        <v>9.6080138936994075E-2</v>
      </c>
      <c r="O34">
        <v>0</v>
      </c>
      <c r="P34">
        <v>0</v>
      </c>
      <c r="Q34">
        <v>0</v>
      </c>
      <c r="R34">
        <v>7.206775034307733E-2</v>
      </c>
      <c r="S34">
        <v>7.9894248774488403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0.14711320286189711</v>
      </c>
      <c r="R35">
        <v>1.0097243978168935</v>
      </c>
      <c r="S35">
        <v>1.1568376006787844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1.8644838158515289</v>
      </c>
      <c r="S38">
        <v>1.8644838158515427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3.0819817576101696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3.0819817576101798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1.2941540547389665</v>
      </c>
      <c r="S40">
        <v>1.2941540547389252</v>
      </c>
    </row>
    <row r="41" spans="1:19">
      <c r="A41" t="s">
        <v>48</v>
      </c>
      <c r="B41" s="34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0.78252022389018183</v>
      </c>
      <c r="S41">
        <v>0.78252022389017384</v>
      </c>
    </row>
    <row r="42" spans="1:19">
      <c r="A42" t="s">
        <v>48</v>
      </c>
      <c r="B42" s="34" t="s">
        <v>81</v>
      </c>
      <c r="C42">
        <v>0</v>
      </c>
      <c r="D42">
        <v>0</v>
      </c>
      <c r="E42">
        <v>0</v>
      </c>
      <c r="F42">
        <v>0.35700592057366148</v>
      </c>
      <c r="G42">
        <v>1.4792774493104288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0.35372383303546862</v>
      </c>
      <c r="S42">
        <v>2.1900072029195883</v>
      </c>
    </row>
    <row r="43" spans="1:19">
      <c r="A43" t="s">
        <v>48</v>
      </c>
      <c r="B43" s="34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1.0219483754116965E-3</v>
      </c>
      <c r="Q44">
        <v>0</v>
      </c>
      <c r="R44">
        <v>9.3910410260118482E-3</v>
      </c>
      <c r="S44">
        <v>1.041298940143065E-2</v>
      </c>
    </row>
    <row r="45" spans="1:19">
      <c r="A45" t="s">
        <v>48</v>
      </c>
      <c r="B45" s="34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6.4914098808888099E-3</v>
      </c>
      <c r="O45">
        <v>0</v>
      </c>
      <c r="P45">
        <v>0.83601376009199146</v>
      </c>
      <c r="Q45">
        <v>0</v>
      </c>
      <c r="R45">
        <v>5.1197062815848682E-3</v>
      </c>
      <c r="S45">
        <v>0.84762487625442873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6.9335834739125524E-2</v>
      </c>
      <c r="O46">
        <v>0</v>
      </c>
      <c r="P46">
        <v>8.3975518802625437E-2</v>
      </c>
      <c r="Q46">
        <v>0</v>
      </c>
      <c r="R46">
        <v>0.33448592848633485</v>
      </c>
      <c r="S46">
        <v>0.48779728202813999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0.28648834841543636</v>
      </c>
      <c r="Q47">
        <v>0</v>
      </c>
      <c r="R47">
        <v>0.28859597189006259</v>
      </c>
      <c r="S47">
        <v>0.57508432030562062</v>
      </c>
    </row>
    <row r="48" spans="1:19">
      <c r="A48" t="s">
        <v>48</v>
      </c>
      <c r="B48" s="34" t="s">
        <v>87</v>
      </c>
      <c r="C48">
        <v>0</v>
      </c>
      <c r="D48">
        <v>0.17342774230246361</v>
      </c>
      <c r="E48">
        <v>0</v>
      </c>
      <c r="F48">
        <v>0</v>
      </c>
      <c r="G48">
        <v>0</v>
      </c>
      <c r="H48">
        <v>0</v>
      </c>
      <c r="I48">
        <v>0</v>
      </c>
      <c r="J48">
        <v>28.855571755092157</v>
      </c>
      <c r="K48">
        <v>0</v>
      </c>
      <c r="L48">
        <v>0</v>
      </c>
      <c r="M48">
        <v>0</v>
      </c>
      <c r="N48">
        <v>4.4163828123580435</v>
      </c>
      <c r="O48">
        <v>0</v>
      </c>
      <c r="P48">
        <v>2.0547734670870152</v>
      </c>
      <c r="Q48">
        <v>0.62989447955719946</v>
      </c>
      <c r="R48">
        <v>0.53494872775298674</v>
      </c>
      <c r="S48">
        <v>36.664998984149776</v>
      </c>
    </row>
    <row r="49" spans="1:19">
      <c r="A49" t="s">
        <v>48</v>
      </c>
      <c r="B49" s="34" t="s">
        <v>88</v>
      </c>
      <c r="C49">
        <v>0</v>
      </c>
      <c r="D49">
        <v>0.15123714835318602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3.4473380687434732E-2</v>
      </c>
      <c r="L49">
        <v>0</v>
      </c>
      <c r="M49">
        <v>0</v>
      </c>
      <c r="N49">
        <v>2.6322676139777919</v>
      </c>
      <c r="O49">
        <v>0</v>
      </c>
      <c r="P49">
        <v>1.1370127304955986</v>
      </c>
      <c r="Q49">
        <v>15.272886751555248</v>
      </c>
      <c r="R49">
        <v>0.13325964856456274</v>
      </c>
      <c r="S49">
        <v>19.361137273633943</v>
      </c>
    </row>
    <row r="50" spans="1:19">
      <c r="A50" t="s">
        <v>48</v>
      </c>
      <c r="B50" s="34" t="s">
        <v>89</v>
      </c>
      <c r="C50">
        <v>0</v>
      </c>
      <c r="D50">
        <v>6.6784608777240795E-2</v>
      </c>
      <c r="E50">
        <v>0</v>
      </c>
      <c r="F50">
        <v>0</v>
      </c>
      <c r="G50">
        <v>0</v>
      </c>
      <c r="H50">
        <v>0</v>
      </c>
      <c r="I50">
        <v>0.81849024563610406</v>
      </c>
      <c r="J50">
        <v>0</v>
      </c>
      <c r="K50">
        <v>9.7892701374648269E-3</v>
      </c>
      <c r="L50">
        <v>0</v>
      </c>
      <c r="M50">
        <v>15.266126151161146</v>
      </c>
      <c r="N50">
        <v>1.1503587163635949</v>
      </c>
      <c r="O50">
        <v>0</v>
      </c>
      <c r="P50">
        <v>0.64014083979913217</v>
      </c>
      <c r="Q50">
        <v>1.0289770086679226</v>
      </c>
      <c r="R50">
        <v>8.5545718590651632E-5</v>
      </c>
      <c r="S50">
        <v>18.980752386261457</v>
      </c>
    </row>
    <row r="51" spans="1:19">
      <c r="A51" t="s">
        <v>230</v>
      </c>
      <c r="B51" s="34" t="s">
        <v>90</v>
      </c>
      <c r="C51">
        <v>0</v>
      </c>
      <c r="D51">
        <v>7.7687203802689897E-4</v>
      </c>
      <c r="E51">
        <v>0</v>
      </c>
      <c r="F51">
        <v>0</v>
      </c>
      <c r="G51">
        <v>0</v>
      </c>
      <c r="H51">
        <v>0</v>
      </c>
      <c r="I51">
        <v>1.0170620160580448</v>
      </c>
      <c r="J51">
        <v>0</v>
      </c>
      <c r="K51">
        <v>0.20826299593813924</v>
      </c>
      <c r="L51">
        <v>13.053181631040459</v>
      </c>
      <c r="M51">
        <v>10.264740741194565</v>
      </c>
      <c r="N51">
        <v>3.9425305898790342E-2</v>
      </c>
      <c r="O51">
        <v>29.034644943020545</v>
      </c>
      <c r="P51">
        <v>1.0007581603942377</v>
      </c>
      <c r="Q51">
        <v>0.91631140203157457</v>
      </c>
      <c r="R51">
        <v>4.4337726111800535E-3</v>
      </c>
      <c r="S51">
        <v>55.539597840225724</v>
      </c>
    </row>
    <row r="52" spans="1:19">
      <c r="A52" t="s">
        <v>48</v>
      </c>
      <c r="B52" s="34" t="s">
        <v>91</v>
      </c>
      <c r="C52">
        <v>0</v>
      </c>
      <c r="D52">
        <v>1.6627864500491252E-2</v>
      </c>
      <c r="E52">
        <v>1.3120160546422639</v>
      </c>
      <c r="F52">
        <v>0</v>
      </c>
      <c r="G52">
        <v>0</v>
      </c>
      <c r="H52">
        <v>0</v>
      </c>
      <c r="I52">
        <v>1.3073469311529511</v>
      </c>
      <c r="J52">
        <v>0</v>
      </c>
      <c r="K52">
        <v>1.4551990149141991E-4</v>
      </c>
      <c r="L52">
        <v>1.4593030622026504</v>
      </c>
      <c r="M52">
        <v>5.3872217522707331</v>
      </c>
      <c r="N52">
        <v>0.23939262273838047</v>
      </c>
      <c r="O52">
        <v>7.3578189652706385</v>
      </c>
      <c r="P52">
        <v>0.66097476145937684</v>
      </c>
      <c r="Q52">
        <v>7.6067930658282989E-2</v>
      </c>
      <c r="R52">
        <v>9.3680733483424206E-2</v>
      </c>
      <c r="S52">
        <v>17.910596198280643</v>
      </c>
    </row>
    <row r="53" spans="1:19">
      <c r="A53" t="s">
        <v>48</v>
      </c>
      <c r="B53" s="34" t="s">
        <v>92</v>
      </c>
      <c r="C53">
        <v>0</v>
      </c>
      <c r="D53">
        <v>3.9258216732372397E-2</v>
      </c>
      <c r="E53">
        <v>0.95207565923690041</v>
      </c>
      <c r="F53">
        <v>0</v>
      </c>
      <c r="G53">
        <v>0</v>
      </c>
      <c r="H53">
        <v>0</v>
      </c>
      <c r="I53">
        <v>2.787051087469905E-3</v>
      </c>
      <c r="J53">
        <v>0</v>
      </c>
      <c r="K53">
        <v>2.0847872887069796E-4</v>
      </c>
      <c r="L53">
        <v>7.815664082084389</v>
      </c>
      <c r="M53">
        <v>0.10297875466029893</v>
      </c>
      <c r="N53">
        <v>0.52942897663998423</v>
      </c>
      <c r="O53">
        <v>10.577352587095064</v>
      </c>
      <c r="P53">
        <v>0.59934778342997852</v>
      </c>
      <c r="Q53">
        <v>0.32174866255136791</v>
      </c>
      <c r="R53">
        <v>0.681607012323596</v>
      </c>
      <c r="S53">
        <v>21.622457264570244</v>
      </c>
    </row>
    <row r="54" spans="1:19">
      <c r="A54" t="s">
        <v>230</v>
      </c>
      <c r="B54" s="34" t="s">
        <v>93</v>
      </c>
      <c r="C54">
        <v>0</v>
      </c>
      <c r="D54">
        <v>1.6295483553579793E-2</v>
      </c>
      <c r="E54">
        <v>1.2103555857646366</v>
      </c>
      <c r="F54">
        <v>0.29804380923489499</v>
      </c>
      <c r="G54">
        <v>0.89339107614235624</v>
      </c>
      <c r="H54">
        <v>1.0140817408757608</v>
      </c>
      <c r="I54">
        <v>0.14109564856235934</v>
      </c>
      <c r="J54">
        <v>0</v>
      </c>
      <c r="K54">
        <v>0.16564708222676111</v>
      </c>
      <c r="L54">
        <v>5.0732199703654572</v>
      </c>
      <c r="M54">
        <v>1.8751379020429511</v>
      </c>
      <c r="N54">
        <v>0.5905881244357829</v>
      </c>
      <c r="O54">
        <v>2.786224529479739</v>
      </c>
      <c r="P54">
        <v>0.50386553828887948</v>
      </c>
      <c r="Q54">
        <v>0.38174068815091289</v>
      </c>
      <c r="R54">
        <v>2.879636358236068</v>
      </c>
      <c r="S54">
        <v>17.829323537359699</v>
      </c>
    </row>
    <row r="55" spans="1:19">
      <c r="A55" t="s">
        <v>48</v>
      </c>
      <c r="B55" s="34" t="s">
        <v>94</v>
      </c>
      <c r="C55">
        <v>0</v>
      </c>
      <c r="D55">
        <v>0.36934997119634727</v>
      </c>
      <c r="E55">
        <v>1.1029540617553568</v>
      </c>
      <c r="F55">
        <v>0.44524007605759575</v>
      </c>
      <c r="G55">
        <v>1.8771636692185498</v>
      </c>
      <c r="H55">
        <v>3.6963067026464529</v>
      </c>
      <c r="I55">
        <v>0.40806192995337476</v>
      </c>
      <c r="J55">
        <v>0</v>
      </c>
      <c r="K55">
        <v>3.5650596271291635E-4</v>
      </c>
      <c r="L55">
        <v>0</v>
      </c>
      <c r="M55">
        <v>2.5329709299940077</v>
      </c>
      <c r="N55">
        <v>3.8230795444579968</v>
      </c>
      <c r="O55">
        <v>0.51957750667580171</v>
      </c>
      <c r="P55">
        <v>0.87745010374744759</v>
      </c>
      <c r="Q55">
        <v>1.5496328123416063</v>
      </c>
      <c r="R55">
        <v>4.3007077627377992</v>
      </c>
      <c r="S55">
        <v>21.502851576744661</v>
      </c>
    </row>
    <row r="56" spans="1:19">
      <c r="A56" t="s">
        <v>48</v>
      </c>
      <c r="B56" s="34" t="s">
        <v>95</v>
      </c>
      <c r="C56">
        <v>0.52261737982494083</v>
      </c>
      <c r="D56">
        <v>3.3291487059328162E-5</v>
      </c>
      <c r="E56">
        <v>0.46504218256996666</v>
      </c>
      <c r="F56">
        <v>0.11108129697885905</v>
      </c>
      <c r="G56">
        <v>6.0018336432328567E-2</v>
      </c>
      <c r="H56">
        <v>0.48586341047421566</v>
      </c>
      <c r="I56">
        <v>2.354812587389965E-2</v>
      </c>
      <c r="J56">
        <v>0</v>
      </c>
      <c r="K56">
        <v>8.2800168415077535E-3</v>
      </c>
      <c r="L56">
        <v>2.4326610366486534E-2</v>
      </c>
      <c r="M56">
        <v>16.949155563293232</v>
      </c>
      <c r="N56">
        <v>6.2709174540135137E-2</v>
      </c>
      <c r="O56">
        <v>2.4115715278035594</v>
      </c>
      <c r="P56">
        <v>0.28995891395748075</v>
      </c>
      <c r="Q56">
        <v>2.6679154147483786E-2</v>
      </c>
      <c r="R56">
        <v>2.0091280756817742</v>
      </c>
      <c r="S56">
        <v>23.450013060272283</v>
      </c>
    </row>
    <row r="57" spans="1:19">
      <c r="A57" t="s">
        <v>230</v>
      </c>
      <c r="B57" s="34" t="s">
        <v>96</v>
      </c>
      <c r="C57">
        <v>0.21317678088310288</v>
      </c>
      <c r="D57">
        <v>2.2064890028559159E-3</v>
      </c>
      <c r="E57">
        <v>0</v>
      </c>
      <c r="F57">
        <v>8.0095741859591563E-3</v>
      </c>
      <c r="G57">
        <v>0.38778806627440066</v>
      </c>
      <c r="H57">
        <v>0.41127670686043416</v>
      </c>
      <c r="I57">
        <v>3.2306156613801029</v>
      </c>
      <c r="J57">
        <v>0</v>
      </c>
      <c r="K57">
        <v>2.0680885824964079E-6</v>
      </c>
      <c r="L57">
        <v>0.7993056169437267</v>
      </c>
      <c r="M57">
        <v>8.6383338372702667</v>
      </c>
      <c r="N57">
        <v>4.5979742339412155E-2</v>
      </c>
      <c r="O57">
        <v>3.0056652632523111</v>
      </c>
      <c r="P57">
        <v>0.22295226677881885</v>
      </c>
      <c r="Q57">
        <v>0.1043522978464182</v>
      </c>
      <c r="R57">
        <v>0.94745487139401874</v>
      </c>
      <c r="S57">
        <v>18.017119242499973</v>
      </c>
    </row>
    <row r="58" spans="1:19">
      <c r="A58" t="s">
        <v>230</v>
      </c>
      <c r="B58" s="34" t="s">
        <v>97</v>
      </c>
      <c r="C58">
        <v>0.5152871167369294</v>
      </c>
      <c r="D58">
        <v>3.3777224952689533E-2</v>
      </c>
      <c r="E58">
        <v>0.13725364118745631</v>
      </c>
      <c r="F58">
        <v>0.10558098749791012</v>
      </c>
      <c r="G58">
        <v>0.25508956993008702</v>
      </c>
      <c r="H58">
        <v>0.34506592817267467</v>
      </c>
      <c r="I58">
        <v>4.7923755868950479E-4</v>
      </c>
      <c r="J58">
        <v>0</v>
      </c>
      <c r="K58">
        <v>5.4305891371619897E-5</v>
      </c>
      <c r="L58">
        <v>2.9121703259255014</v>
      </c>
      <c r="M58">
        <v>9.8843123293420376E-2</v>
      </c>
      <c r="N58">
        <v>9.4989259696138362E-2</v>
      </c>
      <c r="O58">
        <v>14.537828793976217</v>
      </c>
      <c r="P58">
        <v>0.91487638596943377</v>
      </c>
      <c r="Q58">
        <v>0.28691654056560978</v>
      </c>
      <c r="R58">
        <v>1.3688941720987344</v>
      </c>
      <c r="S58">
        <v>21.607106613452459</v>
      </c>
    </row>
    <row r="59" spans="1:19">
      <c r="A59" t="s">
        <v>230</v>
      </c>
      <c r="B59" s="34" t="s">
        <v>98</v>
      </c>
      <c r="C59">
        <v>6.9908881875784923E-2</v>
      </c>
      <c r="D59">
        <v>7.2435402229629187E-3</v>
      </c>
      <c r="E59">
        <v>9.4983249564259964E-2</v>
      </c>
      <c r="F59">
        <v>0.2340199517720416</v>
      </c>
      <c r="G59">
        <v>0.95924657268108326</v>
      </c>
      <c r="H59">
        <v>0.44944652116058492</v>
      </c>
      <c r="I59">
        <v>1.9086113272836158E-2</v>
      </c>
      <c r="J59">
        <v>51.77199581496324</v>
      </c>
      <c r="K59">
        <v>2.250129992528993E-3</v>
      </c>
      <c r="L59">
        <v>1.1022485668259705</v>
      </c>
      <c r="M59">
        <v>1.948920669460918</v>
      </c>
      <c r="N59">
        <v>0.52804033851927912</v>
      </c>
      <c r="O59">
        <v>4.4715746760187756</v>
      </c>
      <c r="P59">
        <v>0.55613328862605016</v>
      </c>
      <c r="Q59">
        <v>21.084946341611129</v>
      </c>
      <c r="R59">
        <v>1.1453428359183917</v>
      </c>
      <c r="S59">
        <v>84.445387492485679</v>
      </c>
    </row>
    <row r="60" spans="1:19">
      <c r="A60" t="s">
        <v>48</v>
      </c>
      <c r="B60" s="34" t="s">
        <v>99</v>
      </c>
      <c r="C60">
        <v>0</v>
      </c>
      <c r="D60">
        <v>9.5583219741610659E-3</v>
      </c>
      <c r="E60">
        <v>0.32222936033334548</v>
      </c>
      <c r="F60">
        <v>0</v>
      </c>
      <c r="G60">
        <v>5.6986537559771122E-3</v>
      </c>
      <c r="H60">
        <v>1.9986003057964012</v>
      </c>
      <c r="I60">
        <v>0.35403120099297425</v>
      </c>
      <c r="J60">
        <v>20.689181026838213</v>
      </c>
      <c r="K60">
        <v>6.2253205667986256E-2</v>
      </c>
      <c r="L60">
        <v>0.67501935402761859</v>
      </c>
      <c r="M60">
        <v>0.91880018283764286</v>
      </c>
      <c r="N60">
        <v>0.17338866262354458</v>
      </c>
      <c r="O60">
        <v>6.8225396739793638</v>
      </c>
      <c r="P60">
        <v>0.2582647844598629</v>
      </c>
      <c r="Q60">
        <v>10.147616107280435</v>
      </c>
      <c r="R60">
        <v>1.5584372968937821</v>
      </c>
      <c r="S60">
        <v>43.995618137460838</v>
      </c>
    </row>
    <row r="61" spans="1:19">
      <c r="A61" t="s">
        <v>48</v>
      </c>
      <c r="B61" s="34" t="s">
        <v>101</v>
      </c>
      <c r="C61">
        <v>1.9086740971541172E-2</v>
      </c>
      <c r="D61">
        <v>4.8480541972764968E-2</v>
      </c>
      <c r="E61">
        <v>1.0406711952988914</v>
      </c>
      <c r="F61">
        <v>7.7877425582413728E-2</v>
      </c>
      <c r="G61">
        <v>0.25778959825685899</v>
      </c>
      <c r="H61">
        <v>0.28256008323833193</v>
      </c>
      <c r="I61">
        <v>0.50144249370730698</v>
      </c>
      <c r="J61">
        <v>2.942110141506447</v>
      </c>
      <c r="K61">
        <v>1.0734343809943869E-3</v>
      </c>
      <c r="L61">
        <v>2.6079900241649128</v>
      </c>
      <c r="M61">
        <v>3.8104888322591677</v>
      </c>
      <c r="N61">
        <v>0.56610698787399372</v>
      </c>
      <c r="O61">
        <v>5.5875688630193565</v>
      </c>
      <c r="P61">
        <v>0.47907752169587958</v>
      </c>
      <c r="Q61">
        <v>4.0925116447370371</v>
      </c>
      <c r="R61">
        <v>1.3190082519774222</v>
      </c>
      <c r="S61">
        <v>23.633843780644042</v>
      </c>
    </row>
    <row r="62" spans="1:19">
      <c r="A62" t="s">
        <v>48</v>
      </c>
      <c r="B62" s="34" t="s">
        <v>102</v>
      </c>
      <c r="C62">
        <v>7.2526490538940891E-2</v>
      </c>
      <c r="D62">
        <v>4.8948335052893643E-2</v>
      </c>
      <c r="E62">
        <v>9.3135822698755533E-3</v>
      </c>
      <c r="F62">
        <v>2.0559980107368148E-2</v>
      </c>
      <c r="G62">
        <v>8.4191465330229143E-2</v>
      </c>
      <c r="H62">
        <v>0.2207893015243183</v>
      </c>
      <c r="I62">
        <v>0.42704923970193853</v>
      </c>
      <c r="J62">
        <v>8.1726960012505003</v>
      </c>
      <c r="K62">
        <v>1.0903932577002173E-3</v>
      </c>
      <c r="L62">
        <v>19.410483710933306</v>
      </c>
      <c r="M62">
        <v>2.2381015993636311</v>
      </c>
      <c r="N62">
        <v>0.52409138650376974</v>
      </c>
      <c r="O62">
        <v>0.7201564458044345</v>
      </c>
      <c r="P62">
        <v>0.36421041195572812</v>
      </c>
      <c r="Q62">
        <v>9.5660659239380408</v>
      </c>
      <c r="R62">
        <v>0.24816689263830227</v>
      </c>
      <c r="S62">
        <v>42.128441160171633</v>
      </c>
    </row>
    <row r="63" spans="1:19">
      <c r="A63" t="s">
        <v>48</v>
      </c>
      <c r="B63" s="34" t="s">
        <v>103</v>
      </c>
      <c r="C63">
        <v>2.0851776530588673E-2</v>
      </c>
      <c r="D63">
        <v>0</v>
      </c>
      <c r="E63">
        <v>5.1732397762303037</v>
      </c>
      <c r="F63">
        <v>3.0798786498520858E-2</v>
      </c>
      <c r="G63">
        <v>0.1274965671607422</v>
      </c>
      <c r="H63">
        <v>9.674042827769469E-2</v>
      </c>
      <c r="I63">
        <v>1.2252844144420294E-3</v>
      </c>
      <c r="J63">
        <v>18.711573222270303</v>
      </c>
      <c r="K63">
        <v>1.2283578241234494E-6</v>
      </c>
      <c r="L63">
        <v>0</v>
      </c>
      <c r="M63">
        <v>0.95895537941483155</v>
      </c>
      <c r="N63">
        <v>1.2735722172649844E-3</v>
      </c>
      <c r="O63">
        <v>0.98840691421965232</v>
      </c>
      <c r="P63">
        <v>5.7563294123253783E-2</v>
      </c>
      <c r="Q63">
        <v>0.4451922247904605</v>
      </c>
      <c r="R63">
        <v>0.2621835455124959</v>
      </c>
      <c r="S63">
        <v>26.875502000019537</v>
      </c>
    </row>
    <row r="64" spans="1:19">
      <c r="A64" t="s">
        <v>48</v>
      </c>
      <c r="B64" s="34" t="s">
        <v>104</v>
      </c>
      <c r="C64">
        <v>0.12847390415777582</v>
      </c>
      <c r="D64">
        <v>1.9722641410013786E-4</v>
      </c>
      <c r="E64">
        <v>0</v>
      </c>
      <c r="F64">
        <v>1.0478021647575275E-4</v>
      </c>
      <c r="G64">
        <v>1.0433921974506433E-3</v>
      </c>
      <c r="H64">
        <v>5.0427761095761525E-5</v>
      </c>
      <c r="I64">
        <v>1.5653909982642489E-3</v>
      </c>
      <c r="J64">
        <v>0.11015821119116254</v>
      </c>
      <c r="K64">
        <v>3.9826054437752667E-5</v>
      </c>
      <c r="L64">
        <v>0</v>
      </c>
      <c r="M64">
        <v>0.19551960387725842</v>
      </c>
      <c r="N64">
        <v>1.1978765627183918E-2</v>
      </c>
      <c r="O64">
        <v>2.3856967156349072</v>
      </c>
      <c r="P64">
        <v>0.14468805495424242</v>
      </c>
      <c r="Q64">
        <v>1.6484237956752708</v>
      </c>
      <c r="R64">
        <v>5.1179981556895626E-2</v>
      </c>
      <c r="S64">
        <v>4.6791200763157121</v>
      </c>
    </row>
    <row r="65" spans="1:19">
      <c r="A65" t="s">
        <v>48</v>
      </c>
      <c r="B65" s="34" t="s">
        <v>105</v>
      </c>
      <c r="C65">
        <v>2.2575611857253985E-3</v>
      </c>
      <c r="D65">
        <v>3.409593412899703E-4</v>
      </c>
      <c r="E65">
        <v>0</v>
      </c>
      <c r="F65">
        <v>1.8805378762625224E-3</v>
      </c>
      <c r="G65">
        <v>0.49299334736480738</v>
      </c>
      <c r="H65">
        <v>0.26524511525520289</v>
      </c>
      <c r="I65">
        <v>2.7519753012299475E-3</v>
      </c>
      <c r="J65">
        <v>12.952800060937193</v>
      </c>
      <c r="K65">
        <v>7.1288878576880599E-5</v>
      </c>
      <c r="L65">
        <v>0.11594886441952212</v>
      </c>
      <c r="M65">
        <v>2.4388779006741856E-2</v>
      </c>
      <c r="N65">
        <v>2.988937413191195E-2</v>
      </c>
      <c r="O65">
        <v>0.79178954395834467</v>
      </c>
      <c r="P65">
        <v>7.0236533858301087E-2</v>
      </c>
      <c r="Q65">
        <v>4.1428260041537897</v>
      </c>
      <c r="R65">
        <v>0.49564782473030888</v>
      </c>
      <c r="S65">
        <v>19.389067770400288</v>
      </c>
    </row>
    <row r="66" spans="1:19">
      <c r="A66" t="s">
        <v>48</v>
      </c>
      <c r="B66" s="34" t="s">
        <v>106</v>
      </c>
      <c r="C66">
        <v>0.13757838651009791</v>
      </c>
      <c r="D66">
        <v>3.3541391599896109E-3</v>
      </c>
      <c r="E66">
        <v>3.0479176089791338E-2</v>
      </c>
      <c r="F66">
        <v>9.0888783033368448E-2</v>
      </c>
      <c r="G66">
        <v>0.13559562791182511</v>
      </c>
      <c r="H66">
        <v>1.2916334026498593</v>
      </c>
      <c r="I66">
        <v>7.3096914956494174E-6</v>
      </c>
      <c r="J66">
        <v>2.5024201942647721</v>
      </c>
      <c r="K66">
        <v>0</v>
      </c>
      <c r="L66">
        <v>0</v>
      </c>
      <c r="M66">
        <v>9.1323604483903864E-3</v>
      </c>
      <c r="N66">
        <v>1.4207682953717438E-2</v>
      </c>
      <c r="O66">
        <v>1.1320242714890867</v>
      </c>
      <c r="P66">
        <v>1.8590130377596381E-2</v>
      </c>
      <c r="Q66">
        <v>1.0432943325633062</v>
      </c>
      <c r="R66">
        <v>0.96232002122837557</v>
      </c>
      <c r="S66">
        <v>7.3715258183713104</v>
      </c>
    </row>
    <row r="67" spans="1:19">
      <c r="A67" t="s">
        <v>230</v>
      </c>
      <c r="B67" s="34" t="s">
        <v>107</v>
      </c>
      <c r="C67">
        <v>0</v>
      </c>
      <c r="D67">
        <v>6.2407573556777507E-4</v>
      </c>
      <c r="E67">
        <v>0</v>
      </c>
      <c r="F67">
        <v>0</v>
      </c>
      <c r="G67">
        <v>1.383255644805903E-2</v>
      </c>
      <c r="H67">
        <v>0.15342339095738033</v>
      </c>
      <c r="I67">
        <v>0.27542534563941423</v>
      </c>
      <c r="J67">
        <v>0.91244142410081963</v>
      </c>
      <c r="K67">
        <v>2.6211993760894003E-4</v>
      </c>
      <c r="L67">
        <v>2.3314869973473122</v>
      </c>
      <c r="M67">
        <v>1.833115404744575</v>
      </c>
      <c r="N67">
        <v>1.0439658645239547E-2</v>
      </c>
      <c r="O67">
        <v>8.9000208521241575E-2</v>
      </c>
      <c r="P67">
        <v>0.17257374241095036</v>
      </c>
      <c r="Q67">
        <v>0.4196934658961311</v>
      </c>
      <c r="R67">
        <v>0.81887568670545718</v>
      </c>
      <c r="S67">
        <v>7.0311940770886849</v>
      </c>
    </row>
    <row r="68" spans="1:19">
      <c r="A68" t="s">
        <v>48</v>
      </c>
      <c r="B68" s="34" t="s">
        <v>108</v>
      </c>
      <c r="C68">
        <v>0</v>
      </c>
      <c r="D68">
        <v>3.4182050043973344E-2</v>
      </c>
      <c r="E68">
        <v>0.56747512791082855</v>
      </c>
      <c r="F68">
        <v>0</v>
      </c>
      <c r="G68">
        <v>2.2573755800614492E-5</v>
      </c>
      <c r="H68">
        <v>3.6372016200312274E-2</v>
      </c>
      <c r="I68">
        <v>0.20567780931712676</v>
      </c>
      <c r="J68">
        <v>0.10405032398151093</v>
      </c>
      <c r="K68">
        <v>5.2417202420340647E-4</v>
      </c>
      <c r="L68">
        <v>0</v>
      </c>
      <c r="M68">
        <v>3.1070392997566643</v>
      </c>
      <c r="N68">
        <v>0.511734245124007</v>
      </c>
      <c r="O68">
        <v>1.9097886234022212</v>
      </c>
      <c r="P68">
        <v>3.6289187083095698E-2</v>
      </c>
      <c r="Q68">
        <v>0.62791619128236675</v>
      </c>
      <c r="R68">
        <v>0.53258452787921939</v>
      </c>
      <c r="S68">
        <v>7.6736561477614487</v>
      </c>
    </row>
    <row r="69" spans="1:19">
      <c r="A69" t="s">
        <v>230</v>
      </c>
      <c r="B69" s="34" t="s">
        <v>109</v>
      </c>
      <c r="C69">
        <v>8.099358156805625E-4</v>
      </c>
      <c r="D69">
        <v>2.5482703406311868E-2</v>
      </c>
      <c r="E69">
        <v>0</v>
      </c>
      <c r="F69">
        <v>9.8239103073751721E-3</v>
      </c>
      <c r="G69">
        <v>3.0561337461969984E-2</v>
      </c>
      <c r="H69">
        <v>0</v>
      </c>
      <c r="I69">
        <v>1.3132876403288307E-2</v>
      </c>
      <c r="J69">
        <v>8.1838386677191011E-5</v>
      </c>
      <c r="K69">
        <v>5.2890861373747766E-3</v>
      </c>
      <c r="L69">
        <v>1.5043405931179876</v>
      </c>
      <c r="M69">
        <v>0.19063246316427751</v>
      </c>
      <c r="N69">
        <v>0.30959746355709328</v>
      </c>
      <c r="O69">
        <v>2.6125475435426893</v>
      </c>
      <c r="P69">
        <v>0.39887110284123395</v>
      </c>
      <c r="Q69">
        <v>1.1216120549306652E-4</v>
      </c>
      <c r="R69">
        <v>0.16694766778737602</v>
      </c>
      <c r="S69">
        <v>5.2682306831358119</v>
      </c>
    </row>
    <row r="70" spans="1:19">
      <c r="A70" t="s">
        <v>48</v>
      </c>
      <c r="B70" s="34" t="s">
        <v>110</v>
      </c>
      <c r="C70">
        <v>2.469128272730714E-6</v>
      </c>
      <c r="D70">
        <v>9.7012718012923216E-4</v>
      </c>
      <c r="E70">
        <v>0.12366569299029706</v>
      </c>
      <c r="F70">
        <v>0</v>
      </c>
      <c r="G70">
        <v>0.20274698549100556</v>
      </c>
      <c r="H70">
        <v>1.6364688527310989E-2</v>
      </c>
      <c r="I70">
        <v>3.2615642709465931E-4</v>
      </c>
      <c r="J70">
        <v>0</v>
      </c>
      <c r="K70">
        <v>1.3515417405907115E-5</v>
      </c>
      <c r="L70">
        <v>0.10271492569201257</v>
      </c>
      <c r="M70">
        <v>8.6199927804884169E-2</v>
      </c>
      <c r="N70">
        <v>0.39241947846248948</v>
      </c>
      <c r="O70">
        <v>0.36504573310168098</v>
      </c>
      <c r="P70">
        <v>7.5785692470237365E-2</v>
      </c>
      <c r="Q70">
        <v>8.9431803203865456E-5</v>
      </c>
      <c r="R70">
        <v>0.31196183110177955</v>
      </c>
      <c r="S70">
        <v>1.6783066555989308</v>
      </c>
    </row>
    <row r="71" spans="1:19">
      <c r="A71" t="s">
        <v>48</v>
      </c>
      <c r="B71" s="34" t="s">
        <v>111</v>
      </c>
      <c r="C71">
        <v>0.26494853833451582</v>
      </c>
      <c r="D71">
        <v>1.093042403399469E-3</v>
      </c>
      <c r="E71">
        <v>8.8478429375804524E-3</v>
      </c>
      <c r="F71">
        <v>5.4730646816825157E-6</v>
      </c>
      <c r="G71">
        <v>1.5745466626000848E-2</v>
      </c>
      <c r="H71">
        <v>0</v>
      </c>
      <c r="I71">
        <v>8.8222416372918389E-3</v>
      </c>
      <c r="J71">
        <v>1.7067571740767562E-3</v>
      </c>
      <c r="K71">
        <v>2.4723348049926486E-6</v>
      </c>
      <c r="L71">
        <v>9.5280287570886912E-3</v>
      </c>
      <c r="M71">
        <v>0.41036696993391786</v>
      </c>
      <c r="N71">
        <v>1.8843092683578533E-2</v>
      </c>
      <c r="O71">
        <v>2.5528761232141051</v>
      </c>
      <c r="P71">
        <v>1.1506605664582281E-2</v>
      </c>
      <c r="Q71">
        <v>1.0187585411799205E-2</v>
      </c>
      <c r="R71">
        <v>0.38852171610848174</v>
      </c>
      <c r="S71">
        <v>3.703001956285334</v>
      </c>
    </row>
    <row r="72" spans="1:19">
      <c r="A72" t="s">
        <v>230</v>
      </c>
      <c r="B72" s="34" t="s">
        <v>112</v>
      </c>
      <c r="C72">
        <v>7.9941096909128095E-2</v>
      </c>
      <c r="D72">
        <v>0</v>
      </c>
      <c r="E72">
        <v>1.1269636467470932</v>
      </c>
      <c r="F72">
        <v>1.0554074065429075E-2</v>
      </c>
      <c r="G72">
        <v>1.6865786082398415E-5</v>
      </c>
      <c r="H72">
        <v>4.1829336913924209E-2</v>
      </c>
      <c r="I72">
        <v>0.13489401167437265</v>
      </c>
      <c r="J72">
        <v>2.1732885511767108E-2</v>
      </c>
      <c r="K72">
        <v>6.7137494629110339E-4</v>
      </c>
      <c r="L72">
        <v>4.104127949135588</v>
      </c>
      <c r="M72">
        <v>0.59543837481214723</v>
      </c>
      <c r="N72">
        <v>2.319557467322042E-2</v>
      </c>
      <c r="O72">
        <v>0.16457280425777299</v>
      </c>
      <c r="P72">
        <v>6.4442537014187451E-2</v>
      </c>
      <c r="Q72">
        <v>0.42139197341059287</v>
      </c>
      <c r="R72">
        <v>5.8075086465184E-2</v>
      </c>
      <c r="S72">
        <v>6.8478475923225233</v>
      </c>
    </row>
    <row r="73" spans="1:19">
      <c r="A73" t="s">
        <v>48</v>
      </c>
      <c r="B73" s="34" t="s">
        <v>113</v>
      </c>
      <c r="C73">
        <v>7.9505200831948564E-3</v>
      </c>
      <c r="D73">
        <v>1.6718498788901748E-2</v>
      </c>
      <c r="E73">
        <v>0.33118257676875373</v>
      </c>
      <c r="F73">
        <v>3.8806195415175271E-3</v>
      </c>
      <c r="G73">
        <v>8.8186429799366195E-3</v>
      </c>
      <c r="H73">
        <v>0.54468311810745007</v>
      </c>
      <c r="I73">
        <v>2.9424658420040828E-5</v>
      </c>
      <c r="J73">
        <v>0.91273964491412585</v>
      </c>
      <c r="K73">
        <v>0</v>
      </c>
      <c r="L73">
        <v>3.3734085899510546E-3</v>
      </c>
      <c r="M73">
        <v>0.5127356995733976</v>
      </c>
      <c r="N73">
        <v>3.0241421576324257E-2</v>
      </c>
      <c r="O73">
        <v>0.23061252605714344</v>
      </c>
      <c r="P73">
        <v>0.12405642344026191</v>
      </c>
      <c r="Q73">
        <v>8.823732319901012E-2</v>
      </c>
      <c r="R73">
        <v>5.9949928908775263E-2</v>
      </c>
      <c r="S73">
        <v>2.875209777187024</v>
      </c>
    </row>
    <row r="74" spans="1:19">
      <c r="A74" t="s">
        <v>48</v>
      </c>
      <c r="B74" s="34" t="s">
        <v>114</v>
      </c>
      <c r="C74">
        <v>7.2441302661272466E-3</v>
      </c>
      <c r="D74">
        <v>0</v>
      </c>
      <c r="E74">
        <v>0</v>
      </c>
      <c r="F74">
        <v>4.6188253333778739E-4</v>
      </c>
      <c r="G74">
        <v>2.0143363928045055E-2</v>
      </c>
      <c r="H74">
        <v>1.7537726297511824E-4</v>
      </c>
      <c r="I74">
        <v>2.4260101461779371E-2</v>
      </c>
      <c r="J74">
        <v>3.2899298284405631E-4</v>
      </c>
      <c r="K74">
        <v>6.2371481268086448E-4</v>
      </c>
      <c r="L74">
        <v>1.9458278384982322</v>
      </c>
      <c r="M74">
        <v>1.5815445661829131E-2</v>
      </c>
      <c r="N74">
        <v>0.2601911242747974</v>
      </c>
      <c r="O74">
        <v>3.9743913150971366E-2</v>
      </c>
      <c r="P74">
        <v>0.12039506141521983</v>
      </c>
      <c r="Q74">
        <v>3.5104413541375834E-5</v>
      </c>
      <c r="R74">
        <v>0.33160782798373134</v>
      </c>
      <c r="S74">
        <v>2.7668538786458612</v>
      </c>
    </row>
    <row r="75" spans="1:19">
      <c r="A75" t="s">
        <v>230</v>
      </c>
      <c r="B75" s="34" t="s">
        <v>115</v>
      </c>
      <c r="C75">
        <v>1.8511298104161966E-2</v>
      </c>
      <c r="D75">
        <v>3.0099652393367204E-3</v>
      </c>
      <c r="E75">
        <v>1.4819346934785926E-2</v>
      </c>
      <c r="F75">
        <v>1.3415936159119735E-2</v>
      </c>
      <c r="G75">
        <v>0</v>
      </c>
      <c r="H75">
        <v>1.7584017881331349E-2</v>
      </c>
      <c r="I75">
        <v>0</v>
      </c>
      <c r="J75">
        <v>5.1613841236530789E-5</v>
      </c>
      <c r="K75">
        <v>1.4355595345794114E-7</v>
      </c>
      <c r="L75">
        <v>5.6814808031248276E-2</v>
      </c>
      <c r="M75">
        <v>0.13551072277614651</v>
      </c>
      <c r="N75">
        <v>5.0644342114622987E-3</v>
      </c>
      <c r="O75">
        <v>0.32043273496435631</v>
      </c>
      <c r="P75">
        <v>4.8707400496695641E-2</v>
      </c>
      <c r="Q75">
        <v>0.44834498913743914</v>
      </c>
      <c r="R75">
        <v>2.7095197252286596E-2</v>
      </c>
      <c r="S75">
        <v>1.109362608585343</v>
      </c>
    </row>
    <row r="76" spans="1:19">
      <c r="A76" t="s">
        <v>48</v>
      </c>
      <c r="B76" s="33" t="s">
        <v>116</v>
      </c>
      <c r="C76">
        <v>1.4036542711703959E-5</v>
      </c>
      <c r="D76">
        <v>6.4835546054187176E-6</v>
      </c>
      <c r="E76">
        <v>0</v>
      </c>
      <c r="F76">
        <v>0</v>
      </c>
      <c r="G76">
        <v>2.8504230843218181E-5</v>
      </c>
      <c r="H76">
        <v>7.4093725007884359E-5</v>
      </c>
      <c r="I76">
        <v>6.4840658545506358E-5</v>
      </c>
      <c r="J76">
        <v>1.1601085831085811</v>
      </c>
      <c r="K76">
        <v>5.1028115843898547E-7</v>
      </c>
      <c r="L76">
        <v>2.6963581387192903E-2</v>
      </c>
      <c r="M76">
        <v>1.5971282169857659E-4</v>
      </c>
      <c r="N76">
        <v>6.989817629333217E-2</v>
      </c>
      <c r="O76">
        <v>0.3981565296645897</v>
      </c>
      <c r="P76">
        <v>0.13020329610538539</v>
      </c>
      <c r="Q76">
        <v>2.6399862504064231E-2</v>
      </c>
      <c r="R76">
        <v>4.4752972978479022E-3</v>
      </c>
      <c r="S76">
        <v>1.8165535081757298</v>
      </c>
    </row>
    <row r="77" spans="1:19">
      <c r="A77" t="s">
        <v>48</v>
      </c>
      <c r="B77" s="33" t="s">
        <v>117</v>
      </c>
      <c r="C77">
        <v>0</v>
      </c>
      <c r="D77">
        <v>4.8238003504952331E-6</v>
      </c>
      <c r="E77">
        <v>4.4113363554956209E-3</v>
      </c>
      <c r="F77">
        <v>2.2031443992043265E-5</v>
      </c>
      <c r="G77">
        <v>1.6930316850682914E-5</v>
      </c>
      <c r="H77">
        <v>2.313758633398777E-5</v>
      </c>
      <c r="I77">
        <v>0</v>
      </c>
      <c r="J77">
        <v>2.9108623547415391E-2</v>
      </c>
      <c r="K77">
        <v>0</v>
      </c>
      <c r="L77">
        <v>0</v>
      </c>
      <c r="M77">
        <v>0.12187931472516311</v>
      </c>
      <c r="N77">
        <v>1.5672456135682467E-3</v>
      </c>
      <c r="O77">
        <v>0.22583198790223946</v>
      </c>
      <c r="P77">
        <v>5.3287129285557455E-3</v>
      </c>
      <c r="Q77">
        <v>9.614197666475377E-2</v>
      </c>
      <c r="R77">
        <v>2.1206503793113285E-2</v>
      </c>
      <c r="S77">
        <v>0.50554262467778699</v>
      </c>
    </row>
    <row r="78" spans="1:19">
      <c r="A78" t="s">
        <v>48</v>
      </c>
      <c r="B78" s="33" t="s">
        <v>118</v>
      </c>
      <c r="C78">
        <v>9.3746533957208555E-3</v>
      </c>
      <c r="D78">
        <v>0</v>
      </c>
      <c r="E78">
        <v>1.2980100585480159E-5</v>
      </c>
      <c r="F78">
        <v>0</v>
      </c>
      <c r="G78">
        <v>0</v>
      </c>
      <c r="H78">
        <v>0</v>
      </c>
      <c r="I78">
        <v>3.0844588244631765E-2</v>
      </c>
      <c r="J78">
        <v>1.829902210889145E-2</v>
      </c>
      <c r="K78">
        <v>7.9255946668399524E-4</v>
      </c>
      <c r="L78">
        <v>6.9625960027508427E-4</v>
      </c>
      <c r="M78">
        <v>0.12168923206148463</v>
      </c>
      <c r="N78">
        <v>2.7449400602534979E-3</v>
      </c>
      <c r="O78">
        <v>0.2053701470410374</v>
      </c>
      <c r="P78">
        <v>9.0548890729849063E-3</v>
      </c>
      <c r="Q78">
        <v>1.9990425581255522E-3</v>
      </c>
      <c r="R78">
        <v>6.1437662482575206E-3</v>
      </c>
      <c r="S78">
        <v>0.40702207995764184</v>
      </c>
    </row>
    <row r="79" spans="1:19">
      <c r="A79" t="s">
        <v>48</v>
      </c>
      <c r="B79" s="33" t="s">
        <v>119</v>
      </c>
      <c r="C79">
        <v>1.0695977727861461E-3</v>
      </c>
      <c r="D79">
        <v>4.5367995749057144E-6</v>
      </c>
      <c r="E79">
        <v>3.6167229676028256E-2</v>
      </c>
      <c r="F79">
        <v>0</v>
      </c>
      <c r="G79">
        <v>0</v>
      </c>
      <c r="H79">
        <v>2.235213244234302E-2</v>
      </c>
      <c r="I79">
        <v>2.8763685708810272E-6</v>
      </c>
      <c r="J79">
        <v>5.8683049792307429E-4</v>
      </c>
      <c r="K79">
        <v>0</v>
      </c>
      <c r="L79">
        <v>0.21339766507044544</v>
      </c>
      <c r="M79">
        <v>9.2600087026085021E-2</v>
      </c>
      <c r="N79">
        <v>3.9334221246036805E-3</v>
      </c>
      <c r="O79">
        <v>2.2664649949888371E-4</v>
      </c>
      <c r="P79">
        <v>1.1187955644157199E-2</v>
      </c>
      <c r="Q79">
        <v>1.8474246586667391</v>
      </c>
      <c r="R79">
        <v>0.15466314112468282</v>
      </c>
      <c r="S79">
        <v>2.3836167797145436</v>
      </c>
    </row>
    <row r="80" spans="1:19">
      <c r="A80" t="s">
        <v>48</v>
      </c>
      <c r="B80" s="33" t="s">
        <v>120</v>
      </c>
      <c r="C80">
        <v>0</v>
      </c>
      <c r="D80">
        <v>3.8207754952930273E-3</v>
      </c>
      <c r="E80">
        <v>0</v>
      </c>
      <c r="F80">
        <v>8.7948157315054232E-5</v>
      </c>
      <c r="G80">
        <v>9.8679209046919958E-2</v>
      </c>
      <c r="H80">
        <v>1.7087564298634561E-5</v>
      </c>
      <c r="I80">
        <v>4.0487636105979163E-6</v>
      </c>
      <c r="J80">
        <v>0</v>
      </c>
      <c r="K80">
        <v>0</v>
      </c>
      <c r="L80">
        <v>7.9393616242384724E-4</v>
      </c>
      <c r="M80">
        <v>0</v>
      </c>
      <c r="N80">
        <v>6.316170455388459E-3</v>
      </c>
      <c r="O80">
        <v>2.8056054944528341E-2</v>
      </c>
      <c r="P80">
        <v>5.3555632975740508E-2</v>
      </c>
      <c r="Q80">
        <v>3.0884287625251261</v>
      </c>
      <c r="R80">
        <v>0.20665493180667838</v>
      </c>
      <c r="S80">
        <v>3.4864145578969783</v>
      </c>
    </row>
    <row r="81" spans="1:19">
      <c r="A81" t="s">
        <v>48</v>
      </c>
      <c r="B81" s="33" t="s">
        <v>121</v>
      </c>
      <c r="C81">
        <v>1.367624982151483E-6</v>
      </c>
      <c r="D81">
        <v>0</v>
      </c>
      <c r="E81">
        <v>1.1100785442863526E-5</v>
      </c>
      <c r="F81">
        <v>7.4867236771907208E-2</v>
      </c>
      <c r="G81">
        <v>0.13977595258846431</v>
      </c>
      <c r="H81">
        <v>1.2815673223087742E-5</v>
      </c>
      <c r="I81">
        <v>0</v>
      </c>
      <c r="J81">
        <v>6.4243223741167128</v>
      </c>
      <c r="K81">
        <v>5.4724800735428403E-7</v>
      </c>
      <c r="L81">
        <v>0</v>
      </c>
      <c r="M81">
        <v>0</v>
      </c>
      <c r="N81">
        <v>9.427262967525607E-2</v>
      </c>
      <c r="O81">
        <v>0</v>
      </c>
      <c r="P81">
        <v>8.5499667287862735E-3</v>
      </c>
      <c r="Q81">
        <v>0.13860519874526744</v>
      </c>
      <c r="R81">
        <v>0.17083886674749493</v>
      </c>
      <c r="S81">
        <v>7.051258056705251</v>
      </c>
    </row>
    <row r="82" spans="1:19">
      <c r="A82" t="s">
        <v>48</v>
      </c>
      <c r="B82" s="33" t="s">
        <v>122</v>
      </c>
      <c r="C82">
        <v>0</v>
      </c>
      <c r="D82">
        <v>1.1867720322245034E-5</v>
      </c>
      <c r="E82">
        <v>0</v>
      </c>
      <c r="F82">
        <v>6.9210359749803718E-2</v>
      </c>
      <c r="G82">
        <v>0</v>
      </c>
      <c r="H82">
        <v>0</v>
      </c>
      <c r="I82">
        <v>6.5131088469172482E-6</v>
      </c>
      <c r="J82">
        <v>6.0283207006800694</v>
      </c>
      <c r="K82">
        <v>0</v>
      </c>
      <c r="L82">
        <v>7.4669948637051675E-4</v>
      </c>
      <c r="M82">
        <v>1.7664759078570569E-2</v>
      </c>
      <c r="N82">
        <v>5.6095648649119312E-3</v>
      </c>
      <c r="O82">
        <v>0.2036077415799582</v>
      </c>
      <c r="P82">
        <v>3.5542311999670062E-3</v>
      </c>
      <c r="Q82">
        <v>9.7709757816630827E-3</v>
      </c>
      <c r="R82">
        <v>8.6720369803892083E-2</v>
      </c>
      <c r="S82">
        <v>6.4252237830548893</v>
      </c>
    </row>
    <row r="83" spans="1:19">
      <c r="A83" t="s">
        <v>48</v>
      </c>
      <c r="B83" s="33" t="s">
        <v>123</v>
      </c>
      <c r="C83">
        <v>1.0257187366136122E-6</v>
      </c>
      <c r="D83">
        <v>0</v>
      </c>
      <c r="E83">
        <v>0</v>
      </c>
      <c r="F83">
        <v>2.1536546721545591E-6</v>
      </c>
      <c r="G83">
        <v>0.12188572157394617</v>
      </c>
      <c r="H83">
        <v>1.461355278209453E-5</v>
      </c>
      <c r="I83">
        <v>0</v>
      </c>
      <c r="J83">
        <v>1.3064773787277772E-2</v>
      </c>
      <c r="K83">
        <v>1.4315347617310792E-6</v>
      </c>
      <c r="L83">
        <v>0</v>
      </c>
      <c r="M83">
        <v>0</v>
      </c>
      <c r="N83">
        <v>1.4317789371176559E-3</v>
      </c>
      <c r="O83">
        <v>8.1399927975581932E-2</v>
      </c>
      <c r="P83">
        <v>1.4050929966131775E-2</v>
      </c>
      <c r="Q83">
        <v>3.5609358534145485E-3</v>
      </c>
      <c r="R83">
        <v>0.13343878478783111</v>
      </c>
      <c r="S83">
        <v>0.36885207734235337</v>
      </c>
    </row>
    <row r="84" spans="1:19">
      <c r="A84" t="s">
        <v>48</v>
      </c>
      <c r="B84" s="33" t="s">
        <v>124</v>
      </c>
      <c r="C84">
        <v>0</v>
      </c>
      <c r="D84">
        <v>8.6172402680162463E-6</v>
      </c>
      <c r="E84">
        <v>1.0440324022198411E-5</v>
      </c>
      <c r="F84">
        <v>3.0314747390125518E-6</v>
      </c>
      <c r="G84">
        <v>4.5148939359318518E-4</v>
      </c>
      <c r="H84">
        <v>1.3642797557444908E-4</v>
      </c>
      <c r="I84">
        <v>1.7037506934158841E-5</v>
      </c>
      <c r="J84">
        <v>2.6226338487106204E-2</v>
      </c>
      <c r="K84">
        <v>0</v>
      </c>
      <c r="L84">
        <v>0</v>
      </c>
      <c r="M84">
        <v>4.1172659251699883E-2</v>
      </c>
      <c r="N84">
        <v>7.7396204830648685E-3</v>
      </c>
      <c r="O84">
        <v>0.36956229403998009</v>
      </c>
      <c r="P84">
        <v>7.2056960071265053E-4</v>
      </c>
      <c r="Q84">
        <v>2.972672443895874E-2</v>
      </c>
      <c r="R84">
        <v>0.10227012550580739</v>
      </c>
      <c r="S84">
        <v>0.5780453757226951</v>
      </c>
    </row>
    <row r="85" spans="1:19">
      <c r="A85" t="s">
        <v>48</v>
      </c>
      <c r="B85" s="33" t="s">
        <v>125</v>
      </c>
      <c r="C85">
        <v>1.1696143178419049E-6</v>
      </c>
      <c r="D85">
        <v>0</v>
      </c>
      <c r="E85">
        <v>0</v>
      </c>
      <c r="F85">
        <v>3.0263012287479185E-4</v>
      </c>
      <c r="G85">
        <v>7.565077173401491E-4</v>
      </c>
      <c r="H85">
        <v>0.11005129513661771</v>
      </c>
      <c r="I85">
        <v>0</v>
      </c>
      <c r="J85">
        <v>0</v>
      </c>
      <c r="K85">
        <v>1.0394480709496889E-6</v>
      </c>
      <c r="L85">
        <v>1.9532757669509238E-3</v>
      </c>
      <c r="M85">
        <v>1.1862418175272609</v>
      </c>
      <c r="N85">
        <v>1.0603197917852469E-2</v>
      </c>
      <c r="O85">
        <v>2.9038316452556501E-4</v>
      </c>
      <c r="P85">
        <v>5.0298149701077932E-4</v>
      </c>
      <c r="Q85">
        <v>0.57169780753991972</v>
      </c>
      <c r="R85">
        <v>1.5619510717979068E-2</v>
      </c>
      <c r="S85">
        <v>1.8980216161711496</v>
      </c>
    </row>
    <row r="86" spans="1:19">
      <c r="A86" t="s">
        <v>230</v>
      </c>
      <c r="B86" s="33" t="s">
        <v>126</v>
      </c>
      <c r="C86">
        <v>0</v>
      </c>
      <c r="D86">
        <v>0</v>
      </c>
      <c r="E86">
        <v>1.4169107341867715E-2</v>
      </c>
      <c r="F86">
        <v>5.1195836219863899E-4</v>
      </c>
      <c r="G86">
        <v>1.0056876456054908E-5</v>
      </c>
      <c r="H86">
        <v>7.609972565500378E-2</v>
      </c>
      <c r="I86">
        <v>0.15183421695954102</v>
      </c>
      <c r="J86">
        <v>4.2882570824076538E-5</v>
      </c>
      <c r="K86">
        <v>3.8993219443742566E-3</v>
      </c>
      <c r="L86">
        <v>4.850808401049278E-2</v>
      </c>
      <c r="M86">
        <v>1.6252025997333988</v>
      </c>
      <c r="N86">
        <v>1.3149735639572668E-2</v>
      </c>
      <c r="O86">
        <v>4.033341246162081E-2</v>
      </c>
      <c r="P86">
        <v>9.4079569568208399E-3</v>
      </c>
      <c r="Q86">
        <v>0.5449169064183792</v>
      </c>
      <c r="R86">
        <v>3.1444055250773317E-4</v>
      </c>
      <c r="S86">
        <v>2.5284004054831257</v>
      </c>
    </row>
    <row r="87" spans="1:19">
      <c r="A87" t="s">
        <v>48</v>
      </c>
      <c r="B87" s="33" t="s">
        <v>127</v>
      </c>
      <c r="C87">
        <v>1.1000259867444129E-6</v>
      </c>
      <c r="D87">
        <v>4.2325603204496076E-6</v>
      </c>
      <c r="E87">
        <v>0</v>
      </c>
      <c r="F87">
        <v>0</v>
      </c>
      <c r="G87">
        <v>5.9004857906641561E-3</v>
      </c>
      <c r="H87">
        <v>0.1153029851421099</v>
      </c>
      <c r="I87">
        <v>0.28214617730859537</v>
      </c>
      <c r="J87">
        <v>0.34200308824293302</v>
      </c>
      <c r="K87">
        <v>3.108413889167938E-4</v>
      </c>
      <c r="L87">
        <v>1.4182881073168119E-3</v>
      </c>
      <c r="M87">
        <v>0.55702380158346898</v>
      </c>
      <c r="N87">
        <v>4.5810047499372786E-3</v>
      </c>
      <c r="O87">
        <v>1.0258492497996485E-3</v>
      </c>
      <c r="P87">
        <v>4.7627071602605042E-3</v>
      </c>
      <c r="Q87">
        <v>3.3648800922492228E-5</v>
      </c>
      <c r="R87">
        <v>2.9878985946119485E-2</v>
      </c>
      <c r="S87">
        <v>1.3443931960574673</v>
      </c>
    </row>
    <row r="88" spans="1:19">
      <c r="A88" t="s">
        <v>230</v>
      </c>
      <c r="B88" s="33" t="s">
        <v>128</v>
      </c>
      <c r="C88">
        <v>7.4020367276643739E-3</v>
      </c>
      <c r="D88">
        <v>1.881168576501091E-2</v>
      </c>
      <c r="E88">
        <v>0.18007368217334019</v>
      </c>
      <c r="F88">
        <v>3.9550535742045589E-3</v>
      </c>
      <c r="G88">
        <v>2.6307575446082865E-5</v>
      </c>
      <c r="H88">
        <v>3.5952888742585287E-5</v>
      </c>
      <c r="I88">
        <v>0</v>
      </c>
      <c r="J88">
        <v>4.8898462125634978E-5</v>
      </c>
      <c r="K88">
        <v>4.0859096322181099E-3</v>
      </c>
      <c r="L88">
        <v>0.61767464769049241</v>
      </c>
      <c r="M88">
        <v>0.29799329565193489</v>
      </c>
      <c r="N88">
        <v>3.4521898204872059E-2</v>
      </c>
      <c r="O88">
        <v>2.4607768533257968E-3</v>
      </c>
      <c r="P88">
        <v>1.6007451085272351E-2</v>
      </c>
      <c r="Q88">
        <v>5.6388851000122031E-4</v>
      </c>
      <c r="R88">
        <v>7.9693173170397813E-2</v>
      </c>
      <c r="S88">
        <v>1.2633546579652375</v>
      </c>
    </row>
    <row r="89" spans="1:19">
      <c r="A89" t="s">
        <v>48</v>
      </c>
      <c r="B89" s="33" t="s">
        <v>129</v>
      </c>
      <c r="C89">
        <v>0</v>
      </c>
      <c r="D89">
        <v>1.4038826470507138E-2</v>
      </c>
      <c r="E89">
        <v>1.9830450753488549E-5</v>
      </c>
      <c r="F89">
        <v>1.2756677560066265E-5</v>
      </c>
      <c r="G89">
        <v>0</v>
      </c>
      <c r="H89">
        <v>0.3201924871039683</v>
      </c>
      <c r="I89">
        <v>3.0437563296459302E-6</v>
      </c>
      <c r="J89">
        <v>0</v>
      </c>
      <c r="K89">
        <v>4.8338967599814708E-6</v>
      </c>
      <c r="L89">
        <v>0</v>
      </c>
      <c r="M89">
        <v>0.81207384764162782</v>
      </c>
      <c r="N89">
        <v>3.7386492269973814E-2</v>
      </c>
      <c r="O89">
        <v>9.1102484651912619E-3</v>
      </c>
      <c r="P89">
        <v>0.23447911432095481</v>
      </c>
      <c r="Q89">
        <v>5.1029420276904602E-5</v>
      </c>
      <c r="R89">
        <v>9.6087011089416308E-3</v>
      </c>
      <c r="S89">
        <v>1.4369812115826335</v>
      </c>
    </row>
    <row r="90" spans="1:19">
      <c r="A90" t="s">
        <v>48</v>
      </c>
      <c r="B90" s="33" t="s">
        <v>130</v>
      </c>
      <c r="C90">
        <v>9.4256248312873048E-2</v>
      </c>
      <c r="D90">
        <v>1.9709386623469216E-2</v>
      </c>
      <c r="E90">
        <v>0</v>
      </c>
      <c r="F90">
        <v>0</v>
      </c>
      <c r="G90">
        <v>7.0497857711515621E-6</v>
      </c>
      <c r="H90">
        <v>5.1384295921685919E-4</v>
      </c>
      <c r="I90">
        <v>6.7534953957212096E-2</v>
      </c>
      <c r="J90">
        <v>0</v>
      </c>
      <c r="K90">
        <v>0</v>
      </c>
      <c r="L90">
        <v>6.9662557608296538E-4</v>
      </c>
      <c r="M90">
        <v>9.4838538731352173E-2</v>
      </c>
      <c r="N90">
        <v>0.47223066153820525</v>
      </c>
      <c r="O90">
        <v>0.95276166515671434</v>
      </c>
      <c r="P90">
        <v>0.17923040643595911</v>
      </c>
      <c r="Q90">
        <v>2.7935397170608667E-4</v>
      </c>
      <c r="R90">
        <v>8.3219229459530197E-5</v>
      </c>
      <c r="S90">
        <v>1.8821419522781753</v>
      </c>
    </row>
    <row r="91" spans="1:19">
      <c r="A91" t="s">
        <v>230</v>
      </c>
      <c r="B91" s="33" t="s">
        <v>131</v>
      </c>
      <c r="C91">
        <v>0</v>
      </c>
      <c r="D91">
        <v>2.3320399845205841E-5</v>
      </c>
      <c r="E91">
        <v>3.8897977132165806E-2</v>
      </c>
      <c r="F91">
        <v>9.262718751124055E-6</v>
      </c>
      <c r="G91">
        <v>1.2052341035406755E-5</v>
      </c>
      <c r="H91">
        <v>8.6131403826783526E-4</v>
      </c>
      <c r="I91">
        <v>0</v>
      </c>
      <c r="J91">
        <v>4.5989159190185092E-5</v>
      </c>
      <c r="K91">
        <v>5.536020554364196E-5</v>
      </c>
      <c r="L91">
        <v>0.2295142142258868</v>
      </c>
      <c r="M91">
        <v>0.14097530059733288</v>
      </c>
      <c r="N91">
        <v>0.57667387264161363</v>
      </c>
      <c r="O91">
        <v>1.083985975254194</v>
      </c>
      <c r="P91">
        <v>5.4978614130664738E-2</v>
      </c>
      <c r="Q91">
        <v>2.257649526188743E-2</v>
      </c>
      <c r="R91">
        <v>0.19372860458337371</v>
      </c>
      <c r="S91">
        <v>2.3423383526894668</v>
      </c>
    </row>
    <row r="92" spans="1:19">
      <c r="A92" t="s">
        <v>48</v>
      </c>
      <c r="B92" s="33" t="s">
        <v>132</v>
      </c>
      <c r="C92">
        <v>2.0893998229354338E-6</v>
      </c>
      <c r="D92">
        <v>0</v>
      </c>
      <c r="E92">
        <v>0</v>
      </c>
      <c r="F92">
        <v>0</v>
      </c>
      <c r="G92">
        <v>0</v>
      </c>
      <c r="H92">
        <v>0</v>
      </c>
      <c r="I92">
        <v>6.9564013297807037E-4</v>
      </c>
      <c r="J92">
        <v>0</v>
      </c>
      <c r="K92">
        <v>1.7865043138720615E-5</v>
      </c>
      <c r="L92">
        <v>0</v>
      </c>
      <c r="M92">
        <v>0.28806796064192497</v>
      </c>
      <c r="N92">
        <v>2.1413207566155279E-2</v>
      </c>
      <c r="O92">
        <v>1.1438180716736781</v>
      </c>
      <c r="P92">
        <v>3.4770256471219341E-2</v>
      </c>
      <c r="Q92">
        <v>6.7565757977945395E-3</v>
      </c>
      <c r="R92">
        <v>3.529139274434101E-4</v>
      </c>
      <c r="S92">
        <v>1.4958945806541806</v>
      </c>
    </row>
    <row r="93" spans="1:19">
      <c r="A93" t="s">
        <v>48</v>
      </c>
      <c r="B93" s="33" t="s">
        <v>133</v>
      </c>
      <c r="C93">
        <v>9.4290637272393951E-3</v>
      </c>
      <c r="D93">
        <v>8.366949884354824E-3</v>
      </c>
      <c r="E93">
        <v>0</v>
      </c>
      <c r="F93">
        <v>0</v>
      </c>
      <c r="G93">
        <v>9.3824590523539086E-6</v>
      </c>
      <c r="H93">
        <v>1.2822409543034041E-5</v>
      </c>
      <c r="I93">
        <v>0</v>
      </c>
      <c r="J93">
        <v>1.2030209188651497E-4</v>
      </c>
      <c r="K93">
        <v>0</v>
      </c>
      <c r="L93">
        <v>0</v>
      </c>
      <c r="M93">
        <v>2.4373807848547813E-3</v>
      </c>
      <c r="N93">
        <v>5.1021936627080322E-3</v>
      </c>
      <c r="O93">
        <v>0.43260824301904677</v>
      </c>
      <c r="P93">
        <v>3.9333812947742075E-2</v>
      </c>
      <c r="Q93">
        <v>1.6633033348796289E-3</v>
      </c>
      <c r="R93">
        <v>1.2398412152947458E-5</v>
      </c>
      <c r="S93">
        <v>0.49909585273326229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9.0957588909645892E-5</v>
      </c>
      <c r="F94">
        <v>4.5496022655910906E-6</v>
      </c>
      <c r="G94">
        <v>0</v>
      </c>
      <c r="H94">
        <v>6.5894679475704265E-3</v>
      </c>
      <c r="I94">
        <v>0</v>
      </c>
      <c r="J94">
        <v>7.173041467521557E-2</v>
      </c>
      <c r="K94">
        <v>0</v>
      </c>
      <c r="L94">
        <v>3.4128145499323637E-4</v>
      </c>
      <c r="M94">
        <v>2.7436828953113945E-2</v>
      </c>
      <c r="N94">
        <v>5.8054420464515033E-3</v>
      </c>
      <c r="O94">
        <v>1.3860761617934259E-4</v>
      </c>
      <c r="P94">
        <v>3.3354820456743539E-3</v>
      </c>
      <c r="Q94">
        <v>1.7230229626079563E-3</v>
      </c>
      <c r="R94">
        <v>4.9265541657291578E-2</v>
      </c>
      <c r="S94">
        <v>0.16646159655033443</v>
      </c>
    </row>
    <row r="95" spans="1:19">
      <c r="A95" t="s">
        <v>48</v>
      </c>
      <c r="B95" s="33" t="s">
        <v>135</v>
      </c>
      <c r="C95">
        <v>3.4451715289485207E-6</v>
      </c>
      <c r="D95">
        <v>8.6187183950814372E-5</v>
      </c>
      <c r="E95">
        <v>0</v>
      </c>
      <c r="F95">
        <v>0</v>
      </c>
      <c r="G95">
        <v>1.6661651817638123E-2</v>
      </c>
      <c r="H95">
        <v>0</v>
      </c>
      <c r="I95">
        <v>1.165602418476297E-3</v>
      </c>
      <c r="J95">
        <v>8.7352246481486873E-5</v>
      </c>
      <c r="K95">
        <v>0</v>
      </c>
      <c r="L95">
        <v>0</v>
      </c>
      <c r="M95">
        <v>8.0581523546257472E-2</v>
      </c>
      <c r="N95">
        <v>0.11621221131977677</v>
      </c>
      <c r="O95">
        <v>0.33911455151979908</v>
      </c>
      <c r="P95">
        <v>3.7496037574307195E-3</v>
      </c>
      <c r="Q95">
        <v>2.9253801827366033E-2</v>
      </c>
      <c r="R95">
        <v>7.9545787962505443E-2</v>
      </c>
      <c r="S95">
        <v>0.66646171877164306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8.103613704575352E-4</v>
      </c>
      <c r="G96">
        <v>0</v>
      </c>
      <c r="H96">
        <v>0</v>
      </c>
      <c r="I96">
        <v>9.0912760704675577E-3</v>
      </c>
      <c r="J96">
        <v>0</v>
      </c>
      <c r="K96">
        <v>0</v>
      </c>
      <c r="L96">
        <v>0</v>
      </c>
      <c r="M96">
        <v>9.266377232592049E-3</v>
      </c>
      <c r="N96">
        <v>1.8770798821847734E-3</v>
      </c>
      <c r="O96">
        <v>0.2421881818545728</v>
      </c>
      <c r="P96">
        <v>1.0553919158020619E-3</v>
      </c>
      <c r="Q96">
        <v>0</v>
      </c>
      <c r="R96">
        <v>1.9130001257387619E-2</v>
      </c>
      <c r="S96">
        <v>0.28341866958351147</v>
      </c>
    </row>
    <row r="97" spans="1:19">
      <c r="A97" t="s">
        <v>48</v>
      </c>
      <c r="B97" s="33" t="s">
        <v>137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2.6341145081520967E-4</v>
      </c>
      <c r="L97">
        <v>0</v>
      </c>
      <c r="M97">
        <v>5.3903128723220561E-4</v>
      </c>
      <c r="N97">
        <v>9.5588166585258705E-4</v>
      </c>
      <c r="O97">
        <v>0.15687702153638838</v>
      </c>
      <c r="P97">
        <v>1.610484404647039E-2</v>
      </c>
      <c r="Q97">
        <v>1.2971032668616544E-2</v>
      </c>
      <c r="R97">
        <v>1.5190361766524774E-2</v>
      </c>
      <c r="S97">
        <v>0.20290158442196571</v>
      </c>
    </row>
    <row r="98" spans="1:19">
      <c r="A98" t="s">
        <v>48</v>
      </c>
      <c r="B98" s="33" t="s">
        <v>138</v>
      </c>
      <c r="C98">
        <v>0</v>
      </c>
      <c r="D98">
        <v>1.1431850808207855E-6</v>
      </c>
      <c r="E98">
        <v>4.9433242640610331E-2</v>
      </c>
      <c r="F98">
        <v>0</v>
      </c>
      <c r="G98">
        <v>0</v>
      </c>
      <c r="H98">
        <v>0</v>
      </c>
      <c r="I98">
        <v>0</v>
      </c>
      <c r="J98">
        <v>4.2905111229174508E-5</v>
      </c>
      <c r="K98">
        <v>0</v>
      </c>
      <c r="L98">
        <v>0</v>
      </c>
      <c r="M98">
        <v>2.7142280136374097E-2</v>
      </c>
      <c r="N98">
        <v>4.2353260489846889E-6</v>
      </c>
      <c r="O98">
        <v>2.1475405168587258E-2</v>
      </c>
      <c r="P98">
        <v>7.9335147634651548E-4</v>
      </c>
      <c r="Q98">
        <v>3.1219596155528109</v>
      </c>
      <c r="R98">
        <v>3.9155623923328164E-3</v>
      </c>
      <c r="S98">
        <v>3.2247677409894777</v>
      </c>
    </row>
    <row r="99" spans="1:19">
      <c r="A99" t="s">
        <v>48</v>
      </c>
      <c r="B99" s="33" t="s">
        <v>139</v>
      </c>
      <c r="C99">
        <v>0</v>
      </c>
      <c r="D99">
        <v>1.4441373533835566E-4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0.29174970978752413</v>
      </c>
      <c r="M99">
        <v>6.6668891358290239E-4</v>
      </c>
      <c r="N99">
        <v>1.3217244827679053E-3</v>
      </c>
      <c r="O99">
        <v>7.4787367038595676E-3</v>
      </c>
      <c r="P99">
        <v>1.8733547345522794E-2</v>
      </c>
      <c r="Q99">
        <v>1.0421942460859839</v>
      </c>
      <c r="R99">
        <v>9.6447964663123997E-2</v>
      </c>
      <c r="S99">
        <v>1.4587370317179875</v>
      </c>
    </row>
    <row r="100" spans="1:19">
      <c r="A100" t="s">
        <v>48</v>
      </c>
      <c r="B100" s="33" t="s">
        <v>140</v>
      </c>
      <c r="C100">
        <v>1.1985865952871766E-2</v>
      </c>
      <c r="D100">
        <v>1.1263747531042867E-3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1.3789583319656629E-7</v>
      </c>
      <c r="L100">
        <v>0</v>
      </c>
      <c r="M100">
        <v>0</v>
      </c>
      <c r="N100">
        <v>2.3904217037795661E-4</v>
      </c>
      <c r="O100">
        <v>0.13644620698349286</v>
      </c>
      <c r="P100">
        <v>8.741635935638925E-3</v>
      </c>
      <c r="Q100">
        <v>0.22054429852333612</v>
      </c>
      <c r="R100">
        <v>4.9490641123561829E-3</v>
      </c>
      <c r="S100">
        <v>0.38403262632687074</v>
      </c>
    </row>
    <row r="101" spans="1:19">
      <c r="A101" t="s">
        <v>48</v>
      </c>
      <c r="B101" s="33" t="s">
        <v>141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1.6411765031421055E-6</v>
      </c>
      <c r="J101">
        <v>10.808823000225686</v>
      </c>
      <c r="K101">
        <v>0</v>
      </c>
      <c r="L101">
        <v>1.881537190513427E-4</v>
      </c>
      <c r="M101">
        <v>6.5696768700718167E-6</v>
      </c>
      <c r="N101">
        <v>5.1603319590896035E-3</v>
      </c>
      <c r="O101">
        <v>1.7089332045493393</v>
      </c>
      <c r="P101">
        <v>9.8990256407560651E-4</v>
      </c>
      <c r="Q101">
        <v>0</v>
      </c>
      <c r="R101">
        <v>4.224450758662357E-2</v>
      </c>
      <c r="S101">
        <v>12.56634731145698</v>
      </c>
    </row>
    <row r="102" spans="1:19">
      <c r="A102" t="s">
        <v>48</v>
      </c>
      <c r="B102" s="33" t="s">
        <v>142</v>
      </c>
      <c r="C102">
        <v>7.31566633156433E-5</v>
      </c>
      <c r="D102">
        <v>2.671434490952862E-6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5.199931700929028E-3</v>
      </c>
      <c r="N102">
        <v>3.4604229007250353E-2</v>
      </c>
      <c r="O102">
        <v>0.25538837092750555</v>
      </c>
      <c r="P102">
        <v>1.7129518410555988E-2</v>
      </c>
      <c r="Q102">
        <v>4.3488668666213925E-8</v>
      </c>
      <c r="R102">
        <v>1.6743208331060799E-2</v>
      </c>
      <c r="S102">
        <v>0.32914112996377298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2.6307581961759752E-6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3.2223975909850822E-7</v>
      </c>
      <c r="L103">
        <v>0</v>
      </c>
      <c r="M103">
        <v>0</v>
      </c>
      <c r="N103">
        <v>1.1787740281903325E-3</v>
      </c>
      <c r="O103">
        <v>1.7439206764277628</v>
      </c>
      <c r="P103">
        <v>4.1526040066912628E-3</v>
      </c>
      <c r="Q103">
        <v>4.949487504291028E-7</v>
      </c>
      <c r="R103">
        <v>4.2689753975110989E-2</v>
      </c>
      <c r="S103">
        <v>1.7919452563843379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3.0171963399894253E-4</v>
      </c>
      <c r="F104">
        <v>0</v>
      </c>
      <c r="G104">
        <v>0.18648166849691172</v>
      </c>
      <c r="H104">
        <v>4.1947735219192595E-2</v>
      </c>
      <c r="I104">
        <v>3.8351580951001552E-6</v>
      </c>
      <c r="J104">
        <v>0</v>
      </c>
      <c r="K104">
        <v>0</v>
      </c>
      <c r="L104">
        <v>0</v>
      </c>
      <c r="M104">
        <v>7.7555347317570522E-5</v>
      </c>
      <c r="N104">
        <v>3.2142741298812894E-4</v>
      </c>
      <c r="O104">
        <v>0</v>
      </c>
      <c r="P104">
        <v>1.2417685735222506E-2</v>
      </c>
      <c r="Q104">
        <v>4.7415547103923927E-4</v>
      </c>
      <c r="R104">
        <v>3.2174418860215326E-2</v>
      </c>
      <c r="S104">
        <v>0.27420020133479284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0.12499856220144645</v>
      </c>
      <c r="G105">
        <v>2.5341368807829667E-6</v>
      </c>
      <c r="H105">
        <v>3.4632435639281312E-6</v>
      </c>
      <c r="I105">
        <v>0</v>
      </c>
      <c r="J105">
        <v>0</v>
      </c>
      <c r="K105">
        <v>0</v>
      </c>
      <c r="L105">
        <v>4.3968412741435259E-4</v>
      </c>
      <c r="M105">
        <v>5.7562977138033489E-2</v>
      </c>
      <c r="N105">
        <v>1.3397846355900356E-5</v>
      </c>
      <c r="O105">
        <v>6.5387179637014015E-2</v>
      </c>
      <c r="P105">
        <v>2.9752128648752318E-3</v>
      </c>
      <c r="Q105">
        <v>2.6420981492947249E-4</v>
      </c>
      <c r="R105">
        <v>1.8003720194656125E-2</v>
      </c>
      <c r="S105">
        <v>0.26965094120555477</v>
      </c>
    </row>
    <row r="106" spans="1:19">
      <c r="A106" t="s">
        <v>48</v>
      </c>
      <c r="B106" s="33" t="s">
        <v>146</v>
      </c>
      <c r="C106">
        <v>2.7718511175223171E-7</v>
      </c>
      <c r="D106">
        <v>0</v>
      </c>
      <c r="E106">
        <v>6.1476468644627857E-6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1.7807170024468633E-3</v>
      </c>
      <c r="M106">
        <v>1.2974354153556078E-2</v>
      </c>
      <c r="N106">
        <v>0</v>
      </c>
      <c r="O106">
        <v>7.6597648051063061E-2</v>
      </c>
      <c r="P106">
        <v>1.2770344444820836E-2</v>
      </c>
      <c r="Q106">
        <v>5.115434248409656E-3</v>
      </c>
      <c r="R106">
        <v>0.20980553312081085</v>
      </c>
      <c r="S106">
        <v>0.31905045585324388</v>
      </c>
    </row>
    <row r="107" spans="1:19">
      <c r="A107" t="s">
        <v>48</v>
      </c>
      <c r="B107" s="33" t="s">
        <v>147</v>
      </c>
      <c r="C107">
        <v>0</v>
      </c>
      <c r="D107">
        <v>9.7626279726981124E-7</v>
      </c>
      <c r="E107">
        <v>0</v>
      </c>
      <c r="F107">
        <v>0</v>
      </c>
      <c r="G107">
        <v>0</v>
      </c>
      <c r="H107">
        <v>0</v>
      </c>
      <c r="I107">
        <v>1.0425191453565574E-2</v>
      </c>
      <c r="J107">
        <v>0</v>
      </c>
      <c r="K107">
        <v>0</v>
      </c>
      <c r="L107">
        <v>0</v>
      </c>
      <c r="M107">
        <v>0</v>
      </c>
      <c r="N107">
        <v>3.6169044967948594E-6</v>
      </c>
      <c r="O107">
        <v>7.0411992149701064E-2</v>
      </c>
      <c r="P107">
        <v>4.1213628528424806E-4</v>
      </c>
      <c r="Q107">
        <v>9.3025379044320289E-6</v>
      </c>
      <c r="R107">
        <v>6.628403477440159E-2</v>
      </c>
      <c r="S107">
        <v>0.14754725036857508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5.9218588335241407E-6</v>
      </c>
      <c r="H108">
        <v>8.093027508593309E-6</v>
      </c>
      <c r="I108">
        <v>0</v>
      </c>
      <c r="J108">
        <v>4.5591558182422887E-4</v>
      </c>
      <c r="K108">
        <v>1.1776095942828135E-7</v>
      </c>
      <c r="L108">
        <v>0</v>
      </c>
      <c r="M108">
        <v>1.0633943345794705E-4</v>
      </c>
      <c r="N108">
        <v>8.8246676643777278E-4</v>
      </c>
      <c r="O108">
        <v>6.6947445362757207E-3</v>
      </c>
      <c r="P108">
        <v>2.5504409000767225E-3</v>
      </c>
      <c r="Q108">
        <v>1.8087661146637402E-7</v>
      </c>
      <c r="R108">
        <v>2.3257029994638856E-4</v>
      </c>
      <c r="S108">
        <v>1.0936791041672222E-2</v>
      </c>
    </row>
    <row r="109" spans="1:19">
      <c r="A109" t="s">
        <v>48</v>
      </c>
      <c r="B109" s="33" t="s">
        <v>149</v>
      </c>
      <c r="C109">
        <v>0</v>
      </c>
      <c r="D109">
        <v>0</v>
      </c>
      <c r="E109">
        <v>0</v>
      </c>
      <c r="F109">
        <v>2.871539562576686E-6</v>
      </c>
      <c r="G109">
        <v>0</v>
      </c>
      <c r="H109">
        <v>0</v>
      </c>
      <c r="I109">
        <v>0</v>
      </c>
      <c r="J109">
        <v>0</v>
      </c>
      <c r="K109">
        <v>5.4856928009772155E-5</v>
      </c>
      <c r="L109">
        <v>0</v>
      </c>
      <c r="M109">
        <v>3.0600870203272734E-2</v>
      </c>
      <c r="N109">
        <v>5.8189246014705986E-4</v>
      </c>
      <c r="O109">
        <v>2.0362187364298734E-2</v>
      </c>
      <c r="P109">
        <v>5.0744548516945542E-5</v>
      </c>
      <c r="Q109">
        <v>1.4716812852831822</v>
      </c>
      <c r="R109">
        <v>1.6333099202014978E-4</v>
      </c>
      <c r="S109">
        <v>1.5234980393187243</v>
      </c>
    </row>
    <row r="110" spans="1:19">
      <c r="A110" t="s">
        <v>48</v>
      </c>
      <c r="B110" s="33" t="s">
        <v>150</v>
      </c>
      <c r="C110">
        <v>6.4773576902155128E-7</v>
      </c>
      <c r="D110">
        <v>1.335717245476431E-6</v>
      </c>
      <c r="E110">
        <v>0</v>
      </c>
      <c r="F110">
        <v>0</v>
      </c>
      <c r="G110">
        <v>0</v>
      </c>
      <c r="H110">
        <v>0</v>
      </c>
      <c r="I110">
        <v>1.4015399525391103E-6</v>
      </c>
      <c r="J110">
        <v>1.158837190473605E-5</v>
      </c>
      <c r="K110">
        <v>0</v>
      </c>
      <c r="L110">
        <v>1.606804350302582E-4</v>
      </c>
      <c r="M110">
        <v>5.6104048553606845E-6</v>
      </c>
      <c r="N110">
        <v>6.3690326328469382E-5</v>
      </c>
      <c r="O110">
        <v>2.3887509399855844E-5</v>
      </c>
      <c r="P110">
        <v>3.0501461715459754E-4</v>
      </c>
      <c r="Q110">
        <v>1.4505838785609626E-2</v>
      </c>
      <c r="R110">
        <v>2.1398611238510057E-6</v>
      </c>
      <c r="S110">
        <v>1.5081835304158631E-2</v>
      </c>
    </row>
    <row r="111" spans="1:19">
      <c r="A111" t="s">
        <v>48</v>
      </c>
      <c r="B111" s="33" t="s">
        <v>151</v>
      </c>
      <c r="C111">
        <v>5.9012717236261114E-2</v>
      </c>
      <c r="D111">
        <v>0</v>
      </c>
      <c r="E111">
        <v>0.24338583307139672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1.6111987954925411E-7</v>
      </c>
      <c r="L111">
        <v>0</v>
      </c>
      <c r="M111">
        <v>0</v>
      </c>
      <c r="N111">
        <v>4.2398650990094211E-7</v>
      </c>
      <c r="O111">
        <v>6.3336792847451306E-2</v>
      </c>
      <c r="P111">
        <v>6.3985544143175588E-2</v>
      </c>
      <c r="Q111">
        <v>0.80686310562570895</v>
      </c>
      <c r="R111">
        <v>1.7723391476422989E-3</v>
      </c>
      <c r="S111">
        <v>1.238356917177839</v>
      </c>
    </row>
    <row r="112" spans="1:19">
      <c r="A112" t="s">
        <v>230</v>
      </c>
      <c r="B112" s="33" t="s">
        <v>152</v>
      </c>
      <c r="C112">
        <v>0</v>
      </c>
      <c r="D112">
        <v>1.291641828776946E-3</v>
      </c>
      <c r="E112">
        <v>0.19695251304424843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1.4364371498187296</v>
      </c>
      <c r="M112">
        <v>7.6761242411294006E-6</v>
      </c>
      <c r="N112">
        <v>8.75406079519081E-4</v>
      </c>
      <c r="O112">
        <v>5.0032299733970831E-4</v>
      </c>
      <c r="P112">
        <v>9.1729177163287545E-2</v>
      </c>
      <c r="Q112">
        <v>0</v>
      </c>
      <c r="R112">
        <v>7.5544520333892251E-4</v>
      </c>
      <c r="S112">
        <v>1.7285493322591492</v>
      </c>
    </row>
    <row r="113" spans="1:19">
      <c r="A113" t="s">
        <v>230</v>
      </c>
      <c r="B113" s="33" t="s">
        <v>153</v>
      </c>
      <c r="C113">
        <v>5.2376683694830284E-3</v>
      </c>
      <c r="D113">
        <v>0</v>
      </c>
      <c r="E113">
        <v>0.25500029835718152</v>
      </c>
      <c r="F113">
        <v>0</v>
      </c>
      <c r="G113">
        <v>0</v>
      </c>
      <c r="H113">
        <v>2.9575577098484018E-6</v>
      </c>
      <c r="I113">
        <v>1.917579048438256E-6</v>
      </c>
      <c r="J113">
        <v>2.7080108793597901E-5</v>
      </c>
      <c r="K113">
        <v>0</v>
      </c>
      <c r="L113">
        <v>0.7391958229772797</v>
      </c>
      <c r="M113">
        <v>0</v>
      </c>
      <c r="N113">
        <v>1.0205014038184856E-3</v>
      </c>
      <c r="O113">
        <v>3.2841118297312732E-2</v>
      </c>
      <c r="P113">
        <v>7.5181539746406401E-2</v>
      </c>
      <c r="Q113">
        <v>0.1210715393419548</v>
      </c>
      <c r="R113">
        <v>1.9363690236886555E-3</v>
      </c>
      <c r="S113">
        <v>1.231516812763175</v>
      </c>
    </row>
    <row r="114" spans="1:19">
      <c r="A114" t="s">
        <v>48</v>
      </c>
      <c r="B114" s="33" t="s">
        <v>154</v>
      </c>
      <c r="C114">
        <v>6.2281856143838077E-2</v>
      </c>
      <c r="D114">
        <v>0</v>
      </c>
      <c r="E114">
        <v>3.0738234322313929E-6</v>
      </c>
      <c r="F114">
        <v>1.049390226715019E-6</v>
      </c>
      <c r="G114">
        <v>2.1641146314976822E-6</v>
      </c>
      <c r="H114">
        <v>0</v>
      </c>
      <c r="I114">
        <v>0</v>
      </c>
      <c r="J114">
        <v>0</v>
      </c>
      <c r="K114">
        <v>0</v>
      </c>
      <c r="L114">
        <v>1.504984481441312</v>
      </c>
      <c r="M114">
        <v>5.8524684394711812E-3</v>
      </c>
      <c r="N114">
        <v>6.8379534550864207E-3</v>
      </c>
      <c r="O114">
        <v>1.2463471124277703E-2</v>
      </c>
      <c r="P114">
        <v>6.9865243897766049E-2</v>
      </c>
      <c r="Q114">
        <v>0</v>
      </c>
      <c r="R114">
        <v>8.8790842056596375E-7</v>
      </c>
      <c r="S114">
        <v>1.6622926497384469</v>
      </c>
    </row>
    <row r="115" spans="1:19">
      <c r="A115" t="s">
        <v>48</v>
      </c>
      <c r="B115" s="33" t="s">
        <v>155</v>
      </c>
      <c r="C115">
        <v>2.3671189985918772E-7</v>
      </c>
      <c r="D115">
        <v>0</v>
      </c>
      <c r="E115">
        <v>0</v>
      </c>
      <c r="F115">
        <v>0</v>
      </c>
      <c r="G115">
        <v>0</v>
      </c>
      <c r="H115">
        <v>0.20825657767266925</v>
      </c>
      <c r="I115">
        <v>0</v>
      </c>
      <c r="J115">
        <v>5.9335512243098947</v>
      </c>
      <c r="K115">
        <v>0</v>
      </c>
      <c r="L115">
        <v>0</v>
      </c>
      <c r="M115">
        <v>0</v>
      </c>
      <c r="N115">
        <v>1.2365350534153663E-2</v>
      </c>
      <c r="O115">
        <v>1.753782116173852E-2</v>
      </c>
      <c r="P115">
        <v>1.5095463976905421E-2</v>
      </c>
      <c r="Q115">
        <v>5.4455210693532763E-2</v>
      </c>
      <c r="R115">
        <v>1.9336391616775472E-6</v>
      </c>
      <c r="S115">
        <v>6.2412638186998493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1.8684267705353363E-3</v>
      </c>
      <c r="F116">
        <v>0</v>
      </c>
      <c r="G116">
        <v>2.9609294163179811E-6</v>
      </c>
      <c r="H116">
        <v>4.0465137551848329E-6</v>
      </c>
      <c r="I116">
        <v>0</v>
      </c>
      <c r="J116">
        <v>0</v>
      </c>
      <c r="K116">
        <v>0</v>
      </c>
      <c r="L116">
        <v>0</v>
      </c>
      <c r="M116">
        <v>8.1265402924742602E-2</v>
      </c>
      <c r="N116">
        <v>1.9672828538311649E-2</v>
      </c>
      <c r="O116">
        <v>9.9459507081917309E-2</v>
      </c>
      <c r="P116">
        <v>4.1824493505515647E-4</v>
      </c>
      <c r="Q116">
        <v>0</v>
      </c>
      <c r="R116">
        <v>2.1081068835222538E-3</v>
      </c>
      <c r="S116">
        <v>0.2047995245770835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0.10825170552539376</v>
      </c>
      <c r="F117">
        <v>6.708150684708869E-6</v>
      </c>
      <c r="G117">
        <v>7.8657869027054517E-6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1.8759252819796757</v>
      </c>
      <c r="N117">
        <v>5.5775335403041026E-4</v>
      </c>
      <c r="O117">
        <v>0</v>
      </c>
      <c r="P117">
        <v>9.5083936990036477E-2</v>
      </c>
      <c r="Q117">
        <v>0</v>
      </c>
      <c r="R117">
        <v>1.2393519443754997E-2</v>
      </c>
      <c r="S117">
        <v>2.0922267712303437</v>
      </c>
    </row>
    <row r="118" spans="1:19">
      <c r="A118" t="s">
        <v>48</v>
      </c>
      <c r="B118" s="33" t="s">
        <v>158</v>
      </c>
      <c r="C118">
        <v>5.6660953089495703E-2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9.8962946140090935E-6</v>
      </c>
      <c r="K118">
        <v>0</v>
      </c>
      <c r="L118">
        <v>0.37131652590926478</v>
      </c>
      <c r="M118">
        <v>0.18264601719009477</v>
      </c>
      <c r="N118">
        <v>0</v>
      </c>
      <c r="O118">
        <v>0</v>
      </c>
      <c r="P118">
        <v>8.0920204344323565E-3</v>
      </c>
      <c r="Q118">
        <v>5.0865344991450456E-2</v>
      </c>
      <c r="R118">
        <v>5.5183552423248017E-2</v>
      </c>
      <c r="S118">
        <v>0.72477431033223638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0.10236993726310484</v>
      </c>
      <c r="H119">
        <v>0</v>
      </c>
      <c r="I119">
        <v>0.2873248729908191</v>
      </c>
      <c r="J119">
        <v>0</v>
      </c>
      <c r="K119">
        <v>0</v>
      </c>
      <c r="L119">
        <v>1.102725491884371E-2</v>
      </c>
      <c r="M119">
        <v>0</v>
      </c>
      <c r="N119">
        <v>2.4749411409175082E-9</v>
      </c>
      <c r="O119">
        <v>0</v>
      </c>
      <c r="P119">
        <v>2.7642572062394066E-2</v>
      </c>
      <c r="Q119">
        <v>0.76836314041987919</v>
      </c>
      <c r="R119">
        <v>1.7667486127859178E-2</v>
      </c>
      <c r="S119">
        <v>1.2143952662578386</v>
      </c>
    </row>
    <row r="120" spans="1:19">
      <c r="A120" t="s">
        <v>48</v>
      </c>
      <c r="B120" s="33" t="s">
        <v>160</v>
      </c>
      <c r="C120">
        <v>2.7037129895779444E-4</v>
      </c>
      <c r="D120">
        <v>8.0829794302239577E-7</v>
      </c>
      <c r="E120">
        <v>1.1150908976453877E-3</v>
      </c>
      <c r="F120">
        <v>6.861783938267596E-2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2.6578450401189002E-3</v>
      </c>
      <c r="N120">
        <v>3.0657996106242535E-6</v>
      </c>
      <c r="O120">
        <v>9.3753576888673251E-3</v>
      </c>
      <c r="P120">
        <v>9.7470710569464103E-2</v>
      </c>
      <c r="Q120">
        <v>4.7470038609276344E-3</v>
      </c>
      <c r="R120">
        <v>7.6735030260373094E-3</v>
      </c>
      <c r="S120">
        <v>0.19193159586245656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1.3540054396798951E-5</v>
      </c>
      <c r="K121">
        <v>7.3790151438780649E-3</v>
      </c>
      <c r="L121">
        <v>6.5811471875321104E-3</v>
      </c>
      <c r="M121">
        <v>1.803011350119732E-3</v>
      </c>
      <c r="N121">
        <v>0</v>
      </c>
      <c r="O121">
        <v>1.74285536565435E-2</v>
      </c>
      <c r="P121">
        <v>5.2493462594931373E-3</v>
      </c>
      <c r="Q121">
        <v>0.98604514611689353</v>
      </c>
      <c r="R121">
        <v>1.5290381076233928E-3</v>
      </c>
      <c r="S121">
        <v>1.0260287978763927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1.1604066685322323E-6</v>
      </c>
      <c r="J122">
        <v>0</v>
      </c>
      <c r="K122">
        <v>0</v>
      </c>
      <c r="L122">
        <v>0</v>
      </c>
      <c r="M122">
        <v>0.85782175820838802</v>
      </c>
      <c r="N122">
        <v>2.4220405536862444E-2</v>
      </c>
      <c r="O122">
        <v>0</v>
      </c>
      <c r="P122">
        <v>1.914916404910727E-2</v>
      </c>
      <c r="Q122">
        <v>0.15649714277115834</v>
      </c>
      <c r="R122">
        <v>0.10150560164934319</v>
      </c>
      <c r="S122">
        <v>1.1591952326214141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1.3303555709853754E-4</v>
      </c>
      <c r="M123">
        <v>0</v>
      </c>
      <c r="N123">
        <v>4.844005951589736E-4</v>
      </c>
      <c r="O123">
        <v>3.0304738601216741E-5</v>
      </c>
      <c r="P123">
        <v>3.3566868246026615E-2</v>
      </c>
      <c r="Q123">
        <v>0.38141146007872351</v>
      </c>
      <c r="R123">
        <v>0</v>
      </c>
      <c r="S123">
        <v>0.41562606921570477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1.8600981341876377E-6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1.2210543181168987E-2</v>
      </c>
      <c r="Q124">
        <v>0</v>
      </c>
      <c r="R124">
        <v>7.9163021647588039E-4</v>
      </c>
      <c r="S124">
        <v>1.3004033495917611E-2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3.6431464501490041E-2</v>
      </c>
      <c r="O125">
        <v>1.4863804355513821E-4</v>
      </c>
      <c r="P125">
        <v>1.1704100167388987E-2</v>
      </c>
      <c r="Q125">
        <v>8.0712435001544236E-2</v>
      </c>
      <c r="R125">
        <v>1.131928087261258E-6</v>
      </c>
      <c r="S125">
        <v>0.12899776964195553</v>
      </c>
    </row>
    <row r="126" spans="1:19">
      <c r="A126" t="s">
        <v>48</v>
      </c>
      <c r="B126" s="33" t="s">
        <v>166</v>
      </c>
      <c r="C126">
        <v>0</v>
      </c>
      <c r="D126">
        <v>3.5598466086305125E-2</v>
      </c>
      <c r="E126">
        <v>0</v>
      </c>
      <c r="F126">
        <v>8.6884388528218892E-7</v>
      </c>
      <c r="G126">
        <v>1.7917812815682055E-6</v>
      </c>
      <c r="H126">
        <v>2.4487134204775884E-6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3.2210328321014003E-5</v>
      </c>
      <c r="O126">
        <v>1.5115026574807473</v>
      </c>
      <c r="P126">
        <v>0.29232289333059569</v>
      </c>
      <c r="Q126">
        <v>0</v>
      </c>
      <c r="R126">
        <v>3.1028868789917396E-6</v>
      </c>
      <c r="S126">
        <v>1.8394644394513762</v>
      </c>
    </row>
    <row r="127" spans="1:19">
      <c r="A127" t="s">
        <v>48</v>
      </c>
      <c r="B127" s="33" t="s">
        <v>167</v>
      </c>
      <c r="C127">
        <v>3.5334650832115067E-3</v>
      </c>
      <c r="D127">
        <v>0</v>
      </c>
      <c r="E127">
        <v>1.4573051084276756E-2</v>
      </c>
      <c r="F127">
        <v>0</v>
      </c>
      <c r="G127">
        <v>0</v>
      </c>
      <c r="H127">
        <v>0</v>
      </c>
      <c r="I127">
        <v>0</v>
      </c>
      <c r="J127">
        <v>3.9557008162065586</v>
      </c>
      <c r="K127">
        <v>0</v>
      </c>
      <c r="L127">
        <v>0</v>
      </c>
      <c r="M127">
        <v>0</v>
      </c>
      <c r="N127">
        <v>5.8830920987560376E-2</v>
      </c>
      <c r="O127">
        <v>0.28840510283987442</v>
      </c>
      <c r="P127">
        <v>1.466441813700925E-3</v>
      </c>
      <c r="Q127">
        <v>0</v>
      </c>
      <c r="R127">
        <v>0</v>
      </c>
      <c r="S127">
        <v>4.3225097980151759</v>
      </c>
    </row>
    <row r="128" spans="1:19">
      <c r="A128" t="s">
        <v>48</v>
      </c>
      <c r="B128" s="33" t="s">
        <v>168</v>
      </c>
      <c r="C128">
        <v>1.9598589862113158E-7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0.16434103463009819</v>
      </c>
      <c r="N128">
        <v>0</v>
      </c>
      <c r="O128">
        <v>0.75988198893057302</v>
      </c>
      <c r="P128">
        <v>6.7734691954157711E-3</v>
      </c>
      <c r="Q128">
        <v>0</v>
      </c>
      <c r="R128">
        <v>5.2261221128446778E-8</v>
      </c>
      <c r="S128">
        <v>0.93099674100324137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8.7842514187030929E-6</v>
      </c>
      <c r="I129">
        <v>0</v>
      </c>
      <c r="J129">
        <v>0</v>
      </c>
      <c r="K129">
        <v>0</v>
      </c>
      <c r="L129">
        <v>8.6008588501215399E-2</v>
      </c>
      <c r="M129">
        <v>0</v>
      </c>
      <c r="N129">
        <v>0.7793305951720555</v>
      </c>
      <c r="O129">
        <v>0</v>
      </c>
      <c r="P129">
        <v>4.4762955154347139E-3</v>
      </c>
      <c r="Q129">
        <v>0</v>
      </c>
      <c r="R129">
        <v>9.5012677014949531E-5</v>
      </c>
      <c r="S129">
        <v>0.86991927611722986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3.7254516891771061E-2</v>
      </c>
      <c r="O130">
        <v>1.3757729644225947E-4</v>
      </c>
      <c r="P130">
        <v>4.0734431233776291E-2</v>
      </c>
      <c r="Q130">
        <v>2.2772700421569425E-4</v>
      </c>
      <c r="R130">
        <v>0</v>
      </c>
      <c r="S130">
        <v>7.8354252426038329E-2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8.1936488811606978E-6</v>
      </c>
      <c r="K131">
        <v>0</v>
      </c>
      <c r="L131">
        <v>0</v>
      </c>
      <c r="M131">
        <v>0</v>
      </c>
      <c r="N131">
        <v>0</v>
      </c>
      <c r="O131">
        <v>2.0378521036860775E-2</v>
      </c>
      <c r="P131">
        <v>1.312943484832374E-2</v>
      </c>
      <c r="Q131">
        <v>0.16490489479576809</v>
      </c>
      <c r="R131">
        <v>9.3220814946462838E-2</v>
      </c>
      <c r="S131">
        <v>0.29164185927618291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5.886332327165178E-5</v>
      </c>
      <c r="Q132">
        <v>2.6082857128528758E-2</v>
      </c>
      <c r="R132">
        <v>4.3305068439281058E-4</v>
      </c>
      <c r="S132">
        <v>2.6574771136210984E-2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0.11432337002784188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7.0594587953110022E-9</v>
      </c>
      <c r="O133">
        <v>0</v>
      </c>
      <c r="P133">
        <v>2.5082781675173749E-2</v>
      </c>
      <c r="Q133">
        <v>6.3570868472851316E-2</v>
      </c>
      <c r="R133">
        <v>2.0188941257810455E-2</v>
      </c>
      <c r="S133">
        <v>0.22316596849316284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6.8246624842076997E-2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5.5694541600814773E-7</v>
      </c>
      <c r="O134">
        <v>0</v>
      </c>
      <c r="P134">
        <v>1.2842600089157941E-4</v>
      </c>
      <c r="Q134">
        <v>0</v>
      </c>
      <c r="R134">
        <v>0</v>
      </c>
      <c r="S134">
        <v>6.8375607788539128E-2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4.5745226255116567E-2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2.5478022777747356E-5</v>
      </c>
      <c r="N135">
        <v>9.1899408108275793E-5</v>
      </c>
      <c r="O135">
        <v>0</v>
      </c>
      <c r="P135">
        <v>6.5893174996745074E-4</v>
      </c>
      <c r="Q135">
        <v>2.9893428921354825E-2</v>
      </c>
      <c r="R135">
        <v>1.2186520672727852E-2</v>
      </c>
      <c r="S135">
        <v>8.8601485030039839E-2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8.6428890719787432E-3</v>
      </c>
      <c r="N136">
        <v>7.2484123892522234E-3</v>
      </c>
      <c r="O136">
        <v>0.28750522277437085</v>
      </c>
      <c r="P136">
        <v>6.6748743612450312E-3</v>
      </c>
      <c r="Q136">
        <v>1.3452072500257373E-2</v>
      </c>
      <c r="R136">
        <v>3.5009074394665163E-4</v>
      </c>
      <c r="S136">
        <v>0.32387356184119653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0.32300773513598813</v>
      </c>
      <c r="N137">
        <v>3.0613218132202746E-4</v>
      </c>
      <c r="O137">
        <v>0</v>
      </c>
      <c r="P137">
        <v>3.5182268448252785E-4</v>
      </c>
      <c r="Q137">
        <v>0</v>
      </c>
      <c r="R137">
        <v>8.1351353572589602E-2</v>
      </c>
      <c r="S137">
        <v>0.40501704357450308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1.2119347928774005E-5</v>
      </c>
      <c r="J138">
        <v>0.65928346936777871</v>
      </c>
      <c r="K138">
        <v>0</v>
      </c>
      <c r="L138">
        <v>0</v>
      </c>
      <c r="M138">
        <v>0.7428226446980517</v>
      </c>
      <c r="N138">
        <v>3.2293373010716664E-4</v>
      </c>
      <c r="O138">
        <v>0</v>
      </c>
      <c r="P138">
        <v>6.2521194863229823E-3</v>
      </c>
      <c r="Q138">
        <v>2.1454538341458829E-6</v>
      </c>
      <c r="R138">
        <v>2.0859661001555452E-2</v>
      </c>
      <c r="S138">
        <v>1.4295550930855825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0.10026445160994513</v>
      </c>
      <c r="N139">
        <v>0</v>
      </c>
      <c r="O139">
        <v>0</v>
      </c>
      <c r="P139">
        <v>5.099097431834565E-3</v>
      </c>
      <c r="Q139">
        <v>2.7954596829459888E-2</v>
      </c>
      <c r="R139">
        <v>5.0471367529780764E-8</v>
      </c>
      <c r="S139">
        <v>0.13331819634254316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0.15772826068793577</v>
      </c>
      <c r="J140">
        <v>0</v>
      </c>
      <c r="K140">
        <v>0</v>
      </c>
      <c r="L140">
        <v>0</v>
      </c>
      <c r="M140">
        <v>7.6050923780712765E-8</v>
      </c>
      <c r="N140">
        <v>0</v>
      </c>
      <c r="O140">
        <v>0</v>
      </c>
      <c r="P140">
        <v>6.3700224081060242E-3</v>
      </c>
      <c r="Q140">
        <v>0.42179634660107013</v>
      </c>
      <c r="R140">
        <v>0</v>
      </c>
      <c r="S140">
        <v>0.58589470574827374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1.4952184784249312E-3</v>
      </c>
      <c r="N141">
        <v>6.3458551730732893E-4</v>
      </c>
      <c r="O141">
        <v>1.4536206898270621E-2</v>
      </c>
      <c r="P141">
        <v>1.5902874073603357E-4</v>
      </c>
      <c r="Q141">
        <v>0</v>
      </c>
      <c r="R141">
        <v>1.1170261728921105E-6</v>
      </c>
      <c r="S141">
        <v>1.6826156660727065E-2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3.1124235544410794E-7</v>
      </c>
      <c r="L142">
        <v>0</v>
      </c>
      <c r="M142">
        <v>0</v>
      </c>
      <c r="N142">
        <v>0</v>
      </c>
      <c r="O142">
        <v>8.3910447726509574E-3</v>
      </c>
      <c r="P142">
        <v>6.2337590520655795E-6</v>
      </c>
      <c r="Q142">
        <v>1.0462089221618953E-6</v>
      </c>
      <c r="R142">
        <v>0</v>
      </c>
      <c r="S142">
        <v>8.3986359832124435E-3</v>
      </c>
    </row>
    <row r="143" spans="1:19">
      <c r="A143" t="s">
        <v>48</v>
      </c>
      <c r="B143" s="33" t="s">
        <v>183</v>
      </c>
      <c r="C143">
        <v>0</v>
      </c>
      <c r="D143">
        <v>1.5242467743536992E-6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9.8977106054576325E-4</v>
      </c>
      <c r="N143">
        <v>5.6471014033832034E-6</v>
      </c>
      <c r="O143">
        <v>0</v>
      </c>
      <c r="P143">
        <v>2.2935133359247573E-3</v>
      </c>
      <c r="Q143">
        <v>7.5759163203770186E-4</v>
      </c>
      <c r="R143">
        <v>0</v>
      </c>
      <c r="S143">
        <v>4.0480473769548553E-3</v>
      </c>
    </row>
    <row r="144" spans="1:19">
      <c r="A144" t="s">
        <v>48</v>
      </c>
      <c r="B144" s="33" t="s">
        <v>184</v>
      </c>
      <c r="C144">
        <v>7.9080522972634348E-3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4.0508733595943092E-3</v>
      </c>
      <c r="L144">
        <v>0</v>
      </c>
      <c r="M144">
        <v>0.47090250079648399</v>
      </c>
      <c r="N144">
        <v>1.0216131194340505E-6</v>
      </c>
      <c r="O144">
        <v>0</v>
      </c>
      <c r="P144">
        <v>1.0082495961803772E-2</v>
      </c>
      <c r="Q144">
        <v>2.8240410188118403E-7</v>
      </c>
      <c r="R144">
        <v>0</v>
      </c>
      <c r="S144">
        <v>0.49294522643208438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1.6711278641039939E-2</v>
      </c>
      <c r="F145">
        <v>0</v>
      </c>
      <c r="G145">
        <v>0</v>
      </c>
      <c r="H145">
        <v>0</v>
      </c>
      <c r="I145">
        <v>2.1882353369306884E-6</v>
      </c>
      <c r="J145">
        <v>0</v>
      </c>
      <c r="K145">
        <v>0</v>
      </c>
      <c r="L145">
        <v>0</v>
      </c>
      <c r="M145">
        <v>8.7595691411479493E-6</v>
      </c>
      <c r="N145">
        <v>1.329597177529962E-2</v>
      </c>
      <c r="O145">
        <v>6.378902222081706E-5</v>
      </c>
      <c r="P145">
        <v>3.114806723658603E-7</v>
      </c>
      <c r="Q145">
        <v>1.1982820248590542E-4</v>
      </c>
      <c r="R145">
        <v>1.8178178358141395E-6</v>
      </c>
      <c r="S145">
        <v>3.0203944744243927E-2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2.5087162541126418E-4</v>
      </c>
      <c r="M146">
        <v>0</v>
      </c>
      <c r="N146">
        <v>0</v>
      </c>
      <c r="O146">
        <v>4.9413697695399605E-5</v>
      </c>
      <c r="P146">
        <v>2.3516880979276067E-2</v>
      </c>
      <c r="Q146">
        <v>2.9210067127394268E-4</v>
      </c>
      <c r="R146">
        <v>1.9623789791367585E-3</v>
      </c>
      <c r="S146">
        <v>2.6071645952924882E-2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3.5076775937170623E-6</v>
      </c>
      <c r="F147">
        <v>0</v>
      </c>
      <c r="G147">
        <v>1.1374437473678611E-2</v>
      </c>
      <c r="H147">
        <v>0</v>
      </c>
      <c r="I147">
        <v>0</v>
      </c>
      <c r="J147">
        <v>0</v>
      </c>
      <c r="K147">
        <v>0</v>
      </c>
      <c r="L147">
        <v>6.4702208696658658E-2</v>
      </c>
      <c r="M147">
        <v>0</v>
      </c>
      <c r="N147">
        <v>0</v>
      </c>
      <c r="O147">
        <v>3.2051782056896627E-5</v>
      </c>
      <c r="P147">
        <v>1.8139627517825829E-3</v>
      </c>
      <c r="Q147">
        <v>0</v>
      </c>
      <c r="R147">
        <v>3.9320490365923888E-6</v>
      </c>
      <c r="S147">
        <v>7.7930100430876337E-2</v>
      </c>
    </row>
    <row r="148" spans="1:19">
      <c r="A148" t="s">
        <v>48</v>
      </c>
      <c r="B148" s="33" t="s">
        <v>188</v>
      </c>
      <c r="C148">
        <v>0</v>
      </c>
      <c r="D148">
        <v>1.5015414145391759E-6</v>
      </c>
      <c r="E148">
        <v>0</v>
      </c>
      <c r="F148">
        <v>7.6242043758525391E-3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6.9318961379849497E-6</v>
      </c>
      <c r="N148">
        <v>1.5366772423419661E-6</v>
      </c>
      <c r="O148">
        <v>3.1433640358669095</v>
      </c>
      <c r="P148">
        <v>5.1875553457136903E-3</v>
      </c>
      <c r="Q148">
        <v>0</v>
      </c>
      <c r="R148">
        <v>8.5455393469047181E-4</v>
      </c>
      <c r="S148">
        <v>3.157040319637872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1.6384212040421176E-6</v>
      </c>
      <c r="G149">
        <v>3.37884917378517E-6</v>
      </c>
      <c r="H149">
        <v>4.6176580852375082E-6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1.9999213678651984E-2</v>
      </c>
      <c r="O149">
        <v>7.1988306601156182E-4</v>
      </c>
      <c r="P149">
        <v>9.0274094838704855E-3</v>
      </c>
      <c r="Q149">
        <v>6.1800655473120969E-5</v>
      </c>
      <c r="R149">
        <v>6.4199722139335336E-5</v>
      </c>
      <c r="S149">
        <v>2.9882141534471884E-2</v>
      </c>
    </row>
    <row r="150" spans="1:19">
      <c r="A150" t="s">
        <v>48</v>
      </c>
      <c r="B150" s="33" t="s">
        <v>190</v>
      </c>
      <c r="C150">
        <v>0</v>
      </c>
      <c r="D150">
        <v>1.9541935511899755E-2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2.4814851329324483E-6</v>
      </c>
      <c r="O150">
        <v>0.98789748921868181</v>
      </c>
      <c r="P150">
        <v>0.15125300030964794</v>
      </c>
      <c r="Q150">
        <v>0</v>
      </c>
      <c r="R150">
        <v>4.0545979602057969E-4</v>
      </c>
      <c r="S150">
        <v>1.1591003663213542</v>
      </c>
    </row>
    <row r="151" spans="1:19">
      <c r="A151" t="s">
        <v>48</v>
      </c>
      <c r="B151" s="33" t="s">
        <v>191</v>
      </c>
      <c r="C151">
        <v>3.6958014870691613E-7</v>
      </c>
      <c r="D151">
        <v>0</v>
      </c>
      <c r="E151">
        <v>0</v>
      </c>
      <c r="F151">
        <v>0</v>
      </c>
      <c r="G151">
        <v>0</v>
      </c>
      <c r="H151">
        <v>7.6215580018560658E-2</v>
      </c>
      <c r="I151">
        <v>0</v>
      </c>
      <c r="J151">
        <v>3.0288381627485705E-3</v>
      </c>
      <c r="K151">
        <v>0</v>
      </c>
      <c r="L151">
        <v>0</v>
      </c>
      <c r="M151">
        <v>0</v>
      </c>
      <c r="N151">
        <v>3.2360618018653753E-2</v>
      </c>
      <c r="O151">
        <v>1.3760753670339909E-3</v>
      </c>
      <c r="P151">
        <v>9.3609143029027564E-5</v>
      </c>
      <c r="Q151">
        <v>0</v>
      </c>
      <c r="R151">
        <v>7.7736103745099427E-2</v>
      </c>
      <c r="S151">
        <v>0.19081119403506364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9.0215738310575944E-2</v>
      </c>
      <c r="N152">
        <v>2.1415678471470301E-5</v>
      </c>
      <c r="O152">
        <v>0.41576450558758893</v>
      </c>
      <c r="P152">
        <v>7.711469756088718E-7</v>
      </c>
      <c r="Q152">
        <v>0</v>
      </c>
      <c r="R152">
        <v>8.4004348721578026E-7</v>
      </c>
      <c r="S152">
        <v>0.50600327076722351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0.14708305820391843</v>
      </c>
      <c r="O153">
        <v>0</v>
      </c>
      <c r="P153">
        <v>2.8759471640427137E-4</v>
      </c>
      <c r="Q153">
        <v>0</v>
      </c>
      <c r="R153">
        <v>2.7255286738636642E-7</v>
      </c>
      <c r="S153">
        <v>0.14737092547329667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1.5451162511226357E-5</v>
      </c>
      <c r="K154">
        <v>0</v>
      </c>
      <c r="L154">
        <v>0</v>
      </c>
      <c r="M154">
        <v>0</v>
      </c>
      <c r="N154">
        <v>0.27878095655298196</v>
      </c>
      <c r="O154">
        <v>0.12333128293431628</v>
      </c>
      <c r="P154">
        <v>1.9764100647364558E-2</v>
      </c>
      <c r="Q154">
        <v>0.26757306684191917</v>
      </c>
      <c r="R154">
        <v>5.1173978947119281E-2</v>
      </c>
      <c r="S154">
        <v>0.7406388370861805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3.4943458261977867E-3</v>
      </c>
      <c r="N155">
        <v>2.5286123577156872E-2</v>
      </c>
      <c r="O155">
        <v>0</v>
      </c>
      <c r="P155">
        <v>2.1145019446887403E-2</v>
      </c>
      <c r="Q155">
        <v>2.3092467742173994E-3</v>
      </c>
      <c r="R155">
        <v>6.0161487169807515E-7</v>
      </c>
      <c r="S155">
        <v>5.223533723926721E-2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0.14390852289622558</v>
      </c>
      <c r="N156">
        <v>2.0408812088135164E-4</v>
      </c>
      <c r="O156">
        <v>1.1758381162962905E-5</v>
      </c>
      <c r="P156">
        <v>7.2434861198189537E-3</v>
      </c>
      <c r="Q156">
        <v>2.6260233255470666E-5</v>
      </c>
      <c r="R156">
        <v>1.9093035744305098E-2</v>
      </c>
      <c r="S156">
        <v>0.17048715149530835</v>
      </c>
    </row>
    <row r="157" spans="1:19">
      <c r="A157" t="s">
        <v>48</v>
      </c>
      <c r="B157" s="33" t="s">
        <v>197</v>
      </c>
      <c r="C157">
        <v>0</v>
      </c>
      <c r="D157">
        <v>7.6212338706582727E-7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0.5650528164877926</v>
      </c>
      <c r="N157">
        <v>2.823550698138888E-6</v>
      </c>
      <c r="O157">
        <v>0</v>
      </c>
      <c r="P157">
        <v>1.4412405029418096E-6</v>
      </c>
      <c r="Q157">
        <v>7.458079515697591E-2</v>
      </c>
      <c r="R157">
        <v>9.5392348598011267E-7</v>
      </c>
      <c r="S157">
        <v>0.63963959248303581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9.1930555501384958E-8</v>
      </c>
      <c r="L158">
        <v>0</v>
      </c>
      <c r="M158">
        <v>3.8166406098127936E-3</v>
      </c>
      <c r="N158">
        <v>0</v>
      </c>
      <c r="O158">
        <v>0</v>
      </c>
      <c r="P158">
        <v>7.1256139637654314E-5</v>
      </c>
      <c r="Q158">
        <v>9.6606093879017862E-2</v>
      </c>
      <c r="R158">
        <v>0</v>
      </c>
      <c r="S158">
        <v>0.10049408255895287</v>
      </c>
    </row>
    <row r="159" spans="1:19">
      <c r="A159" t="s">
        <v>48</v>
      </c>
      <c r="B159" s="33" t="s">
        <v>199</v>
      </c>
      <c r="C159">
        <v>0</v>
      </c>
      <c r="D159">
        <v>1.3016837296930817E-6</v>
      </c>
      <c r="E159">
        <v>0</v>
      </c>
      <c r="F159">
        <v>0</v>
      </c>
      <c r="G159">
        <v>0</v>
      </c>
      <c r="H159">
        <v>0</v>
      </c>
      <c r="I159">
        <v>1.0941176693535226E-6</v>
      </c>
      <c r="J159">
        <v>0</v>
      </c>
      <c r="K159">
        <v>0</v>
      </c>
      <c r="L159">
        <v>0</v>
      </c>
      <c r="M159">
        <v>6.684727278602054E-2</v>
      </c>
      <c r="N159">
        <v>4.8739996323376999E-6</v>
      </c>
      <c r="O159">
        <v>0</v>
      </c>
      <c r="P159">
        <v>1.6711880205320995E-2</v>
      </c>
      <c r="Q159">
        <v>2.1637028636192213E-2</v>
      </c>
      <c r="R159">
        <v>0</v>
      </c>
      <c r="S159">
        <v>0.10520345142890619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0.10515217379195718</v>
      </c>
      <c r="J160">
        <v>0</v>
      </c>
      <c r="K160">
        <v>1.5701461253403437E-7</v>
      </c>
      <c r="L160">
        <v>1.2543581270563209E-4</v>
      </c>
      <c r="M160">
        <v>0</v>
      </c>
      <c r="N160">
        <v>0</v>
      </c>
      <c r="O160">
        <v>1.8647878050614963E-5</v>
      </c>
      <c r="P160">
        <v>1.1262291476938913E-3</v>
      </c>
      <c r="Q160">
        <v>0.3151018572896902</v>
      </c>
      <c r="R160">
        <v>3.8822080360105815E-3</v>
      </c>
      <c r="S160">
        <v>0.42540670897039945</v>
      </c>
    </row>
    <row r="161" spans="1:19">
      <c r="A161" t="s">
        <v>48</v>
      </c>
      <c r="B161" s="33" t="s">
        <v>201</v>
      </c>
      <c r="C161">
        <v>0.17298254575690519</v>
      </c>
      <c r="D161">
        <v>1.5201550613672676E-2</v>
      </c>
      <c r="E161">
        <v>0.7134366213622414</v>
      </c>
      <c r="F161">
        <v>1.4454029066691909E-2</v>
      </c>
      <c r="G161">
        <v>5.3889764001992191E-2</v>
      </c>
      <c r="H161">
        <v>0.11642611618157872</v>
      </c>
      <c r="I161">
        <v>1.7611000096183105E-2</v>
      </c>
      <c r="J161">
        <v>5.8695609832912226</v>
      </c>
      <c r="K161">
        <v>3.1528774978829555E-3</v>
      </c>
      <c r="L161">
        <v>4.2111552232441056</v>
      </c>
      <c r="M161">
        <v>0.56971088860439068</v>
      </c>
      <c r="N161">
        <v>0.41246417863588647</v>
      </c>
      <c r="O161">
        <v>4.3364419746217777</v>
      </c>
      <c r="P161">
        <v>0.82237150508332491</v>
      </c>
      <c r="Q161">
        <v>2.2293870115243521</v>
      </c>
      <c r="R161">
        <v>0.1776751504098506</v>
      </c>
      <c r="S161">
        <v>19.735921419992337</v>
      </c>
    </row>
    <row r="162" spans="1:19">
      <c r="A162" t="s">
        <v>48</v>
      </c>
      <c r="B162" s="33" t="s">
        <v>202</v>
      </c>
      <c r="C162">
        <v>4.7680522174299078E-2</v>
      </c>
      <c r="D162">
        <v>1.9358391313406553E-2</v>
      </c>
      <c r="E162">
        <v>0.16855587581054365</v>
      </c>
      <c r="F162">
        <v>9.8744155019535373E-2</v>
      </c>
      <c r="G162">
        <v>0.39764549969788909</v>
      </c>
      <c r="H162">
        <v>0.47168941813344567</v>
      </c>
      <c r="I162">
        <v>0.16868696624445789</v>
      </c>
      <c r="J162">
        <v>3.798059196983246</v>
      </c>
      <c r="K162">
        <v>2.3505185342058699E-3</v>
      </c>
      <c r="L162">
        <v>0.99479874723633088</v>
      </c>
      <c r="M162">
        <v>1.3338421848086455</v>
      </c>
      <c r="N162">
        <v>0.22551808884968949</v>
      </c>
      <c r="O162">
        <v>0.98872958987621473</v>
      </c>
      <c r="P162">
        <v>0.30907119282326789</v>
      </c>
      <c r="Q162">
        <v>1.5385006144172735</v>
      </c>
      <c r="R162">
        <v>1.0220219237280261</v>
      </c>
      <c r="S162">
        <v>11.585252885649993</v>
      </c>
    </row>
    <row r="163" spans="1:19">
      <c r="A163" t="s">
        <v>48</v>
      </c>
      <c r="B163" s="33" t="s">
        <v>203</v>
      </c>
      <c r="C163">
        <v>3.1354712461073575E-5</v>
      </c>
      <c r="D163">
        <v>8.6443270498111513E-2</v>
      </c>
      <c r="E163">
        <v>2.8222293369420726E-2</v>
      </c>
      <c r="F163">
        <v>6.0786887746155926E-3</v>
      </c>
      <c r="G163">
        <v>2.5186876015572679E-2</v>
      </c>
      <c r="H163">
        <v>0.35318601588656051</v>
      </c>
      <c r="I163">
        <v>0.8288825740720398</v>
      </c>
      <c r="J163">
        <v>6.0918749543361628E-3</v>
      </c>
      <c r="K163">
        <v>2.1428294715353235E-3</v>
      </c>
      <c r="L163">
        <v>0.16660340594468437</v>
      </c>
      <c r="M163">
        <v>6.3413341230089486</v>
      </c>
      <c r="N163">
        <v>0.90978455660384583</v>
      </c>
      <c r="O163">
        <v>3.7215337858711166</v>
      </c>
      <c r="P163">
        <v>0.36243133186382792</v>
      </c>
      <c r="Q163">
        <v>0.40189561372545768</v>
      </c>
      <c r="R163">
        <v>0.46471014381317133</v>
      </c>
      <c r="S163">
        <v>13.704558738586343</v>
      </c>
    </row>
    <row r="164" spans="1:19">
      <c r="A164" t="s">
        <v>230</v>
      </c>
      <c r="B164" s="33" t="s">
        <v>204</v>
      </c>
      <c r="C164">
        <v>9.2101709188461278E-3</v>
      </c>
      <c r="D164">
        <v>6.5167147190994035E-2</v>
      </c>
      <c r="E164">
        <v>0.27040029994446613</v>
      </c>
      <c r="F164">
        <v>9.3567946506389887E-5</v>
      </c>
      <c r="G164">
        <v>4.5981142922357776E-4</v>
      </c>
      <c r="H164">
        <v>5.2474100022671166E-2</v>
      </c>
      <c r="I164">
        <v>0.49902569182279066</v>
      </c>
      <c r="J164">
        <v>3.9656956028818229</v>
      </c>
      <c r="K164">
        <v>1.4476550239708175E-3</v>
      </c>
      <c r="L164">
        <v>1.0474756576647195</v>
      </c>
      <c r="M164">
        <v>4.4654577790985854</v>
      </c>
      <c r="N164">
        <v>0.1633474146406293</v>
      </c>
      <c r="O164">
        <v>3.2858043725725281</v>
      </c>
      <c r="P164">
        <v>0.28419250254248496</v>
      </c>
      <c r="Q164">
        <v>1.9263889227858613</v>
      </c>
      <c r="R164">
        <v>0.16453769475531743</v>
      </c>
      <c r="S164">
        <v>16.201178391241456</v>
      </c>
    </row>
    <row r="165" spans="1:19">
      <c r="A165" t="s">
        <v>48</v>
      </c>
      <c r="B165" s="33" t="s">
        <v>205</v>
      </c>
      <c r="C165">
        <v>3.5666522123181998E-2</v>
      </c>
      <c r="D165">
        <v>9.6821355168139611E-3</v>
      </c>
      <c r="E165">
        <v>0</v>
      </c>
      <c r="F165">
        <v>4.9064243863818024E-2</v>
      </c>
      <c r="G165">
        <v>0.20330091276522211</v>
      </c>
      <c r="H165">
        <v>5.0242872973882413E-4</v>
      </c>
      <c r="I165">
        <v>8.2857808679950296E-2</v>
      </c>
      <c r="J165">
        <v>2.6437970685879009</v>
      </c>
      <c r="K165">
        <v>2.0962416850311971E-4</v>
      </c>
      <c r="L165">
        <v>0</v>
      </c>
      <c r="M165">
        <v>0.29671405329531808</v>
      </c>
      <c r="N165">
        <v>0.55169923574135282</v>
      </c>
      <c r="O165">
        <v>3.0148670950421206</v>
      </c>
      <c r="P165">
        <v>0.11112068070753622</v>
      </c>
      <c r="Q165">
        <v>1.1440185758163466</v>
      </c>
      <c r="R165">
        <v>0.46915231191633922</v>
      </c>
      <c r="S165">
        <v>8.6126526969540009</v>
      </c>
    </row>
    <row r="166" spans="1:19">
      <c r="A166" t="s">
        <v>48</v>
      </c>
      <c r="B166" s="33" t="s">
        <v>206</v>
      </c>
      <c r="C166">
        <v>3.1198847854030376E-3</v>
      </c>
      <c r="D166">
        <v>0</v>
      </c>
      <c r="E166">
        <v>1.2113580999424371</v>
      </c>
      <c r="F166">
        <v>3.270949590921246E-2</v>
      </c>
      <c r="G166">
        <v>0.135533941843482</v>
      </c>
      <c r="H166">
        <v>0.42356469689982035</v>
      </c>
      <c r="I166">
        <v>4.2153280748991051E-4</v>
      </c>
      <c r="J166">
        <v>0.44063284476465014</v>
      </c>
      <c r="K166">
        <v>3.4014924137026892E-4</v>
      </c>
      <c r="L166">
        <v>4.5795055584499664</v>
      </c>
      <c r="M166">
        <v>1.8226254451292334E-3</v>
      </c>
      <c r="N166">
        <v>9.7197714243584699E-2</v>
      </c>
      <c r="O166">
        <v>1.5336130350338237</v>
      </c>
      <c r="P166">
        <v>0.17861530814987603</v>
      </c>
      <c r="Q166">
        <v>0.34874522278370534</v>
      </c>
      <c r="R166">
        <v>4.9509053324079844E-2</v>
      </c>
      <c r="S166">
        <v>9.0366891636241462</v>
      </c>
    </row>
    <row r="167" spans="1:19">
      <c r="A167" t="s">
        <v>230</v>
      </c>
      <c r="B167" s="33" t="s">
        <v>207</v>
      </c>
      <c r="C167">
        <v>2.1193083016678216E-2</v>
      </c>
      <c r="D167">
        <v>5.270528944500974E-5</v>
      </c>
      <c r="E167">
        <v>0.91422901349904606</v>
      </c>
      <c r="F167">
        <v>5.148446682312624E-7</v>
      </c>
      <c r="G167">
        <v>1.0617431449588821E-6</v>
      </c>
      <c r="H167">
        <v>1.4510167716252909E-6</v>
      </c>
      <c r="I167">
        <v>0.68398483960698186</v>
      </c>
      <c r="J167">
        <v>0.40305452044685808</v>
      </c>
      <c r="K167">
        <v>5.7775077944022257E-8</v>
      </c>
      <c r="L167">
        <v>0.4402594155472741</v>
      </c>
      <c r="M167">
        <v>3.5459120198367771</v>
      </c>
      <c r="N167">
        <v>1.5603957028361037E-2</v>
      </c>
      <c r="O167">
        <v>0.16360333708902886</v>
      </c>
      <c r="P167">
        <v>0.12787808064551953</v>
      </c>
      <c r="Q167">
        <v>2.8977221735453185</v>
      </c>
      <c r="R167">
        <v>0.51463001053107149</v>
      </c>
      <c r="S167">
        <v>9.7281262414625189</v>
      </c>
    </row>
    <row r="168" spans="1:19">
      <c r="A168" t="s">
        <v>48</v>
      </c>
      <c r="B168" s="33" t="s">
        <v>208</v>
      </c>
      <c r="C168">
        <v>3.6122957194320016E-3</v>
      </c>
      <c r="D168">
        <v>7.8153216562032668E-2</v>
      </c>
      <c r="E168">
        <v>3.012116090800987E-3</v>
      </c>
      <c r="F168">
        <v>1.0112784486125292E-2</v>
      </c>
      <c r="G168">
        <v>2.9543072291437156E-2</v>
      </c>
      <c r="H168">
        <v>0.28237697885041158</v>
      </c>
      <c r="I168">
        <v>2.4369521511857783E-7</v>
      </c>
      <c r="J168">
        <v>3.0150316933479075</v>
      </c>
      <c r="K168">
        <v>1.7304501289951979E-3</v>
      </c>
      <c r="L168">
        <v>3.0014170091757251</v>
      </c>
      <c r="M168">
        <v>1.8221804527019572</v>
      </c>
      <c r="N168">
        <v>6.2865872792258415E-2</v>
      </c>
      <c r="O168">
        <v>2.8112109014087139</v>
      </c>
      <c r="P168">
        <v>0.22917582460350872</v>
      </c>
      <c r="Q168">
        <v>0.10932308021119752</v>
      </c>
      <c r="R168">
        <v>0.18960552048596213</v>
      </c>
      <c r="S168">
        <v>11.649351512550766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0.13281865705813445</v>
      </c>
      <c r="F169">
        <v>4.6328879849885318E-2</v>
      </c>
      <c r="G169">
        <v>0.22766929545317716</v>
      </c>
      <c r="H169">
        <v>0</v>
      </c>
      <c r="I169">
        <v>0.45598943466201547</v>
      </c>
      <c r="J169">
        <v>0.26869977679623958</v>
      </c>
      <c r="K169">
        <v>0</v>
      </c>
      <c r="L169">
        <v>0.49834813208940432</v>
      </c>
      <c r="M169">
        <v>2.3638736834971326</v>
      </c>
      <c r="N169">
        <v>0.75470355472142714</v>
      </c>
      <c r="O169">
        <v>0.88667232896585801</v>
      </c>
      <c r="P169">
        <v>0.2324443759607604</v>
      </c>
      <c r="Q169">
        <v>0.24444082210168006</v>
      </c>
      <c r="R169">
        <v>0.2554683525356225</v>
      </c>
      <c r="S169">
        <v>6.3674572936914728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3.1073462466837398E-3</v>
      </c>
      <c r="G170">
        <v>4.6358037966438559E-3</v>
      </c>
      <c r="H170">
        <v>5.482841330408661E-2</v>
      </c>
      <c r="I170">
        <v>0</v>
      </c>
      <c r="J170">
        <v>4.4783296132692385E-2</v>
      </c>
      <c r="K170">
        <v>1.1536197687347371E-3</v>
      </c>
      <c r="L170">
        <v>0</v>
      </c>
      <c r="M170">
        <v>1.0198187272023347</v>
      </c>
      <c r="N170">
        <v>1.6767713946993723E-2</v>
      </c>
      <c r="O170">
        <v>1.3052726162829345</v>
      </c>
      <c r="P170">
        <v>0.10511985856261674</v>
      </c>
      <c r="Q170">
        <v>3.1602226867306626E-3</v>
      </c>
      <c r="R170">
        <v>0.27644401443330224</v>
      </c>
      <c r="S170">
        <v>2.8350916323640831</v>
      </c>
    </row>
    <row r="171" spans="1:19">
      <c r="A171" t="s">
        <v>48</v>
      </c>
      <c r="B171" s="33" t="s">
        <v>211</v>
      </c>
      <c r="C171">
        <v>4.344135126510551E-5</v>
      </c>
      <c r="D171">
        <v>5.2102031208418609E-2</v>
      </c>
      <c r="E171">
        <v>6.7570482841361468E-4</v>
      </c>
      <c r="F171">
        <v>0</v>
      </c>
      <c r="G171">
        <v>0</v>
      </c>
      <c r="H171">
        <v>0.24877066476588894</v>
      </c>
      <c r="I171">
        <v>7.5998239110337096E-2</v>
      </c>
      <c r="J171">
        <v>0</v>
      </c>
      <c r="K171">
        <v>0</v>
      </c>
      <c r="L171">
        <v>0</v>
      </c>
      <c r="M171">
        <v>0.66909530626108449</v>
      </c>
      <c r="N171">
        <v>0.52044193257630056</v>
      </c>
      <c r="O171">
        <v>1.7740966994504959</v>
      </c>
      <c r="P171">
        <v>0.10824343957062155</v>
      </c>
      <c r="Q171">
        <v>3.7639801418222874E-2</v>
      </c>
      <c r="R171">
        <v>0.10018577406404461</v>
      </c>
      <c r="S171">
        <v>3.5872930346049543</v>
      </c>
    </row>
    <row r="172" spans="1:19">
      <c r="A172" t="s">
        <v>230</v>
      </c>
      <c r="B172" s="33" t="s">
        <v>212</v>
      </c>
      <c r="C172">
        <v>2.9157689364503803E-2</v>
      </c>
      <c r="D172">
        <v>0</v>
      </c>
      <c r="E172">
        <v>0</v>
      </c>
      <c r="F172">
        <v>5.1789104111410467E-4</v>
      </c>
      <c r="G172">
        <v>7.7263396610760537E-4</v>
      </c>
      <c r="H172">
        <v>0</v>
      </c>
      <c r="I172">
        <v>1.0714042949775404E-2</v>
      </c>
      <c r="J172">
        <v>0</v>
      </c>
      <c r="K172">
        <v>4.6742205578353957E-4</v>
      </c>
      <c r="L172">
        <v>5.2032884970714122E-3</v>
      </c>
      <c r="M172">
        <v>0.22760813382851097</v>
      </c>
      <c r="N172">
        <v>9.7506227493369124E-3</v>
      </c>
      <c r="O172">
        <v>1.2258766590036601</v>
      </c>
      <c r="P172">
        <v>4.0435939809839283E-2</v>
      </c>
      <c r="Q172">
        <v>5.0305938415320384E-2</v>
      </c>
      <c r="R172">
        <v>0.22608805970225632</v>
      </c>
      <c r="S172">
        <v>1.8268983213835099</v>
      </c>
    </row>
    <row r="173" spans="1:19">
      <c r="A173" t="s">
        <v>48</v>
      </c>
      <c r="B173" s="33" t="s">
        <v>213</v>
      </c>
      <c r="C173">
        <v>0</v>
      </c>
      <c r="D173">
        <v>1.0011101305781533E-2</v>
      </c>
      <c r="E173">
        <v>1.0964066991883179</v>
      </c>
      <c r="F173">
        <v>0</v>
      </c>
      <c r="G173">
        <v>0</v>
      </c>
      <c r="H173">
        <v>5.1771128027375823E-3</v>
      </c>
      <c r="I173">
        <v>0.20871616317593578</v>
      </c>
      <c r="J173">
        <v>0</v>
      </c>
      <c r="K173">
        <v>0</v>
      </c>
      <c r="L173">
        <v>0</v>
      </c>
      <c r="M173">
        <v>0.66002513972367183</v>
      </c>
      <c r="N173">
        <v>8.661419563965822E-2</v>
      </c>
      <c r="O173">
        <v>0.20187804815975596</v>
      </c>
      <c r="P173">
        <v>3.2243147489808166E-2</v>
      </c>
      <c r="Q173">
        <v>0.25836842822631922</v>
      </c>
      <c r="R173">
        <v>2.1153086200385474E-2</v>
      </c>
      <c r="S173">
        <v>2.5805931219121021</v>
      </c>
    </row>
    <row r="174" spans="1:19">
      <c r="A174" t="s">
        <v>48</v>
      </c>
      <c r="B174" s="33" t="s">
        <v>214</v>
      </c>
      <c r="C174">
        <v>4.5088778044544142E-8</v>
      </c>
      <c r="D174">
        <v>1.8595810624688625E-7</v>
      </c>
      <c r="E174">
        <v>4.2793666565899002E-7</v>
      </c>
      <c r="F174">
        <v>1.9988738708676124E-7</v>
      </c>
      <c r="G174">
        <v>4.1221959889981008E-7</v>
      </c>
      <c r="H174">
        <v>5.6335428766374207E-7</v>
      </c>
      <c r="I174">
        <v>2.6696471167042546E-7</v>
      </c>
      <c r="J174">
        <v>1.885041825744338E-6</v>
      </c>
      <c r="K174">
        <v>0.16842023386969485</v>
      </c>
      <c r="L174">
        <v>4.1138519824394564</v>
      </c>
      <c r="M174">
        <v>0.30839994964580342</v>
      </c>
      <c r="N174">
        <v>4.7660306206939396E-2</v>
      </c>
      <c r="O174">
        <v>1.7316746121328777</v>
      </c>
      <c r="P174">
        <v>0.24148695732258574</v>
      </c>
      <c r="Q174">
        <v>2.1546389207614425E-2</v>
      </c>
      <c r="R174">
        <v>1.3959487225818634E-3</v>
      </c>
      <c r="S174">
        <v>6.6344403659994668</v>
      </c>
    </row>
    <row r="175" spans="1:19">
      <c r="A175" t="s">
        <v>48</v>
      </c>
      <c r="B175" s="33" t="s">
        <v>215</v>
      </c>
      <c r="C175">
        <v>1.7371280858213822E-8</v>
      </c>
      <c r="D175">
        <v>2.5859215612563879E-2</v>
      </c>
      <c r="E175">
        <v>1.6487046750057743E-7</v>
      </c>
      <c r="F175">
        <v>7.7010290588930275E-8</v>
      </c>
      <c r="G175">
        <v>1.5881517967386571E-7</v>
      </c>
      <c r="H175">
        <v>8.6306917638623304E-4</v>
      </c>
      <c r="I175">
        <v>7.1427981529161855E-3</v>
      </c>
      <c r="J175">
        <v>7.2624700919732277E-7</v>
      </c>
      <c r="K175">
        <v>1.8344337152842449E-4</v>
      </c>
      <c r="L175">
        <v>1.1791654515036498E-5</v>
      </c>
      <c r="M175">
        <v>7.0326805875367882E-2</v>
      </c>
      <c r="N175">
        <v>4.7084482968497099E-2</v>
      </c>
      <c r="O175">
        <v>0.85121848142696876</v>
      </c>
      <c r="P175">
        <v>0.1810465500898637</v>
      </c>
      <c r="Q175">
        <v>2.9724459162821404E-2</v>
      </c>
      <c r="R175">
        <v>0.16844636355850895</v>
      </c>
      <c r="S175">
        <v>1.3819086053648562</v>
      </c>
    </row>
    <row r="176" spans="1:19">
      <c r="A176" t="s">
        <v>48</v>
      </c>
      <c r="B176" s="33" t="s">
        <v>216</v>
      </c>
      <c r="C176">
        <v>1.9438482120725187E-2</v>
      </c>
      <c r="D176">
        <v>9.2979053345487728E-8</v>
      </c>
      <c r="E176">
        <v>0.73093801342721676</v>
      </c>
      <c r="F176">
        <v>9.9943693321336013E-8</v>
      </c>
      <c r="G176">
        <v>2.0610979944990504E-7</v>
      </c>
      <c r="H176">
        <v>2.816771420555142E-7</v>
      </c>
      <c r="I176">
        <v>1.3348235583521273E-7</v>
      </c>
      <c r="J176">
        <v>7.0692382721034619E-2</v>
      </c>
      <c r="K176">
        <v>1.1215527728758445E-8</v>
      </c>
      <c r="L176">
        <v>1.5303169149660789E-5</v>
      </c>
      <c r="M176">
        <v>4.8297537998109874E-4</v>
      </c>
      <c r="N176">
        <v>0.41903556175631351</v>
      </c>
      <c r="O176">
        <v>0.23085757735975676</v>
      </c>
      <c r="P176">
        <v>6.3245409511193174E-2</v>
      </c>
      <c r="Q176">
        <v>0.73377462249200676</v>
      </c>
      <c r="R176">
        <v>1.6714083123581247E-2</v>
      </c>
      <c r="S176">
        <v>2.2851952364688941</v>
      </c>
    </row>
    <row r="177" spans="1:19">
      <c r="A177" t="s">
        <v>48</v>
      </c>
      <c r="B177" s="33" t="s">
        <v>217</v>
      </c>
      <c r="C177">
        <v>0</v>
      </c>
      <c r="D177">
        <v>8.8495295847446087E-4</v>
      </c>
      <c r="E177">
        <v>0</v>
      </c>
      <c r="F177">
        <v>0</v>
      </c>
      <c r="G177">
        <v>0</v>
      </c>
      <c r="H177">
        <v>0</v>
      </c>
      <c r="I177">
        <v>1.1904492166401326E-3</v>
      </c>
      <c r="J177">
        <v>0</v>
      </c>
      <c r="K177">
        <v>0</v>
      </c>
      <c r="L177">
        <v>2.7425475840674522</v>
      </c>
      <c r="M177">
        <v>1.2479781305557935E-2</v>
      </c>
      <c r="N177">
        <v>2.1820180740711237E-2</v>
      </c>
      <c r="O177">
        <v>0.37666573077385124</v>
      </c>
      <c r="P177">
        <v>0.20426014471560805</v>
      </c>
      <c r="Q177">
        <v>1.4239131731595478</v>
      </c>
      <c r="R177">
        <v>1.7580507748959917E-4</v>
      </c>
      <c r="S177">
        <v>4.7839378020152026</v>
      </c>
    </row>
    <row r="178" spans="1:19">
      <c r="A178" t="s">
        <v>48</v>
      </c>
      <c r="B178" s="33" t="s">
        <v>218</v>
      </c>
      <c r="C178">
        <v>3.2397432627226941E-3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2.6101958290490757</v>
      </c>
      <c r="K178">
        <v>3.057245492532612E-5</v>
      </c>
      <c r="L178">
        <v>0</v>
      </c>
      <c r="M178">
        <v>3.5615924687704137E-3</v>
      </c>
      <c r="N178">
        <v>9.2612122274715603E-4</v>
      </c>
      <c r="O178">
        <v>2.342864422519142E-2</v>
      </c>
      <c r="P178">
        <v>1.9346528761918336E-2</v>
      </c>
      <c r="Q178">
        <v>5.9616302012855726E-2</v>
      </c>
      <c r="R178">
        <v>1.3832225637102624E-2</v>
      </c>
      <c r="S178">
        <v>2.73417755909486</v>
      </c>
    </row>
    <row r="179" spans="1:19">
      <c r="A179" t="s">
        <v>230</v>
      </c>
      <c r="B179" s="33" t="s">
        <v>219</v>
      </c>
      <c r="C179">
        <v>2.8912370752045558E-2</v>
      </c>
      <c r="D179">
        <v>1.4749215974596552E-4</v>
      </c>
      <c r="E179">
        <v>0.48501273676878043</v>
      </c>
      <c r="F179">
        <v>4.0982814119251199E-2</v>
      </c>
      <c r="G179">
        <v>0.20072366912551942</v>
      </c>
      <c r="H179">
        <v>0.22291807902222516</v>
      </c>
      <c r="I179">
        <v>1.2192520460544642E-2</v>
      </c>
      <c r="J179">
        <v>0</v>
      </c>
      <c r="K179">
        <v>3.084618099635783E-5</v>
      </c>
      <c r="L179">
        <v>3.2023626842359079</v>
      </c>
      <c r="M179">
        <v>9.1156108527911783E-2</v>
      </c>
      <c r="N179">
        <v>9.5175969896956758E-3</v>
      </c>
      <c r="O179">
        <v>1.7518612625289904</v>
      </c>
      <c r="P179">
        <v>0.57769442374469548</v>
      </c>
      <c r="Q179">
        <v>7.8495959711560204E-2</v>
      </c>
      <c r="R179">
        <v>0.47122201637316863</v>
      </c>
      <c r="S179">
        <v>7.1732305807011016</v>
      </c>
    </row>
    <row r="180" spans="1:19">
      <c r="A180" t="s">
        <v>48</v>
      </c>
      <c r="B180" s="33" t="s">
        <v>220</v>
      </c>
      <c r="C180">
        <v>3.4742561272338435E-8</v>
      </c>
      <c r="D180">
        <v>2.3780263469576735E-2</v>
      </c>
      <c r="E180">
        <v>1.9085852061664355E-3</v>
      </c>
      <c r="F180">
        <v>5.8373994996709921E-2</v>
      </c>
      <c r="G180">
        <v>0.12038230724611765</v>
      </c>
      <c r="H180">
        <v>4.3408519090348818E-7</v>
      </c>
      <c r="I180">
        <v>0.18069162951473317</v>
      </c>
      <c r="J180">
        <v>0.55220896732305391</v>
      </c>
      <c r="K180">
        <v>0.14580610790924919</v>
      </c>
      <c r="L180">
        <v>1.1285902923148683E-2</v>
      </c>
      <c r="M180">
        <v>0.82881447923799101</v>
      </c>
      <c r="N180">
        <v>0.43675110589678212</v>
      </c>
      <c r="O180">
        <v>1.4244230348303688</v>
      </c>
      <c r="P180">
        <v>0.33804104333344043</v>
      </c>
      <c r="Q180">
        <v>0.22746289888273452</v>
      </c>
      <c r="R180">
        <v>0.26158776510824566</v>
      </c>
      <c r="S180">
        <v>4.6115185547071178</v>
      </c>
    </row>
    <row r="181" spans="1:19">
      <c r="A181" t="s">
        <v>48</v>
      </c>
      <c r="B181" s="33" t="s">
        <v>221</v>
      </c>
      <c r="C181">
        <v>1.914103529563338E-2</v>
      </c>
      <c r="D181">
        <v>5.43060225179679E-2</v>
      </c>
      <c r="E181">
        <v>0.30918735185069224</v>
      </c>
      <c r="F181">
        <v>2.6304866628468204E-5</v>
      </c>
      <c r="G181">
        <v>1.2926732681073361E-4</v>
      </c>
      <c r="H181">
        <v>0.16465965062151966</v>
      </c>
      <c r="I181">
        <v>7.7962676075646442E-2</v>
      </c>
      <c r="J181">
        <v>0</v>
      </c>
      <c r="K181">
        <v>6.5506227733710398E-3</v>
      </c>
      <c r="L181">
        <v>2.3037386121990409</v>
      </c>
      <c r="M181">
        <v>0.31208684093695638</v>
      </c>
      <c r="N181">
        <v>0.2011383734254153</v>
      </c>
      <c r="O181">
        <v>1.9815285913049081</v>
      </c>
      <c r="P181">
        <v>0.35494272126521764</v>
      </c>
      <c r="Q181">
        <v>1.2127414393305003E-2</v>
      </c>
      <c r="R181">
        <v>0.19424245241196303</v>
      </c>
      <c r="S181">
        <v>5.9917679372649673</v>
      </c>
    </row>
    <row r="182" spans="1:19">
      <c r="A182" t="s">
        <v>48</v>
      </c>
      <c r="B182" s="33" t="s">
        <v>222</v>
      </c>
      <c r="C182">
        <v>1.3167439956570881E-2</v>
      </c>
      <c r="D182">
        <v>1.4682447221581185E-5</v>
      </c>
      <c r="E182">
        <v>0.12497190188824447</v>
      </c>
      <c r="F182">
        <v>5.3856262952489686E-4</v>
      </c>
      <c r="G182">
        <v>2.2564466034005193E-3</v>
      </c>
      <c r="H182">
        <v>0</v>
      </c>
      <c r="I182">
        <v>1.1850601295293473E-4</v>
      </c>
      <c r="J182">
        <v>0.15205999782193658</v>
      </c>
      <c r="K182">
        <v>9.5626555483230291E-5</v>
      </c>
      <c r="L182">
        <v>8.9380803477088762</v>
      </c>
      <c r="M182">
        <v>5.4015629987702596E-4</v>
      </c>
      <c r="N182">
        <v>4.1136301101012407E-3</v>
      </c>
      <c r="O182">
        <v>0.78767802911158924</v>
      </c>
      <c r="P182">
        <v>0.27764650880835262</v>
      </c>
      <c r="Q182">
        <v>6.5919346312455218E-2</v>
      </c>
      <c r="R182">
        <v>4.614857221127977E-2</v>
      </c>
      <c r="S182">
        <v>10.413349754477395</v>
      </c>
    </row>
    <row r="183" spans="1:19">
      <c r="A183" t="s">
        <v>48</v>
      </c>
      <c r="B183" s="33" t="s">
        <v>223</v>
      </c>
      <c r="C183">
        <v>2.720015124602071E-5</v>
      </c>
      <c r="D183">
        <v>1.2096615896508567E-3</v>
      </c>
      <c r="E183">
        <v>4.2308245474131922E-4</v>
      </c>
      <c r="F183">
        <v>2.2884449924576167E-3</v>
      </c>
      <c r="G183">
        <v>3.5740573601792391E-3</v>
      </c>
      <c r="H183">
        <v>8.5298529408639467E-3</v>
      </c>
      <c r="I183">
        <v>1.2244691456722023E-2</v>
      </c>
      <c r="J183">
        <v>8.7849278390535801E-2</v>
      </c>
      <c r="K183">
        <v>3.795624747617854E-4</v>
      </c>
      <c r="L183">
        <v>1.462806602631872E-3</v>
      </c>
      <c r="M183">
        <v>0.10336524877766351</v>
      </c>
      <c r="N183">
        <v>1.8667963893978623E-2</v>
      </c>
      <c r="O183">
        <v>8.2440337735448566E-2</v>
      </c>
      <c r="P183">
        <v>6.4240967471526744E-2</v>
      </c>
      <c r="Q183">
        <v>5.3253487519839382E-2</v>
      </c>
      <c r="R183">
        <v>1.3786663873879945E-2</v>
      </c>
      <c r="S183">
        <v>0.45374330768549953</v>
      </c>
    </row>
    <row r="184" spans="1:19">
      <c r="A184" t="s">
        <v>48</v>
      </c>
      <c r="B184" s="33" t="s">
        <v>224</v>
      </c>
      <c r="C184">
        <v>2.4802137666446455E-3</v>
      </c>
      <c r="D184">
        <v>6.9448285876339E-4</v>
      </c>
      <c r="E184">
        <v>2.573525706509372E-2</v>
      </c>
      <c r="F184">
        <v>4.8221577440807017E-2</v>
      </c>
      <c r="G184">
        <v>0.23676948272111886</v>
      </c>
      <c r="H184">
        <v>2.2500635867004348E-3</v>
      </c>
      <c r="I184">
        <v>3.9554639241892176E-3</v>
      </c>
      <c r="J184">
        <v>3.1423079424911293</v>
      </c>
      <c r="K184">
        <v>6.7090174721173845E-5</v>
      </c>
      <c r="L184">
        <v>0.11744879962546406</v>
      </c>
      <c r="M184">
        <v>3.8950941367261294E-2</v>
      </c>
      <c r="N184">
        <v>1.8025022462154539E-2</v>
      </c>
      <c r="O184">
        <v>0.11634081181804845</v>
      </c>
      <c r="P184">
        <v>1.8906259536262127E-2</v>
      </c>
      <c r="Q184">
        <v>2.658693073793529</v>
      </c>
      <c r="R184">
        <v>0.32976665293124796</v>
      </c>
      <c r="S184">
        <v>6.7606131355652224</v>
      </c>
    </row>
    <row r="185" spans="1:19">
      <c r="A185" t="s">
        <v>48</v>
      </c>
      <c r="B185" s="33" t="s">
        <v>225</v>
      </c>
      <c r="C185">
        <v>2.2267106516279611E-2</v>
      </c>
      <c r="D185">
        <v>2.6770094445195181E-2</v>
      </c>
      <c r="E185">
        <v>0.34635182722764313</v>
      </c>
      <c r="F185">
        <v>0</v>
      </c>
      <c r="G185">
        <v>0</v>
      </c>
      <c r="H185">
        <v>0.25753420913762426</v>
      </c>
      <c r="I185">
        <v>0.21606869149277586</v>
      </c>
      <c r="J185">
        <v>0</v>
      </c>
      <c r="K185">
        <v>0.17435321803902926</v>
      </c>
      <c r="L185">
        <v>2.6670942736634231</v>
      </c>
      <c r="M185">
        <v>0.98485184005548376</v>
      </c>
      <c r="N185">
        <v>0.50226965087584219</v>
      </c>
      <c r="O185">
        <v>3.309897016236846</v>
      </c>
      <c r="P185">
        <v>0.84195418843305703</v>
      </c>
      <c r="Q185">
        <v>0.28792389975525623</v>
      </c>
      <c r="R185">
        <v>0.33112435113034877</v>
      </c>
      <c r="S185">
        <v>9.9684603670090155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5703125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6.6637606783356588E-3</v>
      </c>
      <c r="D10">
        <v>2.8531514990361526E-2</v>
      </c>
      <c r="E10">
        <v>0.26860779325792594</v>
      </c>
      <c r="F10">
        <v>1.0008337418662049E-2</v>
      </c>
      <c r="G10">
        <v>5.3393293248073903E-2</v>
      </c>
      <c r="H10">
        <v>9.5742644855658199E-2</v>
      </c>
      <c r="I10">
        <v>0.10534301231609797</v>
      </c>
      <c r="J10">
        <v>0.92194205760550707</v>
      </c>
      <c r="K10">
        <v>3.4944354011931349E-4</v>
      </c>
      <c r="L10">
        <v>1.0914215440241091</v>
      </c>
      <c r="M10">
        <v>1.1470489182677195</v>
      </c>
      <c r="N10">
        <v>0.18669722252966467</v>
      </c>
      <c r="O10">
        <v>1.2907831625086736</v>
      </c>
      <c r="P10">
        <v>0.82865357740372092</v>
      </c>
      <c r="Q10">
        <v>0.50050792045517223</v>
      </c>
      <c r="R10">
        <v>0.23995642979964216</v>
      </c>
      <c r="S10">
        <v>6.7756506328994464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0.58648678734380577</v>
      </c>
      <c r="Q12">
        <v>0</v>
      </c>
      <c r="R12">
        <v>0</v>
      </c>
      <c r="S12">
        <v>0.5864867873438051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0.77868333337387052</v>
      </c>
      <c r="S13">
        <v>0.77868333337387075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6.7029828801933755E-2</v>
      </c>
      <c r="Q15">
        <v>0</v>
      </c>
      <c r="R15">
        <v>0</v>
      </c>
      <c r="S15">
        <v>6.7029828801933533E-2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1.668513023770668E-2</v>
      </c>
      <c r="Q16">
        <v>0</v>
      </c>
      <c r="R16">
        <v>0</v>
      </c>
      <c r="S16">
        <v>1.6685130237705792E-2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39.389532951626663</v>
      </c>
      <c r="M17">
        <v>0</v>
      </c>
      <c r="N17">
        <v>0</v>
      </c>
      <c r="O17">
        <v>0.39436172058284358</v>
      </c>
      <c r="P17">
        <v>0</v>
      </c>
      <c r="Q17">
        <v>0</v>
      </c>
      <c r="R17">
        <v>0</v>
      </c>
      <c r="S17">
        <v>39.783894672209506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0.38640358314680756</v>
      </c>
      <c r="Q18">
        <v>0</v>
      </c>
      <c r="R18">
        <v>0</v>
      </c>
      <c r="S18">
        <v>0.38640358314680867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2.758101033899063E-3</v>
      </c>
      <c r="Q19">
        <v>0</v>
      </c>
      <c r="R19">
        <v>0</v>
      </c>
      <c r="S19">
        <v>2.7581010338977308E-3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9.6940871119207817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8.9716593221727647E-2</v>
      </c>
      <c r="Q20">
        <v>0</v>
      </c>
      <c r="R20">
        <v>0</v>
      </c>
      <c r="S20">
        <v>9.7838037051425104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5.4218723641659112</v>
      </c>
      <c r="O21">
        <v>3.1549072449245577</v>
      </c>
      <c r="P21">
        <v>0.15260314129639641</v>
      </c>
      <c r="Q21">
        <v>0</v>
      </c>
      <c r="R21">
        <v>0</v>
      </c>
      <c r="S21">
        <v>8.7293827503868613</v>
      </c>
    </row>
    <row r="22" spans="1:19">
      <c r="A22" t="s">
        <v>48</v>
      </c>
      <c r="B22" s="34" t="s">
        <v>61</v>
      </c>
      <c r="C22">
        <v>0</v>
      </c>
      <c r="D22">
        <v>1.0297057594529671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0.98974244148435364</v>
      </c>
      <c r="O22">
        <v>8.7892078208346902</v>
      </c>
      <c r="P22">
        <v>0.76267402405802276</v>
      </c>
      <c r="Q22">
        <v>0</v>
      </c>
      <c r="R22">
        <v>0</v>
      </c>
      <c r="S22">
        <v>11.571330045830024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0.16944957680926365</v>
      </c>
      <c r="O23">
        <v>0</v>
      </c>
      <c r="P23">
        <v>5.8589337442233713E-2</v>
      </c>
      <c r="Q23">
        <v>0</v>
      </c>
      <c r="R23">
        <v>0</v>
      </c>
      <c r="S23">
        <v>0.22803891425149914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0.21221827992942011</v>
      </c>
      <c r="P24">
        <v>5.3817546940563066E-2</v>
      </c>
      <c r="Q24">
        <v>0</v>
      </c>
      <c r="R24">
        <v>0</v>
      </c>
      <c r="S24">
        <v>0.26603582686999516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1.2611458802171781E-2</v>
      </c>
      <c r="L25">
        <v>0</v>
      </c>
      <c r="M25">
        <v>0</v>
      </c>
      <c r="N25">
        <v>0</v>
      </c>
      <c r="O25">
        <v>6.4026149331532505</v>
      </c>
      <c r="P25">
        <v>0</v>
      </c>
      <c r="Q25">
        <v>0</v>
      </c>
      <c r="R25">
        <v>0</v>
      </c>
      <c r="S25">
        <v>6.4152263919554144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2.314206726587408</v>
      </c>
      <c r="N26">
        <v>0</v>
      </c>
      <c r="O26">
        <v>0</v>
      </c>
      <c r="P26">
        <v>7.1519375520336048E-2</v>
      </c>
      <c r="Q26">
        <v>3.2340384003393083</v>
      </c>
      <c r="R26">
        <v>0</v>
      </c>
      <c r="S26">
        <v>5.6197645024470546</v>
      </c>
    </row>
    <row r="27" spans="1:19">
      <c r="A27" t="s">
        <v>48</v>
      </c>
      <c r="B27" s="34" t="s">
        <v>66</v>
      </c>
      <c r="C27">
        <v>0.24049591311279658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9.2294307853184829</v>
      </c>
      <c r="N27">
        <v>0</v>
      </c>
      <c r="O27">
        <v>27.631207404894653</v>
      </c>
      <c r="P27">
        <v>0</v>
      </c>
      <c r="Q27">
        <v>0</v>
      </c>
      <c r="R27">
        <v>0</v>
      </c>
      <c r="S27">
        <v>37.101134103325961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3.8018418067408928</v>
      </c>
      <c r="J28">
        <v>0</v>
      </c>
      <c r="K28">
        <v>0</v>
      </c>
      <c r="L28">
        <v>0</v>
      </c>
      <c r="M28">
        <v>29.720701621288239</v>
      </c>
      <c r="N28">
        <v>0</v>
      </c>
      <c r="O28">
        <v>0</v>
      </c>
      <c r="P28">
        <v>0.74852510862836441</v>
      </c>
      <c r="Q28">
        <v>0</v>
      </c>
      <c r="R28">
        <v>0</v>
      </c>
      <c r="S28">
        <v>34.271068536657481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0.13279235153675018</v>
      </c>
      <c r="N29">
        <v>8.0733997112894862E-2</v>
      </c>
      <c r="O29">
        <v>0</v>
      </c>
      <c r="P29">
        <v>1.6794376981427384E-2</v>
      </c>
      <c r="Q29">
        <v>0</v>
      </c>
      <c r="R29">
        <v>0</v>
      </c>
      <c r="S29">
        <v>0.23032072563108841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0.14574634544525145</v>
      </c>
      <c r="R30">
        <v>0</v>
      </c>
      <c r="S30">
        <v>0.14574634544524656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9.5718789688537642E-2</v>
      </c>
      <c r="S31">
        <v>9.5718789688532979E-2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1.0748677471953088</v>
      </c>
      <c r="S32">
        <v>1.0748677471953272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6.871460994048606E-2</v>
      </c>
      <c r="S33">
        <v>6.8714609940457194E-2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2.123069410635535</v>
      </c>
      <c r="S35">
        <v>2.1230694106355372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3.4553634066202115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9.1783870396211498E-4</v>
      </c>
      <c r="Q36">
        <v>0</v>
      </c>
      <c r="R36">
        <v>1.649751386294092</v>
      </c>
      <c r="S36">
        <v>5.1060326316182625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0.74155873157598196</v>
      </c>
      <c r="Q37">
        <v>0</v>
      </c>
      <c r="R37">
        <v>1.7087850371160229E-3</v>
      </c>
      <c r="S37">
        <v>0.74326751661305934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1.9269702850436079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2.9540744637515992E-2</v>
      </c>
      <c r="Q38">
        <v>0</v>
      </c>
      <c r="R38">
        <v>0.94161004381401625</v>
      </c>
      <c r="S38">
        <v>2.8981210734951617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0.36120208429262834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0.23164054979461035</v>
      </c>
      <c r="Q39">
        <v>0</v>
      </c>
      <c r="R39">
        <v>0.75297647595060901</v>
      </c>
      <c r="S39">
        <v>1.3458191100379793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0.19407818541853761</v>
      </c>
      <c r="Q40">
        <v>0</v>
      </c>
      <c r="R40">
        <v>0.30743621014530476</v>
      </c>
      <c r="S40">
        <v>0.50151439556381661</v>
      </c>
    </row>
    <row r="41" spans="1:19">
      <c r="A41" t="s">
        <v>48</v>
      </c>
      <c r="B41" s="34" t="s">
        <v>80</v>
      </c>
      <c r="C41">
        <v>0</v>
      </c>
      <c r="D41">
        <v>0.15736437819304228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2.506481452791447</v>
      </c>
      <c r="O41">
        <v>0</v>
      </c>
      <c r="P41">
        <v>0.98071244935253876</v>
      </c>
      <c r="Q41">
        <v>0</v>
      </c>
      <c r="R41">
        <v>0.66212337779140462</v>
      </c>
      <c r="S41">
        <v>4.3066816581284115</v>
      </c>
    </row>
    <row r="42" spans="1:19">
      <c r="A42" t="s">
        <v>48</v>
      </c>
      <c r="B42" s="34" t="s">
        <v>81</v>
      </c>
      <c r="C42">
        <v>0</v>
      </c>
      <c r="D42">
        <v>0.19849774950788057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2.5310783729976905</v>
      </c>
      <c r="O42">
        <v>0</v>
      </c>
      <c r="P42">
        <v>1.116423133601165</v>
      </c>
      <c r="Q42">
        <v>0</v>
      </c>
      <c r="R42">
        <v>0.10172721459996303</v>
      </c>
      <c r="S42">
        <v>3.9477264707067263</v>
      </c>
    </row>
    <row r="43" spans="1:19">
      <c r="A43" t="s">
        <v>48</v>
      </c>
      <c r="B43" s="34" t="s">
        <v>82</v>
      </c>
      <c r="C43">
        <v>0</v>
      </c>
      <c r="D43">
        <v>0.26072026778911428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3.4529074975924008E-2</v>
      </c>
      <c r="L43">
        <v>0</v>
      </c>
      <c r="M43">
        <v>0</v>
      </c>
      <c r="N43">
        <v>2.9563079669906784</v>
      </c>
      <c r="O43">
        <v>0</v>
      </c>
      <c r="P43">
        <v>0.83135072887465356</v>
      </c>
      <c r="Q43">
        <v>5.3237573921248948</v>
      </c>
      <c r="R43">
        <v>5.7653770730805576E-3</v>
      </c>
      <c r="S43">
        <v>9.4124308078283718</v>
      </c>
    </row>
    <row r="44" spans="1:19">
      <c r="A44" t="s">
        <v>48</v>
      </c>
      <c r="B44" s="34" t="s">
        <v>83</v>
      </c>
      <c r="C44">
        <v>0</v>
      </c>
      <c r="D44">
        <v>9.3062060468798391E-2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9.314998557241036E-3</v>
      </c>
      <c r="L44">
        <v>0</v>
      </c>
      <c r="M44">
        <v>0</v>
      </c>
      <c r="N44">
        <v>1.1983701702246456</v>
      </c>
      <c r="O44">
        <v>0</v>
      </c>
      <c r="P44">
        <v>0.57544315122581491</v>
      </c>
      <c r="Q44">
        <v>1.4100818522253853</v>
      </c>
      <c r="R44">
        <v>9.8890616258699993E-2</v>
      </c>
      <c r="S44">
        <v>3.3851628489610448</v>
      </c>
    </row>
    <row r="45" spans="1:19">
      <c r="A45" t="s">
        <v>48</v>
      </c>
      <c r="B45" s="34" t="s">
        <v>84</v>
      </c>
      <c r="C45">
        <v>0</v>
      </c>
      <c r="D45">
        <v>5.768721943375521E-4</v>
      </c>
      <c r="E45">
        <v>0</v>
      </c>
      <c r="F45">
        <v>0</v>
      </c>
      <c r="G45">
        <v>0</v>
      </c>
      <c r="H45">
        <v>0</v>
      </c>
      <c r="I45">
        <v>0.70630676420543859</v>
      </c>
      <c r="J45">
        <v>0</v>
      </c>
      <c r="K45">
        <v>0.20907055670581148</v>
      </c>
      <c r="L45">
        <v>0</v>
      </c>
      <c r="M45">
        <v>16.221534685510036</v>
      </c>
      <c r="N45">
        <v>0.13686004803278351</v>
      </c>
      <c r="O45">
        <v>0</v>
      </c>
      <c r="P45">
        <v>0.31788087365522522</v>
      </c>
      <c r="Q45">
        <v>0.93231752008682811</v>
      </c>
      <c r="R45">
        <v>9.8577930859610419E-2</v>
      </c>
      <c r="S45">
        <v>18.623125251249775</v>
      </c>
    </row>
    <row r="46" spans="1:19">
      <c r="A46" t="s">
        <v>48</v>
      </c>
      <c r="B46" s="34" t="s">
        <v>85</v>
      </c>
      <c r="C46">
        <v>0</v>
      </c>
      <c r="D46">
        <v>7.5186977500306673E-2</v>
      </c>
      <c r="E46">
        <v>0</v>
      </c>
      <c r="F46">
        <v>0</v>
      </c>
      <c r="G46">
        <v>0</v>
      </c>
      <c r="H46">
        <v>0</v>
      </c>
      <c r="I46">
        <v>0.69587543324135304</v>
      </c>
      <c r="J46">
        <v>0</v>
      </c>
      <c r="K46">
        <v>1.6474532669757957E-4</v>
      </c>
      <c r="L46">
        <v>17.176768944022605</v>
      </c>
      <c r="M46">
        <v>12.665139936335898</v>
      </c>
      <c r="N46">
        <v>0.30473698909060332</v>
      </c>
      <c r="O46">
        <v>27.068158900582105</v>
      </c>
      <c r="P46">
        <v>1.0172541505098689</v>
      </c>
      <c r="Q46">
        <v>0.26315375616857573</v>
      </c>
      <c r="R46">
        <v>3.1597727888845739E-2</v>
      </c>
      <c r="S46">
        <v>59.298037560666899</v>
      </c>
    </row>
    <row r="47" spans="1:19">
      <c r="A47" t="s">
        <v>48</v>
      </c>
      <c r="B47" s="34" t="s">
        <v>86</v>
      </c>
      <c r="C47">
        <v>0</v>
      </c>
      <c r="D47">
        <v>5.048746019896222E-2</v>
      </c>
      <c r="E47">
        <v>0</v>
      </c>
      <c r="F47">
        <v>0</v>
      </c>
      <c r="G47">
        <v>0</v>
      </c>
      <c r="H47">
        <v>0</v>
      </c>
      <c r="I47">
        <v>0.998685044825387</v>
      </c>
      <c r="J47">
        <v>33.272998188810192</v>
      </c>
      <c r="K47">
        <v>2.0881554163004745E-4</v>
      </c>
      <c r="L47">
        <v>0.5038226351632531</v>
      </c>
      <c r="M47">
        <v>4.0115012328449922</v>
      </c>
      <c r="N47">
        <v>1.1264951346789651</v>
      </c>
      <c r="O47">
        <v>9.9491883499510436</v>
      </c>
      <c r="P47">
        <v>0.85040126575135666</v>
      </c>
      <c r="Q47">
        <v>0.12604446984695628</v>
      </c>
      <c r="R47">
        <v>0.12060141633138066</v>
      </c>
      <c r="S47">
        <v>51.010434013943836</v>
      </c>
    </row>
    <row r="48" spans="1:19">
      <c r="A48" t="s">
        <v>48</v>
      </c>
      <c r="B48" s="34" t="s">
        <v>87</v>
      </c>
      <c r="C48">
        <v>0</v>
      </c>
      <c r="D48">
        <v>5.3793728483524372E-3</v>
      </c>
      <c r="E48">
        <v>1.6680126933132513</v>
      </c>
      <c r="F48">
        <v>0</v>
      </c>
      <c r="G48">
        <v>0</v>
      </c>
      <c r="H48">
        <v>0</v>
      </c>
      <c r="I48">
        <v>4.0933092692974071E-3</v>
      </c>
      <c r="J48">
        <v>0</v>
      </c>
      <c r="K48">
        <v>0.16545866748203714</v>
      </c>
      <c r="L48">
        <v>4.1140232425843095</v>
      </c>
      <c r="M48">
        <v>3.2530320285459879E-2</v>
      </c>
      <c r="N48">
        <v>0.21018691750812835</v>
      </c>
      <c r="O48">
        <v>16.974878394161721</v>
      </c>
      <c r="P48">
        <v>0.34287209392290308</v>
      </c>
      <c r="Q48">
        <v>15.58109690325246</v>
      </c>
      <c r="R48">
        <v>0.52195465113149986</v>
      </c>
      <c r="S48">
        <v>39.620486565758995</v>
      </c>
    </row>
    <row r="49" spans="1:19">
      <c r="A49" t="s">
        <v>48</v>
      </c>
      <c r="B49" s="34" t="s">
        <v>88</v>
      </c>
      <c r="C49">
        <v>0</v>
      </c>
      <c r="D49">
        <v>0.66844652068000299</v>
      </c>
      <c r="E49">
        <v>1.0831669196940563</v>
      </c>
      <c r="F49">
        <v>0</v>
      </c>
      <c r="G49">
        <v>0</v>
      </c>
      <c r="H49">
        <v>0</v>
      </c>
      <c r="I49">
        <v>0.10581898480146279</v>
      </c>
      <c r="J49">
        <v>0</v>
      </c>
      <c r="K49">
        <v>6.0767232755537526E-4</v>
      </c>
      <c r="L49">
        <v>5.2983496736499589</v>
      </c>
      <c r="M49">
        <v>2.0556216459402066</v>
      </c>
      <c r="N49">
        <v>4.1680530744681512</v>
      </c>
      <c r="O49">
        <v>3.9547551936210255</v>
      </c>
      <c r="P49">
        <v>0.80449552348931874</v>
      </c>
      <c r="Q49">
        <v>2.1205312401487717</v>
      </c>
      <c r="R49">
        <v>0.38291280013676321</v>
      </c>
      <c r="S49">
        <v>20.64275924895702</v>
      </c>
    </row>
    <row r="50" spans="1:19">
      <c r="A50" t="s">
        <v>48</v>
      </c>
      <c r="B50" s="34" t="s">
        <v>89</v>
      </c>
      <c r="C50">
        <v>0</v>
      </c>
      <c r="D50">
        <v>1.0916986866993383E-4</v>
      </c>
      <c r="E50">
        <v>2.3761984814487054</v>
      </c>
      <c r="F50">
        <v>0</v>
      </c>
      <c r="G50">
        <v>0</v>
      </c>
      <c r="H50">
        <v>0</v>
      </c>
      <c r="I50">
        <v>0.31171935856966648</v>
      </c>
      <c r="J50">
        <v>0</v>
      </c>
      <c r="K50">
        <v>8.498833236593728E-3</v>
      </c>
      <c r="L50">
        <v>0</v>
      </c>
      <c r="M50">
        <v>2.6748455420029131</v>
      </c>
      <c r="N50">
        <v>8.5314778277343351E-3</v>
      </c>
      <c r="O50">
        <v>0.60794877073585951</v>
      </c>
      <c r="P50">
        <v>0.66596873342941443</v>
      </c>
      <c r="Q50">
        <v>2.1207698051931345E-2</v>
      </c>
      <c r="R50">
        <v>1.2061403490996465</v>
      </c>
      <c r="S50">
        <v>7.8811684142711442</v>
      </c>
    </row>
    <row r="51" spans="1:19">
      <c r="A51" t="s">
        <v>230</v>
      </c>
      <c r="B51" s="34" t="s">
        <v>90</v>
      </c>
      <c r="C51">
        <v>0</v>
      </c>
      <c r="D51">
        <v>3.9611166329738268E-3</v>
      </c>
      <c r="E51">
        <v>0.68012916123316636</v>
      </c>
      <c r="F51">
        <v>0.301546946149164</v>
      </c>
      <c r="G51">
        <v>1.8086373953295158</v>
      </c>
      <c r="H51">
        <v>1.1472192390603784</v>
      </c>
      <c r="I51">
        <v>1.7988462422279916E-2</v>
      </c>
      <c r="J51">
        <v>0</v>
      </c>
      <c r="K51">
        <v>2.0714297320756359E-6</v>
      </c>
      <c r="L51">
        <v>3.20115491584545E-2</v>
      </c>
      <c r="M51">
        <v>22.297212284658997</v>
      </c>
      <c r="N51">
        <v>7.7136168276538797E-2</v>
      </c>
      <c r="O51">
        <v>2.2505183080349696</v>
      </c>
      <c r="P51">
        <v>0.24892443554503885</v>
      </c>
      <c r="Q51">
        <v>3.7519977509766989E-2</v>
      </c>
      <c r="R51">
        <v>3.0999379596778347</v>
      </c>
      <c r="S51">
        <v>32.002745075119094</v>
      </c>
    </row>
    <row r="52" spans="1:19">
      <c r="A52" t="s">
        <v>48</v>
      </c>
      <c r="B52" s="34" t="s">
        <v>91</v>
      </c>
      <c r="C52">
        <v>0</v>
      </c>
      <c r="D52">
        <v>7.4263462664705848E-2</v>
      </c>
      <c r="E52">
        <v>0.31974801090051308</v>
      </c>
      <c r="F52">
        <v>0.450473323311257</v>
      </c>
      <c r="G52">
        <v>1.8639649459057557</v>
      </c>
      <c r="H52">
        <v>4.5497596786420811</v>
      </c>
      <c r="I52">
        <v>2.4681924452808763</v>
      </c>
      <c r="J52">
        <v>0</v>
      </c>
      <c r="K52">
        <v>5.3357911677431868E-5</v>
      </c>
      <c r="L52">
        <v>0</v>
      </c>
      <c r="M52">
        <v>4.7696922180874992</v>
      </c>
      <c r="N52">
        <v>9.3182064054218472E-2</v>
      </c>
      <c r="O52">
        <v>4.1935361242033338</v>
      </c>
      <c r="P52">
        <v>0.22713244041049663</v>
      </c>
      <c r="Q52">
        <v>0.10563964030652784</v>
      </c>
      <c r="R52">
        <v>5.5347511805222354</v>
      </c>
      <c r="S52">
        <v>24.650388892201477</v>
      </c>
    </row>
    <row r="53" spans="1:19">
      <c r="A53" t="s">
        <v>48</v>
      </c>
      <c r="B53" s="34" t="s">
        <v>92</v>
      </c>
      <c r="C53">
        <v>0.30943536449326303</v>
      </c>
      <c r="D53">
        <v>0</v>
      </c>
      <c r="E53">
        <v>5.0085866929983069E-3</v>
      </c>
      <c r="F53">
        <v>0.11238692044720211</v>
      </c>
      <c r="G53">
        <v>0.21144663343244119</v>
      </c>
      <c r="H53">
        <v>0.13055901407526882</v>
      </c>
      <c r="I53">
        <v>1.4580286251568708E-2</v>
      </c>
      <c r="J53">
        <v>0</v>
      </c>
      <c r="K53">
        <v>2.2548009583173156E-3</v>
      </c>
      <c r="L53">
        <v>3.5391418086966127</v>
      </c>
      <c r="M53">
        <v>0.1493063488962747</v>
      </c>
      <c r="N53">
        <v>0.51624138158049249</v>
      </c>
      <c r="O53">
        <v>19.597093665680134</v>
      </c>
      <c r="P53">
        <v>0.90159319123224435</v>
      </c>
      <c r="Q53">
        <v>0.41321444319681433</v>
      </c>
      <c r="R53">
        <v>1.081394130280227</v>
      </c>
      <c r="S53">
        <v>26.983656575913415</v>
      </c>
    </row>
    <row r="54" spans="1:19">
      <c r="A54" t="s">
        <v>230</v>
      </c>
      <c r="B54" s="34" t="s">
        <v>93</v>
      </c>
      <c r="C54">
        <v>0.28378167995809045</v>
      </c>
      <c r="D54">
        <v>1.7307668788169916E-2</v>
      </c>
      <c r="E54">
        <v>0.16177326985952334</v>
      </c>
      <c r="F54">
        <v>8.3503867628691442E-3</v>
      </c>
      <c r="G54">
        <v>0.62073635179818343</v>
      </c>
      <c r="H54">
        <v>0.4834960315463146</v>
      </c>
      <c r="I54">
        <v>4.7316095329819063E-5</v>
      </c>
      <c r="J54">
        <v>0</v>
      </c>
      <c r="K54">
        <v>6.2353780312152496E-2</v>
      </c>
      <c r="L54">
        <v>0</v>
      </c>
      <c r="M54">
        <v>2.2769450718694344</v>
      </c>
      <c r="N54">
        <v>0.21588914389191061</v>
      </c>
      <c r="O54">
        <v>4.5990690628217408</v>
      </c>
      <c r="P54">
        <v>0.21005139057935907</v>
      </c>
      <c r="Q54">
        <v>0.13280256135435309</v>
      </c>
      <c r="R54">
        <v>1.6976215743503396</v>
      </c>
      <c r="S54">
        <v>10.770225289988446</v>
      </c>
    </row>
    <row r="55" spans="1:19">
      <c r="A55" t="s">
        <v>48</v>
      </c>
      <c r="B55" s="34" t="s">
        <v>94</v>
      </c>
      <c r="C55">
        <v>0.38544823209888524</v>
      </c>
      <c r="D55">
        <v>8.8440942747198381E-2</v>
      </c>
      <c r="E55">
        <v>0.50692216776950971</v>
      </c>
      <c r="F55">
        <v>0.10657529169718427</v>
      </c>
      <c r="G55">
        <v>1.2694363827294275</v>
      </c>
      <c r="H55">
        <v>0.86191131538315879</v>
      </c>
      <c r="I55">
        <v>0.2704451721330372</v>
      </c>
      <c r="J55">
        <v>0</v>
      </c>
      <c r="K55">
        <v>0</v>
      </c>
      <c r="L55">
        <v>1.6639522716502881</v>
      </c>
      <c r="M55">
        <v>0.9555050311759743</v>
      </c>
      <c r="N55">
        <v>8.71681502632633E-2</v>
      </c>
      <c r="O55">
        <v>5.9147165892115652</v>
      </c>
      <c r="P55">
        <v>0.2270268570685392</v>
      </c>
      <c r="Q55">
        <v>0.29831285599680513</v>
      </c>
      <c r="R55">
        <v>1.5413995822725575</v>
      </c>
      <c r="S55">
        <v>14.177260842197484</v>
      </c>
    </row>
    <row r="56" spans="1:19">
      <c r="A56" t="s">
        <v>48</v>
      </c>
      <c r="B56" s="34" t="s">
        <v>95</v>
      </c>
      <c r="C56">
        <v>0.5108230789114907</v>
      </c>
      <c r="D56">
        <v>1.9193372610226689E-4</v>
      </c>
      <c r="E56">
        <v>0.22586089401588794</v>
      </c>
      <c r="F56">
        <v>0.236770567306827</v>
      </c>
      <c r="G56">
        <v>0</v>
      </c>
      <c r="H56">
        <v>2.2453537661107497</v>
      </c>
      <c r="I56">
        <v>5.8933371724148031E-2</v>
      </c>
      <c r="J56">
        <v>0</v>
      </c>
      <c r="K56">
        <v>1.0921548684112992E-3</v>
      </c>
      <c r="L56">
        <v>7.2034952935553065E-2</v>
      </c>
      <c r="M56">
        <v>0.27397020708654907</v>
      </c>
      <c r="N56">
        <v>0.52028313179296504</v>
      </c>
      <c r="O56">
        <v>3.2403316432756526</v>
      </c>
      <c r="P56">
        <v>0.1436563854538111</v>
      </c>
      <c r="Q56">
        <v>7.8386700874304438E-3</v>
      </c>
      <c r="R56">
        <v>0.43684466253094811</v>
      </c>
      <c r="S56">
        <v>7.9739854198263629</v>
      </c>
    </row>
    <row r="57" spans="1:19">
      <c r="A57" t="s">
        <v>230</v>
      </c>
      <c r="B57" s="34" t="s">
        <v>96</v>
      </c>
      <c r="C57">
        <v>7.932473574840726E-3</v>
      </c>
      <c r="D57">
        <v>3.4790672578566273E-4</v>
      </c>
      <c r="E57">
        <v>0.21231517185443494</v>
      </c>
      <c r="F57">
        <v>1.3789148183200872E-3</v>
      </c>
      <c r="G57">
        <v>1.2472964747161974E-2</v>
      </c>
      <c r="H57">
        <v>7.0747837247804313E-3</v>
      </c>
      <c r="I57">
        <v>0.3264511507097172</v>
      </c>
      <c r="J57">
        <v>0</v>
      </c>
      <c r="K57">
        <v>1.2303423267967517E-6</v>
      </c>
      <c r="L57">
        <v>0</v>
      </c>
      <c r="M57">
        <v>2.591511133028817</v>
      </c>
      <c r="N57">
        <v>5.1651542134212747E-2</v>
      </c>
      <c r="O57">
        <v>1.4517985167038603</v>
      </c>
      <c r="P57">
        <v>0.24199877792688085</v>
      </c>
      <c r="Q57">
        <v>1.8694236303559819E-2</v>
      </c>
      <c r="R57">
        <v>1.7563821171768232</v>
      </c>
      <c r="S57">
        <v>6.6800109197712914</v>
      </c>
    </row>
    <row r="58" spans="1:19">
      <c r="A58" t="s">
        <v>230</v>
      </c>
      <c r="B58" s="34" t="s">
        <v>97</v>
      </c>
      <c r="C58">
        <v>1.1328825056131642E-3</v>
      </c>
      <c r="D58">
        <v>6.2660959894023094E-4</v>
      </c>
      <c r="E58">
        <v>6.2974837911021169</v>
      </c>
      <c r="F58">
        <v>4.6632800901300397E-2</v>
      </c>
      <c r="G58">
        <v>0.1664775462578838</v>
      </c>
      <c r="H58">
        <v>1.5215013944844813E-2</v>
      </c>
      <c r="I58">
        <v>7.0865065803360494E-4</v>
      </c>
      <c r="J58">
        <v>59.697639596358727</v>
      </c>
      <c r="K58">
        <v>3.989039636542735E-5</v>
      </c>
      <c r="L58">
        <v>0</v>
      </c>
      <c r="M58">
        <v>0.79897494769777211</v>
      </c>
      <c r="N58">
        <v>8.0097766417743799E-3</v>
      </c>
      <c r="O58">
        <v>1.1536332114455945</v>
      </c>
      <c r="P58">
        <v>5.7932276100226332E-2</v>
      </c>
      <c r="Q58">
        <v>25.499659352854209</v>
      </c>
      <c r="R58">
        <v>0.94907292930665932</v>
      </c>
      <c r="S58">
        <v>94.693239275771361</v>
      </c>
    </row>
    <row r="59" spans="1:19">
      <c r="A59" t="s">
        <v>230</v>
      </c>
      <c r="B59" s="34" t="s">
        <v>98</v>
      </c>
      <c r="C59">
        <v>7.9965807986054571E-2</v>
      </c>
      <c r="D59">
        <v>0</v>
      </c>
      <c r="E59">
        <v>0</v>
      </c>
      <c r="F59">
        <v>2.0789027230362356E-2</v>
      </c>
      <c r="G59">
        <v>0.10967141560986615</v>
      </c>
      <c r="H59">
        <v>0.25281343383189281</v>
      </c>
      <c r="I59">
        <v>1.1958054453771183E-3</v>
      </c>
      <c r="J59">
        <v>23.85643537673009</v>
      </c>
      <c r="K59">
        <v>7.1404051016910053E-5</v>
      </c>
      <c r="L59">
        <v>0</v>
      </c>
      <c r="M59">
        <v>0.23104107045718081</v>
      </c>
      <c r="N59">
        <v>2.2648309052758719E-2</v>
      </c>
      <c r="O59">
        <v>1.8008930679241075</v>
      </c>
      <c r="P59">
        <v>0.18434058499842365</v>
      </c>
      <c r="Q59">
        <v>11.816087019463694</v>
      </c>
      <c r="R59">
        <v>0.36828326988555915</v>
      </c>
      <c r="S59">
        <v>38.744235592667792</v>
      </c>
    </row>
    <row r="60" spans="1:19">
      <c r="A60" t="s">
        <v>48</v>
      </c>
      <c r="B60" s="34" t="s">
        <v>99</v>
      </c>
      <c r="C60">
        <v>2.5872055707246489E-2</v>
      </c>
      <c r="D60">
        <v>6.8969703426242646E-3</v>
      </c>
      <c r="E60">
        <v>0</v>
      </c>
      <c r="F60">
        <v>3.1160788199460665E-2</v>
      </c>
      <c r="G60">
        <v>0.16610725347629263</v>
      </c>
      <c r="H60">
        <v>0.10321409350854616</v>
      </c>
      <c r="I60">
        <v>2.1022396668985976E-3</v>
      </c>
      <c r="J60">
        <v>0.55587714147964107</v>
      </c>
      <c r="K60">
        <v>0</v>
      </c>
      <c r="L60">
        <v>0</v>
      </c>
      <c r="M60">
        <v>9.2586485296521914E-3</v>
      </c>
      <c r="N60">
        <v>6.1826278294397241E-2</v>
      </c>
      <c r="O60">
        <v>2.0538265014997705</v>
      </c>
      <c r="P60">
        <v>3.0997374730342031E-2</v>
      </c>
      <c r="Q60">
        <v>2.8535758485476208</v>
      </c>
      <c r="R60">
        <v>0.11740402208229028</v>
      </c>
      <c r="S60">
        <v>6.018119216064747</v>
      </c>
    </row>
    <row r="61" spans="1:19">
      <c r="A61" t="s">
        <v>48</v>
      </c>
      <c r="B61" s="34" t="s">
        <v>101</v>
      </c>
      <c r="C61">
        <v>0.15833263330863878</v>
      </c>
      <c r="D61">
        <v>8.8197204118000361E-2</v>
      </c>
      <c r="E61">
        <v>0.82645300340065475</v>
      </c>
      <c r="F61">
        <v>3.0899684658885818E-2</v>
      </c>
      <c r="G61">
        <v>0.16561500658193395</v>
      </c>
      <c r="H61">
        <v>0.59134403964940851</v>
      </c>
      <c r="I61">
        <v>0.3241251779627099</v>
      </c>
      <c r="J61">
        <v>12.009469471793125</v>
      </c>
      <c r="K61">
        <v>1.0751685933894084E-3</v>
      </c>
      <c r="L61">
        <v>3.3580880215517936</v>
      </c>
      <c r="M61">
        <v>3.5302380950972037</v>
      </c>
      <c r="N61">
        <v>0.58005309119386794</v>
      </c>
      <c r="O61">
        <v>5.096646722005147</v>
      </c>
      <c r="P61">
        <v>0.38762212374478366</v>
      </c>
      <c r="Q61">
        <v>10.778758475272326</v>
      </c>
      <c r="R61">
        <v>0.78808152952559851</v>
      </c>
      <c r="S61">
        <v>38.714999448458002</v>
      </c>
    </row>
    <row r="62" spans="1:19">
      <c r="A62" t="s">
        <v>48</v>
      </c>
      <c r="B62" s="34" t="s">
        <v>102</v>
      </c>
      <c r="C62">
        <v>7.8226128705889408E-3</v>
      </c>
      <c r="D62">
        <v>0</v>
      </c>
      <c r="E62">
        <v>3.7036347673311099E-2</v>
      </c>
      <c r="F62">
        <v>1.9026412766651735E-3</v>
      </c>
      <c r="G62">
        <v>2.3266595290074576E-3</v>
      </c>
      <c r="H62">
        <v>6.4406823753415665E-4</v>
      </c>
      <c r="I62">
        <v>0</v>
      </c>
      <c r="J62">
        <v>21.827077664932204</v>
      </c>
      <c r="K62">
        <v>4.8064441817630144E-4</v>
      </c>
      <c r="L62">
        <v>3.0669165597170149</v>
      </c>
      <c r="M62">
        <v>1.7118097043180569E-3</v>
      </c>
      <c r="N62">
        <v>6.189891894781141E-3</v>
      </c>
      <c r="O62">
        <v>8.6138625821376991E-2</v>
      </c>
      <c r="P62">
        <v>8.0880865976077132E-2</v>
      </c>
      <c r="Q62">
        <v>2.9998990456137165</v>
      </c>
      <c r="R62">
        <v>0.19374304232809791</v>
      </c>
      <c r="S62">
        <v>28.312770479993901</v>
      </c>
    </row>
    <row r="63" spans="1:19">
      <c r="A63" t="s">
        <v>48</v>
      </c>
      <c r="B63" s="34" t="s">
        <v>103</v>
      </c>
      <c r="C63">
        <v>0.15850493413302846</v>
      </c>
      <c r="D63">
        <v>0</v>
      </c>
      <c r="E63">
        <v>0</v>
      </c>
      <c r="F63">
        <v>0</v>
      </c>
      <c r="G63">
        <v>0</v>
      </c>
      <c r="H63">
        <v>1.2601928550264319E-3</v>
      </c>
      <c r="I63">
        <v>0</v>
      </c>
      <c r="J63">
        <v>0.12702205288303503</v>
      </c>
      <c r="K63">
        <v>6.9942711401482782E-6</v>
      </c>
      <c r="L63">
        <v>0</v>
      </c>
      <c r="M63">
        <v>0</v>
      </c>
      <c r="N63">
        <v>3.1074040195875341E-3</v>
      </c>
      <c r="O63">
        <v>0.7934294261874868</v>
      </c>
      <c r="P63">
        <v>6.3199080710509392E-2</v>
      </c>
      <c r="Q63">
        <v>1.8597146121762052</v>
      </c>
      <c r="R63">
        <v>4.6808232246952741E-2</v>
      </c>
      <c r="S63">
        <v>3.0530529294831013</v>
      </c>
    </row>
    <row r="64" spans="1:19">
      <c r="A64" t="s">
        <v>48</v>
      </c>
      <c r="B64" s="34" t="s">
        <v>104</v>
      </c>
      <c r="C64">
        <v>0</v>
      </c>
      <c r="D64">
        <v>3.7113303005487097E-5</v>
      </c>
      <c r="E64">
        <v>0.68955952324125391</v>
      </c>
      <c r="F64">
        <v>0</v>
      </c>
      <c r="G64">
        <v>0</v>
      </c>
      <c r="H64">
        <v>2.2363187316951638E-3</v>
      </c>
      <c r="I64">
        <v>4.2164743041404051E-3</v>
      </c>
      <c r="J64">
        <v>4.5213731251038212</v>
      </c>
      <c r="K64">
        <v>0</v>
      </c>
      <c r="L64">
        <v>1.2531273590737442</v>
      </c>
      <c r="M64">
        <v>2.4244269916366079E-2</v>
      </c>
      <c r="N64">
        <v>7.2081147664633249E-3</v>
      </c>
      <c r="O64">
        <v>0.27316189878706609</v>
      </c>
      <c r="P64">
        <v>3.3963766045935984E-2</v>
      </c>
      <c r="Q64">
        <v>1.231519993131613</v>
      </c>
      <c r="R64">
        <v>9.2724645568818431E-2</v>
      </c>
      <c r="S64">
        <v>8.133372601974429</v>
      </c>
    </row>
    <row r="65" spans="1:19">
      <c r="A65" t="s">
        <v>48</v>
      </c>
      <c r="B65" s="34" t="s">
        <v>105</v>
      </c>
      <c r="C65">
        <v>0</v>
      </c>
      <c r="D65">
        <v>1.979219358858586E-3</v>
      </c>
      <c r="E65">
        <v>0</v>
      </c>
      <c r="F65">
        <v>0</v>
      </c>
      <c r="G65">
        <v>0.63989703589450819</v>
      </c>
      <c r="H65">
        <v>3.4587602142366336E-5</v>
      </c>
      <c r="I65">
        <v>2.0980615702725913E-4</v>
      </c>
      <c r="J65">
        <v>13.298137849132843</v>
      </c>
      <c r="K65">
        <v>8.7974082277897381E-6</v>
      </c>
      <c r="L65">
        <v>0</v>
      </c>
      <c r="M65">
        <v>6.8032838299956211E-2</v>
      </c>
      <c r="N65">
        <v>2.6241018898680579E-2</v>
      </c>
      <c r="O65">
        <v>0.11327476312689555</v>
      </c>
      <c r="P65">
        <v>2.6432707919354925E-2</v>
      </c>
      <c r="Q65">
        <v>5.0840160571082009</v>
      </c>
      <c r="R65">
        <v>0.2400200191935653</v>
      </c>
      <c r="S65">
        <v>19.498284700100726</v>
      </c>
    </row>
    <row r="66" spans="1:19">
      <c r="A66" t="s">
        <v>48</v>
      </c>
      <c r="B66" s="34" t="s">
        <v>106</v>
      </c>
      <c r="C66">
        <v>9.1811036745825803E-4</v>
      </c>
      <c r="D66">
        <v>2.5202265666088408E-2</v>
      </c>
      <c r="E66">
        <v>0.15027064994659867</v>
      </c>
      <c r="F66">
        <v>9.1968143224223198E-2</v>
      </c>
      <c r="G66">
        <v>0.19737274105836988</v>
      </c>
      <c r="H66">
        <v>1.446854411738034</v>
      </c>
      <c r="I66">
        <v>6.7393287696244641E-3</v>
      </c>
      <c r="J66">
        <v>8.1122042028880514E-3</v>
      </c>
      <c r="K66">
        <v>9.3161687564902174E-5</v>
      </c>
      <c r="L66">
        <v>0</v>
      </c>
      <c r="M66">
        <v>0.68523431959071956</v>
      </c>
      <c r="N66">
        <v>2.4662527049166272E-2</v>
      </c>
      <c r="O66">
        <v>2.2310391417505571E-2</v>
      </c>
      <c r="P66">
        <v>1.173800116534629E-2</v>
      </c>
      <c r="Q66">
        <v>6.4375552503932454E-2</v>
      </c>
      <c r="R66">
        <v>1.4127618829898303</v>
      </c>
      <c r="S66">
        <v>4.1486136913775908</v>
      </c>
    </row>
    <row r="67" spans="1:19">
      <c r="A67" t="s">
        <v>230</v>
      </c>
      <c r="B67" s="34" t="s">
        <v>107</v>
      </c>
      <c r="C67">
        <v>2.7989035946696106E-6</v>
      </c>
      <c r="D67">
        <v>1.0213405946757348E-5</v>
      </c>
      <c r="E67">
        <v>1.1124424485799977E-2</v>
      </c>
      <c r="F67">
        <v>0</v>
      </c>
      <c r="G67">
        <v>0.28212580531088172</v>
      </c>
      <c r="H67">
        <v>0.16979158789169091</v>
      </c>
      <c r="I67">
        <v>0.29621281596407911</v>
      </c>
      <c r="J67">
        <v>1.1657015182082091</v>
      </c>
      <c r="K67">
        <v>0</v>
      </c>
      <c r="L67">
        <v>3.3909361121683048</v>
      </c>
      <c r="M67">
        <v>2.3197754647195978</v>
      </c>
      <c r="N67">
        <v>0.22564646083117168</v>
      </c>
      <c r="O67">
        <v>6.4008280576359766E-2</v>
      </c>
      <c r="P67">
        <v>2.7585696398496395E-2</v>
      </c>
      <c r="Q67">
        <v>0.54295625222917465</v>
      </c>
      <c r="R67">
        <v>1.1335005808577137</v>
      </c>
      <c r="S67">
        <v>9.6293780119515304</v>
      </c>
    </row>
    <row r="68" spans="1:19">
      <c r="A68" t="s">
        <v>48</v>
      </c>
      <c r="B68" s="34" t="s">
        <v>108</v>
      </c>
      <c r="C68">
        <v>4.0039482452750352E-2</v>
      </c>
      <c r="D68">
        <v>6.7232712824783825E-2</v>
      </c>
      <c r="E68">
        <v>0.83255998012355192</v>
      </c>
      <c r="F68">
        <v>5.5373937981606502E-6</v>
      </c>
      <c r="G68">
        <v>2.0510720505198421E-2</v>
      </c>
      <c r="H68">
        <v>4.0743893157266342E-2</v>
      </c>
      <c r="I68">
        <v>0.15714018466590396</v>
      </c>
      <c r="J68">
        <v>9.4366818132129993E-5</v>
      </c>
      <c r="K68">
        <v>9.3095885215821461E-4</v>
      </c>
      <c r="L68">
        <v>0</v>
      </c>
      <c r="M68">
        <v>3.6010047182796399</v>
      </c>
      <c r="N68">
        <v>0.58759365539084385</v>
      </c>
      <c r="O68">
        <v>1.5663134255976559</v>
      </c>
      <c r="P68">
        <v>4.7738568469602782E-2</v>
      </c>
      <c r="Q68">
        <v>0.85617209532895799</v>
      </c>
      <c r="R68">
        <v>0.52905062060725427</v>
      </c>
      <c r="S68">
        <v>8.3471309204684303</v>
      </c>
    </row>
    <row r="69" spans="1:19">
      <c r="A69" t="s">
        <v>230</v>
      </c>
      <c r="B69" s="34" t="s">
        <v>109</v>
      </c>
      <c r="C69">
        <v>1.3994517971127607E-6</v>
      </c>
      <c r="D69">
        <v>4.6150298017053615E-2</v>
      </c>
      <c r="E69">
        <v>1.8069455700953085E-3</v>
      </c>
      <c r="F69">
        <v>2.0606427626122858E-2</v>
      </c>
      <c r="G69">
        <v>2.8343337744852093E-2</v>
      </c>
      <c r="H69">
        <v>5.8289250315354479E-2</v>
      </c>
      <c r="I69">
        <v>2.4387444819941706E-2</v>
      </c>
      <c r="J69">
        <v>0</v>
      </c>
      <c r="K69">
        <v>5.2913182489684463E-3</v>
      </c>
      <c r="L69">
        <v>0</v>
      </c>
      <c r="M69">
        <v>0.18740430151225951</v>
      </c>
      <c r="N69">
        <v>0.41155243151651533</v>
      </c>
      <c r="O69">
        <v>3.1071862234950629</v>
      </c>
      <c r="P69">
        <v>0.25581463881968602</v>
      </c>
      <c r="Q69">
        <v>5.6172534556253595E-5</v>
      </c>
      <c r="R69">
        <v>0.17128128509651219</v>
      </c>
      <c r="S69">
        <v>4.3181714747684055</v>
      </c>
    </row>
    <row r="70" spans="1:19">
      <c r="A70" t="s">
        <v>48</v>
      </c>
      <c r="B70" s="34" t="s">
        <v>110</v>
      </c>
      <c r="C70">
        <v>9.012386875289824E-3</v>
      </c>
      <c r="D70">
        <v>1.7349061377571751E-3</v>
      </c>
      <c r="E70">
        <v>3.5957138106113007E-5</v>
      </c>
      <c r="F70">
        <v>3.9262314319341574E-3</v>
      </c>
      <c r="G70">
        <v>2.2366273851073259E-3</v>
      </c>
      <c r="H70">
        <v>0.61760907912243823</v>
      </c>
      <c r="I70">
        <v>4.3346196255455993E-5</v>
      </c>
      <c r="J70">
        <v>0</v>
      </c>
      <c r="K70">
        <v>6.9483100644252005E-6</v>
      </c>
      <c r="L70">
        <v>1.9305893687302955E-2</v>
      </c>
      <c r="M70">
        <v>0.1517701854753426</v>
      </c>
      <c r="N70">
        <v>0.46337092931853618</v>
      </c>
      <c r="O70">
        <v>0.72876958958906357</v>
      </c>
      <c r="P70">
        <v>5.7090857304824993E-2</v>
      </c>
      <c r="Q70">
        <v>5.1266669174765411E-4</v>
      </c>
      <c r="R70">
        <v>6.1187479737647266E-2</v>
      </c>
      <c r="S70">
        <v>2.1166130844015925</v>
      </c>
    </row>
    <row r="71" spans="1:19">
      <c r="A71" t="s">
        <v>48</v>
      </c>
      <c r="B71" s="34" t="s">
        <v>111</v>
      </c>
      <c r="C71">
        <v>0.26029542702825559</v>
      </c>
      <c r="D71">
        <v>5.106702973378674E-6</v>
      </c>
      <c r="E71">
        <v>3.0419931688960844E-3</v>
      </c>
      <c r="F71">
        <v>4.6731139212430328E-4</v>
      </c>
      <c r="G71">
        <v>2.6239610255842649E-2</v>
      </c>
      <c r="H71">
        <v>1.991094332528931E-2</v>
      </c>
      <c r="I71">
        <v>6.1857179165514253E-6</v>
      </c>
      <c r="J71">
        <v>1.9680403092934284E-3</v>
      </c>
      <c r="K71">
        <v>0</v>
      </c>
      <c r="L71">
        <v>3.4259940066178274E-2</v>
      </c>
      <c r="M71">
        <v>0.1751668665381203</v>
      </c>
      <c r="N71">
        <v>1.6807539256308957E-2</v>
      </c>
      <c r="O71">
        <v>2.6921690884085194</v>
      </c>
      <c r="P71">
        <v>1.0116663512015123E-2</v>
      </c>
      <c r="Q71">
        <v>0.44574396033499397</v>
      </c>
      <c r="R71">
        <v>0.70081301111326155</v>
      </c>
      <c r="S71">
        <v>4.3870116871302116</v>
      </c>
    </row>
    <row r="72" spans="1:19">
      <c r="A72" t="s">
        <v>230</v>
      </c>
      <c r="B72" s="34" t="s">
        <v>112</v>
      </c>
      <c r="C72">
        <v>0.11244063011881922</v>
      </c>
      <c r="D72">
        <v>0</v>
      </c>
      <c r="E72">
        <v>0.54184153237337895</v>
      </c>
      <c r="F72">
        <v>1.3573623920926092E-2</v>
      </c>
      <c r="G72">
        <v>0</v>
      </c>
      <c r="H72">
        <v>0</v>
      </c>
      <c r="I72">
        <v>1.7230996070006555E-2</v>
      </c>
      <c r="J72">
        <v>2.517894848620017E-2</v>
      </c>
      <c r="K72">
        <v>5.808034785105276E-4</v>
      </c>
      <c r="L72">
        <v>2.0097132844024514</v>
      </c>
      <c r="M72">
        <v>0.32952810244015041</v>
      </c>
      <c r="N72">
        <v>4.1084037593641654E-3</v>
      </c>
      <c r="O72">
        <v>0.35936723441650997</v>
      </c>
      <c r="P72">
        <v>2.9079266324217201E-2</v>
      </c>
      <c r="Q72">
        <v>0.23017423080163724</v>
      </c>
      <c r="R72">
        <v>0.19284139326663308</v>
      </c>
      <c r="S72">
        <v>3.865658449859211</v>
      </c>
    </row>
    <row r="73" spans="1:19">
      <c r="A73" t="s">
        <v>48</v>
      </c>
      <c r="B73" s="34" t="s">
        <v>113</v>
      </c>
      <c r="C73">
        <v>9.740991976414648E-5</v>
      </c>
      <c r="D73">
        <v>1.1987092029023927E-2</v>
      </c>
      <c r="E73">
        <v>0.40064073726531291</v>
      </c>
      <c r="F73">
        <v>0</v>
      </c>
      <c r="G73">
        <v>5.9184991537009068E-5</v>
      </c>
      <c r="H73">
        <v>1.0901087080128491E-4</v>
      </c>
      <c r="I73">
        <v>2.3562245230916545E-2</v>
      </c>
      <c r="J73">
        <v>1.0523496160575405</v>
      </c>
      <c r="K73">
        <v>7.932570976362241E-4</v>
      </c>
      <c r="L73">
        <v>0</v>
      </c>
      <c r="M73">
        <v>4.0167084347146442E-2</v>
      </c>
      <c r="N73">
        <v>1.4342113700507753E-2</v>
      </c>
      <c r="O73">
        <v>0.55454021451473068</v>
      </c>
      <c r="P73">
        <v>9.6830674665049798E-2</v>
      </c>
      <c r="Q73">
        <v>5.2258390908832553E-5</v>
      </c>
      <c r="R73">
        <v>3.0652980353785608E-2</v>
      </c>
      <c r="S73">
        <v>2.2261838794340747</v>
      </c>
    </row>
    <row r="74" spans="1:19">
      <c r="A74" t="s">
        <v>48</v>
      </c>
      <c r="B74" s="34" t="s">
        <v>114</v>
      </c>
      <c r="C74">
        <v>7.2897628732517816E-3</v>
      </c>
      <c r="D74">
        <v>0</v>
      </c>
      <c r="E74">
        <v>0</v>
      </c>
      <c r="F74">
        <v>2.2290396408886082E-5</v>
      </c>
      <c r="G74">
        <v>0</v>
      </c>
      <c r="H74">
        <v>0</v>
      </c>
      <c r="I74">
        <v>2.1972639459022503E-6</v>
      </c>
      <c r="J74">
        <v>4.3887295927902414E-4</v>
      </c>
      <c r="K74">
        <v>0</v>
      </c>
      <c r="L74">
        <v>2.5605278568445726</v>
      </c>
      <c r="M74">
        <v>7.6558555396317729E-2</v>
      </c>
      <c r="N74">
        <v>0.11083318029028177</v>
      </c>
      <c r="O74">
        <v>2.6983072539252362E-2</v>
      </c>
      <c r="P74">
        <v>0.13881341980800954</v>
      </c>
      <c r="Q74">
        <v>0.53791543469415615</v>
      </c>
      <c r="R74">
        <v>2.4260774830231924E-2</v>
      </c>
      <c r="S74">
        <v>3.4836454178961276</v>
      </c>
    </row>
    <row r="75" spans="1:19">
      <c r="A75" t="s">
        <v>230</v>
      </c>
      <c r="B75" s="34" t="s">
        <v>115</v>
      </c>
      <c r="C75">
        <v>6.8323182690432915E-4</v>
      </c>
      <c r="D75">
        <v>2.1489396691443119E-5</v>
      </c>
      <c r="E75">
        <v>1.4941402820809913E-2</v>
      </c>
      <c r="F75">
        <v>0</v>
      </c>
      <c r="G75">
        <v>0</v>
      </c>
      <c r="H75">
        <v>2.5060090089919385E-2</v>
      </c>
      <c r="I75">
        <v>3.0928589573875342E-6</v>
      </c>
      <c r="J75">
        <v>1.3377066693465451</v>
      </c>
      <c r="K75">
        <v>5.4813212690962843E-7</v>
      </c>
      <c r="L75">
        <v>5.5457091900137812E-2</v>
      </c>
      <c r="M75">
        <v>0</v>
      </c>
      <c r="N75">
        <v>6.8599662700048469E-2</v>
      </c>
      <c r="O75">
        <v>3.0918440817742976E-2</v>
      </c>
      <c r="P75">
        <v>2.9822673202442473E-2</v>
      </c>
      <c r="Q75">
        <v>3.3143968545601865E-2</v>
      </c>
      <c r="R75">
        <v>0.18574684790735319</v>
      </c>
      <c r="S75">
        <v>1.7821052095454206</v>
      </c>
    </row>
    <row r="76" spans="1:19">
      <c r="A76" t="s">
        <v>48</v>
      </c>
      <c r="B76" s="33" t="s">
        <v>116</v>
      </c>
      <c r="C76">
        <v>5.6333965861021795E-6</v>
      </c>
      <c r="D76">
        <v>0</v>
      </c>
      <c r="E76">
        <v>0</v>
      </c>
      <c r="F76">
        <v>0</v>
      </c>
      <c r="G76">
        <v>1.628743053316839E-5</v>
      </c>
      <c r="H76">
        <v>1.9157720267060085E-5</v>
      </c>
      <c r="I76">
        <v>0</v>
      </c>
      <c r="J76">
        <v>0</v>
      </c>
      <c r="K76">
        <v>0</v>
      </c>
      <c r="L76">
        <v>0</v>
      </c>
      <c r="M76">
        <v>0</v>
      </c>
      <c r="N76">
        <v>1.0513705120729355E-4</v>
      </c>
      <c r="O76">
        <v>0.24258464765196663</v>
      </c>
      <c r="P76">
        <v>0.10987341981343945</v>
      </c>
      <c r="Q76">
        <v>3.2724662910794677E-3</v>
      </c>
      <c r="R76">
        <v>2.0352056530725804E-5</v>
      </c>
      <c r="S76">
        <v>0.35589710141152864</v>
      </c>
    </row>
    <row r="77" spans="1:19">
      <c r="A77" t="s">
        <v>48</v>
      </c>
      <c r="B77" s="33" t="s">
        <v>117</v>
      </c>
      <c r="C77">
        <v>1.2124526230268273E-3</v>
      </c>
      <c r="D77">
        <v>0</v>
      </c>
      <c r="E77">
        <v>1.3488965311836409E-5</v>
      </c>
      <c r="F77">
        <v>6.1342119619389734E-6</v>
      </c>
      <c r="G77">
        <v>0.17594015154046971</v>
      </c>
      <c r="H77">
        <v>0</v>
      </c>
      <c r="I77">
        <v>4.9753774185035127E-6</v>
      </c>
      <c r="J77">
        <v>5.4665162120130617E-2</v>
      </c>
      <c r="K77">
        <v>1.4338475117225968E-6</v>
      </c>
      <c r="L77">
        <v>0</v>
      </c>
      <c r="M77">
        <v>1.9210113253791405E-2</v>
      </c>
      <c r="N77">
        <v>7.3693226418924951E-6</v>
      </c>
      <c r="O77">
        <v>0.32168034000721946</v>
      </c>
      <c r="P77">
        <v>6.547633250889362E-3</v>
      </c>
      <c r="Q77">
        <v>5.2017797011245648E-3</v>
      </c>
      <c r="R77">
        <v>0.1990988903505837</v>
      </c>
      <c r="S77">
        <v>0.78358992457208387</v>
      </c>
    </row>
    <row r="78" spans="1:19">
      <c r="A78" t="s">
        <v>48</v>
      </c>
      <c r="B78" s="33" t="s">
        <v>118</v>
      </c>
      <c r="C78">
        <v>9.9378613729959042E-3</v>
      </c>
      <c r="D78">
        <v>1.5603611264847217E-5</v>
      </c>
      <c r="E78">
        <v>0</v>
      </c>
      <c r="F78">
        <v>7.5747208684352252E-2</v>
      </c>
      <c r="G78">
        <v>0.13450635210217143</v>
      </c>
      <c r="H78">
        <v>1.4368290202071421E-5</v>
      </c>
      <c r="I78">
        <v>0</v>
      </c>
      <c r="J78">
        <v>6.7666689332668284E-4</v>
      </c>
      <c r="K78">
        <v>0</v>
      </c>
      <c r="L78">
        <v>0</v>
      </c>
      <c r="M78">
        <v>0</v>
      </c>
      <c r="N78">
        <v>4.2765450114501391E-5</v>
      </c>
      <c r="O78">
        <v>8.0829276896395186E-2</v>
      </c>
      <c r="P78">
        <v>6.452329378149102E-3</v>
      </c>
      <c r="Q78">
        <v>2.1972875449616964</v>
      </c>
      <c r="R78">
        <v>0.18082488075504699</v>
      </c>
      <c r="S78">
        <v>2.6863348583956395</v>
      </c>
    </row>
    <row r="79" spans="1:19">
      <c r="A79" t="s">
        <v>48</v>
      </c>
      <c r="B79" s="33" t="s">
        <v>119</v>
      </c>
      <c r="C79">
        <v>1.5502841712589088E-6</v>
      </c>
      <c r="D79">
        <v>0</v>
      </c>
      <c r="E79">
        <v>4.3936277577792282E-2</v>
      </c>
      <c r="F79">
        <v>7.002384205870249E-2</v>
      </c>
      <c r="G79">
        <v>0</v>
      </c>
      <c r="H79">
        <v>0</v>
      </c>
      <c r="I79">
        <v>1.3014987048975968E-5</v>
      </c>
      <c r="J79">
        <v>0</v>
      </c>
      <c r="K79">
        <v>3.8423600856596352E-7</v>
      </c>
      <c r="L79">
        <v>0.28081141362443418</v>
      </c>
      <c r="M79">
        <v>0.27810353676412092</v>
      </c>
      <c r="N79">
        <v>1.0999121590515415E-2</v>
      </c>
      <c r="O79">
        <v>0.36584095746781031</v>
      </c>
      <c r="P79">
        <v>7.7016220175885053E-3</v>
      </c>
      <c r="Q79">
        <v>4.3300038018796982</v>
      </c>
      <c r="R79">
        <v>3.8093077672861853E-2</v>
      </c>
      <c r="S79">
        <v>5.4255286001613285</v>
      </c>
    </row>
    <row r="80" spans="1:19">
      <c r="A80" t="s">
        <v>48</v>
      </c>
      <c r="B80" s="33" t="s">
        <v>120</v>
      </c>
      <c r="C80">
        <v>0</v>
      </c>
      <c r="D80">
        <v>3.8390879293359603E-6</v>
      </c>
      <c r="E80">
        <v>1.2686414788021239E-5</v>
      </c>
      <c r="F80">
        <v>8.5026635555651708E-5</v>
      </c>
      <c r="G80">
        <v>0.15893270654252234</v>
      </c>
      <c r="H80">
        <v>1.6383982607948155E-5</v>
      </c>
      <c r="I80">
        <v>0</v>
      </c>
      <c r="J80">
        <v>7.4078056235567828</v>
      </c>
      <c r="K80">
        <v>6.5689136730107123E-7</v>
      </c>
      <c r="L80">
        <v>0</v>
      </c>
      <c r="M80">
        <v>1.6193959175646597</v>
      </c>
      <c r="N80">
        <v>2.8717467055351165E-2</v>
      </c>
      <c r="O80">
        <v>8.3496641656211068E-4</v>
      </c>
      <c r="P80">
        <v>2.5553559633134881E-2</v>
      </c>
      <c r="Q80">
        <v>0.35963980876574908</v>
      </c>
      <c r="R80">
        <v>0.22284748715731695</v>
      </c>
      <c r="S80">
        <v>9.8238461297042932</v>
      </c>
    </row>
    <row r="81" spans="1:19">
      <c r="A81" t="s">
        <v>48</v>
      </c>
      <c r="B81" s="33" t="s">
        <v>121</v>
      </c>
      <c r="C81">
        <v>1.1627131284441816E-6</v>
      </c>
      <c r="D81">
        <v>3.8249928948630441E-6</v>
      </c>
      <c r="E81">
        <v>0</v>
      </c>
      <c r="F81">
        <v>3.0671059809694867E-6</v>
      </c>
      <c r="G81">
        <v>5.8812945865760469E-4</v>
      </c>
      <c r="H81">
        <v>0</v>
      </c>
      <c r="I81">
        <v>0.11598647471221746</v>
      </c>
      <c r="J81">
        <v>6.9006197980419017</v>
      </c>
      <c r="K81">
        <v>4.2169651626039473E-3</v>
      </c>
      <c r="L81">
        <v>0</v>
      </c>
      <c r="M81">
        <v>1.3803537273248452</v>
      </c>
      <c r="N81">
        <v>1.8316479241747174E-2</v>
      </c>
      <c r="O81">
        <v>3.0252163165499724E-2</v>
      </c>
      <c r="P81">
        <v>1.9822183285167938E-2</v>
      </c>
      <c r="Q81">
        <v>0.63654737724954202</v>
      </c>
      <c r="R81">
        <v>7.0452029138195371E-2</v>
      </c>
      <c r="S81">
        <v>9.1771633815918676</v>
      </c>
    </row>
    <row r="82" spans="1:19">
      <c r="A82" t="s">
        <v>48</v>
      </c>
      <c r="B82" s="33" t="s">
        <v>122</v>
      </c>
      <c r="C82">
        <v>5.5068523341361697E-7</v>
      </c>
      <c r="D82">
        <v>3.4063136547198614E-2</v>
      </c>
      <c r="E82">
        <v>1.7217394072201131E-2</v>
      </c>
      <c r="F82">
        <v>3.0618716624197795E-4</v>
      </c>
      <c r="G82">
        <v>0</v>
      </c>
      <c r="H82">
        <v>0.12339940298566887</v>
      </c>
      <c r="I82">
        <v>0.21538826707711145</v>
      </c>
      <c r="J82">
        <v>5.0561258348011506E-2</v>
      </c>
      <c r="K82">
        <v>4.0925107205146416E-3</v>
      </c>
      <c r="L82">
        <v>0</v>
      </c>
      <c r="M82">
        <v>0.51139007694675342</v>
      </c>
      <c r="N82">
        <v>2.3417037486659353E-2</v>
      </c>
      <c r="O82">
        <v>1.1818745311046541E-2</v>
      </c>
      <c r="P82">
        <v>0.13640757267342352</v>
      </c>
      <c r="Q82">
        <v>4.1906459232876614E-3</v>
      </c>
      <c r="R82">
        <v>2.0269736071995226E-2</v>
      </c>
      <c r="S82">
        <v>1.1525225220148059</v>
      </c>
    </row>
    <row r="83" spans="1:19">
      <c r="A83" t="s">
        <v>48</v>
      </c>
      <c r="B83" s="33" t="s">
        <v>123</v>
      </c>
      <c r="C83">
        <v>7.7514208562945441E-7</v>
      </c>
      <c r="D83">
        <v>6.1109355387076292E-2</v>
      </c>
      <c r="E83">
        <v>0</v>
      </c>
      <c r="F83">
        <v>4.9339494774258696E-6</v>
      </c>
      <c r="G83">
        <v>1.310051883862684E-5</v>
      </c>
      <c r="H83">
        <v>0.21457571263934838</v>
      </c>
      <c r="I83">
        <v>0</v>
      </c>
      <c r="J83">
        <v>4.5306089189210752E-2</v>
      </c>
      <c r="K83">
        <v>0</v>
      </c>
      <c r="L83">
        <v>0</v>
      </c>
      <c r="M83">
        <v>0.40048884005346963</v>
      </c>
      <c r="N83">
        <v>0.53035422468037297</v>
      </c>
      <c r="O83">
        <v>3.0870698991805057E-3</v>
      </c>
      <c r="P83">
        <v>5.1011454537238876E-2</v>
      </c>
      <c r="Q83">
        <v>8.7151940422813823E-4</v>
      </c>
      <c r="R83">
        <v>1.261000431895809E-5</v>
      </c>
      <c r="S83">
        <v>1.3068356854053036</v>
      </c>
    </row>
    <row r="84" spans="1:19">
      <c r="A84" t="s">
        <v>48</v>
      </c>
      <c r="B84" s="33" t="s">
        <v>124</v>
      </c>
      <c r="C84">
        <v>0</v>
      </c>
      <c r="D84">
        <v>0</v>
      </c>
      <c r="E84">
        <v>0.21883813156904708</v>
      </c>
      <c r="F84">
        <v>0</v>
      </c>
      <c r="G84">
        <v>7.6862259958279111E-3</v>
      </c>
      <c r="H84">
        <v>1.5295620529798271E-4</v>
      </c>
      <c r="I84">
        <v>4.6417269921050774E-6</v>
      </c>
      <c r="J84">
        <v>0</v>
      </c>
      <c r="K84">
        <v>0</v>
      </c>
      <c r="L84">
        <v>0</v>
      </c>
      <c r="M84">
        <v>0.74117820253394484</v>
      </c>
      <c r="N84">
        <v>0.20520543058052709</v>
      </c>
      <c r="O84">
        <v>1.3273972879574103E-2</v>
      </c>
      <c r="P84">
        <v>0.20641693544199669</v>
      </c>
      <c r="Q84">
        <v>0.15872840015640577</v>
      </c>
      <c r="R84">
        <v>8.9376938910305626E-2</v>
      </c>
      <c r="S84">
        <v>1.6408618359996581</v>
      </c>
    </row>
    <row r="85" spans="1:19">
      <c r="A85" t="s">
        <v>48</v>
      </c>
      <c r="B85" s="33" t="s">
        <v>125</v>
      </c>
      <c r="C85">
        <v>8.3918953497903459E-3</v>
      </c>
      <c r="D85">
        <v>0</v>
      </c>
      <c r="E85">
        <v>0</v>
      </c>
      <c r="F85">
        <v>4.0061518875096347E-3</v>
      </c>
      <c r="G85">
        <v>1.0197287929862853E-3</v>
      </c>
      <c r="H85">
        <v>4.0308576071623747E-5</v>
      </c>
      <c r="I85">
        <v>5.1587775455248064E-2</v>
      </c>
      <c r="J85">
        <v>4.9447355024767603E-5</v>
      </c>
      <c r="K85">
        <v>5.5449644037808277E-5</v>
      </c>
      <c r="L85">
        <v>0</v>
      </c>
      <c r="M85">
        <v>0.10050860983048437</v>
      </c>
      <c r="N85">
        <v>0.4919540918066545</v>
      </c>
      <c r="O85">
        <v>1.3400882267592635</v>
      </c>
      <c r="P85">
        <v>6.7988240306526393E-2</v>
      </c>
      <c r="Q85">
        <v>2.7343670437858236E-3</v>
      </c>
      <c r="R85">
        <v>3.7343004517886413E-2</v>
      </c>
      <c r="S85">
        <v>2.1057672973253148</v>
      </c>
    </row>
    <row r="86" spans="1:19">
      <c r="A86" t="s">
        <v>230</v>
      </c>
      <c r="B86" s="33" t="s">
        <v>126</v>
      </c>
      <c r="C86">
        <v>0</v>
      </c>
      <c r="D86">
        <v>1.5150399594939579E-2</v>
      </c>
      <c r="E86">
        <v>0</v>
      </c>
      <c r="F86">
        <v>5.2133692483291583E-4</v>
      </c>
      <c r="G86">
        <v>0</v>
      </c>
      <c r="H86">
        <v>0.35898376110820251</v>
      </c>
      <c r="I86">
        <v>0</v>
      </c>
      <c r="J86">
        <v>0.39435947526033033</v>
      </c>
      <c r="K86">
        <v>0</v>
      </c>
      <c r="L86">
        <v>0.30201928836660841</v>
      </c>
      <c r="M86">
        <v>0.22227607717843512</v>
      </c>
      <c r="N86">
        <v>2.9882551484462283E-2</v>
      </c>
      <c r="O86">
        <v>1.4078043847444235</v>
      </c>
      <c r="P86">
        <v>5.7497936245869852E-2</v>
      </c>
      <c r="Q86">
        <v>9.8027246849028415E-3</v>
      </c>
      <c r="R86">
        <v>3.6004067998618439E-4</v>
      </c>
      <c r="S86">
        <v>2.7986579762734891</v>
      </c>
    </row>
    <row r="87" spans="1:19">
      <c r="A87" t="s">
        <v>48</v>
      </c>
      <c r="B87" s="33" t="s">
        <v>127</v>
      </c>
      <c r="C87">
        <v>3.2618571821352305E-6</v>
      </c>
      <c r="D87">
        <v>0</v>
      </c>
      <c r="E87">
        <v>4.7266336879033588E-2</v>
      </c>
      <c r="F87">
        <v>0</v>
      </c>
      <c r="G87">
        <v>2.4883250098639564E-5</v>
      </c>
      <c r="H87">
        <v>5.9456160707327399E-4</v>
      </c>
      <c r="I87">
        <v>6.7518662375043448E-4</v>
      </c>
      <c r="J87">
        <v>5.6384203929837895E-5</v>
      </c>
      <c r="K87">
        <v>1.7893905433163937E-5</v>
      </c>
      <c r="L87">
        <v>0</v>
      </c>
      <c r="M87">
        <v>9.9773247216546679E-2</v>
      </c>
      <c r="N87">
        <v>5.1592861686735603E-3</v>
      </c>
      <c r="O87">
        <v>1.6987296044587197</v>
      </c>
      <c r="P87">
        <v>4.6239143673929561E-3</v>
      </c>
      <c r="Q87">
        <v>4.7020963279464922E-5</v>
      </c>
      <c r="R87">
        <v>0.22196829754955871</v>
      </c>
      <c r="S87">
        <v>2.0789398790507221</v>
      </c>
    </row>
    <row r="88" spans="1:19">
      <c r="A88" t="s">
        <v>230</v>
      </c>
      <c r="B88" s="33" t="s">
        <v>128</v>
      </c>
      <c r="C88">
        <v>0.10684179561327811</v>
      </c>
      <c r="D88">
        <v>1.5606287773461958E-4</v>
      </c>
      <c r="E88">
        <v>0</v>
      </c>
      <c r="F88">
        <v>9.3715905706837077E-6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2.1900322766725822E-3</v>
      </c>
      <c r="N88">
        <v>0.12530530931831052</v>
      </c>
      <c r="O88">
        <v>0.42975125938244219</v>
      </c>
      <c r="P88">
        <v>1.2737775823723041E-2</v>
      </c>
      <c r="Q88">
        <v>7.0303823468975679E-4</v>
      </c>
      <c r="R88">
        <v>4.6808926099828341E-4</v>
      </c>
      <c r="S88">
        <v>0.6781627343780201</v>
      </c>
    </row>
    <row r="89" spans="1:19">
      <c r="A89" t="s">
        <v>48</v>
      </c>
      <c r="B89" s="33" t="s">
        <v>129</v>
      </c>
      <c r="C89">
        <v>0</v>
      </c>
      <c r="D89">
        <v>0</v>
      </c>
      <c r="E89">
        <v>1.1052585136894777E-4</v>
      </c>
      <c r="F89">
        <v>0</v>
      </c>
      <c r="G89">
        <v>0</v>
      </c>
      <c r="H89">
        <v>0</v>
      </c>
      <c r="I89">
        <v>0</v>
      </c>
      <c r="J89">
        <v>0</v>
      </c>
      <c r="K89">
        <v>4.8417062765704344E-6</v>
      </c>
      <c r="L89">
        <v>4.4909454743446986E-4</v>
      </c>
      <c r="M89">
        <v>3.9089180022983783E-2</v>
      </c>
      <c r="N89">
        <v>7.0231669107840844E-3</v>
      </c>
      <c r="O89">
        <v>0</v>
      </c>
      <c r="P89">
        <v>2.7275742513843682E-3</v>
      </c>
      <c r="Q89">
        <v>3.7642225356535164E-2</v>
      </c>
      <c r="R89">
        <v>1.5225258198370284E-4</v>
      </c>
      <c r="S89">
        <v>8.7198861229012437E-2</v>
      </c>
    </row>
    <row r="90" spans="1:19">
      <c r="A90" t="s">
        <v>48</v>
      </c>
      <c r="B90" s="33" t="s">
        <v>130</v>
      </c>
      <c r="C90">
        <v>1.0690772398757264E-2</v>
      </c>
      <c r="D90">
        <v>0</v>
      </c>
      <c r="E90">
        <v>0</v>
      </c>
      <c r="F90">
        <v>0</v>
      </c>
      <c r="G90">
        <v>1.2221993786809549E-5</v>
      </c>
      <c r="H90">
        <v>1.4375842624758661E-5</v>
      </c>
      <c r="I90">
        <v>0</v>
      </c>
      <c r="J90">
        <v>5.3029523172654081E-5</v>
      </c>
      <c r="K90">
        <v>0</v>
      </c>
      <c r="L90">
        <v>0</v>
      </c>
      <c r="M90">
        <v>8.0137969584569646E-2</v>
      </c>
      <c r="N90">
        <v>2.1323438895635149E-3</v>
      </c>
      <c r="O90">
        <v>0.44955923487060545</v>
      </c>
      <c r="P90">
        <v>4.4147069281841311E-3</v>
      </c>
      <c r="Q90">
        <v>2.4131465879491998E-2</v>
      </c>
      <c r="R90">
        <v>8.3992703601154517E-5</v>
      </c>
      <c r="S90">
        <v>0.5712301136146607</v>
      </c>
    </row>
    <row r="91" spans="1:19">
      <c r="A91" t="s">
        <v>230</v>
      </c>
      <c r="B91" s="33" t="s">
        <v>131</v>
      </c>
      <c r="C91">
        <v>0</v>
      </c>
      <c r="D91">
        <v>4.2227260979466053E-5</v>
      </c>
      <c r="E91">
        <v>0</v>
      </c>
      <c r="F91">
        <v>4.6030772216099081E-6</v>
      </c>
      <c r="G91">
        <v>0</v>
      </c>
      <c r="H91">
        <v>8.3349765106142115E-3</v>
      </c>
      <c r="I91">
        <v>6.9448447337148167E-3</v>
      </c>
      <c r="J91">
        <v>0</v>
      </c>
      <c r="K91">
        <v>2.3385429701350269E-4</v>
      </c>
      <c r="L91">
        <v>0</v>
      </c>
      <c r="M91">
        <v>2.1200691216449741E-4</v>
      </c>
      <c r="N91">
        <v>9.4980231205354926E-4</v>
      </c>
      <c r="O91">
        <v>0.24456641546211699</v>
      </c>
      <c r="P91">
        <v>1.3559038553900393E-2</v>
      </c>
      <c r="Q91">
        <v>8.7892489958960596E-3</v>
      </c>
      <c r="R91">
        <v>5.5742339336319446E-2</v>
      </c>
      <c r="S91">
        <v>0.33937935745211689</v>
      </c>
    </row>
    <row r="92" spans="1:19">
      <c r="A92" t="s">
        <v>48</v>
      </c>
      <c r="B92" s="33" t="s">
        <v>132</v>
      </c>
      <c r="C92">
        <v>1.1633242866793125E-6</v>
      </c>
      <c r="D92">
        <v>2.0700148826158227E-6</v>
      </c>
      <c r="E92">
        <v>0</v>
      </c>
      <c r="F92">
        <v>0</v>
      </c>
      <c r="G92">
        <v>2.1704182651669512E-2</v>
      </c>
      <c r="H92">
        <v>0</v>
      </c>
      <c r="I92">
        <v>0</v>
      </c>
      <c r="J92">
        <v>1.3871883456317846E-4</v>
      </c>
      <c r="K92">
        <v>0</v>
      </c>
      <c r="L92">
        <v>0</v>
      </c>
      <c r="M92">
        <v>4.9263985857805892E-4</v>
      </c>
      <c r="N92">
        <v>6.0997966395959224E-4</v>
      </c>
      <c r="O92">
        <v>0.15670888131839433</v>
      </c>
      <c r="P92">
        <v>6.7362361473755072E-5</v>
      </c>
      <c r="Q92">
        <v>2.0161704576935335E-3</v>
      </c>
      <c r="R92">
        <v>8.9993851439778894E-2</v>
      </c>
      <c r="S92">
        <v>0.27173501992524507</v>
      </c>
    </row>
    <row r="93" spans="1:19">
      <c r="A93" t="s">
        <v>48</v>
      </c>
      <c r="B93" s="33" t="s">
        <v>133</v>
      </c>
      <c r="C93">
        <v>2.7419823278584943E-6</v>
      </c>
      <c r="D93">
        <v>2.0395756923430319E-3</v>
      </c>
      <c r="E93">
        <v>0</v>
      </c>
      <c r="F93">
        <v>8.1988616762762589E-4</v>
      </c>
      <c r="G93">
        <v>0</v>
      </c>
      <c r="H93">
        <v>0</v>
      </c>
      <c r="I93">
        <v>0</v>
      </c>
      <c r="J93">
        <v>8.2711442276320213E-2</v>
      </c>
      <c r="K93">
        <v>0</v>
      </c>
      <c r="L93">
        <v>0</v>
      </c>
      <c r="M93">
        <v>2.2885522307291239E-2</v>
      </c>
      <c r="N93">
        <v>1.5790230562444663E-3</v>
      </c>
      <c r="O93">
        <v>1.6308565311561551E-2</v>
      </c>
      <c r="P93">
        <v>3.3095661149857847E-3</v>
      </c>
      <c r="Q93">
        <v>2.1885812898858603E-4</v>
      </c>
      <c r="R93">
        <v>7.0563028916183157E-2</v>
      </c>
      <c r="S93">
        <v>0.20043820995442729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6.0068118497142109E-2</v>
      </c>
      <c r="F94">
        <v>0</v>
      </c>
      <c r="G94">
        <v>0</v>
      </c>
      <c r="H94">
        <v>0</v>
      </c>
      <c r="I94">
        <v>0</v>
      </c>
      <c r="J94">
        <v>1.0072478073652746E-4</v>
      </c>
      <c r="K94">
        <v>1.3811861410140125E-7</v>
      </c>
      <c r="L94">
        <v>0.38391539290229559</v>
      </c>
      <c r="M94">
        <v>9.6296976081760022E-3</v>
      </c>
      <c r="N94">
        <v>1.9049817036496108E-3</v>
      </c>
      <c r="O94">
        <v>5.3746515684167662E-3</v>
      </c>
      <c r="P94">
        <v>3.551329181235019E-2</v>
      </c>
      <c r="Q94">
        <v>1.1112105042343501E-5</v>
      </c>
      <c r="R94">
        <v>3.6028922940630537E-2</v>
      </c>
      <c r="S94">
        <v>0.53254703203697318</v>
      </c>
    </row>
    <row r="95" spans="1:19">
      <c r="A95" t="s">
        <v>48</v>
      </c>
      <c r="B95" s="33" t="s">
        <v>135</v>
      </c>
      <c r="C95">
        <v>0</v>
      </c>
      <c r="D95">
        <v>4.8372824732467734E-6</v>
      </c>
      <c r="E95">
        <v>0</v>
      </c>
      <c r="F95">
        <v>0</v>
      </c>
      <c r="G95">
        <v>0</v>
      </c>
      <c r="H95">
        <v>0</v>
      </c>
      <c r="I95">
        <v>8.9040611623936172E-4</v>
      </c>
      <c r="J95">
        <v>0</v>
      </c>
      <c r="K95">
        <v>0</v>
      </c>
      <c r="L95">
        <v>0</v>
      </c>
      <c r="M95">
        <v>1.217046968804425E-5</v>
      </c>
      <c r="N95">
        <v>2.7859061271239938E-2</v>
      </c>
      <c r="O95">
        <v>0.1384658245426067</v>
      </c>
      <c r="P95">
        <v>5.3010514399787212E-4</v>
      </c>
      <c r="Q95">
        <v>4.6072926305242845E-3</v>
      </c>
      <c r="R95">
        <v>0.14750070674179483</v>
      </c>
      <c r="S95">
        <v>0.31987040419824098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1.2536981497390798E-6</v>
      </c>
      <c r="J96">
        <v>0</v>
      </c>
      <c r="K96">
        <v>0</v>
      </c>
      <c r="L96">
        <v>0</v>
      </c>
      <c r="M96">
        <v>2.8985398446650379E-3</v>
      </c>
      <c r="N96">
        <v>1.3744013733720806E-3</v>
      </c>
      <c r="O96">
        <v>8.0250271031928833E-2</v>
      </c>
      <c r="P96">
        <v>1.7487018616826333E-3</v>
      </c>
      <c r="Q96">
        <v>4.5210826512800395E-3</v>
      </c>
      <c r="R96">
        <v>3.5632563206533518E-3</v>
      </c>
      <c r="S96">
        <v>9.4357506781534539E-2</v>
      </c>
    </row>
    <row r="97" spans="1:19">
      <c r="A97" t="s">
        <v>48</v>
      </c>
      <c r="B97" s="33" t="s">
        <v>137</v>
      </c>
      <c r="C97">
        <v>1.3586691168917753E-2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4.9473346109607519E-5</v>
      </c>
      <c r="K97">
        <v>3.0305474785108366E-5</v>
      </c>
      <c r="L97">
        <v>0</v>
      </c>
      <c r="M97">
        <v>5.6550415242213603E-3</v>
      </c>
      <c r="N97">
        <v>1.2171643237124385E-4</v>
      </c>
      <c r="O97">
        <v>1.6360815937772486</v>
      </c>
      <c r="P97">
        <v>2.8377893969739887E-3</v>
      </c>
      <c r="Q97">
        <v>3.2768269515166537</v>
      </c>
      <c r="R97">
        <v>1.951750942296826E-3</v>
      </c>
      <c r="S97">
        <v>4.9371413135794455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1.085033709102845E-6</v>
      </c>
      <c r="O98">
        <v>1.960453469157784</v>
      </c>
      <c r="P98">
        <v>2.6603137394118903E-3</v>
      </c>
      <c r="Q98">
        <v>1.7303988706071038</v>
      </c>
      <c r="R98">
        <v>1.3101924465658499E-2</v>
      </c>
      <c r="S98">
        <v>3.7066156630033902</v>
      </c>
    </row>
    <row r="99" spans="1:19">
      <c r="A99" t="s">
        <v>48</v>
      </c>
      <c r="B99" s="33" t="s">
        <v>139</v>
      </c>
      <c r="C99">
        <v>0</v>
      </c>
      <c r="D99">
        <v>2.6149622354809665E-4</v>
      </c>
      <c r="E99">
        <v>3.1967292954959703E-6</v>
      </c>
      <c r="F99">
        <v>0</v>
      </c>
      <c r="G99">
        <v>0</v>
      </c>
      <c r="H99">
        <v>0</v>
      </c>
      <c r="I99">
        <v>2.9296852606108814E-6</v>
      </c>
      <c r="J99">
        <v>0</v>
      </c>
      <c r="K99">
        <v>0</v>
      </c>
      <c r="L99">
        <v>0</v>
      </c>
      <c r="M99">
        <v>1.8815823095508222E-3</v>
      </c>
      <c r="N99">
        <v>4.2450595181264816E-4</v>
      </c>
      <c r="O99">
        <v>4.1320805360953727E-3</v>
      </c>
      <c r="P99">
        <v>1.18680936844342E-2</v>
      </c>
      <c r="Q99">
        <v>0.30904947714580544</v>
      </c>
      <c r="R99">
        <v>7.6658292444285792E-2</v>
      </c>
      <c r="S99">
        <v>0.40428165470996191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6.3908142389635714E-2</v>
      </c>
      <c r="N100">
        <v>2.669479439205702E-4</v>
      </c>
      <c r="O100">
        <v>6.649393587079544E-2</v>
      </c>
      <c r="P100">
        <v>4.2685474353660879E-3</v>
      </c>
      <c r="Q100">
        <v>7.3709148664988788E-3</v>
      </c>
      <c r="R100">
        <v>3.2845829188943299E-5</v>
      </c>
      <c r="S100">
        <v>0.14234133433524221</v>
      </c>
    </row>
    <row r="101" spans="1:19">
      <c r="A101" t="s">
        <v>48</v>
      </c>
      <c r="B101" s="33" t="s">
        <v>141</v>
      </c>
      <c r="C101">
        <v>0</v>
      </c>
      <c r="D101">
        <v>1.767761453663752E-6</v>
      </c>
      <c r="E101">
        <v>0</v>
      </c>
      <c r="F101">
        <v>0</v>
      </c>
      <c r="G101">
        <v>0.24291902378855035</v>
      </c>
      <c r="H101">
        <v>4.7033580154760557E-2</v>
      </c>
      <c r="I101">
        <v>0</v>
      </c>
      <c r="J101">
        <v>12.463518351398193</v>
      </c>
      <c r="K101">
        <v>0</v>
      </c>
      <c r="L101">
        <v>0</v>
      </c>
      <c r="M101">
        <v>1.6654611207968628E-2</v>
      </c>
      <c r="N101">
        <v>1.3802527928731934E-2</v>
      </c>
      <c r="O101">
        <v>7.7886319046115204E-2</v>
      </c>
      <c r="P101">
        <v>1.1881246101406617E-2</v>
      </c>
      <c r="Q101">
        <v>0</v>
      </c>
      <c r="R101">
        <v>4.1337929391509931E-2</v>
      </c>
      <c r="S101">
        <v>12.915035356778617</v>
      </c>
    </row>
    <row r="102" spans="1:19">
      <c r="A102" t="s">
        <v>48</v>
      </c>
      <c r="B102" s="33" t="s">
        <v>142</v>
      </c>
      <c r="C102">
        <v>8.2927424295053953E-5</v>
      </c>
      <c r="D102">
        <v>0</v>
      </c>
      <c r="E102">
        <v>7.4702277395033434E-6</v>
      </c>
      <c r="F102">
        <v>0.1264677659356308</v>
      </c>
      <c r="G102">
        <v>3.3010754467710512E-6</v>
      </c>
      <c r="H102">
        <v>0</v>
      </c>
      <c r="I102">
        <v>7.9638254743414905E-3</v>
      </c>
      <c r="J102">
        <v>0</v>
      </c>
      <c r="K102">
        <v>1.179512109095171E-7</v>
      </c>
      <c r="L102">
        <v>0</v>
      </c>
      <c r="M102">
        <v>1.9449484909728199E-5</v>
      </c>
      <c r="N102">
        <v>1.5913274949852507E-4</v>
      </c>
      <c r="O102">
        <v>7.1803862833064613E-2</v>
      </c>
      <c r="P102">
        <v>2.1778409288657485E-3</v>
      </c>
      <c r="Q102">
        <v>2.4682640287210234E-7</v>
      </c>
      <c r="R102">
        <v>0.18136763148523727</v>
      </c>
      <c r="S102">
        <v>0.39005357239659588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5.4945553421892335E-5</v>
      </c>
      <c r="L103">
        <v>0</v>
      </c>
      <c r="M103">
        <v>1.5483982409136843E-4</v>
      </c>
      <c r="N103">
        <v>4.3105616555649817E-4</v>
      </c>
      <c r="O103">
        <v>7.690177847734958E-3</v>
      </c>
      <c r="P103">
        <v>9.7344375596719601E-5</v>
      </c>
      <c r="Q103">
        <v>0</v>
      </c>
      <c r="R103">
        <v>9.5712353464477928E-2</v>
      </c>
      <c r="S103">
        <v>0.10414071723062079</v>
      </c>
    </row>
    <row r="104" spans="1:19">
      <c r="A104" t="s">
        <v>48</v>
      </c>
      <c r="B104" s="33" t="s">
        <v>144</v>
      </c>
      <c r="C104">
        <v>3.1420579205132526E-7</v>
      </c>
      <c r="D104">
        <v>2.4186412366233867E-6</v>
      </c>
      <c r="E104">
        <v>3.6663042438078719E-4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2.5321910006766757E-2</v>
      </c>
      <c r="N104">
        <v>5.6081706247823604E-6</v>
      </c>
      <c r="O104">
        <v>7.4534134744794756E-3</v>
      </c>
      <c r="P104">
        <v>6.2154891485747044E-2</v>
      </c>
      <c r="Q104">
        <v>1.3840683179466851E-4</v>
      </c>
      <c r="R104">
        <v>1.0822732117148348E-3</v>
      </c>
      <c r="S104">
        <v>9.6525866452566333E-2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</v>
      </c>
      <c r="G105">
        <v>7.7140674381581675E-6</v>
      </c>
      <c r="H105">
        <v>9.0734966349259594E-6</v>
      </c>
      <c r="I105">
        <v>1.0706392910009299E-6</v>
      </c>
      <c r="J105">
        <v>0</v>
      </c>
      <c r="K105">
        <v>1.6138018055222858E-7</v>
      </c>
      <c r="L105">
        <v>0</v>
      </c>
      <c r="M105">
        <v>0</v>
      </c>
      <c r="N105">
        <v>9.7936087317407328E-4</v>
      </c>
      <c r="O105">
        <v>1.1084592773613622E-4</v>
      </c>
      <c r="P105">
        <v>1.9113968782846769E-4</v>
      </c>
      <c r="Q105">
        <v>7.332583922448066E-5</v>
      </c>
      <c r="R105">
        <v>2.6773689604553397E-3</v>
      </c>
      <c r="S105">
        <v>4.050060871804817E-3</v>
      </c>
    </row>
    <row r="106" spans="1:19">
      <c r="A106" t="s">
        <v>48</v>
      </c>
      <c r="B106" s="33" t="s">
        <v>146</v>
      </c>
      <c r="C106">
        <v>0</v>
      </c>
      <c r="D106">
        <v>2.3388319650510248E-3</v>
      </c>
      <c r="E106">
        <v>0.29574691605296266</v>
      </c>
      <c r="F106">
        <v>2.9052909642501845E-6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2.3432574042345777E-3</v>
      </c>
      <c r="M106">
        <v>0</v>
      </c>
      <c r="N106">
        <v>9.1820649214824357E-4</v>
      </c>
      <c r="O106">
        <v>6.4556998793960929E-2</v>
      </c>
      <c r="P106">
        <v>1.4151160747527314E-2</v>
      </c>
      <c r="Q106">
        <v>3.6793608160223812E-8</v>
      </c>
      <c r="R106">
        <v>2.6068791569855421E-6</v>
      </c>
      <c r="S106">
        <v>0.38006092041985085</v>
      </c>
    </row>
    <row r="107" spans="1:19">
      <c r="A107" t="s">
        <v>48</v>
      </c>
      <c r="B107" s="33" t="s">
        <v>147</v>
      </c>
      <c r="C107">
        <v>7.3424697788482263E-7</v>
      </c>
      <c r="D107">
        <v>0</v>
      </c>
      <c r="E107">
        <v>2.7299585489970468E-6</v>
      </c>
      <c r="F107">
        <v>0</v>
      </c>
      <c r="G107">
        <v>0</v>
      </c>
      <c r="H107">
        <v>0</v>
      </c>
      <c r="I107">
        <v>1.4648426294172623E-6</v>
      </c>
      <c r="J107">
        <v>0</v>
      </c>
      <c r="K107">
        <v>0</v>
      </c>
      <c r="L107">
        <v>1.8902172453015993</v>
      </c>
      <c r="M107">
        <v>8.140206148254947E-6</v>
      </c>
      <c r="N107">
        <v>1.0445856145757659E-3</v>
      </c>
      <c r="O107">
        <v>4.1551025447006396E-6</v>
      </c>
      <c r="P107">
        <v>0.13048040291091567</v>
      </c>
      <c r="Q107">
        <v>1.3020648481187891E-5</v>
      </c>
      <c r="R107">
        <v>2.3680858163288576E-7</v>
      </c>
      <c r="S107">
        <v>2.0217727156407364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0.23932138191212715</v>
      </c>
      <c r="F108">
        <v>0</v>
      </c>
      <c r="G108">
        <v>0</v>
      </c>
      <c r="H108">
        <v>0</v>
      </c>
      <c r="I108">
        <v>0</v>
      </c>
      <c r="J108">
        <v>5.2571054413874663E-4</v>
      </c>
      <c r="K108">
        <v>0</v>
      </c>
      <c r="L108">
        <v>0.97242343193559577</v>
      </c>
      <c r="M108">
        <v>0</v>
      </c>
      <c r="N108">
        <v>2.1648800797429146E-2</v>
      </c>
      <c r="O108">
        <v>5.4350343887421104E-2</v>
      </c>
      <c r="P108">
        <v>9.5025503092713848E-3</v>
      </c>
      <c r="Q108">
        <v>1.784101532802012</v>
      </c>
      <c r="R108">
        <v>2.1335472049344162E-4</v>
      </c>
      <c r="S108">
        <v>3.0820871069082614</v>
      </c>
    </row>
    <row r="109" spans="1:19">
      <c r="A109" t="s">
        <v>48</v>
      </c>
      <c r="B109" s="33" t="s">
        <v>149</v>
      </c>
      <c r="C109">
        <v>6.6894421085665456E-2</v>
      </c>
      <c r="D109">
        <v>0</v>
      </c>
      <c r="E109">
        <v>0.30986007229762791</v>
      </c>
      <c r="F109">
        <v>0</v>
      </c>
      <c r="G109">
        <v>0</v>
      </c>
      <c r="H109">
        <v>0</v>
      </c>
      <c r="I109">
        <v>0</v>
      </c>
      <c r="J109">
        <v>1.3362406406258742E-5</v>
      </c>
      <c r="K109">
        <v>0</v>
      </c>
      <c r="L109">
        <v>1.9804191370925111</v>
      </c>
      <c r="M109">
        <v>6.364689759010389E-3</v>
      </c>
      <c r="N109">
        <v>1.0992115309242934E-3</v>
      </c>
      <c r="O109">
        <v>2.7619032833172241E-2</v>
      </c>
      <c r="P109">
        <v>0.14553820800476203</v>
      </c>
      <c r="Q109">
        <v>1.7207166829962262E-2</v>
      </c>
      <c r="R109">
        <v>2.4194859019956994E-3</v>
      </c>
      <c r="S109">
        <v>2.5574347877418404</v>
      </c>
    </row>
    <row r="110" spans="1:19">
      <c r="A110" t="s">
        <v>48</v>
      </c>
      <c r="B110" s="33" t="s">
        <v>150</v>
      </c>
      <c r="C110">
        <v>5.9372082802511272E-3</v>
      </c>
      <c r="D110">
        <v>0</v>
      </c>
      <c r="E110">
        <v>3.7351138679753149E-6</v>
      </c>
      <c r="F110">
        <v>0</v>
      </c>
      <c r="G110">
        <v>2.819068587456286E-6</v>
      </c>
      <c r="H110">
        <v>3.3158654026976819E-6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1.6750815419186438E-4</v>
      </c>
      <c r="O110">
        <v>1.853266001350562E-2</v>
      </c>
      <c r="P110">
        <v>0</v>
      </c>
      <c r="Q110">
        <v>0.94991011852270901</v>
      </c>
      <c r="R110">
        <v>4.2781610266828807E-3</v>
      </c>
      <c r="S110">
        <v>0.97883552604537272</v>
      </c>
    </row>
    <row r="111" spans="1:19">
      <c r="A111" t="s">
        <v>48</v>
      </c>
      <c r="B111" s="33" t="s">
        <v>151</v>
      </c>
      <c r="C111">
        <v>7.008664851200086E-2</v>
      </c>
      <c r="D111">
        <v>0</v>
      </c>
      <c r="E111">
        <v>0</v>
      </c>
      <c r="F111">
        <v>1.0617245127519936E-6</v>
      </c>
      <c r="G111">
        <v>0</v>
      </c>
      <c r="H111">
        <v>0.2334868322634378</v>
      </c>
      <c r="I111">
        <v>0</v>
      </c>
      <c r="J111">
        <v>0</v>
      </c>
      <c r="K111">
        <v>0</v>
      </c>
      <c r="L111">
        <v>0</v>
      </c>
      <c r="M111">
        <v>0.1297578801523116</v>
      </c>
      <c r="N111">
        <v>1.1537339123172785E-2</v>
      </c>
      <c r="O111">
        <v>9.7408180396257649E-2</v>
      </c>
      <c r="P111">
        <v>1.6017253371927609E-2</v>
      </c>
      <c r="Q111">
        <v>5.3949256726355088E-2</v>
      </c>
      <c r="R111">
        <v>9.5267136401844255E-7</v>
      </c>
      <c r="S111">
        <v>0.61224540494151825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3.1225734119288973E-5</v>
      </c>
      <c r="K112">
        <v>0</v>
      </c>
      <c r="L112">
        <v>0</v>
      </c>
      <c r="M112">
        <v>2.100167983272371</v>
      </c>
      <c r="N112">
        <v>0</v>
      </c>
      <c r="O112">
        <v>5.0874038024062429E-4</v>
      </c>
      <c r="P112">
        <v>9.6428556835366663E-2</v>
      </c>
      <c r="Q112">
        <v>0.23199050578698177</v>
      </c>
      <c r="R112">
        <v>2.3548062983991258E-6</v>
      </c>
      <c r="S112">
        <v>2.4291293668154594</v>
      </c>
    </row>
    <row r="113" spans="1:19">
      <c r="A113" t="s">
        <v>230</v>
      </c>
      <c r="B113" s="33" t="s">
        <v>153</v>
      </c>
      <c r="C113">
        <v>2.6832700239509677E-7</v>
      </c>
      <c r="D113">
        <v>1.4636201957074491E-6</v>
      </c>
      <c r="E113">
        <v>0.13154055707596513</v>
      </c>
      <c r="F113">
        <v>0</v>
      </c>
      <c r="G113">
        <v>3.8570337199672622E-6</v>
      </c>
      <c r="H113">
        <v>4.5367483174629797E-6</v>
      </c>
      <c r="I113">
        <v>0</v>
      </c>
      <c r="J113">
        <v>0</v>
      </c>
      <c r="K113">
        <v>0</v>
      </c>
      <c r="L113">
        <v>0</v>
      </c>
      <c r="M113">
        <v>0.2405133943409794</v>
      </c>
      <c r="N113">
        <v>3.3937368009162583E-6</v>
      </c>
      <c r="O113">
        <v>0</v>
      </c>
      <c r="P113">
        <v>4.3469576971801871E-3</v>
      </c>
      <c r="Q113">
        <v>1.0731841186761244</v>
      </c>
      <c r="R113">
        <v>3.2488477538805682E-4</v>
      </c>
      <c r="S113">
        <v>1.4499234320318237</v>
      </c>
    </row>
    <row r="114" spans="1:19">
      <c r="A114" t="s">
        <v>48</v>
      </c>
      <c r="B114" s="33" t="s">
        <v>154</v>
      </c>
      <c r="C114">
        <v>5.1353575341162028E-4</v>
      </c>
      <c r="D114">
        <v>0</v>
      </c>
      <c r="E114">
        <v>0</v>
      </c>
      <c r="F114">
        <v>1.4526454821250923E-6</v>
      </c>
      <c r="G114">
        <v>0</v>
      </c>
      <c r="H114">
        <v>0</v>
      </c>
      <c r="I114">
        <v>0.21948806917627195</v>
      </c>
      <c r="J114">
        <v>6.841903560785795</v>
      </c>
      <c r="K114">
        <v>0</v>
      </c>
      <c r="L114">
        <v>0.48861789798999666</v>
      </c>
      <c r="M114">
        <v>0</v>
      </c>
      <c r="N114">
        <v>5.5113419446897183E-3</v>
      </c>
      <c r="O114">
        <v>0</v>
      </c>
      <c r="P114">
        <v>1.6506725902139863E-2</v>
      </c>
      <c r="Q114">
        <v>0</v>
      </c>
      <c r="R114">
        <v>7.3428886322147946E-2</v>
      </c>
      <c r="S114">
        <v>7.6459714705197257</v>
      </c>
    </row>
    <row r="115" spans="1:19">
      <c r="A115" t="s">
        <v>48</v>
      </c>
      <c r="B115" s="33" t="s">
        <v>155</v>
      </c>
      <c r="C115">
        <v>6.4228556700907991E-2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9.765784525495036E-8</v>
      </c>
      <c r="L115">
        <v>0</v>
      </c>
      <c r="M115">
        <v>3.0000612554204054E-3</v>
      </c>
      <c r="N115">
        <v>6.6657411821324786E-6</v>
      </c>
      <c r="O115">
        <v>1.1926045959370413E-2</v>
      </c>
      <c r="P115">
        <v>1.7916443984706376E-2</v>
      </c>
      <c r="Q115">
        <v>2.0436021941350191E-7</v>
      </c>
      <c r="R115">
        <v>1.7023828192463952E-5</v>
      </c>
      <c r="S115">
        <v>9.7095099488001324E-2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3.6253800733554442E-3</v>
      </c>
      <c r="F116">
        <v>0</v>
      </c>
      <c r="G116">
        <v>0.13335147323428309</v>
      </c>
      <c r="H116">
        <v>0</v>
      </c>
      <c r="I116">
        <v>0</v>
      </c>
      <c r="J116">
        <v>0</v>
      </c>
      <c r="K116">
        <v>7.390838829109514E-3</v>
      </c>
      <c r="L116">
        <v>8.6601755665469682E-3</v>
      </c>
      <c r="M116">
        <v>1.8940933495912304E-3</v>
      </c>
      <c r="N116">
        <v>2.4565729968365702E-2</v>
      </c>
      <c r="O116">
        <v>1.7379146066616613E-2</v>
      </c>
      <c r="P116">
        <v>1.4507382168922334E-3</v>
      </c>
      <c r="Q116">
        <v>0</v>
      </c>
      <c r="R116">
        <v>1.8951315093779897E-2</v>
      </c>
      <c r="S116">
        <v>0.21726889039803154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</v>
      </c>
      <c r="F117">
        <v>6.9429691697609819E-2</v>
      </c>
      <c r="G117">
        <v>1.0246311560990762E-5</v>
      </c>
      <c r="H117">
        <v>0</v>
      </c>
      <c r="I117">
        <v>8.8643707307767272E-7</v>
      </c>
      <c r="J117">
        <v>1.141129331472257E-5</v>
      </c>
      <c r="K117">
        <v>0</v>
      </c>
      <c r="L117">
        <v>0</v>
      </c>
      <c r="M117">
        <v>0.71089318949890412</v>
      </c>
      <c r="N117">
        <v>8.4590677573714856E-8</v>
      </c>
      <c r="O117">
        <v>0</v>
      </c>
      <c r="P117">
        <v>6.4371784808301413E-3</v>
      </c>
      <c r="Q117">
        <v>1.2261659350087939E-6</v>
      </c>
      <c r="R117">
        <v>9.8632000799483421E-3</v>
      </c>
      <c r="S117">
        <v>0.79664711455654924</v>
      </c>
    </row>
    <row r="118" spans="1:19">
      <c r="A118" t="s">
        <v>48</v>
      </c>
      <c r="B118" s="33" t="s">
        <v>158</v>
      </c>
      <c r="C118">
        <v>3.0648193082782882E-4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7.1460167561099297E-8</v>
      </c>
      <c r="O118">
        <v>3.8310920160711248E-5</v>
      </c>
      <c r="P118">
        <v>5.454916521678399E-3</v>
      </c>
      <c r="Q118">
        <v>3.0463311873063503E-8</v>
      </c>
      <c r="R118">
        <v>8.7756982056333754E-2</v>
      </c>
      <c r="S118">
        <v>9.3556793352263412E-2</v>
      </c>
    </row>
    <row r="119" spans="1:19">
      <c r="A119" t="s">
        <v>48</v>
      </c>
      <c r="B119" s="33" t="s">
        <v>159</v>
      </c>
      <c r="C119">
        <v>0</v>
      </c>
      <c r="D119">
        <v>6.4459688850640795E-2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1.4510838443982266E-2</v>
      </c>
      <c r="M119">
        <v>0</v>
      </c>
      <c r="N119">
        <v>4.0762040639457098E-2</v>
      </c>
      <c r="O119">
        <v>0</v>
      </c>
      <c r="P119">
        <v>5.8440106873575814E-2</v>
      </c>
      <c r="Q119">
        <v>1.6545788873969514E-3</v>
      </c>
      <c r="R119">
        <v>3.6976753827424602E-2</v>
      </c>
      <c r="S119">
        <v>0.21680400752245532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2.2602724243370176E-6</v>
      </c>
      <c r="F120">
        <v>0</v>
      </c>
      <c r="G120">
        <v>0</v>
      </c>
      <c r="H120">
        <v>0</v>
      </c>
      <c r="I120">
        <v>0</v>
      </c>
      <c r="J120">
        <v>1.5612867059644486E-5</v>
      </c>
      <c r="K120">
        <v>0</v>
      </c>
      <c r="L120">
        <v>0</v>
      </c>
      <c r="M120">
        <v>0</v>
      </c>
      <c r="N120">
        <v>0</v>
      </c>
      <c r="O120">
        <v>2.5730857174721677E-5</v>
      </c>
      <c r="P120">
        <v>0.25420222160847317</v>
      </c>
      <c r="Q120">
        <v>1.1992185743954309</v>
      </c>
      <c r="R120">
        <v>2.1358984696462358E-6</v>
      </c>
      <c r="S120">
        <v>1.4534665358993379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6.070997200574979E-2</v>
      </c>
      <c r="O121">
        <v>5.4586370563924902E-4</v>
      </c>
      <c r="P121">
        <v>1.7613369942804269E-2</v>
      </c>
      <c r="Q121">
        <v>0.16069546375544519</v>
      </c>
      <c r="R121">
        <v>1.0333151214965142E-3</v>
      </c>
      <c r="S121">
        <v>0.24059798453095027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0.2868119164018843</v>
      </c>
      <c r="O122">
        <v>2.8025419792479624</v>
      </c>
      <c r="P122">
        <v>4.6579314424697316E-3</v>
      </c>
      <c r="Q122">
        <v>0.47257794859299906</v>
      </c>
      <c r="R122">
        <v>0</v>
      </c>
      <c r="S122">
        <v>3.5665897756855429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1.7708240702710043E-2</v>
      </c>
      <c r="F123">
        <v>8.7905607193405899E-7</v>
      </c>
      <c r="G123">
        <v>2.3340511869918146E-6</v>
      </c>
      <c r="H123">
        <v>2.7453747009076324E-6</v>
      </c>
      <c r="I123">
        <v>0</v>
      </c>
      <c r="J123">
        <v>0</v>
      </c>
      <c r="K123">
        <v>0</v>
      </c>
      <c r="L123">
        <v>0</v>
      </c>
      <c r="M123">
        <v>0.1787245349398745</v>
      </c>
      <c r="N123">
        <v>0.59366202527324319</v>
      </c>
      <c r="O123">
        <v>3.1860206008218483E-3</v>
      </c>
      <c r="P123">
        <v>9.2419738869864432E-5</v>
      </c>
      <c r="Q123">
        <v>0</v>
      </c>
      <c r="R123">
        <v>3.4868989118308491E-6</v>
      </c>
      <c r="S123">
        <v>0.79338268663616418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0.11317927641286474</v>
      </c>
      <c r="M124">
        <v>0</v>
      </c>
      <c r="N124">
        <v>4.3106547950092278E-2</v>
      </c>
      <c r="O124">
        <v>0.75189233413649958</v>
      </c>
      <c r="P124">
        <v>4.0317782145354641E-2</v>
      </c>
      <c r="Q124">
        <v>0.11297220783285411</v>
      </c>
      <c r="R124">
        <v>1.7374520702162499E-5</v>
      </c>
      <c r="S124">
        <v>1.0614855229983959</v>
      </c>
    </row>
    <row r="125" spans="1:19">
      <c r="A125" t="s">
        <v>48</v>
      </c>
      <c r="B125" s="33" t="s">
        <v>165</v>
      </c>
      <c r="C125">
        <v>4.0056147657923091E-3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8.0480169302177273E-4</v>
      </c>
      <c r="Q125">
        <v>0</v>
      </c>
      <c r="R125">
        <v>1.0157905817557378E-2</v>
      </c>
      <c r="S125">
        <v>1.4968322276331492E-2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4.5612690405238254</v>
      </c>
      <c r="K126">
        <v>0</v>
      </c>
      <c r="L126">
        <v>0</v>
      </c>
      <c r="M126">
        <v>0</v>
      </c>
      <c r="N126">
        <v>0</v>
      </c>
      <c r="O126">
        <v>2.015891064846187E-2</v>
      </c>
      <c r="P126">
        <v>3.4847682431372817E-2</v>
      </c>
      <c r="Q126">
        <v>0</v>
      </c>
      <c r="R126">
        <v>0</v>
      </c>
      <c r="S126">
        <v>4.6162756336034363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6.9083638119593616E-4</v>
      </c>
      <c r="O127">
        <v>0</v>
      </c>
      <c r="P127">
        <v>6.8855487404562155E-4</v>
      </c>
      <c r="Q127">
        <v>0</v>
      </c>
      <c r="R127">
        <v>0</v>
      </c>
      <c r="S127">
        <v>1.3793912553410337E-3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2.9878786528954038E-3</v>
      </c>
      <c r="O128">
        <v>0</v>
      </c>
      <c r="P128">
        <v>4.9461848661138674E-3</v>
      </c>
      <c r="Q128">
        <v>0</v>
      </c>
      <c r="R128">
        <v>0.10547671110275303</v>
      </c>
      <c r="S128">
        <v>0.11341077462168414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9.8484622199634941E-6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1.4513165090335178E-4</v>
      </c>
      <c r="Q129">
        <v>2.7576314789712342E-4</v>
      </c>
      <c r="R129">
        <v>0</v>
      </c>
      <c r="S129">
        <v>4.3074326106307126E-4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0.12817362995101789</v>
      </c>
      <c r="I130">
        <v>0</v>
      </c>
      <c r="J130">
        <v>9.4479938468339242E-6</v>
      </c>
      <c r="K130">
        <v>0</v>
      </c>
      <c r="L130">
        <v>0</v>
      </c>
      <c r="M130">
        <v>0</v>
      </c>
      <c r="N130">
        <v>9.1875885864567408E-5</v>
      </c>
      <c r="O130">
        <v>0</v>
      </c>
      <c r="P130">
        <v>7.3960571935849373E-3</v>
      </c>
      <c r="Q130">
        <v>0.22948618125101916</v>
      </c>
      <c r="R130">
        <v>1.2644593490598766E-2</v>
      </c>
      <c r="S130">
        <v>0.3778017857659961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8.8900982156188135E-2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4.922676336798304E-2</v>
      </c>
      <c r="N131">
        <v>5.8143737033411469E-3</v>
      </c>
      <c r="O131">
        <v>0.29074692606809549</v>
      </c>
      <c r="P131">
        <v>3.3250113803973136E-4</v>
      </c>
      <c r="Q131">
        <v>2.6782577292578935E-2</v>
      </c>
      <c r="R131">
        <v>0</v>
      </c>
      <c r="S131">
        <v>0.46180412372632418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4.6282904897586352E-2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0.6289473817083433</v>
      </c>
      <c r="N132">
        <v>5.188669216984465E-4</v>
      </c>
      <c r="O132">
        <v>0</v>
      </c>
      <c r="P132">
        <v>1.0307383717577778E-2</v>
      </c>
      <c r="Q132">
        <v>7.8762991432171248E-2</v>
      </c>
      <c r="R132">
        <v>1.5138423884387464E-2</v>
      </c>
      <c r="S132">
        <v>0.77995795256163092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0.54595352699007549</v>
      </c>
      <c r="N133">
        <v>7.0594552425973234E-9</v>
      </c>
      <c r="O133">
        <v>0</v>
      </c>
      <c r="P133">
        <v>1.7065817866779298E-4</v>
      </c>
      <c r="Q133">
        <v>3.4327758364042893E-2</v>
      </c>
      <c r="R133">
        <v>3.9978826379723387E-2</v>
      </c>
      <c r="S133">
        <v>0.62043077697217086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0.13203089230205478</v>
      </c>
      <c r="N134">
        <v>4.4675835653151807E-7</v>
      </c>
      <c r="O134">
        <v>0</v>
      </c>
      <c r="P134">
        <v>2.2776388735934461E-5</v>
      </c>
      <c r="Q134">
        <v>0.58912917170979995</v>
      </c>
      <c r="R134">
        <v>7.5784084803963481E-2</v>
      </c>
      <c r="S134">
        <v>0.79696737196286449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0.12048894699775303</v>
      </c>
      <c r="J135">
        <v>0</v>
      </c>
      <c r="K135">
        <v>0</v>
      </c>
      <c r="L135">
        <v>0</v>
      </c>
      <c r="M135">
        <v>3.1310219128499739E-5</v>
      </c>
      <c r="N135">
        <v>3.9868115919716729E-8</v>
      </c>
      <c r="O135">
        <v>0</v>
      </c>
      <c r="P135">
        <v>0</v>
      </c>
      <c r="Q135">
        <v>1.8828701305466211E-2</v>
      </c>
      <c r="R135">
        <v>0</v>
      </c>
      <c r="S135">
        <v>0.13934899839023274</v>
      </c>
    </row>
    <row r="136" spans="1:19">
      <c r="A136" t="s">
        <v>48</v>
      </c>
      <c r="B136" s="33" t="s">
        <v>176</v>
      </c>
      <c r="C136">
        <v>0</v>
      </c>
      <c r="D136">
        <v>2.760019843783823E-6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1.7096448397637687E-3</v>
      </c>
      <c r="N136">
        <v>3.4243541315959192E-4</v>
      </c>
      <c r="O136">
        <v>0</v>
      </c>
      <c r="P136">
        <v>6.6119317949642209E-6</v>
      </c>
      <c r="Q136">
        <v>0</v>
      </c>
      <c r="R136">
        <v>6.7429607783324741E-3</v>
      </c>
      <c r="S136">
        <v>8.804412982726717E-3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0.76021150675398985</v>
      </c>
      <c r="K137">
        <v>0</v>
      </c>
      <c r="L137">
        <v>0</v>
      </c>
      <c r="M137">
        <v>1.0499157694709993E-3</v>
      </c>
      <c r="N137">
        <v>0</v>
      </c>
      <c r="O137">
        <v>2.732388986325418E-2</v>
      </c>
      <c r="P137">
        <v>1.8968913735761816E-5</v>
      </c>
      <c r="Q137">
        <v>0</v>
      </c>
      <c r="R137">
        <v>0</v>
      </c>
      <c r="S137">
        <v>0.78860428130053606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9.2579951349591738E-6</v>
      </c>
      <c r="J138">
        <v>0</v>
      </c>
      <c r="K138">
        <v>4.0574178442088771E-3</v>
      </c>
      <c r="L138">
        <v>0</v>
      </c>
      <c r="M138">
        <v>0</v>
      </c>
      <c r="N138">
        <v>1.3474661852765024E-2</v>
      </c>
      <c r="O138">
        <v>0</v>
      </c>
      <c r="P138">
        <v>1.0647027448865032E-2</v>
      </c>
      <c r="Q138">
        <v>3.0228351022287825E-6</v>
      </c>
      <c r="R138">
        <v>0</v>
      </c>
      <c r="S138">
        <v>2.8191387976107762E-2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0.39024538509482909</v>
      </c>
      <c r="N139">
        <v>6.4813761347082277E-4</v>
      </c>
      <c r="O139">
        <v>0</v>
      </c>
      <c r="P139">
        <v>2.4880383841079379E-3</v>
      </c>
      <c r="Q139">
        <v>4.5266849298286616E-5</v>
      </c>
      <c r="R139">
        <v>0</v>
      </c>
      <c r="S139">
        <v>0.39342682794153916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1.6715975341696776E-6</v>
      </c>
      <c r="J140">
        <v>0</v>
      </c>
      <c r="K140">
        <v>0</v>
      </c>
      <c r="L140">
        <v>0</v>
      </c>
      <c r="M140">
        <v>9.3690466087537061E-6</v>
      </c>
      <c r="N140">
        <v>8.6481900751778085E-8</v>
      </c>
      <c r="O140">
        <v>0</v>
      </c>
      <c r="P140">
        <v>1.4838962380636644E-4</v>
      </c>
      <c r="Q140">
        <v>0</v>
      </c>
      <c r="R140">
        <v>0</v>
      </c>
      <c r="S140">
        <v>1.5951674981806718E-4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2.030647823260523E-2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2.9985229332396557E-5</v>
      </c>
      <c r="N141">
        <v>0</v>
      </c>
      <c r="O141">
        <v>4.3286520764240777E-5</v>
      </c>
      <c r="P141">
        <v>2.6124163669159373E-2</v>
      </c>
      <c r="Q141">
        <v>1.3243396637108162E-6</v>
      </c>
      <c r="R141">
        <v>2.7766017851149627E-5</v>
      </c>
      <c r="S141">
        <v>4.6533004009233991E-2</v>
      </c>
    </row>
    <row r="142" spans="1:19">
      <c r="A142" t="s">
        <v>48</v>
      </c>
      <c r="B142" s="33" t="s">
        <v>182</v>
      </c>
      <c r="C142">
        <v>8.964247116815649E-3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3.1174519043997151E-7</v>
      </c>
      <c r="L142">
        <v>2.3189600803263488E-2</v>
      </c>
      <c r="M142">
        <v>0</v>
      </c>
      <c r="N142">
        <v>0</v>
      </c>
      <c r="O142">
        <v>0</v>
      </c>
      <c r="P142">
        <v>6.7174050943989982E-3</v>
      </c>
      <c r="Q142">
        <v>9.1822765953963881E-4</v>
      </c>
      <c r="R142">
        <v>5.4345855294712919E-4</v>
      </c>
      <c r="S142">
        <v>4.0333250972366841E-2</v>
      </c>
    </row>
    <row r="143" spans="1:19">
      <c r="A143" t="s">
        <v>48</v>
      </c>
      <c r="B143" s="33" t="s">
        <v>183</v>
      </c>
      <c r="C143">
        <v>0</v>
      </c>
      <c r="D143">
        <v>3.5385431484109553E-2</v>
      </c>
      <c r="E143">
        <v>4.2623057296964362E-6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2.2376501081815547E-2</v>
      </c>
      <c r="O143">
        <v>3.078532963214343</v>
      </c>
      <c r="P143">
        <v>6.8460440932227584E-5</v>
      </c>
      <c r="Q143">
        <v>0</v>
      </c>
      <c r="R143">
        <v>2.105539749479135E-3</v>
      </c>
      <c r="S143">
        <v>3.1384731582762697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0</v>
      </c>
      <c r="G144">
        <v>1.4816830359364985E-2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1.036178986169034E-6</v>
      </c>
      <c r="O144">
        <v>4.1120181236919962E-5</v>
      </c>
      <c r="P144">
        <v>0.1471029880990109</v>
      </c>
      <c r="Q144">
        <v>1.2304281233355141E-4</v>
      </c>
      <c r="R144">
        <v>7.6414838538781282E-2</v>
      </c>
      <c r="S144">
        <v>0.23849985616948288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7.7138174829314288E-3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3.3050305416960413E-2</v>
      </c>
      <c r="O145">
        <v>1.3931001370202409</v>
      </c>
      <c r="P145">
        <v>1.3443180790773113E-7</v>
      </c>
      <c r="Q145">
        <v>3.6184792331539484E-4</v>
      </c>
      <c r="R145">
        <v>8.8935131400091905E-4</v>
      </c>
      <c r="S145">
        <v>1.4351155935895576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1.6576788222089078E-6</v>
      </c>
      <c r="G146">
        <v>4.4014339302123062E-6</v>
      </c>
      <c r="H146">
        <v>5.1770867024458767E-6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0.14824388903761587</v>
      </c>
      <c r="P146">
        <v>3.5826975877384371E-4</v>
      </c>
      <c r="Q146">
        <v>0</v>
      </c>
      <c r="R146">
        <v>7.944369226464687E-5</v>
      </c>
      <c r="S146">
        <v>0.14869283868779348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8.5449086634007188E-2</v>
      </c>
      <c r="I147">
        <v>0</v>
      </c>
      <c r="J147">
        <v>0</v>
      </c>
      <c r="K147">
        <v>0</v>
      </c>
      <c r="L147">
        <v>0</v>
      </c>
      <c r="M147">
        <v>9.8111624464962688E-2</v>
      </c>
      <c r="N147">
        <v>0.48313970390151795</v>
      </c>
      <c r="O147">
        <v>0.41278647375938249</v>
      </c>
      <c r="P147">
        <v>1.051903680249211E-5</v>
      </c>
      <c r="Q147">
        <v>0</v>
      </c>
      <c r="R147">
        <v>6.662423676310425E-3</v>
      </c>
      <c r="S147">
        <v>1.0861598314727416</v>
      </c>
    </row>
    <row r="148" spans="1:19">
      <c r="A148" t="s">
        <v>48</v>
      </c>
      <c r="B148" s="33" t="s">
        <v>188</v>
      </c>
      <c r="C148">
        <v>4.1894105651252289E-7</v>
      </c>
      <c r="D148">
        <v>2.7189062623556026E-6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7.5385914328762738E-6</v>
      </c>
      <c r="N148">
        <v>2.0208257592457812E-4</v>
      </c>
      <c r="O148">
        <v>0</v>
      </c>
      <c r="P148">
        <v>3.8824163116402133E-5</v>
      </c>
      <c r="Q148">
        <v>8.6501621410661755E-5</v>
      </c>
      <c r="R148">
        <v>7.1962347537564142E-3</v>
      </c>
      <c r="S148">
        <v>7.5343195528603246E-3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2.3760818615183865E-2</v>
      </c>
      <c r="O149">
        <v>0.12540619582188128</v>
      </c>
      <c r="P149">
        <v>4.0872753507859017E-2</v>
      </c>
      <c r="Q149">
        <v>1.9743788834517773E-2</v>
      </c>
      <c r="R149">
        <v>0</v>
      </c>
      <c r="S149">
        <v>0.2097835567792572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3.4925153297251654E-3</v>
      </c>
      <c r="K150">
        <v>0</v>
      </c>
      <c r="L150">
        <v>0</v>
      </c>
      <c r="M150">
        <v>3.7764021118107394E-3</v>
      </c>
      <c r="N150">
        <v>3.8787886180138287E-3</v>
      </c>
      <c r="O150">
        <v>0</v>
      </c>
      <c r="P150">
        <v>7.3559334124446707E-3</v>
      </c>
      <c r="Q150">
        <v>0</v>
      </c>
      <c r="R150">
        <v>1.0968007586598105E-6</v>
      </c>
      <c r="S150">
        <v>1.8504736272916489E-2</v>
      </c>
    </row>
    <row r="151" spans="1:19">
      <c r="A151" t="s">
        <v>48</v>
      </c>
      <c r="B151" s="33" t="s">
        <v>191</v>
      </c>
      <c r="C151">
        <v>0</v>
      </c>
      <c r="D151">
        <v>1.3800099218919115E-6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0.26788323002983816</v>
      </c>
      <c r="N151">
        <v>3.6129040631038833E-4</v>
      </c>
      <c r="O151">
        <v>0</v>
      </c>
      <c r="P151">
        <v>1.5435284623777079E-6</v>
      </c>
      <c r="Q151">
        <v>0</v>
      </c>
      <c r="R151">
        <v>5.7902303576156555E-2</v>
      </c>
      <c r="S151">
        <v>0.32614974755085768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9.2079076030593399E-8</v>
      </c>
      <c r="L152">
        <v>0</v>
      </c>
      <c r="M152">
        <v>0.54442548256926671</v>
      </c>
      <c r="N152">
        <v>2.5040632785078287E-5</v>
      </c>
      <c r="O152">
        <v>0</v>
      </c>
      <c r="P152">
        <v>1.29948484535376E-2</v>
      </c>
      <c r="Q152">
        <v>1.9268600226496346E-7</v>
      </c>
      <c r="R152">
        <v>2.1740806194827655E-2</v>
      </c>
      <c r="S152">
        <v>0.57918646261566664</v>
      </c>
    </row>
    <row r="153" spans="1:19">
      <c r="A153" t="s">
        <v>48</v>
      </c>
      <c r="B153" s="33" t="s">
        <v>193</v>
      </c>
      <c r="C153">
        <v>0</v>
      </c>
      <c r="D153">
        <v>2.3570152714036396E-6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1.7816541884485559E-5</v>
      </c>
      <c r="K153">
        <v>0</v>
      </c>
      <c r="L153">
        <v>0</v>
      </c>
      <c r="M153">
        <v>0</v>
      </c>
      <c r="N153">
        <v>1.4140358068459591E-5</v>
      </c>
      <c r="O153">
        <v>0</v>
      </c>
      <c r="P153">
        <v>3.2326920344942778E-3</v>
      </c>
      <c r="Q153">
        <v>0.32309651317937949</v>
      </c>
      <c r="R153">
        <v>2.8441773025633665E-7</v>
      </c>
      <c r="S153">
        <v>0.32636380354699668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8.357987670848388E-7</v>
      </c>
      <c r="J154">
        <v>0</v>
      </c>
      <c r="K154">
        <v>1.5726828117568203E-7</v>
      </c>
      <c r="L154">
        <v>0</v>
      </c>
      <c r="M154">
        <v>8.8025239444988301E-2</v>
      </c>
      <c r="N154">
        <v>4.3240948599532203E-8</v>
      </c>
      <c r="O154">
        <v>0</v>
      </c>
      <c r="P154">
        <v>3.0482753767202553E-4</v>
      </c>
      <c r="Q154">
        <v>0.39549240064853564</v>
      </c>
      <c r="R154">
        <v>0</v>
      </c>
      <c r="S154">
        <v>0.48382350393899287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8.0325964665167504E-2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2.1643260367909534E-5</v>
      </c>
      <c r="P155">
        <v>1.395920001812101E-6</v>
      </c>
      <c r="Q155">
        <v>2.8723079026349296E-8</v>
      </c>
      <c r="R155">
        <v>0</v>
      </c>
      <c r="S155">
        <v>8.0349032568619805E-2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1.4275190540757876E-6</v>
      </c>
      <c r="J156">
        <v>0</v>
      </c>
      <c r="K156">
        <v>0</v>
      </c>
      <c r="L156">
        <v>0</v>
      </c>
      <c r="M156">
        <v>7.9327971320708457E-6</v>
      </c>
      <c r="N156">
        <v>7.3854234727832591E-8</v>
      </c>
      <c r="O156">
        <v>1.1888915196323069E-5</v>
      </c>
      <c r="P156">
        <v>3.3699168874079533E-5</v>
      </c>
      <c r="Q156">
        <v>8.6060271939501831E-2</v>
      </c>
      <c r="R156">
        <v>5.1562627216341639E-3</v>
      </c>
      <c r="S156">
        <v>9.1271556915444307E-2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2.1311528648482181E-6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1.0979312693564225E-3</v>
      </c>
      <c r="N157">
        <v>0</v>
      </c>
      <c r="O157">
        <v>0.15476624086542756</v>
      </c>
      <c r="P157">
        <v>1.8335971176952626E-6</v>
      </c>
      <c r="Q157">
        <v>0.11968052733972456</v>
      </c>
      <c r="R157">
        <v>0</v>
      </c>
      <c r="S157">
        <v>0.27554866422474333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6.9318061815693E-4</v>
      </c>
      <c r="N158">
        <v>0</v>
      </c>
      <c r="O158">
        <v>0</v>
      </c>
      <c r="P158">
        <v>1.2950441536929702E-6</v>
      </c>
      <c r="Q158">
        <v>3.1059845596814739E-3</v>
      </c>
      <c r="R158">
        <v>9.6817760137923869E-6</v>
      </c>
      <c r="S158">
        <v>3.810141997860228E-3</v>
      </c>
    </row>
    <row r="159" spans="1:19">
      <c r="A159" t="s">
        <v>48</v>
      </c>
      <c r="B159" s="33" t="s">
        <v>199</v>
      </c>
      <c r="C159">
        <v>0</v>
      </c>
      <c r="D159">
        <v>0</v>
      </c>
      <c r="E159">
        <v>3.6399447331803003E-6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2.7048224573711366E-3</v>
      </c>
      <c r="L159">
        <v>0</v>
      </c>
      <c r="M159">
        <v>0.2601635057015983</v>
      </c>
      <c r="N159">
        <v>0</v>
      </c>
      <c r="O159">
        <v>0</v>
      </c>
      <c r="P159">
        <v>7.0976739712627079E-3</v>
      </c>
      <c r="Q159">
        <v>2.5293855656684627E-2</v>
      </c>
      <c r="R159">
        <v>1.3435874635092659E-6</v>
      </c>
      <c r="S159">
        <v>0.29526484131929465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7.0271256161547058E-5</v>
      </c>
      <c r="H160">
        <v>2.5885433494465815E-6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8.990291679321416E-3</v>
      </c>
      <c r="O160">
        <v>0</v>
      </c>
      <c r="P160">
        <v>4.4404985954002996E-3</v>
      </c>
      <c r="Q160">
        <v>4.3910733609578756E-2</v>
      </c>
      <c r="R160">
        <v>2.5440008712962481E-6</v>
      </c>
      <c r="S160">
        <v>5.7416927684585062E-2</v>
      </c>
    </row>
    <row r="161" spans="1:19">
      <c r="A161" t="s">
        <v>48</v>
      </c>
      <c r="B161" s="33" t="s">
        <v>201</v>
      </c>
      <c r="C161">
        <v>0.19608599295648954</v>
      </c>
      <c r="D161">
        <v>2.754417084651628E-2</v>
      </c>
      <c r="E161">
        <v>0.86691683448081136</v>
      </c>
      <c r="F161">
        <v>1.4623918328654728E-2</v>
      </c>
      <c r="G161">
        <v>7.0128847880178924E-2</v>
      </c>
      <c r="H161">
        <v>0.13351493729652475</v>
      </c>
      <c r="I161">
        <v>1.3451652150447302E-2</v>
      </c>
      <c r="J161">
        <v>6.7681172157572576</v>
      </c>
      <c r="K161">
        <v>4.5314874659585502E-4</v>
      </c>
      <c r="L161">
        <v>5.5407142961703357</v>
      </c>
      <c r="M161">
        <v>0.62806108873397193</v>
      </c>
      <c r="N161">
        <v>0.4557604062880749</v>
      </c>
      <c r="O161">
        <v>4.56052428825231</v>
      </c>
      <c r="P161">
        <v>0.7528059676732255</v>
      </c>
      <c r="Q161">
        <v>2.692842760485874</v>
      </c>
      <c r="R161">
        <v>0.3656871212359647</v>
      </c>
      <c r="S161">
        <v>23.087232647283486</v>
      </c>
    </row>
    <row r="162" spans="1:19">
      <c r="A162" t="s">
        <v>48</v>
      </c>
      <c r="B162" s="33" t="s">
        <v>202</v>
      </c>
      <c r="C162">
        <v>5.4048704707874151E-2</v>
      </c>
      <c r="D162">
        <v>3.5035017198126628E-2</v>
      </c>
      <c r="E162">
        <v>0.23895472110508109</v>
      </c>
      <c r="F162">
        <v>9.9904770619655192E-2</v>
      </c>
      <c r="G162">
        <v>0.51799009189002732</v>
      </c>
      <c r="H162">
        <v>0.52584812131854619</v>
      </c>
      <c r="I162">
        <v>0.12886032500702171</v>
      </c>
      <c r="J162">
        <v>4.3794944648745684</v>
      </c>
      <c r="K162">
        <v>2.3543159702197336E-3</v>
      </c>
      <c r="L162">
        <v>1.3090623198291951</v>
      </c>
      <c r="M162">
        <v>2.5745845990936402</v>
      </c>
      <c r="N162">
        <v>0.2613652015626684</v>
      </c>
      <c r="O162">
        <v>1.4347635020762368</v>
      </c>
      <c r="P162">
        <v>0.33957373769615273</v>
      </c>
      <c r="Q162">
        <v>1.8824154076587121</v>
      </c>
      <c r="R162">
        <v>1.0911083514365245</v>
      </c>
      <c r="S162">
        <v>14.875363652045053</v>
      </c>
    </row>
    <row r="163" spans="1:19">
      <c r="A163" t="s">
        <v>48</v>
      </c>
      <c r="B163" s="33" t="s">
        <v>203</v>
      </c>
      <c r="C163">
        <v>3.5542429439150425E-5</v>
      </c>
      <c r="D163">
        <v>0.1565265847700017</v>
      </c>
      <c r="E163">
        <v>1.5753923938532921E-4</v>
      </c>
      <c r="F163">
        <v>6.1501362544049698E-3</v>
      </c>
      <c r="G163">
        <v>3.2809505531032457E-2</v>
      </c>
      <c r="H163">
        <v>0.39727890023146273</v>
      </c>
      <c r="I163">
        <v>0.63318512547551009</v>
      </c>
      <c r="J163">
        <v>7.0244646698540691E-3</v>
      </c>
      <c r="K163">
        <v>2.1462913705538877E-3</v>
      </c>
      <c r="L163">
        <v>0.21917938843988338</v>
      </c>
      <c r="M163">
        <v>7.6135153867469398</v>
      </c>
      <c r="N163">
        <v>1.0330891065257006</v>
      </c>
      <c r="O163">
        <v>4.7426141573807286</v>
      </c>
      <c r="P163">
        <v>0.33290156791199621</v>
      </c>
      <c r="Q163">
        <v>0.59566321723883675</v>
      </c>
      <c r="R163">
        <v>0.484957775310356</v>
      </c>
      <c r="S163">
        <v>16.25723468952674</v>
      </c>
    </row>
    <row r="164" spans="1:19">
      <c r="A164" t="s">
        <v>230</v>
      </c>
      <c r="B164" s="33" t="s">
        <v>204</v>
      </c>
      <c r="C164">
        <v>1.0440275936619337E-2</v>
      </c>
      <c r="D164">
        <v>0.11800098411631899</v>
      </c>
      <c r="E164">
        <v>0.32857317042324397</v>
      </c>
      <c r="F164">
        <v>9.4667722167596224E-5</v>
      </c>
      <c r="G164">
        <v>5.9897009938936208E-4</v>
      </c>
      <c r="H164">
        <v>5.7526880684321213E-2</v>
      </c>
      <c r="I164">
        <v>0.38120676580281909</v>
      </c>
      <c r="J164">
        <v>4.5727939037899432</v>
      </c>
      <c r="K164">
        <v>1.4499938174088456E-3</v>
      </c>
      <c r="L164">
        <v>1.3783802183070435</v>
      </c>
      <c r="M164">
        <v>2.4440484178702775</v>
      </c>
      <c r="N164">
        <v>0.22353876899880731</v>
      </c>
      <c r="O164">
        <v>5.6061428899186581</v>
      </c>
      <c r="P164">
        <v>0.25227854562820795</v>
      </c>
      <c r="Q164">
        <v>2.3458947016340801</v>
      </c>
      <c r="R164">
        <v>0.18865823510006408</v>
      </c>
      <c r="S164">
        <v>17.909627389848879</v>
      </c>
    </row>
    <row r="165" spans="1:19">
      <c r="A165" t="s">
        <v>48</v>
      </c>
      <c r="B165" s="33" t="s">
        <v>205</v>
      </c>
      <c r="C165">
        <v>4.043012186707573E-2</v>
      </c>
      <c r="D165">
        <v>1.7531863348001941E-2</v>
      </c>
      <c r="E165">
        <v>1.9430253030332523E-2</v>
      </c>
      <c r="F165">
        <v>4.9640933459522696E-2</v>
      </c>
      <c r="G165">
        <v>0.26482849312915846</v>
      </c>
      <c r="H165">
        <v>5.6329789846643052E-4</v>
      </c>
      <c r="I165">
        <v>6.329525270135683E-2</v>
      </c>
      <c r="J165">
        <v>3.0485292691933523</v>
      </c>
      <c r="K165">
        <v>2.0996283180452213E-4</v>
      </c>
      <c r="L165">
        <v>0</v>
      </c>
      <c r="M165">
        <v>0.193705507131682</v>
      </c>
      <c r="N165">
        <v>0.56425136277297838</v>
      </c>
      <c r="O165">
        <v>1.7079834996369812</v>
      </c>
      <c r="P165">
        <v>0.10430484195715195</v>
      </c>
      <c r="Q165">
        <v>1.3963669462772543</v>
      </c>
      <c r="R165">
        <v>0.55384488266908249</v>
      </c>
      <c r="S165">
        <v>8.0249164879038517</v>
      </c>
    </row>
    <row r="166" spans="1:19">
      <c r="A166" t="s">
        <v>48</v>
      </c>
      <c r="B166" s="33" t="s">
        <v>206</v>
      </c>
      <c r="C166">
        <v>3.536574764689604E-3</v>
      </c>
      <c r="D166">
        <v>2.5254181590383951E-7</v>
      </c>
      <c r="E166">
        <v>1.4525347244408771</v>
      </c>
      <c r="F166">
        <v>3.3093955639682537E-2</v>
      </c>
      <c r="G166">
        <v>0.17655232875277349</v>
      </c>
      <c r="H166">
        <v>0.47487949933184836</v>
      </c>
      <c r="I166">
        <v>3.2200978998986329E-4</v>
      </c>
      <c r="J166">
        <v>0.50808821153219696</v>
      </c>
      <c r="K166">
        <v>3.4069877755160682E-4</v>
      </c>
      <c r="L166">
        <v>0.1241852319161012</v>
      </c>
      <c r="M166">
        <v>1.9354963846467399E-3</v>
      </c>
      <c r="N166">
        <v>9.7212224075825304E-2</v>
      </c>
      <c r="O166">
        <v>1.5380602018086904</v>
      </c>
      <c r="P166">
        <v>0.1662277065838893</v>
      </c>
      <c r="Q166">
        <v>0.42337836802963125</v>
      </c>
      <c r="R166">
        <v>0.14837741729360232</v>
      </c>
      <c r="S166">
        <v>5.1487249016651049</v>
      </c>
    </row>
    <row r="167" spans="1:19">
      <c r="A167" t="s">
        <v>230</v>
      </c>
      <c r="B167" s="33" t="s">
        <v>207</v>
      </c>
      <c r="C167">
        <v>2.4023618735352859E-2</v>
      </c>
      <c r="D167">
        <v>9.5183215168326285E-5</v>
      </c>
      <c r="E167">
        <v>1.1109126932181361</v>
      </c>
      <c r="F167">
        <v>5.2089603164162668E-7</v>
      </c>
      <c r="G167">
        <v>1.3830721830032644E-6</v>
      </c>
      <c r="H167">
        <v>1.6268072471348205E-6</v>
      </c>
      <c r="I167">
        <v>0.52249744419438215</v>
      </c>
      <c r="J167">
        <v>0.46475711667201836</v>
      </c>
      <c r="K167">
        <v>5.7868417835393871E-8</v>
      </c>
      <c r="L167">
        <v>0.57923657174288223</v>
      </c>
      <c r="M167">
        <v>4.1063235427943141</v>
      </c>
      <c r="N167">
        <v>1.3659203817368848E-2</v>
      </c>
      <c r="O167">
        <v>0.16059403397002825</v>
      </c>
      <c r="P167">
        <v>0.15057787531037903</v>
      </c>
      <c r="Q167">
        <v>3.2945128338024574</v>
      </c>
      <c r="R167">
        <v>0.51442256750215165</v>
      </c>
      <c r="S167">
        <v>10.941616273619161</v>
      </c>
    </row>
    <row r="168" spans="1:19">
      <c r="A168" t="s">
        <v>48</v>
      </c>
      <c r="B168" s="33" t="s">
        <v>208</v>
      </c>
      <c r="C168">
        <v>4.0947518138199079E-3</v>
      </c>
      <c r="D168">
        <v>0.14151542400877171</v>
      </c>
      <c r="E168">
        <v>3.660131049564086E-3</v>
      </c>
      <c r="F168">
        <v>1.0231647779176622E-2</v>
      </c>
      <c r="G168">
        <v>3.8484073735480351E-2</v>
      </c>
      <c r="H168">
        <v>0.31658690943981327</v>
      </c>
      <c r="I168">
        <v>1.8615928176757279E-7</v>
      </c>
      <c r="J168">
        <v>3.4765952628981154</v>
      </c>
      <c r="K168">
        <v>1.7332457987779826E-3</v>
      </c>
      <c r="L168">
        <v>1.4870111403070041E-2</v>
      </c>
      <c r="M168">
        <v>1.583102277814703</v>
      </c>
      <c r="N168">
        <v>7.6675472173128867E-2</v>
      </c>
      <c r="O168">
        <v>3.8899699153930669</v>
      </c>
      <c r="P168">
        <v>0.29899808040240927</v>
      </c>
      <c r="Q168">
        <v>0.13226252231709168</v>
      </c>
      <c r="R168">
        <v>0.4090578323758649</v>
      </c>
      <c r="S168">
        <v>10.397837844563128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0.161392747160086</v>
      </c>
      <c r="F169">
        <v>4.6873418619589824E-2</v>
      </c>
      <c r="G169">
        <v>0.29657179412800083</v>
      </c>
      <c r="H169">
        <v>0</v>
      </c>
      <c r="I169">
        <v>0.34833127928309793</v>
      </c>
      <c r="J169">
        <v>0.30983434542747545</v>
      </c>
      <c r="K169">
        <v>0</v>
      </c>
      <c r="L169">
        <v>0</v>
      </c>
      <c r="M169">
        <v>2.735228416970557</v>
      </c>
      <c r="N169">
        <v>0.84123532524048983</v>
      </c>
      <c r="O169">
        <v>0.8895395247471356</v>
      </c>
      <c r="P169">
        <v>0.13854416676649706</v>
      </c>
      <c r="Q169">
        <v>0.33042641465945621</v>
      </c>
      <c r="R169">
        <v>0.33262320400660172</v>
      </c>
      <c r="S169">
        <v>6.4306006370027262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3.1438692644578659E-3</v>
      </c>
      <c r="G170">
        <v>6.0387969596860103E-3</v>
      </c>
      <c r="H170">
        <v>6.1470867731834744E-2</v>
      </c>
      <c r="I170">
        <v>0</v>
      </c>
      <c r="J170">
        <v>5.1639057571264857E-2</v>
      </c>
      <c r="K170">
        <v>1.1554835265363828E-3</v>
      </c>
      <c r="L170">
        <v>0</v>
      </c>
      <c r="M170">
        <v>0.84941017982581002</v>
      </c>
      <c r="N170">
        <v>1.6715609398104903E-2</v>
      </c>
      <c r="O170">
        <v>2.0236681464068909</v>
      </c>
      <c r="P170">
        <v>9.191454449747738E-2</v>
      </c>
      <c r="Q170">
        <v>3.5045698535896008E-3</v>
      </c>
      <c r="R170">
        <v>9.3279922606264165E-2</v>
      </c>
      <c r="S170">
        <v>3.2019410476434587</v>
      </c>
    </row>
    <row r="171" spans="1:19">
      <c r="A171" t="s">
        <v>48</v>
      </c>
      <c r="B171" s="33" t="s">
        <v>211</v>
      </c>
      <c r="C171">
        <v>4.9243352622241332E-5</v>
      </c>
      <c r="D171">
        <v>9.4343411090768381E-2</v>
      </c>
      <c r="E171">
        <v>8.2107334122127895E-4</v>
      </c>
      <c r="F171">
        <v>0</v>
      </c>
      <c r="G171">
        <v>0</v>
      </c>
      <c r="H171">
        <v>0.27890919521184188</v>
      </c>
      <c r="I171">
        <v>6.6239692948025564E-2</v>
      </c>
      <c r="J171">
        <v>0</v>
      </c>
      <c r="K171">
        <v>0</v>
      </c>
      <c r="L171">
        <v>6.8470421073953958E-3</v>
      </c>
      <c r="M171">
        <v>0.75660372776175677</v>
      </c>
      <c r="N171">
        <v>0.5880224591046499</v>
      </c>
      <c r="O171">
        <v>1.7452406540690504</v>
      </c>
      <c r="P171">
        <v>9.7121710784637827E-2</v>
      </c>
      <c r="Q171">
        <v>5.3728038513185084E-2</v>
      </c>
      <c r="R171">
        <v>0.11511451600149059</v>
      </c>
      <c r="S171">
        <v>3.8030407642872888</v>
      </c>
    </row>
    <row r="172" spans="1:19">
      <c r="A172" t="s">
        <v>230</v>
      </c>
      <c r="B172" s="33" t="s">
        <v>212</v>
      </c>
      <c r="C172">
        <v>3.3051973228503506E-2</v>
      </c>
      <c r="D172">
        <v>0</v>
      </c>
      <c r="E172">
        <v>0</v>
      </c>
      <c r="F172">
        <v>5.2397821074290363E-4</v>
      </c>
      <c r="G172">
        <v>1.0064661599482605E-3</v>
      </c>
      <c r="H172">
        <v>0</v>
      </c>
      <c r="I172">
        <v>0</v>
      </c>
      <c r="J172">
        <v>0</v>
      </c>
      <c r="K172">
        <v>4.6817721058134421E-4</v>
      </c>
      <c r="L172">
        <v>0</v>
      </c>
      <c r="M172">
        <v>0.55362285153367452</v>
      </c>
      <c r="N172">
        <v>9.5506054123433159E-3</v>
      </c>
      <c r="O172">
        <v>1.352596494735252</v>
      </c>
      <c r="P172">
        <v>4.0809651193566054E-2</v>
      </c>
      <c r="Q172">
        <v>5.9592142455983321E-2</v>
      </c>
      <c r="R172">
        <v>0.25852244728537954</v>
      </c>
      <c r="S172">
        <v>2.3097447874272348</v>
      </c>
    </row>
    <row r="173" spans="1:19">
      <c r="A173" t="s">
        <v>48</v>
      </c>
      <c r="B173" s="33" t="s">
        <v>213</v>
      </c>
      <c r="C173">
        <v>0</v>
      </c>
      <c r="D173">
        <v>1.8127535991534938E-2</v>
      </c>
      <c r="E173">
        <v>1.3322833787520878</v>
      </c>
      <c r="F173">
        <v>0</v>
      </c>
      <c r="G173">
        <v>0</v>
      </c>
      <c r="H173">
        <v>5.8043192781269681E-3</v>
      </c>
      <c r="I173">
        <v>0.15943871195178083</v>
      </c>
      <c r="J173">
        <v>0</v>
      </c>
      <c r="K173">
        <v>0</v>
      </c>
      <c r="L173">
        <v>0</v>
      </c>
      <c r="M173">
        <v>0.4024732074491908</v>
      </c>
      <c r="N173">
        <v>0.10168304121022942</v>
      </c>
      <c r="O173">
        <v>0.24165659324501121</v>
      </c>
      <c r="P173">
        <v>7.5882078716016821E-2</v>
      </c>
      <c r="Q173">
        <v>0.3591189913875894</v>
      </c>
      <c r="R173">
        <v>2.4235945126562797E-2</v>
      </c>
      <c r="S173">
        <v>2.7207038031074262</v>
      </c>
    </row>
    <row r="174" spans="1:19">
      <c r="A174" t="s">
        <v>48</v>
      </c>
      <c r="B174" s="33" t="s">
        <v>214</v>
      </c>
      <c r="C174">
        <v>5.111080891850861E-8</v>
      </c>
      <c r="D174">
        <v>4.6645092410813049E-7</v>
      </c>
      <c r="E174">
        <v>5.2000130068563521E-7</v>
      </c>
      <c r="F174">
        <v>2.0223681618247724E-7</v>
      </c>
      <c r="G174">
        <v>5.3697493918036798E-7</v>
      </c>
      <c r="H174">
        <v>6.3160457841604511E-7</v>
      </c>
      <c r="I174">
        <v>5.4566023273530107E-3</v>
      </c>
      <c r="J174">
        <v>2.1736180997322663E-6</v>
      </c>
      <c r="K174">
        <v>0.16869233783237492</v>
      </c>
      <c r="L174">
        <v>0</v>
      </c>
      <c r="M174">
        <v>0.27290864002128501</v>
      </c>
      <c r="N174">
        <v>4.742328516296368E-2</v>
      </c>
      <c r="O174">
        <v>2.3927216368445841</v>
      </c>
      <c r="P174">
        <v>0.21242096727572957</v>
      </c>
      <c r="Q174">
        <v>2.4496104655668205E-2</v>
      </c>
      <c r="R174">
        <v>1.6523534027896858E-3</v>
      </c>
      <c r="S174">
        <v>3.1257765095197101</v>
      </c>
    </row>
    <row r="175" spans="1:19">
      <c r="A175" t="s">
        <v>48</v>
      </c>
      <c r="B175" s="33" t="s">
        <v>215</v>
      </c>
      <c r="C175">
        <v>1.969137874979765E-8</v>
      </c>
      <c r="D175">
        <v>4.6824275240696878E-2</v>
      </c>
      <c r="E175">
        <v>2.0034006098512691E-7</v>
      </c>
      <c r="F175">
        <v>7.7915451424104276E-8</v>
      </c>
      <c r="G175">
        <v>2.0687946822306458E-7</v>
      </c>
      <c r="H175">
        <v>9.6762988362542046E-4</v>
      </c>
      <c r="I175">
        <v>0</v>
      </c>
      <c r="J175">
        <v>8.374263416044414E-7</v>
      </c>
      <c r="K175">
        <v>1.8373108188352028E-4</v>
      </c>
      <c r="L175">
        <v>0</v>
      </c>
      <c r="M175">
        <v>7.0963648145834668E-2</v>
      </c>
      <c r="N175">
        <v>0.49724457528061095</v>
      </c>
      <c r="O175">
        <v>0.71383545506893142</v>
      </c>
      <c r="P175">
        <v>0.15466427088087542</v>
      </c>
      <c r="Q175">
        <v>3.9709759489937824E-2</v>
      </c>
      <c r="R175">
        <v>0.19296807933277904</v>
      </c>
      <c r="S175">
        <v>1.7173627666581979</v>
      </c>
    </row>
    <row r="176" spans="1:19">
      <c r="A176" t="s">
        <v>48</v>
      </c>
      <c r="B176" s="33" t="s">
        <v>216</v>
      </c>
      <c r="C176">
        <v>2.2034674374406649E-2</v>
      </c>
      <c r="D176">
        <v>1.6025911232593337E-3</v>
      </c>
      <c r="E176">
        <v>0.88818917916871243</v>
      </c>
      <c r="F176">
        <v>1.0111840831328323E-7</v>
      </c>
      <c r="G176">
        <v>2.6848747047836241E-7</v>
      </c>
      <c r="H176">
        <v>3.1580228920802256E-7</v>
      </c>
      <c r="I176">
        <v>1.0196744959500847E-7</v>
      </c>
      <c r="J176">
        <v>8.1514500637922538E-2</v>
      </c>
      <c r="K176">
        <v>1.1233647234654143E-8</v>
      </c>
      <c r="L176">
        <v>0</v>
      </c>
      <c r="M176">
        <v>3.0760807682099767E-3</v>
      </c>
      <c r="N176">
        <v>2.982823714366134E-2</v>
      </c>
      <c r="O176">
        <v>0.43937511668792695</v>
      </c>
      <c r="P176">
        <v>0.14319809641696679</v>
      </c>
      <c r="Q176">
        <v>0.88930672782868214</v>
      </c>
      <c r="R176">
        <v>2.0557205149465574E-2</v>
      </c>
      <c r="S176">
        <v>2.5186832079098167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9.0938663713124868E-4</v>
      </c>
      <c r="J177">
        <v>0</v>
      </c>
      <c r="K177">
        <v>0</v>
      </c>
      <c r="L177">
        <v>0</v>
      </c>
      <c r="M177">
        <v>1.1615447886413222E-2</v>
      </c>
      <c r="N177">
        <v>2.4625198965075867E-2</v>
      </c>
      <c r="O177">
        <v>0.20197716016897971</v>
      </c>
      <c r="P177">
        <v>0.10364584271502153</v>
      </c>
      <c r="Q177">
        <v>1.4822053761026837</v>
      </c>
      <c r="R177">
        <v>2.3350040979153164E-4</v>
      </c>
      <c r="S177">
        <v>1.8252119128851518</v>
      </c>
    </row>
    <row r="178" spans="1:19">
      <c r="A178" t="s">
        <v>48</v>
      </c>
      <c r="B178" s="33" t="s">
        <v>218</v>
      </c>
      <c r="C178">
        <v>3.6724414698339203E-3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3.0097841009531692</v>
      </c>
      <c r="K178">
        <v>3.0621846980549705E-5</v>
      </c>
      <c r="L178">
        <v>0</v>
      </c>
      <c r="M178">
        <v>2.9532117757185006E-3</v>
      </c>
      <c r="N178">
        <v>1.0178092664148153E-4</v>
      </c>
      <c r="O178">
        <v>2.5864908483953286E-2</v>
      </c>
      <c r="P178">
        <v>2.6099691417517334E-2</v>
      </c>
      <c r="Q178">
        <v>8.3444208579436463E-2</v>
      </c>
      <c r="R178">
        <v>1.5837427017373784E-2</v>
      </c>
      <c r="S178">
        <v>3.1677883924705839</v>
      </c>
    </row>
    <row r="179" spans="1:19">
      <c r="A179" t="s">
        <v>230</v>
      </c>
      <c r="B179" s="33" t="s">
        <v>219</v>
      </c>
      <c r="C179">
        <v>3.2773890006268402E-2</v>
      </c>
      <c r="D179">
        <v>2.67243431679276E-4</v>
      </c>
      <c r="E179">
        <v>0.58935649349687225</v>
      </c>
      <c r="F179">
        <v>4.1464516488310288E-2</v>
      </c>
      <c r="G179">
        <v>0.26147126496797668</v>
      </c>
      <c r="H179">
        <v>0.24992457240394117</v>
      </c>
      <c r="I179">
        <v>9.3138917853536896E-3</v>
      </c>
      <c r="J179">
        <v>0</v>
      </c>
      <c r="K179">
        <v>3.0896015276171696E-5</v>
      </c>
      <c r="L179">
        <v>3.6125210088009254</v>
      </c>
      <c r="M179">
        <v>9.6487279948462401E-2</v>
      </c>
      <c r="N179">
        <v>1.4627584670854787E-2</v>
      </c>
      <c r="O179">
        <v>1.7273537396986285</v>
      </c>
      <c r="P179">
        <v>0.52898222678584261</v>
      </c>
      <c r="Q179">
        <v>9.0166120452920495E-2</v>
      </c>
      <c r="R179">
        <v>0.5522334892827061</v>
      </c>
      <c r="S179">
        <v>7.8069742182358368</v>
      </c>
    </row>
    <row r="180" spans="1:19">
      <c r="A180" t="s">
        <v>48</v>
      </c>
      <c r="B180" s="33" t="s">
        <v>220</v>
      </c>
      <c r="C180">
        <v>3.93827574995953E-8</v>
      </c>
      <c r="D180">
        <v>4.3059783048084554E-2</v>
      </c>
      <c r="E180">
        <v>2.3191908157684793E-3</v>
      </c>
      <c r="F180">
        <v>5.9060109220089529E-2</v>
      </c>
      <c r="G180">
        <v>0.15681515933092172</v>
      </c>
      <c r="H180">
        <v>4.8667455132545001E-7</v>
      </c>
      <c r="I180">
        <v>0.13803071229329333</v>
      </c>
      <c r="J180">
        <v>0.63674524024443713</v>
      </c>
      <c r="K180">
        <v>0.1460416684279876</v>
      </c>
      <c r="L180">
        <v>1.482016164743527E-2</v>
      </c>
      <c r="M180">
        <v>0.88135777282056438</v>
      </c>
      <c r="N180">
        <v>0.48488181117653539</v>
      </c>
      <c r="O180">
        <v>1.8932433295069018</v>
      </c>
      <c r="P180">
        <v>0.33203909386678632</v>
      </c>
      <c r="Q180">
        <v>0.31461237022782029</v>
      </c>
      <c r="R180">
        <v>0.30421648208255903</v>
      </c>
      <c r="S180">
        <v>5.4072434107640674</v>
      </c>
    </row>
    <row r="181" spans="1:19">
      <c r="A181" t="s">
        <v>48</v>
      </c>
      <c r="B181" s="33" t="s">
        <v>221</v>
      </c>
      <c r="C181">
        <v>2.1697500726079344E-2</v>
      </c>
      <c r="D181">
        <v>9.8334273890828605E-2</v>
      </c>
      <c r="E181">
        <v>0.37570471805398853</v>
      </c>
      <c r="F181">
        <v>2.6614047851314382E-5</v>
      </c>
      <c r="G181">
        <v>1.6838916709360774E-4</v>
      </c>
      <c r="H181">
        <v>0.18460814373724688</v>
      </c>
      <c r="I181">
        <v>5.9555850704946067E-2</v>
      </c>
      <c r="J181">
        <v>0</v>
      </c>
      <c r="K181">
        <v>6.5612057874894214E-3</v>
      </c>
      <c r="L181">
        <v>3.0315050359114792</v>
      </c>
      <c r="M181">
        <v>0.33095493898107975</v>
      </c>
      <c r="N181">
        <v>0.23109483732824998</v>
      </c>
      <c r="O181">
        <v>2.1705700363534959</v>
      </c>
      <c r="P181">
        <v>0.35991466508286152</v>
      </c>
      <c r="Q181">
        <v>1.5787884960388965E-2</v>
      </c>
      <c r="R181">
        <v>0.22314769858732575</v>
      </c>
      <c r="S181">
        <v>7.109631793319295</v>
      </c>
    </row>
    <row r="182" spans="1:19">
      <c r="A182" t="s">
        <v>48</v>
      </c>
      <c r="B182" s="33" t="s">
        <v>222</v>
      </c>
      <c r="C182">
        <v>1.4939919344005403E-2</v>
      </c>
      <c r="D182">
        <v>2.6586144953100188E-5</v>
      </c>
      <c r="E182">
        <v>0.15185787155441943</v>
      </c>
      <c r="F182">
        <v>5.4489276814795318E-4</v>
      </c>
      <c r="G182">
        <v>2.9393441754752558E-3</v>
      </c>
      <c r="H182">
        <v>0</v>
      </c>
      <c r="I182">
        <v>9.0526990224049086E-5</v>
      </c>
      <c r="J182">
        <v>0.17533847795704105</v>
      </c>
      <c r="K182">
        <v>9.5781047234844152E-5</v>
      </c>
      <c r="L182">
        <v>11.761679663647413</v>
      </c>
      <c r="M182">
        <v>5.7431741134905678E-4</v>
      </c>
      <c r="N182">
        <v>4.2024273540874901E-4</v>
      </c>
      <c r="O182">
        <v>0.78967315760522183</v>
      </c>
      <c r="P182">
        <v>0.24467048854689111</v>
      </c>
      <c r="Q182">
        <v>7.9428183756022008E-2</v>
      </c>
      <c r="R182">
        <v>5.3506171248336898E-2</v>
      </c>
      <c r="S182">
        <v>13.275785624932269</v>
      </c>
    </row>
    <row r="183" spans="1:19">
      <c r="A183" t="s">
        <v>48</v>
      </c>
      <c r="B183" s="33" t="s">
        <v>223</v>
      </c>
      <c r="C183">
        <v>1.6989145946055828E-5</v>
      </c>
      <c r="D183">
        <v>2.1903867850481262E-3</v>
      </c>
      <c r="E183">
        <v>5.1410277109198432E-4</v>
      </c>
      <c r="F183">
        <v>2.3153428372739704E-3</v>
      </c>
      <c r="G183">
        <v>4.6557204892945236E-3</v>
      </c>
      <c r="H183">
        <v>9.5632434043224634E-3</v>
      </c>
      <c r="I183">
        <v>9.3537453180445596E-3</v>
      </c>
      <c r="J183">
        <v>0.10129790203382072</v>
      </c>
      <c r="K183">
        <v>3.8017568592785267E-4</v>
      </c>
      <c r="L183">
        <v>1.9249169845068081E-3</v>
      </c>
      <c r="M183">
        <v>0.11101157426520558</v>
      </c>
      <c r="N183">
        <v>2.087989241686472E-2</v>
      </c>
      <c r="O183">
        <v>0.10419585326633296</v>
      </c>
      <c r="P183">
        <v>5.838342690038445E-2</v>
      </c>
      <c r="Q183">
        <v>6.7280653422699288E-2</v>
      </c>
      <c r="R183">
        <v>1.6207460426855391E-2</v>
      </c>
      <c r="S183">
        <v>0.51017138615361546</v>
      </c>
    </row>
    <row r="184" spans="1:19">
      <c r="A184" t="s">
        <v>48</v>
      </c>
      <c r="B184" s="33" t="s">
        <v>224</v>
      </c>
      <c r="C184">
        <v>2.8114696604149003E-3</v>
      </c>
      <c r="D184">
        <v>1.2575302789601395E-3</v>
      </c>
      <c r="E184">
        <v>3.1271840331797307E-2</v>
      </c>
      <c r="F184">
        <v>4.8788362533343399E-2</v>
      </c>
      <c r="G184">
        <v>0.30842608857548903</v>
      </c>
      <c r="H184">
        <v>2.522658468326E-3</v>
      </c>
      <c r="I184">
        <v>3.0215871336860545E-3</v>
      </c>
      <c r="J184">
        <v>3.6233559108299005</v>
      </c>
      <c r="K184">
        <v>6.7198563845516368E-5</v>
      </c>
      <c r="L184">
        <v>0.15454805872720101</v>
      </c>
      <c r="M184">
        <v>3.9989545520228376E-2</v>
      </c>
      <c r="N184">
        <v>1.9548433061068238E-2</v>
      </c>
      <c r="O184">
        <v>0.12909435582585616</v>
      </c>
      <c r="P184">
        <v>1.759480306129646E-2</v>
      </c>
      <c r="Q184">
        <v>2.9442345432104275</v>
      </c>
      <c r="R184">
        <v>0.39062942195161554</v>
      </c>
      <c r="S184">
        <v>7.7171618077334188</v>
      </c>
    </row>
    <row r="185" spans="1:19">
      <c r="A185" t="s">
        <v>48</v>
      </c>
      <c r="B185" s="33" t="s">
        <v>225</v>
      </c>
      <c r="C185">
        <v>2.524108818266857E-2</v>
      </c>
      <c r="D185">
        <v>4.8473772837738238E-2</v>
      </c>
      <c r="E185">
        <v>0.42086461434193723</v>
      </c>
      <c r="F185">
        <v>0</v>
      </c>
      <c r="G185">
        <v>0</v>
      </c>
      <c r="H185">
        <v>0.28873444173045826</v>
      </c>
      <c r="I185">
        <v>0.16505532365347264</v>
      </c>
      <c r="J185">
        <v>0</v>
      </c>
      <c r="K185">
        <v>0.17463489851918212</v>
      </c>
      <c r="L185">
        <v>3.5096471791751753</v>
      </c>
      <c r="M185">
        <v>1.0471368369638867</v>
      </c>
      <c r="N185">
        <v>0.56331583760247383</v>
      </c>
      <c r="O185">
        <v>3.8205695273689457</v>
      </c>
      <c r="P185">
        <v>0.8057684638835596</v>
      </c>
      <c r="Q185">
        <v>0.39064521743961222</v>
      </c>
      <c r="R185">
        <v>0.3796950768308136</v>
      </c>
      <c r="S185">
        <v>11.639782278529538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7109375" customWidth="1"/>
    <col min="3" max="3" width="10.42578125" customWidth="1"/>
  </cols>
  <sheetData>
    <row r="1" spans="1:20"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7.2448683269360605E-3</v>
      </c>
      <c r="D10">
        <v>3.5949972029769024E-2</v>
      </c>
      <c r="E10">
        <v>0.31180815148332242</v>
      </c>
      <c r="F10">
        <v>1.1023582528367503E-2</v>
      </c>
      <c r="G10">
        <v>6.1330751898374246E-2</v>
      </c>
      <c r="H10">
        <v>0.10297790391022432</v>
      </c>
      <c r="I10">
        <v>0.127790650241832</v>
      </c>
      <c r="J10">
        <v>1.0063953390531672</v>
      </c>
      <c r="K10">
        <v>3.6359183648702588E-4</v>
      </c>
      <c r="L10">
        <v>1.2132772774342231</v>
      </c>
      <c r="M10">
        <v>1.2399085298821828</v>
      </c>
      <c r="N10">
        <v>0.23177205062543307</v>
      </c>
      <c r="O10">
        <v>1.4463934194000398</v>
      </c>
      <c r="P10">
        <v>1.4583162025054113</v>
      </c>
      <c r="Q10">
        <v>0.53181454338381895</v>
      </c>
      <c r="R10">
        <v>1.0721664035819607</v>
      </c>
      <c r="S10">
        <v>8.8585332381215451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8.3956744968411545E-2</v>
      </c>
      <c r="Q12">
        <v>0</v>
      </c>
      <c r="R12">
        <v>0</v>
      </c>
      <c r="S12">
        <v>8.3956744968411101E-2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8.8610323266909763E-2</v>
      </c>
      <c r="Q13">
        <v>0</v>
      </c>
      <c r="R13">
        <v>0</v>
      </c>
      <c r="S13">
        <v>8.8610323266911095E-2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43.787320820835419</v>
      </c>
      <c r="M14">
        <v>0</v>
      </c>
      <c r="N14">
        <v>0</v>
      </c>
      <c r="O14">
        <v>0.46466741619805263</v>
      </c>
      <c r="P14">
        <v>1.8268980287374337E-2</v>
      </c>
      <c r="Q14">
        <v>0</v>
      </c>
      <c r="R14">
        <v>0</v>
      </c>
      <c r="S14">
        <v>44.27025721732084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0.27834720777772048</v>
      </c>
      <c r="Q15">
        <v>0</v>
      </c>
      <c r="R15">
        <v>0</v>
      </c>
      <c r="S15">
        <v>0.27834720777772759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8.8033191676195832E-2</v>
      </c>
      <c r="Q16">
        <v>0</v>
      </c>
      <c r="R16">
        <v>0</v>
      </c>
      <c r="S16">
        <v>8.8033191676188949E-2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11.253193163252071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6.6418764275061903</v>
      </c>
      <c r="O17">
        <v>3.2347388630379057</v>
      </c>
      <c r="P17">
        <v>0.15622140228038495</v>
      </c>
      <c r="Q17">
        <v>0</v>
      </c>
      <c r="R17">
        <v>0</v>
      </c>
      <c r="S17">
        <v>21.286029856076553</v>
      </c>
    </row>
    <row r="18" spans="1:19">
      <c r="A18" t="s">
        <v>48</v>
      </c>
      <c r="B18" s="34" t="s">
        <v>57</v>
      </c>
      <c r="C18">
        <v>0</v>
      </c>
      <c r="D18">
        <v>1.2974387537336016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1.3054901679916009</v>
      </c>
      <c r="O18">
        <v>0</v>
      </c>
      <c r="P18">
        <v>0.76931873528810613</v>
      </c>
      <c r="Q18">
        <v>0</v>
      </c>
      <c r="R18">
        <v>0</v>
      </c>
      <c r="S18">
        <v>3.372247657013304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0.23181225439028985</v>
      </c>
      <c r="O19">
        <v>9.8158939251696395</v>
      </c>
      <c r="P19">
        <v>6.1797660128730669E-2</v>
      </c>
      <c r="Q19">
        <v>0</v>
      </c>
      <c r="R19">
        <v>0</v>
      </c>
      <c r="S19">
        <v>10.109503839688671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5.5996083198555535E-2</v>
      </c>
      <c r="Q20">
        <v>0</v>
      </c>
      <c r="R20">
        <v>0</v>
      </c>
      <c r="S20">
        <v>5.5996083198564861E-2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1.3122072495878634E-2</v>
      </c>
      <c r="L21">
        <v>0</v>
      </c>
      <c r="M21">
        <v>0</v>
      </c>
      <c r="N21">
        <v>0</v>
      </c>
      <c r="O21">
        <v>0.23216165254771148</v>
      </c>
      <c r="P21">
        <v>0</v>
      </c>
      <c r="Q21">
        <v>0</v>
      </c>
      <c r="R21">
        <v>0</v>
      </c>
      <c r="S21">
        <v>0.24528372504359197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2.5639498856817422</v>
      </c>
      <c r="N22">
        <v>0</v>
      </c>
      <c r="O22">
        <v>6.4782040629007529</v>
      </c>
      <c r="P22">
        <v>7.0761891669912202E-2</v>
      </c>
      <c r="Q22">
        <v>3.6022976160804441</v>
      </c>
      <c r="R22">
        <v>0</v>
      </c>
      <c r="S22">
        <v>12.715213456332862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4.4220766226032993E-3</v>
      </c>
      <c r="Q23">
        <v>0</v>
      </c>
      <c r="R23">
        <v>0</v>
      </c>
      <c r="S23">
        <v>4.4220766226032993E-3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9.4608404900808321</v>
      </c>
      <c r="N24">
        <v>0</v>
      </c>
      <c r="O24">
        <v>31.974844108941294</v>
      </c>
      <c r="P24">
        <v>0</v>
      </c>
      <c r="Q24">
        <v>0</v>
      </c>
      <c r="R24">
        <v>0</v>
      </c>
      <c r="S24">
        <v>41.435684599022082</v>
      </c>
    </row>
    <row r="25" spans="1:19">
      <c r="A25" t="s">
        <v>48</v>
      </c>
      <c r="B25" s="34" t="s">
        <v>64</v>
      </c>
      <c r="C25">
        <v>0.261468157062273</v>
      </c>
      <c r="D25">
        <v>0</v>
      </c>
      <c r="E25">
        <v>0</v>
      </c>
      <c r="F25">
        <v>0</v>
      </c>
      <c r="G25">
        <v>0</v>
      </c>
      <c r="H25">
        <v>0</v>
      </c>
      <c r="I25">
        <v>4.6119797214661249</v>
      </c>
      <c r="J25">
        <v>0</v>
      </c>
      <c r="K25">
        <v>0</v>
      </c>
      <c r="L25">
        <v>0</v>
      </c>
      <c r="M25">
        <v>32.72365550402516</v>
      </c>
      <c r="N25">
        <v>5.4640952780697916E-3</v>
      </c>
      <c r="O25">
        <v>0</v>
      </c>
      <c r="P25">
        <v>0.88663250392421844</v>
      </c>
      <c r="Q25">
        <v>0</v>
      </c>
      <c r="R25">
        <v>0</v>
      </c>
      <c r="S25">
        <v>38.48919998175586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7.4751504567913685E-2</v>
      </c>
      <c r="O26">
        <v>0</v>
      </c>
      <c r="P26">
        <v>0</v>
      </c>
      <c r="Q26">
        <v>0</v>
      </c>
      <c r="R26">
        <v>0</v>
      </c>
      <c r="S26">
        <v>7.4751504567927896E-2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0.15145311436934517</v>
      </c>
      <c r="R27">
        <v>0</v>
      </c>
      <c r="S27">
        <v>0.15145311436933184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0.1142315102367093</v>
      </c>
      <c r="S29">
        <v>0.11423151023672062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1.1761797983924782</v>
      </c>
      <c r="S30">
        <v>1.176179798392468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1.338212085906676E-3</v>
      </c>
      <c r="Q31">
        <v>0</v>
      </c>
      <c r="R31">
        <v>8.5305204437714721E-2</v>
      </c>
      <c r="S31">
        <v>8.6643416523628503E-2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0.7727906174307213</v>
      </c>
      <c r="Q32">
        <v>0</v>
      </c>
      <c r="R32">
        <v>1.7364845190310341E-2</v>
      </c>
      <c r="S32">
        <v>0.79015546262104408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1.7543416008903634E-2</v>
      </c>
      <c r="Q33">
        <v>0</v>
      </c>
      <c r="R33">
        <v>2.3468044053836308</v>
      </c>
      <c r="S33">
        <v>2.3643478213925277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3.7164847639031242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0.20516256130667543</v>
      </c>
      <c r="Q34">
        <v>0</v>
      </c>
      <c r="R34">
        <v>2.3009140486272921</v>
      </c>
      <c r="S34">
        <v>6.2225613738372374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0.23175999437558659</v>
      </c>
      <c r="Q35">
        <v>0</v>
      </c>
      <c r="R35">
        <v>0.31928375114218888</v>
      </c>
      <c r="S35">
        <v>0.55104374551783053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2.213434109007919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0.18828579747574015</v>
      </c>
      <c r="Q36">
        <v>0</v>
      </c>
      <c r="R36">
        <v>1.6062662401009762</v>
      </c>
      <c r="S36">
        <v>4.0079861465845283</v>
      </c>
    </row>
    <row r="37" spans="1:19">
      <c r="A37" t="s">
        <v>48</v>
      </c>
      <c r="B37" s="34" t="s">
        <v>76</v>
      </c>
      <c r="C37">
        <v>0</v>
      </c>
      <c r="D37">
        <v>0.23135372379069152</v>
      </c>
      <c r="E37">
        <v>0</v>
      </c>
      <c r="F37">
        <v>0.39784240069620258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3.7113758980482228</v>
      </c>
      <c r="O37">
        <v>0</v>
      </c>
      <c r="P37">
        <v>0.86172995691900844</v>
      </c>
      <c r="Q37">
        <v>0</v>
      </c>
      <c r="R37">
        <v>0.55778372661770348</v>
      </c>
      <c r="S37">
        <v>5.7600857060720045</v>
      </c>
    </row>
    <row r="38" spans="1:19">
      <c r="A38" t="s">
        <v>48</v>
      </c>
      <c r="B38" s="34" t="s">
        <v>77</v>
      </c>
      <c r="C38">
        <v>0</v>
      </c>
      <c r="D38">
        <v>0.2860496523353937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3.4317181138295947</v>
      </c>
      <c r="O38">
        <v>0</v>
      </c>
      <c r="P38">
        <v>1.0980184846111847</v>
      </c>
      <c r="Q38">
        <v>0</v>
      </c>
      <c r="R38">
        <v>4.8990028964190913E-4</v>
      </c>
      <c r="S38">
        <v>4.8162761510657788</v>
      </c>
    </row>
    <row r="39" spans="1:19">
      <c r="A39" t="s">
        <v>48</v>
      </c>
      <c r="B39" s="34" t="s">
        <v>78</v>
      </c>
      <c r="C39">
        <v>0</v>
      </c>
      <c r="D39">
        <v>0.26725518240803603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2.1872720768475483E-2</v>
      </c>
      <c r="L39">
        <v>0</v>
      </c>
      <c r="M39">
        <v>0</v>
      </c>
      <c r="N39">
        <v>3.1975196151644134</v>
      </c>
      <c r="O39">
        <v>0</v>
      </c>
      <c r="P39">
        <v>0.87484608878170889</v>
      </c>
      <c r="Q39">
        <v>3.5977444218262233</v>
      </c>
      <c r="R39">
        <v>5.2381069361615573E-3</v>
      </c>
      <c r="S39">
        <v>7.9644761358850644</v>
      </c>
    </row>
    <row r="40" spans="1:19">
      <c r="A40" t="s">
        <v>48</v>
      </c>
      <c r="B40" s="34" t="s">
        <v>79</v>
      </c>
      <c r="C40">
        <v>0</v>
      </c>
      <c r="D40">
        <v>0.10950000091914003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1.5019095539657926E-2</v>
      </c>
      <c r="L40">
        <v>0</v>
      </c>
      <c r="M40">
        <v>0</v>
      </c>
      <c r="N40">
        <v>1.0735478725572207</v>
      </c>
      <c r="O40">
        <v>0</v>
      </c>
      <c r="P40">
        <v>0.50881092829742869</v>
      </c>
      <c r="Q40">
        <v>2.4649067696953368</v>
      </c>
      <c r="R40">
        <v>0.1157444260614735</v>
      </c>
      <c r="S40">
        <v>4.2875290930703045</v>
      </c>
    </row>
    <row r="41" spans="1:19">
      <c r="A41" t="s">
        <v>48</v>
      </c>
      <c r="B41" s="34" t="s">
        <v>80</v>
      </c>
      <c r="C41">
        <v>0</v>
      </c>
      <c r="D41">
        <v>7.2686428527157787E-4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0.22568856873287285</v>
      </c>
      <c r="L41">
        <v>0</v>
      </c>
      <c r="M41">
        <v>6.5474956805065219</v>
      </c>
      <c r="N41">
        <v>1.7385439298955419E-2</v>
      </c>
      <c r="O41">
        <v>0</v>
      </c>
      <c r="P41">
        <v>0.40836824740901179</v>
      </c>
      <c r="Q41">
        <v>2.4748827557327786</v>
      </c>
      <c r="R41">
        <v>8.5419922291270822E-2</v>
      </c>
      <c r="S41">
        <v>9.7599674782566694</v>
      </c>
    </row>
    <row r="42" spans="1:19">
      <c r="A42" t="s">
        <v>48</v>
      </c>
      <c r="B42" s="34" t="s">
        <v>81</v>
      </c>
      <c r="C42">
        <v>0</v>
      </c>
      <c r="D42">
        <v>9.4736285088682592E-2</v>
      </c>
      <c r="E42">
        <v>0</v>
      </c>
      <c r="F42">
        <v>0</v>
      </c>
      <c r="G42">
        <v>0</v>
      </c>
      <c r="H42">
        <v>0</v>
      </c>
      <c r="I42">
        <v>1.3021178860418399</v>
      </c>
      <c r="J42">
        <v>0</v>
      </c>
      <c r="K42">
        <v>6.7686614117223876E-4</v>
      </c>
      <c r="L42">
        <v>2.2312282150423357E-2</v>
      </c>
      <c r="M42">
        <v>13.023647670955356</v>
      </c>
      <c r="N42">
        <v>0.44319669859604005</v>
      </c>
      <c r="O42">
        <v>0</v>
      </c>
      <c r="P42">
        <v>0.56311976104042749</v>
      </c>
      <c r="Q42">
        <v>1.1409216192426186E-3</v>
      </c>
      <c r="R42">
        <v>0.17280595463050119</v>
      </c>
      <c r="S42">
        <v>15.623754326263793</v>
      </c>
    </row>
    <row r="43" spans="1:19">
      <c r="A43" t="s">
        <v>48</v>
      </c>
      <c r="B43" s="34" t="s">
        <v>82</v>
      </c>
      <c r="C43">
        <v>0</v>
      </c>
      <c r="D43">
        <v>6.3614665489018396E-2</v>
      </c>
      <c r="E43">
        <v>0</v>
      </c>
      <c r="F43">
        <v>0</v>
      </c>
      <c r="G43">
        <v>0</v>
      </c>
      <c r="H43">
        <v>0</v>
      </c>
      <c r="I43">
        <v>1.1310112905373098</v>
      </c>
      <c r="J43">
        <v>0</v>
      </c>
      <c r="K43">
        <v>1.9436370536068948E-4</v>
      </c>
      <c r="L43">
        <v>19.072219591099945</v>
      </c>
      <c r="M43">
        <v>14.119176372395529</v>
      </c>
      <c r="N43">
        <v>1.3868727464633608</v>
      </c>
      <c r="O43">
        <v>37.719006484949766</v>
      </c>
      <c r="P43">
        <v>0.95858331032531652</v>
      </c>
      <c r="Q43">
        <v>0.31366091208740698</v>
      </c>
      <c r="R43">
        <v>1.6511184888372554E-3</v>
      </c>
      <c r="S43">
        <v>74.765990855541389</v>
      </c>
    </row>
    <row r="44" spans="1:19">
      <c r="A44" t="s">
        <v>48</v>
      </c>
      <c r="B44" s="34" t="s">
        <v>83</v>
      </c>
      <c r="C44">
        <v>0</v>
      </c>
      <c r="D44">
        <v>0.38934348545736697</v>
      </c>
      <c r="E44">
        <v>0</v>
      </c>
      <c r="F44">
        <v>0</v>
      </c>
      <c r="G44">
        <v>0</v>
      </c>
      <c r="H44">
        <v>0</v>
      </c>
      <c r="I44">
        <v>0.48104713277121292</v>
      </c>
      <c r="J44">
        <v>0</v>
      </c>
      <c r="K44">
        <v>0.16906876940837395</v>
      </c>
      <c r="L44">
        <v>0.56007374826670286</v>
      </c>
      <c r="M44">
        <v>2.0541890089218384</v>
      </c>
      <c r="N44">
        <v>0.59348120187601694</v>
      </c>
      <c r="O44">
        <v>8.8175631055725034</v>
      </c>
      <c r="P44">
        <v>0.49553442067536402</v>
      </c>
      <c r="Q44">
        <v>0.96463744536676899</v>
      </c>
      <c r="R44">
        <v>0.52687539290537977</v>
      </c>
      <c r="S44">
        <v>15.051813711221939</v>
      </c>
    </row>
    <row r="45" spans="1:19">
      <c r="A45" t="s">
        <v>48</v>
      </c>
      <c r="B45" s="34" t="s">
        <v>84</v>
      </c>
      <c r="C45">
        <v>0</v>
      </c>
      <c r="D45">
        <v>0.4596833549842243</v>
      </c>
      <c r="E45">
        <v>1.5507006216353201</v>
      </c>
      <c r="F45">
        <v>0</v>
      </c>
      <c r="G45">
        <v>0</v>
      </c>
      <c r="H45">
        <v>0</v>
      </c>
      <c r="I45">
        <v>3.2594647970913826E-3</v>
      </c>
      <c r="J45">
        <v>0</v>
      </c>
      <c r="K45">
        <v>3.7698533360636666E-3</v>
      </c>
      <c r="L45">
        <v>4.573348351417124</v>
      </c>
      <c r="M45">
        <v>1.0742535060793728</v>
      </c>
      <c r="N45">
        <v>4.9329997672636665</v>
      </c>
      <c r="O45">
        <v>14.645906635130416</v>
      </c>
      <c r="P45">
        <v>1.2684013003544887</v>
      </c>
      <c r="Q45">
        <v>0.15185513689073815</v>
      </c>
      <c r="R45">
        <v>0</v>
      </c>
      <c r="S45">
        <v>28.664177991888778</v>
      </c>
    </row>
    <row r="46" spans="1:19">
      <c r="A46" t="s">
        <v>48</v>
      </c>
      <c r="B46" s="34" t="s">
        <v>85</v>
      </c>
      <c r="C46">
        <v>0</v>
      </c>
      <c r="D46">
        <v>1.375550413817983E-4</v>
      </c>
      <c r="E46">
        <v>1.6335123813673409</v>
      </c>
      <c r="F46">
        <v>0</v>
      </c>
      <c r="G46">
        <v>0</v>
      </c>
      <c r="H46">
        <v>0</v>
      </c>
      <c r="I46">
        <v>0.314569234201028</v>
      </c>
      <c r="J46">
        <v>0</v>
      </c>
      <c r="K46">
        <v>8.8540005811560407E-3</v>
      </c>
      <c r="L46">
        <v>5.8899032203807451</v>
      </c>
      <c r="M46">
        <v>2.4574252446772391</v>
      </c>
      <c r="N46">
        <v>8.0141680049763409E-3</v>
      </c>
      <c r="O46">
        <v>4.206047135409591</v>
      </c>
      <c r="P46">
        <v>0.3442992396108675</v>
      </c>
      <c r="Q46">
        <v>2.3372011311809473</v>
      </c>
      <c r="R46">
        <v>1.6695640773711773E-4</v>
      </c>
      <c r="S46">
        <v>17.200130266863027</v>
      </c>
    </row>
    <row r="47" spans="1:19">
      <c r="A47" t="s">
        <v>48</v>
      </c>
      <c r="B47" s="34" t="s">
        <v>86</v>
      </c>
      <c r="C47">
        <v>0</v>
      </c>
      <c r="D47">
        <v>4.9910434903353007E-3</v>
      </c>
      <c r="E47">
        <v>0.97719009740408502</v>
      </c>
      <c r="F47">
        <v>0</v>
      </c>
      <c r="G47">
        <v>0</v>
      </c>
      <c r="H47">
        <v>0</v>
      </c>
      <c r="I47">
        <v>0.208371454834408</v>
      </c>
      <c r="J47">
        <v>36.320927131270324</v>
      </c>
      <c r="K47">
        <v>3.4240466268209424E-5</v>
      </c>
      <c r="L47">
        <v>0</v>
      </c>
      <c r="M47">
        <v>1.8274344219829572</v>
      </c>
      <c r="N47">
        <v>5.1767850048264563E-2</v>
      </c>
      <c r="O47">
        <v>0.73176671893300238</v>
      </c>
      <c r="P47">
        <v>0.24091660366300083</v>
      </c>
      <c r="Q47">
        <v>5.6753132529444983</v>
      </c>
      <c r="R47">
        <v>0.90256827212349577</v>
      </c>
      <c r="S47">
        <v>46.941281087160974</v>
      </c>
    </row>
    <row r="48" spans="1:19">
      <c r="A48" t="s">
        <v>48</v>
      </c>
      <c r="B48" s="34" t="s">
        <v>87</v>
      </c>
      <c r="C48">
        <v>0</v>
      </c>
      <c r="D48">
        <v>9.3572647878385151E-2</v>
      </c>
      <c r="E48">
        <v>2.0819875483290087</v>
      </c>
      <c r="F48">
        <v>0</v>
      </c>
      <c r="G48">
        <v>1.565720610651411E-3</v>
      </c>
      <c r="H48">
        <v>1.4091660809913975E-3</v>
      </c>
      <c r="I48">
        <v>2.9971043111076714</v>
      </c>
      <c r="J48">
        <v>0</v>
      </c>
      <c r="K48">
        <v>5.5518270823562421E-5</v>
      </c>
      <c r="L48">
        <v>3.5585595155311012E-2</v>
      </c>
      <c r="M48">
        <v>27.399462351527092</v>
      </c>
      <c r="N48">
        <v>0.74238319487164972</v>
      </c>
      <c r="O48">
        <v>2.5989310570686683</v>
      </c>
      <c r="P48">
        <v>0.38040378558239496</v>
      </c>
      <c r="Q48">
        <v>9.8265815930419507</v>
      </c>
      <c r="R48">
        <v>2.4318243121630534</v>
      </c>
      <c r="S48">
        <v>48.590866801687412</v>
      </c>
    </row>
    <row r="49" spans="1:19">
      <c r="A49" t="s">
        <v>48</v>
      </c>
      <c r="B49" s="34" t="s">
        <v>88</v>
      </c>
      <c r="C49">
        <v>0</v>
      </c>
      <c r="D49">
        <v>2.1807822299146018E-2</v>
      </c>
      <c r="E49">
        <v>0.86931488809590363</v>
      </c>
      <c r="F49">
        <v>0.33213584914255229</v>
      </c>
      <c r="G49">
        <v>2.0759441054212502</v>
      </c>
      <c r="H49">
        <v>2.7620449427935529</v>
      </c>
      <c r="I49">
        <v>2.4882576116951327E-3</v>
      </c>
      <c r="J49">
        <v>0</v>
      </c>
      <c r="K49">
        <v>2.3460935093188584E-3</v>
      </c>
      <c r="L49">
        <v>0</v>
      </c>
      <c r="M49">
        <v>1.6737023839921363</v>
      </c>
      <c r="N49">
        <v>6.3273383326503563E-2</v>
      </c>
      <c r="O49">
        <v>4.8720508992706186</v>
      </c>
      <c r="P49">
        <v>0.40612524976121378</v>
      </c>
      <c r="Q49">
        <v>0.5695392576856122</v>
      </c>
      <c r="R49">
        <v>2.1786166078170748</v>
      </c>
      <c r="S49">
        <v>15.829389740726185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0</v>
      </c>
      <c r="F50">
        <v>0.49616930850973184</v>
      </c>
      <c r="G50">
        <v>2.1410623823758312</v>
      </c>
      <c r="H50">
        <v>3.4866286142020657</v>
      </c>
      <c r="I50">
        <v>1.762937169679013E-2</v>
      </c>
      <c r="J50">
        <v>0</v>
      </c>
      <c r="K50">
        <v>0</v>
      </c>
      <c r="L50">
        <v>3.934282186035162</v>
      </c>
      <c r="M50">
        <v>0.15410124411508264</v>
      </c>
      <c r="N50">
        <v>0.25135400534141183</v>
      </c>
      <c r="O50">
        <v>22.385043441798047</v>
      </c>
      <c r="P50">
        <v>0.73628523484148189</v>
      </c>
      <c r="Q50">
        <v>0.1473045377674822</v>
      </c>
      <c r="R50">
        <v>6.2904350026586648</v>
      </c>
      <c r="S50">
        <v>40.04029532933987</v>
      </c>
    </row>
    <row r="51" spans="1:19">
      <c r="A51" t="s">
        <v>230</v>
      </c>
      <c r="B51" s="34" t="s">
        <v>90</v>
      </c>
      <c r="C51">
        <v>7.7226390210916041E-4</v>
      </c>
      <c r="D51">
        <v>0.11167824180417796</v>
      </c>
      <c r="E51">
        <v>5.8893973978548786E-3</v>
      </c>
      <c r="F51">
        <v>0.12378744249256401</v>
      </c>
      <c r="G51">
        <v>0.25257232105855909</v>
      </c>
      <c r="H51">
        <v>2.0616896061126155E-2</v>
      </c>
      <c r="I51">
        <v>0.32216776312136197</v>
      </c>
      <c r="J51">
        <v>0</v>
      </c>
      <c r="K51">
        <v>6.4878364865074256E-2</v>
      </c>
      <c r="L51">
        <v>1.6043823844002247</v>
      </c>
      <c r="M51">
        <v>3.2048938369435547</v>
      </c>
      <c r="N51">
        <v>0.11944938142032413</v>
      </c>
      <c r="O51">
        <v>4.7859651303227508</v>
      </c>
      <c r="P51">
        <v>0.23169885175728844</v>
      </c>
      <c r="Q51">
        <v>1.6114961003907524E-2</v>
      </c>
      <c r="R51">
        <v>0.89112731404768297</v>
      </c>
      <c r="S51">
        <v>11.755994550599667</v>
      </c>
    </row>
    <row r="52" spans="1:19">
      <c r="A52" t="s">
        <v>48</v>
      </c>
      <c r="B52" s="34" t="s">
        <v>91</v>
      </c>
      <c r="C52">
        <v>0.64330688682965531</v>
      </c>
      <c r="D52">
        <v>0</v>
      </c>
      <c r="E52">
        <v>0.32169634635963007</v>
      </c>
      <c r="F52">
        <v>8.9257573588026329E-3</v>
      </c>
      <c r="G52">
        <v>0.72053997603929432</v>
      </c>
      <c r="H52">
        <v>0.80605807617016012</v>
      </c>
      <c r="I52">
        <v>5.9642144654574736E-3</v>
      </c>
      <c r="J52">
        <v>0</v>
      </c>
      <c r="K52">
        <v>1.1363741169697628E-3</v>
      </c>
      <c r="L52">
        <v>0.24534789899226439</v>
      </c>
      <c r="M52">
        <v>0.51091737790532932</v>
      </c>
      <c r="N52">
        <v>0.57491816699011622</v>
      </c>
      <c r="O52">
        <v>6.5076226679605043</v>
      </c>
      <c r="P52">
        <v>0.14397876052789549</v>
      </c>
      <c r="Q52">
        <v>0.31595024986822295</v>
      </c>
      <c r="R52">
        <v>1.9803275335035551</v>
      </c>
      <c r="S52">
        <v>12.786690287087708</v>
      </c>
    </row>
    <row r="53" spans="1:19">
      <c r="A53" t="s">
        <v>48</v>
      </c>
      <c r="B53" s="34" t="s">
        <v>92</v>
      </c>
      <c r="C53">
        <v>0.26272130489214118</v>
      </c>
      <c r="D53">
        <v>4.4998260186490668E-4</v>
      </c>
      <c r="E53">
        <v>0.45452617077168966</v>
      </c>
      <c r="F53">
        <v>0.11765797459758764</v>
      </c>
      <c r="G53">
        <v>1.440934265685117</v>
      </c>
      <c r="H53">
        <v>0.6382461128447332</v>
      </c>
      <c r="I53">
        <v>7.1491537293184138E-2</v>
      </c>
      <c r="J53">
        <v>0</v>
      </c>
      <c r="K53">
        <v>1.2801565195674769E-6</v>
      </c>
      <c r="L53">
        <v>8.007755761856572E-2</v>
      </c>
      <c r="M53">
        <v>2.356647848648592</v>
      </c>
      <c r="N53">
        <v>7.4731493416635431E-3</v>
      </c>
      <c r="O53">
        <v>4.2264734451493382</v>
      </c>
      <c r="P53">
        <v>8.6225051569499556E-2</v>
      </c>
      <c r="Q53">
        <v>1.4348591722438186E-2</v>
      </c>
      <c r="R53">
        <v>1.5990082780204311</v>
      </c>
      <c r="S53">
        <v>11.356282550913534</v>
      </c>
    </row>
    <row r="54" spans="1:19">
      <c r="A54" t="s">
        <v>230</v>
      </c>
      <c r="B54" s="34" t="s">
        <v>93</v>
      </c>
      <c r="C54">
        <v>0.63504525747328167</v>
      </c>
      <c r="D54">
        <v>7.7791695510853742E-4</v>
      </c>
      <c r="E54">
        <v>0.50856471440706841</v>
      </c>
      <c r="F54">
        <v>0.26078855856002114</v>
      </c>
      <c r="G54">
        <v>0</v>
      </c>
      <c r="H54">
        <v>2.4150348543180922</v>
      </c>
      <c r="I54">
        <v>0.39687457981856866</v>
      </c>
      <c r="J54">
        <v>0</v>
      </c>
      <c r="K54">
        <v>4.1505481737535987E-5</v>
      </c>
      <c r="L54">
        <v>0</v>
      </c>
      <c r="M54">
        <v>1.3789514446597053</v>
      </c>
      <c r="N54">
        <v>7.1209221457060323E-3</v>
      </c>
      <c r="O54">
        <v>0.93492339164399141</v>
      </c>
      <c r="P54">
        <v>0.28973077204620346</v>
      </c>
      <c r="Q54">
        <v>2.5168675921698025E-2</v>
      </c>
      <c r="R54">
        <v>2.2606701916462875</v>
      </c>
      <c r="S54">
        <v>9.1136927850776601</v>
      </c>
    </row>
    <row r="55" spans="1:19">
      <c r="A55" t="s">
        <v>48</v>
      </c>
      <c r="B55" s="34" t="s">
        <v>94</v>
      </c>
      <c r="C55">
        <v>8.615644064926653E-2</v>
      </c>
      <c r="D55">
        <v>0</v>
      </c>
      <c r="E55">
        <v>1.3137433786031494E-2</v>
      </c>
      <c r="F55">
        <v>0</v>
      </c>
      <c r="G55">
        <v>0.1467998169592768</v>
      </c>
      <c r="H55">
        <v>7.6094241985273925E-3</v>
      </c>
      <c r="I55">
        <v>0</v>
      </c>
      <c r="J55">
        <v>0</v>
      </c>
      <c r="K55">
        <v>7.4295063611673484E-5</v>
      </c>
      <c r="L55">
        <v>0</v>
      </c>
      <c r="M55">
        <v>0.23674539608782652</v>
      </c>
      <c r="N55">
        <v>8.4406842575297958E-2</v>
      </c>
      <c r="O55">
        <v>1.2966087416418759</v>
      </c>
      <c r="P55">
        <v>0.11340044136223781</v>
      </c>
      <c r="Q55">
        <v>2.9656596062466178E-5</v>
      </c>
      <c r="R55">
        <v>0.12027104910228559</v>
      </c>
      <c r="S55">
        <v>2.1052395380220332</v>
      </c>
    </row>
    <row r="56" spans="1:19">
      <c r="A56" t="s">
        <v>48</v>
      </c>
      <c r="B56" s="34" t="s">
        <v>95</v>
      </c>
      <c r="C56">
        <v>0</v>
      </c>
      <c r="D56">
        <v>8.6902462414362169E-3</v>
      </c>
      <c r="E56">
        <v>7.2972024136511315</v>
      </c>
      <c r="F56">
        <v>5.2868131885410286E-2</v>
      </c>
      <c r="G56">
        <v>0.18467184076573417</v>
      </c>
      <c r="H56">
        <v>1.6364810543587183E-2</v>
      </c>
      <c r="I56">
        <v>1.4506207110258629E-3</v>
      </c>
      <c r="J56">
        <v>0</v>
      </c>
      <c r="K56">
        <v>0</v>
      </c>
      <c r="L56">
        <v>0</v>
      </c>
      <c r="M56">
        <v>3.0726306814926829E-2</v>
      </c>
      <c r="N56">
        <v>8.1003244600342583E-2</v>
      </c>
      <c r="O56">
        <v>3.479778955055906</v>
      </c>
      <c r="P56">
        <v>0.15842724181043444</v>
      </c>
      <c r="Q56">
        <v>3.0258027973673052E-4</v>
      </c>
      <c r="R56">
        <v>1.1233886616069384</v>
      </c>
      <c r="S56">
        <v>12.43487505396763</v>
      </c>
    </row>
    <row r="57" spans="1:19">
      <c r="A57" t="s">
        <v>230</v>
      </c>
      <c r="B57" s="34" t="s">
        <v>96</v>
      </c>
      <c r="C57">
        <v>1.2316745722487088E-3</v>
      </c>
      <c r="D57">
        <v>5.1834372136116968E-4</v>
      </c>
      <c r="E57">
        <v>0</v>
      </c>
      <c r="F57">
        <v>2.2911754043288379E-2</v>
      </c>
      <c r="G57">
        <v>0.1900380780047044</v>
      </c>
      <c r="H57">
        <v>0.27191851171025938</v>
      </c>
      <c r="I57">
        <v>2.5502078219581392E-3</v>
      </c>
      <c r="J57">
        <v>63.742371234424965</v>
      </c>
      <c r="K57">
        <v>0</v>
      </c>
      <c r="L57">
        <v>0</v>
      </c>
      <c r="M57">
        <v>8.0668723814909526E-3</v>
      </c>
      <c r="N57">
        <v>4.3584429927818746E-3</v>
      </c>
      <c r="O57">
        <v>0.8681446555616219</v>
      </c>
      <c r="P57">
        <v>6.1080203746818995E-2</v>
      </c>
      <c r="Q57">
        <v>26.205182729995549</v>
      </c>
      <c r="R57">
        <v>0.23625089627187279</v>
      </c>
      <c r="S57">
        <v>91.614623605248312</v>
      </c>
    </row>
    <row r="58" spans="1:19">
      <c r="A58" t="s">
        <v>230</v>
      </c>
      <c r="B58" s="34" t="s">
        <v>97</v>
      </c>
      <c r="C58">
        <v>8.9382409072434221E-2</v>
      </c>
      <c r="D58">
        <v>0</v>
      </c>
      <c r="E58">
        <v>0</v>
      </c>
      <c r="F58">
        <v>3.4321736567876071E-2</v>
      </c>
      <c r="G58">
        <v>8.1958371400148167E-4</v>
      </c>
      <c r="H58">
        <v>0.11101396895320903</v>
      </c>
      <c r="I58">
        <v>6.773764436474039E-6</v>
      </c>
      <c r="J58">
        <v>26.267561270714907</v>
      </c>
      <c r="K58">
        <v>4.788221251214031E-4</v>
      </c>
      <c r="L58">
        <v>0</v>
      </c>
      <c r="M58">
        <v>1.9301458172833463E-3</v>
      </c>
      <c r="N58">
        <v>1.8170404766646442E-2</v>
      </c>
      <c r="O58">
        <v>1.1995764760079908</v>
      </c>
      <c r="P58">
        <v>2.4760984788347429E-2</v>
      </c>
      <c r="Q58">
        <v>12.942745983834222</v>
      </c>
      <c r="R58">
        <v>0.13956067448711806</v>
      </c>
      <c r="S58">
        <v>40.830329234613032</v>
      </c>
    </row>
    <row r="59" spans="1:19">
      <c r="A59" t="s">
        <v>230</v>
      </c>
      <c r="B59" s="34" t="s">
        <v>98</v>
      </c>
      <c r="C59">
        <v>2.5697948513631275E-2</v>
      </c>
      <c r="D59">
        <v>0</v>
      </c>
      <c r="E59">
        <v>4.2992926473353066E-2</v>
      </c>
      <c r="F59">
        <v>1.167656065790279E-4</v>
      </c>
      <c r="G59">
        <v>4.2053290167434199E-3</v>
      </c>
      <c r="H59">
        <v>0.31918920706582377</v>
      </c>
      <c r="I59">
        <v>0</v>
      </c>
      <c r="J59">
        <v>1.3299671178448023</v>
      </c>
      <c r="K59">
        <v>2.8560116170472938E-5</v>
      </c>
      <c r="L59">
        <v>3.4093336292151832</v>
      </c>
      <c r="M59">
        <v>0</v>
      </c>
      <c r="N59">
        <v>6.4208818513723287E-2</v>
      </c>
      <c r="O59">
        <v>9.2250751053171598E-2</v>
      </c>
      <c r="P59">
        <v>8.3609057316092361E-2</v>
      </c>
      <c r="Q59">
        <v>0.12864407801293964</v>
      </c>
      <c r="R59">
        <v>0.20118207987407288</v>
      </c>
      <c r="S59">
        <v>5.7014262686222992</v>
      </c>
    </row>
    <row r="60" spans="1:19">
      <c r="A60" t="s">
        <v>48</v>
      </c>
      <c r="B60" s="34" t="s">
        <v>99</v>
      </c>
      <c r="C60">
        <v>0.15833258953013019</v>
      </c>
      <c r="D60">
        <v>2.54059775028459E-3</v>
      </c>
      <c r="E60">
        <v>0</v>
      </c>
      <c r="F60">
        <v>2.0956450864746401E-3</v>
      </c>
      <c r="G60">
        <v>0</v>
      </c>
      <c r="H60">
        <v>6.9274038936661952E-4</v>
      </c>
      <c r="I60">
        <v>0</v>
      </c>
      <c r="J60">
        <v>9.6484651284519032</v>
      </c>
      <c r="K60">
        <v>0</v>
      </c>
      <c r="L60">
        <v>0</v>
      </c>
      <c r="M60">
        <v>2.3800208345633678E-2</v>
      </c>
      <c r="N60">
        <v>7.207578313622065E-3</v>
      </c>
      <c r="O60">
        <v>0.88704139430376472</v>
      </c>
      <c r="P60">
        <v>1.6479392157860318E-2</v>
      </c>
      <c r="Q60">
        <v>5.5849603595634676</v>
      </c>
      <c r="R60">
        <v>0.20922811711382039</v>
      </c>
      <c r="S60">
        <v>16.540843751006378</v>
      </c>
    </row>
    <row r="61" spans="1:19">
      <c r="A61" t="s">
        <v>48</v>
      </c>
      <c r="B61" s="34" t="s">
        <v>101</v>
      </c>
      <c r="C61">
        <v>2.5073267699321722E-2</v>
      </c>
      <c r="D61">
        <v>0.11061094689699669</v>
      </c>
      <c r="E61">
        <v>1.7598337629164291</v>
      </c>
      <c r="F61">
        <v>3.3917381094211496E-2</v>
      </c>
      <c r="G61">
        <v>0.18870258190372269</v>
      </c>
      <c r="H61">
        <v>0.31819804919428485</v>
      </c>
      <c r="I61">
        <v>0.39847899734879277</v>
      </c>
      <c r="J61">
        <v>27.762467391347769</v>
      </c>
      <c r="K61">
        <v>1.1262372252691666E-3</v>
      </c>
      <c r="L61">
        <v>5.1260513165613304</v>
      </c>
      <c r="M61">
        <v>3.8417644680022818</v>
      </c>
      <c r="N61">
        <v>0.75099205044080364</v>
      </c>
      <c r="O61">
        <v>4.730738958707434</v>
      </c>
      <c r="P61">
        <v>0.35085305801320565</v>
      </c>
      <c r="Q61">
        <v>11.760845147386178</v>
      </c>
      <c r="R61">
        <v>0.71585781747977251</v>
      </c>
      <c r="S61">
        <v>57.875511432218332</v>
      </c>
    </row>
    <row r="62" spans="1:19">
      <c r="A62" t="s">
        <v>48</v>
      </c>
      <c r="B62" s="34" t="s">
        <v>102</v>
      </c>
      <c r="C62">
        <v>0.16955304925402981</v>
      </c>
      <c r="D62">
        <v>3.1755087176014385E-2</v>
      </c>
      <c r="E62">
        <v>0</v>
      </c>
      <c r="F62">
        <v>0</v>
      </c>
      <c r="G62">
        <v>0</v>
      </c>
      <c r="H62">
        <v>2.4053170435429649E-3</v>
      </c>
      <c r="I62">
        <v>8.2524336666391918E-3</v>
      </c>
      <c r="J62">
        <v>0.13865773984807106</v>
      </c>
      <c r="K62">
        <v>2.5765908410191329E-6</v>
      </c>
      <c r="L62">
        <v>0</v>
      </c>
      <c r="M62">
        <v>5.0171859806411589E-2</v>
      </c>
      <c r="N62">
        <v>1.6212966257729278E-2</v>
      </c>
      <c r="O62">
        <v>0.13111830364911725</v>
      </c>
      <c r="P62">
        <v>3.1643675820621553E-2</v>
      </c>
      <c r="Q62">
        <v>5.9110284963281856E-2</v>
      </c>
      <c r="R62">
        <v>0.10104945277711863</v>
      </c>
      <c r="S62">
        <v>0.73993274685392407</v>
      </c>
    </row>
    <row r="63" spans="1:19">
      <c r="A63" t="s">
        <v>48</v>
      </c>
      <c r="B63" s="34" t="s">
        <v>103</v>
      </c>
      <c r="C63">
        <v>0</v>
      </c>
      <c r="D63">
        <v>1.28689856899733E-5</v>
      </c>
      <c r="E63">
        <v>0.1744387719125271</v>
      </c>
      <c r="F63">
        <v>0</v>
      </c>
      <c r="G63">
        <v>3.3776977456767554E-5</v>
      </c>
      <c r="H63">
        <v>3.7201382678375694E-5</v>
      </c>
      <c r="I63">
        <v>0</v>
      </c>
      <c r="J63">
        <v>4.9255274561911619</v>
      </c>
      <c r="K63">
        <v>9.5973507597046925E-5</v>
      </c>
      <c r="L63">
        <v>3.7572490107353929</v>
      </c>
      <c r="M63">
        <v>0.96469502977640786</v>
      </c>
      <c r="N63">
        <v>0.28320311739257065</v>
      </c>
      <c r="O63">
        <v>2.0690647873095713E-2</v>
      </c>
      <c r="P63">
        <v>1.2556032445427689E-2</v>
      </c>
      <c r="Q63">
        <v>3.1630622780470929</v>
      </c>
      <c r="R63">
        <v>4.0489377912173552E-2</v>
      </c>
      <c r="S63">
        <v>13.342091543138963</v>
      </c>
    </row>
    <row r="64" spans="1:19">
      <c r="A64" t="s">
        <v>48</v>
      </c>
      <c r="B64" s="34" t="s">
        <v>104</v>
      </c>
      <c r="C64">
        <v>0</v>
      </c>
      <c r="D64">
        <v>6.8577447811168923E-3</v>
      </c>
      <c r="E64">
        <v>1.2480477154063863E-2</v>
      </c>
      <c r="F64">
        <v>1.2198213343861397E-5</v>
      </c>
      <c r="G64">
        <v>2.3823278852283636E-2</v>
      </c>
      <c r="H64">
        <v>0</v>
      </c>
      <c r="I64">
        <v>0.10411828504749465</v>
      </c>
      <c r="J64">
        <v>1.4323952819114254</v>
      </c>
      <c r="K64">
        <v>6.493072147140122E-4</v>
      </c>
      <c r="L64">
        <v>1.2280513994312514E-2</v>
      </c>
      <c r="M64">
        <v>6.9596218903882345E-2</v>
      </c>
      <c r="N64">
        <v>1.8864745228537316E-2</v>
      </c>
      <c r="O64">
        <v>7.3503600840041372E-2</v>
      </c>
      <c r="P64">
        <v>4.7737527838695115E-2</v>
      </c>
      <c r="Q64">
        <v>1.4134839806796577</v>
      </c>
      <c r="R64">
        <v>0.32848629452682943</v>
      </c>
      <c r="S64">
        <v>3.5442894551866857</v>
      </c>
    </row>
    <row r="65" spans="1:19">
      <c r="A65" t="s">
        <v>48</v>
      </c>
      <c r="B65" s="34" t="s">
        <v>105</v>
      </c>
      <c r="C65">
        <v>9.9817341031727125E-4</v>
      </c>
      <c r="D65">
        <v>9.6517392673689528E-6</v>
      </c>
      <c r="E65">
        <v>0.96689421427175404</v>
      </c>
      <c r="F65">
        <v>0</v>
      </c>
      <c r="G65">
        <v>1.0383596089279301</v>
      </c>
      <c r="H65">
        <v>1.8600691339187847E-5</v>
      </c>
      <c r="I65">
        <v>1.0160646654711059E-5</v>
      </c>
      <c r="J65">
        <v>13.100691044115536</v>
      </c>
      <c r="K65">
        <v>7.0906564730854882E-7</v>
      </c>
      <c r="L65">
        <v>0</v>
      </c>
      <c r="M65">
        <v>0.44700856770572273</v>
      </c>
      <c r="N65">
        <v>0.11753435910258503</v>
      </c>
      <c r="O65">
        <v>4.3685797714175578E-2</v>
      </c>
      <c r="P65">
        <v>3.4386604557177236E-3</v>
      </c>
      <c r="Q65">
        <v>4.1263216326671994</v>
      </c>
      <c r="R65">
        <v>0.4565930746067508</v>
      </c>
      <c r="S65">
        <v>20.301564255120866</v>
      </c>
    </row>
    <row r="66" spans="1:19">
      <c r="A66" t="s">
        <v>48</v>
      </c>
      <c r="B66" s="34" t="s">
        <v>106</v>
      </c>
      <c r="C66">
        <v>1.5529870699093173E-2</v>
      </c>
      <c r="D66">
        <v>1.9363841655462011E-5</v>
      </c>
      <c r="E66">
        <v>2.0975577484527719E-3</v>
      </c>
      <c r="F66">
        <v>0.1012912867031357</v>
      </c>
      <c r="G66">
        <v>0.22645078575406608</v>
      </c>
      <c r="H66">
        <v>1.5561930089634206</v>
      </c>
      <c r="I66">
        <v>2.2481415615050793E-2</v>
      </c>
      <c r="J66">
        <v>7.6066861832941868E-2</v>
      </c>
      <c r="K66">
        <v>1.4960957317455836E-7</v>
      </c>
      <c r="L66">
        <v>0</v>
      </c>
      <c r="M66">
        <v>6.1993903193922506E-2</v>
      </c>
      <c r="N66">
        <v>5.6006852910215343E-3</v>
      </c>
      <c r="O66">
        <v>1.552730127454538E-2</v>
      </c>
      <c r="P66">
        <v>1.3116720699660078E-2</v>
      </c>
      <c r="Q66">
        <v>5.5497706091131249E-2</v>
      </c>
      <c r="R66">
        <v>1.3195268634247341</v>
      </c>
      <c r="S66">
        <v>3.471393480742222</v>
      </c>
    </row>
    <row r="67" spans="1:19">
      <c r="A67" t="s">
        <v>230</v>
      </c>
      <c r="B67" s="34" t="s">
        <v>107</v>
      </c>
      <c r="C67">
        <v>2.8004264144612101E-2</v>
      </c>
      <c r="D67">
        <v>6.4344928447646055E-6</v>
      </c>
      <c r="E67">
        <v>0</v>
      </c>
      <c r="F67">
        <v>1.1761312407841729E-2</v>
      </c>
      <c r="G67">
        <v>3.1848104301898772E-2</v>
      </c>
      <c r="H67">
        <v>0.24529827640201063</v>
      </c>
      <c r="I67">
        <v>0.25529198160157129</v>
      </c>
      <c r="J67">
        <v>1.1986054236236896</v>
      </c>
      <c r="K67">
        <v>5.3179923542590046E-7</v>
      </c>
      <c r="L67">
        <v>2.1461370503104149E-2</v>
      </c>
      <c r="M67">
        <v>2.3960819473118988</v>
      </c>
      <c r="N67">
        <v>6.7246915261556239E-3</v>
      </c>
      <c r="O67">
        <v>0.57988941714100406</v>
      </c>
      <c r="P67">
        <v>4.5930920380747864E-3</v>
      </c>
      <c r="Q67">
        <v>0.46156779806089787</v>
      </c>
      <c r="R67">
        <v>1.0176948135649297</v>
      </c>
      <c r="S67">
        <v>6.2588294589195357</v>
      </c>
    </row>
    <row r="68" spans="1:19">
      <c r="A68" t="s">
        <v>48</v>
      </c>
      <c r="B68" s="34" t="s">
        <v>108</v>
      </c>
      <c r="C68">
        <v>1.5214898150262002E-6</v>
      </c>
      <c r="D68">
        <v>7.785609345540756E-2</v>
      </c>
      <c r="E68">
        <v>3.5729789666305578E-3</v>
      </c>
      <c r="F68">
        <v>4.3245080980875983E-3</v>
      </c>
      <c r="G68">
        <v>2.069987773014148E-3</v>
      </c>
      <c r="H68">
        <v>0.68845298923813658</v>
      </c>
      <c r="I68">
        <v>0.190598061650185</v>
      </c>
      <c r="J68">
        <v>0</v>
      </c>
      <c r="K68">
        <v>3.1959624078781168E-4</v>
      </c>
      <c r="L68">
        <v>3.808501585491797E-2</v>
      </c>
      <c r="M68">
        <v>3.3674886002737878</v>
      </c>
      <c r="N68">
        <v>0.71384315126487863</v>
      </c>
      <c r="O68">
        <v>1.977797916754497</v>
      </c>
      <c r="P68">
        <v>2.6917146878020048E-2</v>
      </c>
      <c r="Q68">
        <v>1.074176174004279</v>
      </c>
      <c r="R68">
        <v>0.72499347459293517</v>
      </c>
      <c r="S68">
        <v>8.8904972165355503</v>
      </c>
    </row>
    <row r="69" spans="1:19">
      <c r="A69" t="s">
        <v>230</v>
      </c>
      <c r="B69" s="34" t="s">
        <v>109</v>
      </c>
      <c r="C69">
        <v>9.7983044972118627E-3</v>
      </c>
      <c r="D69">
        <v>6.6867803792306724E-2</v>
      </c>
      <c r="E69">
        <v>0</v>
      </c>
      <c r="F69">
        <v>1.1450145352940755E-2</v>
      </c>
      <c r="G69">
        <v>5.2045866314525568E-2</v>
      </c>
      <c r="H69">
        <v>2.1352072936043243E-2</v>
      </c>
      <c r="I69">
        <v>7.1083997930134757E-3</v>
      </c>
      <c r="J69">
        <v>0</v>
      </c>
      <c r="K69">
        <v>6.3305735586224321E-3</v>
      </c>
      <c r="L69">
        <v>0</v>
      </c>
      <c r="M69">
        <v>0.49904415745481856</v>
      </c>
      <c r="N69">
        <v>0.43748062575454938</v>
      </c>
      <c r="O69">
        <v>3.7380019341515265</v>
      </c>
      <c r="P69">
        <v>0.28070294323296352</v>
      </c>
      <c r="Q69">
        <v>6.4843954187097097E-3</v>
      </c>
      <c r="R69">
        <v>0.59149510393432791</v>
      </c>
      <c r="S69">
        <v>5.7281623261908408</v>
      </c>
    </row>
    <row r="70" spans="1:19">
      <c r="A70" t="s">
        <v>48</v>
      </c>
      <c r="B70" s="34" t="s">
        <v>110</v>
      </c>
      <c r="C70">
        <v>1.0022817466190936E-3</v>
      </c>
      <c r="D70">
        <v>2.1666338926999984E-3</v>
      </c>
      <c r="E70">
        <v>6.2224864288431547E-3</v>
      </c>
      <c r="F70">
        <v>1.4950531466130013E-2</v>
      </c>
      <c r="G70">
        <v>0</v>
      </c>
      <c r="H70">
        <v>1.9715168149957663E-2</v>
      </c>
      <c r="I70">
        <v>2.8577517533834751E-2</v>
      </c>
      <c r="J70">
        <v>2.1483200359568855E-3</v>
      </c>
      <c r="K70">
        <v>6.5482249571591211E-6</v>
      </c>
      <c r="L70">
        <v>0</v>
      </c>
      <c r="M70">
        <v>2.4684526977807764E-2</v>
      </c>
      <c r="N70">
        <v>0.67878898763520823</v>
      </c>
      <c r="O70">
        <v>0.57150941148626089</v>
      </c>
      <c r="P70">
        <v>5.5861600420989532E-2</v>
      </c>
      <c r="Q70">
        <v>6.1666778436801906E-3</v>
      </c>
      <c r="R70">
        <v>4.2625812836028842E-2</v>
      </c>
      <c r="S70">
        <v>1.4544265046787359</v>
      </c>
    </row>
    <row r="71" spans="1:19">
      <c r="A71" t="s">
        <v>48</v>
      </c>
      <c r="B71" s="34" t="s">
        <v>111</v>
      </c>
      <c r="C71">
        <v>0.30581298648074906</v>
      </c>
      <c r="D71">
        <v>2.7076838024608918E-5</v>
      </c>
      <c r="E71">
        <v>1.8309304305574869E-5</v>
      </c>
      <c r="F71">
        <v>0</v>
      </c>
      <c r="G71">
        <v>6.7983445321218028E-5</v>
      </c>
      <c r="H71">
        <v>1.1724880793906323E-4</v>
      </c>
      <c r="I71">
        <v>6.4173999856365072E-6</v>
      </c>
      <c r="J71">
        <v>2.7485432722954783E-2</v>
      </c>
      <c r="K71">
        <v>5.7032494171771475E-7</v>
      </c>
      <c r="L71">
        <v>0</v>
      </c>
      <c r="M71">
        <v>0.27288563653499409</v>
      </c>
      <c r="N71">
        <v>2.5286975619692953E-2</v>
      </c>
      <c r="O71">
        <v>2.7614761520540299</v>
      </c>
      <c r="P71">
        <v>8.8147450516551373E-3</v>
      </c>
      <c r="Q71">
        <v>0.44712440815490595</v>
      </c>
      <c r="R71">
        <v>0.33580714184967064</v>
      </c>
      <c r="S71">
        <v>4.1849310845897207</v>
      </c>
    </row>
    <row r="72" spans="1:19">
      <c r="A72" t="s">
        <v>230</v>
      </c>
      <c r="B72" s="34" t="s">
        <v>112</v>
      </c>
      <c r="C72">
        <v>9.8530827942599597E-2</v>
      </c>
      <c r="D72">
        <v>0</v>
      </c>
      <c r="E72">
        <v>0.62276375614083079</v>
      </c>
      <c r="F72">
        <v>2.4551532799232945E-5</v>
      </c>
      <c r="G72">
        <v>0</v>
      </c>
      <c r="H72">
        <v>0</v>
      </c>
      <c r="I72">
        <v>2.0902764632300119E-2</v>
      </c>
      <c r="J72">
        <v>1.1487487092251172</v>
      </c>
      <c r="K72">
        <v>6.0371268943271161E-4</v>
      </c>
      <c r="L72">
        <v>2.2340950437288996</v>
      </c>
      <c r="M72">
        <v>7.7406419017194139E-2</v>
      </c>
      <c r="N72">
        <v>1.2175353281662638E-4</v>
      </c>
      <c r="O72">
        <v>0.15999771324811718</v>
      </c>
      <c r="P72">
        <v>2.8745849044454985E-2</v>
      </c>
      <c r="Q72">
        <v>0.12847837334955159</v>
      </c>
      <c r="R72">
        <v>7.2027579634713845E-2</v>
      </c>
      <c r="S72">
        <v>4.5924470537195248</v>
      </c>
    </row>
    <row r="73" spans="1:19">
      <c r="A73" t="s">
        <v>48</v>
      </c>
      <c r="B73" s="34" t="s">
        <v>113</v>
      </c>
      <c r="C73">
        <v>7.4281248406560252E-4</v>
      </c>
      <c r="D73">
        <v>6.3761921189726678E-3</v>
      </c>
      <c r="E73">
        <v>0.46507145855668597</v>
      </c>
      <c r="F73">
        <v>0</v>
      </c>
      <c r="G73">
        <v>0</v>
      </c>
      <c r="H73">
        <v>2.6953877795541814E-2</v>
      </c>
      <c r="I73">
        <v>0</v>
      </c>
      <c r="J73">
        <v>4.7907533564739424E-4</v>
      </c>
      <c r="K73">
        <v>1.4919012377712093E-6</v>
      </c>
      <c r="L73">
        <v>0</v>
      </c>
      <c r="M73">
        <v>3.6827537253259379E-2</v>
      </c>
      <c r="N73">
        <v>1.4476504227182829E-2</v>
      </c>
      <c r="O73">
        <v>0.33060588667663637</v>
      </c>
      <c r="P73">
        <v>0.10032174051744036</v>
      </c>
      <c r="Q73">
        <v>0.41689969809480942</v>
      </c>
      <c r="R73">
        <v>0.21751108850782686</v>
      </c>
      <c r="S73">
        <v>1.6162673634695466</v>
      </c>
    </row>
    <row r="74" spans="1:19">
      <c r="A74" t="s">
        <v>48</v>
      </c>
      <c r="B74" s="34" t="s">
        <v>114</v>
      </c>
      <c r="C74">
        <v>7.9315851692616235E-3</v>
      </c>
      <c r="D74">
        <v>1.9660694103862397E-5</v>
      </c>
      <c r="E74">
        <v>6.5037518304222885E-6</v>
      </c>
      <c r="F74">
        <v>0</v>
      </c>
      <c r="G74">
        <v>1.8708723517946169E-5</v>
      </c>
      <c r="H74">
        <v>2.0605466666268057E-5</v>
      </c>
      <c r="I74">
        <v>6.0355851001503424E-6</v>
      </c>
      <c r="J74">
        <v>0</v>
      </c>
      <c r="K74">
        <v>0</v>
      </c>
      <c r="L74">
        <v>2.8464073152639173</v>
      </c>
      <c r="M74">
        <v>0</v>
      </c>
      <c r="N74">
        <v>8.9725687206048121E-2</v>
      </c>
      <c r="O74">
        <v>0.39095697659453776</v>
      </c>
      <c r="P74">
        <v>0.11720764457509247</v>
      </c>
      <c r="Q74">
        <v>0.18327058857063605</v>
      </c>
      <c r="R74">
        <v>7.8849164272057237E-2</v>
      </c>
      <c r="S74">
        <v>3.714420475872771</v>
      </c>
    </row>
    <row r="75" spans="1:19">
      <c r="A75" t="s">
        <v>230</v>
      </c>
      <c r="B75" s="34" t="s">
        <v>115</v>
      </c>
      <c r="C75">
        <v>1.3181835348672344E-3</v>
      </c>
      <c r="D75">
        <v>0</v>
      </c>
      <c r="E75">
        <v>1.7339860590698919E-2</v>
      </c>
      <c r="F75">
        <v>6.7564660324315184E-6</v>
      </c>
      <c r="G75">
        <v>0.20209545294305542</v>
      </c>
      <c r="H75">
        <v>0</v>
      </c>
      <c r="I75">
        <v>0</v>
      </c>
      <c r="J75">
        <v>1.4602455175407272</v>
      </c>
      <c r="K75">
        <v>0</v>
      </c>
      <c r="L75">
        <v>6.1648800908699286E-2</v>
      </c>
      <c r="M75">
        <v>0</v>
      </c>
      <c r="N75">
        <v>1.4533040737774172E-4</v>
      </c>
      <c r="O75">
        <v>9.2440732234535972E-2</v>
      </c>
      <c r="P75">
        <v>2.3039524156438063E-2</v>
      </c>
      <c r="Q75">
        <v>0.66842495597475704</v>
      </c>
      <c r="R75">
        <v>0.21499836290431062</v>
      </c>
      <c r="S75">
        <v>2.7417034776613036</v>
      </c>
    </row>
    <row r="76" spans="1:19">
      <c r="A76" t="s">
        <v>48</v>
      </c>
      <c r="B76" s="33" t="s">
        <v>116</v>
      </c>
      <c r="C76">
        <v>0</v>
      </c>
      <c r="D76">
        <v>4.8372861982670656E-6</v>
      </c>
      <c r="E76">
        <v>0</v>
      </c>
      <c r="F76">
        <v>8.3431000704317082E-2</v>
      </c>
      <c r="G76">
        <v>0.15450209581952201</v>
      </c>
      <c r="H76">
        <v>1.5454099997924686E-5</v>
      </c>
      <c r="I76">
        <v>1.5788362428992286E-5</v>
      </c>
      <c r="J76">
        <v>4.8599808331573513E-2</v>
      </c>
      <c r="K76">
        <v>1.0832806194294164E-6</v>
      </c>
      <c r="L76">
        <v>0</v>
      </c>
      <c r="M76">
        <v>1.3066108014459417</v>
      </c>
      <c r="N76">
        <v>2.3964334895779871E-2</v>
      </c>
      <c r="O76">
        <v>0.66986143284484001</v>
      </c>
      <c r="P76">
        <v>0.11575202142605789</v>
      </c>
      <c r="Q76">
        <v>0.16394570814357223</v>
      </c>
      <c r="R76">
        <v>0.13592949029602153</v>
      </c>
      <c r="S76">
        <v>2.7026338569371546</v>
      </c>
    </row>
    <row r="77" spans="1:19">
      <c r="A77" t="s">
        <v>48</v>
      </c>
      <c r="B77" s="33" t="s">
        <v>117</v>
      </c>
      <c r="C77">
        <v>1.6854753992490146E-6</v>
      </c>
      <c r="D77">
        <v>4.8195263251393783E-6</v>
      </c>
      <c r="E77">
        <v>1.4726778758245018E-5</v>
      </c>
      <c r="F77">
        <v>7.7127056133033278E-2</v>
      </c>
      <c r="G77">
        <v>0</v>
      </c>
      <c r="H77">
        <v>7.3193846858998768E-6</v>
      </c>
      <c r="I77">
        <v>0</v>
      </c>
      <c r="J77">
        <v>1.1811535650764426E-2</v>
      </c>
      <c r="K77">
        <v>4.0637526874154339E-3</v>
      </c>
      <c r="L77">
        <v>0</v>
      </c>
      <c r="M77">
        <v>1.2363735943235383</v>
      </c>
      <c r="N77">
        <v>3.2281092635656705E-2</v>
      </c>
      <c r="O77">
        <v>1.0472973864580126E-2</v>
      </c>
      <c r="P77">
        <v>2.3935030317787209E-2</v>
      </c>
      <c r="Q77">
        <v>2.47974653230699</v>
      </c>
      <c r="R77">
        <v>0.17846786587647756</v>
      </c>
      <c r="S77">
        <v>4.0543079849609285</v>
      </c>
    </row>
    <row r="78" spans="1:19">
      <c r="A78" t="s">
        <v>48</v>
      </c>
      <c r="B78" s="33" t="s">
        <v>118</v>
      </c>
      <c r="C78">
        <v>1.0804484220565236E-2</v>
      </c>
      <c r="D78">
        <v>4.2919866208705582E-2</v>
      </c>
      <c r="E78">
        <v>0</v>
      </c>
      <c r="F78">
        <v>2.4000026206394409E-6</v>
      </c>
      <c r="G78">
        <v>0.18237688518713924</v>
      </c>
      <c r="H78">
        <v>1.0302733333134029E-5</v>
      </c>
      <c r="I78">
        <v>0.25457118806547818</v>
      </c>
      <c r="J78">
        <v>0</v>
      </c>
      <c r="K78">
        <v>4.5818923309071113E-3</v>
      </c>
      <c r="L78">
        <v>0</v>
      </c>
      <c r="M78">
        <v>1.2320808645535521</v>
      </c>
      <c r="N78">
        <v>4.9881167976067786E-2</v>
      </c>
      <c r="O78">
        <v>4.1709893464457082E-2</v>
      </c>
      <c r="P78">
        <v>0.14021606924846708</v>
      </c>
      <c r="Q78">
        <v>3.2469260346069291</v>
      </c>
      <c r="R78">
        <v>0.13040689062476218</v>
      </c>
      <c r="S78">
        <v>5.3364879392229341</v>
      </c>
    </row>
    <row r="79" spans="1:19">
      <c r="A79" t="s">
        <v>48</v>
      </c>
      <c r="B79" s="33" t="s">
        <v>119</v>
      </c>
      <c r="C79">
        <v>1.2641065496588055E-6</v>
      </c>
      <c r="D79">
        <v>7.699835139020017E-2</v>
      </c>
      <c r="E79">
        <v>7.0989054644783778E-2</v>
      </c>
      <c r="F79">
        <v>3.3782330159937146E-6</v>
      </c>
      <c r="G79">
        <v>6.7556091259390882E-4</v>
      </c>
      <c r="H79">
        <v>0</v>
      </c>
      <c r="I79">
        <v>0.14741649764745546</v>
      </c>
      <c r="J79">
        <v>7.1895561122558718</v>
      </c>
      <c r="K79">
        <v>2.6555010901319065E-7</v>
      </c>
      <c r="L79">
        <v>0.31216362665750808</v>
      </c>
      <c r="M79">
        <v>0.38687149253087227</v>
      </c>
      <c r="N79">
        <v>0.67184106434380197</v>
      </c>
      <c r="O79">
        <v>1.4383884872302133E-3</v>
      </c>
      <c r="P79">
        <v>4.296372197703846E-2</v>
      </c>
      <c r="Q79">
        <v>1.2129584451876951</v>
      </c>
      <c r="R79">
        <v>7.7189100264817512E-2</v>
      </c>
      <c r="S79">
        <v>10.191066324189592</v>
      </c>
    </row>
    <row r="80" spans="1:19">
      <c r="A80" t="s">
        <v>48</v>
      </c>
      <c r="B80" s="33" t="s">
        <v>120</v>
      </c>
      <c r="C80">
        <v>5.9870727620037201E-7</v>
      </c>
      <c r="D80">
        <v>0</v>
      </c>
      <c r="E80">
        <v>0</v>
      </c>
      <c r="F80">
        <v>4.2849850229043085E-4</v>
      </c>
      <c r="G80">
        <v>1.9784031021963244E-4</v>
      </c>
      <c r="H80">
        <v>0.1327246796074526</v>
      </c>
      <c r="I80">
        <v>0</v>
      </c>
      <c r="J80">
        <v>8.429573674367191</v>
      </c>
      <c r="K80">
        <v>0</v>
      </c>
      <c r="L80">
        <v>0</v>
      </c>
      <c r="M80">
        <v>1.0751777623608518</v>
      </c>
      <c r="N80">
        <v>0.23773033372363273</v>
      </c>
      <c r="O80">
        <v>3.9685143946428525E-3</v>
      </c>
      <c r="P80">
        <v>0.20618572911081401</v>
      </c>
      <c r="Q80">
        <v>0.2158494109842195</v>
      </c>
      <c r="R80">
        <v>1.3130894880397648E-2</v>
      </c>
      <c r="S80">
        <v>10.314967936949415</v>
      </c>
    </row>
    <row r="81" spans="1:19">
      <c r="A81" t="s">
        <v>48</v>
      </c>
      <c r="B81" s="33" t="s">
        <v>121</v>
      </c>
      <c r="C81">
        <v>8.4273769962450729E-7</v>
      </c>
      <c r="D81">
        <v>0</v>
      </c>
      <c r="E81">
        <v>0.25400603200879601</v>
      </c>
      <c r="F81">
        <v>5.4344489979207822E-6</v>
      </c>
      <c r="G81">
        <v>0</v>
      </c>
      <c r="H81">
        <v>0.23079117096624202</v>
      </c>
      <c r="I81">
        <v>5.630836801273631E-6</v>
      </c>
      <c r="J81">
        <v>0</v>
      </c>
      <c r="K81">
        <v>5.7694693401333375E-5</v>
      </c>
      <c r="L81">
        <v>0</v>
      </c>
      <c r="M81">
        <v>0.12656049078555043</v>
      </c>
      <c r="N81">
        <v>0.609661276194565</v>
      </c>
      <c r="O81">
        <v>1.5634916851212211E-2</v>
      </c>
      <c r="P81">
        <v>8.3744502104281082E-2</v>
      </c>
      <c r="Q81">
        <v>1.7121897179663392E-2</v>
      </c>
      <c r="R81">
        <v>5.3722447731274769E-4</v>
      </c>
      <c r="S81">
        <v>1.3381271132841448</v>
      </c>
    </row>
    <row r="82" spans="1:19">
      <c r="A82" t="s">
        <v>48</v>
      </c>
      <c r="B82" s="33" t="s">
        <v>122</v>
      </c>
      <c r="C82">
        <v>0</v>
      </c>
      <c r="D82">
        <v>1.9089643219502683E-2</v>
      </c>
      <c r="E82">
        <v>2.7972183655577965E-5</v>
      </c>
      <c r="F82">
        <v>0</v>
      </c>
      <c r="G82">
        <v>8.8288620331908874E-3</v>
      </c>
      <c r="H82">
        <v>0</v>
      </c>
      <c r="I82">
        <v>6.2580661260895454E-2</v>
      </c>
      <c r="J82">
        <v>7.163767592868453E-2</v>
      </c>
      <c r="K82">
        <v>0</v>
      </c>
      <c r="L82">
        <v>0</v>
      </c>
      <c r="M82">
        <v>0.11166140543531355</v>
      </c>
      <c r="N82">
        <v>3.6492560049737222E-2</v>
      </c>
      <c r="O82">
        <v>1.5947876033817465</v>
      </c>
      <c r="P82">
        <v>6.4118051954235256E-2</v>
      </c>
      <c r="Q82">
        <v>9.7101106439367868E-4</v>
      </c>
      <c r="R82">
        <v>0.10002203530899578</v>
      </c>
      <c r="S82">
        <v>2.0702174818212598</v>
      </c>
    </row>
    <row r="83" spans="1:19">
      <c r="A83" t="s">
        <v>48</v>
      </c>
      <c r="B83" s="33" t="s">
        <v>123</v>
      </c>
      <c r="C83">
        <v>1.3556835853911764E-6</v>
      </c>
      <c r="D83">
        <v>0</v>
      </c>
      <c r="E83">
        <v>0</v>
      </c>
      <c r="F83">
        <v>4.4074563422240587E-3</v>
      </c>
      <c r="G83">
        <v>3.936386973713013E-5</v>
      </c>
      <c r="H83">
        <v>4.3354689850616523E-5</v>
      </c>
      <c r="I83">
        <v>6.4463765630051739E-4</v>
      </c>
      <c r="J83">
        <v>3.3011473042222406E-2</v>
      </c>
      <c r="K83">
        <v>1.8618395223879425E-5</v>
      </c>
      <c r="L83">
        <v>0.33573933181764914</v>
      </c>
      <c r="M83">
        <v>0.23041311996999525</v>
      </c>
      <c r="N83">
        <v>7.1034907585882934E-3</v>
      </c>
      <c r="O83">
        <v>1.5778717966830413</v>
      </c>
      <c r="P83">
        <v>2.7458897298707541E-2</v>
      </c>
      <c r="Q83">
        <v>0.10851011190285931</v>
      </c>
      <c r="R83">
        <v>3.8721593738912929E-2</v>
      </c>
      <c r="S83">
        <v>2.3639846018486423</v>
      </c>
    </row>
    <row r="84" spans="1:19">
      <c r="A84" t="s">
        <v>48</v>
      </c>
      <c r="B84" s="33" t="s">
        <v>124</v>
      </c>
      <c r="C84">
        <v>9.1223478462123531E-3</v>
      </c>
      <c r="D84">
        <v>1.9664066529045954E-4</v>
      </c>
      <c r="E84">
        <v>5.486821119701446E-2</v>
      </c>
      <c r="F84">
        <v>1.4215862911282073E-5</v>
      </c>
      <c r="G84">
        <v>0</v>
      </c>
      <c r="H84">
        <v>0.38627663171305571</v>
      </c>
      <c r="I84">
        <v>0</v>
      </c>
      <c r="J84">
        <v>0</v>
      </c>
      <c r="K84">
        <v>0</v>
      </c>
      <c r="L84">
        <v>0</v>
      </c>
      <c r="M84">
        <v>0.10964373520661752</v>
      </c>
      <c r="N84">
        <v>0.15507875671865889</v>
      </c>
      <c r="O84">
        <v>1.9773671337993051</v>
      </c>
      <c r="P84">
        <v>1.5221689900407398E-2</v>
      </c>
      <c r="Q84">
        <v>5.7508783310638023E-2</v>
      </c>
      <c r="R84">
        <v>2.9911356349998641E-5</v>
      </c>
      <c r="S84">
        <v>2.765328057576653</v>
      </c>
    </row>
    <row r="85" spans="1:19">
      <c r="A85" t="s">
        <v>48</v>
      </c>
      <c r="B85" s="33" t="s">
        <v>125</v>
      </c>
      <c r="C85">
        <v>0</v>
      </c>
      <c r="D85">
        <v>0</v>
      </c>
      <c r="E85">
        <v>0</v>
      </c>
      <c r="F85">
        <v>0</v>
      </c>
      <c r="G85">
        <v>1.1605404281098686E-3</v>
      </c>
      <c r="H85">
        <v>6.3949254936446209E-4</v>
      </c>
      <c r="I85">
        <v>0</v>
      </c>
      <c r="J85">
        <v>5.3976914500708517E-5</v>
      </c>
      <c r="K85">
        <v>0</v>
      </c>
      <c r="L85">
        <v>0</v>
      </c>
      <c r="M85">
        <v>2.1143092855027135E-3</v>
      </c>
      <c r="N85">
        <v>8.7372199749466972E-3</v>
      </c>
      <c r="O85">
        <v>0.47780174146859622</v>
      </c>
      <c r="P85">
        <v>4.8702345353532905E-3</v>
      </c>
      <c r="Q85">
        <v>1.3030809529041676E-2</v>
      </c>
      <c r="R85">
        <v>0.24128661831510101</v>
      </c>
      <c r="S85">
        <v>0.74969494300057704</v>
      </c>
    </row>
    <row r="86" spans="1:19">
      <c r="A86" t="s">
        <v>230</v>
      </c>
      <c r="B86" s="33" t="s">
        <v>126</v>
      </c>
      <c r="C86">
        <v>0.11616239089647706</v>
      </c>
      <c r="D86">
        <v>0</v>
      </c>
      <c r="E86">
        <v>0</v>
      </c>
      <c r="F86">
        <v>5.7540702781899711E-4</v>
      </c>
      <c r="G86">
        <v>0</v>
      </c>
      <c r="H86">
        <v>0</v>
      </c>
      <c r="I86">
        <v>0</v>
      </c>
      <c r="J86">
        <v>0.43050981741654937</v>
      </c>
      <c r="K86">
        <v>0</v>
      </c>
      <c r="L86">
        <v>4.99235343880855E-4</v>
      </c>
      <c r="M86">
        <v>7.9133908729517088E-2</v>
      </c>
      <c r="N86">
        <v>2.6654329362401086E-3</v>
      </c>
      <c r="O86">
        <v>0</v>
      </c>
      <c r="P86">
        <v>3.6385597694881255E-3</v>
      </c>
      <c r="Q86">
        <v>3.9724181606402453E-2</v>
      </c>
      <c r="R86">
        <v>3.8495299070717692E-4</v>
      </c>
      <c r="S86">
        <v>0.67329388671669221</v>
      </c>
    </row>
    <row r="87" spans="1:19">
      <c r="A87" t="s">
        <v>48</v>
      </c>
      <c r="B87" s="33" t="s">
        <v>127</v>
      </c>
      <c r="C87">
        <v>0</v>
      </c>
      <c r="D87">
        <v>0</v>
      </c>
      <c r="E87">
        <v>1.2830179269229802E-4</v>
      </c>
      <c r="F87">
        <v>0</v>
      </c>
      <c r="G87">
        <v>0</v>
      </c>
      <c r="H87">
        <v>0</v>
      </c>
      <c r="I87">
        <v>1.74425096762576E-4</v>
      </c>
      <c r="J87">
        <v>3.5984609667139011E-5</v>
      </c>
      <c r="K87">
        <v>0</v>
      </c>
      <c r="L87">
        <v>0</v>
      </c>
      <c r="M87">
        <v>5.4470648586487869E-2</v>
      </c>
      <c r="N87">
        <v>1.1884204686296584E-3</v>
      </c>
      <c r="O87">
        <v>0.5008796380284366</v>
      </c>
      <c r="P87">
        <v>1.4670053552766404E-2</v>
      </c>
      <c r="Q87">
        <v>4.7426381854620558E-5</v>
      </c>
      <c r="R87">
        <v>9.1623225303294475E-4</v>
      </c>
      <c r="S87">
        <v>0.57251113077052196</v>
      </c>
    </row>
    <row r="88" spans="1:19">
      <c r="A88" t="s">
        <v>230</v>
      </c>
      <c r="B88" s="33" t="s">
        <v>128</v>
      </c>
      <c r="C88">
        <v>2.5749982976996932E-6</v>
      </c>
      <c r="D88">
        <v>2.6082378439262754E-6</v>
      </c>
      <c r="E88">
        <v>0</v>
      </c>
      <c r="F88">
        <v>0</v>
      </c>
      <c r="G88">
        <v>1.4038918056513694E-5</v>
      </c>
      <c r="H88">
        <v>1.5462223156958999E-5</v>
      </c>
      <c r="I88">
        <v>8.4247279894249516E-3</v>
      </c>
      <c r="J88">
        <v>0</v>
      </c>
      <c r="K88">
        <v>2.4332260740167477E-4</v>
      </c>
      <c r="L88">
        <v>0</v>
      </c>
      <c r="M88">
        <v>1.0644733424953756E-3</v>
      </c>
      <c r="N88">
        <v>4.4609662722905341E-5</v>
      </c>
      <c r="O88">
        <v>0.256431644016061</v>
      </c>
      <c r="P88">
        <v>2.8702453282036799E-4</v>
      </c>
      <c r="Q88">
        <v>7.8490644266082654E-4</v>
      </c>
      <c r="R88">
        <v>1.84376380261142E-5</v>
      </c>
      <c r="S88">
        <v>0.26733383060877713</v>
      </c>
    </row>
    <row r="89" spans="1:19">
      <c r="A89" t="s">
        <v>48</v>
      </c>
      <c r="B89" s="33" t="s">
        <v>129</v>
      </c>
      <c r="C89">
        <v>1.1620477221156111E-2</v>
      </c>
      <c r="D89">
        <v>2.5698841830550379E-3</v>
      </c>
      <c r="E89">
        <v>0</v>
      </c>
      <c r="F89">
        <v>5.0700130813652322E-6</v>
      </c>
      <c r="G89">
        <v>0</v>
      </c>
      <c r="H89">
        <v>7.9460746868171839E-3</v>
      </c>
      <c r="I89">
        <v>0</v>
      </c>
      <c r="J89">
        <v>5.7887222425279106E-5</v>
      </c>
      <c r="K89">
        <v>5.037737644930651E-6</v>
      </c>
      <c r="L89">
        <v>0</v>
      </c>
      <c r="M89">
        <v>2.3012278069103331E-2</v>
      </c>
      <c r="N89">
        <v>1.6062417196565093E-3</v>
      </c>
      <c r="O89">
        <v>0.16181772588669219</v>
      </c>
      <c r="P89">
        <v>1.9898835279363425E-2</v>
      </c>
      <c r="Q89">
        <v>2.2243802229866105E-2</v>
      </c>
      <c r="R89">
        <v>0.13136168181689811</v>
      </c>
      <c r="S89">
        <v>0.38214499606510799</v>
      </c>
    </row>
    <row r="90" spans="1:19">
      <c r="A90" t="s">
        <v>48</v>
      </c>
      <c r="B90" s="33" t="s">
        <v>130</v>
      </c>
      <c r="C90">
        <v>0</v>
      </c>
      <c r="D90">
        <v>0</v>
      </c>
      <c r="E90">
        <v>0</v>
      </c>
      <c r="F90">
        <v>0</v>
      </c>
      <c r="G90">
        <v>2.493073119093836E-2</v>
      </c>
      <c r="H90">
        <v>0</v>
      </c>
      <c r="I90">
        <v>0</v>
      </c>
      <c r="J90">
        <v>0</v>
      </c>
      <c r="K90">
        <v>1.4371077095010065E-7</v>
      </c>
      <c r="L90">
        <v>0</v>
      </c>
      <c r="M90">
        <v>0</v>
      </c>
      <c r="N90">
        <v>2.5838054526658993E-3</v>
      </c>
      <c r="O90">
        <v>1.8492932734716305E-2</v>
      </c>
      <c r="P90">
        <v>8.2545900968256092E-3</v>
      </c>
      <c r="Q90">
        <v>1.2216236282839077E-2</v>
      </c>
      <c r="R90">
        <v>0.1074903263207716</v>
      </c>
      <c r="S90">
        <v>0.17396876578936826</v>
      </c>
    </row>
    <row r="91" spans="1:19">
      <c r="A91" t="s">
        <v>230</v>
      </c>
      <c r="B91" s="33" t="s">
        <v>131</v>
      </c>
      <c r="C91">
        <v>4.2458655959975999E-6</v>
      </c>
      <c r="D91">
        <v>5.9301758819962913E-5</v>
      </c>
      <c r="E91">
        <v>6.9728911304110852E-2</v>
      </c>
      <c r="F91">
        <v>9.0305536820256549E-4</v>
      </c>
      <c r="G91">
        <v>0</v>
      </c>
      <c r="H91">
        <v>1.0187749003058855E-3</v>
      </c>
      <c r="I91">
        <v>0</v>
      </c>
      <c r="J91">
        <v>1.5142598977035959E-4</v>
      </c>
      <c r="K91">
        <v>0</v>
      </c>
      <c r="L91">
        <v>0.42677902522262912</v>
      </c>
      <c r="M91">
        <v>1.2971681118756351E-4</v>
      </c>
      <c r="N91">
        <v>3.4500518587719853E-2</v>
      </c>
      <c r="O91">
        <v>5.7314574207225633E-3</v>
      </c>
      <c r="P91">
        <v>1.2700409904098819E-2</v>
      </c>
      <c r="Q91">
        <v>2.2518514182650051E-3</v>
      </c>
      <c r="R91">
        <v>6.0572076616175252E-2</v>
      </c>
      <c r="S91">
        <v>0.61453077116755139</v>
      </c>
    </row>
    <row r="92" spans="1:19">
      <c r="A92" t="s">
        <v>48</v>
      </c>
      <c r="B92" s="33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9.0288114428233257E-2</v>
      </c>
      <c r="K92">
        <v>0</v>
      </c>
      <c r="L92">
        <v>0</v>
      </c>
      <c r="M92">
        <v>7.5443579135026084E-6</v>
      </c>
      <c r="N92">
        <v>2.7121718345455292E-3</v>
      </c>
      <c r="O92">
        <v>0.14091302020156604</v>
      </c>
      <c r="P92">
        <v>3.240779207253297E-3</v>
      </c>
      <c r="Q92">
        <v>0</v>
      </c>
      <c r="R92">
        <v>1.9013066086372987E-2</v>
      </c>
      <c r="S92">
        <v>0.2561746961158633</v>
      </c>
    </row>
    <row r="93" spans="1:19">
      <c r="A93" t="s">
        <v>48</v>
      </c>
      <c r="B93" s="33" t="s">
        <v>133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1.520849824743209E-6</v>
      </c>
      <c r="J93">
        <v>0</v>
      </c>
      <c r="K93">
        <v>3.3582830705203293E-7</v>
      </c>
      <c r="L93">
        <v>0</v>
      </c>
      <c r="M93">
        <v>6.7015726361319139E-3</v>
      </c>
      <c r="N93">
        <v>4.7240792440561563E-5</v>
      </c>
      <c r="O93">
        <v>1.9123910984488646</v>
      </c>
      <c r="P93">
        <v>1.1805316513999742E-3</v>
      </c>
      <c r="Q93">
        <v>2.2817592702040201E-4</v>
      </c>
      <c r="R93">
        <v>0.11408261885793536</v>
      </c>
      <c r="S93">
        <v>2.0346330949918183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1.0995154087822812E-4</v>
      </c>
      <c r="K94">
        <v>0</v>
      </c>
      <c r="L94">
        <v>0</v>
      </c>
      <c r="M94">
        <v>1.0676734122057496E-2</v>
      </c>
      <c r="N94">
        <v>3.131761445729353E-7</v>
      </c>
      <c r="O94">
        <v>3.5647687185928589E-2</v>
      </c>
      <c r="P94">
        <v>1.949406243966223E-4</v>
      </c>
      <c r="Q94">
        <v>1.1401454713677595E-5</v>
      </c>
      <c r="R94">
        <v>0</v>
      </c>
      <c r="S94">
        <v>4.6641028104318139E-2</v>
      </c>
    </row>
    <row r="95" spans="1:19">
      <c r="A95" t="s">
        <v>48</v>
      </c>
      <c r="B95" s="33" t="s">
        <v>135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1.0801435621772271E-3</v>
      </c>
      <c r="J95">
        <v>0</v>
      </c>
      <c r="K95">
        <v>0</v>
      </c>
      <c r="L95">
        <v>0</v>
      </c>
      <c r="M95">
        <v>1.3644182359939805E-5</v>
      </c>
      <c r="N95">
        <v>5.5846383020252688E-6</v>
      </c>
      <c r="O95">
        <v>2.1490662924979915</v>
      </c>
      <c r="P95">
        <v>2.9173133776829729E-3</v>
      </c>
      <c r="Q95">
        <v>5.1312815725452765E-3</v>
      </c>
      <c r="R95">
        <v>9.6732225799925686E-2</v>
      </c>
      <c r="S95">
        <v>2.2549464856307395</v>
      </c>
    </row>
    <row r="96" spans="1:19">
      <c r="A96" t="s">
        <v>48</v>
      </c>
      <c r="B96" s="33" t="s">
        <v>136</v>
      </c>
      <c r="C96">
        <v>1.4771507151745134E-2</v>
      </c>
      <c r="D96">
        <v>0</v>
      </c>
      <c r="E96">
        <v>3.7108612538361285E-6</v>
      </c>
      <c r="F96">
        <v>0</v>
      </c>
      <c r="G96">
        <v>0</v>
      </c>
      <c r="H96">
        <v>0</v>
      </c>
      <c r="I96">
        <v>3.5539745457668914E-6</v>
      </c>
      <c r="J96">
        <v>2.7052303863683846E-5</v>
      </c>
      <c r="K96">
        <v>0</v>
      </c>
      <c r="L96">
        <v>0</v>
      </c>
      <c r="M96">
        <v>2.4468691726269753E-2</v>
      </c>
      <c r="N96">
        <v>2.8942169403478601E-4</v>
      </c>
      <c r="O96">
        <v>1.9581904581400522E-5</v>
      </c>
      <c r="P96">
        <v>1.1420828486158996E-2</v>
      </c>
      <c r="Q96">
        <v>3.4299830080810096</v>
      </c>
      <c r="R96">
        <v>4.0888947631572137E-3</v>
      </c>
      <c r="S96">
        <v>3.4850762509463493</v>
      </c>
    </row>
    <row r="97" spans="1:19">
      <c r="A97" t="s">
        <v>48</v>
      </c>
      <c r="B97" s="33" t="s">
        <v>137</v>
      </c>
      <c r="C97">
        <v>0</v>
      </c>
      <c r="D97">
        <v>2.2273957354101981E-6</v>
      </c>
      <c r="E97">
        <v>0</v>
      </c>
      <c r="F97">
        <v>0</v>
      </c>
      <c r="G97">
        <v>0</v>
      </c>
      <c r="H97">
        <v>0</v>
      </c>
      <c r="I97">
        <v>0</v>
      </c>
      <c r="J97">
        <v>2.6952982580041862E-5</v>
      </c>
      <c r="K97">
        <v>3.1196656823384572E-5</v>
      </c>
      <c r="L97">
        <v>0</v>
      </c>
      <c r="M97">
        <v>5.0470921846454075E-2</v>
      </c>
      <c r="N97">
        <v>1.5530086313475522E-4</v>
      </c>
      <c r="O97">
        <v>6.8104288039563698E-2</v>
      </c>
      <c r="P97">
        <v>4.3798940286592369E-3</v>
      </c>
      <c r="Q97">
        <v>1.8253046206304617</v>
      </c>
      <c r="R97">
        <v>2.4847527667333225E-3</v>
      </c>
      <c r="S97">
        <v>1.9509601552100548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5.0583725370021426E-2</v>
      </c>
      <c r="I98">
        <v>0</v>
      </c>
      <c r="J98">
        <v>0</v>
      </c>
      <c r="K98">
        <v>0</v>
      </c>
      <c r="L98">
        <v>0</v>
      </c>
      <c r="M98">
        <v>1.7654116699134192E-2</v>
      </c>
      <c r="N98">
        <v>8.0867921753480232E-4</v>
      </c>
      <c r="O98">
        <v>9.5395922271933387E-2</v>
      </c>
      <c r="P98">
        <v>1.2539973572014418E-2</v>
      </c>
      <c r="Q98">
        <v>0</v>
      </c>
      <c r="R98">
        <v>1.1113054151081769E-3</v>
      </c>
      <c r="S98">
        <v>0.17809372254566824</v>
      </c>
    </row>
    <row r="99" spans="1:19">
      <c r="A99" t="s">
        <v>48</v>
      </c>
      <c r="B99" s="33" t="s">
        <v>139</v>
      </c>
      <c r="C99">
        <v>0</v>
      </c>
      <c r="D99">
        <v>3.3253516367670599E-4</v>
      </c>
      <c r="E99">
        <v>8.6716691072297181E-6</v>
      </c>
      <c r="F99">
        <v>0</v>
      </c>
      <c r="G99">
        <v>0.27903521080051341</v>
      </c>
      <c r="H99">
        <v>4.1762388462984745E-6</v>
      </c>
      <c r="I99">
        <v>9.6608442591765709E-3</v>
      </c>
      <c r="J99">
        <v>0</v>
      </c>
      <c r="K99">
        <v>5.7292919955043153E-5</v>
      </c>
      <c r="L99">
        <v>0</v>
      </c>
      <c r="M99">
        <v>9.2305758712996067E-4</v>
      </c>
      <c r="N99">
        <v>2.105969738650515E-4</v>
      </c>
      <c r="O99">
        <v>7.7200520748988311E-2</v>
      </c>
      <c r="P99">
        <v>2.9213469852393814E-3</v>
      </c>
      <c r="Q99">
        <v>0.3449333020716665</v>
      </c>
      <c r="R99">
        <v>6.0769216852534669E-2</v>
      </c>
      <c r="S99">
        <v>0.77605677227029446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0.13929664804966668</v>
      </c>
      <c r="G100">
        <v>0</v>
      </c>
      <c r="H100">
        <v>0</v>
      </c>
      <c r="I100">
        <v>0</v>
      </c>
      <c r="J100">
        <v>13.60522244709</v>
      </c>
      <c r="K100">
        <v>0</v>
      </c>
      <c r="L100">
        <v>0</v>
      </c>
      <c r="M100">
        <v>6.7529793028597851E-5</v>
      </c>
      <c r="N100">
        <v>1.4291848481754243E-2</v>
      </c>
      <c r="O100">
        <v>6.5831086557750496E-3</v>
      </c>
      <c r="P100">
        <v>6.3964053869781878E-2</v>
      </c>
      <c r="Q100">
        <v>0</v>
      </c>
      <c r="R100">
        <v>0.19208323982282849</v>
      </c>
      <c r="S100">
        <v>14.021508875763061</v>
      </c>
    </row>
    <row r="101" spans="1:19">
      <c r="A101" t="s">
        <v>48</v>
      </c>
      <c r="B101" s="33" t="s">
        <v>141</v>
      </c>
      <c r="C101">
        <v>0</v>
      </c>
      <c r="D101">
        <v>5.2655035625281954E-4</v>
      </c>
      <c r="E101">
        <v>0</v>
      </c>
      <c r="F101">
        <v>0</v>
      </c>
      <c r="G101">
        <v>0</v>
      </c>
      <c r="H101">
        <v>0</v>
      </c>
      <c r="I101">
        <v>1.2987827862076529E-6</v>
      </c>
      <c r="J101">
        <v>0</v>
      </c>
      <c r="K101">
        <v>1.6791415347050531E-7</v>
      </c>
      <c r="L101">
        <v>0</v>
      </c>
      <c r="M101">
        <v>2.5838989911449062E-2</v>
      </c>
      <c r="N101">
        <v>5.821801839879015E-3</v>
      </c>
      <c r="O101">
        <v>8.3240625932887724E-3</v>
      </c>
      <c r="P101">
        <v>3.241736626549141E-4</v>
      </c>
      <c r="Q101">
        <v>3.7415084364056383E-7</v>
      </c>
      <c r="R101">
        <v>0.1052690558625784</v>
      </c>
      <c r="S101">
        <v>0.14610647507413432</v>
      </c>
    </row>
    <row r="102" spans="1:19">
      <c r="A102" t="s">
        <v>48</v>
      </c>
      <c r="B102" s="33" t="s">
        <v>142</v>
      </c>
      <c r="C102">
        <v>9.0500646468427703E-5</v>
      </c>
      <c r="D102">
        <v>2.4203994904112847E-3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3.1160266871665954E-5</v>
      </c>
      <c r="P102">
        <v>1.4001579405540809E-2</v>
      </c>
      <c r="Q102">
        <v>3.8234276189541561E-8</v>
      </c>
      <c r="R102">
        <v>3.8476458104241829E-4</v>
      </c>
      <c r="S102">
        <v>1.6928442624703166E-2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8.8608423904901201E-6</v>
      </c>
      <c r="H103">
        <v>9.7591795800155978E-6</v>
      </c>
      <c r="I103">
        <v>0</v>
      </c>
      <c r="J103">
        <v>0</v>
      </c>
      <c r="K103">
        <v>0</v>
      </c>
      <c r="L103">
        <v>2.1012574341194181</v>
      </c>
      <c r="M103">
        <v>0</v>
      </c>
      <c r="N103">
        <v>1.4149567122743179E-3</v>
      </c>
      <c r="O103">
        <v>6.738765427803628E-2</v>
      </c>
      <c r="P103">
        <v>8.1695801183112593E-2</v>
      </c>
      <c r="Q103">
        <v>0</v>
      </c>
      <c r="R103">
        <v>9.7119394766309597E-6</v>
      </c>
      <c r="S103">
        <v>2.2517841782539563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0.3437376720771752</v>
      </c>
      <c r="F104">
        <v>3.2000034941859212E-6</v>
      </c>
      <c r="G104">
        <v>0</v>
      </c>
      <c r="H104">
        <v>0</v>
      </c>
      <c r="I104">
        <v>1.7769872737716241E-6</v>
      </c>
      <c r="J104">
        <v>0</v>
      </c>
      <c r="K104">
        <v>0</v>
      </c>
      <c r="L104">
        <v>0</v>
      </c>
      <c r="M104">
        <v>8.8149583916674601E-6</v>
      </c>
      <c r="N104">
        <v>2.6674249378906723E-2</v>
      </c>
      <c r="O104">
        <v>0</v>
      </c>
      <c r="P104">
        <v>0.13292061004531419</v>
      </c>
      <c r="Q104">
        <v>1.4464214923748386E-4</v>
      </c>
      <c r="R104">
        <v>2.5254463600177246E-3</v>
      </c>
      <c r="S104">
        <v>0.50601641195987668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0.2778147574300931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1.0809931877118686</v>
      </c>
      <c r="M105">
        <v>0</v>
      </c>
      <c r="N105">
        <v>2.5370292460635824E-3</v>
      </c>
      <c r="O105">
        <v>6.4709791845842801E-2</v>
      </c>
      <c r="P105">
        <v>2.1872344225386087E-2</v>
      </c>
      <c r="Q105">
        <v>7.6715802123317189E-5</v>
      </c>
      <c r="R105">
        <v>4.2739290993623058E-3</v>
      </c>
      <c r="S105">
        <v>1.4522777553606829</v>
      </c>
    </row>
    <row r="106" spans="1:19">
      <c r="A106" t="s">
        <v>48</v>
      </c>
      <c r="B106" s="33" t="s">
        <v>146</v>
      </c>
      <c r="C106">
        <v>7.9827636856322215E-7</v>
      </c>
      <c r="D106">
        <v>0</v>
      </c>
      <c r="E106">
        <v>0.35969506018329156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2.2041351235603202</v>
      </c>
      <c r="M106">
        <v>7.0515504913828408E-3</v>
      </c>
      <c r="N106">
        <v>8.4586702087108279E-8</v>
      </c>
      <c r="O106">
        <v>1.6688739116432316E-2</v>
      </c>
      <c r="P106">
        <v>6.8550762973536905E-2</v>
      </c>
      <c r="Q106">
        <v>0</v>
      </c>
      <c r="R106">
        <v>9.281391868398714E-7</v>
      </c>
      <c r="S106">
        <v>2.656123047327128</v>
      </c>
    </row>
    <row r="107" spans="1:19">
      <c r="A107" t="s">
        <v>48</v>
      </c>
      <c r="B107" s="33" t="s">
        <v>147</v>
      </c>
      <c r="C107">
        <v>7.272789284703185E-2</v>
      </c>
      <c r="D107">
        <v>0</v>
      </c>
      <c r="E107">
        <v>4.335834553614859E-6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1.0917625603383385E-2</v>
      </c>
      <c r="O107">
        <v>2.0885119128593033E-2</v>
      </c>
      <c r="P107">
        <v>8.5074260505045629E-2</v>
      </c>
      <c r="Q107">
        <v>1.4549256874829553E-5</v>
      </c>
      <c r="R107">
        <v>2.4600246730699382E-4</v>
      </c>
      <c r="S107">
        <v>0.18986978564305446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3.2381519403656966E-6</v>
      </c>
      <c r="H108">
        <v>3.5664449136163512E-6</v>
      </c>
      <c r="I108">
        <v>0</v>
      </c>
      <c r="J108">
        <v>5.8845401434837186E-4</v>
      </c>
      <c r="K108">
        <v>0</v>
      </c>
      <c r="L108">
        <v>0</v>
      </c>
      <c r="M108">
        <v>0.79885611097714104</v>
      </c>
      <c r="N108">
        <v>7.9214835624696889E-4</v>
      </c>
      <c r="O108">
        <v>0.10878663762468932</v>
      </c>
      <c r="P108">
        <v>6.7079733120962715E-3</v>
      </c>
      <c r="Q108">
        <v>2.0052429155207534</v>
      </c>
      <c r="R108">
        <v>3.549181244011379E-6</v>
      </c>
      <c r="S108">
        <v>2.9209845935833982</v>
      </c>
    </row>
    <row r="109" spans="1:19">
      <c r="A109" t="s">
        <v>48</v>
      </c>
      <c r="B109" s="33" t="s">
        <v>149</v>
      </c>
      <c r="C109">
        <v>8.265345332048657E-2</v>
      </c>
      <c r="D109">
        <v>1.8441749456421519E-6</v>
      </c>
      <c r="E109">
        <v>0</v>
      </c>
      <c r="F109">
        <v>1.1694257797678631E-6</v>
      </c>
      <c r="G109">
        <v>0</v>
      </c>
      <c r="H109">
        <v>0.25113140140817691</v>
      </c>
      <c r="I109">
        <v>0</v>
      </c>
      <c r="J109">
        <v>0</v>
      </c>
      <c r="K109">
        <v>0</v>
      </c>
      <c r="L109">
        <v>0</v>
      </c>
      <c r="M109">
        <v>1.6851849756054946</v>
      </c>
      <c r="N109">
        <v>4.3968618115286517E-6</v>
      </c>
      <c r="O109">
        <v>1.3947653435025131E-2</v>
      </c>
      <c r="P109">
        <v>1.1062380404151639E-2</v>
      </c>
      <c r="Q109">
        <v>2.1958988654535148</v>
      </c>
      <c r="R109">
        <v>3.7455067172231793E-6</v>
      </c>
      <c r="S109">
        <v>4.2398898855960852</v>
      </c>
    </row>
    <row r="110" spans="1:19">
      <c r="A110" t="s">
        <v>48</v>
      </c>
      <c r="B110" s="33" t="s">
        <v>150</v>
      </c>
      <c r="C110">
        <v>0</v>
      </c>
      <c r="D110">
        <v>0</v>
      </c>
      <c r="E110">
        <v>0.15269630657201105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0.54317142283372277</v>
      </c>
      <c r="M110">
        <v>0.25534739045278343</v>
      </c>
      <c r="N110">
        <v>0</v>
      </c>
      <c r="O110">
        <v>0</v>
      </c>
      <c r="P110">
        <v>5.058993037152959E-3</v>
      </c>
      <c r="Q110">
        <v>0</v>
      </c>
      <c r="R110">
        <v>2.807345232724856E-6</v>
      </c>
      <c r="S110">
        <v>0.95627692024095268</v>
      </c>
    </row>
    <row r="111" spans="1:19">
      <c r="A111" t="s">
        <v>48</v>
      </c>
      <c r="B111" s="33" t="s">
        <v>151</v>
      </c>
      <c r="C111">
        <v>2.9172623294826394E-7</v>
      </c>
      <c r="D111">
        <v>0</v>
      </c>
      <c r="E111">
        <v>0</v>
      </c>
      <c r="F111">
        <v>0</v>
      </c>
      <c r="G111">
        <v>4.4304211961332385E-6</v>
      </c>
      <c r="H111">
        <v>4.8795897882314421E-6</v>
      </c>
      <c r="I111">
        <v>0.26625898067349851</v>
      </c>
      <c r="J111">
        <v>3.4086126134980077E-5</v>
      </c>
      <c r="K111">
        <v>1.0161182339984975E-7</v>
      </c>
      <c r="L111">
        <v>0</v>
      </c>
      <c r="M111">
        <v>3.3633363322849164E-3</v>
      </c>
      <c r="N111">
        <v>3.3579931601586566E-2</v>
      </c>
      <c r="O111">
        <v>0</v>
      </c>
      <c r="P111">
        <v>3.1655709068704851E-2</v>
      </c>
      <c r="Q111">
        <v>3.7471045999382113E-6</v>
      </c>
      <c r="R111">
        <v>4.9354512228205749E-6</v>
      </c>
      <c r="S111">
        <v>0.33491042970695162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1.6000017470929606E-6</v>
      </c>
      <c r="G112">
        <v>0</v>
      </c>
      <c r="H112">
        <v>0</v>
      </c>
      <c r="I112">
        <v>0</v>
      </c>
      <c r="J112">
        <v>0</v>
      </c>
      <c r="K112">
        <v>7.6900796682005668E-3</v>
      </c>
      <c r="L112">
        <v>0</v>
      </c>
      <c r="M112">
        <v>1.8962795223274043E-3</v>
      </c>
      <c r="N112">
        <v>2.7263106673558468E-5</v>
      </c>
      <c r="O112">
        <v>1.3966805017417983E-2</v>
      </c>
      <c r="P112">
        <v>4.458983555267082E-3</v>
      </c>
      <c r="Q112">
        <v>0.18935251267984654</v>
      </c>
      <c r="R112">
        <v>7.9921449296421088E-2</v>
      </c>
      <c r="S112">
        <v>0.29731497284785746</v>
      </c>
    </row>
    <row r="113" spans="1:19">
      <c r="A113" t="s">
        <v>230</v>
      </c>
      <c r="B113" s="33" t="s">
        <v>153</v>
      </c>
      <c r="C113">
        <v>0</v>
      </c>
      <c r="D113">
        <v>0</v>
      </c>
      <c r="E113">
        <v>1.5729106598030285E-3</v>
      </c>
      <c r="F113">
        <v>0</v>
      </c>
      <c r="G113">
        <v>0</v>
      </c>
      <c r="H113">
        <v>0</v>
      </c>
      <c r="I113">
        <v>0</v>
      </c>
      <c r="J113">
        <v>7.4686470771381437</v>
      </c>
      <c r="K113">
        <v>0</v>
      </c>
      <c r="L113">
        <v>9.6270724093585613E-3</v>
      </c>
      <c r="M113">
        <v>0.72539968176570824</v>
      </c>
      <c r="N113">
        <v>1.4392424608260512E-3</v>
      </c>
      <c r="O113">
        <v>1.7530099436726232E-2</v>
      </c>
      <c r="P113">
        <v>5.3477119638074555E-3</v>
      </c>
      <c r="Q113">
        <v>0</v>
      </c>
      <c r="R113">
        <v>3.4036904276746327E-4</v>
      </c>
      <c r="S113">
        <v>8.2299041648773255</v>
      </c>
    </row>
    <row r="114" spans="1:19">
      <c r="A114" t="s">
        <v>48</v>
      </c>
      <c r="B114" s="33" t="s">
        <v>154</v>
      </c>
      <c r="C114">
        <v>7.0387872206571167E-2</v>
      </c>
      <c r="D114">
        <v>0</v>
      </c>
      <c r="E114">
        <v>0</v>
      </c>
      <c r="F114">
        <v>0</v>
      </c>
      <c r="G114">
        <v>0.15317553240658199</v>
      </c>
      <c r="H114">
        <v>0</v>
      </c>
      <c r="I114">
        <v>1.0753287504883247E-6</v>
      </c>
      <c r="J114">
        <v>0</v>
      </c>
      <c r="K114">
        <v>0</v>
      </c>
      <c r="L114">
        <v>0</v>
      </c>
      <c r="M114">
        <v>0</v>
      </c>
      <c r="N114">
        <v>6.2247026691792939E-3</v>
      </c>
      <c r="O114">
        <v>0</v>
      </c>
      <c r="P114">
        <v>5.792959259462549E-3</v>
      </c>
      <c r="Q114">
        <v>0</v>
      </c>
      <c r="R114">
        <v>1.9600447490539352E-2</v>
      </c>
      <c r="S114">
        <v>0.2551825893615387</v>
      </c>
    </row>
    <row r="115" spans="1:19">
      <c r="A115" t="s">
        <v>48</v>
      </c>
      <c r="B115" s="33" t="s">
        <v>155</v>
      </c>
      <c r="C115">
        <v>0</v>
      </c>
      <c r="D115">
        <v>8.121980245391569E-2</v>
      </c>
      <c r="E115">
        <v>0</v>
      </c>
      <c r="F115">
        <v>7.6466759729709288E-2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5.0040933052962089E-2</v>
      </c>
      <c r="O115">
        <v>4.3893235215364257E-5</v>
      </c>
      <c r="P115">
        <v>5.6115915897024138E-2</v>
      </c>
      <c r="Q115">
        <v>3.1656114174438699E-8</v>
      </c>
      <c r="R115">
        <v>1.0323012787452512E-2</v>
      </c>
      <c r="S115">
        <v>0.27421034881240303</v>
      </c>
    </row>
    <row r="116" spans="1:19">
      <c r="A116" t="s">
        <v>48</v>
      </c>
      <c r="B116" s="33" t="s">
        <v>156</v>
      </c>
      <c r="C116">
        <v>3.3320842998652012E-4</v>
      </c>
      <c r="D116">
        <v>0</v>
      </c>
      <c r="E116">
        <v>2.6355415425243223E-3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0.26191342946628993</v>
      </c>
      <c r="Q116">
        <v>0</v>
      </c>
      <c r="R116">
        <v>0.10291922932140096</v>
      </c>
      <c r="S116">
        <v>0.36780140875998768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2.6237934420692E-6</v>
      </c>
      <c r="F117">
        <v>5.8754674787664385E-6</v>
      </c>
      <c r="G117">
        <v>1.1769530477323542E-5</v>
      </c>
      <c r="H117">
        <v>0</v>
      </c>
      <c r="I117">
        <v>0</v>
      </c>
      <c r="J117">
        <v>1.2456609709943223E-5</v>
      </c>
      <c r="K117">
        <v>0</v>
      </c>
      <c r="L117">
        <v>0</v>
      </c>
      <c r="M117">
        <v>0</v>
      </c>
      <c r="N117">
        <v>8.15792796566015E-2</v>
      </c>
      <c r="O117">
        <v>1.2243062522543369E-4</v>
      </c>
      <c r="P117">
        <v>1.8724192323460898E-2</v>
      </c>
      <c r="Q117">
        <v>1.2866192520277764E-6</v>
      </c>
      <c r="R117">
        <v>4.0767393637175076E-2</v>
      </c>
      <c r="S117">
        <v>0.14122730826284169</v>
      </c>
    </row>
    <row r="118" spans="1:19">
      <c r="A118" t="s">
        <v>48</v>
      </c>
      <c r="B118" s="33" t="s">
        <v>158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1.0867210304619945</v>
      </c>
      <c r="O118">
        <v>4.747310330799337E-4</v>
      </c>
      <c r="P118">
        <v>4.2229400444711018E-3</v>
      </c>
      <c r="Q118">
        <v>0</v>
      </c>
      <c r="R118">
        <v>6.718464149457759E-7</v>
      </c>
      <c r="S118">
        <v>1.091419373385861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1.6130953852808716E-2</v>
      </c>
      <c r="M119">
        <v>0</v>
      </c>
      <c r="N119">
        <v>4.8556837042923462E-4</v>
      </c>
      <c r="O119">
        <v>3.2751563776368187</v>
      </c>
      <c r="P119">
        <v>8.3732288960192136E-5</v>
      </c>
      <c r="Q119">
        <v>1.2549715134963719</v>
      </c>
      <c r="R119">
        <v>1.022820067930752E-5</v>
      </c>
      <c r="S119">
        <v>4.5468383738459579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2.0556268053738336E-2</v>
      </c>
      <c r="F120">
        <v>0</v>
      </c>
      <c r="G120">
        <v>0</v>
      </c>
      <c r="H120">
        <v>2.9528423048930108E-6</v>
      </c>
      <c r="I120">
        <v>0</v>
      </c>
      <c r="J120">
        <v>1.7043063053279184E-5</v>
      </c>
      <c r="K120">
        <v>0</v>
      </c>
      <c r="L120">
        <v>0</v>
      </c>
      <c r="M120">
        <v>0.19801202099316129</v>
      </c>
      <c r="N120">
        <v>5.2190910342687857E-2</v>
      </c>
      <c r="O120">
        <v>0.84175359434777874</v>
      </c>
      <c r="P120">
        <v>3.856475574567142E-2</v>
      </c>
      <c r="Q120">
        <v>1.7603452135972475E-6</v>
      </c>
      <c r="R120">
        <v>1.5037837082374494E-3</v>
      </c>
      <c r="S120">
        <v>1.1526030894417545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9.6822746398217419E-7</v>
      </c>
      <c r="G121">
        <v>2.6810317468317635E-6</v>
      </c>
      <c r="H121">
        <v>0</v>
      </c>
      <c r="I121">
        <v>0</v>
      </c>
      <c r="J121">
        <v>0</v>
      </c>
      <c r="K121">
        <v>0</v>
      </c>
      <c r="L121">
        <v>0.1258155889445618</v>
      </c>
      <c r="M121">
        <v>0</v>
      </c>
      <c r="N121">
        <v>0</v>
      </c>
      <c r="O121">
        <v>0</v>
      </c>
      <c r="P121">
        <v>2.5507973449997223E-2</v>
      </c>
      <c r="Q121">
        <v>0.66516224239282451</v>
      </c>
      <c r="R121">
        <v>1.0082847010103535E-2</v>
      </c>
      <c r="S121">
        <v>0.82657230105667168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1.3761311046241786E-2</v>
      </c>
      <c r="Q122">
        <v>0</v>
      </c>
      <c r="R122">
        <v>0</v>
      </c>
      <c r="S122">
        <v>1.3761311045982438E-2</v>
      </c>
    </row>
    <row r="123" spans="1:19">
      <c r="A123" t="s">
        <v>48</v>
      </c>
      <c r="B123" s="33" t="s">
        <v>163</v>
      </c>
      <c r="C123">
        <v>4.3549210344457912E-3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4.4271743107060502E-5</v>
      </c>
      <c r="O123">
        <v>2.2526051484220488E-2</v>
      </c>
      <c r="P123">
        <v>5.5037473434040862E-3</v>
      </c>
      <c r="Q123">
        <v>0</v>
      </c>
      <c r="R123">
        <v>6.5806787574729242E-8</v>
      </c>
      <c r="S123">
        <v>3.2429057412059592E-2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1.6340293310435072E-5</v>
      </c>
      <c r="Q124">
        <v>0.12623500845324997</v>
      </c>
      <c r="R124">
        <v>1.7384745277126967E-5</v>
      </c>
      <c r="S124">
        <v>0.12626873349177004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4.9790980514253818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5.7241823245099965E-3</v>
      </c>
      <c r="Q125">
        <v>0</v>
      </c>
      <c r="R125">
        <v>7.2028811359814426E-8</v>
      </c>
      <c r="S125">
        <v>4.9848223057788346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1.0871003709169713E-3</v>
      </c>
      <c r="O126">
        <v>0</v>
      </c>
      <c r="P126">
        <v>7.6337884488353325E-4</v>
      </c>
      <c r="Q126">
        <v>0</v>
      </c>
      <c r="R126">
        <v>0.11438788147296464</v>
      </c>
      <c r="S126">
        <v>0.11623836068861237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9.9712329643253383E-3</v>
      </c>
      <c r="O127">
        <v>0</v>
      </c>
      <c r="P127">
        <v>6.9419582336855967E-3</v>
      </c>
      <c r="Q127">
        <v>3.0775299709603132E-2</v>
      </c>
      <c r="R127">
        <v>0</v>
      </c>
      <c r="S127">
        <v>4.7688490907489722E-2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0.13785969427541289</v>
      </c>
      <c r="I128">
        <v>0</v>
      </c>
      <c r="J128">
        <v>0</v>
      </c>
      <c r="K128">
        <v>0</v>
      </c>
      <c r="L128">
        <v>0</v>
      </c>
      <c r="M128">
        <v>0.30759451217772948</v>
      </c>
      <c r="N128">
        <v>4.3485334609982829E-4</v>
      </c>
      <c r="O128">
        <v>0.29657319100945756</v>
      </c>
      <c r="P128">
        <v>4.6085333829424258E-3</v>
      </c>
      <c r="Q128">
        <v>0</v>
      </c>
      <c r="R128">
        <v>1.3078175503544287E-2</v>
      </c>
      <c r="S128">
        <v>0.76014895969547069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0.1021170216043874</v>
      </c>
      <c r="H129">
        <v>1.0592709212886575E-5</v>
      </c>
      <c r="I129">
        <v>0</v>
      </c>
      <c r="J129">
        <v>1.0313464827049756E-5</v>
      </c>
      <c r="K129">
        <v>0</v>
      </c>
      <c r="L129">
        <v>0</v>
      </c>
      <c r="M129">
        <v>1.0496561783924676</v>
      </c>
      <c r="N129">
        <v>0</v>
      </c>
      <c r="O129">
        <v>0</v>
      </c>
      <c r="P129">
        <v>5.8836060020439618E-5</v>
      </c>
      <c r="Q129">
        <v>0.24378262083796187</v>
      </c>
      <c r="R129">
        <v>1.3401015763747637E-6</v>
      </c>
      <c r="S129">
        <v>1.3956369031702707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5.0977839819806192E-2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6.374657927096905E-3</v>
      </c>
      <c r="N130">
        <v>0</v>
      </c>
      <c r="O130">
        <v>0</v>
      </c>
      <c r="P130">
        <v>6.2399095499543478E-4</v>
      </c>
      <c r="Q130">
        <v>0.65974072559122021</v>
      </c>
      <c r="R130">
        <v>1.7074951540053007E-2</v>
      </c>
      <c r="S130">
        <v>0.73479216583325524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0.1401740801208291</v>
      </c>
      <c r="N131">
        <v>0</v>
      </c>
      <c r="O131">
        <v>0</v>
      </c>
      <c r="P131">
        <v>0</v>
      </c>
      <c r="Q131">
        <v>2.775085185851367E-2</v>
      </c>
      <c r="R131">
        <v>6.8539367032855125E-2</v>
      </c>
      <c r="S131">
        <v>0.23646429901214105</v>
      </c>
    </row>
    <row r="132" spans="1:19">
      <c r="A132" t="s">
        <v>48</v>
      </c>
      <c r="B132" s="33" t="s">
        <v>172</v>
      </c>
      <c r="C132">
        <v>0</v>
      </c>
      <c r="D132">
        <v>3.4776504582723078E-6</v>
      </c>
      <c r="E132">
        <v>0</v>
      </c>
      <c r="F132">
        <v>0</v>
      </c>
      <c r="G132">
        <v>0</v>
      </c>
      <c r="H132">
        <v>0</v>
      </c>
      <c r="I132">
        <v>0.14616404586565324</v>
      </c>
      <c r="J132">
        <v>0</v>
      </c>
      <c r="K132">
        <v>0</v>
      </c>
      <c r="L132">
        <v>0</v>
      </c>
      <c r="M132">
        <v>0</v>
      </c>
      <c r="N132">
        <v>7.9186295849353883E-6</v>
      </c>
      <c r="O132">
        <v>0</v>
      </c>
      <c r="P132">
        <v>6.9521835932562226E-6</v>
      </c>
      <c r="Q132">
        <v>8.3109521873623748E-2</v>
      </c>
      <c r="R132">
        <v>6.2711217325770008E-2</v>
      </c>
      <c r="S132">
        <v>0.29200313352862395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1.8463183652670523E-3</v>
      </c>
      <c r="N133">
        <v>9.8048005270356953E-9</v>
      </c>
      <c r="O133">
        <v>0</v>
      </c>
      <c r="P133">
        <v>2.0816575304394291E-5</v>
      </c>
      <c r="Q133">
        <v>2.364678110211571E-6</v>
      </c>
      <c r="R133">
        <v>0</v>
      </c>
      <c r="S133">
        <v>1.8695094234999488E-3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4.2216948834350454E-3</v>
      </c>
      <c r="L134">
        <v>0</v>
      </c>
      <c r="M134">
        <v>1.0409710364456259E-3</v>
      </c>
      <c r="N134">
        <v>1.8448942311323435E-2</v>
      </c>
      <c r="O134">
        <v>2.9891672983126227E-2</v>
      </c>
      <c r="P134">
        <v>9.0397418949699215E-3</v>
      </c>
      <c r="Q134">
        <v>2.1039595035830416E-2</v>
      </c>
      <c r="R134">
        <v>7.3831103592709724E-3</v>
      </c>
      <c r="S134">
        <v>9.1065728504190702E-2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0.39824213324502011</v>
      </c>
      <c r="N135">
        <v>4.4730914608948069E-4</v>
      </c>
      <c r="O135">
        <v>0</v>
      </c>
      <c r="P135">
        <v>2.3661445953173654E-3</v>
      </c>
      <c r="Q135">
        <v>0</v>
      </c>
      <c r="R135">
        <v>0</v>
      </c>
      <c r="S135">
        <v>0.40105558698655841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8.1140156851233769E-5</v>
      </c>
      <c r="N136">
        <v>0</v>
      </c>
      <c r="O136">
        <v>0</v>
      </c>
      <c r="P136">
        <v>2.5328885695579118E-3</v>
      </c>
      <c r="Q136">
        <v>0</v>
      </c>
      <c r="R136">
        <v>5.696791178309013E-4</v>
      </c>
      <c r="S136">
        <v>3.183707844300443E-3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2.0277997663242786E-6</v>
      </c>
      <c r="J137">
        <v>0.82984967523756836</v>
      </c>
      <c r="K137">
        <v>0</v>
      </c>
      <c r="L137">
        <v>0</v>
      </c>
      <c r="M137">
        <v>1.077053943276951E-5</v>
      </c>
      <c r="N137">
        <v>8.5926593840213172E-8</v>
      </c>
      <c r="O137">
        <v>0</v>
      </c>
      <c r="P137">
        <v>9.0849486586463968E-4</v>
      </c>
      <c r="Q137">
        <v>0</v>
      </c>
      <c r="R137">
        <v>0</v>
      </c>
      <c r="S137">
        <v>0.83077105436939291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2.3572381739370485E-2</v>
      </c>
      <c r="F138">
        <v>0</v>
      </c>
      <c r="G138">
        <v>0</v>
      </c>
      <c r="H138">
        <v>0</v>
      </c>
      <c r="I138">
        <v>1.1230789706218047E-5</v>
      </c>
      <c r="J138">
        <v>0</v>
      </c>
      <c r="K138">
        <v>0</v>
      </c>
      <c r="L138">
        <v>0</v>
      </c>
      <c r="M138">
        <v>0</v>
      </c>
      <c r="N138">
        <v>8.8105889137324311E-4</v>
      </c>
      <c r="O138">
        <v>4.8650769514324566E-5</v>
      </c>
      <c r="P138">
        <v>3.520902689448846E-2</v>
      </c>
      <c r="Q138">
        <v>2.8740458475340347E-6</v>
      </c>
      <c r="R138">
        <v>0</v>
      </c>
      <c r="S138">
        <v>5.9725223130044469E-2</v>
      </c>
    </row>
    <row r="139" spans="1:19">
      <c r="A139" t="s">
        <v>48</v>
      </c>
      <c r="B139" s="33" t="s">
        <v>179</v>
      </c>
      <c r="C139">
        <v>0</v>
      </c>
      <c r="D139">
        <v>4.4585970024540345E-2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2.5778688245083003E-2</v>
      </c>
      <c r="M139">
        <v>1.4186534258442407E-7</v>
      </c>
      <c r="N139">
        <v>2.7470152019432703E-2</v>
      </c>
      <c r="O139">
        <v>0</v>
      </c>
      <c r="P139">
        <v>6.3014237970548947E-4</v>
      </c>
      <c r="Q139">
        <v>5.0538135624833558E-5</v>
      </c>
      <c r="R139">
        <v>7.9730188913856637E-2</v>
      </c>
      <c r="S139">
        <v>0.17824582158368685</v>
      </c>
    </row>
    <row r="140" spans="1:19">
      <c r="A140" t="s">
        <v>48</v>
      </c>
      <c r="B140" s="33" t="s">
        <v>180</v>
      </c>
      <c r="C140">
        <v>9.7459667515651383E-3</v>
      </c>
      <c r="D140">
        <v>0</v>
      </c>
      <c r="E140">
        <v>4.9478150074833138E-6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7.9984971534940996E-8</v>
      </c>
      <c r="N140">
        <v>0</v>
      </c>
      <c r="O140">
        <v>3.4381429621469977</v>
      </c>
      <c r="P140">
        <v>0.13781684505571334</v>
      </c>
      <c r="Q140">
        <v>0</v>
      </c>
      <c r="R140">
        <v>1.8805012160783008E-6</v>
      </c>
      <c r="S140">
        <v>3.5857126822555756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3.0597095189932588E-5</v>
      </c>
      <c r="N141">
        <v>4.4783224072276084E-2</v>
      </c>
      <c r="O141">
        <v>1.2373464434460857E-3</v>
      </c>
      <c r="P141">
        <v>9.472196356920648E-3</v>
      </c>
      <c r="Q141">
        <v>9.5169353633650644E-4</v>
      </c>
      <c r="R141">
        <v>2.1778769275613286E-3</v>
      </c>
      <c r="S141">
        <v>5.8652934431847825E-2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1.7019503600732122E-2</v>
      </c>
      <c r="H142">
        <v>0</v>
      </c>
      <c r="I142">
        <v>0</v>
      </c>
      <c r="J142">
        <v>0</v>
      </c>
      <c r="K142">
        <v>3.243671532482395E-7</v>
      </c>
      <c r="L142">
        <v>0</v>
      </c>
      <c r="M142">
        <v>0</v>
      </c>
      <c r="N142">
        <v>0</v>
      </c>
      <c r="O142">
        <v>1.7979115888869046</v>
      </c>
      <c r="P142">
        <v>3.7904794644205708E-4</v>
      </c>
      <c r="Q142">
        <v>9.2248419321094843E-6</v>
      </c>
      <c r="R142">
        <v>3.1497250176926173E-6</v>
      </c>
      <c r="S142">
        <v>1.8153228393681502</v>
      </c>
    </row>
    <row r="143" spans="1:19">
      <c r="A143" t="s">
        <v>48</v>
      </c>
      <c r="B143" s="33" t="s">
        <v>183</v>
      </c>
      <c r="C143">
        <v>0</v>
      </c>
      <c r="D143">
        <v>0</v>
      </c>
      <c r="E143">
        <v>0</v>
      </c>
      <c r="F143">
        <v>8.4963066366343654E-3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0.10869957529766339</v>
      </c>
      <c r="N143">
        <v>0.59656031934711962</v>
      </c>
      <c r="O143">
        <v>2.0085414475374819E-3</v>
      </c>
      <c r="P143">
        <v>1.8685521148142925E-6</v>
      </c>
      <c r="Q143">
        <v>1.2749119774468909E-4</v>
      </c>
      <c r="R143">
        <v>9.7220349449855803E-4</v>
      </c>
      <c r="S143">
        <v>0.71686630597343992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1.8258336562659849E-6</v>
      </c>
      <c r="G144">
        <v>5.0557520605565287E-6</v>
      </c>
      <c r="H144">
        <v>5.5683184605470615E-6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2.679705634847096E-4</v>
      </c>
      <c r="O144">
        <v>0.46005917640792404</v>
      </c>
      <c r="P144">
        <v>9.7482314274088822E-6</v>
      </c>
      <c r="Q144">
        <v>3.8181647687451914E-4</v>
      </c>
      <c r="R144">
        <v>1.6976844243288269E-5</v>
      </c>
      <c r="S144">
        <v>0.46074813842801632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9.1906462850271708E-2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2.836720049688779E-2</v>
      </c>
      <c r="O145">
        <v>1.2728454075272566E-4</v>
      </c>
      <c r="P145">
        <v>4.2361832834590274E-2</v>
      </c>
      <c r="Q145">
        <v>0</v>
      </c>
      <c r="R145">
        <v>1.5950222185111329E-2</v>
      </c>
      <c r="S145">
        <v>0.17871300290767067</v>
      </c>
    </row>
    <row r="146" spans="1:19">
      <c r="A146" t="s">
        <v>48</v>
      </c>
      <c r="B146" s="33" t="s">
        <v>186</v>
      </c>
      <c r="C146">
        <v>0</v>
      </c>
      <c r="D146">
        <v>1.7388252295802431E-6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3.8848938179398829E-3</v>
      </c>
      <c r="O146">
        <v>0.12859032942904491</v>
      </c>
      <c r="P146">
        <v>4.1763347908840842E-5</v>
      </c>
      <c r="Q146">
        <v>2.0516866473073492E-2</v>
      </c>
      <c r="R146">
        <v>8.6901050622145704E-7</v>
      </c>
      <c r="S146">
        <v>0.15303646090364964</v>
      </c>
    </row>
    <row r="147" spans="1:19">
      <c r="A147" t="s">
        <v>48</v>
      </c>
      <c r="B147" s="33" t="s">
        <v>187</v>
      </c>
      <c r="C147">
        <v>4.5547445903793005E-7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3.6523556958428571E-2</v>
      </c>
      <c r="N147">
        <v>0</v>
      </c>
      <c r="O147">
        <v>3.5503843236028843E-5</v>
      </c>
      <c r="P147">
        <v>8.6448442697388828E-3</v>
      </c>
      <c r="Q147">
        <v>9.6656807187400773E-5</v>
      </c>
      <c r="R147">
        <v>4.94896983838089E-6</v>
      </c>
      <c r="S147">
        <v>4.5305966322985114E-2</v>
      </c>
    </row>
    <row r="148" spans="1:19">
      <c r="A148" t="s">
        <v>48</v>
      </c>
      <c r="B148" s="33" t="s">
        <v>188</v>
      </c>
      <c r="C148">
        <v>0</v>
      </c>
      <c r="D148">
        <v>6.3957079472487521E-6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9.5807180633400435E-8</v>
      </c>
      <c r="L148">
        <v>0</v>
      </c>
      <c r="M148">
        <v>0.46301333169077452</v>
      </c>
      <c r="N148">
        <v>3.7332129723921526E-4</v>
      </c>
      <c r="O148">
        <v>0</v>
      </c>
      <c r="P148">
        <v>1.1968145839880151E-2</v>
      </c>
      <c r="Q148">
        <v>2.1348014911382052E-7</v>
      </c>
      <c r="R148">
        <v>0</v>
      </c>
      <c r="S148">
        <v>0.47536150382336473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0.40955502915221587</v>
      </c>
      <c r="N149">
        <v>0</v>
      </c>
      <c r="O149">
        <v>0</v>
      </c>
      <c r="P149">
        <v>3.6578672399052437E-3</v>
      </c>
      <c r="Q149">
        <v>2.4418397758964261E-2</v>
      </c>
      <c r="R149">
        <v>6.2793733799324514E-2</v>
      </c>
      <c r="S149">
        <v>0.50042502795042765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3.8124425720980071E-3</v>
      </c>
      <c r="K150">
        <v>1.6363577126643492E-7</v>
      </c>
      <c r="L150">
        <v>0</v>
      </c>
      <c r="M150">
        <v>8.8906099759981316E-2</v>
      </c>
      <c r="N150">
        <v>3.5537856177825233E-6</v>
      </c>
      <c r="O150">
        <v>0</v>
      </c>
      <c r="P150">
        <v>1.1977032553289746E-5</v>
      </c>
      <c r="Q150">
        <v>3.6461764807427244E-7</v>
      </c>
      <c r="R150">
        <v>2.3683340804559805E-2</v>
      </c>
      <c r="S150">
        <v>0.11641794220827251</v>
      </c>
    </row>
    <row r="151" spans="1:19">
      <c r="A151" t="s">
        <v>48</v>
      </c>
      <c r="B151" s="33" t="s">
        <v>191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1.0138998831621393E-6</v>
      </c>
      <c r="J151">
        <v>0</v>
      </c>
      <c r="K151">
        <v>0</v>
      </c>
      <c r="L151">
        <v>0</v>
      </c>
      <c r="M151">
        <v>4.5483165591804209E-3</v>
      </c>
      <c r="N151">
        <v>1.5661032698233157E-5</v>
      </c>
      <c r="O151">
        <v>0</v>
      </c>
      <c r="P151">
        <v>3.4202406556715914E-5</v>
      </c>
      <c r="Q151">
        <v>0.43848851041114756</v>
      </c>
      <c r="R151">
        <v>4.7281744741667353E-7</v>
      </c>
      <c r="S151">
        <v>0.44308817712692417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9.7442697243771192E-2</v>
      </c>
      <c r="J152">
        <v>1.9448602614602351E-5</v>
      </c>
      <c r="K152">
        <v>0</v>
      </c>
      <c r="L152">
        <v>0</v>
      </c>
      <c r="M152">
        <v>0</v>
      </c>
      <c r="N152">
        <v>3.9071440873783558E-5</v>
      </c>
      <c r="O152">
        <v>2.4325384714529719E-5</v>
      </c>
      <c r="P152">
        <v>2.2899262503983664E-6</v>
      </c>
      <c r="Q152">
        <v>4.203685755328479E-4</v>
      </c>
      <c r="R152">
        <v>0</v>
      </c>
      <c r="S152">
        <v>9.7948201173949201E-2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1.7317103822023228E-6</v>
      </c>
      <c r="J153">
        <v>0</v>
      </c>
      <c r="K153">
        <v>0</v>
      </c>
      <c r="L153">
        <v>0</v>
      </c>
      <c r="M153">
        <v>1.2394692671477969E-3</v>
      </c>
      <c r="N153">
        <v>2.2464907516450694E-6</v>
      </c>
      <c r="O153">
        <v>0</v>
      </c>
      <c r="P153">
        <v>1.7634479760886279E-6</v>
      </c>
      <c r="Q153">
        <v>0.31617668836773305</v>
      </c>
      <c r="R153">
        <v>3.1141919976107602E-7</v>
      </c>
      <c r="S153">
        <v>0.31742221070328469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2.4739075001889432E-6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0.15784575482072682</v>
      </c>
      <c r="P154">
        <v>2.4765054860154123E-6</v>
      </c>
      <c r="Q154">
        <v>5.0979039656340319E-8</v>
      </c>
      <c r="R154">
        <v>6.1535219969499622E-3</v>
      </c>
      <c r="S154">
        <v>0.16400427820974528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2.8143355127158154E-3</v>
      </c>
      <c r="L155">
        <v>0</v>
      </c>
      <c r="M155">
        <v>6.9398069095427672E-4</v>
      </c>
      <c r="N155">
        <v>0</v>
      </c>
      <c r="O155">
        <v>0</v>
      </c>
      <c r="P155">
        <v>5.9087712818453042E-3</v>
      </c>
      <c r="Q155">
        <v>4.9225060383960795E-2</v>
      </c>
      <c r="R155">
        <v>0</v>
      </c>
      <c r="S155">
        <v>5.8642147869477412E-2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4.2253593051100324E-6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0.26547229169102593</v>
      </c>
      <c r="N156">
        <v>1.2298996675305318E-2</v>
      </c>
      <c r="O156">
        <v>1.2125183474154255E-5</v>
      </c>
      <c r="P156">
        <v>4.5135738110069212E-3</v>
      </c>
      <c r="Q156">
        <v>0.1667777613976682</v>
      </c>
      <c r="R156">
        <v>1.1588682788499227E-5</v>
      </c>
      <c r="S156">
        <v>0.44909056280084769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0</v>
      </c>
      <c r="F157">
        <v>0</v>
      </c>
      <c r="G157">
        <v>7.8189920438731519E-5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1.6852935099080923E-3</v>
      </c>
      <c r="Q157">
        <v>0</v>
      </c>
      <c r="R157">
        <v>0</v>
      </c>
      <c r="S157">
        <v>1.7634834302953095E-3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0.6496697561404261</v>
      </c>
      <c r="F158">
        <v>0</v>
      </c>
      <c r="G158">
        <v>2.5278760293900859E-6</v>
      </c>
      <c r="H158">
        <v>2.7841592320498876E-6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0.12099826576907802</v>
      </c>
      <c r="Q158">
        <v>1.9986011065526554E-2</v>
      </c>
      <c r="R158">
        <v>5.4912556564090664E-6</v>
      </c>
      <c r="S158">
        <v>0.79066483626615991</v>
      </c>
    </row>
    <row r="159" spans="1:19">
      <c r="A159" t="s">
        <v>48</v>
      </c>
      <c r="B159" s="33" t="s">
        <v>199</v>
      </c>
      <c r="C159">
        <v>0.13762729504332682</v>
      </c>
      <c r="D159">
        <v>0</v>
      </c>
      <c r="E159">
        <v>0</v>
      </c>
      <c r="F159">
        <v>3.9946108131960756E-5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1.9253845055455798E-2</v>
      </c>
      <c r="Q159">
        <v>2.5949032349501522E-2</v>
      </c>
      <c r="R159">
        <v>8.3436212256273734E-3</v>
      </c>
      <c r="S159">
        <v>0.1912137397822562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4.3175359198954766E-6</v>
      </c>
      <c r="H160">
        <v>4.7552598871902774E-6</v>
      </c>
      <c r="I160">
        <v>0</v>
      </c>
      <c r="J160">
        <v>0</v>
      </c>
      <c r="K160">
        <v>0</v>
      </c>
      <c r="L160">
        <v>3.9763337768603719</v>
      </c>
      <c r="M160">
        <v>0</v>
      </c>
      <c r="N160">
        <v>0</v>
      </c>
      <c r="O160">
        <v>0</v>
      </c>
      <c r="P160">
        <v>0.10055671593912408</v>
      </c>
      <c r="Q160">
        <v>3.1871037130514424E-2</v>
      </c>
      <c r="R160">
        <v>4.7599743595583277E-6</v>
      </c>
      <c r="S160">
        <v>4.1087753627001575</v>
      </c>
    </row>
    <row r="161" spans="1:19">
      <c r="A161" t="s">
        <v>48</v>
      </c>
      <c r="B161" s="33" t="s">
        <v>201</v>
      </c>
      <c r="C161">
        <v>7.5558212105032219E-2</v>
      </c>
      <c r="D161">
        <v>3.4705909302396698E-2</v>
      </c>
      <c r="E161">
        <v>0.35667385128303408</v>
      </c>
      <c r="F161">
        <v>1.6067421563488171E-2</v>
      </c>
      <c r="G161">
        <v>9.0237312194178187E-2</v>
      </c>
      <c r="H161">
        <v>0.14359988825324166</v>
      </c>
      <c r="I161">
        <v>1.6318076893170996E-2</v>
      </c>
      <c r="J161">
        <v>7.3881016316734076</v>
      </c>
      <c r="K161">
        <v>4.7149586717309955E-4</v>
      </c>
      <c r="L161">
        <v>2.1829937470517677</v>
      </c>
      <c r="M161">
        <v>1.3627378131907335</v>
      </c>
      <c r="N161">
        <v>0.56672354163622174</v>
      </c>
      <c r="O161">
        <v>5.1838463077565109</v>
      </c>
      <c r="P161">
        <v>0.54484704210746315</v>
      </c>
      <c r="Q161">
        <v>3.8081638702556404</v>
      </c>
      <c r="R161">
        <v>0.38844285103632359</v>
      </c>
      <c r="S161">
        <v>22.159488972163444</v>
      </c>
    </row>
    <row r="162" spans="1:19">
      <c r="A162" t="s">
        <v>48</v>
      </c>
      <c r="B162" s="33" t="s">
        <v>202</v>
      </c>
      <c r="C162">
        <v>5.8761976570232743E-2</v>
      </c>
      <c r="D162">
        <v>4.4144444792385329E-2</v>
      </c>
      <c r="E162">
        <v>0.27738595731823779</v>
      </c>
      <c r="F162">
        <v>0.11003910418226326</v>
      </c>
      <c r="G162">
        <v>0.58530720023615324</v>
      </c>
      <c r="H162">
        <v>0.56558639454917525</v>
      </c>
      <c r="I162">
        <v>0.15631928839863463</v>
      </c>
      <c r="J162">
        <v>4.7806722564606616</v>
      </c>
      <c r="K162">
        <v>2.4496376925173813E-3</v>
      </c>
      <c r="L162">
        <v>1.6977535753916868</v>
      </c>
      <c r="M162">
        <v>4.5215362354593083</v>
      </c>
      <c r="N162">
        <v>0.32301947174745749</v>
      </c>
      <c r="O162">
        <v>1.5737391524529301</v>
      </c>
      <c r="P162">
        <v>0.33763172571257627</v>
      </c>
      <c r="Q162">
        <v>1.0170758805367655</v>
      </c>
      <c r="R162">
        <v>1.2206790012259745</v>
      </c>
      <c r="S162">
        <v>17.272101302725105</v>
      </c>
    </row>
    <row r="163" spans="1:19">
      <c r="A163" t="s">
        <v>48</v>
      </c>
      <c r="B163" s="33" t="s">
        <v>203</v>
      </c>
      <c r="C163">
        <v>3.8641877122547186E-5</v>
      </c>
      <c r="D163">
        <v>0.1972249404315809</v>
      </c>
      <c r="E163">
        <v>1.8287637310265836E-4</v>
      </c>
      <c r="F163">
        <v>6.7740056839737939E-3</v>
      </c>
      <c r="G163">
        <v>3.76869737980563E-2</v>
      </c>
      <c r="H163">
        <v>0.427301214367656</v>
      </c>
      <c r="I163">
        <v>0.76811111747187688</v>
      </c>
      <c r="J163">
        <v>7.6679314548755428E-3</v>
      </c>
      <c r="K163">
        <v>2.2331905771945104E-3</v>
      </c>
      <c r="L163">
        <v>1.1142444918448291E-3</v>
      </c>
      <c r="M163">
        <v>5.8987496952541392</v>
      </c>
      <c r="N163">
        <v>1.2815349044402069</v>
      </c>
      <c r="O163">
        <v>5.4529074863507105</v>
      </c>
      <c r="P163">
        <v>0.34858200434451803</v>
      </c>
      <c r="Q163">
        <v>0.66417127348182703</v>
      </c>
      <c r="R163">
        <v>0.54596754645845635</v>
      </c>
      <c r="S163">
        <v>15.640248046855504</v>
      </c>
    </row>
    <row r="164" spans="1:19">
      <c r="A164" t="s">
        <v>230</v>
      </c>
      <c r="B164" s="33" t="s">
        <v>204</v>
      </c>
      <c r="C164">
        <v>1.1350711423894211E-2</v>
      </c>
      <c r="D164">
        <v>0.14868232829206462</v>
      </c>
      <c r="E164">
        <v>0.38141779750340277</v>
      </c>
      <c r="F164">
        <v>1.0427080986907811E-4</v>
      </c>
      <c r="G164">
        <v>6.8801312534638726E-4</v>
      </c>
      <c r="H164">
        <v>6.1874179476614444E-2</v>
      </c>
      <c r="I164">
        <v>0.53922135630608992</v>
      </c>
      <c r="J164">
        <v>4.9916786345309845</v>
      </c>
      <c r="K164">
        <v>1.5087012762819985E-3</v>
      </c>
      <c r="L164">
        <v>1.5322744980557275</v>
      </c>
      <c r="M164">
        <v>2.5643028753802071</v>
      </c>
      <c r="N164">
        <v>0.93129644371340703</v>
      </c>
      <c r="O164">
        <v>6.287158124073386</v>
      </c>
      <c r="P164">
        <v>0.26943941626044321</v>
      </c>
      <c r="Q164">
        <v>2.5391160344258878</v>
      </c>
      <c r="R164">
        <v>0.18849899822622262</v>
      </c>
      <c r="S164">
        <v>20.448612382881947</v>
      </c>
    </row>
    <row r="165" spans="1:19">
      <c r="A165" t="s">
        <v>48</v>
      </c>
      <c r="B165" s="33" t="s">
        <v>205</v>
      </c>
      <c r="C165">
        <v>4.3955796660167579E-2</v>
      </c>
      <c r="D165">
        <v>2.2090309512246442E-2</v>
      </c>
      <c r="E165">
        <v>1.7087020190541224</v>
      </c>
      <c r="F165">
        <v>5.4676506584987017E-2</v>
      </c>
      <c r="G165">
        <v>0.3041979548304159</v>
      </c>
      <c r="H165">
        <v>6.0586624642056108E-4</v>
      </c>
      <c r="I165">
        <v>0</v>
      </c>
      <c r="J165">
        <v>3.3277857563540465</v>
      </c>
      <c r="K165">
        <v>2.1846382275025888E-4</v>
      </c>
      <c r="L165">
        <v>0</v>
      </c>
      <c r="M165">
        <v>0.20116356556258097</v>
      </c>
      <c r="N165">
        <v>0.15760197847399127</v>
      </c>
      <c r="O165">
        <v>1.9493329021971135</v>
      </c>
      <c r="P165">
        <v>0.10633622787644015</v>
      </c>
      <c r="Q165">
        <v>1.4146345289237843</v>
      </c>
      <c r="R165">
        <v>0.61442997615831274</v>
      </c>
      <c r="S165">
        <v>9.9057318522579862</v>
      </c>
    </row>
    <row r="166" spans="1:19">
      <c r="A166" t="s">
        <v>48</v>
      </c>
      <c r="B166" s="33" t="s">
        <v>206</v>
      </c>
      <c r="C166">
        <v>3.8449787943077851E-3</v>
      </c>
      <c r="D166">
        <v>3.1820501700252635E-7</v>
      </c>
      <c r="E166">
        <v>0</v>
      </c>
      <c r="F166">
        <v>3.6451004389991937E-2</v>
      </c>
      <c r="G166">
        <v>0.20279863655361119</v>
      </c>
      <c r="H166">
        <v>0.5107660805156975</v>
      </c>
      <c r="I166">
        <v>3.9081269152951847E-4</v>
      </c>
      <c r="J166">
        <v>0.55463095939234108</v>
      </c>
      <c r="K166">
        <v>3.5451054802793092E-4</v>
      </c>
      <c r="L166">
        <v>0.13805034443535646</v>
      </c>
      <c r="M166">
        <v>2.1125128788810343E-3</v>
      </c>
      <c r="N166">
        <v>1.3149125298397735E-2</v>
      </c>
      <c r="O166">
        <v>1.5366099045767214</v>
      </c>
      <c r="P166">
        <v>0.16899962303329374</v>
      </c>
      <c r="Q166">
        <v>0.4450763107945761</v>
      </c>
      <c r="R166">
        <v>0.15379255433614247</v>
      </c>
      <c r="S166">
        <v>3.7670276764440587</v>
      </c>
    </row>
    <row r="167" spans="1:19">
      <c r="A167" t="s">
        <v>230</v>
      </c>
      <c r="B167" s="33" t="s">
        <v>207</v>
      </c>
      <c r="C167">
        <v>2.6217286178240151E-2</v>
      </c>
      <c r="D167">
        <v>1.199317289728441E-4</v>
      </c>
      <c r="E167">
        <v>1.289581471670445</v>
      </c>
      <c r="F167">
        <v>5.7373569228857946E-7</v>
      </c>
      <c r="G167">
        <v>1.5886799964448528E-6</v>
      </c>
      <c r="H167">
        <v>1.749744853896118E-6</v>
      </c>
      <c r="I167">
        <v>0.63383671236979389</v>
      </c>
      <c r="J167">
        <v>0.5073305769620049</v>
      </c>
      <c r="K167">
        <v>4.267868458640578E-8</v>
      </c>
      <c r="L167">
        <v>0.64390754846510845</v>
      </c>
      <c r="M167">
        <v>4.5067772308899805</v>
      </c>
      <c r="N167">
        <v>1.4383210212812969E-2</v>
      </c>
      <c r="O167">
        <v>0.17580569683934755</v>
      </c>
      <c r="P167">
        <v>0.15435156168160447</v>
      </c>
      <c r="Q167">
        <v>3.4676467167645342</v>
      </c>
      <c r="R167">
        <v>0.57332461838250737</v>
      </c>
      <c r="S167">
        <v>11.993286516984199</v>
      </c>
    </row>
    <row r="168" spans="1:19">
      <c r="A168" t="s">
        <v>48</v>
      </c>
      <c r="B168" s="33" t="s">
        <v>208</v>
      </c>
      <c r="C168">
        <v>4.3531232392290953E-3</v>
      </c>
      <c r="D168">
        <v>0.17831073942673203</v>
      </c>
      <c r="E168">
        <v>4.2487921996183786E-3</v>
      </c>
      <c r="F168">
        <v>1.1269545477616383E-2</v>
      </c>
      <c r="G168">
        <v>4.4205124552689767E-2</v>
      </c>
      <c r="H168">
        <v>0.34051134046565679</v>
      </c>
      <c r="I168">
        <v>2.2582813130611612E-7</v>
      </c>
      <c r="J168">
        <v>4.1332804790019111</v>
      </c>
      <c r="K168">
        <v>1.803421585203635E-3</v>
      </c>
      <c r="L168">
        <v>1.6530339149909423E-2</v>
      </c>
      <c r="M168">
        <v>1.6432393611162581</v>
      </c>
      <c r="N168">
        <v>0.21882509767202407</v>
      </c>
      <c r="O168">
        <v>4.4953169688432126</v>
      </c>
      <c r="P168">
        <v>0.32757773041313243</v>
      </c>
      <c r="Q168">
        <v>0.15288082265462322</v>
      </c>
      <c r="R168">
        <v>0.44629308723528283</v>
      </c>
      <c r="S168">
        <v>12.018646198861006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0.18734964292893608</v>
      </c>
      <c r="F169">
        <v>5.1628255216123797E-2</v>
      </c>
      <c r="G169">
        <v>0.34066022189736778</v>
      </c>
      <c r="H169">
        <v>0</v>
      </c>
      <c r="I169">
        <v>0.42255750714235063</v>
      </c>
      <c r="J169">
        <v>0</v>
      </c>
      <c r="K169">
        <v>0</v>
      </c>
      <c r="L169">
        <v>0</v>
      </c>
      <c r="M169">
        <v>3.0044373450619162</v>
      </c>
      <c r="N169">
        <v>0.92099154681718431</v>
      </c>
      <c r="O169">
        <v>0.90145424371263516</v>
      </c>
      <c r="P169">
        <v>0.13212246005398143</v>
      </c>
      <c r="Q169">
        <v>0.35178692371425768</v>
      </c>
      <c r="R169">
        <v>0.37169746989330577</v>
      </c>
      <c r="S169">
        <v>6.6846856164386281</v>
      </c>
    </row>
    <row r="170" spans="1:19">
      <c r="A170" t="s">
        <v>48</v>
      </c>
      <c r="B170" s="33" t="s">
        <v>210</v>
      </c>
      <c r="C170">
        <v>5.3537577795026436E-5</v>
      </c>
      <c r="D170">
        <v>0</v>
      </c>
      <c r="E170">
        <v>0</v>
      </c>
      <c r="F170">
        <v>3.4627831622193739E-3</v>
      </c>
      <c r="G170">
        <v>6.9365258362754645E-3</v>
      </c>
      <c r="H170">
        <v>6.6116213105562593E-2</v>
      </c>
      <c r="I170">
        <v>0</v>
      </c>
      <c r="J170">
        <v>5.6369385065011102E-2</v>
      </c>
      <c r="K170">
        <v>1.2022668305742279E-3</v>
      </c>
      <c r="L170">
        <v>0</v>
      </c>
      <c r="M170">
        <v>0.88922184296691853</v>
      </c>
      <c r="N170">
        <v>5.4161340140545633E-2</v>
      </c>
      <c r="O170">
        <v>2.3653322940082546</v>
      </c>
      <c r="P170">
        <v>0.10462247603691921</v>
      </c>
      <c r="Q170">
        <v>3.7418647216327372E-3</v>
      </c>
      <c r="R170">
        <v>0.10557927649836074</v>
      </c>
      <c r="S170">
        <v>3.6567998059506408</v>
      </c>
    </row>
    <row r="171" spans="1:19">
      <c r="A171" t="s">
        <v>48</v>
      </c>
      <c r="B171" s="33" t="s">
        <v>211</v>
      </c>
      <c r="C171">
        <v>0</v>
      </c>
      <c r="D171">
        <v>0.11887356808959826</v>
      </c>
      <c r="E171">
        <v>9.5312707667005725E-4</v>
      </c>
      <c r="F171">
        <v>0</v>
      </c>
      <c r="G171">
        <v>0</v>
      </c>
      <c r="H171">
        <v>0.29998632633873612</v>
      </c>
      <c r="I171">
        <v>8.0354769125523973E-2</v>
      </c>
      <c r="J171">
        <v>0</v>
      </c>
      <c r="K171">
        <v>0</v>
      </c>
      <c r="L171">
        <v>7.6115050614760094E-3</v>
      </c>
      <c r="M171">
        <v>0.95258857399363706</v>
      </c>
      <c r="N171">
        <v>0.69701954872105887</v>
      </c>
      <c r="O171">
        <v>1.945394035736058</v>
      </c>
      <c r="P171">
        <v>9.7519904449882233E-2</v>
      </c>
      <c r="Q171">
        <v>5.9586607936154223E-2</v>
      </c>
      <c r="R171">
        <v>0.12618523912962587</v>
      </c>
      <c r="S171">
        <v>4.386073205658704</v>
      </c>
    </row>
    <row r="172" spans="1:19">
      <c r="A172" t="s">
        <v>230</v>
      </c>
      <c r="B172" s="33" t="s">
        <v>212</v>
      </c>
      <c r="C172">
        <v>3.5934242771415104E-2</v>
      </c>
      <c r="D172">
        <v>0</v>
      </c>
      <c r="E172">
        <v>0</v>
      </c>
      <c r="F172">
        <v>5.7713052703611822E-4</v>
      </c>
      <c r="G172">
        <v>1.1560876393801323E-3</v>
      </c>
      <c r="H172">
        <v>0</v>
      </c>
      <c r="I172">
        <v>0</v>
      </c>
      <c r="J172">
        <v>0</v>
      </c>
      <c r="K172">
        <v>4.8713280474010912E-4</v>
      </c>
      <c r="L172">
        <v>0</v>
      </c>
      <c r="M172">
        <v>0.78063223791446035</v>
      </c>
      <c r="N172">
        <v>1.6079751794002561E-2</v>
      </c>
      <c r="O172">
        <v>1.426981230977276</v>
      </c>
      <c r="P172">
        <v>4.5074158764890626E-2</v>
      </c>
      <c r="Q172">
        <v>6.501863276943709E-2</v>
      </c>
      <c r="R172">
        <v>0.27673832026166423</v>
      </c>
      <c r="S172">
        <v>2.6486789262241928</v>
      </c>
    </row>
    <row r="173" spans="1:19">
      <c r="A173" t="s">
        <v>48</v>
      </c>
      <c r="B173" s="33" t="s">
        <v>213</v>
      </c>
      <c r="C173">
        <v>0</v>
      </c>
      <c r="D173">
        <v>2.2840862536898321E-2</v>
      </c>
      <c r="E173">
        <v>1.5465553420549796</v>
      </c>
      <c r="F173">
        <v>0</v>
      </c>
      <c r="G173">
        <v>0</v>
      </c>
      <c r="H173">
        <v>6.2429509210666367E-3</v>
      </c>
      <c r="I173">
        <v>0.19341365151872481</v>
      </c>
      <c r="J173">
        <v>0</v>
      </c>
      <c r="K173">
        <v>0</v>
      </c>
      <c r="L173">
        <v>0</v>
      </c>
      <c r="M173">
        <v>0.33583789022804922</v>
      </c>
      <c r="N173">
        <v>0.12100176116624084</v>
      </c>
      <c r="O173">
        <v>0.27418024304844835</v>
      </c>
      <c r="P173">
        <v>7.5122142439312256E-2</v>
      </c>
      <c r="Q173">
        <v>0.39971409742022956</v>
      </c>
      <c r="R173">
        <v>2.650284372233358E-2</v>
      </c>
      <c r="S173">
        <v>3.0014117850560069</v>
      </c>
    </row>
    <row r="174" spans="1:19">
      <c r="A174" t="s">
        <v>48</v>
      </c>
      <c r="B174" s="33" t="s">
        <v>214</v>
      </c>
      <c r="C174">
        <v>5.5567884071905382E-8</v>
      </c>
      <c r="D174">
        <v>5.8773246625065667E-7</v>
      </c>
      <c r="E174">
        <v>8.3619431023862489E-7</v>
      </c>
      <c r="F174">
        <v>2.2275170596941507E-7</v>
      </c>
      <c r="G174">
        <v>6.1680175100775614E-7</v>
      </c>
      <c r="H174">
        <v>6.7933485325966103E-7</v>
      </c>
      <c r="I174">
        <v>6.6193546604793596E-3</v>
      </c>
      <c r="J174">
        <v>2.3727295115349989E-6</v>
      </c>
      <c r="K174">
        <v>0.17552236591015746</v>
      </c>
      <c r="L174">
        <v>0</v>
      </c>
      <c r="M174">
        <v>7.093800532047112E-2</v>
      </c>
      <c r="N174">
        <v>6.0117019219994461E-2</v>
      </c>
      <c r="O174">
        <v>2.7633239311185207</v>
      </c>
      <c r="P174">
        <v>0.23022989158734219</v>
      </c>
      <c r="Q174">
        <v>5.5418954111161156E-2</v>
      </c>
      <c r="R174">
        <v>1.8438484761276186E-3</v>
      </c>
      <c r="S174">
        <v>3.3640187415164746</v>
      </c>
    </row>
    <row r="175" spans="1:19">
      <c r="A175" t="s">
        <v>48</v>
      </c>
      <c r="B175" s="33" t="s">
        <v>215</v>
      </c>
      <c r="C175">
        <v>2.3956183256158781E-2</v>
      </c>
      <c r="D175">
        <v>5.8999018656594515E-2</v>
      </c>
      <c r="E175">
        <v>0</v>
      </c>
      <c r="F175">
        <v>8.5819189976632515E-8</v>
      </c>
      <c r="G175">
        <v>2.376342145282706E-7</v>
      </c>
      <c r="H175">
        <v>1.0407535464196371E-3</v>
      </c>
      <c r="I175">
        <v>0</v>
      </c>
      <c r="J175">
        <v>9.1413767222547904E-7</v>
      </c>
      <c r="K175">
        <v>1.9116999976298565E-4</v>
      </c>
      <c r="L175">
        <v>0</v>
      </c>
      <c r="M175">
        <v>7.7071290400311909E-2</v>
      </c>
      <c r="N175">
        <v>0.61829048717002877</v>
      </c>
      <c r="O175">
        <v>0.74621413932015912</v>
      </c>
      <c r="P175">
        <v>0.17647681611178356</v>
      </c>
      <c r="Q175">
        <v>1.384970162848731E-2</v>
      </c>
      <c r="R175">
        <v>0.20583800412108388</v>
      </c>
      <c r="S175">
        <v>1.9219288018016414</v>
      </c>
    </row>
    <row r="176" spans="1:19">
      <c r="A176" t="s">
        <v>48</v>
      </c>
      <c r="B176" s="33" t="s">
        <v>216</v>
      </c>
      <c r="C176">
        <v>2.7783941813908086E-8</v>
      </c>
      <c r="D176">
        <v>2.0192795957667542E-3</v>
      </c>
      <c r="E176">
        <v>1.0310371965200247</v>
      </c>
      <c r="F176">
        <v>1.1137585298470754E-7</v>
      </c>
      <c r="G176">
        <v>3.0840087639205649E-7</v>
      </c>
      <c r="H176">
        <v>3.3966742662983052E-7</v>
      </c>
      <c r="I176">
        <v>1.2369578428206296E-7</v>
      </c>
      <c r="J176">
        <v>8.8981528535953203E-2</v>
      </c>
      <c r="K176">
        <v>1.1688476075910614E-8</v>
      </c>
      <c r="L176">
        <v>0</v>
      </c>
      <c r="M176">
        <v>1.0578318394266262E-2</v>
      </c>
      <c r="N176">
        <v>3.4978593797077906E-2</v>
      </c>
      <c r="O176">
        <v>0.47375123416324527</v>
      </c>
      <c r="P176">
        <v>0.14890714698810825</v>
      </c>
      <c r="Q176">
        <v>0.92939833663317017</v>
      </c>
      <c r="R176">
        <v>2.349396711360896E-2</v>
      </c>
      <c r="S176">
        <v>2.7431465243521416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1.1031686594620282E-3</v>
      </c>
      <c r="J177">
        <v>0</v>
      </c>
      <c r="K177">
        <v>0</v>
      </c>
      <c r="L177">
        <v>0</v>
      </c>
      <c r="M177">
        <v>5.7085506658154372E-3</v>
      </c>
      <c r="N177">
        <v>3.0571865097883233E-2</v>
      </c>
      <c r="O177">
        <v>0.23762617697587984</v>
      </c>
      <c r="P177">
        <v>8.3214643626291718E-2</v>
      </c>
      <c r="Q177">
        <v>1.538254101863032</v>
      </c>
      <c r="R177">
        <v>2.7866111280872019E-4</v>
      </c>
      <c r="S177">
        <v>1.8967571680013862</v>
      </c>
    </row>
    <row r="178" spans="1:19">
      <c r="A178" t="s">
        <v>48</v>
      </c>
      <c r="B178" s="33" t="s">
        <v>218</v>
      </c>
      <c r="C178">
        <v>3.9926936412681968E-3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3.2854913882795813</v>
      </c>
      <c r="K178">
        <v>3.1861666627164276E-5</v>
      </c>
      <c r="L178">
        <v>0</v>
      </c>
      <c r="M178">
        <v>3.0133226830173498E-3</v>
      </c>
      <c r="N178">
        <v>1.39239451073081E-4</v>
      </c>
      <c r="O178">
        <v>1.2144688337514253E-2</v>
      </c>
      <c r="P178">
        <v>2.6043667463280684E-2</v>
      </c>
      <c r="Q178">
        <v>9.3240457785725539E-2</v>
      </c>
      <c r="R178">
        <v>2.0526457308029933E-2</v>
      </c>
      <c r="S178">
        <v>3.4446237766160266</v>
      </c>
    </row>
    <row r="179" spans="1:19">
      <c r="A179" t="s">
        <v>230</v>
      </c>
      <c r="B179" s="33" t="s">
        <v>219</v>
      </c>
      <c r="C179">
        <v>3.5631909535532635E-2</v>
      </c>
      <c r="D179">
        <v>3.3672918866134438E-4</v>
      </c>
      <c r="E179">
        <v>0.68414306440281791</v>
      </c>
      <c r="F179">
        <v>4.5670674397472411E-2</v>
      </c>
      <c r="G179">
        <v>0.3003416403966348</v>
      </c>
      <c r="H179">
        <v>0.26881133940489832</v>
      </c>
      <c r="I179">
        <v>1.1298724506310975E-2</v>
      </c>
      <c r="J179">
        <v>0</v>
      </c>
      <c r="K179">
        <v>3.215894400343533E-5</v>
      </c>
      <c r="L179">
        <v>4.0158540741936122</v>
      </c>
      <c r="M179">
        <v>0.10416616579723836</v>
      </c>
      <c r="N179">
        <v>1.7729619758213744E-2</v>
      </c>
      <c r="O179">
        <v>1.9207741119608954</v>
      </c>
      <c r="P179">
        <v>0.54205185614901552</v>
      </c>
      <c r="Q179">
        <v>9.4725090005510992E-2</v>
      </c>
      <c r="R179">
        <v>0.60352921971436047</v>
      </c>
      <c r="S179">
        <v>8.6450963783552197</v>
      </c>
    </row>
    <row r="180" spans="1:19">
      <c r="A180" t="s">
        <v>48</v>
      </c>
      <c r="B180" s="33" t="s">
        <v>220</v>
      </c>
      <c r="C180">
        <v>4.2817097867242637E-8</v>
      </c>
      <c r="D180">
        <v>5.4255723774552678E-2</v>
      </c>
      <c r="E180">
        <v>2.6921877151409035E-3</v>
      </c>
      <c r="F180">
        <v>6.5051162934222084E-2</v>
      </c>
      <c r="G180">
        <v>0.1801273352093844</v>
      </c>
      <c r="H180">
        <v>5.2345248136020928E-7</v>
      </c>
      <c r="I180">
        <v>0.1674436747364183</v>
      </c>
      <c r="J180">
        <v>0.69507344486549982</v>
      </c>
      <c r="K180">
        <v>0.15195460248864934</v>
      </c>
      <c r="L180">
        <v>1.6474812571914299E-2</v>
      </c>
      <c r="M180">
        <v>0.96242070995893414</v>
      </c>
      <c r="N180">
        <v>0.60259172504193259</v>
      </c>
      <c r="O180">
        <v>2.1613681063470267</v>
      </c>
      <c r="P180">
        <v>0.3479774728207623</v>
      </c>
      <c r="Q180">
        <v>0.35016387798424375</v>
      </c>
      <c r="R180">
        <v>0.3365719555299691</v>
      </c>
      <c r="S180">
        <v>6.0941673582487965</v>
      </c>
    </row>
    <row r="181" spans="1:19">
      <c r="A181" t="s">
        <v>48</v>
      </c>
      <c r="B181" s="33" t="s">
        <v>221</v>
      </c>
      <c r="C181">
        <v>2.35896130386406E-2</v>
      </c>
      <c r="D181">
        <v>0.12390209202480751</v>
      </c>
      <c r="E181">
        <v>0.43612954121360303</v>
      </c>
      <c r="F181">
        <v>2.9313775168127165E-5</v>
      </c>
      <c r="G181">
        <v>1.9342193749771752E-4</v>
      </c>
      <c r="H181">
        <v>0.19855895683140545</v>
      </c>
      <c r="I181">
        <v>7.2246660883909186E-2</v>
      </c>
      <c r="J181">
        <v>0</v>
      </c>
      <c r="K181">
        <v>6.82685638151459E-3</v>
      </c>
      <c r="L181">
        <v>3.3699684568601356</v>
      </c>
      <c r="M181">
        <v>0.35838822380199531</v>
      </c>
      <c r="N181">
        <v>0.28519163929571789</v>
      </c>
      <c r="O181">
        <v>2.4459805747338805</v>
      </c>
      <c r="P181">
        <v>0.37715595404858604</v>
      </c>
      <c r="Q181">
        <v>1.7350171872720921E-2</v>
      </c>
      <c r="R181">
        <v>0.23958235221681434</v>
      </c>
      <c r="S181">
        <v>7.9550938289164606</v>
      </c>
    </row>
    <row r="182" spans="1:19">
      <c r="A182" t="s">
        <v>48</v>
      </c>
      <c r="B182" s="33" t="s">
        <v>222</v>
      </c>
      <c r="C182">
        <v>1.6242742452359238E-2</v>
      </c>
      <c r="D182">
        <v>3.3498787840535726E-5</v>
      </c>
      <c r="E182">
        <v>0.17628126735738192</v>
      </c>
      <c r="F182">
        <v>6.0016665581130724E-4</v>
      </c>
      <c r="G182">
        <v>3.3763077233786021E-3</v>
      </c>
      <c r="H182">
        <v>0</v>
      </c>
      <c r="I182">
        <v>1.0981746858007568E-4</v>
      </c>
      <c r="J182">
        <v>0.19140012706549214</v>
      </c>
      <c r="K182">
        <v>9.9659037488319946E-5</v>
      </c>
      <c r="L182">
        <v>13.074855227567639</v>
      </c>
      <c r="M182">
        <v>6.2708143235568059E-4</v>
      </c>
      <c r="N182">
        <v>5.3700216211893803E-4</v>
      </c>
      <c r="O182">
        <v>0.86243123030482138</v>
      </c>
      <c r="P182">
        <v>0.25080600094734606</v>
      </c>
      <c r="Q182">
        <v>8.3455243944428048E-2</v>
      </c>
      <c r="R182">
        <v>5.5940317000469975E-2</v>
      </c>
      <c r="S182">
        <v>14.716795689905894</v>
      </c>
    </row>
    <row r="183" spans="1:19">
      <c r="A183" t="s">
        <v>48</v>
      </c>
      <c r="B183" s="33" t="s">
        <v>223</v>
      </c>
      <c r="C183">
        <v>1.8470670137382683E-5</v>
      </c>
      <c r="D183">
        <v>2.7599075507733772E-3</v>
      </c>
      <c r="E183">
        <v>5.9678623907899464E-4</v>
      </c>
      <c r="F183">
        <v>2.5502110670814204E-3</v>
      </c>
      <c r="G183">
        <v>5.3478409153466799E-3</v>
      </c>
      <c r="H183">
        <v>1.0285936448116928E-2</v>
      </c>
      <c r="I183">
        <v>1.1346943381521868E-2</v>
      </c>
      <c r="J183">
        <v>0.11057716222154568</v>
      </c>
      <c r="K183">
        <v>3.9556826772946252E-4</v>
      </c>
      <c r="L183">
        <v>2.1398313520819556E-3</v>
      </c>
      <c r="M183">
        <v>0.12079160278904055</v>
      </c>
      <c r="N183">
        <v>2.5904255977124535E-2</v>
      </c>
      <c r="O183">
        <v>0.11826908010152692</v>
      </c>
      <c r="P183">
        <v>6.0012199034229496E-2</v>
      </c>
      <c r="Q183">
        <v>7.222793474215905E-2</v>
      </c>
      <c r="R183">
        <v>1.808112284017227E-2</v>
      </c>
      <c r="S183">
        <v>0.5613048535976759</v>
      </c>
    </row>
    <row r="184" spans="1:19">
      <c r="A184" t="s">
        <v>48</v>
      </c>
      <c r="B184" s="33" t="s">
        <v>224</v>
      </c>
      <c r="C184">
        <v>3.056641508915714E-3</v>
      </c>
      <c r="D184">
        <v>1.5844997495024771E-3</v>
      </c>
      <c r="E184">
        <v>3.6301309835707229E-2</v>
      </c>
      <c r="F184">
        <v>5.3737450918408758E-2</v>
      </c>
      <c r="G184">
        <v>0.35427677834972116</v>
      </c>
      <c r="H184">
        <v>2.7132954363331407E-3</v>
      </c>
      <c r="I184">
        <v>3.6654598732894783E-3</v>
      </c>
      <c r="J184">
        <v>3.9552686313723484</v>
      </c>
      <c r="K184">
        <v>6.9919304359067347E-5</v>
      </c>
      <c r="L184">
        <v>0.17180313963194749</v>
      </c>
      <c r="M184">
        <v>4.3003226493027569E-2</v>
      </c>
      <c r="N184">
        <v>2.5109447011672614E-2</v>
      </c>
      <c r="O184">
        <v>0.14459850088150006</v>
      </c>
      <c r="P184">
        <v>1.8034916409437329E-2</v>
      </c>
      <c r="Q184">
        <v>3.0712338648261834</v>
      </c>
      <c r="R184">
        <v>0.43793585773672561</v>
      </c>
      <c r="S184">
        <v>8.3223929393391245</v>
      </c>
    </row>
    <row r="185" spans="1:19">
      <c r="A185" t="s">
        <v>48</v>
      </c>
      <c r="B185" s="33" t="s">
        <v>225</v>
      </c>
      <c r="C185">
        <v>2.7442216060749924E-2</v>
      </c>
      <c r="D185">
        <v>6.1077400841940133E-2</v>
      </c>
      <c r="E185">
        <v>0.48855253167092627</v>
      </c>
      <c r="F185">
        <v>0</v>
      </c>
      <c r="G185">
        <v>0</v>
      </c>
      <c r="H185">
        <v>0.31055406544196984</v>
      </c>
      <c r="I185">
        <v>0.2002271120960728</v>
      </c>
      <c r="J185">
        <v>0</v>
      </c>
      <c r="K185">
        <v>0.18170552944156448</v>
      </c>
      <c r="L185">
        <v>3.9014945211767724</v>
      </c>
      <c r="M185">
        <v>1.1433399973612381</v>
      </c>
      <c r="N185">
        <v>0.69828387294025163</v>
      </c>
      <c r="O185">
        <v>4.3122090906345534</v>
      </c>
      <c r="P185">
        <v>0.83559191145374356</v>
      </c>
      <c r="Q185">
        <v>0.43340945894226479</v>
      </c>
      <c r="R185">
        <v>0.40977633325397989</v>
      </c>
      <c r="S185">
        <v>13.003664041316597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B2:G33"/>
  <sheetViews>
    <sheetView workbookViewId="0">
      <selection activeCell="L20" sqref="L20"/>
    </sheetView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16384" width="10.140625" style="45"/>
  </cols>
  <sheetData>
    <row r="2" spans="2:7">
      <c r="B2" s="163" t="s">
        <v>372</v>
      </c>
      <c r="C2" s="164" t="s">
        <v>373</v>
      </c>
      <c r="D2" s="164"/>
      <c r="E2" s="165"/>
      <c r="F2" s="165"/>
      <c r="G2" s="166"/>
    </row>
    <row r="3" spans="2:7">
      <c r="B3" s="167" t="s">
        <v>374</v>
      </c>
      <c r="C3" s="168" t="s">
        <v>385</v>
      </c>
      <c r="D3" s="169"/>
      <c r="E3" s="170"/>
      <c r="F3" s="170"/>
      <c r="G3" s="171"/>
    </row>
    <row r="4" spans="2:7">
      <c r="B4" s="167" t="s">
        <v>1</v>
      </c>
      <c r="C4" s="169" t="s">
        <v>231</v>
      </c>
      <c r="D4" s="169"/>
      <c r="E4" s="170"/>
      <c r="F4" s="170"/>
      <c r="G4" s="171"/>
    </row>
    <row r="5" spans="2:7">
      <c r="B5" s="167" t="s">
        <v>3</v>
      </c>
      <c r="C5" s="172" t="s">
        <v>232</v>
      </c>
      <c r="D5" s="172"/>
      <c r="E5" s="170"/>
      <c r="F5" s="170"/>
      <c r="G5" s="171"/>
    </row>
    <row r="6" spans="2:7" ht="18">
      <c r="B6" s="173" t="s">
        <v>375</v>
      </c>
      <c r="C6" s="174" t="s">
        <v>376</v>
      </c>
      <c r="D6" s="174"/>
      <c r="E6" s="174"/>
      <c r="F6" s="174"/>
      <c r="G6" s="175"/>
    </row>
    <row r="8" spans="2:7">
      <c r="B8" s="176" t="s">
        <v>377</v>
      </c>
    </row>
    <row r="9" spans="2:7">
      <c r="B9" s="177" t="s">
        <v>378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13.729538211767757</v>
      </c>
      <c r="D11" s="184">
        <v>14.517776884298979</v>
      </c>
      <c r="E11" s="184">
        <v>15.275593395736234</v>
      </c>
      <c r="F11" s="184">
        <v>15.987136954646408</v>
      </c>
      <c r="G11" s="184">
        <v>16.626621947864415</v>
      </c>
    </row>
    <row r="12" spans="2:7">
      <c r="B12" s="40" t="s">
        <v>15</v>
      </c>
      <c r="C12" s="184">
        <v>38.948437831366292</v>
      </c>
      <c r="D12" s="184">
        <v>41.125860190832682</v>
      </c>
      <c r="E12" s="184">
        <v>43.113232427511264</v>
      </c>
      <c r="F12" s="184">
        <v>44.910416452011972</v>
      </c>
      <c r="G12" s="184">
        <v>46.515136597668722</v>
      </c>
    </row>
    <row r="13" spans="2:7">
      <c r="B13" s="40" t="s">
        <v>16</v>
      </c>
      <c r="C13" s="184">
        <v>21.435024458448055</v>
      </c>
      <c r="D13" s="184">
        <v>22.285888415483612</v>
      </c>
      <c r="E13" s="184">
        <v>23.103373543059952</v>
      </c>
      <c r="F13" s="184">
        <v>23.847142829601431</v>
      </c>
      <c r="G13" s="184">
        <v>24.485937472119002</v>
      </c>
    </row>
    <row r="14" spans="2:7">
      <c r="B14" s="40" t="s">
        <v>17</v>
      </c>
      <c r="C14" s="184">
        <v>179.13456914330575</v>
      </c>
      <c r="D14" s="184">
        <v>183.35943877333347</v>
      </c>
      <c r="E14" s="184">
        <v>186.46132736155931</v>
      </c>
      <c r="F14" s="184">
        <v>187.82064987760978</v>
      </c>
      <c r="G14" s="184">
        <v>187.39672500736972</v>
      </c>
    </row>
    <row r="15" spans="2:7">
      <c r="B15" s="40" t="s">
        <v>18</v>
      </c>
      <c r="C15" s="184">
        <v>55.128609461428141</v>
      </c>
      <c r="D15" s="184">
        <v>58.821724816589082</v>
      </c>
      <c r="E15" s="184">
        <v>62.31794140145427</v>
      </c>
      <c r="F15" s="184">
        <v>65.605289984302715</v>
      </c>
      <c r="G15" s="184">
        <v>68.64563076631849</v>
      </c>
    </row>
    <row r="16" spans="2:7">
      <c r="B16" s="40" t="s">
        <v>19</v>
      </c>
      <c r="C16" s="184">
        <v>52.271880532977008</v>
      </c>
      <c r="D16" s="184">
        <v>55.792721494368784</v>
      </c>
      <c r="E16" s="184">
        <v>59.284941583587042</v>
      </c>
      <c r="F16" s="184">
        <v>62.785379953834465</v>
      </c>
      <c r="G16" s="184">
        <v>66.339312018911798</v>
      </c>
    </row>
    <row r="17" spans="2:7">
      <c r="B17" s="40" t="s">
        <v>20</v>
      </c>
      <c r="C17" s="184">
        <v>104.69436523623531</v>
      </c>
      <c r="D17" s="184">
        <v>110.48468442698095</v>
      </c>
      <c r="E17" s="184">
        <v>116.03685246357301</v>
      </c>
      <c r="F17" s="184">
        <v>121.19861461671427</v>
      </c>
      <c r="G17" s="184">
        <v>125.82828344201616</v>
      </c>
    </row>
    <row r="18" spans="2:7">
      <c r="B18" s="40" t="s">
        <v>21</v>
      </c>
      <c r="C18" s="184">
        <v>68.944812462663663</v>
      </c>
      <c r="D18" s="184">
        <v>67.272898520445779</v>
      </c>
      <c r="E18" s="184">
        <v>65.409244187786541</v>
      </c>
      <c r="F18" s="184">
        <v>63.400246549676588</v>
      </c>
      <c r="G18" s="184">
        <v>61.379280161165767</v>
      </c>
    </row>
    <row r="19" spans="2:7">
      <c r="B19" s="40" t="s">
        <v>22</v>
      </c>
      <c r="C19" s="184">
        <v>32.598540306432696</v>
      </c>
      <c r="D19" s="184">
        <v>34.575688283332632</v>
      </c>
      <c r="E19" s="184">
        <v>36.349588006847597</v>
      </c>
      <c r="F19" s="184">
        <v>37.917055631425185</v>
      </c>
      <c r="G19" s="184">
        <v>39.276615501842926</v>
      </c>
    </row>
    <row r="20" spans="2:7">
      <c r="B20" s="40" t="s">
        <v>23</v>
      </c>
      <c r="C20" s="184">
        <v>154.48039157449941</v>
      </c>
      <c r="D20" s="184">
        <v>154.37754467943864</v>
      </c>
      <c r="E20" s="184">
        <v>154.980014348873</v>
      </c>
      <c r="F20" s="184">
        <v>156.51773231482909</v>
      </c>
      <c r="G20" s="184">
        <v>157.79837605362422</v>
      </c>
    </row>
    <row r="21" spans="2:7">
      <c r="B21" s="180" t="s">
        <v>13</v>
      </c>
      <c r="C21" s="185"/>
      <c r="D21" s="185"/>
      <c r="E21" s="185"/>
      <c r="F21" s="185"/>
      <c r="G21" s="186"/>
    </row>
    <row r="22" spans="2:7">
      <c r="B22" s="187" t="s">
        <v>24</v>
      </c>
      <c r="C22" s="184">
        <v>178.3159851931832</v>
      </c>
      <c r="D22" s="184">
        <v>194.95661721052778</v>
      </c>
      <c r="E22" s="184">
        <v>212.3281441310703</v>
      </c>
      <c r="F22" s="184">
        <v>229.85186873735617</v>
      </c>
      <c r="G22" s="184">
        <v>247.42424747630912</v>
      </c>
    </row>
    <row r="23" spans="2:7">
      <c r="B23" s="187" t="s">
        <v>238</v>
      </c>
      <c r="C23" s="184">
        <v>80.638784722292229</v>
      </c>
      <c r="D23" s="184">
        <v>85.649312103759215</v>
      </c>
      <c r="E23" s="184">
        <v>90.43340215801102</v>
      </c>
      <c r="F23" s="184">
        <v>94.908996171074136</v>
      </c>
      <c r="G23" s="184">
        <v>98.942728039683715</v>
      </c>
    </row>
    <row r="24" spans="2:7">
      <c r="B24" s="187" t="s">
        <v>239</v>
      </c>
      <c r="C24" s="184">
        <v>77.651798517390233</v>
      </c>
      <c r="D24" s="184">
        <v>84.013890707087228</v>
      </c>
      <c r="E24" s="184">
        <v>90.45767098523234</v>
      </c>
      <c r="F24" s="184">
        <v>96.603755254479339</v>
      </c>
      <c r="G24" s="184">
        <v>102.60270769264821</v>
      </c>
    </row>
    <row r="25" spans="2:7">
      <c r="B25" s="187" t="s">
        <v>27</v>
      </c>
      <c r="C25" s="184">
        <v>133.74671061817691</v>
      </c>
      <c r="D25" s="184">
        <v>131.35036758926725</v>
      </c>
      <c r="E25" s="184">
        <v>129.10606083128471</v>
      </c>
      <c r="F25" s="184">
        <v>126.21749349380769</v>
      </c>
      <c r="G25" s="184">
        <v>123.0805831349787</v>
      </c>
    </row>
    <row r="26" spans="2:7">
      <c r="B26" s="187" t="s">
        <v>28</v>
      </c>
      <c r="C26" s="184">
        <v>30.827884483511976</v>
      </c>
      <c r="D26" s="184">
        <v>30.941451851803588</v>
      </c>
      <c r="E26" s="184">
        <v>31.014236333547537</v>
      </c>
      <c r="F26" s="184">
        <v>30.953708083345102</v>
      </c>
      <c r="G26" s="184">
        <v>30.757777810529834</v>
      </c>
    </row>
    <row r="27" spans="2:7">
      <c r="B27" s="187" t="s">
        <v>240</v>
      </c>
      <c r="C27" s="184">
        <v>135.94558300375715</v>
      </c>
      <c r="D27" s="184">
        <v>144.95244908167791</v>
      </c>
      <c r="E27" s="184">
        <v>153.9891170532741</v>
      </c>
      <c r="F27" s="184">
        <v>162.80921901160178</v>
      </c>
      <c r="G27" s="184">
        <v>171.07422736870632</v>
      </c>
    </row>
    <row r="28" spans="2:7">
      <c r="B28" s="187" t="s">
        <v>379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55" t="s">
        <v>241</v>
      </c>
      <c r="C29" s="192">
        <v>1358.4929157574359</v>
      </c>
      <c r="D29" s="192">
        <v>1414.4783150292274</v>
      </c>
      <c r="E29" s="192">
        <v>1469.6607402124082</v>
      </c>
      <c r="F29" s="192">
        <v>1521.3347059163161</v>
      </c>
      <c r="G29" s="193">
        <v>1568.1741904917571</v>
      </c>
    </row>
    <row r="31" spans="2:7">
      <c r="B31" s="190" t="s">
        <v>380</v>
      </c>
      <c r="C31" s="45" t="s">
        <v>381</v>
      </c>
      <c r="E31" s="191"/>
      <c r="F31" s="191"/>
    </row>
    <row r="32" spans="2:7">
      <c r="C32" s="45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8" width="12" style="45" bestFit="1" customWidth="1"/>
    <col min="19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3.0499603153663582E-2</v>
      </c>
      <c r="P10" s="70">
        <v>2.08198111635806E-3</v>
      </c>
      <c r="Q10" s="70">
        <v>0</v>
      </c>
      <c r="R10" s="70">
        <v>0</v>
      </c>
      <c r="S10" s="70">
        <v>3.2581584270021641E-2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2.8956666438433726E-2</v>
      </c>
      <c r="Q11" s="70">
        <v>0</v>
      </c>
      <c r="R11" s="70">
        <v>0</v>
      </c>
      <c r="S11" s="70">
        <v>2.8956666438433726E-2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5.0525077170010729E-2</v>
      </c>
      <c r="Q12" s="70">
        <v>0</v>
      </c>
      <c r="R12" s="70">
        <v>0</v>
      </c>
      <c r="S12" s="70">
        <v>5.0525077170010826E-2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3.8361078687793426E-2</v>
      </c>
      <c r="Q13" s="70">
        <v>0</v>
      </c>
      <c r="R13" s="70">
        <v>0</v>
      </c>
      <c r="S13" s="70">
        <v>3.8361078687793329E-2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3.3297640596883296E-2</v>
      </c>
      <c r="Q14" s="70">
        <v>0</v>
      </c>
      <c r="R14" s="70">
        <v>0</v>
      </c>
      <c r="S14" s="70">
        <v>3.329764059688331E-2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2.0462926744412246E-2</v>
      </c>
      <c r="Q15" s="70">
        <v>0</v>
      </c>
      <c r="R15" s="70">
        <v>0</v>
      </c>
      <c r="S15" s="70">
        <v>2.0462926744412246E-2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2.0411147453161971E-2</v>
      </c>
      <c r="Q16" s="70">
        <v>0</v>
      </c>
      <c r="R16" s="70">
        <v>0</v>
      </c>
      <c r="S16" s="70">
        <v>2.0411147453161971E-2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2.5939831282017017E-2</v>
      </c>
      <c r="Q17" s="70">
        <v>0</v>
      </c>
      <c r="R17" s="70">
        <v>0</v>
      </c>
      <c r="S17" s="70">
        <v>2.5939831282017545E-2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1.5316936307695067E-2</v>
      </c>
      <c r="Q18" s="70">
        <v>0</v>
      </c>
      <c r="R18" s="70">
        <v>0</v>
      </c>
      <c r="S18" s="70">
        <v>1.5316936307694928E-2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0.10352782111849404</v>
      </c>
      <c r="Q19" s="70">
        <v>0</v>
      </c>
      <c r="R19" s="70">
        <v>0</v>
      </c>
      <c r="S19" s="70">
        <v>0.10352782111849418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1.7162891906701061E-2</v>
      </c>
      <c r="Q20" s="70">
        <v>0</v>
      </c>
      <c r="R20" s="70">
        <v>0</v>
      </c>
      <c r="S20" s="70">
        <v>1.7162891906700561E-2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1.2494140927318487E-2</v>
      </c>
      <c r="Q21" s="70">
        <v>0</v>
      </c>
      <c r="R21" s="70">
        <v>0</v>
      </c>
      <c r="S21" s="70">
        <v>1.2494140927318376E-2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9.4673563453124832E-3</v>
      </c>
      <c r="Q22" s="70">
        <v>0</v>
      </c>
      <c r="R22" s="70">
        <v>0</v>
      </c>
      <c r="S22" s="70">
        <v>9.4673563453121501E-3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6.7520741076482205E-3</v>
      </c>
      <c r="Q23" s="70">
        <v>0</v>
      </c>
      <c r="R23" s="70">
        <v>0</v>
      </c>
      <c r="S23" s="70">
        <v>6.7520741076479984E-3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6.2004479917647237E-3</v>
      </c>
      <c r="Q24" s="70">
        <v>0</v>
      </c>
      <c r="R24" s="70">
        <v>0</v>
      </c>
      <c r="S24" s="70">
        <v>6.2004479917646682E-3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5.5734641604142099E-3</v>
      </c>
      <c r="Q25" s="70">
        <v>0</v>
      </c>
      <c r="R25" s="70">
        <v>0</v>
      </c>
      <c r="S25" s="70">
        <v>5.5734641604143764E-3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4.6955213639336968E-3</v>
      </c>
      <c r="Q26" s="70">
        <v>0</v>
      </c>
      <c r="R26" s="70">
        <v>0</v>
      </c>
      <c r="S26" s="70">
        <v>4.6955213639338078E-3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8.7832005266374469E-3</v>
      </c>
      <c r="Q27" s="70">
        <v>0</v>
      </c>
      <c r="R27" s="70">
        <v>0</v>
      </c>
      <c r="S27" s="70">
        <v>8.7832005266382795E-3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5.15152923907225E-3</v>
      </c>
      <c r="Q28" s="70">
        <v>0</v>
      </c>
      <c r="R28" s="70">
        <v>0</v>
      </c>
      <c r="S28" s="70">
        <v>5.151529239072361E-3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6.8174268267151561E-3</v>
      </c>
      <c r="Q29" s="70">
        <v>0</v>
      </c>
      <c r="R29" s="70">
        <v>0</v>
      </c>
      <c r="S29" s="70">
        <v>6.8174268267151561E-3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1.1054956963262752E-2</v>
      </c>
      <c r="Q30" s="70">
        <v>0</v>
      </c>
      <c r="R30" s="70">
        <v>0</v>
      </c>
      <c r="S30" s="70">
        <v>1.1054956963262419E-2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0.56032010898054407</v>
      </c>
      <c r="Q31" s="70">
        <v>0</v>
      </c>
      <c r="R31" s="70">
        <v>0</v>
      </c>
      <c r="S31" s="70">
        <v>0.56032010898054296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0.88347918466167663</v>
      </c>
      <c r="Q32" s="70">
        <v>0</v>
      </c>
      <c r="R32" s="70">
        <v>0</v>
      </c>
      <c r="S32" s="70">
        <v>0.88347918466167275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0.61819171761898484</v>
      </c>
      <c r="Q33" s="70">
        <v>0</v>
      </c>
      <c r="R33" s="70">
        <v>0</v>
      </c>
      <c r="S33" s="70">
        <v>0.61819171761899327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0.41079075092227058</v>
      </c>
      <c r="Q34" s="70">
        <v>0</v>
      </c>
      <c r="R34" s="70">
        <v>0</v>
      </c>
      <c r="S34" s="70">
        <v>0.41079075092227413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0.27298608920891754</v>
      </c>
      <c r="Q35" s="70">
        <v>0</v>
      </c>
      <c r="R35" s="70">
        <v>0</v>
      </c>
      <c r="S35" s="70">
        <v>0.27298608920892287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0.28728777320166943</v>
      </c>
      <c r="Q36" s="70">
        <v>0</v>
      </c>
      <c r="R36" s="70">
        <v>0</v>
      </c>
      <c r="S36" s="70">
        <v>0.28728777320167831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0.37931697639911954</v>
      </c>
      <c r="Q37" s="70">
        <v>0</v>
      </c>
      <c r="R37" s="70">
        <v>0</v>
      </c>
      <c r="S37" s="70">
        <v>0.37931697639911688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0.38033219307183197</v>
      </c>
      <c r="Q38" s="70">
        <v>0</v>
      </c>
      <c r="R38" s="70">
        <v>0</v>
      </c>
      <c r="S38" s="70">
        <v>0.38033219307184707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0.43888996204417907</v>
      </c>
      <c r="Q39" s="70">
        <v>0</v>
      </c>
      <c r="R39" s="70">
        <v>8.086106616760147E-2</v>
      </c>
      <c r="S39" s="70">
        <v>0.51975102821177455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3.0499603153663582E-2</v>
      </c>
      <c r="P40" s="70">
        <v>0.38260557581250509</v>
      </c>
      <c r="Q40" s="70">
        <v>0</v>
      </c>
      <c r="R40" s="70">
        <v>0.10394367367810808</v>
      </c>
      <c r="S40" s="70">
        <v>0.51704885264426093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0.33641851215719853</v>
      </c>
      <c r="Q41" s="70">
        <v>0</v>
      </c>
      <c r="R41" s="70">
        <v>7.5734402004629109E-2</v>
      </c>
      <c r="S41" s="70">
        <v>0.41215291416182698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0.55872933687332704</v>
      </c>
      <c r="Q42" s="70">
        <v>0</v>
      </c>
      <c r="R42" s="70">
        <v>6.7492511649975218E-2</v>
      </c>
      <c r="S42" s="70">
        <v>0.6262218485233042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0.68755926334561135</v>
      </c>
      <c r="Q43" s="70">
        <v>0</v>
      </c>
      <c r="R43" s="70">
        <v>5.5560622018398897E-2</v>
      </c>
      <c r="S43" s="70">
        <v>0.74311988536404172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0.98534459424323462</v>
      </c>
      <c r="Q44" s="70">
        <v>0</v>
      </c>
      <c r="R44" s="70">
        <v>5.4005083961369493E-2</v>
      </c>
      <c r="S44" s="70">
        <v>1.0393496782046006</v>
      </c>
    </row>
    <row r="45" spans="1:19">
      <c r="A45" t="s">
        <v>48</v>
      </c>
      <c r="B45" s="69" t="s">
        <v>84</v>
      </c>
      <c r="C45" s="70">
        <v>0</v>
      </c>
      <c r="D45" s="70">
        <v>0.45616561305577585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1.1414406094650529</v>
      </c>
      <c r="Q45" s="70">
        <v>0</v>
      </c>
      <c r="R45" s="70">
        <v>3.671458416761858E-2</v>
      </c>
      <c r="S45" s="70">
        <v>1.6343208066884571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0.66325249820003107</v>
      </c>
      <c r="N46" s="70">
        <v>0</v>
      </c>
      <c r="O46" s="70">
        <v>0</v>
      </c>
      <c r="P46" s="70">
        <v>1.1061087996986707</v>
      </c>
      <c r="Q46" s="70">
        <v>0</v>
      </c>
      <c r="R46" s="70">
        <v>3.4005510691821839E-2</v>
      </c>
      <c r="S46" s="70">
        <v>1.8033668085905781</v>
      </c>
    </row>
    <row r="47" spans="1:19">
      <c r="A47" t="s">
        <v>48</v>
      </c>
      <c r="B47" s="69" t="s">
        <v>86</v>
      </c>
      <c r="C47" s="70">
        <v>0</v>
      </c>
      <c r="D47" s="70">
        <v>0.68424841958364446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0.99487874730004633</v>
      </c>
      <c r="N47" s="70">
        <v>0</v>
      </c>
      <c r="O47" s="70">
        <v>0</v>
      </c>
      <c r="P47" s="70">
        <v>1.3457177369808662</v>
      </c>
      <c r="Q47" s="70">
        <v>0</v>
      </c>
      <c r="R47" s="70">
        <v>4.039093607993538E-2</v>
      </c>
      <c r="S47" s="70">
        <v>3.0652358399444068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1.4444025714863677</v>
      </c>
      <c r="Q48" s="70">
        <v>0</v>
      </c>
      <c r="R48" s="70">
        <v>2.9003214294579194E-2</v>
      </c>
      <c r="S48" s="70">
        <v>1.4734057857809013</v>
      </c>
    </row>
    <row r="49" spans="1:19">
      <c r="A49" t="s">
        <v>48</v>
      </c>
      <c r="B49" s="69" t="s">
        <v>88</v>
      </c>
      <c r="C49" s="70">
        <v>1.8194600101238728E-3</v>
      </c>
      <c r="D49" s="70">
        <v>0</v>
      </c>
      <c r="E49" s="70">
        <v>0</v>
      </c>
      <c r="F49" s="70">
        <v>0</v>
      </c>
      <c r="G49" s="70">
        <v>0.18395803958269236</v>
      </c>
      <c r="H49" s="70">
        <v>0</v>
      </c>
      <c r="I49" s="70">
        <v>1.042021547280364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1.9065649761407908</v>
      </c>
      <c r="Q49" s="70">
        <v>0</v>
      </c>
      <c r="R49" s="70">
        <v>4.4904040799216172E-2</v>
      </c>
      <c r="S49" s="70">
        <v>3.1792680638131685</v>
      </c>
    </row>
    <row r="50" spans="1:19">
      <c r="A50" t="s">
        <v>48</v>
      </c>
      <c r="B50" s="69" t="s">
        <v>89</v>
      </c>
      <c r="C50" s="70">
        <v>0</v>
      </c>
      <c r="D50" s="70">
        <v>0</v>
      </c>
      <c r="E50" s="70">
        <v>7.030640063646415E-2</v>
      </c>
      <c r="F50" s="70">
        <v>0</v>
      </c>
      <c r="G50" s="70">
        <v>0.41390558906106517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2.3094951193745619</v>
      </c>
      <c r="Q50" s="70">
        <v>0</v>
      </c>
      <c r="R50" s="70">
        <v>3.8278283889966791E-2</v>
      </c>
      <c r="S50" s="70">
        <v>2.8319853929621388</v>
      </c>
    </row>
    <row r="51" spans="1:19">
      <c r="A51" t="s">
        <v>48</v>
      </c>
      <c r="B51" s="69" t="s">
        <v>90</v>
      </c>
      <c r="C51" s="70">
        <v>2.313161227386265E-3</v>
      </c>
      <c r="D51" s="70">
        <v>0</v>
      </c>
      <c r="E51" s="70">
        <v>0.23482324268377264</v>
      </c>
      <c r="F51" s="70">
        <v>0</v>
      </c>
      <c r="G51" s="70">
        <v>0</v>
      </c>
      <c r="H51" s="70">
        <v>0</v>
      </c>
      <c r="I51" s="70">
        <v>1.5630323209204973</v>
      </c>
      <c r="J51" s="70">
        <v>0</v>
      </c>
      <c r="K51" s="70">
        <v>0.85898684640153389</v>
      </c>
      <c r="L51" s="70">
        <v>0</v>
      </c>
      <c r="M51" s="70">
        <v>0</v>
      </c>
      <c r="N51" s="70">
        <v>0</v>
      </c>
      <c r="O51" s="70">
        <v>0</v>
      </c>
      <c r="P51" s="70">
        <v>2.00355833782411</v>
      </c>
      <c r="Q51" s="70">
        <v>0</v>
      </c>
      <c r="R51" s="70">
        <v>6.7574317115013605E-2</v>
      </c>
      <c r="S51" s="70">
        <v>4.7302882261722345</v>
      </c>
    </row>
    <row r="52" spans="1:19">
      <c r="A52" t="s">
        <v>48</v>
      </c>
      <c r="B52" s="69" t="s">
        <v>91</v>
      </c>
      <c r="C52" s="70">
        <v>5.8037898695445303E-3</v>
      </c>
      <c r="D52" s="70">
        <v>0</v>
      </c>
      <c r="E52" s="70">
        <v>0.23930870282890154</v>
      </c>
      <c r="F52" s="70">
        <v>0</v>
      </c>
      <c r="G52" s="70">
        <v>0.3679160791653846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1.7168951810865636</v>
      </c>
      <c r="Q52" s="70">
        <v>0</v>
      </c>
      <c r="R52" s="70">
        <v>8.3985867949468385E-2</v>
      </c>
      <c r="S52" s="70">
        <v>2.4139096208997799</v>
      </c>
    </row>
    <row r="53" spans="1:19">
      <c r="A53" t="s">
        <v>48</v>
      </c>
      <c r="B53" s="69" t="s">
        <v>92</v>
      </c>
      <c r="C53" s="70">
        <v>9.6013680923738073E-3</v>
      </c>
      <c r="D53" s="70">
        <v>0.51384172505133385</v>
      </c>
      <c r="E53" s="70">
        <v>0.16894297725430907</v>
      </c>
      <c r="F53" s="70">
        <v>0</v>
      </c>
      <c r="G53" s="70">
        <v>0.59786362864375753</v>
      </c>
      <c r="H53" s="70">
        <v>0</v>
      </c>
      <c r="I53" s="70">
        <v>0</v>
      </c>
      <c r="J53" s="70">
        <v>0</v>
      </c>
      <c r="K53" s="70">
        <v>2.7831329719388873</v>
      </c>
      <c r="L53" s="70">
        <v>3.550004754771497E-2</v>
      </c>
      <c r="M53" s="70">
        <v>0.51388586655404134</v>
      </c>
      <c r="N53" s="70">
        <v>0</v>
      </c>
      <c r="O53" s="70">
        <v>0</v>
      </c>
      <c r="P53" s="70">
        <v>2.5604860708450161</v>
      </c>
      <c r="Q53" s="70">
        <v>0</v>
      </c>
      <c r="R53" s="70">
        <v>8.7590883515109352E-2</v>
      </c>
      <c r="S53" s="70">
        <v>7.2708455394424654</v>
      </c>
    </row>
    <row r="54" spans="1:19">
      <c r="A54" t="s">
        <v>48</v>
      </c>
      <c r="B54" s="69" t="s">
        <v>93</v>
      </c>
      <c r="C54" s="70">
        <v>2.8123417363954923E-2</v>
      </c>
      <c r="D54" s="70">
        <v>0.77076258757697858</v>
      </c>
      <c r="E54" s="70">
        <v>0.12883279971097561</v>
      </c>
      <c r="F54" s="70">
        <v>0</v>
      </c>
      <c r="G54" s="70">
        <v>0.99112086632309193</v>
      </c>
      <c r="H54" s="70">
        <v>0</v>
      </c>
      <c r="I54" s="70">
        <v>1.1737713980859272</v>
      </c>
      <c r="J54" s="70">
        <v>0</v>
      </c>
      <c r="K54" s="70">
        <v>0</v>
      </c>
      <c r="L54" s="70">
        <v>6.5554480310076269E-2</v>
      </c>
      <c r="M54" s="70">
        <v>0</v>
      </c>
      <c r="N54" s="70">
        <v>0</v>
      </c>
      <c r="O54" s="70">
        <v>0.69069481912269248</v>
      </c>
      <c r="P54" s="70">
        <v>2.9434605321384097</v>
      </c>
      <c r="Q54" s="70">
        <v>0</v>
      </c>
      <c r="R54" s="70">
        <v>0.1074445606297052</v>
      </c>
      <c r="S54" s="70">
        <v>6.8997654612619357</v>
      </c>
    </row>
    <row r="55" spans="1:19">
      <c r="A55" t="s">
        <v>48</v>
      </c>
      <c r="B55" s="69" t="s">
        <v>94</v>
      </c>
      <c r="C55" s="70">
        <v>3.061469894275215E-2</v>
      </c>
      <c r="D55" s="70">
        <v>0.51384172505133385</v>
      </c>
      <c r="E55" s="70">
        <v>0.12968001388941508</v>
      </c>
      <c r="F55" s="70">
        <v>0</v>
      </c>
      <c r="G55" s="70">
        <v>0.36744679845217032</v>
      </c>
      <c r="H55" s="70">
        <v>0</v>
      </c>
      <c r="I55" s="70">
        <v>0</v>
      </c>
      <c r="J55" s="70">
        <v>0</v>
      </c>
      <c r="K55" s="70">
        <v>1.6041696278533024</v>
      </c>
      <c r="L55" s="70">
        <v>0.14649371848500253</v>
      </c>
      <c r="M55" s="70">
        <v>0.77125507623907374</v>
      </c>
      <c r="N55" s="70">
        <v>0</v>
      </c>
      <c r="O55" s="70">
        <v>0.28264294032982951</v>
      </c>
      <c r="P55" s="70">
        <v>2.4335970977627284</v>
      </c>
      <c r="Q55" s="70">
        <v>0</v>
      </c>
      <c r="R55" s="70">
        <v>0.15109968971255716</v>
      </c>
      <c r="S55" s="70">
        <v>6.4308413867182992</v>
      </c>
    </row>
    <row r="56" spans="1:19">
      <c r="A56" t="s">
        <v>48</v>
      </c>
      <c r="B56" s="69" t="s">
        <v>95</v>
      </c>
      <c r="C56" s="70">
        <v>1.0299265415283561</v>
      </c>
      <c r="D56" s="70">
        <v>1.0276834501026677</v>
      </c>
      <c r="E56" s="70">
        <v>9.991542159246003E-2</v>
      </c>
      <c r="F56" s="70">
        <v>0</v>
      </c>
      <c r="G56" s="70">
        <v>0</v>
      </c>
      <c r="H56" s="70">
        <v>0</v>
      </c>
      <c r="I56" s="70">
        <v>2.934428495214763</v>
      </c>
      <c r="J56" s="70">
        <v>0</v>
      </c>
      <c r="K56" s="70">
        <v>0.1018520398637035</v>
      </c>
      <c r="L56" s="70">
        <v>0.24113169652018795</v>
      </c>
      <c r="M56" s="70">
        <v>5.0816351442120045E-3</v>
      </c>
      <c r="N56" s="70">
        <v>0</v>
      </c>
      <c r="O56" s="70">
        <v>0</v>
      </c>
      <c r="P56" s="70">
        <v>3.4512695199665124</v>
      </c>
      <c r="Q56" s="70">
        <v>0</v>
      </c>
      <c r="R56" s="70">
        <v>0.19625572943801273</v>
      </c>
      <c r="S56" s="70">
        <v>9.087544529370895</v>
      </c>
    </row>
    <row r="57" spans="1:19">
      <c r="A57" t="s">
        <v>48</v>
      </c>
      <c r="B57" s="69" t="s">
        <v>96</v>
      </c>
      <c r="C57" s="70">
        <v>0.16420587063171577</v>
      </c>
      <c r="D57" s="70">
        <v>0.77076258757697813</v>
      </c>
      <c r="E57" s="70">
        <v>0.11473552616650928</v>
      </c>
      <c r="F57" s="70">
        <v>0</v>
      </c>
      <c r="G57" s="70">
        <v>0</v>
      </c>
      <c r="H57" s="70">
        <v>0</v>
      </c>
      <c r="I57" s="70">
        <v>1.1737713980859272</v>
      </c>
      <c r="J57" s="70">
        <v>0</v>
      </c>
      <c r="K57" s="70">
        <v>0.35648213952295471</v>
      </c>
      <c r="L57" s="70">
        <v>9.5485829893770025E-2</v>
      </c>
      <c r="M57" s="70">
        <v>6.654160111634333E-3</v>
      </c>
      <c r="N57" s="70">
        <v>0</v>
      </c>
      <c r="O57" s="70">
        <v>1.5540633430260571</v>
      </c>
      <c r="P57" s="70">
        <v>3.8585832351338816</v>
      </c>
      <c r="Q57" s="70">
        <v>0</v>
      </c>
      <c r="R57" s="70">
        <v>0.19416044859524306</v>
      </c>
      <c r="S57" s="70">
        <v>8.2889045387445961</v>
      </c>
    </row>
    <row r="58" spans="1:19">
      <c r="A58" t="s">
        <v>48</v>
      </c>
      <c r="B58" s="69" t="s">
        <v>97</v>
      </c>
      <c r="C58" s="70">
        <v>0.16508712971010686</v>
      </c>
      <c r="D58" s="70">
        <v>1.5415251751539572</v>
      </c>
      <c r="E58" s="70">
        <v>0.13021629573119542</v>
      </c>
      <c r="F58" s="70">
        <v>0</v>
      </c>
      <c r="G58" s="70">
        <v>0</v>
      </c>
      <c r="H58" s="70">
        <v>0</v>
      </c>
      <c r="I58" s="70">
        <v>2.9344284952147621</v>
      </c>
      <c r="J58" s="70">
        <v>0</v>
      </c>
      <c r="K58" s="70">
        <v>0</v>
      </c>
      <c r="L58" s="70">
        <v>8.7259576262126215E-2</v>
      </c>
      <c r="M58" s="70">
        <v>3.2852293551233203E-4</v>
      </c>
      <c r="N58" s="70">
        <v>0</v>
      </c>
      <c r="O58" s="70">
        <v>0</v>
      </c>
      <c r="P58" s="70">
        <v>3.2867844447462957</v>
      </c>
      <c r="Q58" s="70">
        <v>0</v>
      </c>
      <c r="R58" s="70">
        <v>0.237948474930882</v>
      </c>
      <c r="S58" s="70">
        <v>8.3835781146849939</v>
      </c>
    </row>
    <row r="59" spans="1:19">
      <c r="A59" t="s">
        <v>48</v>
      </c>
      <c r="B59" s="69" t="s">
        <v>98</v>
      </c>
      <c r="C59" s="70">
        <v>1.416820023643399</v>
      </c>
      <c r="D59" s="70">
        <v>0</v>
      </c>
      <c r="E59" s="70">
        <v>0.14189886695478049</v>
      </c>
      <c r="F59" s="70">
        <v>0.58066773670931393</v>
      </c>
      <c r="G59" s="70">
        <v>0</v>
      </c>
      <c r="H59" s="70">
        <v>0</v>
      </c>
      <c r="I59" s="70">
        <v>1.7606570971288367</v>
      </c>
      <c r="J59" s="70">
        <v>0</v>
      </c>
      <c r="K59" s="70">
        <v>0.21006983221888476</v>
      </c>
      <c r="L59" s="70">
        <v>0.10876090615252521</v>
      </c>
      <c r="M59" s="70">
        <v>7.17992232749598E-4</v>
      </c>
      <c r="N59" s="70">
        <v>0</v>
      </c>
      <c r="O59" s="70">
        <v>1.0606669894565406</v>
      </c>
      <c r="P59" s="70">
        <v>2.6165125183914313</v>
      </c>
      <c r="Q59" s="70">
        <v>0</v>
      </c>
      <c r="R59" s="70">
        <v>0.30424881247945113</v>
      </c>
      <c r="S59" s="70">
        <v>8.2010207753685194</v>
      </c>
    </row>
    <row r="60" spans="1:19">
      <c r="A60" t="s">
        <v>48</v>
      </c>
      <c r="B60" s="69" t="s">
        <v>99</v>
      </c>
      <c r="C60" s="70">
        <v>0.53386551771971869</v>
      </c>
      <c r="D60" s="70">
        <v>0</v>
      </c>
      <c r="E60" s="70">
        <v>1.968530500243669</v>
      </c>
      <c r="F60" s="70">
        <v>0</v>
      </c>
      <c r="G60" s="70">
        <v>0</v>
      </c>
      <c r="H60" s="70">
        <v>0</v>
      </c>
      <c r="I60" s="70">
        <v>1.7606570971288349</v>
      </c>
      <c r="J60" s="70">
        <v>0</v>
      </c>
      <c r="K60" s="70">
        <v>0.13368080232110824</v>
      </c>
      <c r="L60" s="70">
        <v>0.10929892868491109</v>
      </c>
      <c r="M60" s="70">
        <v>1.4084917475454262E-4</v>
      </c>
      <c r="N60" s="70">
        <v>0</v>
      </c>
      <c r="O60" s="70">
        <v>0.77802404912671141</v>
      </c>
      <c r="P60" s="70">
        <v>2.2189830338468184</v>
      </c>
      <c r="Q60" s="70">
        <v>0</v>
      </c>
      <c r="R60" s="70">
        <v>0.30211068521565654</v>
      </c>
      <c r="S60" s="70">
        <v>7.8052914634622113</v>
      </c>
    </row>
    <row r="61" spans="1:19">
      <c r="A61" t="s">
        <v>48</v>
      </c>
      <c r="B61" s="69" t="s">
        <v>101</v>
      </c>
      <c r="C61" s="70">
        <v>0.3303411207434368</v>
      </c>
      <c r="D61" s="70">
        <v>0</v>
      </c>
      <c r="E61" s="70">
        <v>0.51584978144592153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0.16817913437803433</v>
      </c>
      <c r="M61" s="70">
        <v>8.5580098332131982E-3</v>
      </c>
      <c r="N61" s="70">
        <v>0</v>
      </c>
      <c r="O61" s="70">
        <v>2.5762946720673661</v>
      </c>
      <c r="P61" s="70">
        <v>1.9293353949269232</v>
      </c>
      <c r="Q61" s="70">
        <v>0</v>
      </c>
      <c r="R61" s="70">
        <v>0.35891686303664194</v>
      </c>
      <c r="S61" s="70">
        <v>5.8874749764312782</v>
      </c>
    </row>
    <row r="62" spans="1:19">
      <c r="A62" t="s">
        <v>48</v>
      </c>
      <c r="B62" s="69" t="s">
        <v>102</v>
      </c>
      <c r="C62" s="70">
        <v>0.2020121253072471</v>
      </c>
      <c r="D62" s="70">
        <v>0</v>
      </c>
      <c r="E62" s="70">
        <v>0.88933444854585542</v>
      </c>
      <c r="F62" s="70">
        <v>1.3065024075959566</v>
      </c>
      <c r="G62" s="70">
        <v>0</v>
      </c>
      <c r="H62" s="70">
        <v>0</v>
      </c>
      <c r="I62" s="70">
        <v>0</v>
      </c>
      <c r="J62" s="70">
        <v>2.4763443323025758</v>
      </c>
      <c r="K62" s="70">
        <v>0</v>
      </c>
      <c r="L62" s="70">
        <v>0.93549142443386257</v>
      </c>
      <c r="M62" s="70">
        <v>1.9723476038624455E-5</v>
      </c>
      <c r="N62" s="70">
        <v>0</v>
      </c>
      <c r="O62" s="70">
        <v>0.77802404912671275</v>
      </c>
      <c r="P62" s="70">
        <v>1.7064047744885684</v>
      </c>
      <c r="Q62" s="70">
        <v>0</v>
      </c>
      <c r="R62" s="70">
        <v>0.38288343539765846</v>
      </c>
      <c r="S62" s="70">
        <v>8.6770167206747004</v>
      </c>
    </row>
    <row r="63" spans="1:19">
      <c r="A63" t="s">
        <v>48</v>
      </c>
      <c r="B63" s="69" t="s">
        <v>103</v>
      </c>
      <c r="C63" s="70">
        <v>0.36656203242174223</v>
      </c>
      <c r="D63" s="70">
        <v>0</v>
      </c>
      <c r="E63" s="70">
        <v>0.8887311903116677</v>
      </c>
      <c r="F63" s="70">
        <v>0</v>
      </c>
      <c r="G63" s="70">
        <v>0</v>
      </c>
      <c r="H63" s="70">
        <v>0</v>
      </c>
      <c r="I63" s="70">
        <v>0</v>
      </c>
      <c r="J63" s="70">
        <v>2.1852065526940301</v>
      </c>
      <c r="K63" s="70">
        <v>0</v>
      </c>
      <c r="L63" s="70">
        <v>1.2154932187101348</v>
      </c>
      <c r="M63" s="70">
        <v>0.75643599043714138</v>
      </c>
      <c r="N63" s="70">
        <v>1.2380445489108032E-2</v>
      </c>
      <c r="O63" s="70">
        <v>3.5011082210701945</v>
      </c>
      <c r="P63" s="70">
        <v>5.1365791048156666</v>
      </c>
      <c r="Q63" s="70">
        <v>0</v>
      </c>
      <c r="R63" s="70">
        <v>0.61018231843228632</v>
      </c>
      <c r="S63" s="70">
        <v>14.672679074382899</v>
      </c>
    </row>
    <row r="64" spans="1:19">
      <c r="A64" t="s">
        <v>48</v>
      </c>
      <c r="B64" s="69" t="s">
        <v>104</v>
      </c>
      <c r="C64" s="70">
        <v>0.58795946412429512</v>
      </c>
      <c r="D64" s="70">
        <v>0</v>
      </c>
      <c r="E64" s="70">
        <v>1.0731863059478624</v>
      </c>
      <c r="F64" s="70">
        <v>0</v>
      </c>
      <c r="G64" s="70">
        <v>0</v>
      </c>
      <c r="H64" s="70">
        <v>0</v>
      </c>
      <c r="I64" s="70">
        <v>0</v>
      </c>
      <c r="J64" s="70">
        <v>1.9676898208025868</v>
      </c>
      <c r="K64" s="70">
        <v>0</v>
      </c>
      <c r="L64" s="70">
        <v>1.4639469714284434</v>
      </c>
      <c r="M64" s="70">
        <v>4.2769413786007959E-3</v>
      </c>
      <c r="N64" s="70">
        <v>1.2746001946428512E-3</v>
      </c>
      <c r="O64" s="70">
        <v>0</v>
      </c>
      <c r="P64" s="70">
        <v>9.5040743189175885</v>
      </c>
      <c r="Q64" s="70">
        <v>0</v>
      </c>
      <c r="R64" s="70">
        <v>0.42000191914246088</v>
      </c>
      <c r="S64" s="70">
        <v>15.022410341937132</v>
      </c>
    </row>
    <row r="65" spans="1:19">
      <c r="A65" t="s">
        <v>48</v>
      </c>
      <c r="B65" s="69" t="s">
        <v>105</v>
      </c>
      <c r="C65" s="70">
        <v>0.33672429107351576</v>
      </c>
      <c r="D65" s="70">
        <v>0</v>
      </c>
      <c r="E65" s="70">
        <v>0.71566980062731389</v>
      </c>
      <c r="F65" s="70">
        <v>0</v>
      </c>
      <c r="G65" s="70">
        <v>0</v>
      </c>
      <c r="H65" s="70">
        <v>0</v>
      </c>
      <c r="I65" s="70">
        <v>0</v>
      </c>
      <c r="J65" s="70">
        <v>1.3117932138683912</v>
      </c>
      <c r="K65" s="70">
        <v>0</v>
      </c>
      <c r="L65" s="70">
        <v>1.9693988592877867</v>
      </c>
      <c r="M65" s="70">
        <v>1.1207978615018637</v>
      </c>
      <c r="N65" s="70">
        <v>9.5614221546813191E-2</v>
      </c>
      <c r="O65" s="70">
        <v>1.7505541105350986</v>
      </c>
      <c r="P65" s="70">
        <v>6.342191506110467</v>
      </c>
      <c r="Q65" s="70">
        <v>0</v>
      </c>
      <c r="R65" s="70">
        <v>0.30150973614786913</v>
      </c>
      <c r="S65" s="70">
        <v>13.94425360069863</v>
      </c>
    </row>
    <row r="66" spans="1:19">
      <c r="A66" t="s">
        <v>100</v>
      </c>
      <c r="B66" s="69" t="s">
        <v>106</v>
      </c>
      <c r="C66" s="70">
        <v>0.2398450721979426</v>
      </c>
      <c r="D66" s="70">
        <v>0</v>
      </c>
      <c r="E66" s="70">
        <v>0.56838235384179647</v>
      </c>
      <c r="F66" s="70">
        <v>0.6540854965231353</v>
      </c>
      <c r="G66" s="70">
        <v>0</v>
      </c>
      <c r="H66" s="70">
        <v>0</v>
      </c>
      <c r="I66" s="70">
        <v>0</v>
      </c>
      <c r="J66" s="70">
        <v>2.2956381242696864</v>
      </c>
      <c r="K66" s="70">
        <v>0</v>
      </c>
      <c r="L66" s="70">
        <v>1.2062747915461749</v>
      </c>
      <c r="M66" s="70">
        <v>2.4298838273378642E-2</v>
      </c>
      <c r="N66" s="70">
        <v>7.459069365514201E-3</v>
      </c>
      <c r="O66" s="70">
        <v>0</v>
      </c>
      <c r="P66" s="70">
        <v>4.005742982192217</v>
      </c>
      <c r="Q66" s="70">
        <v>0</v>
      </c>
      <c r="R66" s="70">
        <v>0.23179078342763049</v>
      </c>
      <c r="S66" s="70">
        <v>9.233517511638297</v>
      </c>
    </row>
    <row r="67" spans="1:19">
      <c r="A67" t="s">
        <v>48</v>
      </c>
      <c r="B67" s="69" t="s">
        <v>107</v>
      </c>
      <c r="C67" s="70">
        <v>0.18217349109068603</v>
      </c>
      <c r="D67" s="70">
        <v>0</v>
      </c>
      <c r="E67" s="70">
        <v>0.41980797097519762</v>
      </c>
      <c r="F67" s="70">
        <v>0.6540854965231353</v>
      </c>
      <c r="G67" s="70">
        <v>0</v>
      </c>
      <c r="H67" s="70">
        <v>0</v>
      </c>
      <c r="I67" s="70">
        <v>0</v>
      </c>
      <c r="J67" s="70">
        <v>0.9838449104012934</v>
      </c>
      <c r="K67" s="70">
        <v>0</v>
      </c>
      <c r="L67" s="70">
        <v>0.84863680712159084</v>
      </c>
      <c r="M67" s="70">
        <v>2.3856581390918219</v>
      </c>
      <c r="N67" s="70">
        <v>2.8721860958035042E-2</v>
      </c>
      <c r="O67" s="70">
        <v>0.53075087945945043</v>
      </c>
      <c r="P67" s="70">
        <v>3.0179054236454732</v>
      </c>
      <c r="Q67" s="70">
        <v>0</v>
      </c>
      <c r="R67" s="70">
        <v>0.14827388609458314</v>
      </c>
      <c r="S67" s="70">
        <v>9.1998588653607669</v>
      </c>
    </row>
    <row r="68" spans="1:19">
      <c r="A68" t="s">
        <v>48</v>
      </c>
      <c r="B68" s="69" t="s">
        <v>108</v>
      </c>
      <c r="C68" s="70">
        <v>0.17178305742768973</v>
      </c>
      <c r="D68" s="70">
        <v>0</v>
      </c>
      <c r="E68" s="70">
        <v>0.28349292947486404</v>
      </c>
      <c r="F68" s="70">
        <v>0.6540854965231353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0.64487865102902298</v>
      </c>
      <c r="M68" s="70">
        <v>1.7019734241141009</v>
      </c>
      <c r="N68" s="70">
        <v>2.3912399171291787E-2</v>
      </c>
      <c r="O68" s="70">
        <v>0</v>
      </c>
      <c r="P68" s="70">
        <v>2.5345888693991441</v>
      </c>
      <c r="Q68" s="70">
        <v>0</v>
      </c>
      <c r="R68" s="70">
        <v>0.29328692611492091</v>
      </c>
      <c r="S68" s="70">
        <v>6.3080017532530519</v>
      </c>
    </row>
    <row r="69" spans="1:19">
      <c r="A69" t="s">
        <v>48</v>
      </c>
      <c r="B69" s="69" t="s">
        <v>109</v>
      </c>
      <c r="C69" s="70">
        <v>0.12818227276988114</v>
      </c>
      <c r="D69" s="70">
        <v>0</v>
      </c>
      <c r="E69" s="70">
        <v>0.32748521617120474</v>
      </c>
      <c r="F69" s="70">
        <v>1.4716923671770559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0.35198685017680731</v>
      </c>
      <c r="M69" s="70">
        <v>1.7460152422152806</v>
      </c>
      <c r="N69" s="70">
        <v>1.1909887504257838E-2</v>
      </c>
      <c r="O69" s="70">
        <v>0</v>
      </c>
      <c r="P69" s="70">
        <v>2.0839963074966477</v>
      </c>
      <c r="Q69" s="70">
        <v>0</v>
      </c>
      <c r="R69" s="70">
        <v>0.11998642086181466</v>
      </c>
      <c r="S69" s="70">
        <v>6.241254564373321</v>
      </c>
    </row>
    <row r="70" spans="1:19">
      <c r="A70" t="s">
        <v>48</v>
      </c>
      <c r="B70" s="69" t="s">
        <v>110</v>
      </c>
      <c r="C70" s="70">
        <v>0.12308901255363391</v>
      </c>
      <c r="D70" s="70">
        <v>0</v>
      </c>
      <c r="E70" s="70">
        <v>0.2346236727118054</v>
      </c>
      <c r="F70" s="70">
        <v>1.471692367177055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0.27461113424937444</v>
      </c>
      <c r="M70" s="70">
        <v>2.4846384153797114</v>
      </c>
      <c r="N70" s="70">
        <v>4.6632828237291035E-3</v>
      </c>
      <c r="O70" s="70">
        <v>0</v>
      </c>
      <c r="P70" s="70">
        <v>1.6669034278598218</v>
      </c>
      <c r="Q70" s="70">
        <v>0</v>
      </c>
      <c r="R70" s="70">
        <v>8.849449156432776E-2</v>
      </c>
      <c r="S70" s="70">
        <v>6.3487158043190846</v>
      </c>
    </row>
    <row r="71" spans="1:19">
      <c r="A71" t="s">
        <v>48</v>
      </c>
      <c r="B71" s="69" t="s">
        <v>111</v>
      </c>
      <c r="C71" s="70">
        <v>8.6807389895728448E-2</v>
      </c>
      <c r="D71" s="70">
        <v>0</v>
      </c>
      <c r="E71" s="70">
        <v>0.2151183508271437</v>
      </c>
      <c r="F71" s="70">
        <v>1.471692367177055</v>
      </c>
      <c r="G71" s="70">
        <v>0</v>
      </c>
      <c r="H71" s="70">
        <v>0</v>
      </c>
      <c r="I71" s="70">
        <v>0</v>
      </c>
      <c r="J71" s="70">
        <v>4.1548835457432407</v>
      </c>
      <c r="K71" s="70">
        <v>0</v>
      </c>
      <c r="L71" s="70">
        <v>0.20905232702631515</v>
      </c>
      <c r="M71" s="70">
        <v>2.0087217054724409</v>
      </c>
      <c r="N71" s="70">
        <v>0.14117212383893019</v>
      </c>
      <c r="O71" s="70">
        <v>0</v>
      </c>
      <c r="P71" s="70">
        <v>1.5118301921647799</v>
      </c>
      <c r="Q71" s="70">
        <v>0</v>
      </c>
      <c r="R71" s="70">
        <v>0.95485475399233533</v>
      </c>
      <c r="S71" s="70">
        <v>10.754132756137949</v>
      </c>
    </row>
    <row r="72" spans="1:19">
      <c r="A72" t="s">
        <v>48</v>
      </c>
      <c r="B72" s="69" t="s">
        <v>112</v>
      </c>
      <c r="C72" s="70">
        <v>5.590960187676508E-2</v>
      </c>
      <c r="D72" s="70">
        <v>0</v>
      </c>
      <c r="E72" s="70">
        <v>0.1627629776798063</v>
      </c>
      <c r="F72" s="70">
        <v>0.65408549652313575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0.15666044174355065</v>
      </c>
      <c r="M72" s="70">
        <v>0.57924799645726388</v>
      </c>
      <c r="N72" s="70">
        <v>0</v>
      </c>
      <c r="O72" s="70">
        <v>4.6816296952956193E-2</v>
      </c>
      <c r="P72" s="70">
        <v>1.2121016973578662</v>
      </c>
      <c r="Q72" s="70">
        <v>0</v>
      </c>
      <c r="R72" s="70">
        <v>7.632738111590065E-2</v>
      </c>
      <c r="S72" s="70">
        <v>2.9439118897073229</v>
      </c>
    </row>
    <row r="73" spans="1:19">
      <c r="A73" t="s">
        <v>48</v>
      </c>
      <c r="B73" s="69" t="s">
        <v>113</v>
      </c>
      <c r="C73" s="70">
        <v>4.0826309240901359E-2</v>
      </c>
      <c r="D73" s="70">
        <v>0</v>
      </c>
      <c r="E73" s="70">
        <v>0.13616384578601526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0.12219452381529372</v>
      </c>
      <c r="M73" s="70">
        <v>6.7847342615152684E-3</v>
      </c>
      <c r="N73" s="70">
        <v>0.24284657882949195</v>
      </c>
      <c r="O73" s="70">
        <v>1.813325934767855</v>
      </c>
      <c r="P73" s="70">
        <v>0.75812173606500721</v>
      </c>
      <c r="Q73" s="70">
        <v>0.33739337714939105</v>
      </c>
      <c r="R73" s="70">
        <v>5.0313077097760228E-2</v>
      </c>
      <c r="S73" s="70">
        <v>3.5079701170130875</v>
      </c>
    </row>
    <row r="74" spans="1:19">
      <c r="A74" t="s">
        <v>48</v>
      </c>
      <c r="B74" s="69" t="s">
        <v>114</v>
      </c>
      <c r="C74" s="70">
        <v>4.35159665470497E-2</v>
      </c>
      <c r="D74" s="70">
        <v>0</v>
      </c>
      <c r="E74" s="70">
        <v>7.231492415829166E-2</v>
      </c>
      <c r="F74" s="70">
        <v>0</v>
      </c>
      <c r="G74" s="70">
        <v>0</v>
      </c>
      <c r="H74" s="70">
        <v>0</v>
      </c>
      <c r="I74" s="70">
        <v>4.9569636604431278</v>
      </c>
      <c r="J74" s="70">
        <v>0</v>
      </c>
      <c r="K74" s="70">
        <v>0</v>
      </c>
      <c r="L74" s="70">
        <v>0.1205083307390975</v>
      </c>
      <c r="M74" s="70">
        <v>3.5633472927898424E-5</v>
      </c>
      <c r="N74" s="70">
        <v>3.0402757544458758E-3</v>
      </c>
      <c r="O74" s="70">
        <v>0</v>
      </c>
      <c r="P74" s="70">
        <v>0.62598402698898781</v>
      </c>
      <c r="Q74" s="70">
        <v>0.67861629176276295</v>
      </c>
      <c r="R74" s="70">
        <v>3.9891515505326325E-2</v>
      </c>
      <c r="S74" s="70">
        <v>6.5408706253723778</v>
      </c>
    </row>
    <row r="75" spans="1:19">
      <c r="A75" t="s">
        <v>48</v>
      </c>
      <c r="B75" s="69" t="s">
        <v>115</v>
      </c>
      <c r="C75" s="70">
        <v>3.6170001928093498E-2</v>
      </c>
      <c r="D75" s="70">
        <v>0</v>
      </c>
      <c r="E75" s="70">
        <v>1.9322585145092948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0.10323852896786079</v>
      </c>
      <c r="M75" s="70">
        <v>0.93509966331690464</v>
      </c>
      <c r="N75" s="70">
        <v>2.3381319155713509E-2</v>
      </c>
      <c r="O75" s="70">
        <v>0</v>
      </c>
      <c r="P75" s="70">
        <v>0.59668568564259772</v>
      </c>
      <c r="Q75" s="70">
        <v>0.54821138861260543</v>
      </c>
      <c r="R75" s="70">
        <v>2.7867117233590228</v>
      </c>
      <c r="S75" s="70">
        <v>6.9617568254923867</v>
      </c>
    </row>
    <row r="76" spans="1:19">
      <c r="A76" t="s">
        <v>48</v>
      </c>
      <c r="B76" s="69" t="s">
        <v>116</v>
      </c>
      <c r="C76" s="70">
        <v>2.5097987038773084E-2</v>
      </c>
      <c r="D76" s="70">
        <v>0</v>
      </c>
      <c r="E76" s="70">
        <v>6.2147724719812558E-2</v>
      </c>
      <c r="F76" s="70">
        <v>5.6151031399757709</v>
      </c>
      <c r="G76" s="70">
        <v>0</v>
      </c>
      <c r="H76" s="70">
        <v>0</v>
      </c>
      <c r="I76" s="70">
        <v>0</v>
      </c>
      <c r="J76" s="70">
        <v>0</v>
      </c>
      <c r="K76" s="70">
        <v>2.6883261785987882</v>
      </c>
      <c r="L76" s="70">
        <v>7.030770215615334E-2</v>
      </c>
      <c r="M76" s="70">
        <v>1.8139424801130346</v>
      </c>
      <c r="N76" s="70">
        <v>7.3791646781773523E-2</v>
      </c>
      <c r="O76" s="70">
        <v>0</v>
      </c>
      <c r="P76" s="70">
        <v>0.452170859866456</v>
      </c>
      <c r="Q76" s="70">
        <v>0</v>
      </c>
      <c r="R76" s="70">
        <v>0.62603093278726263</v>
      </c>
      <c r="S76" s="70">
        <v>11.426918652037813</v>
      </c>
    </row>
    <row r="77" spans="1:19">
      <c r="A77" t="s">
        <v>48</v>
      </c>
      <c r="B77" s="69" t="s">
        <v>117</v>
      </c>
      <c r="C77" s="70">
        <v>2.3423366476317042E-2</v>
      </c>
      <c r="D77" s="70">
        <v>0</v>
      </c>
      <c r="E77" s="70">
        <v>5.9305998740835975E-2</v>
      </c>
      <c r="F77" s="70">
        <v>0</v>
      </c>
      <c r="G77" s="70">
        <v>1.1653120685315872</v>
      </c>
      <c r="H77" s="70">
        <v>0</v>
      </c>
      <c r="I77" s="70">
        <v>0</v>
      </c>
      <c r="J77" s="70">
        <v>0</v>
      </c>
      <c r="K77" s="70">
        <v>0</v>
      </c>
      <c r="L77" s="70">
        <v>6.055378240248821E-2</v>
      </c>
      <c r="M77" s="70">
        <v>2.7820929469452693E-2</v>
      </c>
      <c r="N77" s="70">
        <v>0.3400561387323463</v>
      </c>
      <c r="O77" s="70">
        <v>0.1615362601043735</v>
      </c>
      <c r="P77" s="70">
        <v>0.37731781121765096</v>
      </c>
      <c r="Q77" s="70">
        <v>0.5253613796780412</v>
      </c>
      <c r="R77" s="70">
        <v>2.7611682648702072</v>
      </c>
      <c r="S77" s="70">
        <v>5.5018560002231425</v>
      </c>
    </row>
    <row r="78" spans="1:19">
      <c r="A78" t="s">
        <v>48</v>
      </c>
      <c r="B78" s="69" t="s">
        <v>118</v>
      </c>
      <c r="C78" s="70">
        <v>1.2057160706272718E-2</v>
      </c>
      <c r="D78" s="70">
        <v>2.1700092219426317</v>
      </c>
      <c r="E78" s="70">
        <v>5.2800404912117571E-2</v>
      </c>
      <c r="F78" s="70">
        <v>0</v>
      </c>
      <c r="G78" s="70">
        <v>0</v>
      </c>
      <c r="H78" s="70">
        <v>2.4881462130691605</v>
      </c>
      <c r="I78" s="70">
        <v>0</v>
      </c>
      <c r="J78" s="70">
        <v>0</v>
      </c>
      <c r="K78" s="70">
        <v>0</v>
      </c>
      <c r="L78" s="70">
        <v>6.1826775713855753E-2</v>
      </c>
      <c r="M78" s="70">
        <v>0.83855459995846715</v>
      </c>
      <c r="N78" s="70">
        <v>1.7840789386746154</v>
      </c>
      <c r="O78" s="70">
        <v>0</v>
      </c>
      <c r="P78" s="70">
        <v>0.32472791787444066</v>
      </c>
      <c r="Q78" s="70">
        <v>0.13719699695330911</v>
      </c>
      <c r="R78" s="70">
        <v>1.0430949981653548</v>
      </c>
      <c r="S78" s="70">
        <v>8.912493227970117</v>
      </c>
    </row>
    <row r="79" spans="1:19">
      <c r="A79" t="s">
        <v>48</v>
      </c>
      <c r="B79" s="69" t="s">
        <v>119</v>
      </c>
      <c r="C79" s="70">
        <v>1.1206382843284679E-2</v>
      </c>
      <c r="D79" s="70">
        <v>0</v>
      </c>
      <c r="E79" s="70">
        <v>3.2708647831439563E-2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7.6486776134249368E-2</v>
      </c>
      <c r="M79" s="70">
        <v>1.6572612262483339</v>
      </c>
      <c r="N79" s="70">
        <v>0.95579850816321388</v>
      </c>
      <c r="O79" s="70">
        <v>1.0214607256965227</v>
      </c>
      <c r="P79" s="70">
        <v>0.67463089868897441</v>
      </c>
      <c r="Q79" s="70">
        <v>0.11980230754531274</v>
      </c>
      <c r="R79" s="70">
        <v>2.6577599702516608E-2</v>
      </c>
      <c r="S79" s="70">
        <v>4.5759330728538714</v>
      </c>
    </row>
    <row r="80" spans="1:19">
      <c r="A80" t="s">
        <v>48</v>
      </c>
      <c r="B80" s="69" t="s">
        <v>120</v>
      </c>
      <c r="C80" s="70">
        <v>1.1528143407323554E-2</v>
      </c>
      <c r="D80" s="70">
        <v>0</v>
      </c>
      <c r="E80" s="70">
        <v>2.0022270570454026E-2</v>
      </c>
      <c r="F80" s="70">
        <v>0</v>
      </c>
      <c r="G80" s="70">
        <v>1.8395803958268786E-2</v>
      </c>
      <c r="H80" s="70">
        <v>0</v>
      </c>
      <c r="I80" s="70">
        <v>0</v>
      </c>
      <c r="J80" s="70">
        <v>0</v>
      </c>
      <c r="K80" s="70">
        <v>0</v>
      </c>
      <c r="L80" s="70">
        <v>2.8368751203650788E-2</v>
      </c>
      <c r="M80" s="70">
        <v>4.1685810123872251</v>
      </c>
      <c r="N80" s="70">
        <v>0.62808959277023302</v>
      </c>
      <c r="O80" s="70">
        <v>0.30240380198698702</v>
      </c>
      <c r="P80" s="70">
        <v>0.23973897486060025</v>
      </c>
      <c r="Q80" s="70">
        <v>0</v>
      </c>
      <c r="R80" s="70">
        <v>0.38226300234002863</v>
      </c>
      <c r="S80" s="70">
        <v>5.7993913534849355</v>
      </c>
    </row>
    <row r="81" spans="1:19">
      <c r="A81" t="s">
        <v>48</v>
      </c>
      <c r="B81" s="69" t="s">
        <v>121</v>
      </c>
      <c r="C81" s="70">
        <v>9.1277432327183661E-3</v>
      </c>
      <c r="D81" s="70">
        <v>0</v>
      </c>
      <c r="E81" s="70">
        <v>1.8194981283334855E-2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4.3972151831122019E-2</v>
      </c>
      <c r="M81" s="70">
        <v>5.2224629682839918E-3</v>
      </c>
      <c r="N81" s="70">
        <v>0.102181958809477</v>
      </c>
      <c r="O81" s="70">
        <v>0.77451711458904171</v>
      </c>
      <c r="P81" s="70">
        <v>0.18449138250497299</v>
      </c>
      <c r="Q81" s="70">
        <v>0</v>
      </c>
      <c r="R81" s="70">
        <v>1.8283844446610686E-2</v>
      </c>
      <c r="S81" s="70">
        <v>1.1559916396657286</v>
      </c>
    </row>
    <row r="82" spans="1:19">
      <c r="A82" t="s">
        <v>48</v>
      </c>
      <c r="B82" s="69" t="s">
        <v>122</v>
      </c>
      <c r="C82" s="70">
        <v>1.0404608083732114E-2</v>
      </c>
      <c r="D82" s="70">
        <v>0</v>
      </c>
      <c r="E82" s="70">
        <v>2.0932703556040266E-2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1.8195551018527212E-2</v>
      </c>
      <c r="M82" s="70">
        <v>7.2668876759003354E-3</v>
      </c>
      <c r="N82" s="70">
        <v>6.3651587527520093E-3</v>
      </c>
      <c r="O82" s="70">
        <v>0</v>
      </c>
      <c r="P82" s="70">
        <v>0.16537924985424013</v>
      </c>
      <c r="Q82" s="70">
        <v>0</v>
      </c>
      <c r="R82" s="70">
        <v>1.9611014958641704E-2</v>
      </c>
      <c r="S82" s="70">
        <v>0.24815517389973252</v>
      </c>
    </row>
    <row r="83" spans="1:19">
      <c r="A83" t="s">
        <v>48</v>
      </c>
      <c r="B83" s="69" t="s">
        <v>123</v>
      </c>
      <c r="C83" s="70">
        <v>8.8479431819488141E-3</v>
      </c>
      <c r="D83" s="70">
        <v>0</v>
      </c>
      <c r="E83" s="70">
        <v>1.8710538639872709E-2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3.8792665874694876E-2</v>
      </c>
      <c r="M83" s="70">
        <v>2.2195127070148146E-3</v>
      </c>
      <c r="N83" s="70">
        <v>0</v>
      </c>
      <c r="O83" s="70">
        <v>0</v>
      </c>
      <c r="P83" s="70">
        <v>0.1479472293322317</v>
      </c>
      <c r="Q83" s="70">
        <v>0</v>
      </c>
      <c r="R83" s="70">
        <v>9.0107646835342337E-3</v>
      </c>
      <c r="S83" s="70">
        <v>0.22552865441929271</v>
      </c>
    </row>
    <row r="84" spans="1:19">
      <c r="A84" t="s">
        <v>48</v>
      </c>
      <c r="B84" s="69" t="s">
        <v>124</v>
      </c>
      <c r="C84" s="70">
        <v>7.3203016132010745E-3</v>
      </c>
      <c r="D84" s="70">
        <v>0</v>
      </c>
      <c r="E84" s="70">
        <v>1.3392238207080354E-2</v>
      </c>
      <c r="F84" s="70">
        <v>1.0689800417440427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5.5649724301757075E-2</v>
      </c>
      <c r="M84" s="70">
        <v>0</v>
      </c>
      <c r="N84" s="70">
        <v>0</v>
      </c>
      <c r="O84" s="70">
        <v>0</v>
      </c>
      <c r="P84" s="70">
        <v>0.11907494736058766</v>
      </c>
      <c r="Q84" s="70">
        <v>0</v>
      </c>
      <c r="R84" s="70">
        <v>0.13290402940187818</v>
      </c>
      <c r="S84" s="70">
        <v>1.3973212826287806</v>
      </c>
    </row>
    <row r="85" spans="1:19">
      <c r="A85" t="s">
        <v>48</v>
      </c>
      <c r="B85" s="69" t="s">
        <v>125</v>
      </c>
      <c r="C85" s="70">
        <v>9.1918348004007555E-3</v>
      </c>
      <c r="D85" s="70">
        <v>0</v>
      </c>
      <c r="E85" s="70">
        <v>1.8292422041847445E-2</v>
      </c>
      <c r="F85" s="70">
        <v>0</v>
      </c>
      <c r="G85" s="70">
        <v>0.44497115449758251</v>
      </c>
      <c r="H85" s="70">
        <v>0</v>
      </c>
      <c r="I85" s="70">
        <v>0</v>
      </c>
      <c r="J85" s="70">
        <v>0</v>
      </c>
      <c r="K85" s="70">
        <v>0</v>
      </c>
      <c r="L85" s="70">
        <v>2.808231411129114E-2</v>
      </c>
      <c r="M85" s="70">
        <v>0.86253086437394089</v>
      </c>
      <c r="N85" s="70">
        <v>1.11886040482716E-2</v>
      </c>
      <c r="O85" s="70">
        <v>0</v>
      </c>
      <c r="P85" s="70">
        <v>0.11828159591946985</v>
      </c>
      <c r="Q85" s="70">
        <v>0</v>
      </c>
      <c r="R85" s="70">
        <v>8.2876857272289328E-3</v>
      </c>
      <c r="S85" s="70">
        <v>1.5008264755198866</v>
      </c>
    </row>
    <row r="86" spans="1:19">
      <c r="A86" t="s">
        <v>48</v>
      </c>
      <c r="B86" s="69" t="s">
        <v>126</v>
      </c>
      <c r="C86" s="70">
        <v>8.3683770401350444E-3</v>
      </c>
      <c r="D86" s="70">
        <v>0</v>
      </c>
      <c r="E86" s="70">
        <v>1.6112474883479777E-2</v>
      </c>
      <c r="F86" s="70">
        <v>0</v>
      </c>
      <c r="G86" s="70">
        <v>1.8395803958268786E-2</v>
      </c>
      <c r="H86" s="70">
        <v>0</v>
      </c>
      <c r="I86" s="70">
        <v>0</v>
      </c>
      <c r="J86" s="70">
        <v>0</v>
      </c>
      <c r="K86" s="70">
        <v>0</v>
      </c>
      <c r="L86" s="70">
        <v>1.7634536342358231E-2</v>
      </c>
      <c r="M86" s="70">
        <v>3.1154982786212315E-3</v>
      </c>
      <c r="N86" s="70">
        <v>0</v>
      </c>
      <c r="O86" s="70">
        <v>0</v>
      </c>
      <c r="P86" s="70">
        <v>0.1074266952961267</v>
      </c>
      <c r="Q86" s="70">
        <v>0</v>
      </c>
      <c r="R86" s="70">
        <v>9.8017082814791934E-3</v>
      </c>
      <c r="S86" s="70">
        <v>0.18085509408047074</v>
      </c>
    </row>
    <row r="87" spans="1:19">
      <c r="A87" t="s">
        <v>48</v>
      </c>
      <c r="B87" s="69" t="s">
        <v>127</v>
      </c>
      <c r="C87" s="70">
        <v>1.4693130972599278E-2</v>
      </c>
      <c r="D87" s="70">
        <v>0</v>
      </c>
      <c r="E87" s="70">
        <v>1.2476322047911381E-2</v>
      </c>
      <c r="F87" s="70">
        <v>8.5518403339523985E-2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1.6596178191184308E-2</v>
      </c>
      <c r="M87" s="70">
        <v>3.0159156100495466E-5</v>
      </c>
      <c r="N87" s="70">
        <v>6.2350184415205234E-4</v>
      </c>
      <c r="O87" s="70">
        <v>0</v>
      </c>
      <c r="P87" s="70">
        <v>0.10025382071310673</v>
      </c>
      <c r="Q87" s="70">
        <v>0</v>
      </c>
      <c r="R87" s="70">
        <v>7.4372025541045161E-3</v>
      </c>
      <c r="S87" s="70">
        <v>0.23762871881842784</v>
      </c>
    </row>
    <row r="88" spans="1:19">
      <c r="A88" t="s">
        <v>48</v>
      </c>
      <c r="B88" s="69" t="s">
        <v>128</v>
      </c>
      <c r="C88" s="70">
        <v>4.1725883364511773E-3</v>
      </c>
      <c r="D88" s="70">
        <v>0.39959494332730294</v>
      </c>
      <c r="E88" s="70">
        <v>1.1171198643088687E-2</v>
      </c>
      <c r="F88" s="70">
        <v>0</v>
      </c>
      <c r="G88" s="70">
        <v>0</v>
      </c>
      <c r="H88" s="70">
        <v>0.2950620842070113</v>
      </c>
      <c r="I88" s="70">
        <v>0</v>
      </c>
      <c r="J88" s="70">
        <v>0</v>
      </c>
      <c r="K88" s="70">
        <v>0</v>
      </c>
      <c r="L88" s="70">
        <v>2.0037223832407136E-2</v>
      </c>
      <c r="M88" s="70">
        <v>2.9007274093828528E-7</v>
      </c>
      <c r="N88" s="70">
        <v>0</v>
      </c>
      <c r="O88" s="70">
        <v>0</v>
      </c>
      <c r="P88" s="70">
        <v>9.0611752241045451E-2</v>
      </c>
      <c r="Q88" s="70">
        <v>0</v>
      </c>
      <c r="R88" s="70">
        <v>1.3933462996121193E-2</v>
      </c>
      <c r="S88" s="70">
        <v>0.83458354365609466</v>
      </c>
    </row>
    <row r="89" spans="1:19">
      <c r="A89" t="s">
        <v>48</v>
      </c>
      <c r="B89" s="69" t="s">
        <v>129</v>
      </c>
      <c r="C89" s="70">
        <v>2.6738893567266331E-3</v>
      </c>
      <c r="D89" s="70">
        <v>0</v>
      </c>
      <c r="E89" s="70">
        <v>1.5218008688620444E-2</v>
      </c>
      <c r="F89" s="70">
        <v>0</v>
      </c>
      <c r="G89" s="70">
        <v>1.6330968820096103E-2</v>
      </c>
      <c r="H89" s="70">
        <v>0</v>
      </c>
      <c r="I89" s="70">
        <v>0</v>
      </c>
      <c r="J89" s="70">
        <v>0</v>
      </c>
      <c r="K89" s="70">
        <v>0</v>
      </c>
      <c r="L89" s="70">
        <v>1.9711632498676579E-2</v>
      </c>
      <c r="M89" s="70">
        <v>2.000571111263838E-3</v>
      </c>
      <c r="N89" s="70">
        <v>0</v>
      </c>
      <c r="O89" s="70">
        <v>0</v>
      </c>
      <c r="P89" s="70">
        <v>8.3993109133146504E-2</v>
      </c>
      <c r="Q89" s="70">
        <v>0</v>
      </c>
      <c r="R89" s="70">
        <v>8.2882735467357804E-3</v>
      </c>
      <c r="S89" s="70">
        <v>0.14821645315498699</v>
      </c>
    </row>
    <row r="90" spans="1:19">
      <c r="A90" t="s">
        <v>48</v>
      </c>
      <c r="B90" s="69" t="s">
        <v>130</v>
      </c>
      <c r="C90" s="70">
        <v>2.7209767328137957E-3</v>
      </c>
      <c r="D90" s="70">
        <v>0</v>
      </c>
      <c r="E90" s="70">
        <v>1.3086163303936971E-2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1.4574090564625664E-2</v>
      </c>
      <c r="M90" s="70">
        <v>0</v>
      </c>
      <c r="N90" s="70">
        <v>0</v>
      </c>
      <c r="O90" s="70">
        <v>0</v>
      </c>
      <c r="P90" s="70">
        <v>6.6824986613795545E-2</v>
      </c>
      <c r="Q90" s="70">
        <v>0</v>
      </c>
      <c r="R90" s="70">
        <v>6.164477811271496E-3</v>
      </c>
      <c r="S90" s="70">
        <v>0.10337069502651275</v>
      </c>
    </row>
    <row r="91" spans="1:19">
      <c r="A91" t="s">
        <v>48</v>
      </c>
      <c r="B91" s="69" t="s">
        <v>131</v>
      </c>
      <c r="C91" s="70">
        <v>5.0978182401655303E-3</v>
      </c>
      <c r="D91" s="70">
        <v>0</v>
      </c>
      <c r="E91" s="70">
        <v>1.2760064847133989E-2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1.9062979072430153E-2</v>
      </c>
      <c r="M91" s="70">
        <v>7.3810413425690058E-7</v>
      </c>
      <c r="N91" s="70">
        <v>0</v>
      </c>
      <c r="O91" s="70">
        <v>0</v>
      </c>
      <c r="P91" s="70">
        <v>5.1022028129523278E-2</v>
      </c>
      <c r="Q91" s="70">
        <v>0</v>
      </c>
      <c r="R91" s="70">
        <v>2.949841360573302E-3</v>
      </c>
      <c r="S91" s="70">
        <v>9.0893469754178113E-2</v>
      </c>
    </row>
    <row r="92" spans="1:19">
      <c r="A92" t="s">
        <v>48</v>
      </c>
      <c r="B92" s="69" t="s">
        <v>132</v>
      </c>
      <c r="C92" s="70">
        <v>2.7597757076396334E-3</v>
      </c>
      <c r="D92" s="70">
        <v>0</v>
      </c>
      <c r="E92" s="70">
        <v>5.3275473464111656E-3</v>
      </c>
      <c r="F92" s="70">
        <v>0</v>
      </c>
      <c r="G92" s="70">
        <v>0</v>
      </c>
      <c r="H92" s="70">
        <v>3.1473288982081016E-2</v>
      </c>
      <c r="I92" s="70">
        <v>0</v>
      </c>
      <c r="J92" s="70">
        <v>0</v>
      </c>
      <c r="K92" s="70">
        <v>0</v>
      </c>
      <c r="L92" s="70">
        <v>2.0850362022805768E-2</v>
      </c>
      <c r="M92" s="70">
        <v>5.8058872589583643E-5</v>
      </c>
      <c r="N92" s="70">
        <v>1.911900291964308E-3</v>
      </c>
      <c r="O92" s="70">
        <v>0</v>
      </c>
      <c r="P92" s="70">
        <v>9.5884278055706318E-2</v>
      </c>
      <c r="Q92" s="70">
        <v>0</v>
      </c>
      <c r="R92" s="70">
        <v>3.0648888779118977E-3</v>
      </c>
      <c r="S92" s="70">
        <v>0.16133010015704485</v>
      </c>
    </row>
    <row r="93" spans="1:19">
      <c r="A93" t="s">
        <v>48</v>
      </c>
      <c r="B93" s="69" t="s">
        <v>133</v>
      </c>
      <c r="C93" s="70">
        <v>1.7812678127331338E-3</v>
      </c>
      <c r="D93" s="70">
        <v>0</v>
      </c>
      <c r="E93" s="70">
        <v>6.1954744813537133E-3</v>
      </c>
      <c r="F93" s="70">
        <v>0</v>
      </c>
      <c r="G93" s="70">
        <v>0</v>
      </c>
      <c r="H93" s="70">
        <v>0</v>
      </c>
      <c r="I93" s="70">
        <v>0</v>
      </c>
      <c r="J93" s="70">
        <v>6.5589660693417429E-2</v>
      </c>
      <c r="K93" s="70">
        <v>0</v>
      </c>
      <c r="L93" s="70">
        <v>1.1301663862232303E-2</v>
      </c>
      <c r="M93" s="70">
        <v>0.14942240189333234</v>
      </c>
      <c r="N93" s="70">
        <v>1.6973756673976936E-4</v>
      </c>
      <c r="O93" s="70">
        <v>0</v>
      </c>
      <c r="P93" s="70">
        <v>5.1952702365085202E-2</v>
      </c>
      <c r="Q93" s="70">
        <v>0</v>
      </c>
      <c r="R93" s="70">
        <v>0.14306549023607396</v>
      </c>
      <c r="S93" s="70">
        <v>0.42947839891098738</v>
      </c>
    </row>
    <row r="94" spans="1:19">
      <c r="A94" t="s">
        <v>48</v>
      </c>
      <c r="B94" s="69" t="s">
        <v>134</v>
      </c>
      <c r="C94" s="70">
        <v>1.492860441689281E-3</v>
      </c>
      <c r="D94" s="70">
        <v>0</v>
      </c>
      <c r="E94" s="70">
        <v>3.9937228010664683E-3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1.2742025658969425E-2</v>
      </c>
      <c r="M94" s="70">
        <v>0.15722432353722482</v>
      </c>
      <c r="N94" s="70">
        <v>1.2380445489108105E-2</v>
      </c>
      <c r="O94" s="70">
        <v>0</v>
      </c>
      <c r="P94" s="70">
        <v>3.6007469990124719E-2</v>
      </c>
      <c r="Q94" s="70">
        <v>0</v>
      </c>
      <c r="R94" s="70">
        <v>2.4580566099778878E-3</v>
      </c>
      <c r="S94" s="70">
        <v>0.22629890452816426</v>
      </c>
    </row>
    <row r="95" spans="1:19">
      <c r="A95" t="s">
        <v>48</v>
      </c>
      <c r="B95" s="69" t="s">
        <v>135</v>
      </c>
      <c r="C95" s="70">
        <v>1.8274275935503681E-3</v>
      </c>
      <c r="D95" s="70">
        <v>0</v>
      </c>
      <c r="E95" s="70">
        <v>4.2351438579846246E-3</v>
      </c>
      <c r="F95" s="70">
        <v>0</v>
      </c>
      <c r="G95" s="70">
        <v>0</v>
      </c>
      <c r="H95" s="70">
        <v>0</v>
      </c>
      <c r="I95" s="70">
        <v>0</v>
      </c>
      <c r="J95" s="70">
        <v>0.13117932138683486</v>
      </c>
      <c r="K95" s="70">
        <v>0</v>
      </c>
      <c r="L95" s="70">
        <v>2.1407329090317617E-2</v>
      </c>
      <c r="M95" s="70">
        <v>0.14942240189333944</v>
      </c>
      <c r="N95" s="70">
        <v>0</v>
      </c>
      <c r="O95" s="70">
        <v>0</v>
      </c>
      <c r="P95" s="70">
        <v>2.3165882550529204E-2</v>
      </c>
      <c r="Q95" s="70">
        <v>0</v>
      </c>
      <c r="R95" s="70">
        <v>1.7592125357346333E-3</v>
      </c>
      <c r="S95" s="70">
        <v>0.33299671890824811</v>
      </c>
    </row>
    <row r="96" spans="1:19">
      <c r="A96" t="s">
        <v>48</v>
      </c>
      <c r="B96" s="69" t="s">
        <v>136</v>
      </c>
      <c r="C96" s="70">
        <v>1.4699882426585376E-3</v>
      </c>
      <c r="D96" s="70">
        <v>0</v>
      </c>
      <c r="E96" s="70">
        <v>2.1373469559637925E-3</v>
      </c>
      <c r="F96" s="70">
        <v>0</v>
      </c>
      <c r="G96" s="70">
        <v>1.8395803958269674E-2</v>
      </c>
      <c r="H96" s="70">
        <v>0</v>
      </c>
      <c r="I96" s="70">
        <v>0</v>
      </c>
      <c r="J96" s="70">
        <v>5.8227555921707363E-2</v>
      </c>
      <c r="K96" s="70">
        <v>0</v>
      </c>
      <c r="L96" s="70">
        <v>1.799348557212177E-2</v>
      </c>
      <c r="M96" s="70">
        <v>9.0348909733251048E-5</v>
      </c>
      <c r="N96" s="70">
        <v>1.8278559100570746E-3</v>
      </c>
      <c r="O96" s="70">
        <v>0</v>
      </c>
      <c r="P96" s="70">
        <v>1.6020183474893201E-2</v>
      </c>
      <c r="Q96" s="70">
        <v>0</v>
      </c>
      <c r="R96" s="70">
        <v>1.3815279246891521E-3</v>
      </c>
      <c r="S96" s="70">
        <v>0.11754409687017642</v>
      </c>
    </row>
    <row r="97" spans="1:19">
      <c r="A97" t="s">
        <v>48</v>
      </c>
      <c r="B97" s="69" t="s">
        <v>137</v>
      </c>
      <c r="C97" s="70">
        <v>1.0858794702519603E-3</v>
      </c>
      <c r="D97" s="70">
        <v>0</v>
      </c>
      <c r="E97" s="70">
        <v>2.4686954711690134E-3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1.0577259061403055E-2</v>
      </c>
      <c r="M97" s="70">
        <v>1.723398401220777E-2</v>
      </c>
      <c r="N97" s="70">
        <v>0</v>
      </c>
      <c r="O97" s="70">
        <v>0</v>
      </c>
      <c r="P97" s="70">
        <v>1.7913574900177309E-2</v>
      </c>
      <c r="Q97" s="70">
        <v>0</v>
      </c>
      <c r="R97" s="70">
        <v>9.9005395383731098E-3</v>
      </c>
      <c r="S97" s="70">
        <v>5.917993245333264E-2</v>
      </c>
    </row>
    <row r="98" spans="1:19">
      <c r="A98" t="s">
        <v>48</v>
      </c>
      <c r="B98" s="69" t="s">
        <v>138</v>
      </c>
      <c r="C98" s="70">
        <v>7.8913309773032125E-4</v>
      </c>
      <c r="D98" s="70">
        <v>1.520552043519352E-2</v>
      </c>
      <c r="E98" s="70">
        <v>1.2902470853042303E-3</v>
      </c>
      <c r="F98" s="70">
        <v>0</v>
      </c>
      <c r="G98" s="70">
        <v>0</v>
      </c>
      <c r="H98" s="70">
        <v>0</v>
      </c>
      <c r="I98" s="70">
        <v>3.9125713269530848E-2</v>
      </c>
      <c r="J98" s="70">
        <v>0</v>
      </c>
      <c r="K98" s="70">
        <v>0</v>
      </c>
      <c r="L98" s="70">
        <v>1.6747211047453803E-2</v>
      </c>
      <c r="M98" s="70">
        <v>4.6372347548739867E-4</v>
      </c>
      <c r="N98" s="70">
        <v>0.14342133232022025</v>
      </c>
      <c r="O98" s="70">
        <v>0</v>
      </c>
      <c r="P98" s="70">
        <v>1.7586324511043472E-2</v>
      </c>
      <c r="Q98" s="70">
        <v>0</v>
      </c>
      <c r="R98" s="70">
        <v>1.1844887582306285E-3</v>
      </c>
      <c r="S98" s="70">
        <v>0.23581369400022822</v>
      </c>
    </row>
    <row r="99" spans="1:19">
      <c r="A99" t="s">
        <v>48</v>
      </c>
      <c r="B99" s="69" t="s">
        <v>139</v>
      </c>
      <c r="C99" s="70">
        <v>8.7610740108701179E-4</v>
      </c>
      <c r="D99" s="70">
        <v>1.7128057501711424E-2</v>
      </c>
      <c r="E99" s="70">
        <v>1.6058510852392516E-3</v>
      </c>
      <c r="F99" s="70">
        <v>0</v>
      </c>
      <c r="G99" s="70">
        <v>0</v>
      </c>
      <c r="H99" s="70">
        <v>0</v>
      </c>
      <c r="I99" s="70">
        <v>3.4734051576013059E-2</v>
      </c>
      <c r="J99" s="70">
        <v>0</v>
      </c>
      <c r="K99" s="70">
        <v>0</v>
      </c>
      <c r="L99" s="70">
        <v>7.7315502385619794E-3</v>
      </c>
      <c r="M99" s="70">
        <v>8.4619927280279228E-2</v>
      </c>
      <c r="N99" s="70">
        <v>0</v>
      </c>
      <c r="O99" s="70">
        <v>0</v>
      </c>
      <c r="P99" s="70">
        <v>3.7576421564949669E-2</v>
      </c>
      <c r="Q99" s="70">
        <v>0</v>
      </c>
      <c r="R99" s="70">
        <v>0.4116201137941129</v>
      </c>
      <c r="S99" s="70">
        <v>0.59589208044167208</v>
      </c>
    </row>
    <row r="100" spans="1:19">
      <c r="A100" t="s">
        <v>48</v>
      </c>
      <c r="B100" s="69" t="s">
        <v>140</v>
      </c>
      <c r="C100" s="70">
        <v>7.2288434178346961E-4</v>
      </c>
      <c r="D100" s="70">
        <v>0</v>
      </c>
      <c r="E100" s="70">
        <v>1.6930190390382904E-3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4.6765425933390503E-3</v>
      </c>
      <c r="M100" s="70">
        <v>1.6584467189510121E-2</v>
      </c>
      <c r="N100" s="70">
        <v>2.1495873902385831E-2</v>
      </c>
      <c r="O100" s="70">
        <v>0</v>
      </c>
      <c r="P100" s="70">
        <v>1.0700203627422411E-2</v>
      </c>
      <c r="Q100" s="70">
        <v>0</v>
      </c>
      <c r="R100" s="70">
        <v>1.3575001411574306E-3</v>
      </c>
      <c r="S100" s="70">
        <v>5.7230490834740522E-2</v>
      </c>
    </row>
    <row r="101" spans="1:19">
      <c r="A101" t="s">
        <v>48</v>
      </c>
      <c r="B101" s="69" t="s">
        <v>141</v>
      </c>
      <c r="C101" s="70">
        <v>3.7255400018043616E-4</v>
      </c>
      <c r="D101" s="70">
        <v>0</v>
      </c>
      <c r="E101" s="70">
        <v>1.0193129727138484E-3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1.5801368387014847E-2</v>
      </c>
      <c r="M101" s="70">
        <v>0</v>
      </c>
      <c r="N101" s="70">
        <v>0</v>
      </c>
      <c r="O101" s="70">
        <v>0.53075087945945398</v>
      </c>
      <c r="P101" s="70">
        <v>8.2273276608901824E-3</v>
      </c>
      <c r="Q101" s="70">
        <v>0</v>
      </c>
      <c r="R101" s="70">
        <v>1.021037282759707E-3</v>
      </c>
      <c r="S101" s="70">
        <v>0.55719247976281849</v>
      </c>
    </row>
    <row r="102" spans="1:19">
      <c r="A102" t="s">
        <v>48</v>
      </c>
      <c r="B102" s="69" t="s">
        <v>142</v>
      </c>
      <c r="C102" s="70">
        <v>4.5416237609785526E-4</v>
      </c>
      <c r="D102" s="70">
        <v>0</v>
      </c>
      <c r="E102" s="70">
        <v>7.572991077555713E-4</v>
      </c>
      <c r="F102" s="70">
        <v>0</v>
      </c>
      <c r="G102" s="70">
        <v>0</v>
      </c>
      <c r="H102" s="70">
        <v>0</v>
      </c>
      <c r="I102" s="70">
        <v>3.9125713269527296E-2</v>
      </c>
      <c r="J102" s="70">
        <v>0</v>
      </c>
      <c r="K102" s="70">
        <v>0</v>
      </c>
      <c r="L102" s="70">
        <v>6.2627044121406072E-3</v>
      </c>
      <c r="M102" s="70">
        <v>1.6230671360304427E-3</v>
      </c>
      <c r="N102" s="70">
        <v>0</v>
      </c>
      <c r="O102" s="70">
        <v>4.9577023019082844E-3</v>
      </c>
      <c r="P102" s="70">
        <v>1.0236069237180345E-2</v>
      </c>
      <c r="Q102" s="70">
        <v>0</v>
      </c>
      <c r="R102" s="70">
        <v>0.22854104115909735</v>
      </c>
      <c r="S102" s="70">
        <v>0.29195775899978571</v>
      </c>
    </row>
    <row r="103" spans="1:19">
      <c r="A103" t="s">
        <v>48</v>
      </c>
      <c r="B103" s="69" t="s">
        <v>143</v>
      </c>
      <c r="C103" s="70">
        <v>8.0417648885333648E-4</v>
      </c>
      <c r="D103" s="70">
        <v>1.7128057501711424E-2</v>
      </c>
      <c r="E103" s="70">
        <v>1.236384919049982E-3</v>
      </c>
      <c r="F103" s="70">
        <v>0</v>
      </c>
      <c r="G103" s="70">
        <v>0</v>
      </c>
      <c r="H103" s="70">
        <v>0</v>
      </c>
      <c r="I103" s="70">
        <v>3.9125713269527296E-2</v>
      </c>
      <c r="J103" s="70">
        <v>0</v>
      </c>
      <c r="K103" s="70">
        <v>0</v>
      </c>
      <c r="L103" s="70">
        <v>9.2602939630612724E-3</v>
      </c>
      <c r="M103" s="70">
        <v>0</v>
      </c>
      <c r="N103" s="70">
        <v>0</v>
      </c>
      <c r="O103" s="70">
        <v>0</v>
      </c>
      <c r="P103" s="70">
        <v>8.3322037763764456E-3</v>
      </c>
      <c r="Q103" s="70">
        <v>0</v>
      </c>
      <c r="R103" s="70">
        <v>1.7273842065304024E-3</v>
      </c>
      <c r="S103" s="70">
        <v>7.7614214125276249E-2</v>
      </c>
    </row>
    <row r="104" spans="1:19">
      <c r="A104" t="s">
        <v>48</v>
      </c>
      <c r="B104" s="69" t="s">
        <v>144</v>
      </c>
      <c r="C104" s="70">
        <v>5.3513572085783778E-4</v>
      </c>
      <c r="D104" s="70">
        <v>0</v>
      </c>
      <c r="E104" s="70">
        <v>6.0765832881770621E-4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6.0651983243626972E-3</v>
      </c>
      <c r="M104" s="70">
        <v>0</v>
      </c>
      <c r="N104" s="70">
        <v>0</v>
      </c>
      <c r="O104" s="70">
        <v>0</v>
      </c>
      <c r="P104" s="70">
        <v>8.3629150192479074E-3</v>
      </c>
      <c r="Q104" s="70">
        <v>0</v>
      </c>
      <c r="R104" s="70">
        <v>1.5095515676643245E-2</v>
      </c>
      <c r="S104" s="70">
        <v>3.0666423069817483E-2</v>
      </c>
    </row>
    <row r="105" spans="1:19">
      <c r="A105" t="s">
        <v>48</v>
      </c>
      <c r="B105" s="69" t="s">
        <v>145</v>
      </c>
      <c r="C105" s="70">
        <v>6.849155241672733E-4</v>
      </c>
      <c r="D105" s="70">
        <v>1.7128057501711424E-2</v>
      </c>
      <c r="E105" s="70">
        <v>5.4135527873278022E-4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1.340410070197251E-2</v>
      </c>
      <c r="M105" s="70">
        <v>0</v>
      </c>
      <c r="N105" s="70">
        <v>3.7914925448250258E-2</v>
      </c>
      <c r="O105" s="70">
        <v>0</v>
      </c>
      <c r="P105" s="70">
        <v>6.9547634294195859E-3</v>
      </c>
      <c r="Q105" s="70">
        <v>0</v>
      </c>
      <c r="R105" s="70">
        <v>4.4281228719800225E-3</v>
      </c>
      <c r="S105" s="70">
        <v>8.1056240756311126E-2</v>
      </c>
    </row>
    <row r="106" spans="1:19">
      <c r="A106" t="s">
        <v>48</v>
      </c>
      <c r="B106" s="69" t="s">
        <v>146</v>
      </c>
      <c r="C106" s="70">
        <v>3.1572211072106171E-4</v>
      </c>
      <c r="D106" s="70">
        <v>0</v>
      </c>
      <c r="E106" s="70">
        <v>1.1153445439493481E-3</v>
      </c>
      <c r="F106" s="70">
        <v>3.2548049032206183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4.7553831489395293E-3</v>
      </c>
      <c r="M106" s="70">
        <v>5.2382151182683856E-4</v>
      </c>
      <c r="N106" s="70">
        <v>1.0620315751431519E-2</v>
      </c>
      <c r="O106" s="70">
        <v>0</v>
      </c>
      <c r="P106" s="70">
        <v>6.1618676672878792E-3</v>
      </c>
      <c r="Q106" s="70">
        <v>0</v>
      </c>
      <c r="R106" s="70">
        <v>9.4998349321251396E-4</v>
      </c>
      <c r="S106" s="70">
        <v>3.2792473414478422</v>
      </c>
    </row>
    <row r="107" spans="1:19">
      <c r="A107" t="s">
        <v>48</v>
      </c>
      <c r="B107" s="69" t="s">
        <v>147</v>
      </c>
      <c r="C107" s="70">
        <v>2.696757582212328E-4</v>
      </c>
      <c r="D107" s="70">
        <v>0</v>
      </c>
      <c r="E107" s="70">
        <v>1.1069568696679966E-3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4.7040575566423826E-3</v>
      </c>
      <c r="M107" s="70">
        <v>0.15577215246804954</v>
      </c>
      <c r="N107" s="70">
        <v>0</v>
      </c>
      <c r="O107" s="70">
        <v>0</v>
      </c>
      <c r="P107" s="70">
        <v>7.7851257783407846E-3</v>
      </c>
      <c r="Q107" s="70">
        <v>0</v>
      </c>
      <c r="R107" s="70">
        <v>5.4349880637971637E-4</v>
      </c>
      <c r="S107" s="70">
        <v>0.17018146723734162</v>
      </c>
    </row>
    <row r="108" spans="1:19">
      <c r="A108" t="s">
        <v>48</v>
      </c>
      <c r="B108" s="69" t="s">
        <v>148</v>
      </c>
      <c r="C108" s="70">
        <v>4.9093737975258733E-4</v>
      </c>
      <c r="D108" s="70">
        <v>0</v>
      </c>
      <c r="E108" s="70">
        <v>1.0531755085398942E-3</v>
      </c>
      <c r="F108" s="70">
        <v>0</v>
      </c>
      <c r="G108" s="70">
        <v>2.2750685362097123E-2</v>
      </c>
      <c r="H108" s="70">
        <v>0</v>
      </c>
      <c r="I108" s="70">
        <v>0</v>
      </c>
      <c r="J108" s="70">
        <v>0</v>
      </c>
      <c r="K108" s="70">
        <v>0</v>
      </c>
      <c r="L108" s="70">
        <v>2.1097009092123642E-3</v>
      </c>
      <c r="M108" s="70">
        <v>0</v>
      </c>
      <c r="N108" s="70">
        <v>0</v>
      </c>
      <c r="O108" s="70">
        <v>0</v>
      </c>
      <c r="P108" s="70">
        <v>1.7930080889684064E-2</v>
      </c>
      <c r="Q108" s="70">
        <v>0</v>
      </c>
      <c r="R108" s="70">
        <v>3.3319955398170009E-4</v>
      </c>
      <c r="S108" s="70">
        <v>4.4667779603230429E-2</v>
      </c>
    </row>
    <row r="109" spans="1:19">
      <c r="A109" t="s">
        <v>48</v>
      </c>
      <c r="B109" s="69" t="s">
        <v>149</v>
      </c>
      <c r="C109" s="70">
        <v>1.2950278025769535E-4</v>
      </c>
      <c r="D109" s="70">
        <v>0</v>
      </c>
      <c r="E109" s="70">
        <v>8.9376265730045645E-4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7.8408841998722778E-3</v>
      </c>
      <c r="M109" s="70">
        <v>7.766772681137013E-3</v>
      </c>
      <c r="N109" s="70">
        <v>0</v>
      </c>
      <c r="O109" s="70">
        <v>6.1971278773850003E-2</v>
      </c>
      <c r="P109" s="70">
        <v>6.582592708895163E-3</v>
      </c>
      <c r="Q109" s="70">
        <v>0</v>
      </c>
      <c r="R109" s="70">
        <v>6.2979504654236962E-4</v>
      </c>
      <c r="S109" s="70">
        <v>8.581458884782478E-2</v>
      </c>
    </row>
    <row r="110" spans="1:19">
      <c r="A110" t="s">
        <v>48</v>
      </c>
      <c r="B110" s="69" t="s">
        <v>150</v>
      </c>
      <c r="C110" s="70">
        <v>1.7342920286633756E-4</v>
      </c>
      <c r="D110" s="70">
        <v>0</v>
      </c>
      <c r="E110" s="70">
        <v>9.2661696989182474E-4</v>
      </c>
      <c r="F110" s="70">
        <v>0</v>
      </c>
      <c r="G110" s="70">
        <v>0</v>
      </c>
      <c r="H110" s="70">
        <v>0</v>
      </c>
      <c r="I110" s="70">
        <v>0</v>
      </c>
      <c r="J110" s="70">
        <v>6.5589660693417429E-2</v>
      </c>
      <c r="K110" s="70">
        <v>0.10694464185688446</v>
      </c>
      <c r="L110" s="70">
        <v>4.5234139825236497E-3</v>
      </c>
      <c r="M110" s="70">
        <v>0</v>
      </c>
      <c r="N110" s="70">
        <v>0</v>
      </c>
      <c r="O110" s="70">
        <v>0</v>
      </c>
      <c r="P110" s="70">
        <v>5.6380595707139491E-3</v>
      </c>
      <c r="Q110" s="70">
        <v>0</v>
      </c>
      <c r="R110" s="70">
        <v>4.8623020407490003E-4</v>
      </c>
      <c r="S110" s="70">
        <v>0.18428205248022778</v>
      </c>
    </row>
    <row r="111" spans="1:19">
      <c r="A111" t="s">
        <v>48</v>
      </c>
      <c r="B111" s="69" t="s">
        <v>151</v>
      </c>
      <c r="C111" s="70">
        <v>5.9128239353611889E-4</v>
      </c>
      <c r="D111" s="70">
        <v>0</v>
      </c>
      <c r="E111" s="70">
        <v>4.3347582647257354E-4</v>
      </c>
      <c r="F111" s="70">
        <v>0</v>
      </c>
      <c r="G111" s="70">
        <v>1.0123206079963039</v>
      </c>
      <c r="H111" s="70">
        <v>0.63398474849885256</v>
      </c>
      <c r="I111" s="70">
        <v>0</v>
      </c>
      <c r="J111" s="70">
        <v>0</v>
      </c>
      <c r="K111" s="70">
        <v>0</v>
      </c>
      <c r="L111" s="70">
        <v>5.2627263071531871E-3</v>
      </c>
      <c r="M111" s="70">
        <v>2.7157400068453796E-3</v>
      </c>
      <c r="N111" s="70">
        <v>0</v>
      </c>
      <c r="O111" s="70">
        <v>0</v>
      </c>
      <c r="P111" s="70">
        <v>8.5438808159494783E-3</v>
      </c>
      <c r="Q111" s="70">
        <v>0</v>
      </c>
      <c r="R111" s="70">
        <v>0.87841713956241563</v>
      </c>
      <c r="S111" s="70">
        <v>2.5422696014076109</v>
      </c>
    </row>
    <row r="112" spans="1:19">
      <c r="A112" t="s">
        <v>48</v>
      </c>
      <c r="B112" s="69" t="s">
        <v>152</v>
      </c>
      <c r="C112" s="70">
        <v>4.146797209152453E-4</v>
      </c>
      <c r="D112" s="70">
        <v>0</v>
      </c>
      <c r="E112" s="70">
        <v>5.6483550221564371E-4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2.4412226048173835E-3</v>
      </c>
      <c r="M112" s="70">
        <v>1.4301923775249747E-2</v>
      </c>
      <c r="N112" s="70">
        <v>1.7584780994734039E-2</v>
      </c>
      <c r="O112" s="70">
        <v>0</v>
      </c>
      <c r="P112" s="70">
        <v>4.230672075664188E-3</v>
      </c>
      <c r="Q112" s="70">
        <v>0</v>
      </c>
      <c r="R112" s="70">
        <v>3.9194722233659718E-4</v>
      </c>
      <c r="S112" s="70">
        <v>3.9930061895915969E-2</v>
      </c>
    </row>
    <row r="113" spans="1:19">
      <c r="A113" t="s">
        <v>48</v>
      </c>
      <c r="B113" s="69" t="s">
        <v>153</v>
      </c>
      <c r="C113" s="70">
        <v>3.6457917421284236E-4</v>
      </c>
      <c r="D113" s="70">
        <v>0</v>
      </c>
      <c r="E113" s="70">
        <v>4.834572728977804E-4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3.9143184197083514E-3</v>
      </c>
      <c r="M113" s="70">
        <v>0</v>
      </c>
      <c r="N113" s="70">
        <v>1.190988750425781E-2</v>
      </c>
      <c r="O113" s="70">
        <v>2.9894626451110184E-4</v>
      </c>
      <c r="P113" s="70">
        <v>7.0409265109702801E-2</v>
      </c>
      <c r="Q113" s="70">
        <v>0</v>
      </c>
      <c r="R113" s="70">
        <v>1.2858265786022116E-3</v>
      </c>
      <c r="S113" s="70">
        <v>8.86662803238778E-2</v>
      </c>
    </row>
    <row r="114" spans="1:19">
      <c r="A114" t="s">
        <v>48</v>
      </c>
      <c r="B114" s="69" t="s">
        <v>154</v>
      </c>
      <c r="C114" s="70">
        <v>3.2141630374749042E-4</v>
      </c>
      <c r="D114" s="70">
        <v>0</v>
      </c>
      <c r="E114" s="70">
        <v>6.0113546112461336E-4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1.400465548125851E-2</v>
      </c>
      <c r="L114" s="70">
        <v>3.2012388398676705E-3</v>
      </c>
      <c r="M114" s="70">
        <v>5.1049543233396832E-3</v>
      </c>
      <c r="N114" s="70">
        <v>0</v>
      </c>
      <c r="O114" s="70">
        <v>0</v>
      </c>
      <c r="P114" s="70">
        <v>4.3110588242996073E-3</v>
      </c>
      <c r="Q114" s="70">
        <v>0</v>
      </c>
      <c r="R114" s="70">
        <v>3.1827765042891087E-4</v>
      </c>
      <c r="S114" s="70">
        <v>2.7862736884003425E-2</v>
      </c>
    </row>
    <row r="115" spans="1:19">
      <c r="A115" t="s">
        <v>48</v>
      </c>
      <c r="B115" s="69" t="s">
        <v>155</v>
      </c>
      <c r="C115" s="70">
        <v>2.9038938385106405E-4</v>
      </c>
      <c r="D115" s="70">
        <v>0</v>
      </c>
      <c r="E115" s="70">
        <v>5.5435103547907261E-4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9.6123646089196768E-4</v>
      </c>
      <c r="M115" s="70">
        <v>0</v>
      </c>
      <c r="N115" s="70">
        <v>0</v>
      </c>
      <c r="O115" s="70">
        <v>0</v>
      </c>
      <c r="P115" s="70">
        <v>3.9861502849731778E-3</v>
      </c>
      <c r="Q115" s="70">
        <v>0</v>
      </c>
      <c r="R115" s="70">
        <v>3.9836294024553354E-4</v>
      </c>
      <c r="S115" s="70">
        <v>6.1904901054958827E-3</v>
      </c>
    </row>
    <row r="116" spans="1:19">
      <c r="A116" t="s">
        <v>48</v>
      </c>
      <c r="B116" s="69" t="s">
        <v>156</v>
      </c>
      <c r="C116" s="70">
        <v>2.3464261875361103E-4</v>
      </c>
      <c r="D116" s="70">
        <v>0</v>
      </c>
      <c r="E116" s="70">
        <v>3.4890602304393781E-4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4.2949342320076411E-2</v>
      </c>
      <c r="L116" s="70">
        <v>5.7113650643554337E-3</v>
      </c>
      <c r="M116" s="70">
        <v>1.4204189108362186E-3</v>
      </c>
      <c r="N116" s="70">
        <v>0</v>
      </c>
      <c r="O116" s="70">
        <v>0</v>
      </c>
      <c r="P116" s="70">
        <v>4.6365089219904121E-3</v>
      </c>
      <c r="Q116" s="70">
        <v>0</v>
      </c>
      <c r="R116" s="70">
        <v>2.5008503227752499E-4</v>
      </c>
      <c r="S116" s="70">
        <v>5.5551268891463224E-2</v>
      </c>
    </row>
    <row r="117" spans="1:19">
      <c r="A117" t="s">
        <v>48</v>
      </c>
      <c r="B117" s="69" t="s">
        <v>157</v>
      </c>
      <c r="C117" s="70">
        <v>1.7071572507809663E-4</v>
      </c>
      <c r="D117" s="70">
        <v>0</v>
      </c>
      <c r="E117" s="70">
        <v>6.2828865085684527E-4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4.3854118443125145E-3</v>
      </c>
      <c r="M117" s="70">
        <v>0.10279238273351865</v>
      </c>
      <c r="N117" s="70">
        <v>4.8742824268366292E-5</v>
      </c>
      <c r="O117" s="70">
        <v>6.626824734617287E-3</v>
      </c>
      <c r="P117" s="70">
        <v>3.0777718921939368E-3</v>
      </c>
      <c r="Q117" s="70">
        <v>0</v>
      </c>
      <c r="R117" s="70">
        <v>5.8763370275727311E-4</v>
      </c>
      <c r="S117" s="70">
        <v>0.11831777210767314</v>
      </c>
    </row>
    <row r="118" spans="1:19">
      <c r="A118" t="s">
        <v>48</v>
      </c>
      <c r="B118" s="69" t="s">
        <v>158</v>
      </c>
      <c r="C118" s="70">
        <v>1.6801634550844824E-4</v>
      </c>
      <c r="D118" s="70">
        <v>0</v>
      </c>
      <c r="E118" s="70">
        <v>6.7280404872249733E-4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3.21405383598794E-3</v>
      </c>
      <c r="M118" s="70">
        <v>1.7836157405426434E-4</v>
      </c>
      <c r="N118" s="70">
        <v>4.6292934852054657E-3</v>
      </c>
      <c r="O118" s="70">
        <v>0.12425319835573134</v>
      </c>
      <c r="P118" s="70">
        <v>3.1826815477415948E-3</v>
      </c>
      <c r="Q118" s="70">
        <v>0</v>
      </c>
      <c r="R118" s="70">
        <v>3.0672984678048465E-4</v>
      </c>
      <c r="S118" s="70">
        <v>0.13660513903965921</v>
      </c>
    </row>
    <row r="119" spans="1:19">
      <c r="A119" t="s">
        <v>48</v>
      </c>
      <c r="B119" s="69" t="s">
        <v>159</v>
      </c>
      <c r="C119" s="70">
        <v>1.7382340825111697E-4</v>
      </c>
      <c r="D119" s="70">
        <v>0</v>
      </c>
      <c r="E119" s="70">
        <v>3.022996018184898E-4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2.631097289819806E-3</v>
      </c>
      <c r="M119" s="70">
        <v>0</v>
      </c>
      <c r="N119" s="70">
        <v>0.20793361689651846</v>
      </c>
      <c r="O119" s="70">
        <v>0</v>
      </c>
      <c r="P119" s="70">
        <v>4.3249759218184636E-3</v>
      </c>
      <c r="Q119" s="70">
        <v>0</v>
      </c>
      <c r="R119" s="70">
        <v>5.3355182860670425E-4</v>
      </c>
      <c r="S119" s="70">
        <v>0.2158993649468357</v>
      </c>
    </row>
    <row r="120" spans="1:19">
      <c r="A120" t="s">
        <v>48</v>
      </c>
      <c r="B120" s="69" t="s">
        <v>160</v>
      </c>
      <c r="C120" s="70">
        <v>1.4111214474876732E-4</v>
      </c>
      <c r="D120" s="70">
        <v>0</v>
      </c>
      <c r="E120" s="70">
        <v>3.2038509650078595E-4</v>
      </c>
      <c r="F120" s="70">
        <v>0</v>
      </c>
      <c r="G120" s="70">
        <v>0</v>
      </c>
      <c r="H120" s="70">
        <v>0</v>
      </c>
      <c r="I120" s="70">
        <v>3.9125713269530848E-2</v>
      </c>
      <c r="J120" s="70">
        <v>0</v>
      </c>
      <c r="K120" s="70">
        <v>0</v>
      </c>
      <c r="L120" s="70">
        <v>1.2522441645632654E-3</v>
      </c>
      <c r="M120" s="70">
        <v>9.2680466547534479E-5</v>
      </c>
      <c r="N120" s="70">
        <v>2.5413760333830027E-3</v>
      </c>
      <c r="O120" s="70">
        <v>1.9390939482011191</v>
      </c>
      <c r="P120" s="70">
        <v>5.7078205636997836E-3</v>
      </c>
      <c r="Q120" s="70">
        <v>8.4667372131663754E-4</v>
      </c>
      <c r="R120" s="70">
        <v>3.0416283625456231E-4</v>
      </c>
      <c r="S120" s="70">
        <v>1.9894261164976683</v>
      </c>
    </row>
    <row r="121" spans="1:19">
      <c r="A121" t="s">
        <v>48</v>
      </c>
      <c r="B121" s="69" t="s">
        <v>161</v>
      </c>
      <c r="C121" s="70">
        <v>1.4903568362267805E-4</v>
      </c>
      <c r="D121" s="70">
        <v>1.7128057501711424E-2</v>
      </c>
      <c r="E121" s="70">
        <v>3.4920161216156487E-4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3.6429389842353999E-3</v>
      </c>
      <c r="M121" s="70">
        <v>0</v>
      </c>
      <c r="N121" s="70">
        <v>0</v>
      </c>
      <c r="O121" s="70">
        <v>6.9069481912269026E-2</v>
      </c>
      <c r="P121" s="70">
        <v>3.8333052146697355E-3</v>
      </c>
      <c r="Q121" s="70">
        <v>0</v>
      </c>
      <c r="R121" s="70">
        <v>7.7521642731369411E-2</v>
      </c>
      <c r="S121" s="70">
        <v>0.17169366363987137</v>
      </c>
    </row>
    <row r="122" spans="1:19">
      <c r="A122" t="s">
        <v>48</v>
      </c>
      <c r="B122" s="69" t="s">
        <v>162</v>
      </c>
      <c r="C122" s="70">
        <v>7.2969695311009275E-5</v>
      </c>
      <c r="D122" s="70">
        <v>0</v>
      </c>
      <c r="E122" s="70">
        <v>1.8124159789323357E-4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2.5841139604896313E-3</v>
      </c>
      <c r="M122" s="70">
        <v>3.7241324755044047E-4</v>
      </c>
      <c r="N122" s="70">
        <v>0</v>
      </c>
      <c r="O122" s="70">
        <v>8.7095400767658759E-2</v>
      </c>
      <c r="P122" s="70">
        <v>2.7395392245352923E-3</v>
      </c>
      <c r="Q122" s="70">
        <v>0</v>
      </c>
      <c r="R122" s="70">
        <v>1.4576744421894716E-3</v>
      </c>
      <c r="S122" s="70">
        <v>9.450335293564649E-2</v>
      </c>
    </row>
    <row r="123" spans="1:19">
      <c r="A123" t="s">
        <v>48</v>
      </c>
      <c r="B123" s="69" t="s">
        <v>163</v>
      </c>
      <c r="C123" s="70">
        <v>9.468762864806024E-5</v>
      </c>
      <c r="D123" s="70">
        <v>0</v>
      </c>
      <c r="E123" s="70">
        <v>5.3033425167292592E-4</v>
      </c>
      <c r="F123" s="70">
        <v>0</v>
      </c>
      <c r="G123" s="70">
        <v>0</v>
      </c>
      <c r="H123" s="70">
        <v>0</v>
      </c>
      <c r="I123" s="70">
        <v>0</v>
      </c>
      <c r="J123" s="70">
        <v>4.1548835457432407</v>
      </c>
      <c r="K123" s="70">
        <v>0</v>
      </c>
      <c r="L123" s="70">
        <v>1.6022812658960106E-3</v>
      </c>
      <c r="M123" s="70">
        <v>0</v>
      </c>
      <c r="N123" s="70">
        <v>0</v>
      </c>
      <c r="O123" s="70">
        <v>0</v>
      </c>
      <c r="P123" s="70">
        <v>2.3250307589677277E-3</v>
      </c>
      <c r="Q123" s="70">
        <v>0</v>
      </c>
      <c r="R123" s="70">
        <v>2.0375845620890232E-4</v>
      </c>
      <c r="S123" s="70">
        <v>4.1596396381046361</v>
      </c>
    </row>
    <row r="124" spans="1:19">
      <c r="A124" t="s">
        <v>48</v>
      </c>
      <c r="B124" s="69" t="s">
        <v>164</v>
      </c>
      <c r="C124" s="70">
        <v>2.3775426294303514E-4</v>
      </c>
      <c r="D124" s="70">
        <v>0</v>
      </c>
      <c r="E124" s="70">
        <v>4.0929250850574306E-4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5.119962444378956E-3</v>
      </c>
      <c r="M124" s="70">
        <v>0</v>
      </c>
      <c r="N124" s="70">
        <v>0</v>
      </c>
      <c r="O124" s="70">
        <v>0</v>
      </c>
      <c r="P124" s="70">
        <v>1.9519277323638562E-3</v>
      </c>
      <c r="Q124" s="70">
        <v>0</v>
      </c>
      <c r="R124" s="70">
        <v>5.9630249646929201E-3</v>
      </c>
      <c r="S124" s="70">
        <v>1.3681961912936913E-2</v>
      </c>
    </row>
    <row r="125" spans="1:19">
      <c r="A125" t="s">
        <v>48</v>
      </c>
      <c r="B125" s="69" t="s">
        <v>165</v>
      </c>
      <c r="C125" s="70">
        <v>6.4910947395802054E-5</v>
      </c>
      <c r="D125" s="70">
        <v>0</v>
      </c>
      <c r="E125" s="70">
        <v>2.0073856495805842E-4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2.3673860975215177E-3</v>
      </c>
      <c r="M125" s="70">
        <v>0.23154397665423687</v>
      </c>
      <c r="N125" s="70">
        <v>0</v>
      </c>
      <c r="O125" s="70">
        <v>0</v>
      </c>
      <c r="P125" s="70">
        <v>1.9490413634457582E-3</v>
      </c>
      <c r="Q125" s="70">
        <v>0</v>
      </c>
      <c r="R125" s="70">
        <v>7.5931722117143607E-2</v>
      </c>
      <c r="S125" s="70">
        <v>0.31205777574467675</v>
      </c>
    </row>
    <row r="126" spans="1:19">
      <c r="A126" t="s">
        <v>48</v>
      </c>
      <c r="B126" s="69" t="s">
        <v>166</v>
      </c>
      <c r="C126" s="70">
        <v>1.0721781549882792E-4</v>
      </c>
      <c r="D126" s="70">
        <v>0</v>
      </c>
      <c r="E126" s="70">
        <v>1.0635118951007883E-4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1.751035744288032E-3</v>
      </c>
      <c r="M126" s="70">
        <v>0.11577198832711844</v>
      </c>
      <c r="N126" s="70">
        <v>0</v>
      </c>
      <c r="O126" s="70">
        <v>0</v>
      </c>
      <c r="P126" s="70">
        <v>1.8918819013293842E-3</v>
      </c>
      <c r="Q126" s="70">
        <v>0</v>
      </c>
      <c r="R126" s="70">
        <v>2.6310972421939027E-4</v>
      </c>
      <c r="S126" s="70">
        <v>0.11989158470197481</v>
      </c>
    </row>
    <row r="127" spans="1:19">
      <c r="A127" t="s">
        <v>48</v>
      </c>
      <c r="B127" s="69" t="s">
        <v>167</v>
      </c>
      <c r="C127" s="70">
        <v>1.6789729931332431E-4</v>
      </c>
      <c r="D127" s="70">
        <v>0</v>
      </c>
      <c r="E127" s="70">
        <v>2.108932753124293E-4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1.2325444492731208E-3</v>
      </c>
      <c r="M127" s="70">
        <v>0</v>
      </c>
      <c r="N127" s="70">
        <v>0.24429587104991768</v>
      </c>
      <c r="O127" s="70">
        <v>0</v>
      </c>
      <c r="P127" s="70">
        <v>2.1140184771013537E-3</v>
      </c>
      <c r="Q127" s="70">
        <v>0.33739337714939133</v>
      </c>
      <c r="R127" s="70">
        <v>1.3629061586328817E-4</v>
      </c>
      <c r="S127" s="70">
        <v>0.58555089231617785</v>
      </c>
    </row>
    <row r="128" spans="1:19">
      <c r="A128" t="s">
        <v>48</v>
      </c>
      <c r="B128" s="69" t="s">
        <v>168</v>
      </c>
      <c r="C128" s="70">
        <v>2.1161576757044998E-4</v>
      </c>
      <c r="D128" s="70">
        <v>0</v>
      </c>
      <c r="E128" s="70">
        <v>1.6048375102961643E-4</v>
      </c>
      <c r="F128" s="70">
        <v>0</v>
      </c>
      <c r="G128" s="70">
        <v>0</v>
      </c>
      <c r="H128" s="70">
        <v>0</v>
      </c>
      <c r="I128" s="70">
        <v>6.2905635771164974</v>
      </c>
      <c r="J128" s="70">
        <v>0</v>
      </c>
      <c r="K128" s="70">
        <v>0</v>
      </c>
      <c r="L128" s="70">
        <v>1.9214538165304162E-3</v>
      </c>
      <c r="M128" s="70">
        <v>0</v>
      </c>
      <c r="N128" s="70">
        <v>3.1391961679112512E-3</v>
      </c>
      <c r="O128" s="70">
        <v>0</v>
      </c>
      <c r="P128" s="70">
        <v>0.15883184492349756</v>
      </c>
      <c r="Q128" s="70">
        <v>0</v>
      </c>
      <c r="R128" s="70">
        <v>2.2619336159834802E-4</v>
      </c>
      <c r="S128" s="70">
        <v>6.4550543649046972</v>
      </c>
    </row>
    <row r="129" spans="1:19">
      <c r="A129" t="s">
        <v>48</v>
      </c>
      <c r="B129" s="69" t="s">
        <v>169</v>
      </c>
      <c r="C129" s="70">
        <v>1.387453373631331E-4</v>
      </c>
      <c r="D129" s="70">
        <v>1.0655865155394295E-2</v>
      </c>
      <c r="E129" s="70">
        <v>2.8336322263733393E-4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3.9742957238750876E-3</v>
      </c>
      <c r="M129" s="70">
        <v>6.619270422654111E-2</v>
      </c>
      <c r="N129" s="70">
        <v>3.633889988745409E-2</v>
      </c>
      <c r="O129" s="70">
        <v>0</v>
      </c>
      <c r="P129" s="70">
        <v>1.163550817082637E-3</v>
      </c>
      <c r="Q129" s="70">
        <v>0</v>
      </c>
      <c r="R129" s="70">
        <v>2.074887288898708E-4</v>
      </c>
      <c r="S129" s="70">
        <v>0.11895491309923045</v>
      </c>
    </row>
    <row r="130" spans="1:19">
      <c r="A130" t="s">
        <v>48</v>
      </c>
      <c r="B130" s="69" t="s">
        <v>170</v>
      </c>
      <c r="C130" s="70">
        <v>1.5001698887928683E-4</v>
      </c>
      <c r="D130" s="70">
        <v>0</v>
      </c>
      <c r="E130" s="70">
        <v>1.1291312772776507E-4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4.0490944605569013E-3</v>
      </c>
      <c r="M130" s="70">
        <v>0</v>
      </c>
      <c r="N130" s="70">
        <v>1.1606479137782344E-6</v>
      </c>
      <c r="O130" s="70">
        <v>3.7368283063763386E-3</v>
      </c>
      <c r="P130" s="70">
        <v>1.7006745208476559E-3</v>
      </c>
      <c r="Q130" s="70">
        <v>1.0583421516456859E-2</v>
      </c>
      <c r="R130" s="70">
        <v>9.5618223340103725E-3</v>
      </c>
      <c r="S130" s="70">
        <v>2.9895931902728989E-2</v>
      </c>
    </row>
    <row r="131" spans="1:19">
      <c r="A131" t="s">
        <v>48</v>
      </c>
      <c r="B131" s="69" t="s">
        <v>171</v>
      </c>
      <c r="C131" s="70">
        <v>3.7506717885271712E-5</v>
      </c>
      <c r="D131" s="70">
        <v>0</v>
      </c>
      <c r="E131" s="70">
        <v>2.0924843558667305E-4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8.2642065837745804E-5</v>
      </c>
      <c r="M131" s="70">
        <v>0</v>
      </c>
      <c r="N131" s="70">
        <v>0</v>
      </c>
      <c r="O131" s="70">
        <v>0</v>
      </c>
      <c r="P131" s="70">
        <v>1.5544788918049335E-3</v>
      </c>
      <c r="Q131" s="70">
        <v>0</v>
      </c>
      <c r="R131" s="70">
        <v>4.2309933253061871E-2</v>
      </c>
      <c r="S131" s="70">
        <v>4.4193809364116987E-2</v>
      </c>
    </row>
    <row r="132" spans="1:19">
      <c r="A132" t="s">
        <v>48</v>
      </c>
      <c r="B132" s="69" t="s">
        <v>172</v>
      </c>
      <c r="C132" s="70">
        <v>7.3762553404854714E-5</v>
      </c>
      <c r="D132" s="70">
        <v>0</v>
      </c>
      <c r="E132" s="70">
        <v>2.6977390980320592E-4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2.7128007287455347E-2</v>
      </c>
      <c r="N132" s="70">
        <v>0</v>
      </c>
      <c r="O132" s="70">
        <v>0</v>
      </c>
      <c r="P132" s="70">
        <v>1.181990099226482E-3</v>
      </c>
      <c r="Q132" s="70">
        <v>4.8165195429604069E-2</v>
      </c>
      <c r="R132" s="70">
        <v>2.627026185460565</v>
      </c>
      <c r="S132" s="70">
        <v>2.7038449147401025</v>
      </c>
    </row>
    <row r="133" spans="1:19">
      <c r="A133" t="s">
        <v>48</v>
      </c>
      <c r="B133" s="69" t="s">
        <v>173</v>
      </c>
      <c r="C133" s="70">
        <v>1.4735102194318728E-4</v>
      </c>
      <c r="D133" s="70">
        <v>0</v>
      </c>
      <c r="E133" s="70">
        <v>1.8541967352270206E-4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2.6883261785987891</v>
      </c>
      <c r="L133" s="70">
        <v>3.9801253153068927E-3</v>
      </c>
      <c r="M133" s="70">
        <v>8.5886709302513964E-3</v>
      </c>
      <c r="N133" s="70">
        <v>7.4633611179909742E-2</v>
      </c>
      <c r="O133" s="70">
        <v>0</v>
      </c>
      <c r="P133" s="70">
        <v>1.3454246442563544E-3</v>
      </c>
      <c r="Q133" s="70">
        <v>0.6304510963331591</v>
      </c>
      <c r="R133" s="70">
        <v>2.0664949638131702E-3</v>
      </c>
      <c r="S133" s="70">
        <v>3.4097243726610031</v>
      </c>
    </row>
    <row r="134" spans="1:19">
      <c r="A134" t="s">
        <v>48</v>
      </c>
      <c r="B134" s="69" t="s">
        <v>174</v>
      </c>
      <c r="C134" s="70">
        <v>9.6166647561624075E-5</v>
      </c>
      <c r="D134" s="70">
        <v>0</v>
      </c>
      <c r="E134" s="70">
        <v>1.1715710514614841E-4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2.5383835263337318E-3</v>
      </c>
      <c r="M134" s="70">
        <v>0</v>
      </c>
      <c r="N134" s="70">
        <v>0.20623377453844594</v>
      </c>
      <c r="O134" s="70">
        <v>0.28264294032982917</v>
      </c>
      <c r="P134" s="70">
        <v>1.2372509635838469E-3</v>
      </c>
      <c r="Q134" s="70">
        <v>0</v>
      </c>
      <c r="R134" s="70">
        <v>6.8494734816546554E-3</v>
      </c>
      <c r="S134" s="70">
        <v>0.49971514659262084</v>
      </c>
    </row>
    <row r="135" spans="1:19">
      <c r="A135" t="s">
        <v>48</v>
      </c>
      <c r="B135" s="69" t="s">
        <v>175</v>
      </c>
      <c r="C135" s="70">
        <v>1.3334143295384848E-4</v>
      </c>
      <c r="D135" s="70">
        <v>0</v>
      </c>
      <c r="E135" s="70">
        <v>1.2401978956688708E-4</v>
      </c>
      <c r="F135" s="70">
        <v>4.1434107727987168</v>
      </c>
      <c r="G135" s="70">
        <v>0</v>
      </c>
      <c r="H135" s="70">
        <v>0</v>
      </c>
      <c r="I135" s="70">
        <v>0</v>
      </c>
      <c r="J135" s="70">
        <v>2.6827740993692117</v>
      </c>
      <c r="K135" s="70">
        <v>0</v>
      </c>
      <c r="L135" s="70">
        <v>2.1180154414839336E-3</v>
      </c>
      <c r="M135" s="70">
        <v>1.6578272639574045</v>
      </c>
      <c r="N135" s="70">
        <v>0</v>
      </c>
      <c r="O135" s="70">
        <v>0</v>
      </c>
      <c r="P135" s="70">
        <v>9.2984868157941492E-4</v>
      </c>
      <c r="Q135" s="70">
        <v>0.10379660799469104</v>
      </c>
      <c r="R135" s="70">
        <v>0.45900708731475248</v>
      </c>
      <c r="S135" s="70">
        <v>9.0501210567804264</v>
      </c>
    </row>
    <row r="136" spans="1:19">
      <c r="A136" t="s">
        <v>48</v>
      </c>
      <c r="B136" s="69" t="s">
        <v>176</v>
      </c>
      <c r="C136" s="70">
        <v>0.9812837019165741</v>
      </c>
      <c r="D136" s="70">
        <v>0</v>
      </c>
      <c r="E136" s="70">
        <v>1.6509363006100841E-4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2.5210785666605062E-3</v>
      </c>
      <c r="M136" s="70">
        <v>0</v>
      </c>
      <c r="N136" s="70">
        <v>6.7770027556868229E-5</v>
      </c>
      <c r="O136" s="70">
        <v>0.15696746623070013</v>
      </c>
      <c r="P136" s="70">
        <v>1.7233620443164455E-2</v>
      </c>
      <c r="Q136" s="70">
        <v>0.44441478061791395</v>
      </c>
      <c r="R136" s="70">
        <v>7.271315043087867E-3</v>
      </c>
      <c r="S136" s="70">
        <v>1.6099248264756625</v>
      </c>
    </row>
    <row r="137" spans="1:19">
      <c r="A137" t="s">
        <v>48</v>
      </c>
      <c r="B137" s="69" t="s">
        <v>177</v>
      </c>
      <c r="C137" s="70">
        <v>1.5040423932344282E-4</v>
      </c>
      <c r="D137" s="70">
        <v>0</v>
      </c>
      <c r="E137" s="70">
        <v>2.3994624758394423E-4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8.9120534880748892E-3</v>
      </c>
      <c r="L137" s="70">
        <v>7.7180077493999022E-4</v>
      </c>
      <c r="M137" s="70">
        <v>1.0695835161911305E-3</v>
      </c>
      <c r="N137" s="70">
        <v>0.16762646995754071</v>
      </c>
      <c r="O137" s="70">
        <v>0.24046046294636625</v>
      </c>
      <c r="P137" s="70">
        <v>3.1392135549268119E-2</v>
      </c>
      <c r="Q137" s="70">
        <v>0.52536137967804031</v>
      </c>
      <c r="R137" s="70">
        <v>7.4603283781371488E-3</v>
      </c>
      <c r="S137" s="70">
        <v>0.98344456477536824</v>
      </c>
    </row>
    <row r="138" spans="1:19">
      <c r="A138" t="s">
        <v>48</v>
      </c>
      <c r="B138" s="69" t="s">
        <v>178</v>
      </c>
      <c r="C138" s="70">
        <v>6.3694852109108524E-5</v>
      </c>
      <c r="D138" s="70">
        <v>0</v>
      </c>
      <c r="E138" s="70">
        <v>1.4613256189122126E-4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2.875516580276738E-3</v>
      </c>
      <c r="M138" s="70">
        <v>1.3360968207358326E-2</v>
      </c>
      <c r="N138" s="70">
        <v>0.68732962637982986</v>
      </c>
      <c r="O138" s="70">
        <v>0</v>
      </c>
      <c r="P138" s="70">
        <v>1.5828092221994439E-3</v>
      </c>
      <c r="Q138" s="70">
        <v>0</v>
      </c>
      <c r="R138" s="70">
        <v>3.787479189679388E-2</v>
      </c>
      <c r="S138" s="70">
        <v>0.74323353970049766</v>
      </c>
    </row>
    <row r="139" spans="1:19">
      <c r="A139" t="s">
        <v>48</v>
      </c>
      <c r="B139" s="69" t="s">
        <v>179</v>
      </c>
      <c r="C139" s="70">
        <v>6.6681189148098952E-5</v>
      </c>
      <c r="D139" s="70">
        <v>2.1700092219426335</v>
      </c>
      <c r="E139" s="70">
        <v>4.2084376538298329E-5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3.4284024602015961E-3</v>
      </c>
      <c r="M139" s="70">
        <v>1.1628478723459068E-2</v>
      </c>
      <c r="N139" s="70">
        <v>0.84015768884131603</v>
      </c>
      <c r="O139" s="70">
        <v>0</v>
      </c>
      <c r="P139" s="70">
        <v>1.1009465790294826E-3</v>
      </c>
      <c r="Q139" s="70">
        <v>0</v>
      </c>
      <c r="R139" s="70">
        <v>1.5636018924302739</v>
      </c>
      <c r="S139" s="70">
        <v>4.5900353965425893</v>
      </c>
    </row>
    <row r="140" spans="1:19">
      <c r="A140" t="s">
        <v>48</v>
      </c>
      <c r="B140" s="69" t="s">
        <v>180</v>
      </c>
      <c r="C140" s="70">
        <v>5.6002041028513361E-5</v>
      </c>
      <c r="D140" s="70">
        <v>0.59939241499095708</v>
      </c>
      <c r="E140" s="70">
        <v>7.3487171635022719E-5</v>
      </c>
      <c r="F140" s="70">
        <v>0</v>
      </c>
      <c r="G140" s="70">
        <v>1.1653120685315876</v>
      </c>
      <c r="H140" s="70">
        <v>0</v>
      </c>
      <c r="I140" s="70">
        <v>0</v>
      </c>
      <c r="J140" s="70">
        <v>1.9243671159231859</v>
      </c>
      <c r="K140" s="70">
        <v>0</v>
      </c>
      <c r="L140" s="70">
        <v>2.3499149522852036E-3</v>
      </c>
      <c r="M140" s="70">
        <v>7.0544413727315458E-2</v>
      </c>
      <c r="N140" s="70">
        <v>0.48546875903573827</v>
      </c>
      <c r="O140" s="70">
        <v>1.9236837035705889E-2</v>
      </c>
      <c r="P140" s="70">
        <v>1.9285862829633516E-2</v>
      </c>
      <c r="Q140" s="70">
        <v>0.72448133190620378</v>
      </c>
      <c r="R140" s="70">
        <v>1.0440901822742177</v>
      </c>
      <c r="S140" s="70">
        <v>6.0546583904193199</v>
      </c>
    </row>
    <row r="141" spans="1:19">
      <c r="A141" t="s">
        <v>48</v>
      </c>
      <c r="B141" s="69" t="s">
        <v>181</v>
      </c>
      <c r="C141" s="70">
        <v>0.45452669259719958</v>
      </c>
      <c r="D141" s="70">
        <v>1.0050569027944825</v>
      </c>
      <c r="E141" s="70">
        <v>0.8595636157982085</v>
      </c>
      <c r="F141" s="70">
        <v>1.9190534105594068</v>
      </c>
      <c r="G141" s="70">
        <v>0.53972348437252471</v>
      </c>
      <c r="H141" s="70">
        <v>1.1524045618425585</v>
      </c>
      <c r="I141" s="70">
        <v>2.2958568532578703</v>
      </c>
      <c r="J141" s="70">
        <v>0</v>
      </c>
      <c r="K141" s="70">
        <v>1.3008360756980242</v>
      </c>
      <c r="L141" s="70">
        <v>1.5532979197292462E-3</v>
      </c>
      <c r="M141" s="70">
        <v>4.6444163748273724</v>
      </c>
      <c r="N141" s="70">
        <v>1.7910960934993181</v>
      </c>
      <c r="O141" s="70">
        <v>2.2826827882752845</v>
      </c>
      <c r="P141" s="70">
        <v>0.29295199250255166</v>
      </c>
      <c r="Q141" s="70">
        <v>0.36235652740813862</v>
      </c>
      <c r="R141" s="70">
        <v>4.0908982462269705</v>
      </c>
      <c r="S141" s="70">
        <v>22.992976917579483</v>
      </c>
    </row>
    <row r="142" spans="1:19">
      <c r="A142" t="s">
        <v>48</v>
      </c>
      <c r="B142" s="69" t="s">
        <v>182</v>
      </c>
      <c r="C142" s="70">
        <v>7.8804272750865323E-5</v>
      </c>
      <c r="D142" s="70">
        <v>0</v>
      </c>
      <c r="E142" s="70">
        <v>4.6896223249603963E-5</v>
      </c>
      <c r="F142" s="70">
        <v>0</v>
      </c>
      <c r="G142" s="70">
        <v>0</v>
      </c>
      <c r="H142" s="70">
        <v>2.488146213069161</v>
      </c>
      <c r="I142" s="70">
        <v>0</v>
      </c>
      <c r="J142" s="70">
        <v>0</v>
      </c>
      <c r="K142" s="70">
        <v>0</v>
      </c>
      <c r="L142" s="70">
        <v>2.3880435856327153E-5</v>
      </c>
      <c r="M142" s="70">
        <v>2.2478094826112738E-3</v>
      </c>
      <c r="N142" s="70">
        <v>8.2619830791434978E-2</v>
      </c>
      <c r="O142" s="70">
        <v>0</v>
      </c>
      <c r="P142" s="70">
        <v>9.9023826396887671E-2</v>
      </c>
      <c r="Q142" s="70">
        <v>0.13719699695330956</v>
      </c>
      <c r="R142" s="70">
        <v>1.0182911723448207</v>
      </c>
      <c r="S142" s="70">
        <v>3.8276754299700428</v>
      </c>
    </row>
    <row r="143" spans="1:19">
      <c r="A143" t="s">
        <v>48</v>
      </c>
      <c r="B143" s="69" t="s">
        <v>183</v>
      </c>
      <c r="C143" s="70">
        <v>3.4371097284768837E-5</v>
      </c>
      <c r="D143" s="70">
        <v>0</v>
      </c>
      <c r="E143" s="70">
        <v>1.46101776509866E-4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2.8404187021457972E-3</v>
      </c>
      <c r="M143" s="70">
        <v>0.2361484954994495</v>
      </c>
      <c r="N143" s="70">
        <v>0.22589919320421359</v>
      </c>
      <c r="O143" s="70">
        <v>0</v>
      </c>
      <c r="P143" s="70">
        <v>9.205909926076572E-2</v>
      </c>
      <c r="Q143" s="70">
        <v>0</v>
      </c>
      <c r="R143" s="70">
        <v>0.17510896792737896</v>
      </c>
      <c r="S143" s="70">
        <v>0.73223664746768691</v>
      </c>
    </row>
    <row r="144" spans="1:19">
      <c r="A144" t="s">
        <v>48</v>
      </c>
      <c r="B144" s="69" t="s">
        <v>184</v>
      </c>
      <c r="C144" s="70">
        <v>4.4924221151987354E-6</v>
      </c>
      <c r="D144" s="70">
        <v>0</v>
      </c>
      <c r="E144" s="70">
        <v>4.9292748268925379E-5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1.5262230949382172E-3</v>
      </c>
      <c r="M144" s="70">
        <v>8.6080200172602872E-2</v>
      </c>
      <c r="N144" s="70">
        <v>1.5237193019553406</v>
      </c>
      <c r="O144" s="70">
        <v>1.0515466182036306</v>
      </c>
      <c r="P144" s="70">
        <v>0.20529646797650969</v>
      </c>
      <c r="Q144" s="70">
        <v>3.9946630443176367E-2</v>
      </c>
      <c r="R144" s="70">
        <v>1.427620968073029E-4</v>
      </c>
      <c r="S144" s="70">
        <v>2.908311989113372</v>
      </c>
    </row>
    <row r="145" spans="1:19">
      <c r="A145" t="s">
        <v>48</v>
      </c>
      <c r="B145" s="69" t="s">
        <v>185</v>
      </c>
      <c r="C145" s="70">
        <v>6.3392009067797517E-5</v>
      </c>
      <c r="D145" s="70">
        <v>0</v>
      </c>
      <c r="E145" s="70">
        <v>9.7177521471536465E-5</v>
      </c>
      <c r="F145" s="70">
        <v>0.13081709930462893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1.2707116843113226</v>
      </c>
      <c r="N145" s="70">
        <v>5.6308769086784949E-2</v>
      </c>
      <c r="O145" s="70">
        <v>1.4121357331887907E-2</v>
      </c>
      <c r="P145" s="70">
        <v>5.3599930595282785E-4</v>
      </c>
      <c r="Q145" s="70">
        <v>7.9855677102135481E-2</v>
      </c>
      <c r="R145" s="70">
        <v>1.129825043857835E-2</v>
      </c>
      <c r="S145" s="70">
        <v>1.5638094064117922</v>
      </c>
    </row>
    <row r="146" spans="1:19">
      <c r="A146" t="s">
        <v>48</v>
      </c>
      <c r="B146" s="69" t="s">
        <v>186</v>
      </c>
      <c r="C146" s="70">
        <v>1.9722701844138157E-5</v>
      </c>
      <c r="D146" s="70">
        <v>0</v>
      </c>
      <c r="E146" s="70">
        <v>2.2794228248912418E-5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1.0877989861395321E-3</v>
      </c>
      <c r="M146" s="70">
        <v>2.0176400550087479</v>
      </c>
      <c r="N146" s="70">
        <v>0</v>
      </c>
      <c r="O146" s="70">
        <v>0.33290340514064809</v>
      </c>
      <c r="P146" s="70">
        <v>4.7290823101263868E-2</v>
      </c>
      <c r="Q146" s="70">
        <v>0</v>
      </c>
      <c r="R146" s="70">
        <v>6.8537202757568139E-5</v>
      </c>
      <c r="S146" s="70">
        <v>2.3990331363695532</v>
      </c>
    </row>
    <row r="147" spans="1:19">
      <c r="A147" t="s">
        <v>48</v>
      </c>
      <c r="B147" s="69" t="s">
        <v>187</v>
      </c>
      <c r="C147" s="70">
        <v>3.0137801160456945E-5</v>
      </c>
      <c r="D147" s="70">
        <v>0</v>
      </c>
      <c r="E147" s="70">
        <v>4.9235921814272388E-5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4.4573265961815878E-3</v>
      </c>
      <c r="L147" s="70">
        <v>1.4573234741614982E-3</v>
      </c>
      <c r="M147" s="70">
        <v>0.95328079677660327</v>
      </c>
      <c r="N147" s="70">
        <v>0</v>
      </c>
      <c r="O147" s="70">
        <v>0</v>
      </c>
      <c r="P147" s="70">
        <v>6.4635009029245793E-4</v>
      </c>
      <c r="Q147" s="70">
        <v>0</v>
      </c>
      <c r="R147" s="70">
        <v>9.5952507074059668E-5</v>
      </c>
      <c r="S147" s="70">
        <v>0.96001712316729026</v>
      </c>
    </row>
    <row r="148" spans="1:19">
      <c r="A148" t="s">
        <v>48</v>
      </c>
      <c r="B148" s="69" t="s">
        <v>188</v>
      </c>
      <c r="C148" s="70">
        <v>5.2141506087899359E-5</v>
      </c>
      <c r="D148" s="70">
        <v>0</v>
      </c>
      <c r="E148" s="70">
        <v>1.2715912184724232E-4</v>
      </c>
      <c r="F148" s="70">
        <v>6.540854965231091E-2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3.2082306110936543E-4</v>
      </c>
      <c r="M148" s="70">
        <v>1.2439457475557987</v>
      </c>
      <c r="N148" s="70">
        <v>1.2380445489108993E-2</v>
      </c>
      <c r="O148" s="70">
        <v>0.27592805622543537</v>
      </c>
      <c r="P148" s="70">
        <v>1.0208114837141125E-2</v>
      </c>
      <c r="Q148" s="70">
        <v>0</v>
      </c>
      <c r="R148" s="70">
        <v>1.1546741122714366E-4</v>
      </c>
      <c r="S148" s="70">
        <v>1.6084865048600818</v>
      </c>
    </row>
    <row r="149" spans="1:19">
      <c r="A149" t="s">
        <v>48</v>
      </c>
      <c r="B149" s="69" t="s">
        <v>189</v>
      </c>
      <c r="C149" s="70">
        <v>5.9254929068330853E-5</v>
      </c>
      <c r="D149" s="70">
        <v>0</v>
      </c>
      <c r="E149" s="70">
        <v>3.9314948084623325E-5</v>
      </c>
      <c r="F149" s="70">
        <v>5.8066773670930161E-2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4.0459734470665865E-4</v>
      </c>
      <c r="M149" s="70">
        <v>0</v>
      </c>
      <c r="N149" s="70">
        <v>2.2823393591234975E-2</v>
      </c>
      <c r="O149" s="70">
        <v>7.2953410151583853E-2</v>
      </c>
      <c r="P149" s="70">
        <v>6.3080292824224671E-4</v>
      </c>
      <c r="Q149" s="70">
        <v>0</v>
      </c>
      <c r="R149" s="70">
        <v>8.6504917398144698E-6</v>
      </c>
      <c r="S149" s="70">
        <v>0.1549861980556102</v>
      </c>
    </row>
    <row r="150" spans="1:19">
      <c r="A150" t="s">
        <v>48</v>
      </c>
      <c r="B150" s="69" t="s">
        <v>190</v>
      </c>
      <c r="C150" s="70">
        <v>1.5592386984231155E-5</v>
      </c>
      <c r="D150" s="70">
        <v>0</v>
      </c>
      <c r="E150" s="70">
        <v>4.3593046640921784E-5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1.8416108383387808E-3</v>
      </c>
      <c r="M150" s="70">
        <v>0</v>
      </c>
      <c r="N150" s="70">
        <v>7.9358565218241139E-2</v>
      </c>
      <c r="O150" s="70">
        <v>0.49858905836361345</v>
      </c>
      <c r="P150" s="70">
        <v>6.1602805863003596E-4</v>
      </c>
      <c r="Q150" s="70">
        <v>0</v>
      </c>
      <c r="R150" s="70">
        <v>9.820932680071337E-5</v>
      </c>
      <c r="S150" s="70">
        <v>0.58056265723922706</v>
      </c>
    </row>
    <row r="151" spans="1:19">
      <c r="A151" t="s">
        <v>48</v>
      </c>
      <c r="B151" s="69" t="s">
        <v>191</v>
      </c>
      <c r="C151" s="70">
        <v>2.7284606147759405E-5</v>
      </c>
      <c r="D151" s="70">
        <v>0</v>
      </c>
      <c r="E151" s="70">
        <v>2.8955541694131171E-5</v>
      </c>
      <c r="F151" s="70">
        <v>0</v>
      </c>
      <c r="G151" s="70">
        <v>0</v>
      </c>
      <c r="H151" s="70">
        <v>0</v>
      </c>
      <c r="I151" s="70">
        <v>0</v>
      </c>
      <c r="J151" s="70">
        <v>0.30711892046650746</v>
      </c>
      <c r="K151" s="70">
        <v>0</v>
      </c>
      <c r="L151" s="70">
        <v>1.0256447527776658E-3</v>
      </c>
      <c r="M151" s="70">
        <v>0.11577198832711844</v>
      </c>
      <c r="N151" s="70">
        <v>0</v>
      </c>
      <c r="O151" s="70">
        <v>0</v>
      </c>
      <c r="P151" s="70">
        <v>5.0582676138333227E-3</v>
      </c>
      <c r="Q151" s="70">
        <v>0</v>
      </c>
      <c r="R151" s="70">
        <v>9.3923141601948146E-5</v>
      </c>
      <c r="S151" s="70">
        <v>0.42912498444962921</v>
      </c>
    </row>
    <row r="152" spans="1:19">
      <c r="A152" t="s">
        <v>48</v>
      </c>
      <c r="B152" s="69" t="s">
        <v>192</v>
      </c>
      <c r="C152" s="70">
        <v>1.0262949087014306E-5</v>
      </c>
      <c r="D152" s="70">
        <v>0</v>
      </c>
      <c r="E152" s="70">
        <v>1.4174607599315436E-4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1.032933868122754E-3</v>
      </c>
      <c r="M152" s="70">
        <v>3.0585965831164685E-6</v>
      </c>
      <c r="N152" s="70">
        <v>0</v>
      </c>
      <c r="O152" s="70">
        <v>0</v>
      </c>
      <c r="P152" s="70">
        <v>6.2264613637807997E-4</v>
      </c>
      <c r="Q152" s="70">
        <v>0</v>
      </c>
      <c r="R152" s="70">
        <v>1.6489358392561826E-3</v>
      </c>
      <c r="S152" s="70">
        <v>3.4595834654282953E-3</v>
      </c>
    </row>
    <row r="153" spans="1:19">
      <c r="A153" t="s">
        <v>48</v>
      </c>
      <c r="B153" s="69" t="s">
        <v>193</v>
      </c>
      <c r="C153" s="70">
        <v>6.121413383208818E-5</v>
      </c>
      <c r="D153" s="70">
        <v>0</v>
      </c>
      <c r="E153" s="70">
        <v>6.7624445462044491E-5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3.0636902680392097E-4</v>
      </c>
      <c r="M153" s="70">
        <v>0</v>
      </c>
      <c r="N153" s="70">
        <v>9.5477381291271257E-3</v>
      </c>
      <c r="O153" s="70">
        <v>0</v>
      </c>
      <c r="P153" s="70">
        <v>7.6601317672952973E-4</v>
      </c>
      <c r="Q153" s="70">
        <v>0</v>
      </c>
      <c r="R153" s="70">
        <v>0.12742305157279077</v>
      </c>
      <c r="S153" s="70">
        <v>0.13817201048465222</v>
      </c>
    </row>
    <row r="154" spans="1:19">
      <c r="A154" t="s">
        <v>48</v>
      </c>
      <c r="B154" s="69" t="s">
        <v>194</v>
      </c>
      <c r="C154" s="70">
        <v>3.5877676306306228E-5</v>
      </c>
      <c r="D154" s="70">
        <v>0</v>
      </c>
      <c r="E154" s="70">
        <v>5.575794099499376E-5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1.7538135587962245E-3</v>
      </c>
      <c r="M154" s="70">
        <v>2.3969490455989728E-2</v>
      </c>
      <c r="N154" s="70">
        <v>1.6522410874930671E-3</v>
      </c>
      <c r="O154" s="70">
        <v>0</v>
      </c>
      <c r="P154" s="70">
        <v>4.4997677682090398E-4</v>
      </c>
      <c r="Q154" s="70">
        <v>0</v>
      </c>
      <c r="R154" s="70">
        <v>1.3785038753155732E-5</v>
      </c>
      <c r="S154" s="70">
        <v>2.7930942535192571E-2</v>
      </c>
    </row>
    <row r="155" spans="1:19">
      <c r="A155" t="s">
        <v>48</v>
      </c>
      <c r="B155" s="69" t="s">
        <v>195</v>
      </c>
      <c r="C155" s="70">
        <v>3.4981798888722437E-5</v>
      </c>
      <c r="D155" s="70">
        <v>0</v>
      </c>
      <c r="E155" s="70">
        <v>7.8697704484653741E-5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1.0103819860667329E-3</v>
      </c>
      <c r="M155" s="70">
        <v>7.5654747007547485E-5</v>
      </c>
      <c r="N155" s="70">
        <v>0</v>
      </c>
      <c r="O155" s="70">
        <v>0</v>
      </c>
      <c r="P155" s="70">
        <v>5.8459704912650068E-4</v>
      </c>
      <c r="Q155" s="70">
        <v>0</v>
      </c>
      <c r="R155" s="70">
        <v>8.3905290358252671E-3</v>
      </c>
      <c r="S155" s="70">
        <v>1.0174842321475808E-2</v>
      </c>
    </row>
    <row r="156" spans="1:19">
      <c r="A156" t="s">
        <v>48</v>
      </c>
      <c r="B156" s="69" t="s">
        <v>196</v>
      </c>
      <c r="C156" s="70">
        <v>2.383910955305879E-5</v>
      </c>
      <c r="D156" s="70">
        <v>0</v>
      </c>
      <c r="E156" s="70">
        <v>4.8413937946634178E-5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1.8798093358523005E-3</v>
      </c>
      <c r="M156" s="70">
        <v>0</v>
      </c>
      <c r="N156" s="70">
        <v>6.0239784854463352E-3</v>
      </c>
      <c r="O156" s="70">
        <v>0</v>
      </c>
      <c r="P156" s="70">
        <v>3.3447754857718337E-3</v>
      </c>
      <c r="Q156" s="70">
        <v>0</v>
      </c>
      <c r="R156" s="70">
        <v>1.6989599095115437E-2</v>
      </c>
      <c r="S156" s="70">
        <v>2.8310415449823267E-2</v>
      </c>
    </row>
    <row r="157" spans="1:19">
      <c r="A157" t="s">
        <v>48</v>
      </c>
      <c r="B157" s="69" t="s">
        <v>197</v>
      </c>
      <c r="C157" s="70">
        <v>1.3247555791018328E-5</v>
      </c>
      <c r="D157" s="70">
        <v>0</v>
      </c>
      <c r="E157" s="70">
        <v>4.1416298312668687E-5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1.1554343314337245E-3</v>
      </c>
      <c r="M157" s="70">
        <v>0</v>
      </c>
      <c r="N157" s="70">
        <v>0</v>
      </c>
      <c r="O157" s="70">
        <v>4.771651240555741E-2</v>
      </c>
      <c r="P157" s="70">
        <v>4.6717756529801591E-4</v>
      </c>
      <c r="Q157" s="70">
        <v>1.2806480816962562E-4</v>
      </c>
      <c r="R157" s="70">
        <v>1.4484005064474559E-4</v>
      </c>
      <c r="S157" s="70">
        <v>4.9666693015296914E-2</v>
      </c>
    </row>
    <row r="158" spans="1:19">
      <c r="A158" t="s">
        <v>48</v>
      </c>
      <c r="B158" s="69" t="s">
        <v>198</v>
      </c>
      <c r="C158" s="70">
        <v>4.8237032586051498E-5</v>
      </c>
      <c r="D158" s="70">
        <v>0</v>
      </c>
      <c r="E158" s="70">
        <v>1.5298171397759575E-4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1.677767112440165E-2</v>
      </c>
      <c r="Q158" s="70">
        <v>0</v>
      </c>
      <c r="R158" s="70">
        <v>1.5067869869826005</v>
      </c>
      <c r="S158" s="70">
        <v>1.5237658768534175</v>
      </c>
    </row>
    <row r="159" spans="1:19">
      <c r="A159" t="s">
        <v>48</v>
      </c>
      <c r="B159" s="69" t="s">
        <v>199</v>
      </c>
      <c r="C159" s="70">
        <v>2.6437611267304817E-5</v>
      </c>
      <c r="D159" s="70">
        <v>0</v>
      </c>
      <c r="E159" s="70">
        <v>7.3777874053604364E-5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9.6185677579185835E-4</v>
      </c>
      <c r="M159" s="70">
        <v>1.2591290284404977E-3</v>
      </c>
      <c r="N159" s="70">
        <v>0</v>
      </c>
      <c r="O159" s="70">
        <v>0</v>
      </c>
      <c r="P159" s="70">
        <v>3.7021096412104271E-4</v>
      </c>
      <c r="Q159" s="70">
        <v>0</v>
      </c>
      <c r="R159" s="70">
        <v>8.5901252013798057E-5</v>
      </c>
      <c r="S159" s="70">
        <v>2.777313505703205E-3</v>
      </c>
    </row>
    <row r="160" spans="1:19">
      <c r="A160" t="s">
        <v>48</v>
      </c>
      <c r="B160" s="69" t="s">
        <v>200</v>
      </c>
      <c r="C160" s="70">
        <v>3.4248005289505556E-5</v>
      </c>
      <c r="D160" s="70">
        <v>0</v>
      </c>
      <c r="E160" s="70">
        <v>3.0984599437289262E-5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1.3119574360871411E-3</v>
      </c>
      <c r="M160" s="70">
        <v>0</v>
      </c>
      <c r="N160" s="70">
        <v>3.0950609186675138E-8</v>
      </c>
      <c r="O160" s="70">
        <v>0</v>
      </c>
      <c r="P160" s="70">
        <v>2.6791941066051095E-3</v>
      </c>
      <c r="Q160" s="70">
        <v>0</v>
      </c>
      <c r="R160" s="70">
        <v>1.2916180736510796E-5</v>
      </c>
      <c r="S160" s="70">
        <v>4.069331278685695E-3</v>
      </c>
    </row>
    <row r="161" spans="1:19">
      <c r="A161" t="s">
        <v>48</v>
      </c>
      <c r="B161" s="69" t="s">
        <v>201</v>
      </c>
      <c r="C161" s="70">
        <v>0.98209977373068913</v>
      </c>
      <c r="D161" s="70">
        <v>2.1700092219426317</v>
      </c>
      <c r="E161" s="70">
        <v>3.7125400701063977</v>
      </c>
      <c r="F161" s="70">
        <v>9.1180665430663836</v>
      </c>
      <c r="G161" s="70">
        <v>2.534361617917769</v>
      </c>
      <c r="H161" s="70">
        <v>2.4881462130691592</v>
      </c>
      <c r="I161" s="70">
        <v>9.9494899853308887</v>
      </c>
      <c r="J161" s="70">
        <v>8.3097670914864814</v>
      </c>
      <c r="K161" s="70">
        <v>2.6883261785987891</v>
      </c>
      <c r="L161" s="70">
        <v>3.2594483996636114E-2</v>
      </c>
      <c r="M161" s="70">
        <v>9.3056961789556212</v>
      </c>
      <c r="N161" s="70">
        <v>4.6961706981459237</v>
      </c>
      <c r="O161" s="70">
        <v>7.3178187356219304</v>
      </c>
      <c r="P161" s="70">
        <v>0.6602553709307557</v>
      </c>
      <c r="Q161" s="70">
        <v>4.0443642804589617</v>
      </c>
      <c r="R161" s="70">
        <v>15.508308507102036</v>
      </c>
      <c r="S161" s="70">
        <v>83.518014950460895</v>
      </c>
    </row>
    <row r="162" spans="1:19">
      <c r="A162" t="s">
        <v>48</v>
      </c>
      <c r="B162" s="69" t="s">
        <v>202</v>
      </c>
      <c r="C162" s="70">
        <v>2.9836110229197743E-4</v>
      </c>
      <c r="D162" s="70">
        <v>2.1700092219426335</v>
      </c>
      <c r="E162" s="70">
        <v>5.1816585252950631E-4</v>
      </c>
      <c r="F162" s="70">
        <v>0</v>
      </c>
      <c r="G162" s="70">
        <v>0</v>
      </c>
      <c r="H162" s="70">
        <v>2.6157406278613831</v>
      </c>
      <c r="I162" s="70">
        <v>2.0003998750100251</v>
      </c>
      <c r="J162" s="70">
        <v>0</v>
      </c>
      <c r="K162" s="70">
        <v>2.6883261785987909</v>
      </c>
      <c r="L162" s="70">
        <v>1.0786506426544662E-2</v>
      </c>
      <c r="M162" s="70">
        <v>8.5037944200977904</v>
      </c>
      <c r="N162" s="70">
        <v>4.396104102950634</v>
      </c>
      <c r="O162" s="70">
        <v>2.5798811011102742</v>
      </c>
      <c r="P162" s="70">
        <v>0.92386291749022575</v>
      </c>
      <c r="Q162" s="70">
        <v>0.80962541012757328</v>
      </c>
      <c r="R162" s="70">
        <v>1.4666998715059805</v>
      </c>
      <c r="S162" s="70">
        <v>28.166046760077165</v>
      </c>
    </row>
    <row r="163" spans="1:19">
      <c r="A163" t="s">
        <v>48</v>
      </c>
      <c r="B163" s="69" t="s">
        <v>203</v>
      </c>
      <c r="C163" s="70">
        <v>1.0330272784414909</v>
      </c>
      <c r="D163" s="70">
        <v>2.9235721429475099</v>
      </c>
      <c r="E163" s="70">
        <v>1.9534154822248304</v>
      </c>
      <c r="F163" s="70">
        <v>4.3614850239986467</v>
      </c>
      <c r="G163" s="70">
        <v>1.2266442826648287</v>
      </c>
      <c r="H163" s="70">
        <v>0</v>
      </c>
      <c r="I163" s="70">
        <v>5.2178564846769788</v>
      </c>
      <c r="J163" s="70">
        <v>0</v>
      </c>
      <c r="K163" s="70">
        <v>2.8817689786067824</v>
      </c>
      <c r="L163" s="70">
        <v>4.8130010361528974E-3</v>
      </c>
      <c r="M163" s="70">
        <v>9.0954338458786879</v>
      </c>
      <c r="N163" s="70">
        <v>4.3905095509155778</v>
      </c>
      <c r="O163" s="70">
        <v>5.2494110114250958</v>
      </c>
      <c r="P163" s="70">
        <v>0.67621075841896072</v>
      </c>
      <c r="Q163" s="70">
        <v>0.83170376231636745</v>
      </c>
      <c r="R163" s="70">
        <v>8.5482480379344707</v>
      </c>
      <c r="S163" s="70">
        <v>48.394099641486378</v>
      </c>
    </row>
    <row r="164" spans="1:19">
      <c r="A164" t="s">
        <v>48</v>
      </c>
      <c r="B164" s="69" t="s">
        <v>204</v>
      </c>
      <c r="C164" s="70">
        <v>8.7400907183621257E-5</v>
      </c>
      <c r="D164" s="70">
        <v>0</v>
      </c>
      <c r="E164" s="70">
        <v>1.4658146800883287E-4</v>
      </c>
      <c r="F164" s="70">
        <v>0.53608551347164735</v>
      </c>
      <c r="G164" s="70">
        <v>0.19694623149277568</v>
      </c>
      <c r="H164" s="70">
        <v>2.6191012769149058</v>
      </c>
      <c r="I164" s="70">
        <v>2.13375986667738</v>
      </c>
      <c r="J164" s="70">
        <v>4.373561627098141</v>
      </c>
      <c r="K164" s="70">
        <v>0</v>
      </c>
      <c r="L164" s="70">
        <v>4.0041526983660702E-3</v>
      </c>
      <c r="M164" s="70">
        <v>0.26658466134709613</v>
      </c>
      <c r="N164" s="70">
        <v>0.74947891897266672</v>
      </c>
      <c r="O164" s="70">
        <v>1.3311171416674483E-2</v>
      </c>
      <c r="P164" s="70">
        <v>5.5578585444266082E-2</v>
      </c>
      <c r="Q164" s="70">
        <v>1.6542770217320975</v>
      </c>
      <c r="R164" s="70">
        <v>8.2227450179104267E-2</v>
      </c>
      <c r="S164" s="70">
        <v>12.685150459819965</v>
      </c>
    </row>
    <row r="165" spans="1:19">
      <c r="A165" t="s">
        <v>48</v>
      </c>
      <c r="B165" s="69" t="s">
        <v>205</v>
      </c>
      <c r="C165" s="70">
        <v>5.8671922101183327E-5</v>
      </c>
      <c r="D165" s="70">
        <v>0</v>
      </c>
      <c r="E165" s="70">
        <v>1.2771117258125742E-4</v>
      </c>
      <c r="F165" s="70">
        <v>0.20422305275110375</v>
      </c>
      <c r="G165" s="70">
        <v>0</v>
      </c>
      <c r="H165" s="70">
        <v>8.9316090354554234E-2</v>
      </c>
      <c r="I165" s="70">
        <v>0</v>
      </c>
      <c r="J165" s="70">
        <v>0</v>
      </c>
      <c r="K165" s="70">
        <v>0</v>
      </c>
      <c r="L165" s="70">
        <v>4.1751062826822505E-3</v>
      </c>
      <c r="M165" s="70">
        <v>5.1482560186954629E-2</v>
      </c>
      <c r="N165" s="70">
        <v>0.37739551920762437</v>
      </c>
      <c r="O165" s="70">
        <v>0</v>
      </c>
      <c r="P165" s="70">
        <v>4.6000998927695491E-3</v>
      </c>
      <c r="Q165" s="70">
        <v>1.4515276070005356E-2</v>
      </c>
      <c r="R165" s="70">
        <v>8.3513209789344955E-2</v>
      </c>
      <c r="S165" s="70">
        <v>0.82940729762970022</v>
      </c>
    </row>
    <row r="166" spans="1:19">
      <c r="A166" t="s">
        <v>48</v>
      </c>
      <c r="B166" s="69" t="s">
        <v>206</v>
      </c>
      <c r="C166" s="70">
        <v>2.3887055238702715E-5</v>
      </c>
      <c r="D166" s="70">
        <v>0</v>
      </c>
      <c r="E166" s="70">
        <v>4.3740274669801238E-5</v>
      </c>
      <c r="F166" s="70">
        <v>0</v>
      </c>
      <c r="G166" s="70">
        <v>0</v>
      </c>
      <c r="H166" s="70">
        <v>3.4025177277925422E-2</v>
      </c>
      <c r="I166" s="70">
        <v>0</v>
      </c>
      <c r="J166" s="70">
        <v>0</v>
      </c>
      <c r="K166" s="70">
        <v>0</v>
      </c>
      <c r="L166" s="70">
        <v>1.0432869265777356E-3</v>
      </c>
      <c r="M166" s="70">
        <v>0.34745730468877412</v>
      </c>
      <c r="N166" s="70">
        <v>9.6818994566234551E-3</v>
      </c>
      <c r="O166" s="70">
        <v>9.981652126916174E-2</v>
      </c>
      <c r="P166" s="70">
        <v>6.9304226533972724E-3</v>
      </c>
      <c r="Q166" s="70">
        <v>0</v>
      </c>
      <c r="R166" s="70">
        <v>4.610016892178237E-2</v>
      </c>
      <c r="S166" s="70">
        <v>0.54512240852420746</v>
      </c>
    </row>
    <row r="167" spans="1:19">
      <c r="A167" t="s">
        <v>48</v>
      </c>
      <c r="B167" s="69" t="s">
        <v>207</v>
      </c>
      <c r="C167" s="70">
        <v>1.5056072349750593E-5</v>
      </c>
      <c r="D167" s="70">
        <v>0</v>
      </c>
      <c r="E167" s="70">
        <v>4.2409307436486188E-5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8.1263021970201521E-4</v>
      </c>
      <c r="M167" s="70">
        <v>0.24076265621512505</v>
      </c>
      <c r="N167" s="70">
        <v>0.48598719677159607</v>
      </c>
      <c r="O167" s="70">
        <v>4.3253975678368306E-2</v>
      </c>
      <c r="P167" s="70">
        <v>7.2594588066721144E-3</v>
      </c>
      <c r="Q167" s="70">
        <v>1.6220968017803372E-2</v>
      </c>
      <c r="R167" s="70">
        <v>4.8631163280504097E-2</v>
      </c>
      <c r="S167" s="70">
        <v>0.8429855143695022</v>
      </c>
    </row>
    <row r="168" spans="1:19">
      <c r="A168" t="s">
        <v>48</v>
      </c>
      <c r="B168" s="69" t="s">
        <v>208</v>
      </c>
      <c r="C168" s="70">
        <v>1.1908217011580291E-5</v>
      </c>
      <c r="D168" s="70">
        <v>0</v>
      </c>
      <c r="E168" s="70">
        <v>1.1938669906896848E-5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1.8272098622773569E-4</v>
      </c>
      <c r="M168" s="70">
        <v>2.0430763605006064E-2</v>
      </c>
      <c r="N168" s="70">
        <v>0.15663522462716628</v>
      </c>
      <c r="O168" s="70">
        <v>6.8458666839184446E-2</v>
      </c>
      <c r="P168" s="70">
        <v>6.5356942021097097E-2</v>
      </c>
      <c r="Q168" s="70">
        <v>3.4324610323643867E-3</v>
      </c>
      <c r="R168" s="70">
        <v>2.6461819583090573E-2</v>
      </c>
      <c r="S168" s="70">
        <v>0.34098244558094848</v>
      </c>
    </row>
    <row r="169" spans="1:19">
      <c r="A169" t="s">
        <v>48</v>
      </c>
      <c r="B169" s="69" t="s">
        <v>209</v>
      </c>
      <c r="C169" s="70">
        <v>1.4937211194165911E-5</v>
      </c>
      <c r="D169" s="70">
        <v>0.10655865155395006</v>
      </c>
      <c r="E169" s="70">
        <v>1.8468684576333771E-5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1.8070242957495708E-2</v>
      </c>
      <c r="L169" s="70">
        <v>2.0139979832656252E-4</v>
      </c>
      <c r="M169" s="70">
        <v>4.8571771098082195E-2</v>
      </c>
      <c r="N169" s="70">
        <v>8.8066139373133012E-3</v>
      </c>
      <c r="O169" s="70">
        <v>7.9481967695350875E-2</v>
      </c>
      <c r="P169" s="70">
        <v>2.2791382428977158E-4</v>
      </c>
      <c r="Q169" s="70">
        <v>0</v>
      </c>
      <c r="R169" s="70">
        <v>5.790090701049877E-2</v>
      </c>
      <c r="S169" s="70">
        <v>0.31985287377108307</v>
      </c>
    </row>
    <row r="170" spans="1:19">
      <c r="A170" t="s">
        <v>48</v>
      </c>
      <c r="B170" s="69" t="s">
        <v>210</v>
      </c>
      <c r="C170" s="70">
        <v>1.2172063129867183E-5</v>
      </c>
      <c r="D170" s="70">
        <v>0</v>
      </c>
      <c r="E170" s="70">
        <v>2.9695245288507977E-5</v>
      </c>
      <c r="F170" s="70">
        <v>0</v>
      </c>
      <c r="G170" s="70">
        <v>6.112124425637866E-2</v>
      </c>
      <c r="H170" s="70">
        <v>0</v>
      </c>
      <c r="I170" s="70">
        <v>0</v>
      </c>
      <c r="J170" s="70">
        <v>0</v>
      </c>
      <c r="K170" s="70">
        <v>0</v>
      </c>
      <c r="L170" s="70">
        <v>8.5407217725652629E-4</v>
      </c>
      <c r="M170" s="70">
        <v>1.380183795565415E-2</v>
      </c>
      <c r="N170" s="70">
        <v>0.10301938918329157</v>
      </c>
      <c r="O170" s="70">
        <v>3.030948526131283E-3</v>
      </c>
      <c r="P170" s="70">
        <v>1.1357658348927657E-2</v>
      </c>
      <c r="Q170" s="70">
        <v>0</v>
      </c>
      <c r="R170" s="70">
        <v>9.3478717766188879E-3</v>
      </c>
      <c r="S170" s="70">
        <v>0.20257488953268421</v>
      </c>
    </row>
    <row r="171" spans="1:19">
      <c r="A171" t="s">
        <v>48</v>
      </c>
      <c r="B171" s="69" t="s">
        <v>211</v>
      </c>
      <c r="C171" s="70">
        <v>2.6068098648579507E-6</v>
      </c>
      <c r="D171" s="70">
        <v>0</v>
      </c>
      <c r="E171" s="70">
        <v>8.0287748467355868E-6</v>
      </c>
      <c r="F171" s="70">
        <v>0</v>
      </c>
      <c r="G171" s="70">
        <v>0</v>
      </c>
      <c r="H171" s="70">
        <v>0</v>
      </c>
      <c r="I171" s="70">
        <v>0.35562664444623238</v>
      </c>
      <c r="J171" s="70">
        <v>0</v>
      </c>
      <c r="K171" s="70">
        <v>0</v>
      </c>
      <c r="L171" s="70">
        <v>2.6438836723130521E-4</v>
      </c>
      <c r="M171" s="70">
        <v>7.9853191978997984E-3</v>
      </c>
      <c r="N171" s="70">
        <v>2.8320842003779489E-3</v>
      </c>
      <c r="O171" s="70">
        <v>0</v>
      </c>
      <c r="P171" s="70">
        <v>5.2623581605359959E-4</v>
      </c>
      <c r="Q171" s="70">
        <v>2.5454412594410059E-3</v>
      </c>
      <c r="R171" s="70">
        <v>3.0620703533891458E-2</v>
      </c>
      <c r="S171" s="70">
        <v>0.40041145240581955</v>
      </c>
    </row>
    <row r="172" spans="1:19">
      <c r="A172" t="s">
        <v>48</v>
      </c>
      <c r="B172" s="69" t="s">
        <v>212</v>
      </c>
      <c r="C172" s="70">
        <v>5.9201717874657334E-6</v>
      </c>
      <c r="D172" s="70">
        <v>0</v>
      </c>
      <c r="E172" s="70">
        <v>9.1298256350569318E-6</v>
      </c>
      <c r="F172" s="70">
        <v>0.22975093434498461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1.6081713016546928E-4</v>
      </c>
      <c r="M172" s="70">
        <v>1.9759316033116647E-3</v>
      </c>
      <c r="N172" s="70">
        <v>7.5576332981725614E-2</v>
      </c>
      <c r="O172" s="70">
        <v>2.0399271362805393E-3</v>
      </c>
      <c r="P172" s="70">
        <v>1.052114744481969E-4</v>
      </c>
      <c r="Q172" s="70">
        <v>1.4721198452374296E-3</v>
      </c>
      <c r="R172" s="70">
        <v>0.21464444447381226</v>
      </c>
      <c r="S172" s="70">
        <v>0.52574076898736166</v>
      </c>
    </row>
    <row r="173" spans="1:19">
      <c r="A173" t="s">
        <v>48</v>
      </c>
      <c r="B173" s="69" t="s">
        <v>213</v>
      </c>
      <c r="C173" s="70">
        <v>9.1007954949873238E-8</v>
      </c>
      <c r="D173" s="70">
        <v>0</v>
      </c>
      <c r="E173" s="70">
        <v>2.2372322234787134E-6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1.2241071674945729</v>
      </c>
      <c r="M173" s="70">
        <v>2.2457792797510479E-2</v>
      </c>
      <c r="N173" s="70">
        <v>4.6612892748129298E-2</v>
      </c>
      <c r="O173" s="70">
        <v>0.11946578553003917</v>
      </c>
      <c r="P173" s="70">
        <v>0.21673604489615172</v>
      </c>
      <c r="Q173" s="70">
        <v>7.0374942056226075E-3</v>
      </c>
      <c r="R173" s="70">
        <v>3.9999776609278115E-2</v>
      </c>
      <c r="S173" s="70">
        <v>1.6764192825213513</v>
      </c>
    </row>
    <row r="174" spans="1:19">
      <c r="A174" t="s">
        <v>48</v>
      </c>
      <c r="B174" s="69" t="s">
        <v>214</v>
      </c>
      <c r="C174" s="70">
        <v>1.8230302565314105E-6</v>
      </c>
      <c r="D174" s="70">
        <v>0</v>
      </c>
      <c r="E174" s="70">
        <v>3.447325028105297E-6</v>
      </c>
      <c r="F174" s="70">
        <v>0</v>
      </c>
      <c r="G174" s="70">
        <v>0</v>
      </c>
      <c r="H174" s="70">
        <v>3.8278324437667877E-2</v>
      </c>
      <c r="I174" s="70">
        <v>0</v>
      </c>
      <c r="J174" s="70">
        <v>0</v>
      </c>
      <c r="K174" s="70">
        <v>0</v>
      </c>
      <c r="L174" s="70">
        <v>7.7019092568519909E-5</v>
      </c>
      <c r="M174" s="70">
        <v>0.16808583884001393</v>
      </c>
      <c r="N174" s="70">
        <v>7.6864820423740099E-2</v>
      </c>
      <c r="O174" s="70">
        <v>2.5253585571363146E-3</v>
      </c>
      <c r="P174" s="70">
        <v>9.1821940754073239E-3</v>
      </c>
      <c r="Q174" s="70">
        <v>4.4736443096624612E-3</v>
      </c>
      <c r="R174" s="70">
        <v>1.9639370017920044E-2</v>
      </c>
      <c r="S174" s="70">
        <v>0.31913184010943496</v>
      </c>
    </row>
    <row r="175" spans="1:19">
      <c r="A175" t="s">
        <v>48</v>
      </c>
      <c r="B175" s="69" t="s">
        <v>215</v>
      </c>
      <c r="C175" s="70">
        <v>4.2005619249607662E-7</v>
      </c>
      <c r="D175" s="70">
        <v>0</v>
      </c>
      <c r="E175" s="70">
        <v>7.9432046362626352E-7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3.5857047979703793E-5</v>
      </c>
      <c r="M175" s="70">
        <v>3.7894813513190684E-3</v>
      </c>
      <c r="N175" s="70">
        <v>6.8198311558891334E-2</v>
      </c>
      <c r="O175" s="70">
        <v>1.2059275869503949E-2</v>
      </c>
      <c r="P175" s="70">
        <v>0.10990850500962779</v>
      </c>
      <c r="Q175" s="70">
        <v>0</v>
      </c>
      <c r="R175" s="70">
        <v>2.4121030873487825E-2</v>
      </c>
      <c r="S175" s="70">
        <v>0.21811367608745513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2.8047768097252401E-3</v>
      </c>
      <c r="N176" s="70">
        <v>1.2730784410308615E-2</v>
      </c>
      <c r="O176" s="70">
        <v>2.7814787455092471E-2</v>
      </c>
      <c r="P176" s="70">
        <v>1.8265443955797878E-2</v>
      </c>
      <c r="Q176" s="70">
        <v>2.5861969322280132E-2</v>
      </c>
      <c r="R176" s="70">
        <v>2.3417705834923197E-2</v>
      </c>
      <c r="S176" s="70">
        <v>0.11089546778816839</v>
      </c>
    </row>
    <row r="177" spans="1:19">
      <c r="A177" t="s">
        <v>48</v>
      </c>
      <c r="B177" s="69" t="s">
        <v>217</v>
      </c>
      <c r="C177" s="70">
        <v>0.18811570989655202</v>
      </c>
      <c r="D177" s="70">
        <v>0</v>
      </c>
      <c r="E177" s="70">
        <v>2.2934764025706045E-6</v>
      </c>
      <c r="F177" s="70">
        <v>0</v>
      </c>
      <c r="G177" s="70">
        <v>0</v>
      </c>
      <c r="H177" s="70">
        <v>0</v>
      </c>
      <c r="I177" s="70">
        <v>0</v>
      </c>
      <c r="J177" s="70">
        <v>0.62101252300215748</v>
      </c>
      <c r="K177" s="70">
        <v>1.0842145774493162E-2</v>
      </c>
      <c r="L177" s="70">
        <v>7.022628789066232E-5</v>
      </c>
      <c r="M177" s="70">
        <v>4.9120021640760569E-3</v>
      </c>
      <c r="N177" s="70">
        <v>2.8106843113206992E-4</v>
      </c>
      <c r="O177" s="70">
        <v>4.6911921637786236E-2</v>
      </c>
      <c r="P177" s="70">
        <v>2.0783805568541425E-2</v>
      </c>
      <c r="Q177" s="70">
        <v>2.059476619418632E-3</v>
      </c>
      <c r="R177" s="70">
        <v>6.4412155268485094E-3</v>
      </c>
      <c r="S177" s="70">
        <v>0.90143238838550133</v>
      </c>
    </row>
    <row r="178" spans="1:19">
      <c r="A178" t="s">
        <v>48</v>
      </c>
      <c r="B178" s="69" t="s">
        <v>218</v>
      </c>
      <c r="C178" s="70">
        <v>1.2832117164407464E-6</v>
      </c>
      <c r="D178" s="70">
        <v>0</v>
      </c>
      <c r="E178" s="70">
        <v>2.4265356302066721E-6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3.4470441110462602E-2</v>
      </c>
      <c r="M178" s="70">
        <v>4.0705659990294407E-3</v>
      </c>
      <c r="N178" s="70">
        <v>3.7083902661905199E-4</v>
      </c>
      <c r="O178" s="70">
        <v>4.3262642555326636E-2</v>
      </c>
      <c r="P178" s="70">
        <v>0.14047737916453684</v>
      </c>
      <c r="Q178" s="70">
        <v>9.1532294196383646E-4</v>
      </c>
      <c r="R178" s="70">
        <v>3.7922543250360263E-2</v>
      </c>
      <c r="S178" s="70">
        <v>0.26149344379564354</v>
      </c>
    </row>
    <row r="179" spans="1:19">
      <c r="A179" t="s">
        <v>48</v>
      </c>
      <c r="B179" s="69" t="s">
        <v>219</v>
      </c>
      <c r="C179" s="70">
        <v>2.2404154807365018E-3</v>
      </c>
      <c r="D179" s="70">
        <v>0</v>
      </c>
      <c r="E179" s="70">
        <v>1.8145307759301232E-2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4.8187314553338467E-3</v>
      </c>
      <c r="L179" s="70">
        <v>3.421190627506121E-4</v>
      </c>
      <c r="M179" s="70">
        <v>2.7415690849821317E-2</v>
      </c>
      <c r="N179" s="70">
        <v>3.3834927190611097E-2</v>
      </c>
      <c r="O179" s="70">
        <v>0.11812588716590966</v>
      </c>
      <c r="P179" s="70">
        <v>0.36584113742830482</v>
      </c>
      <c r="Q179" s="70">
        <v>0.11610910691814347</v>
      </c>
      <c r="R179" s="70">
        <v>5.7284606322006937E-2</v>
      </c>
      <c r="S179" s="70">
        <v>0.74415792963282001</v>
      </c>
    </row>
    <row r="180" spans="1:19">
      <c r="A180" t="s">
        <v>48</v>
      </c>
      <c r="B180" s="69" t="s">
        <v>220</v>
      </c>
      <c r="C180" s="70">
        <v>1.3797440914231629E-6</v>
      </c>
      <c r="D180" s="70">
        <v>0</v>
      </c>
      <c r="E180" s="70">
        <v>4.5884176803667742E-4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0.64434294951312765</v>
      </c>
      <c r="M180" s="70">
        <v>4.5943883025643117E-3</v>
      </c>
      <c r="N180" s="70">
        <v>1.4447644961990136E-4</v>
      </c>
      <c r="O180" s="70">
        <v>0.10873943435362321</v>
      </c>
      <c r="P180" s="70">
        <v>1.1618687976238107E-3</v>
      </c>
      <c r="Q180" s="70">
        <v>1.192971815910937E-3</v>
      </c>
      <c r="R180" s="70">
        <v>2.0388136886140273E-3</v>
      </c>
      <c r="S180" s="70">
        <v>0.76267512443314445</v>
      </c>
    </row>
    <row r="181" spans="1:19">
      <c r="A181" t="s">
        <v>48</v>
      </c>
      <c r="B181" s="69" t="s">
        <v>221</v>
      </c>
      <c r="C181" s="70">
        <v>9.900973802642099E-2</v>
      </c>
      <c r="D181" s="70">
        <v>0</v>
      </c>
      <c r="E181" s="70">
        <v>9.5501593536724272E-3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8.0806933741683906E-5</v>
      </c>
      <c r="M181" s="70">
        <v>2.0662188884159605E-3</v>
      </c>
      <c r="N181" s="70">
        <v>0</v>
      </c>
      <c r="O181" s="70">
        <v>2.1927245593289513E-2</v>
      </c>
      <c r="P181" s="70">
        <v>3.9832144711908768E-2</v>
      </c>
      <c r="Q181" s="70">
        <v>6.067186248218448E-3</v>
      </c>
      <c r="R181" s="70">
        <v>4.0017653546158272E-2</v>
      </c>
      <c r="S181" s="70">
        <v>0.21855115330174613</v>
      </c>
    </row>
    <row r="182" spans="1:19">
      <c r="A182" t="s">
        <v>48</v>
      </c>
      <c r="B182" s="69" t="s">
        <v>222</v>
      </c>
      <c r="C182" s="70">
        <v>1.3978031955254266E-2</v>
      </c>
      <c r="D182" s="70">
        <v>0</v>
      </c>
      <c r="E182" s="70">
        <v>2.2820790457203088E-3</v>
      </c>
      <c r="F182" s="70">
        <v>13.659380335929434</v>
      </c>
      <c r="G182" s="70">
        <v>4.3586760807957319</v>
      </c>
      <c r="H182" s="70">
        <v>0</v>
      </c>
      <c r="I182" s="70">
        <v>1.3922783130069689</v>
      </c>
      <c r="J182" s="70">
        <v>0.63983108430522151</v>
      </c>
      <c r="K182" s="70">
        <v>0.15359706513869398</v>
      </c>
      <c r="L182" s="70">
        <v>0.17183807747010071</v>
      </c>
      <c r="M182" s="70">
        <v>3.2499522974377584</v>
      </c>
      <c r="N182" s="70">
        <v>0.30721397994931365</v>
      </c>
      <c r="O182" s="70">
        <v>1.3691540519211998</v>
      </c>
      <c r="P182" s="70">
        <v>0.38482886022551099</v>
      </c>
      <c r="Q182" s="70">
        <v>0.19125038215090484</v>
      </c>
      <c r="R182" s="70">
        <v>1.767220063365329</v>
      </c>
      <c r="S182" s="70">
        <v>27.66148070269719</v>
      </c>
    </row>
    <row r="183" spans="1:19">
      <c r="A183" t="s">
        <v>48</v>
      </c>
      <c r="B183" s="69" t="s">
        <v>223</v>
      </c>
      <c r="C183" s="70">
        <v>0.31449524634856729</v>
      </c>
      <c r="D183" s="70">
        <v>0.38627511188305874</v>
      </c>
      <c r="E183" s="70">
        <v>5.1326974902327294E-2</v>
      </c>
      <c r="F183" s="70">
        <v>0</v>
      </c>
      <c r="G183" s="70">
        <v>0</v>
      </c>
      <c r="H183" s="70">
        <v>2.3481038827940868</v>
      </c>
      <c r="I183" s="70">
        <v>0</v>
      </c>
      <c r="J183" s="70">
        <v>0.95974662645786424</v>
      </c>
      <c r="K183" s="70">
        <v>6.0234143191628675E-3</v>
      </c>
      <c r="L183" s="70">
        <v>3.865618874107863</v>
      </c>
      <c r="M183" s="70">
        <v>0.11440227374244216</v>
      </c>
      <c r="N183" s="70">
        <v>0.57667868570341696</v>
      </c>
      <c r="O183" s="70">
        <v>5.3396296158808809E-2</v>
      </c>
      <c r="P183" s="70">
        <v>1.6105222935952384</v>
      </c>
      <c r="Q183" s="70">
        <v>0.18576905142658617</v>
      </c>
      <c r="R183" s="70">
        <v>0.24511959524650706</v>
      </c>
      <c r="S183" s="70">
        <v>10.717478326686091</v>
      </c>
    </row>
    <row r="184" spans="1:19">
      <c r="A184" t="s">
        <v>48</v>
      </c>
      <c r="B184" s="69" t="s">
        <v>224</v>
      </c>
      <c r="C184" s="70">
        <v>2.8903812676617235E-8</v>
      </c>
      <c r="D184" s="70">
        <v>0</v>
      </c>
      <c r="E184" s="70">
        <v>5.4656709380651591E-8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2.4673016767451372E-6</v>
      </c>
      <c r="M184" s="70">
        <v>6.8009420586179203E-4</v>
      </c>
      <c r="N184" s="70">
        <v>0</v>
      </c>
      <c r="O184" s="70">
        <v>0</v>
      </c>
      <c r="P184" s="70">
        <v>5.6988633900800778E-7</v>
      </c>
      <c r="Q184" s="70">
        <v>7.0808798950494634E-5</v>
      </c>
      <c r="R184" s="70">
        <v>1.4178698393152445E-7</v>
      </c>
      <c r="S184" s="70">
        <v>7.5416554022922355E-4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3.2837724958559779E-2</v>
      </c>
      <c r="P10" s="70">
        <v>0</v>
      </c>
      <c r="Q10" s="70">
        <v>0</v>
      </c>
      <c r="R10" s="70">
        <v>0</v>
      </c>
      <c r="S10" s="70">
        <v>3.2837724958559779E-2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9.6657795994086816E-6</v>
      </c>
      <c r="Q11" s="70">
        <v>0</v>
      </c>
      <c r="R11" s="70">
        <v>0</v>
      </c>
      <c r="S11" s="70">
        <v>9.6657795994117834E-6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1.7157075623488606E-4</v>
      </c>
      <c r="Q12" s="70">
        <v>0</v>
      </c>
      <c r="R12" s="70">
        <v>0</v>
      </c>
      <c r="S12" s="70">
        <v>1.715707562348831E-4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1.87916950279512E-3</v>
      </c>
      <c r="Q13" s="70">
        <v>0</v>
      </c>
      <c r="R13" s="70">
        <v>0</v>
      </c>
      <c r="S13" s="70">
        <v>1.879169502795118E-3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2.9674016433883246E-2</v>
      </c>
      <c r="Q14" s="70">
        <v>0</v>
      </c>
      <c r="R14" s="70">
        <v>0</v>
      </c>
      <c r="S14" s="70">
        <v>2.967401643388326E-2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4.6616241621192607E-2</v>
      </c>
      <c r="Q15" s="70">
        <v>0</v>
      </c>
      <c r="R15" s="70">
        <v>0</v>
      </c>
      <c r="S15" s="70">
        <v>4.66162416211926E-2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3.78569970648511E-2</v>
      </c>
      <c r="Q16" s="70">
        <v>0</v>
      </c>
      <c r="R16" s="70">
        <v>0</v>
      </c>
      <c r="S16" s="70">
        <v>3.7856997064850989E-2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2.8655170452833181E-2</v>
      </c>
      <c r="Q17" s="70">
        <v>0</v>
      </c>
      <c r="R17" s="70">
        <v>0</v>
      </c>
      <c r="S17" s="70">
        <v>2.8655170452833362E-2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1.8436261486597216E-2</v>
      </c>
      <c r="Q18" s="70">
        <v>0</v>
      </c>
      <c r="R18" s="70">
        <v>0</v>
      </c>
      <c r="S18" s="70">
        <v>1.8436261486597189E-2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0.11467407236469337</v>
      </c>
      <c r="Q19" s="70">
        <v>0</v>
      </c>
      <c r="R19" s="70">
        <v>0</v>
      </c>
      <c r="S19" s="70">
        <v>0.11467407236469351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2.5260629245966282E-2</v>
      </c>
      <c r="Q20" s="70">
        <v>0</v>
      </c>
      <c r="R20" s="70">
        <v>0</v>
      </c>
      <c r="S20" s="70">
        <v>2.5260629245966615E-2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1.1701338974673181E-2</v>
      </c>
      <c r="Q21" s="70">
        <v>0</v>
      </c>
      <c r="R21" s="70">
        <v>0</v>
      </c>
      <c r="S21" s="70">
        <v>1.1701338974673181E-2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2.2181259927423702E-2</v>
      </c>
      <c r="Q22" s="70">
        <v>0</v>
      </c>
      <c r="R22" s="70">
        <v>0</v>
      </c>
      <c r="S22" s="70">
        <v>2.218125992742348E-2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0.14670077121523256</v>
      </c>
      <c r="Q23" s="70">
        <v>0</v>
      </c>
      <c r="R23" s="70">
        <v>0</v>
      </c>
      <c r="S23" s="70">
        <v>0.14670077121523217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0.15669892054298057</v>
      </c>
      <c r="Q24" s="70">
        <v>0</v>
      </c>
      <c r="R24" s="70">
        <v>0</v>
      </c>
      <c r="S24" s="70">
        <v>0.15669892054298218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0.11636439412349597</v>
      </c>
      <c r="Q25" s="70">
        <v>0</v>
      </c>
      <c r="R25" s="70">
        <v>1.6540376489944962E-2</v>
      </c>
      <c r="S25" s="70">
        <v>0.13290477061343897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9.5422480319028447E-2</v>
      </c>
      <c r="Q26" s="70">
        <v>0</v>
      </c>
      <c r="R26" s="70">
        <v>9.953467531970267E-2</v>
      </c>
      <c r="S26" s="70">
        <v>0.19495715563873051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8.4884842148787887E-2</v>
      </c>
      <c r="Q27" s="70">
        <v>0</v>
      </c>
      <c r="R27" s="70">
        <v>0.10200910250750818</v>
      </c>
      <c r="S27" s="70">
        <v>0.18689394465629494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7.4912969543182162E-2</v>
      </c>
      <c r="Q28" s="70">
        <v>0</v>
      </c>
      <c r="R28" s="70">
        <v>6.3749506478900514E-2</v>
      </c>
      <c r="S28" s="70">
        <v>0.13866247602208115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8.5872562896611715E-2</v>
      </c>
      <c r="Q29" s="70">
        <v>0</v>
      </c>
      <c r="R29" s="70">
        <v>5.3975153191232528E-2</v>
      </c>
      <c r="S29" s="70">
        <v>0.13984771608784441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0.30680108483204749</v>
      </c>
      <c r="Q30" s="70">
        <v>0</v>
      </c>
      <c r="R30" s="70">
        <v>4.4964558359150086E-2</v>
      </c>
      <c r="S30" s="70">
        <v>0.35176564319119974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0.39425737653473347</v>
      </c>
      <c r="Q31" s="70">
        <v>0</v>
      </c>
      <c r="R31" s="70">
        <v>3.5182565996146109E-2</v>
      </c>
      <c r="S31" s="70">
        <v>0.42943994253088658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0.48008268196180892</v>
      </c>
      <c r="Q32" s="70">
        <v>0</v>
      </c>
      <c r="R32" s="70">
        <v>3.5034022537107912E-2</v>
      </c>
      <c r="S32" s="70">
        <v>0.51511670449891955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0.76013696316818802</v>
      </c>
      <c r="Q33" s="70">
        <v>0</v>
      </c>
      <c r="R33" s="70">
        <v>2.1594081555981248E-2</v>
      </c>
      <c r="S33" s="70">
        <v>0.7817310447241681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1.4596424141029387</v>
      </c>
      <c r="Q34" s="70">
        <v>0</v>
      </c>
      <c r="R34" s="70">
        <v>2.6738932157727713E-2</v>
      </c>
      <c r="S34" s="70">
        <v>1.4863813462606688</v>
      </c>
    </row>
    <row r="35" spans="1:19">
      <c r="A35" t="s">
        <v>48</v>
      </c>
      <c r="B35" s="69" t="s">
        <v>74</v>
      </c>
      <c r="C35" s="70">
        <v>0</v>
      </c>
      <c r="D35" s="70">
        <v>0.67325846499117203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1.6474686701799639</v>
      </c>
      <c r="Q35" s="70">
        <v>0</v>
      </c>
      <c r="R35" s="70">
        <v>1.8217480138843056E-2</v>
      </c>
      <c r="S35" s="70">
        <v>2.3389446153099458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1.158067917000265</v>
      </c>
      <c r="Q36" s="70">
        <v>0</v>
      </c>
      <c r="R36" s="70">
        <v>1.5143082559152088E-2</v>
      </c>
      <c r="S36" s="70">
        <v>1.1732109995594282</v>
      </c>
    </row>
    <row r="37" spans="1:19">
      <c r="A37" t="s">
        <v>48</v>
      </c>
      <c r="B37" s="69" t="s">
        <v>76</v>
      </c>
      <c r="C37" s="70">
        <v>0</v>
      </c>
      <c r="D37" s="70">
        <v>0.63117981092918718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1.2427912828266077</v>
      </c>
      <c r="N37" s="70">
        <v>0</v>
      </c>
      <c r="O37" s="70">
        <v>0</v>
      </c>
      <c r="P37" s="70">
        <v>0.916745812632346</v>
      </c>
      <c r="Q37" s="70">
        <v>0</v>
      </c>
      <c r="R37" s="70">
        <v>1.1015493881609273E-2</v>
      </c>
      <c r="S37" s="70">
        <v>2.8017324002697084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1.2427912828266134</v>
      </c>
      <c r="N38" s="70">
        <v>0</v>
      </c>
      <c r="O38" s="70">
        <v>0</v>
      </c>
      <c r="P38" s="70">
        <v>1.0689386776604977</v>
      </c>
      <c r="Q38" s="70">
        <v>0</v>
      </c>
      <c r="R38" s="70">
        <v>8.6514009966630612E-3</v>
      </c>
      <c r="S38" s="70">
        <v>2.3203813614838253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1.1246038689465259</v>
      </c>
      <c r="Q39" s="70">
        <v>0</v>
      </c>
      <c r="R39" s="70">
        <v>8.8548393382359425E-3</v>
      </c>
      <c r="S39" s="70">
        <v>1.1334587082847793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3.2837724958559779E-2</v>
      </c>
      <c r="P40" s="70">
        <v>1.4047057877575835</v>
      </c>
      <c r="Q40" s="70">
        <v>0</v>
      </c>
      <c r="R40" s="70">
        <v>1.0277087741252466E-2</v>
      </c>
      <c r="S40" s="70">
        <v>1.4478206004574421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1.5398842178729744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1.1814655813396531</v>
      </c>
      <c r="Q41" s="70">
        <v>0</v>
      </c>
      <c r="R41" s="70">
        <v>4.7280641732870832E-3</v>
      </c>
      <c r="S41" s="70">
        <v>2.726077863385953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3.1084297876531337E-2</v>
      </c>
      <c r="F42" s="70">
        <v>0</v>
      </c>
      <c r="G42" s="70">
        <v>0</v>
      </c>
      <c r="H42" s="70">
        <v>0</v>
      </c>
      <c r="I42" s="70">
        <v>1.4436414542559499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1.0273940322260131</v>
      </c>
      <c r="Q42" s="70">
        <v>0</v>
      </c>
      <c r="R42" s="70">
        <v>6.2788283316044247E-3</v>
      </c>
      <c r="S42" s="70">
        <v>2.5083986126901223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0.23791277603489486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0.95782871492058652</v>
      </c>
      <c r="L43" s="70">
        <v>0</v>
      </c>
      <c r="M43" s="70">
        <v>0</v>
      </c>
      <c r="N43" s="70">
        <v>0</v>
      </c>
      <c r="O43" s="70">
        <v>0</v>
      </c>
      <c r="P43" s="70">
        <v>0.8539657378658756</v>
      </c>
      <c r="Q43" s="70">
        <v>0</v>
      </c>
      <c r="R43" s="70">
        <v>1.9572937405926472E-2</v>
      </c>
      <c r="S43" s="70">
        <v>2.0692801662273048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0.26463624191290275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3.474671698345011E-2</v>
      </c>
      <c r="M44" s="70">
        <v>0</v>
      </c>
      <c r="N44" s="70">
        <v>0</v>
      </c>
      <c r="O44" s="70">
        <v>0</v>
      </c>
      <c r="P44" s="70">
        <v>0.68595195526387975</v>
      </c>
      <c r="Q44" s="70">
        <v>0</v>
      </c>
      <c r="R44" s="70">
        <v>1.9423652220504017E-2</v>
      </c>
      <c r="S44" s="70">
        <v>1.0047585663807332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0.17327601066608567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6.416337812702419E-2</v>
      </c>
      <c r="M45" s="70">
        <v>0</v>
      </c>
      <c r="N45" s="70">
        <v>0</v>
      </c>
      <c r="O45" s="70">
        <v>0</v>
      </c>
      <c r="P45" s="70">
        <v>0.64467709621509961</v>
      </c>
      <c r="Q45" s="70">
        <v>0</v>
      </c>
      <c r="R45" s="70">
        <v>1.6464771680985812E-2</v>
      </c>
      <c r="S45" s="70">
        <v>0.89858125668916244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0.1334381220324774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0.71837153619043981</v>
      </c>
      <c r="L46" s="70">
        <v>0.14338504108226849</v>
      </c>
      <c r="M46" s="70">
        <v>0.83906600266075015</v>
      </c>
      <c r="N46" s="70">
        <v>0</v>
      </c>
      <c r="O46" s="70">
        <v>0</v>
      </c>
      <c r="P46" s="70">
        <v>0.62653530546945646</v>
      </c>
      <c r="Q46" s="70">
        <v>0</v>
      </c>
      <c r="R46" s="70">
        <v>1.3146052118460982E-2</v>
      </c>
      <c r="S46" s="70">
        <v>2.4739420595537602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0.12365326594540949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0.23601474909194747</v>
      </c>
      <c r="M47" s="70">
        <v>0</v>
      </c>
      <c r="N47" s="70">
        <v>0</v>
      </c>
      <c r="O47" s="70">
        <v>0</v>
      </c>
      <c r="P47" s="70">
        <v>0.64766715990485224</v>
      </c>
      <c r="Q47" s="70">
        <v>0</v>
      </c>
      <c r="R47" s="70">
        <v>2.7429501606818563E-2</v>
      </c>
      <c r="S47" s="70">
        <v>1.0347646765490914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9.5126290861405338E-2</v>
      </c>
      <c r="F48" s="70">
        <v>0</v>
      </c>
      <c r="G48" s="70">
        <v>0.27691040130582462</v>
      </c>
      <c r="H48" s="70">
        <v>0</v>
      </c>
      <c r="I48" s="70">
        <v>0</v>
      </c>
      <c r="J48" s="70">
        <v>0</v>
      </c>
      <c r="K48" s="70">
        <v>0</v>
      </c>
      <c r="L48" s="70">
        <v>9.3459567984782776E-2</v>
      </c>
      <c r="M48" s="70">
        <v>0.83906600266074571</v>
      </c>
      <c r="N48" s="70">
        <v>0</v>
      </c>
      <c r="O48" s="70">
        <v>1.2141768876128298</v>
      </c>
      <c r="P48" s="70">
        <v>0.51625399297051189</v>
      </c>
      <c r="Q48" s="70">
        <v>0</v>
      </c>
      <c r="R48" s="70">
        <v>3.675425252995157E-2</v>
      </c>
      <c r="S48" s="70">
        <v>3.0717473959260033</v>
      </c>
    </row>
    <row r="49" spans="1:19">
      <c r="A49" t="s">
        <v>48</v>
      </c>
      <c r="B49" s="69" t="s">
        <v>88</v>
      </c>
      <c r="C49" s="70">
        <v>0</v>
      </c>
      <c r="D49" s="70">
        <v>0</v>
      </c>
      <c r="E49" s="70">
        <v>8.9551093135294746E-2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8.5407879986657664E-2</v>
      </c>
      <c r="M49" s="70">
        <v>1.0699465424650612E-3</v>
      </c>
      <c r="N49" s="70">
        <v>0</v>
      </c>
      <c r="O49" s="70">
        <v>0</v>
      </c>
      <c r="P49" s="70">
        <v>0.42723111008058012</v>
      </c>
      <c r="Q49" s="70">
        <v>0</v>
      </c>
      <c r="R49" s="70">
        <v>4.2423000841747549E-2</v>
      </c>
      <c r="S49" s="70">
        <v>0.64568303058670296</v>
      </c>
    </row>
    <row r="50" spans="1:19">
      <c r="A50" t="s">
        <v>48</v>
      </c>
      <c r="B50" s="69" t="s">
        <v>89</v>
      </c>
      <c r="C50" s="70">
        <v>2.0243456761446263E-3</v>
      </c>
      <c r="D50" s="70">
        <v>0</v>
      </c>
      <c r="E50" s="70">
        <v>6.2613231935500391E-2</v>
      </c>
      <c r="F50" s="70">
        <v>0</v>
      </c>
      <c r="G50" s="70">
        <v>0.41536560195873701</v>
      </c>
      <c r="H50" s="70">
        <v>0</v>
      </c>
      <c r="I50" s="70">
        <v>0</v>
      </c>
      <c r="J50" s="70">
        <v>0</v>
      </c>
      <c r="K50" s="70">
        <v>0</v>
      </c>
      <c r="L50" s="70">
        <v>0.11541720978796488</v>
      </c>
      <c r="M50" s="70">
        <v>1.2967741570052205E-2</v>
      </c>
      <c r="N50" s="70">
        <v>0</v>
      </c>
      <c r="O50" s="70">
        <v>1.8212653314192462</v>
      </c>
      <c r="P50" s="70">
        <v>0.69939624454260496</v>
      </c>
      <c r="Q50" s="70">
        <v>0</v>
      </c>
      <c r="R50" s="70">
        <v>2.6010320109434937E-2</v>
      </c>
      <c r="S50" s="70">
        <v>3.1550600269996067</v>
      </c>
    </row>
    <row r="51" spans="1:19">
      <c r="A51" t="s">
        <v>48</v>
      </c>
      <c r="B51" s="69" t="s">
        <v>90</v>
      </c>
      <c r="C51" s="70">
        <v>0</v>
      </c>
      <c r="D51" s="70">
        <v>0</v>
      </c>
      <c r="E51" s="70">
        <v>6.7990224590686266E-2</v>
      </c>
      <c r="F51" s="70">
        <v>0</v>
      </c>
      <c r="G51" s="70">
        <v>0.31192206124104382</v>
      </c>
      <c r="H51" s="70">
        <v>0</v>
      </c>
      <c r="I51" s="70">
        <v>0</v>
      </c>
      <c r="J51" s="70">
        <v>0</v>
      </c>
      <c r="K51" s="70">
        <v>0</v>
      </c>
      <c r="L51" s="70">
        <v>9.8015275235339705E-2</v>
      </c>
      <c r="M51" s="70">
        <v>1.7582395469651679E-2</v>
      </c>
      <c r="N51" s="70">
        <v>0</v>
      </c>
      <c r="O51" s="70">
        <v>0</v>
      </c>
      <c r="P51" s="70">
        <v>1.1111449209473143</v>
      </c>
      <c r="Q51" s="70">
        <v>0</v>
      </c>
      <c r="R51" s="70">
        <v>4.7413304448153393E-2</v>
      </c>
      <c r="S51" s="70">
        <v>1.6540681819322387</v>
      </c>
    </row>
    <row r="52" spans="1:19">
      <c r="A52" t="s">
        <v>48</v>
      </c>
      <c r="B52" s="69" t="s">
        <v>91</v>
      </c>
      <c r="C52" s="70">
        <v>0.11020267527444906</v>
      </c>
      <c r="D52" s="70">
        <v>0</v>
      </c>
      <c r="E52" s="70">
        <v>4.9303232889884585E-2</v>
      </c>
      <c r="F52" s="70">
        <v>0</v>
      </c>
      <c r="G52" s="70">
        <v>0.46788309186156574</v>
      </c>
      <c r="H52" s="70">
        <v>0</v>
      </c>
      <c r="I52" s="70">
        <v>0</v>
      </c>
      <c r="J52" s="70">
        <v>0</v>
      </c>
      <c r="K52" s="70">
        <v>0</v>
      </c>
      <c r="L52" s="70">
        <v>8.4476087061499228E-2</v>
      </c>
      <c r="M52" s="70">
        <v>1.2935392527975154E-3</v>
      </c>
      <c r="N52" s="70">
        <v>0</v>
      </c>
      <c r="O52" s="70">
        <v>0</v>
      </c>
      <c r="P52" s="70">
        <v>1.3720975757134504</v>
      </c>
      <c r="Q52" s="70">
        <v>0</v>
      </c>
      <c r="R52" s="70">
        <v>0.10634586984505634</v>
      </c>
      <c r="S52" s="70">
        <v>2.1916020718986147</v>
      </c>
    </row>
    <row r="53" spans="1:19">
      <c r="A53" t="s">
        <v>48</v>
      </c>
      <c r="B53" s="69" t="s">
        <v>92</v>
      </c>
      <c r="C53" s="70">
        <v>0.15740307843175921</v>
      </c>
      <c r="D53" s="70">
        <v>0</v>
      </c>
      <c r="E53" s="70">
        <v>4.7433510618196895E-2</v>
      </c>
      <c r="F53" s="70">
        <v>0</v>
      </c>
      <c r="G53" s="70">
        <v>0.31192206124104382</v>
      </c>
      <c r="H53" s="70">
        <v>0</v>
      </c>
      <c r="I53" s="70">
        <v>0</v>
      </c>
      <c r="J53" s="70">
        <v>0</v>
      </c>
      <c r="K53" s="70">
        <v>0</v>
      </c>
      <c r="L53" s="70">
        <v>9.3491508452830607E-2</v>
      </c>
      <c r="M53" s="70">
        <v>6.5469478685562521E-3</v>
      </c>
      <c r="N53" s="70">
        <v>0</v>
      </c>
      <c r="O53" s="70">
        <v>0</v>
      </c>
      <c r="P53" s="70">
        <v>1.1819391859297994</v>
      </c>
      <c r="Q53" s="70">
        <v>0</v>
      </c>
      <c r="R53" s="70">
        <v>0.10879090743272912</v>
      </c>
      <c r="S53" s="70">
        <v>1.9075271999750356</v>
      </c>
    </row>
    <row r="54" spans="1:19">
      <c r="A54" t="s">
        <v>48</v>
      </c>
      <c r="B54" s="69" t="s">
        <v>93</v>
      </c>
      <c r="C54" s="70">
        <v>0.11665539831094629</v>
      </c>
      <c r="D54" s="70">
        <v>0.75838309849580332</v>
      </c>
      <c r="E54" s="70">
        <v>3.8324976533447908E-2</v>
      </c>
      <c r="F54" s="70">
        <v>0.90662632115607178</v>
      </c>
      <c r="G54" s="70">
        <v>1.0917272143436534</v>
      </c>
      <c r="H54" s="70">
        <v>0</v>
      </c>
      <c r="I54" s="70">
        <v>0</v>
      </c>
      <c r="J54" s="70">
        <v>0</v>
      </c>
      <c r="K54" s="70">
        <v>2.3850108836134472</v>
      </c>
      <c r="L54" s="70">
        <v>0.10511046109638689</v>
      </c>
      <c r="M54" s="70">
        <v>1.5399794208664552E-2</v>
      </c>
      <c r="N54" s="70">
        <v>0</v>
      </c>
      <c r="O54" s="70">
        <v>0</v>
      </c>
      <c r="P54" s="70">
        <v>1.355579525865533</v>
      </c>
      <c r="Q54" s="70">
        <v>0</v>
      </c>
      <c r="R54" s="70">
        <v>0.10211911405531349</v>
      </c>
      <c r="S54" s="70">
        <v>6.8749367876792036</v>
      </c>
    </row>
    <row r="55" spans="1:19">
      <c r="A55" t="s">
        <v>48</v>
      </c>
      <c r="B55" s="69" t="s">
        <v>94</v>
      </c>
      <c r="C55" s="70">
        <v>0.11246389037023435</v>
      </c>
      <c r="D55" s="70">
        <v>0</v>
      </c>
      <c r="E55" s="70">
        <v>3.810295278658038E-2</v>
      </c>
      <c r="F55" s="70">
        <v>0</v>
      </c>
      <c r="G55" s="70">
        <v>0.46788309186156551</v>
      </c>
      <c r="H55" s="70">
        <v>0</v>
      </c>
      <c r="I55" s="70">
        <v>1.7345822224316265</v>
      </c>
      <c r="J55" s="70">
        <v>0</v>
      </c>
      <c r="K55" s="70">
        <v>0</v>
      </c>
      <c r="L55" s="70">
        <v>9.1215311472505167E-2</v>
      </c>
      <c r="M55" s="70">
        <v>2.2297003685816996E-2</v>
      </c>
      <c r="N55" s="70">
        <v>0</v>
      </c>
      <c r="O55" s="70">
        <v>0.36898140250029376</v>
      </c>
      <c r="P55" s="70">
        <v>2.3839099711764398</v>
      </c>
      <c r="Q55" s="70">
        <v>0</v>
      </c>
      <c r="R55" s="70">
        <v>0.11143060299373331</v>
      </c>
      <c r="S55" s="70">
        <v>5.3308664492786306</v>
      </c>
    </row>
    <row r="56" spans="1:19">
      <c r="A56" t="s">
        <v>48</v>
      </c>
      <c r="B56" s="69" t="s">
        <v>95</v>
      </c>
      <c r="C56" s="70">
        <v>1.1911058297536345</v>
      </c>
      <c r="D56" s="70">
        <v>1.4693672533355771</v>
      </c>
      <c r="E56" s="70">
        <v>4.417695916086295E-2</v>
      </c>
      <c r="F56" s="70">
        <v>0</v>
      </c>
      <c r="G56" s="70">
        <v>0.46788309186156596</v>
      </c>
      <c r="H56" s="70">
        <v>0</v>
      </c>
      <c r="I56" s="70">
        <v>0</v>
      </c>
      <c r="J56" s="70">
        <v>0</v>
      </c>
      <c r="K56" s="70">
        <v>1.788758162710085</v>
      </c>
      <c r="L56" s="70">
        <v>4.0180672214755075E-2</v>
      </c>
      <c r="M56" s="70">
        <v>6.5325029859906181E-3</v>
      </c>
      <c r="N56" s="70">
        <v>0</v>
      </c>
      <c r="O56" s="70">
        <v>0</v>
      </c>
      <c r="P56" s="70">
        <v>2.1270304763860075</v>
      </c>
      <c r="Q56" s="70">
        <v>0</v>
      </c>
      <c r="R56" s="70">
        <v>0.16060643974813815</v>
      </c>
      <c r="S56" s="70">
        <v>7.2956413881564757</v>
      </c>
    </row>
    <row r="57" spans="1:19">
      <c r="A57" t="s">
        <v>48</v>
      </c>
      <c r="B57" s="69" t="s">
        <v>96</v>
      </c>
      <c r="C57" s="70">
        <v>9.629801926542858E-2</v>
      </c>
      <c r="D57" s="70">
        <v>1.5167661969916062</v>
      </c>
      <c r="E57" s="70">
        <v>4.2523336651577814E-2</v>
      </c>
      <c r="F57" s="70">
        <v>1.3599394817341333</v>
      </c>
      <c r="G57" s="70">
        <v>0</v>
      </c>
      <c r="H57" s="70">
        <v>0</v>
      </c>
      <c r="I57" s="70">
        <v>3.3607530559613172</v>
      </c>
      <c r="J57" s="70">
        <v>0</v>
      </c>
      <c r="K57" s="70">
        <v>0.11357194683873573</v>
      </c>
      <c r="L57" s="70">
        <v>4.3665473708542235E-2</v>
      </c>
      <c r="M57" s="70">
        <v>3.1730124257309811E-2</v>
      </c>
      <c r="N57" s="70">
        <v>2.4988020451909283E-3</v>
      </c>
      <c r="O57" s="70">
        <v>0</v>
      </c>
      <c r="P57" s="70">
        <v>3.0424565860726993</v>
      </c>
      <c r="Q57" s="70">
        <v>0</v>
      </c>
      <c r="R57" s="70">
        <v>0.20659746572964277</v>
      </c>
      <c r="S57" s="70">
        <v>9.8168004892566998</v>
      </c>
    </row>
    <row r="58" spans="1:19">
      <c r="A58" t="s">
        <v>48</v>
      </c>
      <c r="B58" s="69" t="s">
        <v>97</v>
      </c>
      <c r="C58" s="70">
        <v>9.4225801007918664E-2</v>
      </c>
      <c r="D58" s="70">
        <v>0.71098415483977284</v>
      </c>
      <c r="E58" s="70">
        <v>7.3123061056121763E-2</v>
      </c>
      <c r="F58" s="70">
        <v>0</v>
      </c>
      <c r="G58" s="70">
        <v>0</v>
      </c>
      <c r="H58" s="70">
        <v>0</v>
      </c>
      <c r="I58" s="70">
        <v>1.7345822224316265</v>
      </c>
      <c r="J58" s="70">
        <v>0</v>
      </c>
      <c r="K58" s="70">
        <v>0.39750181393558037</v>
      </c>
      <c r="L58" s="70">
        <v>2.7480761259602193E-2</v>
      </c>
      <c r="M58" s="70">
        <v>3.5853200621251524E-2</v>
      </c>
      <c r="N58" s="70">
        <v>0.18501578545858818</v>
      </c>
      <c r="O58" s="70">
        <v>0</v>
      </c>
      <c r="P58" s="70">
        <v>3.2996686999301268</v>
      </c>
      <c r="Q58" s="70">
        <v>0</v>
      </c>
      <c r="R58" s="70">
        <v>0.17900969412074574</v>
      </c>
      <c r="S58" s="70">
        <v>6.7374451946613192</v>
      </c>
    </row>
    <row r="59" spans="1:19">
      <c r="A59" t="s">
        <v>48</v>
      </c>
      <c r="B59" s="69" t="s">
        <v>98</v>
      </c>
      <c r="C59" s="70">
        <v>1.1750832620746832</v>
      </c>
      <c r="D59" s="70">
        <v>0.71098415483977373</v>
      </c>
      <c r="E59" s="70">
        <v>7.9087130057709176E-2</v>
      </c>
      <c r="F59" s="70">
        <v>0</v>
      </c>
      <c r="G59" s="70">
        <v>0</v>
      </c>
      <c r="H59" s="70">
        <v>0</v>
      </c>
      <c r="I59" s="70">
        <v>3.3607530559613181</v>
      </c>
      <c r="J59" s="70">
        <v>0</v>
      </c>
      <c r="K59" s="70">
        <v>0</v>
      </c>
      <c r="L59" s="70">
        <v>5.0606746164948646E-2</v>
      </c>
      <c r="M59" s="70">
        <v>0.72798438196260928</v>
      </c>
      <c r="N59" s="70">
        <v>1.1500410968750097E-2</v>
      </c>
      <c r="O59" s="70">
        <v>0.36898140250029332</v>
      </c>
      <c r="P59" s="70">
        <v>2.8533409574564814</v>
      </c>
      <c r="Q59" s="70">
        <v>0</v>
      </c>
      <c r="R59" s="70">
        <v>0.3833051366128819</v>
      </c>
      <c r="S59" s="70">
        <v>9.7216266385993748</v>
      </c>
    </row>
    <row r="60" spans="1:19">
      <c r="A60" t="s">
        <v>48</v>
      </c>
      <c r="B60" s="69" t="s">
        <v>99</v>
      </c>
      <c r="C60" s="70">
        <v>0.44159377117683274</v>
      </c>
      <c r="D60" s="70">
        <v>0.71098415483977373</v>
      </c>
      <c r="E60" s="70">
        <v>2.1088092721175706</v>
      </c>
      <c r="F60" s="70">
        <v>0</v>
      </c>
      <c r="G60" s="70">
        <v>0</v>
      </c>
      <c r="H60" s="70">
        <v>0</v>
      </c>
      <c r="I60" s="70">
        <v>1.6261708335296898</v>
      </c>
      <c r="J60" s="70">
        <v>1.1048316146492994</v>
      </c>
      <c r="K60" s="70">
        <v>0.23424214035489399</v>
      </c>
      <c r="L60" s="70">
        <v>2.0453389387013132E-2</v>
      </c>
      <c r="M60" s="70">
        <v>0.10123575560873821</v>
      </c>
      <c r="N60" s="70">
        <v>0</v>
      </c>
      <c r="O60" s="70">
        <v>1.3676935055868658</v>
      </c>
      <c r="P60" s="70">
        <v>2.4636876527462377</v>
      </c>
      <c r="Q60" s="70">
        <v>0</v>
      </c>
      <c r="R60" s="70">
        <v>0.19528096137368278</v>
      </c>
      <c r="S60" s="70">
        <v>10.374983051370663</v>
      </c>
    </row>
    <row r="61" spans="1:19">
      <c r="A61" t="s">
        <v>48</v>
      </c>
      <c r="B61" s="69" t="s">
        <v>101</v>
      </c>
      <c r="C61" s="70">
        <v>0.54412475268984517</v>
      </c>
      <c r="D61" s="70">
        <v>0</v>
      </c>
      <c r="E61" s="70">
        <v>8.0693052107362551E-2</v>
      </c>
      <c r="F61" s="70">
        <v>0</v>
      </c>
      <c r="G61" s="70">
        <v>0</v>
      </c>
      <c r="H61" s="70">
        <v>0</v>
      </c>
      <c r="I61" s="70">
        <v>1.6261708335296898</v>
      </c>
      <c r="J61" s="70">
        <v>0</v>
      </c>
      <c r="K61" s="70">
        <v>0.14906318022584308</v>
      </c>
      <c r="L61" s="70">
        <v>3.7407388596509383E-2</v>
      </c>
      <c r="M61" s="70">
        <v>2.6282374299686495E-3</v>
      </c>
      <c r="N61" s="70">
        <v>0.2554556432734425</v>
      </c>
      <c r="O61" s="70">
        <v>1.4334060458444098</v>
      </c>
      <c r="P61" s="70">
        <v>1.9293205645798963</v>
      </c>
      <c r="Q61" s="70">
        <v>0</v>
      </c>
      <c r="R61" s="70">
        <v>0.32853994554324029</v>
      </c>
      <c r="S61" s="70">
        <v>6.3868096438195749</v>
      </c>
    </row>
    <row r="62" spans="1:19">
      <c r="A62" t="s">
        <v>48</v>
      </c>
      <c r="B62" s="69" t="s">
        <v>102</v>
      </c>
      <c r="C62" s="70">
        <v>0.30828742965257661</v>
      </c>
      <c r="D62" s="70">
        <v>0</v>
      </c>
      <c r="E62" s="70">
        <v>0.69265794221050703</v>
      </c>
      <c r="F62" s="70">
        <v>0</v>
      </c>
      <c r="G62" s="70">
        <v>0</v>
      </c>
      <c r="H62" s="70">
        <v>0</v>
      </c>
      <c r="I62" s="70">
        <v>0</v>
      </c>
      <c r="J62" s="70">
        <v>0.82862371098697452</v>
      </c>
      <c r="K62" s="70">
        <v>0</v>
      </c>
      <c r="L62" s="70">
        <v>0.19305617120326057</v>
      </c>
      <c r="M62" s="70">
        <v>4.594332682827762E-2</v>
      </c>
      <c r="N62" s="70">
        <v>4.9337542788958078E-3</v>
      </c>
      <c r="O62" s="70">
        <v>3.4192337639671671</v>
      </c>
      <c r="P62" s="70">
        <v>1.7785338233338734</v>
      </c>
      <c r="Q62" s="70">
        <v>0</v>
      </c>
      <c r="R62" s="70">
        <v>0.7666718315792056</v>
      </c>
      <c r="S62" s="70">
        <v>8.0379417540411282</v>
      </c>
    </row>
    <row r="63" spans="1:19">
      <c r="A63" t="s">
        <v>48</v>
      </c>
      <c r="B63" s="69" t="s">
        <v>103</v>
      </c>
      <c r="C63" s="70">
        <v>0.39933462584037116</v>
      </c>
      <c r="D63" s="70">
        <v>0</v>
      </c>
      <c r="E63" s="70">
        <v>1.2462314986327359</v>
      </c>
      <c r="F63" s="70">
        <v>0</v>
      </c>
      <c r="G63" s="70">
        <v>0</v>
      </c>
      <c r="H63" s="70">
        <v>0</v>
      </c>
      <c r="I63" s="70">
        <v>0</v>
      </c>
      <c r="J63" s="70">
        <v>1.2445229682256471</v>
      </c>
      <c r="K63" s="70">
        <v>0</v>
      </c>
      <c r="L63" s="70">
        <v>0.94931337870893717</v>
      </c>
      <c r="M63" s="70">
        <v>1.4008416537659265</v>
      </c>
      <c r="N63" s="70">
        <v>2.8901819656784289E-2</v>
      </c>
      <c r="O63" s="70">
        <v>1.3676935055868658</v>
      </c>
      <c r="P63" s="70">
        <v>4.129794921326841</v>
      </c>
      <c r="Q63" s="70">
        <v>0</v>
      </c>
      <c r="R63" s="70">
        <v>0.67198734903827129</v>
      </c>
      <c r="S63" s="70">
        <v>11.438621720782592</v>
      </c>
    </row>
    <row r="64" spans="1:19">
      <c r="A64" t="s">
        <v>48</v>
      </c>
      <c r="B64" s="69" t="s">
        <v>104</v>
      </c>
      <c r="C64" s="70">
        <v>0.60173300743551827</v>
      </c>
      <c r="D64" s="70">
        <v>0</v>
      </c>
      <c r="E64" s="70">
        <v>1.2933121390524684</v>
      </c>
      <c r="F64" s="70">
        <v>0</v>
      </c>
      <c r="G64" s="70">
        <v>0</v>
      </c>
      <c r="H64" s="70">
        <v>0</v>
      </c>
      <c r="I64" s="70">
        <v>0</v>
      </c>
      <c r="J64" s="70">
        <v>2.1779151943948829</v>
      </c>
      <c r="K64" s="70">
        <v>0</v>
      </c>
      <c r="L64" s="70">
        <v>1.4855650106289646</v>
      </c>
      <c r="M64" s="70">
        <v>1.5768428405435131E-2</v>
      </c>
      <c r="N64" s="70">
        <v>4.4687190640328778E-2</v>
      </c>
      <c r="O64" s="70">
        <v>4.10383585614737</v>
      </c>
      <c r="P64" s="70">
        <v>9.5688333786858522</v>
      </c>
      <c r="Q64" s="70">
        <v>0</v>
      </c>
      <c r="R64" s="70">
        <v>0.4401328494693022</v>
      </c>
      <c r="S64" s="70">
        <v>19.731783054861168</v>
      </c>
    </row>
    <row r="65" spans="1:19">
      <c r="A65" t="s">
        <v>48</v>
      </c>
      <c r="B65" s="69" t="s">
        <v>105</v>
      </c>
      <c r="C65" s="70">
        <v>0.42748040807859056</v>
      </c>
      <c r="D65" s="70">
        <v>0</v>
      </c>
      <c r="E65" s="70">
        <v>0.83128777149426103</v>
      </c>
      <c r="F65" s="70">
        <v>0</v>
      </c>
      <c r="G65" s="70">
        <v>0</v>
      </c>
      <c r="H65" s="70">
        <v>0</v>
      </c>
      <c r="I65" s="70">
        <v>0</v>
      </c>
      <c r="J65" s="70">
        <v>2.1779151943948829</v>
      </c>
      <c r="K65" s="70">
        <v>0</v>
      </c>
      <c r="L65" s="70">
        <v>2.1331396167910581</v>
      </c>
      <c r="M65" s="70">
        <v>1.400212367313225</v>
      </c>
      <c r="N65" s="70">
        <v>3.8867665403108376E-4</v>
      </c>
      <c r="O65" s="70">
        <v>0</v>
      </c>
      <c r="P65" s="70">
        <v>6.5351742246010289</v>
      </c>
      <c r="Q65" s="70">
        <v>0</v>
      </c>
      <c r="R65" s="70">
        <v>0.33234182726593353</v>
      </c>
      <c r="S65" s="70">
        <v>13.837940086593392</v>
      </c>
    </row>
    <row r="66" spans="1:19">
      <c r="A66" t="s">
        <v>100</v>
      </c>
      <c r="B66" s="69" t="s">
        <v>106</v>
      </c>
      <c r="C66" s="70">
        <v>0.26013229607130128</v>
      </c>
      <c r="D66" s="70">
        <v>0</v>
      </c>
      <c r="E66" s="70">
        <v>0.58673066780341276</v>
      </c>
      <c r="F66" s="70">
        <v>0</v>
      </c>
      <c r="G66" s="70">
        <v>0</v>
      </c>
      <c r="H66" s="70">
        <v>0</v>
      </c>
      <c r="I66" s="70">
        <v>0</v>
      </c>
      <c r="J66" s="70">
        <v>2.1779151943948829</v>
      </c>
      <c r="K66" s="70">
        <v>0</v>
      </c>
      <c r="L66" s="70">
        <v>1.3462297844675906</v>
      </c>
      <c r="M66" s="70">
        <v>1.1880615013073026E-2</v>
      </c>
      <c r="N66" s="70">
        <v>0</v>
      </c>
      <c r="O66" s="70">
        <v>2.0515402583802995</v>
      </c>
      <c r="P66" s="70">
        <v>4.2228858313922473</v>
      </c>
      <c r="Q66" s="70">
        <v>0</v>
      </c>
      <c r="R66" s="70">
        <v>0.2420176777623837</v>
      </c>
      <c r="S66" s="70">
        <v>10.899332325286196</v>
      </c>
    </row>
    <row r="67" spans="1:19">
      <c r="A67" t="s">
        <v>48</v>
      </c>
      <c r="B67" s="69" t="s">
        <v>107</v>
      </c>
      <c r="C67" s="70">
        <v>0.22079598230272879</v>
      </c>
      <c r="D67" s="70">
        <v>0</v>
      </c>
      <c r="E67" s="70">
        <v>0.48552343258287678</v>
      </c>
      <c r="F67" s="70">
        <v>2.0425144706504614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0.9014983962404477</v>
      </c>
      <c r="M67" s="70">
        <v>2.5314960397517545</v>
      </c>
      <c r="N67" s="70">
        <v>2.8256632127688808E-2</v>
      </c>
      <c r="O67" s="70">
        <v>0.61045385321685686</v>
      </c>
      <c r="P67" s="70">
        <v>2.878924096342601</v>
      </c>
      <c r="Q67" s="70">
        <v>0</v>
      </c>
      <c r="R67" s="70">
        <v>0.18098098887566927</v>
      </c>
      <c r="S67" s="70">
        <v>9.8804438920927282</v>
      </c>
    </row>
    <row r="68" spans="1:19">
      <c r="A68" t="s">
        <v>48</v>
      </c>
      <c r="B68" s="69" t="s">
        <v>108</v>
      </c>
      <c r="C68" s="70">
        <v>0.18137680811262769</v>
      </c>
      <c r="D68" s="70">
        <v>0</v>
      </c>
      <c r="E68" s="70">
        <v>0.38808936393873061</v>
      </c>
      <c r="F68" s="70">
        <v>0</v>
      </c>
      <c r="G68" s="70">
        <v>0</v>
      </c>
      <c r="H68" s="70">
        <v>0</v>
      </c>
      <c r="I68" s="70">
        <v>0</v>
      </c>
      <c r="J68" s="70">
        <v>0.93339222616923578</v>
      </c>
      <c r="K68" s="70">
        <v>0</v>
      </c>
      <c r="L68" s="70">
        <v>0.61918376426141819</v>
      </c>
      <c r="M68" s="70">
        <v>3.7450064332732076</v>
      </c>
      <c r="N68" s="70">
        <v>1.8133095363287E-2</v>
      </c>
      <c r="O68" s="70">
        <v>9.4417423346087048E-3</v>
      </c>
      <c r="P68" s="70">
        <v>2.5243720510612633</v>
      </c>
      <c r="Q68" s="70">
        <v>0</v>
      </c>
      <c r="R68" s="70">
        <v>0.36963060031980532</v>
      </c>
      <c r="S68" s="70">
        <v>8.7886260848334814</v>
      </c>
    </row>
    <row r="69" spans="1:19">
      <c r="A69" t="s">
        <v>48</v>
      </c>
      <c r="B69" s="69" t="s">
        <v>109</v>
      </c>
      <c r="C69" s="70">
        <v>0.15880866858843312</v>
      </c>
      <c r="D69" s="70">
        <v>0</v>
      </c>
      <c r="E69" s="70">
        <v>0.31264400118280733</v>
      </c>
      <c r="F69" s="70">
        <v>1.0212572353252307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0.49491381022280656</v>
      </c>
      <c r="M69" s="70">
        <v>2.3980976437350172</v>
      </c>
      <c r="N69" s="70">
        <v>2.0595401986964967E-2</v>
      </c>
      <c r="O69" s="70">
        <v>0</v>
      </c>
      <c r="P69" s="70">
        <v>2.2420957891453241</v>
      </c>
      <c r="Q69" s="70">
        <v>0</v>
      </c>
      <c r="R69" s="70">
        <v>0.13704486325166609</v>
      </c>
      <c r="S69" s="70">
        <v>6.7854574134390759</v>
      </c>
    </row>
    <row r="70" spans="1:19">
      <c r="A70" t="s">
        <v>48</v>
      </c>
      <c r="B70" s="69" t="s">
        <v>110</v>
      </c>
      <c r="C70" s="70">
        <v>0.12622267544576005</v>
      </c>
      <c r="D70" s="70">
        <v>0</v>
      </c>
      <c r="E70" s="70">
        <v>0.24059671592076803</v>
      </c>
      <c r="F70" s="70">
        <v>1.5318858529878741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0.33150850578257796</v>
      </c>
      <c r="M70" s="70">
        <v>3.3025886419971862</v>
      </c>
      <c r="N70" s="70">
        <v>1.5811591494760302E-2</v>
      </c>
      <c r="O70" s="70">
        <v>0</v>
      </c>
      <c r="P70" s="70">
        <v>1.6245936884657652</v>
      </c>
      <c r="Q70" s="70">
        <v>0</v>
      </c>
      <c r="R70" s="70">
        <v>0.10188872290950624</v>
      </c>
      <c r="S70" s="70">
        <v>7.2750963950042546</v>
      </c>
    </row>
    <row r="71" spans="1:19">
      <c r="A71" t="s">
        <v>48</v>
      </c>
      <c r="B71" s="69" t="s">
        <v>111</v>
      </c>
      <c r="C71" s="70">
        <v>0.10493512740272415</v>
      </c>
      <c r="D71" s="70">
        <v>0</v>
      </c>
      <c r="E71" s="70">
        <v>0.28284471062018568</v>
      </c>
      <c r="F71" s="70">
        <v>1.5318858529878741</v>
      </c>
      <c r="G71" s="70">
        <v>0</v>
      </c>
      <c r="H71" s="70">
        <v>0</v>
      </c>
      <c r="I71" s="70">
        <v>0</v>
      </c>
      <c r="J71" s="70">
        <v>3.9418163993484754</v>
      </c>
      <c r="K71" s="70">
        <v>0</v>
      </c>
      <c r="L71" s="70">
        <v>0.21751631905932278</v>
      </c>
      <c r="M71" s="70">
        <v>2.368423300276568</v>
      </c>
      <c r="N71" s="70">
        <v>0</v>
      </c>
      <c r="O71" s="70">
        <v>0</v>
      </c>
      <c r="P71" s="70">
        <v>1.5470559060422033</v>
      </c>
      <c r="Q71" s="70">
        <v>0</v>
      </c>
      <c r="R71" s="70">
        <v>0.98080886738296247</v>
      </c>
      <c r="S71" s="70">
        <v>10.975286483120527</v>
      </c>
    </row>
    <row r="72" spans="1:19">
      <c r="A72" t="s">
        <v>48</v>
      </c>
      <c r="B72" s="69" t="s">
        <v>112</v>
      </c>
      <c r="C72" s="70">
        <v>6.2569750304444227E-2</v>
      </c>
      <c r="D72" s="70">
        <v>0</v>
      </c>
      <c r="E72" s="70">
        <v>0.20630143973281179</v>
      </c>
      <c r="F72" s="70">
        <v>2.553143088313103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0.13067624959625235</v>
      </c>
      <c r="M72" s="70">
        <v>0.94557406867968652</v>
      </c>
      <c r="N72" s="70">
        <v>0</v>
      </c>
      <c r="O72" s="70">
        <v>6.0519635697232843E-2</v>
      </c>
      <c r="P72" s="70">
        <v>1.1231484405212342</v>
      </c>
      <c r="Q72" s="70">
        <v>0</v>
      </c>
      <c r="R72" s="70">
        <v>0.23523612938673288</v>
      </c>
      <c r="S72" s="70">
        <v>5.3171688022313788</v>
      </c>
    </row>
    <row r="73" spans="1:19">
      <c r="A73" t="s">
        <v>48</v>
      </c>
      <c r="B73" s="69" t="s">
        <v>113</v>
      </c>
      <c r="C73" s="70">
        <v>5.4935595176615948E-2</v>
      </c>
      <c r="D73" s="70">
        <v>0</v>
      </c>
      <c r="E73" s="70">
        <v>0.13231844273620119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0.13487887655727704</v>
      </c>
      <c r="M73" s="70">
        <v>0</v>
      </c>
      <c r="N73" s="70">
        <v>0.25433963323758635</v>
      </c>
      <c r="O73" s="70">
        <v>2.0824292848770867</v>
      </c>
      <c r="P73" s="70">
        <v>0.91120192556201118</v>
      </c>
      <c r="Q73" s="70">
        <v>0.34866626228634107</v>
      </c>
      <c r="R73" s="70">
        <v>7.5724000224878907E-2</v>
      </c>
      <c r="S73" s="70">
        <v>3.994494020657271</v>
      </c>
    </row>
    <row r="74" spans="1:19">
      <c r="A74" t="s">
        <v>48</v>
      </c>
      <c r="B74" s="69" t="s">
        <v>114</v>
      </c>
      <c r="C74" s="70">
        <v>3.3127845778606613E-2</v>
      </c>
      <c r="D74" s="70">
        <v>0</v>
      </c>
      <c r="E74" s="70">
        <v>0.11265999469994625</v>
      </c>
      <c r="F74" s="70">
        <v>0</v>
      </c>
      <c r="G74" s="70">
        <v>0</v>
      </c>
      <c r="H74" s="70">
        <v>0</v>
      </c>
      <c r="I74" s="70">
        <v>5.4939963544003021</v>
      </c>
      <c r="J74" s="70">
        <v>0</v>
      </c>
      <c r="K74" s="70">
        <v>0</v>
      </c>
      <c r="L74" s="70">
        <v>0.15866404129295297</v>
      </c>
      <c r="M74" s="70">
        <v>2.0147809614351537</v>
      </c>
      <c r="N74" s="70">
        <v>4.8613867267575106E-3</v>
      </c>
      <c r="O74" s="70">
        <v>0</v>
      </c>
      <c r="P74" s="70">
        <v>0.59671623127223938</v>
      </c>
      <c r="Q74" s="70">
        <v>0.64471992060892647</v>
      </c>
      <c r="R74" s="70">
        <v>6.1483248877414631E-2</v>
      </c>
      <c r="S74" s="70">
        <v>9.1210099850916038</v>
      </c>
    </row>
    <row r="75" spans="1:19">
      <c r="A75" t="s">
        <v>48</v>
      </c>
      <c r="B75" s="69" t="s">
        <v>115</v>
      </c>
      <c r="C75" s="70">
        <v>5.0336541177426142E-2</v>
      </c>
      <c r="D75" s="70">
        <v>0.72246256911324025</v>
      </c>
      <c r="E75" s="70">
        <v>2.0879058168922402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0.12524417163533563</v>
      </c>
      <c r="M75" s="70">
        <v>1.0322939206610329</v>
      </c>
      <c r="N75" s="70">
        <v>0</v>
      </c>
      <c r="O75" s="70">
        <v>0</v>
      </c>
      <c r="P75" s="70">
        <v>0.58025734760310854</v>
      </c>
      <c r="Q75" s="70">
        <v>0.5962878066790277</v>
      </c>
      <c r="R75" s="70">
        <v>3.2769734320375736</v>
      </c>
      <c r="S75" s="70">
        <v>8.4717616057990597</v>
      </c>
    </row>
    <row r="76" spans="1:19">
      <c r="A76" t="s">
        <v>48</v>
      </c>
      <c r="B76" s="69" t="s">
        <v>116</v>
      </c>
      <c r="C76" s="70">
        <v>2.8861627601500572E-2</v>
      </c>
      <c r="D76" s="70">
        <v>0</v>
      </c>
      <c r="E76" s="70">
        <v>5.8416521397656851E-2</v>
      </c>
      <c r="F76" s="70">
        <v>7.6621793655474022</v>
      </c>
      <c r="G76" s="70">
        <v>0</v>
      </c>
      <c r="H76" s="70">
        <v>0</v>
      </c>
      <c r="I76" s="70">
        <v>0</v>
      </c>
      <c r="J76" s="70">
        <v>0</v>
      </c>
      <c r="K76" s="70">
        <v>2.9976664016703491</v>
      </c>
      <c r="L76" s="70">
        <v>0.11829120965871631</v>
      </c>
      <c r="M76" s="70">
        <v>1.6744027888438104</v>
      </c>
      <c r="N76" s="70">
        <v>8.4960323870882037E-2</v>
      </c>
      <c r="O76" s="70">
        <v>0</v>
      </c>
      <c r="P76" s="70">
        <v>0.46272737443470646</v>
      </c>
      <c r="Q76" s="70">
        <v>0</v>
      </c>
      <c r="R76" s="70">
        <v>0.55017960347684003</v>
      </c>
      <c r="S76" s="70">
        <v>13.637685216502177</v>
      </c>
    </row>
    <row r="77" spans="1:19">
      <c r="A77" t="s">
        <v>48</v>
      </c>
      <c r="B77" s="69" t="s">
        <v>117</v>
      </c>
      <c r="C77" s="70">
        <v>3.0551714693707765E-2</v>
      </c>
      <c r="D77" s="70">
        <v>0</v>
      </c>
      <c r="E77" s="70">
        <v>7.0089465056321743E-2</v>
      </c>
      <c r="F77" s="70">
        <v>0</v>
      </c>
      <c r="G77" s="70">
        <v>2.104882321088918</v>
      </c>
      <c r="H77" s="70">
        <v>0</v>
      </c>
      <c r="I77" s="70">
        <v>0</v>
      </c>
      <c r="J77" s="70">
        <v>0</v>
      </c>
      <c r="K77" s="70">
        <v>0</v>
      </c>
      <c r="L77" s="70">
        <v>8.2430151046898104E-2</v>
      </c>
      <c r="M77" s="70">
        <v>3.4762301754263092E-3</v>
      </c>
      <c r="N77" s="70">
        <v>0.37476459285766439</v>
      </c>
      <c r="O77" s="70">
        <v>0.16146031006348949</v>
      </c>
      <c r="P77" s="70">
        <v>0.38092894992693971</v>
      </c>
      <c r="Q77" s="70">
        <v>0.50549607859047008</v>
      </c>
      <c r="R77" s="70">
        <v>3.0975131804753726</v>
      </c>
      <c r="S77" s="70">
        <v>6.8115929939752391</v>
      </c>
    </row>
    <row r="78" spans="1:19">
      <c r="A78" t="s">
        <v>48</v>
      </c>
      <c r="B78" s="69" t="s">
        <v>118</v>
      </c>
      <c r="C78" s="70">
        <v>1.3109064656717351E-2</v>
      </c>
      <c r="D78" s="70">
        <v>2.4020504329473447</v>
      </c>
      <c r="E78" s="70">
        <v>6.2038058583727462E-2</v>
      </c>
      <c r="F78" s="70">
        <v>0</v>
      </c>
      <c r="G78" s="70">
        <v>0</v>
      </c>
      <c r="H78" s="70">
        <v>2.8917306122033675</v>
      </c>
      <c r="I78" s="70">
        <v>0</v>
      </c>
      <c r="J78" s="70">
        <v>0</v>
      </c>
      <c r="K78" s="70">
        <v>0</v>
      </c>
      <c r="L78" s="70">
        <v>0.12580958998846192</v>
      </c>
      <c r="M78" s="70">
        <v>0.93340985389527731</v>
      </c>
      <c r="N78" s="70">
        <v>2.0057834240768542</v>
      </c>
      <c r="O78" s="70">
        <v>0</v>
      </c>
      <c r="P78" s="70">
        <v>0.30225416925095772</v>
      </c>
      <c r="Q78" s="70">
        <v>0.1496550809204038</v>
      </c>
      <c r="R78" s="70">
        <v>1.257358230008256</v>
      </c>
      <c r="S78" s="70">
        <v>10.143198516531186</v>
      </c>
    </row>
    <row r="79" spans="1:19">
      <c r="A79" t="s">
        <v>48</v>
      </c>
      <c r="B79" s="69" t="s">
        <v>119</v>
      </c>
      <c r="C79" s="70">
        <v>8.0122023071513837E-3</v>
      </c>
      <c r="D79" s="70">
        <v>0</v>
      </c>
      <c r="E79" s="70">
        <v>4.0588521449864245E-2</v>
      </c>
      <c r="F79" s="70">
        <v>0.14539309353904528</v>
      </c>
      <c r="G79" s="70">
        <v>0</v>
      </c>
      <c r="H79" s="70">
        <v>0.53065835660877925</v>
      </c>
      <c r="I79" s="70">
        <v>0</v>
      </c>
      <c r="J79" s="70">
        <v>0</v>
      </c>
      <c r="K79" s="70">
        <v>0</v>
      </c>
      <c r="L79" s="70">
        <v>6.6011877836803734E-2</v>
      </c>
      <c r="M79" s="70">
        <v>1.9668452209153031</v>
      </c>
      <c r="N79" s="70">
        <v>1.0715001881440642</v>
      </c>
      <c r="O79" s="70">
        <v>1.1413630631810108</v>
      </c>
      <c r="P79" s="70">
        <v>0.65599191017483349</v>
      </c>
      <c r="Q79" s="70">
        <v>0.11768746794230678</v>
      </c>
      <c r="R79" s="70">
        <v>3.0890869265288501E-2</v>
      </c>
      <c r="S79" s="70">
        <v>5.7749427713647492</v>
      </c>
    </row>
    <row r="80" spans="1:19">
      <c r="A80" t="s">
        <v>48</v>
      </c>
      <c r="B80" s="69" t="s">
        <v>120</v>
      </c>
      <c r="C80" s="70">
        <v>1.4066529989218424E-2</v>
      </c>
      <c r="D80" s="70">
        <v>0</v>
      </c>
      <c r="E80" s="70">
        <v>3.0815459000276491E-2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8.9805893132194115E-2</v>
      </c>
      <c r="M80" s="70">
        <v>5.235164289335593</v>
      </c>
      <c r="N80" s="70">
        <v>0.69387705231806063</v>
      </c>
      <c r="O80" s="70">
        <v>0.3434896300668413</v>
      </c>
      <c r="P80" s="70">
        <v>0.29973828203534936</v>
      </c>
      <c r="Q80" s="70">
        <v>0</v>
      </c>
      <c r="R80" s="70">
        <v>0.29104669832852537</v>
      </c>
      <c r="S80" s="70">
        <v>6.9980038342059743</v>
      </c>
    </row>
    <row r="81" spans="1:19">
      <c r="A81" t="s">
        <v>48</v>
      </c>
      <c r="B81" s="69" t="s">
        <v>121</v>
      </c>
      <c r="C81" s="70">
        <v>1.3582172552023764E-2</v>
      </c>
      <c r="D81" s="70">
        <v>0</v>
      </c>
      <c r="E81" s="70">
        <v>1.7006762350742832E-2</v>
      </c>
      <c r="F81" s="70">
        <v>0</v>
      </c>
      <c r="G81" s="70">
        <v>1.0397402041368409E-2</v>
      </c>
      <c r="H81" s="70">
        <v>0</v>
      </c>
      <c r="I81" s="70">
        <v>0</v>
      </c>
      <c r="J81" s="70">
        <v>0</v>
      </c>
      <c r="K81" s="70">
        <v>0</v>
      </c>
      <c r="L81" s="70">
        <v>6.9725639573141152E-2</v>
      </c>
      <c r="M81" s="70">
        <v>1.8695058525281638E-2</v>
      </c>
      <c r="N81" s="70">
        <v>0.11860481770200604</v>
      </c>
      <c r="O81" s="70">
        <v>1.0072205305014492</v>
      </c>
      <c r="P81" s="70">
        <v>0.18422121203225572</v>
      </c>
      <c r="Q81" s="70">
        <v>0</v>
      </c>
      <c r="R81" s="70">
        <v>1.1282252501047196E-2</v>
      </c>
      <c r="S81" s="70">
        <v>1.4507358477799812</v>
      </c>
    </row>
    <row r="82" spans="1:19">
      <c r="A82" t="s">
        <v>48</v>
      </c>
      <c r="B82" s="69" t="s">
        <v>122</v>
      </c>
      <c r="C82" s="70">
        <v>9.8830654171120358E-3</v>
      </c>
      <c r="D82" s="70">
        <v>0</v>
      </c>
      <c r="E82" s="70">
        <v>1.7628020615234163E-2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7.2266168568281941E-2</v>
      </c>
      <c r="M82" s="70">
        <v>0</v>
      </c>
      <c r="N82" s="70">
        <v>0</v>
      </c>
      <c r="O82" s="70">
        <v>0</v>
      </c>
      <c r="P82" s="70">
        <v>0.1584060638935938</v>
      </c>
      <c r="Q82" s="70">
        <v>0</v>
      </c>
      <c r="R82" s="70">
        <v>1.2113546069260295E-2</v>
      </c>
      <c r="S82" s="70">
        <v>0.27029686456319268</v>
      </c>
    </row>
    <row r="83" spans="1:19">
      <c r="A83" t="s">
        <v>48</v>
      </c>
      <c r="B83" s="69" t="s">
        <v>123</v>
      </c>
      <c r="C83" s="70">
        <v>1.2397529838869659E-2</v>
      </c>
      <c r="D83" s="70">
        <v>0</v>
      </c>
      <c r="E83" s="70">
        <v>2.1224568552732137E-2</v>
      </c>
      <c r="F83" s="70">
        <v>0</v>
      </c>
      <c r="G83" s="70">
        <v>9.2303467101935155E-3</v>
      </c>
      <c r="H83" s="70">
        <v>5.6603558038270663E-2</v>
      </c>
      <c r="I83" s="70">
        <v>0</v>
      </c>
      <c r="J83" s="70">
        <v>0</v>
      </c>
      <c r="K83" s="70">
        <v>0</v>
      </c>
      <c r="L83" s="70">
        <v>4.5041433345545556E-2</v>
      </c>
      <c r="M83" s="70">
        <v>2.1534069887252372E-4</v>
      </c>
      <c r="N83" s="70">
        <v>3.5004333622552508E-3</v>
      </c>
      <c r="O83" s="70">
        <v>0</v>
      </c>
      <c r="P83" s="70">
        <v>0.12563928952067727</v>
      </c>
      <c r="Q83" s="70">
        <v>0</v>
      </c>
      <c r="R83" s="70">
        <v>0.25977585274433679</v>
      </c>
      <c r="S83" s="70">
        <v>0.5336283528115473</v>
      </c>
    </row>
    <row r="84" spans="1:19">
      <c r="A84" t="s">
        <v>48</v>
      </c>
      <c r="B84" s="69" t="s">
        <v>124</v>
      </c>
      <c r="C84" s="70">
        <v>7.7937666849781095E-3</v>
      </c>
      <c r="D84" s="70">
        <v>0</v>
      </c>
      <c r="E84" s="70">
        <v>1.5378795221897334E-2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7.2274414674016185E-2</v>
      </c>
      <c r="M84" s="70">
        <v>3.9193775764879035E-2</v>
      </c>
      <c r="N84" s="70">
        <v>0.27752367818788226</v>
      </c>
      <c r="O84" s="70">
        <v>0</v>
      </c>
      <c r="P84" s="70">
        <v>0.13584371098500014</v>
      </c>
      <c r="Q84" s="70">
        <v>0</v>
      </c>
      <c r="R84" s="70">
        <v>0.14346943043184623</v>
      </c>
      <c r="S84" s="70">
        <v>0.69147757195088388</v>
      </c>
    </row>
    <row r="85" spans="1:19">
      <c r="A85" t="s">
        <v>48</v>
      </c>
      <c r="B85" s="69" t="s">
        <v>125</v>
      </c>
      <c r="C85" s="70">
        <v>7.8972201799434316E-3</v>
      </c>
      <c r="D85" s="70">
        <v>0</v>
      </c>
      <c r="E85" s="70">
        <v>1.4299249798865432E-2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7.6384271616802835E-2</v>
      </c>
      <c r="M85" s="70">
        <v>0.24710514754113433</v>
      </c>
      <c r="N85" s="70">
        <v>3.9011039415878024E-2</v>
      </c>
      <c r="O85" s="70">
        <v>0</v>
      </c>
      <c r="P85" s="70">
        <v>9.9434268914478707E-2</v>
      </c>
      <c r="Q85" s="70">
        <v>0</v>
      </c>
      <c r="R85" s="70">
        <v>1.0100868432793675E-2</v>
      </c>
      <c r="S85" s="70">
        <v>0.49423206590012114</v>
      </c>
    </row>
    <row r="86" spans="1:19">
      <c r="A86" t="s">
        <v>48</v>
      </c>
      <c r="B86" s="69" t="s">
        <v>126</v>
      </c>
      <c r="C86" s="70">
        <v>8.2198095227727919E-3</v>
      </c>
      <c r="D86" s="70">
        <v>0</v>
      </c>
      <c r="E86" s="70">
        <v>2.169423316449226E-2</v>
      </c>
      <c r="F86" s="70">
        <v>0</v>
      </c>
      <c r="G86" s="70">
        <v>1.0397402041368409E-2</v>
      </c>
      <c r="H86" s="70">
        <v>0</v>
      </c>
      <c r="I86" s="70">
        <v>0</v>
      </c>
      <c r="J86" s="70">
        <v>0</v>
      </c>
      <c r="K86" s="70">
        <v>0</v>
      </c>
      <c r="L86" s="70">
        <v>3.7724275877103253E-2</v>
      </c>
      <c r="M86" s="70">
        <v>1.0430867296236102E-3</v>
      </c>
      <c r="N86" s="70">
        <v>0</v>
      </c>
      <c r="O86" s="70">
        <v>0</v>
      </c>
      <c r="P86" s="70">
        <v>0.1530675561363779</v>
      </c>
      <c r="Q86" s="70">
        <v>0</v>
      </c>
      <c r="R86" s="70">
        <v>8.5879031003059936E-3</v>
      </c>
      <c r="S86" s="70">
        <v>0.24073426657207619</v>
      </c>
    </row>
    <row r="87" spans="1:19">
      <c r="A87" t="s">
        <v>48</v>
      </c>
      <c r="B87" s="69" t="s">
        <v>127</v>
      </c>
      <c r="C87" s="70">
        <v>1.0315033256233619E-2</v>
      </c>
      <c r="D87" s="70">
        <v>0</v>
      </c>
      <c r="E87" s="70">
        <v>1.144596612879667E-2</v>
      </c>
      <c r="F87" s="70">
        <v>0</v>
      </c>
      <c r="G87" s="70">
        <v>1.0397402041368409E-2</v>
      </c>
      <c r="H87" s="70">
        <v>0</v>
      </c>
      <c r="I87" s="70">
        <v>0</v>
      </c>
      <c r="J87" s="70">
        <v>0</v>
      </c>
      <c r="K87" s="70">
        <v>0</v>
      </c>
      <c r="L87" s="70">
        <v>4.328436261552504E-2</v>
      </c>
      <c r="M87" s="70">
        <v>4.1368500114344897E-3</v>
      </c>
      <c r="N87" s="70">
        <v>0</v>
      </c>
      <c r="O87" s="70">
        <v>0</v>
      </c>
      <c r="P87" s="70">
        <v>8.5402587466802515E-2</v>
      </c>
      <c r="Q87" s="70">
        <v>0</v>
      </c>
      <c r="R87" s="70">
        <v>0.58588861462012076</v>
      </c>
      <c r="S87" s="70">
        <v>0.75087081614009321</v>
      </c>
    </row>
    <row r="88" spans="1:19">
      <c r="A88" t="s">
        <v>48</v>
      </c>
      <c r="B88" s="69" t="s">
        <v>128</v>
      </c>
      <c r="C88" s="70">
        <v>1.120573417123083E-2</v>
      </c>
      <c r="D88" s="70">
        <v>1.6831461624779109E-2</v>
      </c>
      <c r="E88" s="70">
        <v>9.6763697961890216E-3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2.5199065139126731E-2</v>
      </c>
      <c r="M88" s="70">
        <v>0</v>
      </c>
      <c r="N88" s="70">
        <v>0</v>
      </c>
      <c r="O88" s="70">
        <v>0</v>
      </c>
      <c r="P88" s="70">
        <v>8.0431775191826205E-2</v>
      </c>
      <c r="Q88" s="70">
        <v>0</v>
      </c>
      <c r="R88" s="70">
        <v>3.0516250945982648E-2</v>
      </c>
      <c r="S88" s="70">
        <v>0.17386065686895336</v>
      </c>
    </row>
    <row r="89" spans="1:19">
      <c r="A89" t="s">
        <v>48</v>
      </c>
      <c r="B89" s="69" t="s">
        <v>129</v>
      </c>
      <c r="C89" s="70">
        <v>4.1186938338206858E-3</v>
      </c>
      <c r="D89" s="70">
        <v>0</v>
      </c>
      <c r="E89" s="70">
        <v>1.6529761797631437E-2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2.7418107446390394E-2</v>
      </c>
      <c r="M89" s="70">
        <v>0</v>
      </c>
      <c r="N89" s="70">
        <v>1.7250616453125645E-2</v>
      </c>
      <c r="O89" s="70">
        <v>9.0262280017938679E-3</v>
      </c>
      <c r="P89" s="70">
        <v>7.794279766895329E-2</v>
      </c>
      <c r="Q89" s="70">
        <v>0</v>
      </c>
      <c r="R89" s="70">
        <v>0.18029663413772923</v>
      </c>
      <c r="S89" s="70">
        <v>0.33258283933929533</v>
      </c>
    </row>
    <row r="90" spans="1:19">
      <c r="A90" t="s">
        <v>48</v>
      </c>
      <c r="B90" s="69" t="s">
        <v>130</v>
      </c>
      <c r="C90" s="70">
        <v>2.8591543711193879E-3</v>
      </c>
      <c r="D90" s="70">
        <v>0</v>
      </c>
      <c r="E90" s="70">
        <v>8.1627604178109436E-3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2.4548142729877043E-2</v>
      </c>
      <c r="M90" s="70">
        <v>5.5643811118955E-4</v>
      </c>
      <c r="N90" s="70">
        <v>0</v>
      </c>
      <c r="O90" s="70">
        <v>0</v>
      </c>
      <c r="P90" s="70">
        <v>7.2326905078995196E-2</v>
      </c>
      <c r="Q90" s="70">
        <v>0</v>
      </c>
      <c r="R90" s="70">
        <v>0.43163727656707707</v>
      </c>
      <c r="S90" s="70">
        <v>0.54009067727628235</v>
      </c>
    </row>
    <row r="91" spans="1:19">
      <c r="A91" t="s">
        <v>48</v>
      </c>
      <c r="B91" s="69" t="s">
        <v>131</v>
      </c>
      <c r="C91" s="70">
        <v>3.056405608575119E-3</v>
      </c>
      <c r="D91" s="70">
        <v>0</v>
      </c>
      <c r="E91" s="70">
        <v>1.7951235278566458E-2</v>
      </c>
      <c r="F91" s="70">
        <v>0</v>
      </c>
      <c r="G91" s="70">
        <v>0</v>
      </c>
      <c r="H91" s="70">
        <v>0</v>
      </c>
      <c r="I91" s="70">
        <v>3.8497105446825941E-2</v>
      </c>
      <c r="J91" s="70">
        <v>0</v>
      </c>
      <c r="K91" s="70">
        <v>0</v>
      </c>
      <c r="L91" s="70">
        <v>3.4520501008332261E-2</v>
      </c>
      <c r="M91" s="70">
        <v>7.0512321874574013E-3</v>
      </c>
      <c r="N91" s="70">
        <v>0</v>
      </c>
      <c r="O91" s="70">
        <v>0</v>
      </c>
      <c r="P91" s="70">
        <v>4.5659137773469638E-2</v>
      </c>
      <c r="Q91" s="70">
        <v>0</v>
      </c>
      <c r="R91" s="70">
        <v>7.404282282795549E-3</v>
      </c>
      <c r="S91" s="70">
        <v>0.15413989958585717</v>
      </c>
    </row>
    <row r="92" spans="1:19">
      <c r="A92" t="s">
        <v>48</v>
      </c>
      <c r="B92" s="69" t="s">
        <v>132</v>
      </c>
      <c r="C92" s="70">
        <v>4.7834775302142418E-3</v>
      </c>
      <c r="D92" s="70">
        <v>0</v>
      </c>
      <c r="E92" s="70">
        <v>9.3687352007005842E-3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1.9871829011927744E-2</v>
      </c>
      <c r="M92" s="70">
        <v>7.917219641392137E-3</v>
      </c>
      <c r="N92" s="70">
        <v>0</v>
      </c>
      <c r="O92" s="70">
        <v>0</v>
      </c>
      <c r="P92" s="70">
        <v>4.4167950106896114E-2</v>
      </c>
      <c r="Q92" s="70">
        <v>0</v>
      </c>
      <c r="R92" s="70">
        <v>2.8741032110616516E-2</v>
      </c>
      <c r="S92" s="70">
        <v>0.11485024360183615</v>
      </c>
    </row>
    <row r="93" spans="1:19">
      <c r="A93" t="s">
        <v>48</v>
      </c>
      <c r="B93" s="69" t="s">
        <v>133</v>
      </c>
      <c r="C93" s="70">
        <v>2.0187290546225256E-3</v>
      </c>
      <c r="D93" s="70">
        <v>0</v>
      </c>
      <c r="E93" s="70">
        <v>5.9985525924446392E-3</v>
      </c>
      <c r="F93" s="70">
        <v>0</v>
      </c>
      <c r="G93" s="70">
        <v>0</v>
      </c>
      <c r="H93" s="70">
        <v>0</v>
      </c>
      <c r="I93" s="70">
        <v>0</v>
      </c>
      <c r="J93" s="70">
        <v>6.2226148411284044E-2</v>
      </c>
      <c r="K93" s="70">
        <v>0</v>
      </c>
      <c r="L93" s="70">
        <v>1.8513583022743418E-2</v>
      </c>
      <c r="M93" s="70">
        <v>0</v>
      </c>
      <c r="N93" s="70">
        <v>1.7819469840211433E-2</v>
      </c>
      <c r="O93" s="70">
        <v>0</v>
      </c>
      <c r="P93" s="70">
        <v>3.4866276297492504E-2</v>
      </c>
      <c r="Q93" s="70">
        <v>0</v>
      </c>
      <c r="R93" s="70">
        <v>3.8354167371785763E-3</v>
      </c>
      <c r="S93" s="70">
        <v>0.14527817595586612</v>
      </c>
    </row>
    <row r="94" spans="1:19">
      <c r="A94" t="s">
        <v>48</v>
      </c>
      <c r="B94" s="69" t="s">
        <v>134</v>
      </c>
      <c r="C94" s="70">
        <v>1.6462360099041007E-3</v>
      </c>
      <c r="D94" s="70">
        <v>0</v>
      </c>
      <c r="E94" s="70">
        <v>2.1435079396923129E-3</v>
      </c>
      <c r="F94" s="70">
        <v>0</v>
      </c>
      <c r="G94" s="70">
        <v>0</v>
      </c>
      <c r="H94" s="70">
        <v>0</v>
      </c>
      <c r="I94" s="70">
        <v>0</v>
      </c>
      <c r="J94" s="70">
        <v>5.5241580732465323E-2</v>
      </c>
      <c r="K94" s="70">
        <v>0</v>
      </c>
      <c r="L94" s="70">
        <v>2.0963368996939735E-2</v>
      </c>
      <c r="M94" s="70">
        <v>0.13999258128389869</v>
      </c>
      <c r="N94" s="70">
        <v>1.4326445130620868E-2</v>
      </c>
      <c r="O94" s="70">
        <v>0</v>
      </c>
      <c r="P94" s="70">
        <v>4.9963830518834129E-2</v>
      </c>
      <c r="Q94" s="70">
        <v>0</v>
      </c>
      <c r="R94" s="70">
        <v>9.6836717723860488E-3</v>
      </c>
      <c r="S94" s="70">
        <v>0.29396122238443922</v>
      </c>
    </row>
    <row r="95" spans="1:19">
      <c r="A95" t="s">
        <v>48</v>
      </c>
      <c r="B95" s="69" t="s">
        <v>135</v>
      </c>
      <c r="C95" s="70">
        <v>1.3895213748167379E-3</v>
      </c>
      <c r="D95" s="70">
        <v>0</v>
      </c>
      <c r="E95" s="70">
        <v>4.1554172821687274E-3</v>
      </c>
      <c r="F95" s="70">
        <v>5.533617739172783</v>
      </c>
      <c r="G95" s="70">
        <v>0</v>
      </c>
      <c r="H95" s="70">
        <v>0</v>
      </c>
      <c r="I95" s="70">
        <v>0</v>
      </c>
      <c r="J95" s="70">
        <v>0.12445229682256809</v>
      </c>
      <c r="K95" s="70">
        <v>0</v>
      </c>
      <c r="L95" s="70">
        <v>3.0068931286470146E-2</v>
      </c>
      <c r="M95" s="70">
        <v>0.31613369070332453</v>
      </c>
      <c r="N95" s="70">
        <v>0</v>
      </c>
      <c r="O95" s="70">
        <v>0.1128278500224198</v>
      </c>
      <c r="P95" s="70">
        <v>4.2426650914649144E-2</v>
      </c>
      <c r="Q95" s="70">
        <v>0</v>
      </c>
      <c r="R95" s="70">
        <v>2.0812779618317734E-3</v>
      </c>
      <c r="S95" s="70">
        <v>6.1671533755409769</v>
      </c>
    </row>
    <row r="96" spans="1:19">
      <c r="A96" t="s">
        <v>48</v>
      </c>
      <c r="B96" s="69" t="s">
        <v>136</v>
      </c>
      <c r="C96" s="70">
        <v>9.42265320718505E-4</v>
      </c>
      <c r="D96" s="70">
        <v>0</v>
      </c>
      <c r="E96" s="70">
        <v>4.2680533506374019E-3</v>
      </c>
      <c r="F96" s="70">
        <v>0</v>
      </c>
      <c r="G96" s="70">
        <v>4.2005423719404966E-2</v>
      </c>
      <c r="H96" s="70">
        <v>0</v>
      </c>
      <c r="I96" s="70">
        <v>0</v>
      </c>
      <c r="J96" s="70">
        <v>0</v>
      </c>
      <c r="K96" s="70">
        <v>0</v>
      </c>
      <c r="L96" s="70">
        <v>2.5477556443872729E-2</v>
      </c>
      <c r="M96" s="70">
        <v>5.9012678454664069E-3</v>
      </c>
      <c r="N96" s="70">
        <v>0</v>
      </c>
      <c r="O96" s="70">
        <v>0</v>
      </c>
      <c r="P96" s="70">
        <v>1.8222936621882013E-2</v>
      </c>
      <c r="Q96" s="70">
        <v>0</v>
      </c>
      <c r="R96" s="70">
        <v>1.8900123125931145E-3</v>
      </c>
      <c r="S96" s="70">
        <v>9.8707515614535168E-2</v>
      </c>
    </row>
    <row r="97" spans="1:19">
      <c r="A97" t="s">
        <v>48</v>
      </c>
      <c r="B97" s="69" t="s">
        <v>137</v>
      </c>
      <c r="C97" s="70">
        <v>1.1713578351546516E-3</v>
      </c>
      <c r="D97" s="70">
        <v>0</v>
      </c>
      <c r="E97" s="70">
        <v>1.9998650797283801E-3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1.7809387547739419E-2</v>
      </c>
      <c r="M97" s="70">
        <v>1.2733666511010711E-2</v>
      </c>
      <c r="N97" s="70">
        <v>0</v>
      </c>
      <c r="O97" s="70">
        <v>0</v>
      </c>
      <c r="P97" s="70">
        <v>1.2994402347828782E-2</v>
      </c>
      <c r="Q97" s="70">
        <v>0</v>
      </c>
      <c r="R97" s="70">
        <v>1.4521864388541417E-3</v>
      </c>
      <c r="S97" s="70">
        <v>4.8160865759996341E-2</v>
      </c>
    </row>
    <row r="98" spans="1:19">
      <c r="A98" t="s">
        <v>48</v>
      </c>
      <c r="B98" s="69" t="s">
        <v>138</v>
      </c>
      <c r="C98" s="70">
        <v>7.8617249675083656E-4</v>
      </c>
      <c r="D98" s="70">
        <v>0</v>
      </c>
      <c r="E98" s="70">
        <v>2.0902286603980968E-3</v>
      </c>
      <c r="F98" s="70">
        <v>0</v>
      </c>
      <c r="G98" s="70">
        <v>1.87948202089924</v>
      </c>
      <c r="H98" s="70">
        <v>1.1401983608215946</v>
      </c>
      <c r="I98" s="70">
        <v>0</v>
      </c>
      <c r="J98" s="70">
        <v>0</v>
      </c>
      <c r="K98" s="70">
        <v>0</v>
      </c>
      <c r="L98" s="70">
        <v>2.9469998210878146E-2</v>
      </c>
      <c r="M98" s="70">
        <v>0</v>
      </c>
      <c r="N98" s="70">
        <v>0</v>
      </c>
      <c r="O98" s="70">
        <v>0</v>
      </c>
      <c r="P98" s="70">
        <v>1.6734418992967903E-2</v>
      </c>
      <c r="Q98" s="70">
        <v>0</v>
      </c>
      <c r="R98" s="70">
        <v>3.2043251654876315E-3</v>
      </c>
      <c r="S98" s="70">
        <v>3.0719655252474354</v>
      </c>
    </row>
    <row r="99" spans="1:19">
      <c r="A99" t="s">
        <v>48</v>
      </c>
      <c r="B99" s="69" t="s">
        <v>139</v>
      </c>
      <c r="C99" s="70">
        <v>6.324226661575949E-4</v>
      </c>
      <c r="D99" s="70">
        <v>0</v>
      </c>
      <c r="E99" s="70">
        <v>1.3460938188440963E-3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2.5113173006833023E-2</v>
      </c>
      <c r="M99" s="70">
        <v>0</v>
      </c>
      <c r="N99" s="70">
        <v>0</v>
      </c>
      <c r="O99" s="70">
        <v>5.546184842302182E-4</v>
      </c>
      <c r="P99" s="70">
        <v>1.4060140722605752E-2</v>
      </c>
      <c r="Q99" s="70">
        <v>0</v>
      </c>
      <c r="R99" s="70">
        <v>1.0328024885062348E-3</v>
      </c>
      <c r="S99" s="70">
        <v>4.2739251187185801E-2</v>
      </c>
    </row>
    <row r="100" spans="1:19">
      <c r="A100" t="s">
        <v>48</v>
      </c>
      <c r="B100" s="69" t="s">
        <v>140</v>
      </c>
      <c r="C100" s="70">
        <v>7.2476378332275715E-4</v>
      </c>
      <c r="D100" s="70">
        <v>1.8959577462394961E-2</v>
      </c>
      <c r="E100" s="70">
        <v>1.3326854467248239E-3</v>
      </c>
      <c r="F100" s="70">
        <v>0</v>
      </c>
      <c r="G100" s="70">
        <v>0</v>
      </c>
      <c r="H100" s="70">
        <v>0</v>
      </c>
      <c r="I100" s="70">
        <v>4.3364555560792439E-2</v>
      </c>
      <c r="J100" s="70">
        <v>0</v>
      </c>
      <c r="K100" s="70">
        <v>0</v>
      </c>
      <c r="L100" s="70">
        <v>1.6620470565621659E-2</v>
      </c>
      <c r="M100" s="70">
        <v>3.0148529239966138E-3</v>
      </c>
      <c r="N100" s="70">
        <v>0</v>
      </c>
      <c r="O100" s="70">
        <v>0</v>
      </c>
      <c r="P100" s="70">
        <v>0.11719616473678229</v>
      </c>
      <c r="Q100" s="70">
        <v>0</v>
      </c>
      <c r="R100" s="70">
        <v>1.6539465182816571E-3</v>
      </c>
      <c r="S100" s="70">
        <v>0.20286701699762943</v>
      </c>
    </row>
    <row r="101" spans="1:19">
      <c r="A101" t="s">
        <v>48</v>
      </c>
      <c r="B101" s="69" t="s">
        <v>141</v>
      </c>
      <c r="C101" s="70">
        <v>6.0112993600291986E-4</v>
      </c>
      <c r="D101" s="70">
        <v>0</v>
      </c>
      <c r="E101" s="70">
        <v>2.1503539753791046E-3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8.7138041826939627E-3</v>
      </c>
      <c r="M101" s="70">
        <v>4.2585180615617446E-5</v>
      </c>
      <c r="N101" s="70">
        <v>0.38308351282833986</v>
      </c>
      <c r="O101" s="70">
        <v>0.6104538532168533</v>
      </c>
      <c r="P101" s="70">
        <v>1.4024033431624616E-2</v>
      </c>
      <c r="Q101" s="70">
        <v>0</v>
      </c>
      <c r="R101" s="70">
        <v>1.1722146363482011E-3</v>
      </c>
      <c r="S101" s="70">
        <v>1.0202414873879206</v>
      </c>
    </row>
    <row r="102" spans="1:19">
      <c r="A102" t="s">
        <v>48</v>
      </c>
      <c r="B102" s="69" t="s">
        <v>142</v>
      </c>
      <c r="C102" s="70">
        <v>2.1991822158184959E-4</v>
      </c>
      <c r="D102" s="70">
        <v>0</v>
      </c>
      <c r="E102" s="70">
        <v>9.8367917450126185E-4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1.946148771957823E-2</v>
      </c>
      <c r="M102" s="70">
        <v>4.1968971761718876E-4</v>
      </c>
      <c r="N102" s="70">
        <v>9.3344889660507135E-5</v>
      </c>
      <c r="O102" s="70">
        <v>1.3456760442835503E-2</v>
      </c>
      <c r="P102" s="70">
        <v>9.1937426400221511E-3</v>
      </c>
      <c r="Q102" s="70">
        <v>0</v>
      </c>
      <c r="R102" s="70">
        <v>8.6511556441593029E-4</v>
      </c>
      <c r="S102" s="70">
        <v>4.4693738370312985E-2</v>
      </c>
    </row>
    <row r="103" spans="1:19">
      <c r="A103" t="s">
        <v>48</v>
      </c>
      <c r="B103" s="69" t="s">
        <v>143</v>
      </c>
      <c r="C103" s="70">
        <v>4.4823475117539147E-4</v>
      </c>
      <c r="D103" s="70">
        <v>0</v>
      </c>
      <c r="E103" s="70">
        <v>1.1537343394945054E-3</v>
      </c>
      <c r="F103" s="70">
        <v>0</v>
      </c>
      <c r="G103" s="70">
        <v>0</v>
      </c>
      <c r="H103" s="70">
        <v>0</v>
      </c>
      <c r="I103" s="70">
        <v>4.3364555560792439E-2</v>
      </c>
      <c r="J103" s="70">
        <v>0</v>
      </c>
      <c r="K103" s="70">
        <v>0</v>
      </c>
      <c r="L103" s="70">
        <v>9.9230045720410942E-3</v>
      </c>
      <c r="M103" s="70">
        <v>7.2763729264124777E-7</v>
      </c>
      <c r="N103" s="70">
        <v>0</v>
      </c>
      <c r="O103" s="70">
        <v>0</v>
      </c>
      <c r="P103" s="70">
        <v>7.6241383495698756E-3</v>
      </c>
      <c r="Q103" s="70">
        <v>0</v>
      </c>
      <c r="R103" s="70">
        <v>9.3084300667456432E-4</v>
      </c>
      <c r="S103" s="70">
        <v>6.3445238216957023E-2</v>
      </c>
    </row>
    <row r="104" spans="1:19">
      <c r="A104" t="s">
        <v>48</v>
      </c>
      <c r="B104" s="69" t="s">
        <v>144</v>
      </c>
      <c r="C104" s="70">
        <v>8.4188060808543241E-4</v>
      </c>
      <c r="D104" s="70">
        <v>1.8959577462394961E-2</v>
      </c>
      <c r="E104" s="70">
        <v>7.8617266017033671E-4</v>
      </c>
      <c r="F104" s="70">
        <v>0</v>
      </c>
      <c r="G104" s="70">
        <v>0</v>
      </c>
      <c r="H104" s="70">
        <v>0</v>
      </c>
      <c r="I104" s="70">
        <v>4.3364555560792439E-2</v>
      </c>
      <c r="J104" s="70">
        <v>0</v>
      </c>
      <c r="K104" s="70">
        <v>0</v>
      </c>
      <c r="L104" s="70">
        <v>1.7652473979659078E-2</v>
      </c>
      <c r="M104" s="70">
        <v>1.0614940819451135E-3</v>
      </c>
      <c r="N104" s="70">
        <v>4.1834011753403288E-3</v>
      </c>
      <c r="O104" s="70">
        <v>1.0129673817814933E-2</v>
      </c>
      <c r="P104" s="70">
        <v>6.7651176507013133E-3</v>
      </c>
      <c r="Q104" s="70">
        <v>0</v>
      </c>
      <c r="R104" s="70">
        <v>1.0355844185419016E-3</v>
      </c>
      <c r="S104" s="70">
        <v>0.10477993141529396</v>
      </c>
    </row>
    <row r="105" spans="1:19">
      <c r="A105" t="s">
        <v>48</v>
      </c>
      <c r="B105" s="69" t="s">
        <v>145</v>
      </c>
      <c r="C105" s="70">
        <v>6.2194035951534943E-4</v>
      </c>
      <c r="D105" s="70">
        <v>0</v>
      </c>
      <c r="E105" s="70">
        <v>5.5115353753620866E-4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6.1937275087871058E-3</v>
      </c>
      <c r="M105" s="70">
        <v>0</v>
      </c>
      <c r="N105" s="70">
        <v>2.8256632127689585E-2</v>
      </c>
      <c r="O105" s="70">
        <v>0.16820950553540825</v>
      </c>
      <c r="P105" s="70">
        <v>6.5246723029162013E-3</v>
      </c>
      <c r="Q105" s="70">
        <v>0</v>
      </c>
      <c r="R105" s="70">
        <v>3.6313308267921229E-4</v>
      </c>
      <c r="S105" s="70">
        <v>0.21072076445472021</v>
      </c>
    </row>
    <row r="106" spans="1:19">
      <c r="A106" t="s">
        <v>48</v>
      </c>
      <c r="B106" s="69" t="s">
        <v>146</v>
      </c>
      <c r="C106" s="70">
        <v>4.0510551544947759E-4</v>
      </c>
      <c r="D106" s="70">
        <v>1.8959577462394961E-2</v>
      </c>
      <c r="E106" s="70">
        <v>1.1233273261854748E-3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1.3244536024132003E-2</v>
      </c>
      <c r="M106" s="70">
        <v>0</v>
      </c>
      <c r="N106" s="70">
        <v>6.7030785960491279E-2</v>
      </c>
      <c r="O106" s="70">
        <v>0</v>
      </c>
      <c r="P106" s="70">
        <v>5.9065142405501092E-3</v>
      </c>
      <c r="Q106" s="70">
        <v>0</v>
      </c>
      <c r="R106" s="70">
        <v>0.14322715553234389</v>
      </c>
      <c r="S106" s="70">
        <v>0.24989700206157295</v>
      </c>
    </row>
    <row r="107" spans="1:19">
      <c r="A107" t="s">
        <v>48</v>
      </c>
      <c r="B107" s="69" t="s">
        <v>147</v>
      </c>
      <c r="C107" s="70">
        <v>5.0376300693955045E-4</v>
      </c>
      <c r="D107" s="70">
        <v>0</v>
      </c>
      <c r="E107" s="70">
        <v>7.7648171016697631E-4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8.3391389082585476E-3</v>
      </c>
      <c r="M107" s="70">
        <v>0.13999258128392</v>
      </c>
      <c r="N107" s="70">
        <v>0</v>
      </c>
      <c r="O107" s="70">
        <v>0</v>
      </c>
      <c r="P107" s="70">
        <v>6.3688309367648799E-3</v>
      </c>
      <c r="Q107" s="70">
        <v>0</v>
      </c>
      <c r="R107" s="70">
        <v>1.000135558999915E-3</v>
      </c>
      <c r="S107" s="70">
        <v>0.15698093140474612</v>
      </c>
    </row>
    <row r="108" spans="1:19">
      <c r="A108" t="s">
        <v>48</v>
      </c>
      <c r="B108" s="69" t="s">
        <v>148</v>
      </c>
      <c r="C108" s="70">
        <v>2.814800886152824E-4</v>
      </c>
      <c r="D108" s="70">
        <v>0</v>
      </c>
      <c r="E108" s="70">
        <v>1.1109872157781808E-3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4.7891435746029387E-2</v>
      </c>
      <c r="L108" s="70">
        <v>6.1121599182740738E-3</v>
      </c>
      <c r="M108" s="70">
        <v>0</v>
      </c>
      <c r="N108" s="70">
        <v>4.9580899542887025E-3</v>
      </c>
      <c r="O108" s="70">
        <v>0</v>
      </c>
      <c r="P108" s="70">
        <v>5.9571474562147841E-3</v>
      </c>
      <c r="Q108" s="70">
        <v>0</v>
      </c>
      <c r="R108" s="70">
        <v>0.15341978081621122</v>
      </c>
      <c r="S108" s="70">
        <v>0.21973108119527751</v>
      </c>
    </row>
    <row r="109" spans="1:19">
      <c r="A109" t="s">
        <v>48</v>
      </c>
      <c r="B109" s="69" t="s">
        <v>149</v>
      </c>
      <c r="C109" s="70">
        <v>5.4472767688551471E-4</v>
      </c>
      <c r="D109" s="70">
        <v>0</v>
      </c>
      <c r="E109" s="70">
        <v>8.7825547398701076E-4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4.7124191901701806E-3</v>
      </c>
      <c r="M109" s="70">
        <v>1.0090646049604857E-2</v>
      </c>
      <c r="N109" s="70">
        <v>0</v>
      </c>
      <c r="O109" s="70">
        <v>0</v>
      </c>
      <c r="P109" s="70">
        <v>6.6938674839036594E-3</v>
      </c>
      <c r="Q109" s="70">
        <v>0</v>
      </c>
      <c r="R109" s="70">
        <v>3.0419716154383991E-4</v>
      </c>
      <c r="S109" s="70">
        <v>2.3224113036064864E-2</v>
      </c>
    </row>
    <row r="110" spans="1:19">
      <c r="A110" t="s">
        <v>48</v>
      </c>
      <c r="B110" s="69" t="s">
        <v>150</v>
      </c>
      <c r="C110" s="70">
        <v>2.9253465761769348E-4</v>
      </c>
      <c r="D110" s="70">
        <v>1.9265668509685696E-2</v>
      </c>
      <c r="E110" s="70">
        <v>1.0076197437509649E-3</v>
      </c>
      <c r="F110" s="70">
        <v>0</v>
      </c>
      <c r="G110" s="70">
        <v>0</v>
      </c>
      <c r="H110" s="70">
        <v>0</v>
      </c>
      <c r="I110" s="70">
        <v>2.4141987281859123</v>
      </c>
      <c r="J110" s="70">
        <v>6.2226148411284044E-2</v>
      </c>
      <c r="K110" s="70">
        <v>0</v>
      </c>
      <c r="L110" s="70">
        <v>7.5803443584749886E-3</v>
      </c>
      <c r="M110" s="70">
        <v>8.390660026607577E-2</v>
      </c>
      <c r="N110" s="70">
        <v>0</v>
      </c>
      <c r="O110" s="70">
        <v>0</v>
      </c>
      <c r="P110" s="70">
        <v>5.7058882175624603E-3</v>
      </c>
      <c r="Q110" s="70">
        <v>1.4291054603976505E-3</v>
      </c>
      <c r="R110" s="70">
        <v>1.1911598533931311E-2</v>
      </c>
      <c r="S110" s="70">
        <v>2.6075242363446023</v>
      </c>
    </row>
    <row r="111" spans="1:19">
      <c r="A111" t="s">
        <v>48</v>
      </c>
      <c r="B111" s="69" t="s">
        <v>151</v>
      </c>
      <c r="C111" s="70">
        <v>5.6979139691115677E-4</v>
      </c>
      <c r="D111" s="70">
        <v>0</v>
      </c>
      <c r="E111" s="70">
        <v>3.250468896762726E-4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0.11925054418067482</v>
      </c>
      <c r="L111" s="70">
        <v>2.5840925924836E-3</v>
      </c>
      <c r="M111" s="70">
        <v>9.5759258531344926E-3</v>
      </c>
      <c r="N111" s="70">
        <v>0</v>
      </c>
      <c r="O111" s="70">
        <v>0</v>
      </c>
      <c r="P111" s="70">
        <v>8.346311593925293E-3</v>
      </c>
      <c r="Q111" s="70">
        <v>0</v>
      </c>
      <c r="R111" s="70">
        <v>0.89149158712092458</v>
      </c>
      <c r="S111" s="70">
        <v>1.032143299627819</v>
      </c>
    </row>
    <row r="112" spans="1:19">
      <c r="A112" t="s">
        <v>48</v>
      </c>
      <c r="B112" s="69" t="s">
        <v>152</v>
      </c>
      <c r="C112" s="70">
        <v>2.4846657574073561E-4</v>
      </c>
      <c r="D112" s="70">
        <v>0</v>
      </c>
      <c r="E112" s="70">
        <v>7.5253639848682496E-4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5.0446628575215868E-3</v>
      </c>
      <c r="M112" s="70">
        <v>2.1789173684432228E-2</v>
      </c>
      <c r="N112" s="70">
        <v>1.8133095363287666E-2</v>
      </c>
      <c r="O112" s="70">
        <v>6.9327310528954911E-3</v>
      </c>
      <c r="P112" s="70">
        <v>4.2093312765416613E-3</v>
      </c>
      <c r="Q112" s="70">
        <v>0</v>
      </c>
      <c r="R112" s="70">
        <v>4.2920614357910836E-4</v>
      </c>
      <c r="S112" s="70">
        <v>5.7539203352405366E-2</v>
      </c>
    </row>
    <row r="113" spans="1:19">
      <c r="A113" t="s">
        <v>48</v>
      </c>
      <c r="B113" s="69" t="s">
        <v>153</v>
      </c>
      <c r="C113" s="70">
        <v>4.2445300302951239E-4</v>
      </c>
      <c r="D113" s="70">
        <v>0</v>
      </c>
      <c r="E113" s="70">
        <v>6.0749406491034108E-4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1.0343295285759169E-2</v>
      </c>
      <c r="M113" s="70">
        <v>3.9985943890172848E-3</v>
      </c>
      <c r="N113" s="70">
        <v>3.8577904967461052E-2</v>
      </c>
      <c r="O113" s="70">
        <v>0</v>
      </c>
      <c r="P113" s="70">
        <v>4.5424987099664804E-3</v>
      </c>
      <c r="Q113" s="70">
        <v>0</v>
      </c>
      <c r="R113" s="70">
        <v>3.6124115326430228E-4</v>
      </c>
      <c r="S113" s="70">
        <v>5.8855481573402813E-2</v>
      </c>
    </row>
    <row r="114" spans="1:19">
      <c r="A114" t="s">
        <v>48</v>
      </c>
      <c r="B114" s="69" t="s">
        <v>154</v>
      </c>
      <c r="C114" s="70">
        <v>4.6102708432194106E-4</v>
      </c>
      <c r="D114" s="70">
        <v>0</v>
      </c>
      <c r="E114" s="70">
        <v>5.4770673751036725E-4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3.6660992952413096E-3</v>
      </c>
      <c r="M114" s="70">
        <v>0</v>
      </c>
      <c r="N114" s="70">
        <v>0</v>
      </c>
      <c r="O114" s="70">
        <v>0</v>
      </c>
      <c r="P114" s="70">
        <v>5.1919044089743238E-3</v>
      </c>
      <c r="Q114" s="70">
        <v>0</v>
      </c>
      <c r="R114" s="70">
        <v>1.6754914106872576E-2</v>
      </c>
      <c r="S114" s="70">
        <v>2.6621651632979138E-2</v>
      </c>
    </row>
    <row r="115" spans="1:19">
      <c r="A115" t="s">
        <v>48</v>
      </c>
      <c r="B115" s="69" t="s">
        <v>155</v>
      </c>
      <c r="C115" s="70">
        <v>1.8287751890611048E-4</v>
      </c>
      <c r="D115" s="70">
        <v>0</v>
      </c>
      <c r="E115" s="70">
        <v>3.4520929820658353E-4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1.561614269032674E-2</v>
      </c>
      <c r="L115" s="70">
        <v>6.3933382582135323E-3</v>
      </c>
      <c r="M115" s="70">
        <v>0</v>
      </c>
      <c r="N115" s="70">
        <v>0</v>
      </c>
      <c r="O115" s="70">
        <v>4.0472562920431443E-2</v>
      </c>
      <c r="P115" s="70">
        <v>3.2659835054005271E-3</v>
      </c>
      <c r="Q115" s="70">
        <v>0</v>
      </c>
      <c r="R115" s="70">
        <v>2.9609277980924276E-4</v>
      </c>
      <c r="S115" s="70">
        <v>6.6572206971386549E-2</v>
      </c>
    </row>
    <row r="116" spans="1:19">
      <c r="A116" t="s">
        <v>48</v>
      </c>
      <c r="B116" s="69" t="s">
        <v>156</v>
      </c>
      <c r="C116" s="70">
        <v>2.1819788279131558E-4</v>
      </c>
      <c r="D116" s="70">
        <v>0</v>
      </c>
      <c r="E116" s="70">
        <v>7.3594661166787034E-4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2.7471847877933442E-3</v>
      </c>
      <c r="M116" s="70">
        <v>0</v>
      </c>
      <c r="N116" s="70">
        <v>0</v>
      </c>
      <c r="O116" s="70">
        <v>0</v>
      </c>
      <c r="P116" s="70">
        <v>4.4154004815339931E-3</v>
      </c>
      <c r="Q116" s="70">
        <v>0</v>
      </c>
      <c r="R116" s="70">
        <v>7.6271784644134755E-2</v>
      </c>
      <c r="S116" s="70">
        <v>8.4388514407862658E-2</v>
      </c>
    </row>
    <row r="117" spans="1:19">
      <c r="A117" t="s">
        <v>48</v>
      </c>
      <c r="B117" s="69" t="s">
        <v>157</v>
      </c>
      <c r="C117" s="70">
        <v>1.6229666414702137E-4</v>
      </c>
      <c r="D117" s="70">
        <v>0</v>
      </c>
      <c r="E117" s="70">
        <v>9.3999027132696256E-4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7.6556209738551928E-3</v>
      </c>
      <c r="M117" s="70">
        <v>0</v>
      </c>
      <c r="N117" s="70">
        <v>4.7721730937766438E-4</v>
      </c>
      <c r="O117" s="70">
        <v>0</v>
      </c>
      <c r="P117" s="70">
        <v>2.40547126253432E-3</v>
      </c>
      <c r="Q117" s="70">
        <v>0</v>
      </c>
      <c r="R117" s="70">
        <v>3.6557257403870835E-3</v>
      </c>
      <c r="S117" s="70">
        <v>1.529632222161581E-2</v>
      </c>
    </row>
    <row r="118" spans="1:19">
      <c r="A118" t="s">
        <v>48</v>
      </c>
      <c r="B118" s="69" t="s">
        <v>158</v>
      </c>
      <c r="C118" s="70">
        <v>2.5531797733258088E-4</v>
      </c>
      <c r="D118" s="70">
        <v>1.0836938536698533</v>
      </c>
      <c r="E118" s="70">
        <v>6.6031673115496403E-4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2.8409521608487864E-3</v>
      </c>
      <c r="M118" s="70">
        <v>2.2107778430324743E-3</v>
      </c>
      <c r="N118" s="70">
        <v>6.0335447084289839E-3</v>
      </c>
      <c r="O118" s="70">
        <v>0.49437483571905716</v>
      </c>
      <c r="P118" s="70">
        <v>4.4577511578253848E-2</v>
      </c>
      <c r="Q118" s="70">
        <v>1.786381825497374E-2</v>
      </c>
      <c r="R118" s="70">
        <v>4.1279941775584916E-4</v>
      </c>
      <c r="S118" s="70">
        <v>1.6529237280607845</v>
      </c>
    </row>
    <row r="119" spans="1:19">
      <c r="A119" t="s">
        <v>48</v>
      </c>
      <c r="B119" s="69" t="s">
        <v>159</v>
      </c>
      <c r="C119" s="70">
        <v>1.7824763084206552E-4</v>
      </c>
      <c r="D119" s="70">
        <v>0</v>
      </c>
      <c r="E119" s="70">
        <v>2.3261759833737017E-4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3.6492354060637666E-3</v>
      </c>
      <c r="M119" s="70">
        <v>2.4891687724412748E-2</v>
      </c>
      <c r="N119" s="70">
        <v>1.1155736467571842E-4</v>
      </c>
      <c r="O119" s="70">
        <v>4.5589783519563554E-2</v>
      </c>
      <c r="P119" s="70">
        <v>2.9456150726559827E-2</v>
      </c>
      <c r="Q119" s="70">
        <v>0</v>
      </c>
      <c r="R119" s="70">
        <v>2.9280430576505978E-4</v>
      </c>
      <c r="S119" s="70">
        <v>0.10440208427621656</v>
      </c>
    </row>
    <row r="120" spans="1:19">
      <c r="A120" t="s">
        <v>48</v>
      </c>
      <c r="B120" s="69" t="s">
        <v>160</v>
      </c>
      <c r="C120" s="70">
        <v>1.7564546706694273E-4</v>
      </c>
      <c r="D120" s="70">
        <v>0</v>
      </c>
      <c r="E120" s="70">
        <v>3.8027098974069418E-4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0.1014753678276481</v>
      </c>
      <c r="L120" s="70">
        <v>3.8869529169396344E-3</v>
      </c>
      <c r="M120" s="70">
        <v>5.3046939135725779E-3</v>
      </c>
      <c r="N120" s="70">
        <v>0.30820352620444336</v>
      </c>
      <c r="O120" s="70">
        <v>2.0495915599185288</v>
      </c>
      <c r="P120" s="70">
        <v>3.2345548661083967E-2</v>
      </c>
      <c r="Q120" s="70">
        <v>0</v>
      </c>
      <c r="R120" s="70">
        <v>2.9518016452527718E-3</v>
      </c>
      <c r="S120" s="70">
        <v>2.5043153675443364</v>
      </c>
    </row>
    <row r="121" spans="1:19">
      <c r="A121" t="s">
        <v>48</v>
      </c>
      <c r="B121" s="69" t="s">
        <v>161</v>
      </c>
      <c r="C121" s="70">
        <v>8.2124550328188661E-5</v>
      </c>
      <c r="D121" s="70">
        <v>0</v>
      </c>
      <c r="E121" s="70">
        <v>2.3290418404542379E-4</v>
      </c>
      <c r="F121" s="70">
        <v>0</v>
      </c>
      <c r="G121" s="70">
        <v>0</v>
      </c>
      <c r="H121" s="70">
        <v>0</v>
      </c>
      <c r="I121" s="70">
        <v>4.3364555560792439E-2</v>
      </c>
      <c r="J121" s="70">
        <v>0</v>
      </c>
      <c r="K121" s="70">
        <v>0</v>
      </c>
      <c r="L121" s="70">
        <v>6.2667746263098678E-3</v>
      </c>
      <c r="M121" s="70">
        <v>0</v>
      </c>
      <c r="N121" s="70">
        <v>0</v>
      </c>
      <c r="O121" s="70">
        <v>9.1179567039120002E-2</v>
      </c>
      <c r="P121" s="70">
        <v>2.6096829196120552E-3</v>
      </c>
      <c r="Q121" s="70">
        <v>0</v>
      </c>
      <c r="R121" s="70">
        <v>1.1262819463009777E-2</v>
      </c>
      <c r="S121" s="70">
        <v>0.15499842834339006</v>
      </c>
    </row>
    <row r="122" spans="1:19">
      <c r="A122" t="s">
        <v>48</v>
      </c>
      <c r="B122" s="69" t="s">
        <v>162</v>
      </c>
      <c r="C122" s="70">
        <v>1.3243376543492502E-4</v>
      </c>
      <c r="D122" s="70">
        <v>1.8959577462394961E-2</v>
      </c>
      <c r="E122" s="70">
        <v>2.9402284527790812E-4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1.1692811788073243E-3</v>
      </c>
      <c r="M122" s="70">
        <v>0</v>
      </c>
      <c r="N122" s="70">
        <v>0</v>
      </c>
      <c r="O122" s="70">
        <v>3.4708416001748787E-2</v>
      </c>
      <c r="P122" s="70">
        <v>2.639561222721909E-3</v>
      </c>
      <c r="Q122" s="70">
        <v>0</v>
      </c>
      <c r="R122" s="70">
        <v>2.8374745646857491E-2</v>
      </c>
      <c r="S122" s="70">
        <v>8.6278038123396072E-2</v>
      </c>
    </row>
    <row r="123" spans="1:19">
      <c r="A123" t="s">
        <v>48</v>
      </c>
      <c r="B123" s="69" t="s">
        <v>163</v>
      </c>
      <c r="C123" s="70">
        <v>2.792735828052173E-4</v>
      </c>
      <c r="D123" s="70">
        <v>0</v>
      </c>
      <c r="E123" s="70">
        <v>1.7627324026392444E-4</v>
      </c>
      <c r="F123" s="70">
        <v>0</v>
      </c>
      <c r="G123" s="70">
        <v>0</v>
      </c>
      <c r="H123" s="70">
        <v>0</v>
      </c>
      <c r="I123" s="70">
        <v>0</v>
      </c>
      <c r="J123" s="70">
        <v>7.6535640617430953</v>
      </c>
      <c r="K123" s="70">
        <v>0</v>
      </c>
      <c r="L123" s="70">
        <v>3.8051551757085633E-3</v>
      </c>
      <c r="M123" s="70">
        <v>0</v>
      </c>
      <c r="N123" s="70">
        <v>0</v>
      </c>
      <c r="O123" s="70">
        <v>0</v>
      </c>
      <c r="P123" s="70">
        <v>1.6139288756420456E-3</v>
      </c>
      <c r="Q123" s="70">
        <v>0</v>
      </c>
      <c r="R123" s="70">
        <v>4.9539652994390337E-3</v>
      </c>
      <c r="S123" s="70">
        <v>7.6643926579169488</v>
      </c>
    </row>
    <row r="124" spans="1:19">
      <c r="A124" t="s">
        <v>48</v>
      </c>
      <c r="B124" s="69" t="s">
        <v>164</v>
      </c>
      <c r="C124" s="70">
        <v>1.0645279686549713E-4</v>
      </c>
      <c r="D124" s="70">
        <v>0</v>
      </c>
      <c r="E124" s="70">
        <v>4.2267569462772769E-4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4.3108526207102926E-3</v>
      </c>
      <c r="M124" s="70">
        <v>0</v>
      </c>
      <c r="N124" s="70">
        <v>0</v>
      </c>
      <c r="O124" s="70">
        <v>1.6573588079474177E-2</v>
      </c>
      <c r="P124" s="70">
        <v>3.8345150019736707E-2</v>
      </c>
      <c r="Q124" s="70">
        <v>0</v>
      </c>
      <c r="R124" s="70">
        <v>4.9027926215217121E-4</v>
      </c>
      <c r="S124" s="70">
        <v>6.0248998473639404E-2</v>
      </c>
    </row>
    <row r="125" spans="1:19">
      <c r="A125" t="s">
        <v>48</v>
      </c>
      <c r="B125" s="69" t="s">
        <v>165</v>
      </c>
      <c r="C125" s="70">
        <v>1.5260901155755846E-4</v>
      </c>
      <c r="D125" s="70">
        <v>0</v>
      </c>
      <c r="E125" s="70">
        <v>2.4843631985227432E-4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3.8747620045285203E-3</v>
      </c>
      <c r="M125" s="70">
        <v>0.18903096151897358</v>
      </c>
      <c r="N125" s="70">
        <v>7.6919683054992305E-3</v>
      </c>
      <c r="O125" s="70">
        <v>0</v>
      </c>
      <c r="P125" s="70">
        <v>1.4956644781989326E-3</v>
      </c>
      <c r="Q125" s="70">
        <v>0</v>
      </c>
      <c r="R125" s="70">
        <v>0.33646604946117975</v>
      </c>
      <c r="S125" s="70">
        <v>0.53896045109974011</v>
      </c>
    </row>
    <row r="126" spans="1:19">
      <c r="A126" t="s">
        <v>48</v>
      </c>
      <c r="B126" s="69" t="s">
        <v>166</v>
      </c>
      <c r="C126" s="70">
        <v>1.7009615219798491E-4</v>
      </c>
      <c r="D126" s="70">
        <v>0</v>
      </c>
      <c r="E126" s="70">
        <v>7.3068064516235154E-5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8.1180294262122032E-3</v>
      </c>
      <c r="L126" s="70">
        <v>3.7510663143329737E-3</v>
      </c>
      <c r="M126" s="70">
        <v>9.451548075949745E-2</v>
      </c>
      <c r="N126" s="70">
        <v>0</v>
      </c>
      <c r="O126" s="70">
        <v>1.0958943653399444E-2</v>
      </c>
      <c r="P126" s="70">
        <v>1.4877885761734433E-2</v>
      </c>
      <c r="Q126" s="70">
        <v>0</v>
      </c>
      <c r="R126" s="70">
        <v>7.7174597883811202E-5</v>
      </c>
      <c r="S126" s="70">
        <v>0.13254174472984914</v>
      </c>
    </row>
    <row r="127" spans="1:19">
      <c r="A127" t="s">
        <v>48</v>
      </c>
      <c r="B127" s="69" t="s">
        <v>167</v>
      </c>
      <c r="C127" s="70">
        <v>4.8922679212637377E-5</v>
      </c>
      <c r="D127" s="70">
        <v>0</v>
      </c>
      <c r="E127" s="70">
        <v>1.1207240940791507E-4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6.1243760410611969E-4</v>
      </c>
      <c r="M127" s="70">
        <v>1.6074854126912896E-4</v>
      </c>
      <c r="N127" s="70">
        <v>0.66089677195670493</v>
      </c>
      <c r="O127" s="70">
        <v>0</v>
      </c>
      <c r="P127" s="70">
        <v>1.5388495512809186E-3</v>
      </c>
      <c r="Q127" s="70">
        <v>0.34866626228634079</v>
      </c>
      <c r="R127" s="70">
        <v>2.2750474963473266E-4</v>
      </c>
      <c r="S127" s="70">
        <v>1.0122635697779288</v>
      </c>
    </row>
    <row r="128" spans="1:19">
      <c r="A128" t="s">
        <v>48</v>
      </c>
      <c r="B128" s="69" t="s">
        <v>168</v>
      </c>
      <c r="C128" s="70">
        <v>1.8214621368706219E-4</v>
      </c>
      <c r="D128" s="70">
        <v>0</v>
      </c>
      <c r="E128" s="70">
        <v>1.8206964574751794E-4</v>
      </c>
      <c r="F128" s="70">
        <v>0</v>
      </c>
      <c r="G128" s="70">
        <v>0</v>
      </c>
      <c r="H128" s="70">
        <v>0</v>
      </c>
      <c r="I128" s="70">
        <v>5.4939963544003021</v>
      </c>
      <c r="J128" s="70">
        <v>0</v>
      </c>
      <c r="K128" s="70">
        <v>0</v>
      </c>
      <c r="L128" s="70">
        <v>2.3222078471825114E-3</v>
      </c>
      <c r="M128" s="70">
        <v>0</v>
      </c>
      <c r="N128" s="70">
        <v>3.0540420417448644E-3</v>
      </c>
      <c r="O128" s="70">
        <v>0.13698679566750016</v>
      </c>
      <c r="P128" s="70">
        <v>0.16059078420985884</v>
      </c>
      <c r="Q128" s="70">
        <v>0</v>
      </c>
      <c r="R128" s="70">
        <v>1.3866569135956297E-4</v>
      </c>
      <c r="S128" s="70">
        <v>5.7974530657173773</v>
      </c>
    </row>
    <row r="129" spans="1:19">
      <c r="A129" t="s">
        <v>48</v>
      </c>
      <c r="B129" s="69" t="s">
        <v>169</v>
      </c>
      <c r="C129" s="70">
        <v>9.8338293565092272E-5</v>
      </c>
      <c r="D129" s="70">
        <v>0</v>
      </c>
      <c r="E129" s="70">
        <v>2.4024601523642275E-4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3.9654967471118852E-3</v>
      </c>
      <c r="M129" s="70">
        <v>8.5214861352412186E-2</v>
      </c>
      <c r="N129" s="70">
        <v>3.9417760968365911E-2</v>
      </c>
      <c r="O129" s="70">
        <v>0</v>
      </c>
      <c r="P129" s="70">
        <v>1.0346857471432713E-3</v>
      </c>
      <c r="Q129" s="70">
        <v>0</v>
      </c>
      <c r="R129" s="70">
        <v>2.6718388195234866E-4</v>
      </c>
      <c r="S129" s="70">
        <v>0.13023857300578356</v>
      </c>
    </row>
    <row r="130" spans="1:19">
      <c r="A130" t="s">
        <v>48</v>
      </c>
      <c r="B130" s="69" t="s">
        <v>170</v>
      </c>
      <c r="C130" s="70">
        <v>1.1202389384301625E-4</v>
      </c>
      <c r="D130" s="70">
        <v>0</v>
      </c>
      <c r="E130" s="70">
        <v>2.1243682423488508E-4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2.9091670120298119E-3</v>
      </c>
      <c r="M130" s="70">
        <v>7.4325116656837054E-6</v>
      </c>
      <c r="N130" s="70">
        <v>0</v>
      </c>
      <c r="O130" s="70">
        <v>0</v>
      </c>
      <c r="P130" s="70">
        <v>8.8223850737279008E-4</v>
      </c>
      <c r="Q130" s="70">
        <v>0</v>
      </c>
      <c r="R130" s="70">
        <v>2.1426112219913307E-4</v>
      </c>
      <c r="S130" s="70">
        <v>4.3375598713168984E-3</v>
      </c>
    </row>
    <row r="131" spans="1:19">
      <c r="A131" t="s">
        <v>48</v>
      </c>
      <c r="B131" s="69" t="s">
        <v>171</v>
      </c>
      <c r="C131" s="70">
        <v>1.0424478244530633E-4</v>
      </c>
      <c r="D131" s="70">
        <v>0</v>
      </c>
      <c r="E131" s="70">
        <v>3.93219065664141E-5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5.1253805356878956E-3</v>
      </c>
      <c r="M131" s="70">
        <v>5.4055666901781763E-2</v>
      </c>
      <c r="N131" s="70">
        <v>1.6227511756132351E-2</v>
      </c>
      <c r="O131" s="70">
        <v>0</v>
      </c>
      <c r="P131" s="70">
        <v>4.6537350836217684E-3</v>
      </c>
      <c r="Q131" s="70">
        <v>0</v>
      </c>
      <c r="R131" s="70">
        <v>1.796476716720008E-4</v>
      </c>
      <c r="S131" s="70">
        <v>8.0385508637846215E-2</v>
      </c>
    </row>
    <row r="132" spans="1:19">
      <c r="A132" t="s">
        <v>48</v>
      </c>
      <c r="B132" s="69" t="s">
        <v>172</v>
      </c>
      <c r="C132" s="70">
        <v>9.8617048553961695E-5</v>
      </c>
      <c r="D132" s="70">
        <v>0</v>
      </c>
      <c r="E132" s="70">
        <v>1.208366275768924E-4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8.0888355677544155E-5</v>
      </c>
      <c r="M132" s="70">
        <v>2.8122255243062E-2</v>
      </c>
      <c r="N132" s="70">
        <v>0</v>
      </c>
      <c r="O132" s="70">
        <v>0</v>
      </c>
      <c r="P132" s="70">
        <v>1.3909557827247454E-3</v>
      </c>
      <c r="Q132" s="70">
        <v>5.3894338602880509E-2</v>
      </c>
      <c r="R132" s="70">
        <v>3.0893521206543717</v>
      </c>
      <c r="S132" s="70">
        <v>3.1730600123148633</v>
      </c>
    </row>
    <row r="133" spans="1:19">
      <c r="A133" t="s">
        <v>48</v>
      </c>
      <c r="B133" s="69" t="s">
        <v>173</v>
      </c>
      <c r="C133" s="70">
        <v>1.4162995666566758E-4</v>
      </c>
      <c r="D133" s="70">
        <v>0</v>
      </c>
      <c r="E133" s="70">
        <v>1.7900328884756789E-4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2.9976664016703509</v>
      </c>
      <c r="L133" s="70">
        <v>4.2952151168407227E-4</v>
      </c>
      <c r="M133" s="70">
        <v>4.0556194363716713E-5</v>
      </c>
      <c r="N133" s="70">
        <v>6.9410739558337653E-2</v>
      </c>
      <c r="O133" s="70">
        <v>0</v>
      </c>
      <c r="P133" s="70">
        <v>8.180288815538006E-4</v>
      </c>
      <c r="Q133" s="70">
        <v>0.59082558200604618</v>
      </c>
      <c r="R133" s="70">
        <v>6.8150749846651593E-3</v>
      </c>
      <c r="S133" s="70">
        <v>3.6663265380525445</v>
      </c>
    </row>
    <row r="134" spans="1:19">
      <c r="A134" t="s">
        <v>48</v>
      </c>
      <c r="B134" s="69" t="s">
        <v>174</v>
      </c>
      <c r="C134" s="70">
        <v>1.3099512538161662E-4</v>
      </c>
      <c r="D134" s="70">
        <v>0</v>
      </c>
      <c r="E134" s="70">
        <v>1.461271146698806E-4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5.2076027886904797E-3</v>
      </c>
      <c r="M134" s="70">
        <v>0</v>
      </c>
      <c r="N134" s="70">
        <v>0.2220769720559197</v>
      </c>
      <c r="O134" s="70">
        <v>0.36898140250029599</v>
      </c>
      <c r="P134" s="70">
        <v>6.5370024270947624E-3</v>
      </c>
      <c r="Q134" s="70">
        <v>0</v>
      </c>
      <c r="R134" s="70">
        <v>7.4162332437914813E-3</v>
      </c>
      <c r="S134" s="70">
        <v>0.61049633525590252</v>
      </c>
    </row>
    <row r="135" spans="1:19">
      <c r="A135" t="s">
        <v>48</v>
      </c>
      <c r="B135" s="69" t="s">
        <v>175</v>
      </c>
      <c r="C135" s="70">
        <v>3.457338538837007E-5</v>
      </c>
      <c r="D135" s="70">
        <v>0</v>
      </c>
      <c r="E135" s="70">
        <v>1.7093197952000594E-4</v>
      </c>
      <c r="F135" s="70">
        <v>4.312879843321447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1.1066117136753206E-3</v>
      </c>
      <c r="M135" s="70">
        <v>1.6478035420414585</v>
      </c>
      <c r="N135" s="70">
        <v>0</v>
      </c>
      <c r="O135" s="70">
        <v>0</v>
      </c>
      <c r="P135" s="70">
        <v>9.1092315398100254E-4</v>
      </c>
      <c r="Q135" s="70">
        <v>0.10258090271616016</v>
      </c>
      <c r="R135" s="70">
        <v>0.5172502873616871</v>
      </c>
      <c r="S135" s="70">
        <v>6.5827376156732953</v>
      </c>
    </row>
    <row r="136" spans="1:19">
      <c r="A136" t="s">
        <v>48</v>
      </c>
      <c r="B136" s="69" t="s">
        <v>176</v>
      </c>
      <c r="C136" s="70">
        <v>1.091846327517068</v>
      </c>
      <c r="D136" s="70">
        <v>0</v>
      </c>
      <c r="E136" s="70">
        <v>8.0733974547442244E-5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5.2652501804040241E-3</v>
      </c>
      <c r="M136" s="70">
        <v>0</v>
      </c>
      <c r="N136" s="70">
        <v>0</v>
      </c>
      <c r="O136" s="70">
        <v>0.16146031006348238</v>
      </c>
      <c r="P136" s="70">
        <v>8.2791819740180017E-4</v>
      </c>
      <c r="Q136" s="70">
        <v>0.49370690396286809</v>
      </c>
      <c r="R136" s="70">
        <v>2.7573296944218839E-3</v>
      </c>
      <c r="S136" s="70">
        <v>1.7559447735902722</v>
      </c>
    </row>
    <row r="137" spans="1:19">
      <c r="A137" t="s">
        <v>48</v>
      </c>
      <c r="B137" s="69" t="s">
        <v>177</v>
      </c>
      <c r="C137" s="70">
        <v>9.3794849968631411E-5</v>
      </c>
      <c r="D137" s="70">
        <v>0</v>
      </c>
      <c r="E137" s="70">
        <v>1.4497330520413243E-4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4.2241663344135816E-3</v>
      </c>
      <c r="M137" s="70">
        <v>0</v>
      </c>
      <c r="N137" s="70">
        <v>0.18500485208275741</v>
      </c>
      <c r="O137" s="70">
        <v>0</v>
      </c>
      <c r="P137" s="70">
        <v>1.0563661880667041E-3</v>
      </c>
      <c r="Q137" s="70">
        <v>0.50549607859046874</v>
      </c>
      <c r="R137" s="70">
        <v>8.7271507492800993E-3</v>
      </c>
      <c r="S137" s="70">
        <v>0.70474738210009491</v>
      </c>
    </row>
    <row r="138" spans="1:19">
      <c r="A138" t="s">
        <v>48</v>
      </c>
      <c r="B138" s="69" t="s">
        <v>178</v>
      </c>
      <c r="C138" s="70">
        <v>1.0242309971886243E-4</v>
      </c>
      <c r="D138" s="70">
        <v>0</v>
      </c>
      <c r="E138" s="70">
        <v>1.7799288741926489E-4</v>
      </c>
      <c r="F138" s="70">
        <v>0</v>
      </c>
      <c r="G138" s="70">
        <v>0</v>
      </c>
      <c r="H138" s="70">
        <v>0</v>
      </c>
      <c r="I138" s="70">
        <v>0</v>
      </c>
      <c r="J138" s="70">
        <v>0.42491387380949064</v>
      </c>
      <c r="K138" s="70">
        <v>9.9375453483894205E-3</v>
      </c>
      <c r="L138" s="70">
        <v>2.4733522913145123E-3</v>
      </c>
      <c r="M138" s="70">
        <v>0</v>
      </c>
      <c r="N138" s="70">
        <v>0.78284922489551967</v>
      </c>
      <c r="O138" s="70">
        <v>0</v>
      </c>
      <c r="P138" s="70">
        <v>4.2094134772412417E-3</v>
      </c>
      <c r="Q138" s="70">
        <v>0</v>
      </c>
      <c r="R138" s="70">
        <v>2.8434055533624516</v>
      </c>
      <c r="S138" s="70">
        <v>4.0680693791715612</v>
      </c>
    </row>
    <row r="139" spans="1:19">
      <c r="A139" t="s">
        <v>48</v>
      </c>
      <c r="B139" s="69" t="s">
        <v>179</v>
      </c>
      <c r="C139" s="70">
        <v>5.2435725343968898E-5</v>
      </c>
      <c r="D139" s="70">
        <v>2.4020504329473447</v>
      </c>
      <c r="E139" s="70">
        <v>1.1724260939338649E-4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1.631183518712831E-3</v>
      </c>
      <c r="M139" s="70">
        <v>1.2361118375949331E-2</v>
      </c>
      <c r="N139" s="70">
        <v>0.92497386982420693</v>
      </c>
      <c r="O139" s="70">
        <v>0</v>
      </c>
      <c r="P139" s="70">
        <v>4.6354573982654301E-3</v>
      </c>
      <c r="Q139" s="70">
        <v>0</v>
      </c>
      <c r="R139" s="70">
        <v>1.7438104035796123</v>
      </c>
      <c r="S139" s="70">
        <v>5.0896321439789176</v>
      </c>
    </row>
    <row r="140" spans="1:19">
      <c r="A140" t="s">
        <v>48</v>
      </c>
      <c r="B140" s="69" t="s">
        <v>180</v>
      </c>
      <c r="C140" s="70">
        <v>2.3023029656954463E-5</v>
      </c>
      <c r="D140" s="70">
        <v>0</v>
      </c>
      <c r="E140" s="70">
        <v>1.141862476146116E-4</v>
      </c>
      <c r="F140" s="70">
        <v>0</v>
      </c>
      <c r="G140" s="70">
        <v>1.3172806263500778</v>
      </c>
      <c r="H140" s="70">
        <v>0</v>
      </c>
      <c r="I140" s="70">
        <v>0</v>
      </c>
      <c r="J140" s="70">
        <v>1.8256833849614011</v>
      </c>
      <c r="K140" s="70">
        <v>0</v>
      </c>
      <c r="L140" s="70">
        <v>3.3611767251375824E-3</v>
      </c>
      <c r="M140" s="70">
        <v>7.7039872552688848E-2</v>
      </c>
      <c r="N140" s="70">
        <v>0.33874092131335587</v>
      </c>
      <c r="O140" s="70">
        <v>0</v>
      </c>
      <c r="P140" s="70">
        <v>8.6362463586908689E-4</v>
      </c>
      <c r="Q140" s="70">
        <v>0.73627005832914705</v>
      </c>
      <c r="R140" s="70">
        <v>1.1905065018336813</v>
      </c>
      <c r="S140" s="70">
        <v>5.4898833759784793</v>
      </c>
    </row>
    <row r="141" spans="1:19">
      <c r="A141" t="s">
        <v>48</v>
      </c>
      <c r="B141" s="69" t="s">
        <v>181</v>
      </c>
      <c r="C141" s="70">
        <v>0.50571131695771854</v>
      </c>
      <c r="D141" s="70">
        <v>1.1125286215756116</v>
      </c>
      <c r="E141" s="70">
        <v>0.92640290816922644</v>
      </c>
      <c r="F141" s="70">
        <v>1.9975443484857216</v>
      </c>
      <c r="G141" s="70">
        <v>0.61010892167793074</v>
      </c>
      <c r="H141" s="70">
        <v>1.3393278624941907</v>
      </c>
      <c r="I141" s="70">
        <v>2.5445877851959295</v>
      </c>
      <c r="J141" s="70">
        <v>0</v>
      </c>
      <c r="K141" s="70">
        <v>1.3883928597210051</v>
      </c>
      <c r="L141" s="70">
        <v>2.4092882678345973E-3</v>
      </c>
      <c r="M141" s="70">
        <v>5.4284157301643248</v>
      </c>
      <c r="N141" s="70">
        <v>2.047482228808299</v>
      </c>
      <c r="O141" s="70">
        <v>2.6751618867851334</v>
      </c>
      <c r="P141" s="70">
        <v>0.29165316911246464</v>
      </c>
      <c r="Q141" s="70">
        <v>0.35818606804824604</v>
      </c>
      <c r="R141" s="70">
        <v>4.6307635981449593</v>
      </c>
      <c r="S141" s="70">
        <v>25.858676593608266</v>
      </c>
    </row>
    <row r="142" spans="1:19">
      <c r="A142" t="s">
        <v>48</v>
      </c>
      <c r="B142" s="69" t="s">
        <v>182</v>
      </c>
      <c r="C142" s="70">
        <v>3.1068089517916064E-5</v>
      </c>
      <c r="D142" s="70">
        <v>0</v>
      </c>
      <c r="E142" s="70">
        <v>1.1697649535413746E-4</v>
      </c>
      <c r="F142" s="70">
        <v>0</v>
      </c>
      <c r="G142" s="70">
        <v>0</v>
      </c>
      <c r="H142" s="70">
        <v>2.8917306122033679</v>
      </c>
      <c r="I142" s="70">
        <v>0</v>
      </c>
      <c r="J142" s="70">
        <v>0</v>
      </c>
      <c r="K142" s="70">
        <v>0</v>
      </c>
      <c r="L142" s="70">
        <v>1.543709762085399E-3</v>
      </c>
      <c r="M142" s="70">
        <v>0.15815050413652898</v>
      </c>
      <c r="N142" s="70">
        <v>9.8822629856710975E-2</v>
      </c>
      <c r="O142" s="70">
        <v>0</v>
      </c>
      <c r="P142" s="70">
        <v>7.7631903120618517E-2</v>
      </c>
      <c r="Q142" s="70">
        <v>0.1496550809204038</v>
      </c>
      <c r="R142" s="70">
        <v>1.2293747839445999</v>
      </c>
      <c r="S142" s="70">
        <v>4.6070572685291609</v>
      </c>
    </row>
    <row r="143" spans="1:19">
      <c r="A143" t="s">
        <v>48</v>
      </c>
      <c r="B143" s="69" t="s">
        <v>183</v>
      </c>
      <c r="C143" s="70">
        <v>5.1863338896396272E-5</v>
      </c>
      <c r="D143" s="70">
        <v>0</v>
      </c>
      <c r="E143" s="70">
        <v>3.9575543786085632E-5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1.0774404306577168E-3</v>
      </c>
      <c r="M143" s="70">
        <v>0.28272699149000857</v>
      </c>
      <c r="N143" s="70">
        <v>5.417192028289719E-8</v>
      </c>
      <c r="O143" s="70">
        <v>0</v>
      </c>
      <c r="P143" s="70">
        <v>9.3091713758553851E-2</v>
      </c>
      <c r="Q143" s="70">
        <v>0</v>
      </c>
      <c r="R143" s="70">
        <v>1.0958621931678181E-4</v>
      </c>
      <c r="S143" s="70">
        <v>0.37709722495310416</v>
      </c>
    </row>
    <row r="144" spans="1:19">
      <c r="A144" t="s">
        <v>48</v>
      </c>
      <c r="B144" s="69" t="s">
        <v>184</v>
      </c>
      <c r="C144" s="70">
        <v>4.0796919986263447E-5</v>
      </c>
      <c r="D144" s="70">
        <v>0</v>
      </c>
      <c r="E144" s="70">
        <v>1.1226699737854062E-4</v>
      </c>
      <c r="F144" s="70">
        <v>3.0220877371867516E-2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1.8395471966332622E-3</v>
      </c>
      <c r="M144" s="70">
        <v>0.10598699864264916</v>
      </c>
      <c r="N144" s="70">
        <v>1.6971926205885737</v>
      </c>
      <c r="O144" s="70">
        <v>1.0756505229234712</v>
      </c>
      <c r="P144" s="70">
        <v>0.2064094521428359</v>
      </c>
      <c r="Q144" s="70">
        <v>7.964571143889021E-2</v>
      </c>
      <c r="R144" s="70">
        <v>0.15978392768978011</v>
      </c>
      <c r="S144" s="70">
        <v>3.3568827219120294</v>
      </c>
    </row>
    <row r="145" spans="1:19">
      <c r="A145" t="s">
        <v>48</v>
      </c>
      <c r="B145" s="69" t="s">
        <v>185</v>
      </c>
      <c r="C145" s="70">
        <v>3.2532781757410589E-5</v>
      </c>
      <c r="D145" s="70">
        <v>0</v>
      </c>
      <c r="E145" s="70">
        <v>7.6413742180037048E-5</v>
      </c>
      <c r="F145" s="70">
        <v>3.4041907844176933E-2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2.4919677269465978E-3</v>
      </c>
      <c r="M145" s="70">
        <v>1.5200184841475348</v>
      </c>
      <c r="N145" s="70">
        <v>6.6020843020169195E-2</v>
      </c>
      <c r="O145" s="70">
        <v>4.5589783519563554E-2</v>
      </c>
      <c r="P145" s="70">
        <v>7.6987142031725853E-4</v>
      </c>
      <c r="Q145" s="70">
        <v>7.7059962534016258E-2</v>
      </c>
      <c r="R145" s="70">
        <v>1.4191054697697325E-2</v>
      </c>
      <c r="S145" s="70">
        <v>1.7602928214344615</v>
      </c>
    </row>
    <row r="146" spans="1:19">
      <c r="A146" t="s">
        <v>48</v>
      </c>
      <c r="B146" s="69" t="s">
        <v>186</v>
      </c>
      <c r="C146" s="70">
        <v>2.6585374703458342E-5</v>
      </c>
      <c r="D146" s="70">
        <v>0</v>
      </c>
      <c r="E146" s="70">
        <v>5.8784010851908874E-5</v>
      </c>
      <c r="F146" s="70">
        <v>3.4041907844176933E-2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2.0683986185083825E-3</v>
      </c>
      <c r="M146" s="70">
        <v>2.4552645745215713</v>
      </c>
      <c r="N146" s="70">
        <v>5.4447592079043261E-4</v>
      </c>
      <c r="O146" s="70">
        <v>0.37632735502540271</v>
      </c>
      <c r="P146" s="70">
        <v>4.9067619900043269E-2</v>
      </c>
      <c r="Q146" s="70">
        <v>1.0282334122328152E-2</v>
      </c>
      <c r="R146" s="70">
        <v>1.8107111613545612E-3</v>
      </c>
      <c r="S146" s="70">
        <v>2.929492746499875</v>
      </c>
    </row>
    <row r="147" spans="1:19">
      <c r="A147" t="s">
        <v>48</v>
      </c>
      <c r="B147" s="69" t="s">
        <v>187</v>
      </c>
      <c r="C147" s="70">
        <v>5.1922541095095198E-5</v>
      </c>
      <c r="D147" s="70">
        <v>0</v>
      </c>
      <c r="E147" s="70">
        <v>1.1657359464756212E-4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3.8355590248553284E-3</v>
      </c>
      <c r="M147" s="70">
        <v>1.1783120974009407</v>
      </c>
      <c r="N147" s="70">
        <v>4.2928608046466366E-2</v>
      </c>
      <c r="O147" s="70">
        <v>0</v>
      </c>
      <c r="P147" s="70">
        <v>1.7662662980995947E-2</v>
      </c>
      <c r="Q147" s="70">
        <v>1.0142868630591551E-4</v>
      </c>
      <c r="R147" s="70">
        <v>7.7797720043548679E-4</v>
      </c>
      <c r="S147" s="70">
        <v>1.2437868294757095</v>
      </c>
    </row>
    <row r="148" spans="1:19">
      <c r="A148" t="s">
        <v>48</v>
      </c>
      <c r="B148" s="69" t="s">
        <v>188</v>
      </c>
      <c r="C148" s="70">
        <v>5.2043532734913356E-5</v>
      </c>
      <c r="D148" s="70">
        <v>0</v>
      </c>
      <c r="E148" s="70">
        <v>4.6448118949271588E-5</v>
      </c>
      <c r="F148" s="70">
        <v>3.4041907844176933E-2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2.0847876166030233E-3</v>
      </c>
      <c r="M148" s="70">
        <v>1.6812458816298417</v>
      </c>
      <c r="N148" s="70">
        <v>1.4326445130622645E-2</v>
      </c>
      <c r="O148" s="70">
        <v>0.355990540510561</v>
      </c>
      <c r="P148" s="70">
        <v>6.6099304213196319E-4</v>
      </c>
      <c r="Q148" s="70">
        <v>0</v>
      </c>
      <c r="R148" s="70">
        <v>6.4262509440027316E-5</v>
      </c>
      <c r="S148" s="70">
        <v>2.088513309935081</v>
      </c>
    </row>
    <row r="149" spans="1:19">
      <c r="A149" t="s">
        <v>48</v>
      </c>
      <c r="B149" s="69" t="s">
        <v>189</v>
      </c>
      <c r="C149" s="70">
        <v>6.2022752342016929E-5</v>
      </c>
      <c r="D149" s="70">
        <v>0</v>
      </c>
      <c r="E149" s="70">
        <v>8.9014075216553579E-5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2.5743888613591892E-2</v>
      </c>
      <c r="O149" s="70">
        <v>0</v>
      </c>
      <c r="P149" s="70">
        <v>4.6695328930468349E-4</v>
      </c>
      <c r="Q149" s="70">
        <v>0</v>
      </c>
      <c r="R149" s="70">
        <v>9.033346390197039E-5</v>
      </c>
      <c r="S149" s="70">
        <v>2.6452212194328695E-2</v>
      </c>
    </row>
    <row r="150" spans="1:19">
      <c r="A150" t="s">
        <v>48</v>
      </c>
      <c r="B150" s="69" t="s">
        <v>190</v>
      </c>
      <c r="C150" s="70">
        <v>1.0339751987942236E-5</v>
      </c>
      <c r="D150" s="70">
        <v>0</v>
      </c>
      <c r="E150" s="70">
        <v>1.3444121785433083E-4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1.3582169721200188E-3</v>
      </c>
      <c r="M150" s="70">
        <v>0</v>
      </c>
      <c r="N150" s="70">
        <v>9.2875448446301689E-2</v>
      </c>
      <c r="O150" s="70">
        <v>0.65259570775747733</v>
      </c>
      <c r="P150" s="70">
        <v>3.4258192246738872E-4</v>
      </c>
      <c r="Q150" s="70">
        <v>0</v>
      </c>
      <c r="R150" s="70">
        <v>4.477737566979556E-3</v>
      </c>
      <c r="S150" s="70">
        <v>0.75179447363524332</v>
      </c>
    </row>
    <row r="151" spans="1:19">
      <c r="A151" t="s">
        <v>48</v>
      </c>
      <c r="B151" s="69" t="s">
        <v>191</v>
      </c>
      <c r="C151" s="70">
        <v>3.3803544559063425E-5</v>
      </c>
      <c r="D151" s="70">
        <v>0</v>
      </c>
      <c r="E151" s="70">
        <v>9.3444879700754768E-5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2.0668460987849357E-3</v>
      </c>
      <c r="M151" s="70">
        <v>0</v>
      </c>
      <c r="N151" s="70">
        <v>0</v>
      </c>
      <c r="O151" s="70">
        <v>0</v>
      </c>
      <c r="P151" s="70">
        <v>2.8728441999277265E-3</v>
      </c>
      <c r="Q151" s="70">
        <v>0</v>
      </c>
      <c r="R151" s="70">
        <v>1.281154698631326E-4</v>
      </c>
      <c r="S151" s="70">
        <v>5.195054192824955E-3</v>
      </c>
    </row>
    <row r="152" spans="1:19">
      <c r="A152" t="s">
        <v>48</v>
      </c>
      <c r="B152" s="69" t="s">
        <v>192</v>
      </c>
      <c r="C152" s="70">
        <v>2.1752798158303221E-5</v>
      </c>
      <c r="D152" s="70">
        <v>0</v>
      </c>
      <c r="E152" s="70">
        <v>6.5244417848830949E-5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1.0038800061451525E-3</v>
      </c>
      <c r="M152" s="70">
        <v>9.451548075949745E-2</v>
      </c>
      <c r="N152" s="70">
        <v>0</v>
      </c>
      <c r="O152" s="70">
        <v>0</v>
      </c>
      <c r="P152" s="70">
        <v>5.6692891253362632E-4</v>
      </c>
      <c r="Q152" s="70">
        <v>0</v>
      </c>
      <c r="R152" s="70">
        <v>5.4577368082675548E-5</v>
      </c>
      <c r="S152" s="70">
        <v>9.6227864262232288E-2</v>
      </c>
    </row>
    <row r="153" spans="1:19">
      <c r="A153" t="s">
        <v>48</v>
      </c>
      <c r="B153" s="69" t="s">
        <v>193</v>
      </c>
      <c r="C153" s="70">
        <v>4.6515992327300637E-5</v>
      </c>
      <c r="D153" s="70">
        <v>0</v>
      </c>
      <c r="E153" s="70">
        <v>7.5583311181404156E-5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1.8791019543531462E-3</v>
      </c>
      <c r="M153" s="70">
        <v>0</v>
      </c>
      <c r="N153" s="70">
        <v>0</v>
      </c>
      <c r="O153" s="70">
        <v>0</v>
      </c>
      <c r="P153" s="70">
        <v>3.5642455023321418E-4</v>
      </c>
      <c r="Q153" s="70">
        <v>0</v>
      </c>
      <c r="R153" s="70">
        <v>0.13476426195742874</v>
      </c>
      <c r="S153" s="70">
        <v>0.13712188776554513</v>
      </c>
    </row>
    <row r="154" spans="1:19">
      <c r="A154" t="s">
        <v>48</v>
      </c>
      <c r="B154" s="69" t="s">
        <v>194</v>
      </c>
      <c r="C154" s="70">
        <v>5.7014862303361724E-5</v>
      </c>
      <c r="D154" s="70">
        <v>0</v>
      </c>
      <c r="E154" s="70">
        <v>6.9030578661255504E-5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4.0637690707612251E-4</v>
      </c>
      <c r="M154" s="70">
        <v>0</v>
      </c>
      <c r="N154" s="70">
        <v>5.8516559123816592E-2</v>
      </c>
      <c r="O154" s="70">
        <v>0</v>
      </c>
      <c r="P154" s="70">
        <v>2.2146031249548059E-3</v>
      </c>
      <c r="Q154" s="70">
        <v>0</v>
      </c>
      <c r="R154" s="70">
        <v>2.8891581777656938E-5</v>
      </c>
      <c r="S154" s="70">
        <v>6.1292476178607558E-2</v>
      </c>
    </row>
    <row r="155" spans="1:19">
      <c r="A155" t="s">
        <v>48</v>
      </c>
      <c r="B155" s="69" t="s">
        <v>195</v>
      </c>
      <c r="C155" s="70">
        <v>3.9459734978208871E-5</v>
      </c>
      <c r="D155" s="70">
        <v>0</v>
      </c>
      <c r="E155" s="70">
        <v>2.7007921126198653E-5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6.3912859825165924E-4</v>
      </c>
      <c r="M155" s="70">
        <v>4.758687740133638E-2</v>
      </c>
      <c r="N155" s="70">
        <v>1.322157321137496E-4</v>
      </c>
      <c r="O155" s="70">
        <v>0</v>
      </c>
      <c r="P155" s="70">
        <v>4.8682628288077012E-4</v>
      </c>
      <c r="Q155" s="70">
        <v>0</v>
      </c>
      <c r="R155" s="70">
        <v>1.0041075282202883E-2</v>
      </c>
      <c r="S155" s="70">
        <v>5.8952590952856099E-2</v>
      </c>
    </row>
    <row r="156" spans="1:19">
      <c r="A156" t="s">
        <v>48</v>
      </c>
      <c r="B156" s="69" t="s">
        <v>196</v>
      </c>
      <c r="C156" s="70">
        <v>4.8718882712961431E-5</v>
      </c>
      <c r="D156" s="70">
        <v>0</v>
      </c>
      <c r="E156" s="70">
        <v>1.7383293696937585E-5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3.7235077941133454E-4</v>
      </c>
      <c r="M156" s="70">
        <v>0</v>
      </c>
      <c r="N156" s="70">
        <v>5.3301235594300778E-3</v>
      </c>
      <c r="O156" s="70">
        <v>0</v>
      </c>
      <c r="P156" s="70">
        <v>3.5281668115771936E-4</v>
      </c>
      <c r="Q156" s="70">
        <v>0</v>
      </c>
      <c r="R156" s="70">
        <v>7.935577622930623E-5</v>
      </c>
      <c r="S156" s="70">
        <v>6.200748972673864E-3</v>
      </c>
    </row>
    <row r="157" spans="1:19">
      <c r="A157" t="s">
        <v>48</v>
      </c>
      <c r="B157" s="69" t="s">
        <v>197</v>
      </c>
      <c r="C157" s="70">
        <v>2.4910984929960023E-5</v>
      </c>
      <c r="D157" s="70">
        <v>0</v>
      </c>
      <c r="E157" s="70">
        <v>7.3988526812840405E-5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2.3552692101080908E-3</v>
      </c>
      <c r="M157" s="70">
        <v>1.4724336988365394E-2</v>
      </c>
      <c r="N157" s="70">
        <v>3.8840168289851817E-2</v>
      </c>
      <c r="O157" s="70">
        <v>6.5712540257543139E-2</v>
      </c>
      <c r="P157" s="70">
        <v>3.1178357683359081E-4</v>
      </c>
      <c r="Q157" s="70">
        <v>0</v>
      </c>
      <c r="R157" s="70">
        <v>2.7851472684403689E-3</v>
      </c>
      <c r="S157" s="70">
        <v>0.12482814510303797</v>
      </c>
    </row>
    <row r="158" spans="1:19">
      <c r="A158" t="s">
        <v>48</v>
      </c>
      <c r="B158" s="69" t="s">
        <v>198</v>
      </c>
      <c r="C158" s="70">
        <v>4.0973967950108658E-5</v>
      </c>
      <c r="D158" s="70">
        <v>0</v>
      </c>
      <c r="E158" s="70">
        <v>9.0832247501282382E-6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1.7767878563823558E-3</v>
      </c>
      <c r="M158" s="70">
        <v>1.9789081825649646E-3</v>
      </c>
      <c r="N158" s="70">
        <v>0</v>
      </c>
      <c r="O158" s="70">
        <v>0</v>
      </c>
      <c r="P158" s="70">
        <v>1.7811102424460046E-2</v>
      </c>
      <c r="Q158" s="70">
        <v>0</v>
      </c>
      <c r="R158" s="70">
        <v>1.1663947134366026E-4</v>
      </c>
      <c r="S158" s="70">
        <v>2.1733495127421065E-2</v>
      </c>
    </row>
    <row r="159" spans="1:19">
      <c r="A159" t="s">
        <v>48</v>
      </c>
      <c r="B159" s="69" t="s">
        <v>199</v>
      </c>
      <c r="C159" s="70">
        <v>5.0852663729727965E-5</v>
      </c>
      <c r="D159" s="70">
        <v>0</v>
      </c>
      <c r="E159" s="70">
        <v>4.7528568803301141E-5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1.4090938527893115E-3</v>
      </c>
      <c r="M159" s="70">
        <v>0</v>
      </c>
      <c r="N159" s="70">
        <v>0</v>
      </c>
      <c r="O159" s="70">
        <v>0</v>
      </c>
      <c r="P159" s="70">
        <v>3.4830485624013363E-3</v>
      </c>
      <c r="Q159" s="70">
        <v>2.9969548214916486E-3</v>
      </c>
      <c r="R159" s="70">
        <v>4.3922016160991006E-5</v>
      </c>
      <c r="S159" s="70">
        <v>8.0314004853789811E-3</v>
      </c>
    </row>
    <row r="160" spans="1:19">
      <c r="A160" t="s">
        <v>48</v>
      </c>
      <c r="B160" s="69" t="s">
        <v>200</v>
      </c>
      <c r="C160" s="70">
        <v>3.0309978400921977E-5</v>
      </c>
      <c r="D160" s="70">
        <v>0</v>
      </c>
      <c r="E160" s="70">
        <v>8.0972649900701299E-5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1.637609643259097E-3</v>
      </c>
      <c r="M160" s="70">
        <v>2.1824270290693448E-4</v>
      </c>
      <c r="N160" s="70">
        <v>0</v>
      </c>
      <c r="O160" s="70">
        <v>0</v>
      </c>
      <c r="P160" s="70">
        <v>3.1384529202682643E-4</v>
      </c>
      <c r="Q160" s="70">
        <v>0</v>
      </c>
      <c r="R160" s="70">
        <v>7.4585593921483451E-5</v>
      </c>
      <c r="S160" s="70">
        <v>2.3555658604550445E-3</v>
      </c>
    </row>
    <row r="161" spans="1:19">
      <c r="A161" t="s">
        <v>48</v>
      </c>
      <c r="B161" s="69" t="s">
        <v>201</v>
      </c>
      <c r="C161" s="70">
        <v>1.0926145869681996</v>
      </c>
      <c r="D161" s="70">
        <v>2.4020504329473447</v>
      </c>
      <c r="E161" s="70">
        <v>4.0014196241445852</v>
      </c>
      <c r="F161" s="70">
        <v>9.9618292978218292</v>
      </c>
      <c r="G161" s="70">
        <v>3.0107292263067649</v>
      </c>
      <c r="H161" s="70">
        <v>3.1212044961423011</v>
      </c>
      <c r="I161" s="70">
        <v>14.673669433831058</v>
      </c>
      <c r="J161" s="70">
        <v>7.8836327986969472</v>
      </c>
      <c r="K161" s="70">
        <v>2.9976664016703509</v>
      </c>
      <c r="L161" s="70">
        <v>4.0980008325547601E-2</v>
      </c>
      <c r="M161" s="70">
        <v>12.139703821544806</v>
      </c>
      <c r="N161" s="70">
        <v>5.5597424430180222</v>
      </c>
      <c r="O161" s="70">
        <v>8.8052621224505288</v>
      </c>
      <c r="P161" s="70">
        <v>1.02313005527229</v>
      </c>
      <c r="Q161" s="70">
        <v>4.1255729066280455</v>
      </c>
      <c r="R161" s="70">
        <v>17.605300178130278</v>
      </c>
      <c r="S161" s="70">
        <v>98.444507833898911</v>
      </c>
    </row>
    <row r="162" spans="1:19">
      <c r="A162" t="s">
        <v>48</v>
      </c>
      <c r="B162" s="69" t="s">
        <v>202</v>
      </c>
      <c r="C162" s="70">
        <v>3.0016848229941218E-4</v>
      </c>
      <c r="D162" s="70">
        <v>3.5579905435285255</v>
      </c>
      <c r="E162" s="70">
        <v>4.8048636677577861E-4</v>
      </c>
      <c r="F162" s="70">
        <v>0</v>
      </c>
      <c r="G162" s="70">
        <v>0</v>
      </c>
      <c r="H162" s="70">
        <v>2.8917306122033679</v>
      </c>
      <c r="I162" s="70">
        <v>0</v>
      </c>
      <c r="J162" s="70">
        <v>0</v>
      </c>
      <c r="K162" s="70">
        <v>3.0922853257258609</v>
      </c>
      <c r="L162" s="70">
        <v>1.2263095406296998E-2</v>
      </c>
      <c r="M162" s="70">
        <v>10.359418210214969</v>
      </c>
      <c r="N162" s="70">
        <v>5.3314510048380086</v>
      </c>
      <c r="O162" s="70">
        <v>3.2072940292777758</v>
      </c>
      <c r="P162" s="70">
        <v>0.95410935015650011</v>
      </c>
      <c r="Q162" s="70">
        <v>0.80301808827208276</v>
      </c>
      <c r="R162" s="70">
        <v>1.8761040334446335</v>
      </c>
      <c r="S162" s="70">
        <v>32.086444947917471</v>
      </c>
    </row>
    <row r="163" spans="1:19">
      <c r="A163" t="s">
        <v>48</v>
      </c>
      <c r="B163" s="69" t="s">
        <v>203</v>
      </c>
      <c r="C163" s="70">
        <v>1.1493392098592139</v>
      </c>
      <c r="D163" s="70">
        <v>2.5284741399445743</v>
      </c>
      <c r="E163" s="70">
        <v>2.1054667821398958</v>
      </c>
      <c r="F163" s="70">
        <v>5.4512929116200581</v>
      </c>
      <c r="G163" s="70">
        <v>1.7502402267847135</v>
      </c>
      <c r="H163" s="70">
        <v>0</v>
      </c>
      <c r="I163" s="70">
        <v>9.6458720223609191</v>
      </c>
      <c r="J163" s="70">
        <v>0</v>
      </c>
      <c r="K163" s="70">
        <v>3.1554383175477341</v>
      </c>
      <c r="L163" s="70">
        <v>5.1373934128626786E-3</v>
      </c>
      <c r="M163" s="70">
        <v>11.063113221494547</v>
      </c>
      <c r="N163" s="70">
        <v>5.4097227067591014</v>
      </c>
      <c r="O163" s="70">
        <v>6.0710291458456354</v>
      </c>
      <c r="P163" s="70">
        <v>0.57773116823520354</v>
      </c>
      <c r="Q163" s="70">
        <v>0.8256474056308658</v>
      </c>
      <c r="R163" s="70">
        <v>9.5663317191596704</v>
      </c>
      <c r="S163" s="70">
        <v>59.304836370795442</v>
      </c>
    </row>
    <row r="164" spans="1:19">
      <c r="A164" t="s">
        <v>48</v>
      </c>
      <c r="B164" s="69" t="s">
        <v>204</v>
      </c>
      <c r="C164" s="70">
        <v>1.0177897773822053E-4</v>
      </c>
      <c r="D164" s="70">
        <v>0</v>
      </c>
      <c r="E164" s="70">
        <v>1.5978561401297497E-4</v>
      </c>
      <c r="F164" s="70">
        <v>0.34720738755594027</v>
      </c>
      <c r="G164" s="70">
        <v>0</v>
      </c>
      <c r="H164" s="70">
        <v>3.2045586789713276</v>
      </c>
      <c r="I164" s="70">
        <v>0</v>
      </c>
      <c r="J164" s="70">
        <v>4.1492804203668214</v>
      </c>
      <c r="K164" s="70">
        <v>0</v>
      </c>
      <c r="L164" s="70">
        <v>5.6119272438746037E-3</v>
      </c>
      <c r="M164" s="70">
        <v>0.15134847637362725</v>
      </c>
      <c r="N164" s="70">
        <v>1.0323977139112621</v>
      </c>
      <c r="O164" s="70">
        <v>6.3855461256949297E-2</v>
      </c>
      <c r="P164" s="70">
        <v>6.6966182159262644E-3</v>
      </c>
      <c r="Q164" s="70">
        <v>1.6978747580588305</v>
      </c>
      <c r="R164" s="70">
        <v>0.22920865838598559</v>
      </c>
      <c r="S164" s="70">
        <v>10.888301664932328</v>
      </c>
    </row>
    <row r="165" spans="1:19">
      <c r="A165" t="s">
        <v>48</v>
      </c>
      <c r="B165" s="69" t="s">
        <v>205</v>
      </c>
      <c r="C165" s="70">
        <v>5.9665663737717978E-5</v>
      </c>
      <c r="D165" s="70">
        <v>0</v>
      </c>
      <c r="E165" s="70">
        <v>1.2016213896615113E-4</v>
      </c>
      <c r="F165" s="70">
        <v>0</v>
      </c>
      <c r="G165" s="70">
        <v>0</v>
      </c>
      <c r="H165" s="70">
        <v>6.1193035717050037E-2</v>
      </c>
      <c r="I165" s="70">
        <v>0</v>
      </c>
      <c r="J165" s="70">
        <v>0</v>
      </c>
      <c r="K165" s="70">
        <v>0</v>
      </c>
      <c r="L165" s="70">
        <v>4.4239703157540333E-3</v>
      </c>
      <c r="M165" s="70">
        <v>1.3237867737979059</v>
      </c>
      <c r="N165" s="70">
        <v>0.80918500575111807</v>
      </c>
      <c r="O165" s="70">
        <v>0.17370015213602841</v>
      </c>
      <c r="P165" s="70">
        <v>1.939550091735498E-2</v>
      </c>
      <c r="Q165" s="70">
        <v>5.9849813325012491E-3</v>
      </c>
      <c r="R165" s="70">
        <v>0.14081255527223391</v>
      </c>
      <c r="S165" s="70">
        <v>2.5386618030427144</v>
      </c>
    </row>
    <row r="166" spans="1:19">
      <c r="A166" t="s">
        <v>48</v>
      </c>
      <c r="B166" s="69" t="s">
        <v>206</v>
      </c>
      <c r="C166" s="70">
        <v>2.67128438355968E-5</v>
      </c>
      <c r="D166" s="70">
        <v>0</v>
      </c>
      <c r="E166" s="70">
        <v>4.8539870658004247E-5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1.2655290243905881E-3</v>
      </c>
      <c r="M166" s="70">
        <v>7.3576292007388133E-2</v>
      </c>
      <c r="N166" s="70">
        <v>0.25261318302251112</v>
      </c>
      <c r="O166" s="70">
        <v>9.1147250451186324E-2</v>
      </c>
      <c r="P166" s="70">
        <v>9.7771167529245417E-2</v>
      </c>
      <c r="Q166" s="70">
        <v>2.3506282185397964E-2</v>
      </c>
      <c r="R166" s="70">
        <v>6.6757905252117666E-2</v>
      </c>
      <c r="S166" s="70">
        <v>0.60671286218666864</v>
      </c>
    </row>
    <row r="167" spans="1:19">
      <c r="A167" t="s">
        <v>48</v>
      </c>
      <c r="B167" s="69" t="s">
        <v>207</v>
      </c>
      <c r="C167" s="70">
        <v>2.3917508249482466E-5</v>
      </c>
      <c r="D167" s="70">
        <v>0.19265668509686762</v>
      </c>
      <c r="E167" s="70">
        <v>3.9171108419111533E-5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3.2910930106265113E-2</v>
      </c>
      <c r="L167" s="70">
        <v>1.5310454146444386E-3</v>
      </c>
      <c r="M167" s="70">
        <v>0.11024996788104602</v>
      </c>
      <c r="N167" s="70">
        <v>0.19323483793713336</v>
      </c>
      <c r="O167" s="70">
        <v>0.20549340885238365</v>
      </c>
      <c r="P167" s="70">
        <v>3.1304935843223802E-3</v>
      </c>
      <c r="Q167" s="70">
        <v>5.7936707853958325E-3</v>
      </c>
      <c r="R167" s="70">
        <v>0.12356136109583815</v>
      </c>
      <c r="S167" s="70">
        <v>0.86862548937051542</v>
      </c>
    </row>
    <row r="168" spans="1:19">
      <c r="A168" t="s">
        <v>48</v>
      </c>
      <c r="B168" s="69" t="s">
        <v>208</v>
      </c>
      <c r="C168" s="70">
        <v>7.0244083048009998E-6</v>
      </c>
      <c r="D168" s="70">
        <v>0</v>
      </c>
      <c r="E168" s="70">
        <v>1.2867890632151102E-5</v>
      </c>
      <c r="F168" s="70">
        <v>0</v>
      </c>
      <c r="G168" s="70">
        <v>0.112850392081981</v>
      </c>
      <c r="H168" s="70">
        <v>0</v>
      </c>
      <c r="I168" s="70">
        <v>0</v>
      </c>
      <c r="J168" s="70">
        <v>0</v>
      </c>
      <c r="K168" s="70">
        <v>0</v>
      </c>
      <c r="L168" s="70">
        <v>3.0162670512012824E-4</v>
      </c>
      <c r="M168" s="70">
        <v>4.66957570066171E-2</v>
      </c>
      <c r="N168" s="70">
        <v>0.19380116498013678</v>
      </c>
      <c r="O168" s="70">
        <v>2.6108354397074152E-2</v>
      </c>
      <c r="P168" s="70">
        <v>1.6970964819762457E-2</v>
      </c>
      <c r="Q168" s="70">
        <v>0</v>
      </c>
      <c r="R168" s="70">
        <v>1.9658512040180653E-2</v>
      </c>
      <c r="S168" s="70">
        <v>0.41640666432988382</v>
      </c>
    </row>
    <row r="169" spans="1:19">
      <c r="A169" t="s">
        <v>48</v>
      </c>
      <c r="B169" s="69" t="s">
        <v>209</v>
      </c>
      <c r="C169" s="70">
        <v>1.661925995755098E-5</v>
      </c>
      <c r="D169" s="70">
        <v>0</v>
      </c>
      <c r="E169" s="70">
        <v>3.0444531436302213E-5</v>
      </c>
      <c r="F169" s="70">
        <v>0</v>
      </c>
      <c r="G169" s="70">
        <v>0</v>
      </c>
      <c r="H169" s="70">
        <v>0</v>
      </c>
      <c r="I169" s="70">
        <v>0.64378632751623144</v>
      </c>
      <c r="J169" s="70">
        <v>0</v>
      </c>
      <c r="K169" s="70">
        <v>0</v>
      </c>
      <c r="L169" s="70">
        <v>6.2912814134996609E-4</v>
      </c>
      <c r="M169" s="70">
        <v>3.6361037170564714E-3</v>
      </c>
      <c r="N169" s="70">
        <v>4.7518586240542504E-3</v>
      </c>
      <c r="O169" s="70">
        <v>4.1650763194027718E-3</v>
      </c>
      <c r="P169" s="70">
        <v>1.0160438131094907E-3</v>
      </c>
      <c r="Q169" s="70">
        <v>4.7655637780437132E-3</v>
      </c>
      <c r="R169" s="70">
        <v>2.7044425614661805E-3</v>
      </c>
      <c r="S169" s="70">
        <v>0.66550160826204774</v>
      </c>
    </row>
    <row r="170" spans="1:19">
      <c r="A170" t="s">
        <v>48</v>
      </c>
      <c r="B170" s="69" t="s">
        <v>210</v>
      </c>
      <c r="C170" s="70">
        <v>1.3542734235372222E-5</v>
      </c>
      <c r="D170" s="70">
        <v>0</v>
      </c>
      <c r="E170" s="70">
        <v>2.5594102883275127E-5</v>
      </c>
      <c r="F170" s="70">
        <v>0.39060831100042748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8.6482240730845206E-4</v>
      </c>
      <c r="M170" s="70">
        <v>1.219977814629658E-2</v>
      </c>
      <c r="N170" s="70">
        <v>0.21003420055589572</v>
      </c>
      <c r="O170" s="70">
        <v>1.8373120218626582E-3</v>
      </c>
      <c r="P170" s="70">
        <v>2.739741693602582E-4</v>
      </c>
      <c r="Q170" s="70">
        <v>1.1710336450022396E-2</v>
      </c>
      <c r="R170" s="70">
        <v>0.40855623416551623</v>
      </c>
      <c r="S170" s="70">
        <v>1.0361241057537427</v>
      </c>
    </row>
    <row r="171" spans="1:19">
      <c r="A171" t="s">
        <v>48</v>
      </c>
      <c r="B171" s="69" t="s">
        <v>211</v>
      </c>
      <c r="C171" s="70">
        <v>2.9003573853714215E-6</v>
      </c>
      <c r="D171" s="70">
        <v>0</v>
      </c>
      <c r="E171" s="70">
        <v>4.5277088602801996E-6</v>
      </c>
      <c r="F171" s="70">
        <v>0</v>
      </c>
      <c r="G171" s="70">
        <v>0</v>
      </c>
      <c r="H171" s="70">
        <v>6.8842165181678183E-2</v>
      </c>
      <c r="I171" s="70">
        <v>0</v>
      </c>
      <c r="J171" s="70">
        <v>0</v>
      </c>
      <c r="K171" s="70">
        <v>0</v>
      </c>
      <c r="L171" s="70">
        <v>1.9645616711179361</v>
      </c>
      <c r="M171" s="70">
        <v>0.38519035180722483</v>
      </c>
      <c r="N171" s="70">
        <v>0.12858056587992195</v>
      </c>
      <c r="O171" s="70">
        <v>0.22485780883533835</v>
      </c>
      <c r="P171" s="70">
        <v>0.34354546567742261</v>
      </c>
      <c r="Q171" s="70">
        <v>1.0257830788834355E-2</v>
      </c>
      <c r="R171" s="70">
        <v>4.5794805313093434E-2</v>
      </c>
      <c r="S171" s="70">
        <v>3.1716380926676493</v>
      </c>
    </row>
    <row r="172" spans="1:19">
      <c r="A172" t="s">
        <v>48</v>
      </c>
      <c r="B172" s="69" t="s">
        <v>212</v>
      </c>
      <c r="C172" s="70">
        <v>6.5868302101534937E-6</v>
      </c>
      <c r="D172" s="70">
        <v>0</v>
      </c>
      <c r="E172" s="70">
        <v>9.8404259993856158E-6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1.5740450207957224E-4</v>
      </c>
      <c r="M172" s="70">
        <v>5.9623294493874823E-2</v>
      </c>
      <c r="N172" s="70">
        <v>0.13483258043519442</v>
      </c>
      <c r="O172" s="70">
        <v>0</v>
      </c>
      <c r="P172" s="70">
        <v>0.11573855220733265</v>
      </c>
      <c r="Q172" s="70">
        <v>0</v>
      </c>
      <c r="R172" s="70">
        <v>4.8650093299599462E-2</v>
      </c>
      <c r="S172" s="70">
        <v>0.35901835219442546</v>
      </c>
    </row>
    <row r="173" spans="1:19">
      <c r="A173" t="s">
        <v>48</v>
      </c>
      <c r="B173" s="69" t="s">
        <v>213</v>
      </c>
      <c r="C173" s="70">
        <v>1.0125617500023054E-7</v>
      </c>
      <c r="D173" s="70">
        <v>0</v>
      </c>
      <c r="E173" s="70">
        <v>2.4113623879884472E-6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5.9044529607490404E-3</v>
      </c>
      <c r="N173" s="70">
        <v>2.3169993262150967E-2</v>
      </c>
      <c r="O173" s="70">
        <v>6.8197966838226876E-2</v>
      </c>
      <c r="P173" s="70">
        <v>8.0763906494254911E-2</v>
      </c>
      <c r="Q173" s="70">
        <v>4.0643964615208361E-2</v>
      </c>
      <c r="R173" s="70">
        <v>5.0351877017462243E-2</v>
      </c>
      <c r="S173" s="70">
        <v>0.26903467380657275</v>
      </c>
    </row>
    <row r="174" spans="1:19">
      <c r="A174" t="s">
        <v>48</v>
      </c>
      <c r="B174" s="69" t="s">
        <v>214</v>
      </c>
      <c r="C174" s="70">
        <v>0.30522781946709365</v>
      </c>
      <c r="D174" s="70">
        <v>0</v>
      </c>
      <c r="E174" s="70">
        <v>3.7156401688775986E-6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1.9746558063758357E-2</v>
      </c>
      <c r="L174" s="70">
        <v>1.1406057610940934E-4</v>
      </c>
      <c r="M174" s="70">
        <v>1.216124316617595E-2</v>
      </c>
      <c r="N174" s="70">
        <v>4.9944408327462497E-4</v>
      </c>
      <c r="O174" s="70">
        <v>0.11018806289301608</v>
      </c>
      <c r="P174" s="70">
        <v>4.672273541345362E-2</v>
      </c>
      <c r="Q174" s="70">
        <v>3.4762024712371442E-3</v>
      </c>
      <c r="R174" s="70">
        <v>2.8039527181903168E-2</v>
      </c>
      <c r="S174" s="70">
        <v>0.52617936895626372</v>
      </c>
    </row>
    <row r="175" spans="1:19">
      <c r="A175" t="s">
        <v>48</v>
      </c>
      <c r="B175" s="69" t="s">
        <v>215</v>
      </c>
      <c r="C175" s="70">
        <v>4.6735786263241152E-7</v>
      </c>
      <c r="D175" s="70">
        <v>0</v>
      </c>
      <c r="E175" s="70">
        <v>8.5614469114148051E-7</v>
      </c>
      <c r="F175" s="70">
        <v>0</v>
      </c>
      <c r="G175" s="70">
        <v>0</v>
      </c>
      <c r="H175" s="70">
        <v>0</v>
      </c>
      <c r="I175" s="70">
        <v>0</v>
      </c>
      <c r="J175" s="70">
        <v>0.85920084777657735</v>
      </c>
      <c r="K175" s="70">
        <v>0</v>
      </c>
      <c r="L175" s="70">
        <v>5.5176792534618713E-2</v>
      </c>
      <c r="M175" s="70">
        <v>9.2223918427549734E-3</v>
      </c>
      <c r="N175" s="70">
        <v>6.1759937136685039E-4</v>
      </c>
      <c r="O175" s="70">
        <v>6.4938756114258922E-2</v>
      </c>
      <c r="P175" s="70">
        <v>0.22508663936343964</v>
      </c>
      <c r="Q175" s="70">
        <v>1.5449788761063843E-3</v>
      </c>
      <c r="R175" s="70">
        <v>7.4042045275930946E-2</v>
      </c>
      <c r="S175" s="70">
        <v>1.2898313746575241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8.7762480283366529E-3</v>
      </c>
      <c r="L176" s="70">
        <v>0</v>
      </c>
      <c r="M176" s="70">
        <v>2.5635236687236329E-2</v>
      </c>
      <c r="N176" s="70">
        <v>7.4796454634196152E-4</v>
      </c>
      <c r="O176" s="70">
        <v>5.8445471729505982E-2</v>
      </c>
      <c r="P176" s="70">
        <v>3.9228679636948982E-4</v>
      </c>
      <c r="Q176" s="70">
        <v>0</v>
      </c>
      <c r="R176" s="70">
        <v>3.6284966859724932E-2</v>
      </c>
      <c r="S176" s="70">
        <v>0.13028217464750469</v>
      </c>
    </row>
    <row r="177" spans="1:19">
      <c r="A177" t="s">
        <v>48</v>
      </c>
      <c r="B177" s="69" t="s">
        <v>217</v>
      </c>
      <c r="C177" s="70">
        <v>1.3494229111898903E-6</v>
      </c>
      <c r="D177" s="70">
        <v>0</v>
      </c>
      <c r="E177" s="70">
        <v>2.3430022473291956E-6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6.8736047378337162E-5</v>
      </c>
      <c r="M177" s="70">
        <v>3.4151181161519162E-2</v>
      </c>
      <c r="N177" s="70">
        <v>3.1252769316971296E-2</v>
      </c>
      <c r="O177" s="70">
        <v>0.13249287422603118</v>
      </c>
      <c r="P177" s="70">
        <v>1.9529815253676475E-2</v>
      </c>
      <c r="Q177" s="70">
        <v>0</v>
      </c>
      <c r="R177" s="70">
        <v>2.805352080528678E-3</v>
      </c>
      <c r="S177" s="70">
        <v>0.22030442051129739</v>
      </c>
    </row>
    <row r="178" spans="1:19">
      <c r="A178" t="s">
        <v>48</v>
      </c>
      <c r="B178" s="69" t="s">
        <v>218</v>
      </c>
      <c r="C178" s="70">
        <v>1.4277115614191871E-6</v>
      </c>
      <c r="D178" s="70">
        <v>0</v>
      </c>
      <c r="E178" s="70">
        <v>2.7443817884886812E-6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1.0721370308175437E-4</v>
      </c>
      <c r="M178" s="70">
        <v>1.0197461762402327E-3</v>
      </c>
      <c r="N178" s="70">
        <v>0</v>
      </c>
      <c r="O178" s="70">
        <v>0</v>
      </c>
      <c r="P178" s="70">
        <v>9.8209545740999715E-2</v>
      </c>
      <c r="Q178" s="70">
        <v>1.7251882441149391E-2</v>
      </c>
      <c r="R178" s="70">
        <v>2.9787103049585539E-3</v>
      </c>
      <c r="S178" s="70">
        <v>0.11957127045991456</v>
      </c>
    </row>
    <row r="179" spans="1:19">
      <c r="A179" t="s">
        <v>48</v>
      </c>
      <c r="B179" s="69" t="s">
        <v>219</v>
      </c>
      <c r="C179" s="70">
        <v>3.6331496723587264E-3</v>
      </c>
      <c r="D179" s="70">
        <v>0</v>
      </c>
      <c r="E179" s="70">
        <v>2.851776888835289E-2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1.0342416664755749</v>
      </c>
      <c r="M179" s="70">
        <v>1.1493945978742204E-2</v>
      </c>
      <c r="N179" s="70">
        <v>2.7451596695208025E-2</v>
      </c>
      <c r="O179" s="70">
        <v>0.23551581970537683</v>
      </c>
      <c r="P179" s="70">
        <v>0.41656599425088814</v>
      </c>
      <c r="Q179" s="70">
        <v>0.15001726921741465</v>
      </c>
      <c r="R179" s="70">
        <v>5.9094000244201084E-2</v>
      </c>
      <c r="S179" s="70">
        <v>1.9665312111279718</v>
      </c>
    </row>
    <row r="180" spans="1:19">
      <c r="A180" t="s">
        <v>48</v>
      </c>
      <c r="B180" s="69" t="s">
        <v>220</v>
      </c>
      <c r="C180" s="70">
        <v>0.16064668835063323</v>
      </c>
      <c r="D180" s="70">
        <v>0</v>
      </c>
      <c r="E180" s="70">
        <v>1.5724989509191545E-2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1.1527908575814649E-4</v>
      </c>
      <c r="M180" s="70">
        <v>4.4130644359796634E-3</v>
      </c>
      <c r="N180" s="70">
        <v>2.5498902267884205E-4</v>
      </c>
      <c r="O180" s="70">
        <v>3.8632591947873607E-4</v>
      </c>
      <c r="P180" s="70">
        <v>1.9603315355283257E-3</v>
      </c>
      <c r="Q180" s="70">
        <v>1.9305451884630287E-3</v>
      </c>
      <c r="R180" s="70">
        <v>6.099855978902724E-4</v>
      </c>
      <c r="S180" s="70">
        <v>0.1860421986456231</v>
      </c>
    </row>
    <row r="181" spans="1:19">
      <c r="A181" t="s">
        <v>48</v>
      </c>
      <c r="B181" s="69" t="s">
        <v>221</v>
      </c>
      <c r="C181" s="70">
        <v>2.3453777782123097E-6</v>
      </c>
      <c r="D181" s="70">
        <v>0</v>
      </c>
      <c r="E181" s="70">
        <v>4.2964565025727097E-6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0.27578757413084176</v>
      </c>
      <c r="M181" s="70">
        <v>0.12267148777058878</v>
      </c>
      <c r="N181" s="70">
        <v>0</v>
      </c>
      <c r="O181" s="70">
        <v>4.0439569354134619E-2</v>
      </c>
      <c r="P181" s="70">
        <v>5.8028577505268686E-2</v>
      </c>
      <c r="Q181" s="70">
        <v>7.9976772258962825E-3</v>
      </c>
      <c r="R181" s="70">
        <v>7.7994728471736607E-2</v>
      </c>
      <c r="S181" s="70">
        <v>0.58292625629280792</v>
      </c>
    </row>
    <row r="182" spans="1:19">
      <c r="A182" t="s">
        <v>48</v>
      </c>
      <c r="B182" s="69" t="s">
        <v>222</v>
      </c>
      <c r="C182" s="70">
        <v>2.2679854461156168E-2</v>
      </c>
      <c r="D182" s="70">
        <v>0.69838048347612158</v>
      </c>
      <c r="E182" s="70">
        <v>3.5866098510517475E-3</v>
      </c>
      <c r="F182" s="70">
        <v>23.222832575375783</v>
      </c>
      <c r="G182" s="70">
        <v>8.0475833020173262</v>
      </c>
      <c r="H182" s="70">
        <v>4.2229788721888113</v>
      </c>
      <c r="I182" s="70">
        <v>2.5204234722260708</v>
      </c>
      <c r="J182" s="70">
        <v>0.8852372371030981</v>
      </c>
      <c r="K182" s="70">
        <v>0.27974290590324102</v>
      </c>
      <c r="L182" s="70">
        <v>3.2850514312343648E-5</v>
      </c>
      <c r="M182" s="70">
        <v>7.5490906620310199</v>
      </c>
      <c r="N182" s="70">
        <v>1.6457001309478869</v>
      </c>
      <c r="O182" s="70">
        <v>2.5552558335771494</v>
      </c>
      <c r="P182" s="70">
        <v>0.57437132602213126</v>
      </c>
      <c r="Q182" s="70">
        <v>0.3120414025549394</v>
      </c>
      <c r="R182" s="70">
        <v>3.4591662683716464</v>
      </c>
      <c r="S182" s="70">
        <v>55.999103786621731</v>
      </c>
    </row>
    <row r="183" spans="1:19">
      <c r="A183" t="s">
        <v>48</v>
      </c>
      <c r="B183" s="69" t="s">
        <v>223</v>
      </c>
      <c r="C183" s="70">
        <v>0.51028507342826046</v>
      </c>
      <c r="D183" s="70">
        <v>0</v>
      </c>
      <c r="E183" s="70">
        <v>8.0677376649553878E-2</v>
      </c>
      <c r="F183" s="70">
        <v>0</v>
      </c>
      <c r="G183" s="70">
        <v>0</v>
      </c>
      <c r="H183" s="70">
        <v>0</v>
      </c>
      <c r="I183" s="70">
        <v>0</v>
      </c>
      <c r="J183" s="70">
        <v>1.3278558556546045</v>
      </c>
      <c r="K183" s="70">
        <v>1.0970310035421704E-2</v>
      </c>
      <c r="L183" s="70">
        <v>6.2034760659412065</v>
      </c>
      <c r="M183" s="70">
        <v>0.20923260372356367</v>
      </c>
      <c r="N183" s="70">
        <v>0</v>
      </c>
      <c r="O183" s="70">
        <v>9.9664084516874141E-2</v>
      </c>
      <c r="P183" s="70">
        <v>2.4907456187022348</v>
      </c>
      <c r="Q183" s="70">
        <v>0.26782019251679223</v>
      </c>
      <c r="R183" s="70">
        <v>0.21619481380716365</v>
      </c>
      <c r="S183" s="70">
        <v>11.416921994975837</v>
      </c>
    </row>
    <row r="184" spans="1:19">
      <c r="A184" t="s">
        <v>48</v>
      </c>
      <c r="B184" s="69" t="s">
        <v>224</v>
      </c>
      <c r="C184" s="70">
        <v>3.2158609997168242E-8</v>
      </c>
      <c r="D184" s="70">
        <v>0</v>
      </c>
      <c r="E184" s="70">
        <v>5.8910796241207208E-8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2.4149441735232813E-6</v>
      </c>
      <c r="M184" s="70">
        <v>0</v>
      </c>
      <c r="N184" s="70">
        <v>0</v>
      </c>
      <c r="O184" s="70">
        <v>0</v>
      </c>
      <c r="P184" s="70">
        <v>5.4333732180111838E-7</v>
      </c>
      <c r="Q184" s="70">
        <v>1.3706579230543525E-4</v>
      </c>
      <c r="R184" s="70">
        <v>1.4872479425775964E-7</v>
      </c>
      <c r="S184" s="70">
        <v>1.4026386793375423E-4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>
      <selection activeCell="L13" sqref="L13"/>
    </sheetView>
  </sheetViews>
  <sheetFormatPr defaultColWidth="8.85546875" defaultRowHeight="15"/>
  <cols>
    <col min="1" max="1" width="16.28515625" customWidth="1"/>
    <col min="2" max="2" width="17.855468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8" width="12" style="45" bestFit="1" customWidth="1"/>
    <col min="19" max="19" width="9" style="45" bestFit="1" customWidth="1"/>
    <col min="20" max="16384" width="8.85546875" style="45"/>
  </cols>
  <sheetData>
    <row r="1" spans="1:20"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3.5233260699750225E-2</v>
      </c>
      <c r="P10" s="70">
        <v>2.5729563702287763E-2</v>
      </c>
      <c r="Q10" s="70">
        <v>0</v>
      </c>
      <c r="R10" s="70">
        <v>0</v>
      </c>
      <c r="S10" s="70">
        <v>6.0962824402037985E-2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4.3195930721336595E-2</v>
      </c>
      <c r="Q11" s="70">
        <v>0</v>
      </c>
      <c r="R11" s="70">
        <v>0</v>
      </c>
      <c r="S11" s="70">
        <v>4.3195930721336651E-2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3.2979054728057094E-2</v>
      </c>
      <c r="Q12" s="70">
        <v>0</v>
      </c>
      <c r="R12" s="70">
        <v>0</v>
      </c>
      <c r="S12" s="70">
        <v>3.2979054728057178E-2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5.7018318087634023E-2</v>
      </c>
      <c r="Q13" s="70">
        <v>0</v>
      </c>
      <c r="R13" s="70">
        <v>0</v>
      </c>
      <c r="S13" s="70">
        <v>5.7018318087634023E-2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0.11020541028194952</v>
      </c>
      <c r="Q14" s="70">
        <v>0</v>
      </c>
      <c r="R14" s="70">
        <v>0</v>
      </c>
      <c r="S14" s="70">
        <v>0.11020541028194947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0.1157438810534302</v>
      </c>
      <c r="Q15" s="70">
        <v>0</v>
      </c>
      <c r="R15" s="70">
        <v>0</v>
      </c>
      <c r="S15" s="70">
        <v>0.11574388105343059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8.4869066583826036E-2</v>
      </c>
      <c r="Q16" s="70">
        <v>0</v>
      </c>
      <c r="R16" s="70">
        <v>3.1760175165176587E-3</v>
      </c>
      <c r="S16" s="70">
        <v>8.8045084100343396E-2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6.7370617400528299E-2</v>
      </c>
      <c r="Q17" s="70">
        <v>0</v>
      </c>
      <c r="R17" s="70">
        <v>8.1873098040021616E-2</v>
      </c>
      <c r="S17" s="70">
        <v>0.14924371544054882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5.4096565929071749E-2</v>
      </c>
      <c r="Q18" s="70">
        <v>0</v>
      </c>
      <c r="R18" s="70">
        <v>0.10717729743818576</v>
      </c>
      <c r="S18" s="70">
        <v>0.16127386336725735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0.16408116238191184</v>
      </c>
      <c r="Q19" s="70">
        <v>0</v>
      </c>
      <c r="R19" s="70">
        <v>6.8250662562279463E-2</v>
      </c>
      <c r="S19" s="70">
        <v>0.23233182494419247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4.6171181185755028E-2</v>
      </c>
      <c r="Q20" s="70">
        <v>0</v>
      </c>
      <c r="R20" s="70">
        <v>5.3066629543841171E-2</v>
      </c>
      <c r="S20" s="70">
        <v>9.9237810729596365E-2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4.5495926252241192E-2</v>
      </c>
      <c r="Q21" s="70">
        <v>0</v>
      </c>
      <c r="R21" s="70">
        <v>4.7257590447012943E-2</v>
      </c>
      <c r="S21" s="70">
        <v>9.2753516699253025E-2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0.16313258982734746</v>
      </c>
      <c r="Q22" s="70">
        <v>0</v>
      </c>
      <c r="R22" s="70">
        <v>4.4605539460174315E-2</v>
      </c>
      <c r="S22" s="70">
        <v>0.20773812928752577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0.35169597530026886</v>
      </c>
      <c r="Q23" s="70">
        <v>0</v>
      </c>
      <c r="R23" s="70">
        <v>3.10819050137639E-2</v>
      </c>
      <c r="S23" s="70">
        <v>0.38277788031403337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0.34078037965411423</v>
      </c>
      <c r="Q24" s="70">
        <v>0</v>
      </c>
      <c r="R24" s="70">
        <v>2.3701489313769308E-2</v>
      </c>
      <c r="S24" s="70">
        <v>0.36448186896787083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0.43460411705219459</v>
      </c>
      <c r="Q25" s="70">
        <v>0</v>
      </c>
      <c r="R25" s="70">
        <v>2.9293157566152861E-2</v>
      </c>
      <c r="S25" s="70">
        <v>0.46389727461834562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0.70340071415737393</v>
      </c>
      <c r="Q26" s="70">
        <v>0</v>
      </c>
      <c r="R26" s="70">
        <v>2.1410720946250961E-2</v>
      </c>
      <c r="S26" s="70">
        <v>0.72481143510362367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0.77567956721473319</v>
      </c>
      <c r="Q27" s="70">
        <v>0</v>
      </c>
      <c r="R27" s="70">
        <v>1.3444219730289753E-2</v>
      </c>
      <c r="S27" s="70">
        <v>0.78912378694501939</v>
      </c>
    </row>
    <row r="28" spans="1:19">
      <c r="A28" t="s">
        <v>48</v>
      </c>
      <c r="B28" s="69" t="s">
        <v>67</v>
      </c>
      <c r="C28" s="70">
        <v>0</v>
      </c>
      <c r="D28" s="70">
        <v>0.90797847033553214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0.67518545920670281</v>
      </c>
      <c r="Q28" s="70">
        <v>0</v>
      </c>
      <c r="R28" s="70">
        <v>1.3373216281049705E-2</v>
      </c>
      <c r="S28" s="70">
        <v>1.5965371458233069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0.62373384857974923</v>
      </c>
      <c r="Q29" s="70">
        <v>0</v>
      </c>
      <c r="R29" s="70">
        <v>7.4072389412278561E-3</v>
      </c>
      <c r="S29" s="70">
        <v>0.63114108752097753</v>
      </c>
    </row>
    <row r="30" spans="1:19">
      <c r="A30" t="s">
        <v>48</v>
      </c>
      <c r="B30" s="69" t="s">
        <v>69</v>
      </c>
      <c r="C30" s="70">
        <v>0</v>
      </c>
      <c r="D30" s="70">
        <v>0.6809838527516493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0.96303386901028709</v>
      </c>
      <c r="Q30" s="70">
        <v>0</v>
      </c>
      <c r="R30" s="70">
        <v>9.5044088894308265E-3</v>
      </c>
      <c r="S30" s="70">
        <v>1.6535221306513579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2.0174089093273708</v>
      </c>
      <c r="N31" s="70">
        <v>0</v>
      </c>
      <c r="O31" s="70">
        <v>0</v>
      </c>
      <c r="P31" s="70">
        <v>1.2513400024369545</v>
      </c>
      <c r="Q31" s="70">
        <v>0</v>
      </c>
      <c r="R31" s="70">
        <v>9.9817833942704715E-3</v>
      </c>
      <c r="S31" s="70">
        <v>3.278730695158627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1.5130566819955273</v>
      </c>
      <c r="N32" s="70">
        <v>0</v>
      </c>
      <c r="O32" s="70">
        <v>0</v>
      </c>
      <c r="P32" s="70">
        <v>1.1535860431696365</v>
      </c>
      <c r="Q32" s="70">
        <v>0</v>
      </c>
      <c r="R32" s="70">
        <v>6.4240564549228329E-3</v>
      </c>
      <c r="S32" s="70">
        <v>2.6730667816200366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1.0965674595699415</v>
      </c>
      <c r="Q33" s="70">
        <v>0</v>
      </c>
      <c r="R33" s="70">
        <v>4.7194173595084266E-3</v>
      </c>
      <c r="S33" s="70">
        <v>1.1012868769294286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1.1339823880911002</v>
      </c>
      <c r="Q34" s="70">
        <v>0</v>
      </c>
      <c r="R34" s="70">
        <v>3.7358816308048493E-3</v>
      </c>
      <c r="S34" s="70">
        <v>1.137718269721935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2.0872785641013718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1.200555094001599</v>
      </c>
      <c r="Q35" s="70">
        <v>0</v>
      </c>
      <c r="R35" s="70">
        <v>4.4206436176699171E-3</v>
      </c>
      <c r="S35" s="70">
        <v>3.2922543017206181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1.0059079318117057</v>
      </c>
      <c r="Q36" s="70">
        <v>0</v>
      </c>
      <c r="R36" s="70">
        <v>3.4583264104022238E-3</v>
      </c>
      <c r="S36" s="70">
        <v>1.0093662582221015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3.2944460372892212E-2</v>
      </c>
      <c r="F37" s="70">
        <v>0</v>
      </c>
      <c r="G37" s="70">
        <v>0</v>
      </c>
      <c r="H37" s="70">
        <v>0</v>
      </c>
      <c r="I37" s="70">
        <v>1.565458923076029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0.75538196989985273</v>
      </c>
      <c r="Q37" s="70">
        <v>0</v>
      </c>
      <c r="R37" s="70">
        <v>2.5528629624117505E-3</v>
      </c>
      <c r="S37" s="70">
        <v>2.3563382163111726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0.24381336711920948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1.2936965800503852</v>
      </c>
      <c r="L38" s="70">
        <v>0</v>
      </c>
      <c r="M38" s="70">
        <v>0</v>
      </c>
      <c r="N38" s="70">
        <v>0</v>
      </c>
      <c r="O38" s="70">
        <v>0</v>
      </c>
      <c r="P38" s="70">
        <v>0.66998259605864696</v>
      </c>
      <c r="Q38" s="70">
        <v>0</v>
      </c>
      <c r="R38" s="70">
        <v>2.4086082742819093E-3</v>
      </c>
      <c r="S38" s="70">
        <v>2.2099011515025531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0.28686235406828092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6.7237377446198066E-2</v>
      </c>
      <c r="M39" s="70">
        <v>0</v>
      </c>
      <c r="N39" s="70">
        <v>0</v>
      </c>
      <c r="O39" s="70">
        <v>0</v>
      </c>
      <c r="P39" s="70">
        <v>0.61846757060534507</v>
      </c>
      <c r="Q39" s="70">
        <v>0</v>
      </c>
      <c r="R39" s="70">
        <v>3.5851553187561391E-3</v>
      </c>
      <c r="S39" s="70">
        <v>0.97615245743855894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0.18370033579430467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0.15786440481160641</v>
      </c>
      <c r="M40" s="70">
        <v>0</v>
      </c>
      <c r="N40" s="70">
        <v>0</v>
      </c>
      <c r="O40" s="70">
        <v>3.5233260699750225E-2</v>
      </c>
      <c r="P40" s="70">
        <v>0.51850208393937258</v>
      </c>
      <c r="Q40" s="70">
        <v>0</v>
      </c>
      <c r="R40" s="70">
        <v>4.3462572755645912E-3</v>
      </c>
      <c r="S40" s="70">
        <v>0.89964634252040909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0.14190704769100859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0.77621794803023914</v>
      </c>
      <c r="L41" s="70">
        <v>0.20731170355234146</v>
      </c>
      <c r="M41" s="70">
        <v>1.2070004184845913</v>
      </c>
      <c r="N41" s="70">
        <v>0</v>
      </c>
      <c r="O41" s="70">
        <v>0</v>
      </c>
      <c r="P41" s="70">
        <v>0.49418022407342654</v>
      </c>
      <c r="Q41" s="70">
        <v>0</v>
      </c>
      <c r="R41" s="70">
        <v>1.7487608876874727E-2</v>
      </c>
      <c r="S41" s="70">
        <v>2.8441049507085978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0.13171064831836332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0.10785972689848378</v>
      </c>
      <c r="M42" s="70">
        <v>0</v>
      </c>
      <c r="N42" s="70">
        <v>0</v>
      </c>
      <c r="O42" s="70">
        <v>0</v>
      </c>
      <c r="P42" s="70">
        <v>0.44980358463684134</v>
      </c>
      <c r="Q42" s="70">
        <v>0</v>
      </c>
      <c r="R42" s="70">
        <v>2.0546061970941554E-2</v>
      </c>
      <c r="S42" s="70">
        <v>0.70992002182459402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0.10102352988925101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9.6027824124821914E-2</v>
      </c>
      <c r="M43" s="70">
        <v>0</v>
      </c>
      <c r="N43" s="70">
        <v>0</v>
      </c>
      <c r="O43" s="70">
        <v>1.3872280877789653</v>
      </c>
      <c r="P43" s="70">
        <v>0.34834107339296949</v>
      </c>
      <c r="Q43" s="70">
        <v>0</v>
      </c>
      <c r="R43" s="70">
        <v>3.9982331099086554E-2</v>
      </c>
      <c r="S43" s="70">
        <v>1.9726028462850955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9.4221332650622491E-2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0.10548720282125434</v>
      </c>
      <c r="M44" s="70">
        <v>0.90525031386344335</v>
      </c>
      <c r="N44" s="70">
        <v>0</v>
      </c>
      <c r="O44" s="70">
        <v>0</v>
      </c>
      <c r="P44" s="70">
        <v>0.33232107722464121</v>
      </c>
      <c r="Q44" s="70">
        <v>0</v>
      </c>
      <c r="R44" s="70">
        <v>3.7402645937463674E-2</v>
      </c>
      <c r="S44" s="70">
        <v>1.4746825724974002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6.2682166435769071E-2</v>
      </c>
      <c r="F45" s="70">
        <v>0</v>
      </c>
      <c r="G45" s="70">
        <v>0.40670340377983349</v>
      </c>
      <c r="H45" s="70">
        <v>0</v>
      </c>
      <c r="I45" s="70">
        <v>0</v>
      </c>
      <c r="J45" s="70">
        <v>0</v>
      </c>
      <c r="K45" s="70">
        <v>0</v>
      </c>
      <c r="L45" s="70">
        <v>9.6224434929281455E-2</v>
      </c>
      <c r="M45" s="70">
        <v>2.1598283780486227E-3</v>
      </c>
      <c r="N45" s="70">
        <v>0</v>
      </c>
      <c r="O45" s="70">
        <v>0</v>
      </c>
      <c r="P45" s="70">
        <v>0.34547563704481021</v>
      </c>
      <c r="Q45" s="70">
        <v>0</v>
      </c>
      <c r="R45" s="70">
        <v>2.593049347943932E-2</v>
      </c>
      <c r="S45" s="70">
        <v>0.93917596404721593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7.1651279293096337E-2</v>
      </c>
      <c r="F46" s="70">
        <v>0</v>
      </c>
      <c r="G46" s="70">
        <v>0.38128444104359727</v>
      </c>
      <c r="H46" s="70">
        <v>0</v>
      </c>
      <c r="I46" s="70">
        <v>0</v>
      </c>
      <c r="J46" s="70">
        <v>0</v>
      </c>
      <c r="K46" s="70">
        <v>0</v>
      </c>
      <c r="L46" s="70">
        <v>9.2818132795291386E-2</v>
      </c>
      <c r="M46" s="70">
        <v>6.1992204797102879E-2</v>
      </c>
      <c r="N46" s="70">
        <v>0</v>
      </c>
      <c r="O46" s="70">
        <v>2.0808421316684411</v>
      </c>
      <c r="P46" s="70">
        <v>0.29869285045613125</v>
      </c>
      <c r="Q46" s="70">
        <v>0</v>
      </c>
      <c r="R46" s="70">
        <v>3.0467293537839613E-2</v>
      </c>
      <c r="S46" s="70">
        <v>3.0177483335914559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5.1730841660253546E-2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7.737229767293452E-2</v>
      </c>
      <c r="M47" s="70">
        <v>3.9873020854646057E-3</v>
      </c>
      <c r="N47" s="70">
        <v>0</v>
      </c>
      <c r="O47" s="70">
        <v>0</v>
      </c>
      <c r="P47" s="70">
        <v>0.43607473296975741</v>
      </c>
      <c r="Q47" s="70">
        <v>0</v>
      </c>
      <c r="R47" s="70">
        <v>3.3185803880979803E-2</v>
      </c>
      <c r="S47" s="70">
        <v>0.60235097826922157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4.1493200048147827E-2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0.11895672415389624</v>
      </c>
      <c r="M48" s="70">
        <v>1.6956360105240265E-3</v>
      </c>
      <c r="N48" s="70">
        <v>0</v>
      </c>
      <c r="O48" s="70">
        <v>0</v>
      </c>
      <c r="P48" s="70">
        <v>0.6059928290547667</v>
      </c>
      <c r="Q48" s="70">
        <v>0</v>
      </c>
      <c r="R48" s="70">
        <v>4.6529672038441938E-2</v>
      </c>
      <c r="S48" s="70">
        <v>0.81466806130579528</v>
      </c>
    </row>
    <row r="49" spans="1:19">
      <c r="A49" t="s">
        <v>48</v>
      </c>
      <c r="B49" s="69" t="s">
        <v>88</v>
      </c>
      <c r="C49" s="70">
        <v>0.10719542545135435</v>
      </c>
      <c r="D49" s="70">
        <v>0</v>
      </c>
      <c r="E49" s="70">
        <v>2.9906738891069873E-2</v>
      </c>
      <c r="F49" s="70">
        <v>0</v>
      </c>
      <c r="G49" s="70">
        <v>0.45812567322326081</v>
      </c>
      <c r="H49" s="70">
        <v>0</v>
      </c>
      <c r="I49" s="70">
        <v>0</v>
      </c>
      <c r="J49" s="70">
        <v>0</v>
      </c>
      <c r="K49" s="70">
        <v>0</v>
      </c>
      <c r="L49" s="70">
        <v>7.6100990566960514E-2</v>
      </c>
      <c r="M49" s="70">
        <v>3.9332206647125112E-2</v>
      </c>
      <c r="N49" s="70">
        <v>0</v>
      </c>
      <c r="O49" s="70">
        <v>0</v>
      </c>
      <c r="P49" s="70">
        <v>0.93268881906244161</v>
      </c>
      <c r="Q49" s="70">
        <v>0</v>
      </c>
      <c r="R49" s="70">
        <v>5.1872726173954886E-2</v>
      </c>
      <c r="S49" s="70">
        <v>1.6952225800161429</v>
      </c>
    </row>
    <row r="50" spans="1:19">
      <c r="A50" t="s">
        <v>48</v>
      </c>
      <c r="B50" s="69" t="s">
        <v>89</v>
      </c>
      <c r="C50" s="70">
        <v>0.16115593993797311</v>
      </c>
      <c r="D50" s="70">
        <v>0</v>
      </c>
      <c r="E50" s="70">
        <v>2.7830446352996807E-2</v>
      </c>
      <c r="F50" s="70">
        <v>0</v>
      </c>
      <c r="G50" s="70">
        <v>0.42949281864681077</v>
      </c>
      <c r="H50" s="70">
        <v>0</v>
      </c>
      <c r="I50" s="70">
        <v>0</v>
      </c>
      <c r="J50" s="70">
        <v>0</v>
      </c>
      <c r="K50" s="70">
        <v>0</v>
      </c>
      <c r="L50" s="70">
        <v>6.0089601254751601E-2</v>
      </c>
      <c r="M50" s="70">
        <v>4.4740216085621398E-2</v>
      </c>
      <c r="N50" s="70">
        <v>0</v>
      </c>
      <c r="O50" s="70">
        <v>0</v>
      </c>
      <c r="P50" s="70">
        <v>1.247613622707572</v>
      </c>
      <c r="Q50" s="70">
        <v>0</v>
      </c>
      <c r="R50" s="70">
        <v>9.0934605181694605E-2</v>
      </c>
      <c r="S50" s="70">
        <v>2.0618572501675629</v>
      </c>
    </row>
    <row r="51" spans="1:19">
      <c r="A51" t="s">
        <v>48</v>
      </c>
      <c r="B51" s="69" t="s">
        <v>90</v>
      </c>
      <c r="C51" s="70">
        <v>0.12249891480499797</v>
      </c>
      <c r="D51" s="70">
        <v>0</v>
      </c>
      <c r="E51" s="70">
        <v>2.4224217895658873E-2</v>
      </c>
      <c r="F51" s="70">
        <v>1.2148993094651135</v>
      </c>
      <c r="G51" s="70">
        <v>0.45812567322326081</v>
      </c>
      <c r="H51" s="70">
        <v>0</v>
      </c>
      <c r="I51" s="70">
        <v>0</v>
      </c>
      <c r="J51" s="70">
        <v>0</v>
      </c>
      <c r="K51" s="70">
        <v>0</v>
      </c>
      <c r="L51" s="70">
        <v>5.035658534333165E-2</v>
      </c>
      <c r="M51" s="70">
        <v>2.1115038048080237E-2</v>
      </c>
      <c r="N51" s="70">
        <v>0</v>
      </c>
      <c r="O51" s="70">
        <v>0</v>
      </c>
      <c r="P51" s="70">
        <v>0.97815925755871902</v>
      </c>
      <c r="Q51" s="70">
        <v>0</v>
      </c>
      <c r="R51" s="70">
        <v>0.1160534301946432</v>
      </c>
      <c r="S51" s="70">
        <v>2.9854324265339116</v>
      </c>
    </row>
    <row r="52" spans="1:19">
      <c r="A52" t="s">
        <v>48</v>
      </c>
      <c r="B52" s="69" t="s">
        <v>91</v>
      </c>
      <c r="C52" s="70">
        <v>9.8449880679515656E-2</v>
      </c>
      <c r="D52" s="70">
        <v>1.0227803458951974</v>
      </c>
      <c r="E52" s="70">
        <v>3.3898647096693102E-2</v>
      </c>
      <c r="F52" s="70">
        <v>0</v>
      </c>
      <c r="G52" s="70">
        <v>0.45812567322326014</v>
      </c>
      <c r="H52" s="70">
        <v>0</v>
      </c>
      <c r="I52" s="70">
        <v>0</v>
      </c>
      <c r="J52" s="70">
        <v>0</v>
      </c>
      <c r="K52" s="70">
        <v>0</v>
      </c>
      <c r="L52" s="70">
        <v>2.29392246901583E-2</v>
      </c>
      <c r="M52" s="70">
        <v>0.13403041645034186</v>
      </c>
      <c r="N52" s="70">
        <v>2.3131578477037472E-2</v>
      </c>
      <c r="O52" s="70">
        <v>0</v>
      </c>
      <c r="P52" s="70">
        <v>1.0026083054730037</v>
      </c>
      <c r="Q52" s="70">
        <v>0</v>
      </c>
      <c r="R52" s="70">
        <v>0.10326077948028223</v>
      </c>
      <c r="S52" s="70">
        <v>2.899224851465533</v>
      </c>
    </row>
    <row r="53" spans="1:19">
      <c r="A53" t="s">
        <v>48</v>
      </c>
      <c r="B53" s="69" t="s">
        <v>92</v>
      </c>
      <c r="C53" s="70">
        <v>9.392803192090482E-2</v>
      </c>
      <c r="D53" s="70">
        <v>0</v>
      </c>
      <c r="E53" s="70">
        <v>2.6545423001687496E-2</v>
      </c>
      <c r="F53" s="70">
        <v>0</v>
      </c>
      <c r="G53" s="70">
        <v>1.3171113105168817</v>
      </c>
      <c r="H53" s="70">
        <v>0</v>
      </c>
      <c r="I53" s="70">
        <v>0</v>
      </c>
      <c r="J53" s="70">
        <v>0</v>
      </c>
      <c r="K53" s="70">
        <v>3.2213279633922385</v>
      </c>
      <c r="L53" s="70">
        <v>7.9010131329793953E-2</v>
      </c>
      <c r="M53" s="70">
        <v>1.3527705797921152</v>
      </c>
      <c r="N53" s="70">
        <v>0.30977292343614898</v>
      </c>
      <c r="O53" s="70">
        <v>0</v>
      </c>
      <c r="P53" s="70">
        <v>2.1093993057487062</v>
      </c>
      <c r="Q53" s="70">
        <v>0</v>
      </c>
      <c r="R53" s="70">
        <v>9.5187068919168061E-2</v>
      </c>
      <c r="S53" s="70">
        <v>8.605052738057779</v>
      </c>
    </row>
    <row r="54" spans="1:19">
      <c r="A54" t="s">
        <v>48</v>
      </c>
      <c r="B54" s="69" t="s">
        <v>93</v>
      </c>
      <c r="C54" s="70">
        <v>0.10699388687518807</v>
      </c>
      <c r="D54" s="70">
        <v>1.7898656053165953</v>
      </c>
      <c r="E54" s="70">
        <v>2.5720804031630129E-2</v>
      </c>
      <c r="F54" s="70">
        <v>1.1389681026235441</v>
      </c>
      <c r="G54" s="70">
        <v>0.42949281864681055</v>
      </c>
      <c r="H54" s="70">
        <v>0</v>
      </c>
      <c r="I54" s="70">
        <v>2.3511873480682119</v>
      </c>
      <c r="J54" s="70">
        <v>0</v>
      </c>
      <c r="K54" s="70">
        <v>0</v>
      </c>
      <c r="L54" s="70">
        <v>2.6042209945206896E-2</v>
      </c>
      <c r="M54" s="70">
        <v>0.20439282653648494</v>
      </c>
      <c r="N54" s="70">
        <v>0.41609022701884535</v>
      </c>
      <c r="O54" s="70">
        <v>0</v>
      </c>
      <c r="P54" s="70">
        <v>1.9647940463362836</v>
      </c>
      <c r="Q54" s="70">
        <v>0</v>
      </c>
      <c r="R54" s="70">
        <v>0.11262851799995843</v>
      </c>
      <c r="S54" s="70">
        <v>8.5661763933988198</v>
      </c>
    </row>
    <row r="55" spans="1:19">
      <c r="A55" t="s">
        <v>48</v>
      </c>
      <c r="B55" s="69" t="s">
        <v>94</v>
      </c>
      <c r="C55" s="70">
        <v>8.6555004562651305E-2</v>
      </c>
      <c r="D55" s="70">
        <v>0</v>
      </c>
      <c r="E55" s="70">
        <v>3.2518379668048158E-2</v>
      </c>
      <c r="F55" s="70">
        <v>0</v>
      </c>
      <c r="G55" s="70">
        <v>0</v>
      </c>
      <c r="H55" s="70">
        <v>0</v>
      </c>
      <c r="I55" s="70">
        <v>1.7633905110511598</v>
      </c>
      <c r="J55" s="70">
        <v>0</v>
      </c>
      <c r="K55" s="70">
        <v>1.9327967780353532</v>
      </c>
      <c r="L55" s="70">
        <v>4.6166317339655594E-2</v>
      </c>
      <c r="M55" s="70">
        <v>0</v>
      </c>
      <c r="N55" s="70">
        <v>0</v>
      </c>
      <c r="O55" s="70">
        <v>0.42511651895584324</v>
      </c>
      <c r="P55" s="70">
        <v>1.9102474097022082</v>
      </c>
      <c r="Q55" s="70">
        <v>0</v>
      </c>
      <c r="R55" s="70">
        <v>0.19249983508484347</v>
      </c>
      <c r="S55" s="70">
        <v>6.3892907543999087</v>
      </c>
    </row>
    <row r="56" spans="1:19">
      <c r="A56" t="s">
        <v>48</v>
      </c>
      <c r="B56" s="69" t="s">
        <v>95</v>
      </c>
      <c r="C56" s="70">
        <v>1.2604294209167319</v>
      </c>
      <c r="D56" s="70">
        <v>2.0455606917903957</v>
      </c>
      <c r="E56" s="70">
        <v>3.8987669823301374E-2</v>
      </c>
      <c r="F56" s="70">
        <v>0</v>
      </c>
      <c r="G56" s="70">
        <v>0</v>
      </c>
      <c r="H56" s="70">
        <v>0</v>
      </c>
      <c r="I56" s="70">
        <v>2.3511873480682119</v>
      </c>
      <c r="J56" s="70">
        <v>0</v>
      </c>
      <c r="K56" s="70">
        <v>0.69028456358404622</v>
      </c>
      <c r="L56" s="70">
        <v>6.971322924535106E-2</v>
      </c>
      <c r="M56" s="70">
        <v>1.3052921967315889E-2</v>
      </c>
      <c r="N56" s="70">
        <v>7.4928105301184322E-2</v>
      </c>
      <c r="O56" s="70">
        <v>0</v>
      </c>
      <c r="P56" s="70">
        <v>3.2042841068265702</v>
      </c>
      <c r="Q56" s="70">
        <v>0</v>
      </c>
      <c r="R56" s="70">
        <v>0.21941052591029275</v>
      </c>
      <c r="S56" s="70">
        <v>9.967838583432723</v>
      </c>
    </row>
    <row r="57" spans="1:19">
      <c r="A57" t="s">
        <v>48</v>
      </c>
      <c r="B57" s="69" t="s">
        <v>96</v>
      </c>
      <c r="C57" s="70">
        <v>8.8782913279822573E-2</v>
      </c>
      <c r="D57" s="70">
        <v>1.5341705188427959</v>
      </c>
      <c r="E57" s="70">
        <v>7.1994418862618481E-2</v>
      </c>
      <c r="F57" s="70">
        <v>0</v>
      </c>
      <c r="G57" s="70">
        <v>0</v>
      </c>
      <c r="H57" s="70">
        <v>0</v>
      </c>
      <c r="I57" s="70">
        <v>4.7023746961364239</v>
      </c>
      <c r="J57" s="70">
        <v>0</v>
      </c>
      <c r="K57" s="70">
        <v>0</v>
      </c>
      <c r="L57" s="70">
        <v>3.6311647120155444E-2</v>
      </c>
      <c r="M57" s="70">
        <v>7.3880432166127719E-2</v>
      </c>
      <c r="N57" s="70">
        <v>8.2606112916305818E-3</v>
      </c>
      <c r="O57" s="70">
        <v>0</v>
      </c>
      <c r="P57" s="70">
        <v>2.6844259587050878</v>
      </c>
      <c r="Q57" s="70">
        <v>0</v>
      </c>
      <c r="R57" s="70">
        <v>0.1895629535707577</v>
      </c>
      <c r="S57" s="70">
        <v>9.389764149975278</v>
      </c>
    </row>
    <row r="58" spans="1:19">
      <c r="A58" t="s">
        <v>48</v>
      </c>
      <c r="B58" s="69" t="s">
        <v>97</v>
      </c>
      <c r="C58" s="70">
        <v>0.11575379241172623</v>
      </c>
      <c r="D58" s="70">
        <v>0.76708525942139794</v>
      </c>
      <c r="E58" s="70">
        <v>7.1699963919217513E-2</v>
      </c>
      <c r="F58" s="70">
        <v>0</v>
      </c>
      <c r="G58" s="70">
        <v>0</v>
      </c>
      <c r="H58" s="70">
        <v>0</v>
      </c>
      <c r="I58" s="70">
        <v>1.7633905110511598</v>
      </c>
      <c r="J58" s="70">
        <v>0</v>
      </c>
      <c r="K58" s="70">
        <v>0.16106639816961366</v>
      </c>
      <c r="L58" s="70">
        <v>2.1642411969630793E-2</v>
      </c>
      <c r="M58" s="70">
        <v>2.900854739341252E-2</v>
      </c>
      <c r="N58" s="70">
        <v>0</v>
      </c>
      <c r="O58" s="70">
        <v>1.5639491378316044</v>
      </c>
      <c r="P58" s="70">
        <v>2.4826138968080684</v>
      </c>
      <c r="Q58" s="70">
        <v>0</v>
      </c>
      <c r="R58" s="70">
        <v>0.66045196413599916</v>
      </c>
      <c r="S58" s="70">
        <v>7.6366618831120974</v>
      </c>
    </row>
    <row r="59" spans="1:19">
      <c r="A59" t="s">
        <v>48</v>
      </c>
      <c r="B59" s="69" t="s">
        <v>98</v>
      </c>
      <c r="C59" s="70">
        <v>1.7799302606594694</v>
      </c>
      <c r="D59" s="70">
        <v>0</v>
      </c>
      <c r="E59" s="70">
        <v>0.11192135377975698</v>
      </c>
      <c r="F59" s="70">
        <v>0</v>
      </c>
      <c r="G59" s="70">
        <v>0</v>
      </c>
      <c r="H59" s="70">
        <v>0</v>
      </c>
      <c r="I59" s="70">
        <v>3.5267810221023161</v>
      </c>
      <c r="J59" s="70">
        <v>1.2959515518132139</v>
      </c>
      <c r="K59" s="70">
        <v>0.25310433998082082</v>
      </c>
      <c r="L59" s="70">
        <v>4.4761706718169814E-2</v>
      </c>
      <c r="M59" s="70">
        <v>5.0687707394212467E-2</v>
      </c>
      <c r="N59" s="70">
        <v>0</v>
      </c>
      <c r="O59" s="70">
        <v>0.42511651895584368</v>
      </c>
      <c r="P59" s="70">
        <v>1.8790595832955077</v>
      </c>
      <c r="Q59" s="70">
        <v>0</v>
      </c>
      <c r="R59" s="70">
        <v>0.3753297450366766</v>
      </c>
      <c r="S59" s="70">
        <v>9.742643789735979</v>
      </c>
    </row>
    <row r="60" spans="1:19">
      <c r="A60" t="s">
        <v>48</v>
      </c>
      <c r="B60" s="69" t="s">
        <v>99</v>
      </c>
      <c r="C60" s="70">
        <v>0.50750240394511525</v>
      </c>
      <c r="D60" s="70">
        <v>0</v>
      </c>
      <c r="E60" s="70">
        <v>2.22178281402969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1.9581574654578882E-2</v>
      </c>
      <c r="M60" s="70">
        <v>9.4841533919325371E-2</v>
      </c>
      <c r="N60" s="70">
        <v>0</v>
      </c>
      <c r="O60" s="70">
        <v>1.5626247425556157</v>
      </c>
      <c r="P60" s="70">
        <v>1.7100949711077504</v>
      </c>
      <c r="Q60" s="70">
        <v>0</v>
      </c>
      <c r="R60" s="70">
        <v>0.36897077493110153</v>
      </c>
      <c r="S60" s="70">
        <v>6.4853988151428723</v>
      </c>
    </row>
    <row r="61" spans="1:19">
      <c r="A61" t="s">
        <v>48</v>
      </c>
      <c r="B61" s="69" t="s">
        <v>101</v>
      </c>
      <c r="C61" s="70">
        <v>0.29140216558755672</v>
      </c>
      <c r="D61" s="70">
        <v>0</v>
      </c>
      <c r="E61" s="70">
        <v>0.76924773208132802</v>
      </c>
      <c r="F61" s="70">
        <v>0</v>
      </c>
      <c r="G61" s="70">
        <v>0</v>
      </c>
      <c r="H61" s="70">
        <v>0</v>
      </c>
      <c r="I61" s="70">
        <v>0</v>
      </c>
      <c r="J61" s="70">
        <v>0.77757093108794129</v>
      </c>
      <c r="K61" s="70">
        <v>0</v>
      </c>
      <c r="L61" s="70">
        <v>0.34746390148758755</v>
      </c>
      <c r="M61" s="70">
        <v>0.10087044546637092</v>
      </c>
      <c r="N61" s="70">
        <v>3.6647536438283113E-2</v>
      </c>
      <c r="O61" s="70">
        <v>4.0114453671664903</v>
      </c>
      <c r="P61" s="70">
        <v>1.5010765231007355</v>
      </c>
      <c r="Q61" s="70">
        <v>0</v>
      </c>
      <c r="R61" s="70">
        <v>0.33550180879636304</v>
      </c>
      <c r="S61" s="70">
        <v>8.1712264112126292</v>
      </c>
    </row>
    <row r="62" spans="1:19">
      <c r="A62" t="s">
        <v>48</v>
      </c>
      <c r="B62" s="69" t="s">
        <v>102</v>
      </c>
      <c r="C62" s="70">
        <v>0.19602866066018798</v>
      </c>
      <c r="D62" s="70">
        <v>0</v>
      </c>
      <c r="E62" s="70">
        <v>1.011410836977813</v>
      </c>
      <c r="F62" s="70">
        <v>0</v>
      </c>
      <c r="G62" s="70">
        <v>0</v>
      </c>
      <c r="H62" s="70">
        <v>0</v>
      </c>
      <c r="I62" s="70">
        <v>0</v>
      </c>
      <c r="J62" s="70">
        <v>1.459807495145919</v>
      </c>
      <c r="K62" s="70">
        <v>0</v>
      </c>
      <c r="L62" s="70">
        <v>0.93567317847450804</v>
      </c>
      <c r="M62" s="70">
        <v>8.8185525760001049E-2</v>
      </c>
      <c r="N62" s="70">
        <v>1.6402761844804714E-2</v>
      </c>
      <c r="O62" s="70">
        <v>1.5626247425556166</v>
      </c>
      <c r="P62" s="70">
        <v>1.4515424557829775</v>
      </c>
      <c r="Q62" s="70">
        <v>0</v>
      </c>
      <c r="R62" s="70">
        <v>0.37464844593443036</v>
      </c>
      <c r="S62" s="70">
        <v>7.0963241031356716</v>
      </c>
    </row>
    <row r="63" spans="1:19">
      <c r="A63" t="s">
        <v>48</v>
      </c>
      <c r="B63" s="69" t="s">
        <v>103</v>
      </c>
      <c r="C63" s="70">
        <v>0.40078489163705022</v>
      </c>
      <c r="D63" s="70">
        <v>0</v>
      </c>
      <c r="E63" s="70">
        <v>0.86210499754334613</v>
      </c>
      <c r="F63" s="70">
        <v>0</v>
      </c>
      <c r="G63" s="70">
        <v>0</v>
      </c>
      <c r="H63" s="70">
        <v>0</v>
      </c>
      <c r="I63" s="70">
        <v>0</v>
      </c>
      <c r="J63" s="70">
        <v>1.459807495145919</v>
      </c>
      <c r="K63" s="70">
        <v>0</v>
      </c>
      <c r="L63" s="70">
        <v>0.9963287606665876</v>
      </c>
      <c r="M63" s="70">
        <v>2.3378063089402019</v>
      </c>
      <c r="N63" s="70">
        <v>1.7449274878011622E-2</v>
      </c>
      <c r="O63" s="70">
        <v>4.6878742276668319</v>
      </c>
      <c r="P63" s="70">
        <v>4.848782822587566</v>
      </c>
      <c r="Q63" s="70">
        <v>0</v>
      </c>
      <c r="R63" s="70">
        <v>0.97836600347116587</v>
      </c>
      <c r="S63" s="70">
        <v>16.589304782536118</v>
      </c>
    </row>
    <row r="64" spans="1:19">
      <c r="A64" t="s">
        <v>48</v>
      </c>
      <c r="B64" s="69" t="s">
        <v>104</v>
      </c>
      <c r="C64" s="70">
        <v>0.68453091492728557</v>
      </c>
      <c r="D64" s="70">
        <v>0</v>
      </c>
      <c r="E64" s="70">
        <v>1.1333541587991114</v>
      </c>
      <c r="F64" s="70">
        <v>0</v>
      </c>
      <c r="G64" s="70">
        <v>0</v>
      </c>
      <c r="H64" s="70">
        <v>0</v>
      </c>
      <c r="I64" s="70">
        <v>0</v>
      </c>
      <c r="J64" s="70">
        <v>3.2115764893210503</v>
      </c>
      <c r="K64" s="70">
        <v>0</v>
      </c>
      <c r="L64" s="70">
        <v>1.4227304251542399</v>
      </c>
      <c r="M64" s="70">
        <v>0</v>
      </c>
      <c r="N64" s="70">
        <v>0</v>
      </c>
      <c r="O64" s="70">
        <v>0</v>
      </c>
      <c r="P64" s="70">
        <v>8.6495391724104422</v>
      </c>
      <c r="Q64" s="70">
        <v>0</v>
      </c>
      <c r="R64" s="70">
        <v>0.42707391182158094</v>
      </c>
      <c r="S64" s="70">
        <v>15.528805072435262</v>
      </c>
    </row>
    <row r="65" spans="1:19">
      <c r="A65" t="s">
        <v>48</v>
      </c>
      <c r="B65" s="69" t="s">
        <v>105</v>
      </c>
      <c r="C65" s="70">
        <v>0.34428302375829745</v>
      </c>
      <c r="D65" s="70">
        <v>0</v>
      </c>
      <c r="E65" s="70">
        <v>0.81299640287423003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1.7537828822271662</v>
      </c>
      <c r="M65" s="70">
        <v>1.7052052384209624</v>
      </c>
      <c r="N65" s="70">
        <v>0</v>
      </c>
      <c r="O65" s="70">
        <v>2.3439371138334124</v>
      </c>
      <c r="P65" s="70">
        <v>5.4246858143469581</v>
      </c>
      <c r="Q65" s="70">
        <v>0</v>
      </c>
      <c r="R65" s="70">
        <v>0.31175802476073411</v>
      </c>
      <c r="S65" s="70">
        <v>12.69664850022113</v>
      </c>
    </row>
    <row r="66" spans="1:19">
      <c r="A66" t="s">
        <v>100</v>
      </c>
      <c r="B66" s="69" t="s">
        <v>106</v>
      </c>
      <c r="C66" s="70">
        <v>0.28553103714081729</v>
      </c>
      <c r="D66" s="70">
        <v>1.145342780817046</v>
      </c>
      <c r="E66" s="70">
        <v>0.63485052154806532</v>
      </c>
      <c r="F66" s="70">
        <v>1.3685072681331167</v>
      </c>
      <c r="G66" s="70">
        <v>0</v>
      </c>
      <c r="H66" s="70">
        <v>0</v>
      </c>
      <c r="I66" s="70">
        <v>0</v>
      </c>
      <c r="J66" s="70">
        <v>2.3356919922334836</v>
      </c>
      <c r="K66" s="70">
        <v>0</v>
      </c>
      <c r="L66" s="70">
        <v>1.1402384923680184</v>
      </c>
      <c r="M66" s="70">
        <v>3.745166817525611</v>
      </c>
      <c r="N66" s="70">
        <v>1.9950650974587258E-3</v>
      </c>
      <c r="O66" s="70">
        <v>0</v>
      </c>
      <c r="P66" s="70">
        <v>3.4893635550311473</v>
      </c>
      <c r="Q66" s="70">
        <v>0</v>
      </c>
      <c r="R66" s="70">
        <v>0.50666330085173872</v>
      </c>
      <c r="S66" s="70">
        <v>14.653350830746604</v>
      </c>
    </row>
    <row r="67" spans="1:19">
      <c r="A67" t="s">
        <v>48</v>
      </c>
      <c r="B67" s="69" t="s">
        <v>107</v>
      </c>
      <c r="C67" s="70">
        <v>0.2344161101546014</v>
      </c>
      <c r="D67" s="70">
        <v>0</v>
      </c>
      <c r="E67" s="70">
        <v>0.44740748907805816</v>
      </c>
      <c r="F67" s="70">
        <v>1.3685072681331167</v>
      </c>
      <c r="G67" s="70">
        <v>0</v>
      </c>
      <c r="H67" s="70">
        <v>0</v>
      </c>
      <c r="I67" s="70">
        <v>0</v>
      </c>
      <c r="J67" s="70">
        <v>0.87588449708756677</v>
      </c>
      <c r="K67" s="70">
        <v>0</v>
      </c>
      <c r="L67" s="70">
        <v>0.75394566547789132</v>
      </c>
      <c r="M67" s="70">
        <v>5.9045768648236177</v>
      </c>
      <c r="N67" s="70">
        <v>2.6918263549021826E-2</v>
      </c>
      <c r="O67" s="70">
        <v>0.67978663686845664</v>
      </c>
      <c r="P67" s="70">
        <v>2.6957570079694619</v>
      </c>
      <c r="Q67" s="70">
        <v>0</v>
      </c>
      <c r="R67" s="70">
        <v>0.15844455659742174</v>
      </c>
      <c r="S67" s="70">
        <v>13.145644359738469</v>
      </c>
    </row>
    <row r="68" spans="1:19">
      <c r="A68" t="s">
        <v>48</v>
      </c>
      <c r="B68" s="69" t="s">
        <v>108</v>
      </c>
      <c r="C68" s="70">
        <v>0.14630280781011695</v>
      </c>
      <c r="D68" s="70">
        <v>0</v>
      </c>
      <c r="E68" s="70">
        <v>0.34668495519980169</v>
      </c>
      <c r="F68" s="70">
        <v>1.3685072681331167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0.58486538155940337</v>
      </c>
      <c r="M68" s="70">
        <v>3.0767722579863062</v>
      </c>
      <c r="N68" s="70">
        <v>1.832417741111303E-2</v>
      </c>
      <c r="O68" s="70">
        <v>0</v>
      </c>
      <c r="P68" s="70">
        <v>2.2705225462238445</v>
      </c>
      <c r="Q68" s="70">
        <v>0</v>
      </c>
      <c r="R68" s="70">
        <v>0.18581005892694069</v>
      </c>
      <c r="S68" s="70">
        <v>7.9977894532510163</v>
      </c>
    </row>
    <row r="69" spans="1:19">
      <c r="A69" t="s">
        <v>48</v>
      </c>
      <c r="B69" s="69" t="s">
        <v>109</v>
      </c>
      <c r="C69" s="70">
        <v>0.1442982661202592</v>
      </c>
      <c r="D69" s="70">
        <v>0</v>
      </c>
      <c r="E69" s="70">
        <v>0.30322202458205361</v>
      </c>
      <c r="F69" s="70">
        <v>1.2829755638747962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0.34751148957306022</v>
      </c>
      <c r="M69" s="70">
        <v>3.0766876622267887</v>
      </c>
      <c r="N69" s="70">
        <v>1.4974328439200879E-2</v>
      </c>
      <c r="O69" s="70">
        <v>0</v>
      </c>
      <c r="P69" s="70">
        <v>1.7824914365431255</v>
      </c>
      <c r="Q69" s="70">
        <v>0</v>
      </c>
      <c r="R69" s="70">
        <v>0.12981669288958386</v>
      </c>
      <c r="S69" s="70">
        <v>7.0819774642493485</v>
      </c>
    </row>
    <row r="70" spans="1:19">
      <c r="A70" t="s">
        <v>48</v>
      </c>
      <c r="B70" s="69" t="s">
        <v>110</v>
      </c>
      <c r="C70" s="70">
        <v>0.14320953199161046</v>
      </c>
      <c r="D70" s="70">
        <v>0</v>
      </c>
      <c r="E70" s="70">
        <v>0.28763819319791217</v>
      </c>
      <c r="F70" s="70">
        <v>1.2829755638747962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0.29785631817850877</v>
      </c>
      <c r="M70" s="70">
        <v>4.3120381292682595</v>
      </c>
      <c r="N70" s="70">
        <v>5.2479180585217611E-3</v>
      </c>
      <c r="O70" s="70">
        <v>0</v>
      </c>
      <c r="P70" s="70">
        <v>1.4811763073440858</v>
      </c>
      <c r="Q70" s="70">
        <v>0</v>
      </c>
      <c r="R70" s="70">
        <v>8.5679442663735728E-2</v>
      </c>
      <c r="S70" s="70">
        <v>7.8958214045776174</v>
      </c>
    </row>
    <row r="71" spans="1:19">
      <c r="A71" t="s">
        <v>48</v>
      </c>
      <c r="B71" s="69" t="s">
        <v>111</v>
      </c>
      <c r="C71" s="70">
        <v>8.9108781968168849E-2</v>
      </c>
      <c r="D71" s="70">
        <v>0</v>
      </c>
      <c r="E71" s="70">
        <v>0.22663982096151258</v>
      </c>
      <c r="F71" s="70">
        <v>5.3353649197024406</v>
      </c>
      <c r="G71" s="70">
        <v>1.2748023631231744</v>
      </c>
      <c r="H71" s="70">
        <v>0</v>
      </c>
      <c r="I71" s="70">
        <v>0</v>
      </c>
      <c r="J71" s="70">
        <v>3.6989550349317089</v>
      </c>
      <c r="K71" s="70">
        <v>0</v>
      </c>
      <c r="L71" s="70">
        <v>0.16845184682800429</v>
      </c>
      <c r="M71" s="70">
        <v>2.7558000983127542</v>
      </c>
      <c r="N71" s="70">
        <v>6.8028902222403431E-3</v>
      </c>
      <c r="O71" s="70">
        <v>0</v>
      </c>
      <c r="P71" s="70">
        <v>1.409055170229351</v>
      </c>
      <c r="Q71" s="70">
        <v>0</v>
      </c>
      <c r="R71" s="70">
        <v>0.96314520237778467</v>
      </c>
      <c r="S71" s="70">
        <v>15.928126128657112</v>
      </c>
    </row>
    <row r="72" spans="1:19">
      <c r="A72" t="s">
        <v>48</v>
      </c>
      <c r="B72" s="69" t="s">
        <v>112</v>
      </c>
      <c r="C72" s="70">
        <v>5.968697435621273E-2</v>
      </c>
      <c r="D72" s="70">
        <v>0</v>
      </c>
      <c r="E72" s="70">
        <v>0.19079664702160493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0.1687166355098757</v>
      </c>
      <c r="M72" s="70">
        <v>1.3596096667987396</v>
      </c>
      <c r="N72" s="70">
        <v>0</v>
      </c>
      <c r="O72" s="70">
        <v>7.6922770060914303E-2</v>
      </c>
      <c r="P72" s="70">
        <v>1.1074017719573845</v>
      </c>
      <c r="Q72" s="70">
        <v>0</v>
      </c>
      <c r="R72" s="70">
        <v>6.8968019093109234E-2</v>
      </c>
      <c r="S72" s="70">
        <v>3.0321024847982869</v>
      </c>
    </row>
    <row r="73" spans="1:19">
      <c r="A73" t="s">
        <v>48</v>
      </c>
      <c r="B73" s="69" t="s">
        <v>113</v>
      </c>
      <c r="C73" s="70">
        <v>4.7799114734750958E-2</v>
      </c>
      <c r="D73" s="70">
        <v>0</v>
      </c>
      <c r="E73" s="70">
        <v>0.12687491600108203</v>
      </c>
      <c r="F73" s="70">
        <v>0.21471056701556179</v>
      </c>
      <c r="G73" s="70">
        <v>0</v>
      </c>
      <c r="H73" s="70">
        <v>0.8413744577576141</v>
      </c>
      <c r="I73" s="70">
        <v>0</v>
      </c>
      <c r="J73" s="70">
        <v>0</v>
      </c>
      <c r="K73" s="70">
        <v>0</v>
      </c>
      <c r="L73" s="70">
        <v>0.13146975407940253</v>
      </c>
      <c r="M73" s="70">
        <v>4.5862810307539803E-3</v>
      </c>
      <c r="N73" s="70">
        <v>0.26094151054875081</v>
      </c>
      <c r="O73" s="70">
        <v>2.3648897937922797</v>
      </c>
      <c r="P73" s="70">
        <v>0.64710776049827246</v>
      </c>
      <c r="Q73" s="70">
        <v>0.34871621502005151</v>
      </c>
      <c r="R73" s="70">
        <v>5.3909443785720157E-2</v>
      </c>
      <c r="S73" s="70">
        <v>5.0423798142640521</v>
      </c>
    </row>
    <row r="74" spans="1:19">
      <c r="A74" t="s">
        <v>48</v>
      </c>
      <c r="B74" s="69" t="s">
        <v>114</v>
      </c>
      <c r="C74" s="70">
        <v>4.2963213050393634E-2</v>
      </c>
      <c r="D74" s="70">
        <v>0</v>
      </c>
      <c r="E74" s="70">
        <v>8.9855486105152593E-2</v>
      </c>
      <c r="F74" s="70">
        <v>0</v>
      </c>
      <c r="G74" s="70">
        <v>0</v>
      </c>
      <c r="H74" s="70">
        <v>0</v>
      </c>
      <c r="I74" s="70">
        <v>5.9575911948137374</v>
      </c>
      <c r="J74" s="70">
        <v>0</v>
      </c>
      <c r="K74" s="70">
        <v>0</v>
      </c>
      <c r="L74" s="70">
        <v>0.1646698374113722</v>
      </c>
      <c r="M74" s="70">
        <v>0.44831972954997923</v>
      </c>
      <c r="N74" s="70">
        <v>4.1834695104682851E-2</v>
      </c>
      <c r="O74" s="70">
        <v>0</v>
      </c>
      <c r="P74" s="70">
        <v>0.52998750549319595</v>
      </c>
      <c r="Q74" s="70">
        <v>0.60696682640835165</v>
      </c>
      <c r="R74" s="70">
        <v>3.759219975711936E-2</v>
      </c>
      <c r="S74" s="70">
        <v>7.9197806876941286</v>
      </c>
    </row>
    <row r="75" spans="1:19">
      <c r="A75" t="s">
        <v>48</v>
      </c>
      <c r="B75" s="69" t="s">
        <v>115</v>
      </c>
      <c r="C75" s="70">
        <v>4.0374168120048459E-2</v>
      </c>
      <c r="D75" s="70">
        <v>0</v>
      </c>
      <c r="E75" s="70">
        <v>2.1925774008952335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0.25071309576758338</v>
      </c>
      <c r="M75" s="70">
        <v>1.1613271150991551</v>
      </c>
      <c r="N75" s="70">
        <v>0.53246969404448041</v>
      </c>
      <c r="O75" s="70">
        <v>0</v>
      </c>
      <c r="P75" s="70">
        <v>0.50742326386458103</v>
      </c>
      <c r="Q75" s="70">
        <v>0.63496052940334335</v>
      </c>
      <c r="R75" s="70">
        <v>3.7800092591568077</v>
      </c>
      <c r="S75" s="70">
        <v>9.0998545263516348</v>
      </c>
    </row>
    <row r="76" spans="1:19">
      <c r="A76" t="s">
        <v>48</v>
      </c>
      <c r="B76" s="69" t="s">
        <v>116</v>
      </c>
      <c r="C76" s="70">
        <v>2.8099539268416684E-2</v>
      </c>
      <c r="D76" s="70">
        <v>0</v>
      </c>
      <c r="E76" s="70">
        <v>7.3326340889954267E-2</v>
      </c>
      <c r="F76" s="70">
        <v>5.6174913019374095</v>
      </c>
      <c r="G76" s="70">
        <v>0</v>
      </c>
      <c r="H76" s="70">
        <v>0</v>
      </c>
      <c r="I76" s="70">
        <v>0</v>
      </c>
      <c r="J76" s="70">
        <v>0</v>
      </c>
      <c r="K76" s="70">
        <v>3.2390515853719659</v>
      </c>
      <c r="L76" s="70">
        <v>0.11882108900353749</v>
      </c>
      <c r="M76" s="70">
        <v>1.7631238803258285</v>
      </c>
      <c r="N76" s="70">
        <v>9.5235509646962591E-2</v>
      </c>
      <c r="O76" s="70">
        <v>0</v>
      </c>
      <c r="P76" s="70">
        <v>0.44245089353408673</v>
      </c>
      <c r="Q76" s="70">
        <v>0</v>
      </c>
      <c r="R76" s="70">
        <v>0.96375812553229245</v>
      </c>
      <c r="S76" s="70">
        <v>12.34135826551011</v>
      </c>
    </row>
    <row r="77" spans="1:19">
      <c r="A77" t="s">
        <v>48</v>
      </c>
      <c r="B77" s="69" t="s">
        <v>117</v>
      </c>
      <c r="C77" s="70">
        <v>2.3547999764200966E-2</v>
      </c>
      <c r="D77" s="70">
        <v>0</v>
      </c>
      <c r="E77" s="70">
        <v>6.0094491842715314E-2</v>
      </c>
      <c r="F77" s="70">
        <v>0</v>
      </c>
      <c r="G77" s="70">
        <v>1.4510357283711111</v>
      </c>
      <c r="H77" s="70">
        <v>8.9746608827477869E-2</v>
      </c>
      <c r="I77" s="70">
        <v>0</v>
      </c>
      <c r="J77" s="70">
        <v>0</v>
      </c>
      <c r="K77" s="70">
        <v>0</v>
      </c>
      <c r="L77" s="70">
        <v>0.16699345165198309</v>
      </c>
      <c r="M77" s="70">
        <v>8.999479198379845E-3</v>
      </c>
      <c r="N77" s="70">
        <v>0.40243149513111431</v>
      </c>
      <c r="O77" s="70">
        <v>0.16494831785901098</v>
      </c>
      <c r="P77" s="70">
        <v>0.31225344460735016</v>
      </c>
      <c r="Q77" s="70">
        <v>0.48082801568262412</v>
      </c>
      <c r="R77" s="70">
        <v>3.3805764637487616</v>
      </c>
      <c r="S77" s="70">
        <v>6.5414554966846481</v>
      </c>
    </row>
    <row r="78" spans="1:19">
      <c r="A78" t="s">
        <v>48</v>
      </c>
      <c r="B78" s="69" t="s">
        <v>118</v>
      </c>
      <c r="C78" s="70">
        <v>1.4032848403700449E-2</v>
      </c>
      <c r="D78" s="70">
        <v>2.5915872624697354</v>
      </c>
      <c r="E78" s="70">
        <v>6.1250301283712005E-2</v>
      </c>
      <c r="F78" s="70">
        <v>0</v>
      </c>
      <c r="G78" s="70">
        <v>0</v>
      </c>
      <c r="H78" s="70">
        <v>3.328630228762286</v>
      </c>
      <c r="I78" s="70">
        <v>0</v>
      </c>
      <c r="J78" s="70">
        <v>0</v>
      </c>
      <c r="K78" s="70">
        <v>0</v>
      </c>
      <c r="L78" s="70">
        <v>0.23027852912294122</v>
      </c>
      <c r="M78" s="70">
        <v>1.0051636597536486</v>
      </c>
      <c r="N78" s="70">
        <v>2.1866109762636414</v>
      </c>
      <c r="O78" s="70">
        <v>0</v>
      </c>
      <c r="P78" s="70">
        <v>0.28737196308389912</v>
      </c>
      <c r="Q78" s="70">
        <v>0.1580712003109852</v>
      </c>
      <c r="R78" s="70">
        <v>1.4781319006733078</v>
      </c>
      <c r="S78" s="70">
        <v>11.341128870127363</v>
      </c>
    </row>
    <row r="79" spans="1:19">
      <c r="A79" t="s">
        <v>48</v>
      </c>
      <c r="B79" s="69" t="s">
        <v>119</v>
      </c>
      <c r="C79" s="70">
        <v>1.3845295516484946E-2</v>
      </c>
      <c r="D79" s="70">
        <v>0</v>
      </c>
      <c r="E79" s="70">
        <v>3.0983796392176188E-2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0.16270639049103686</v>
      </c>
      <c r="M79" s="70">
        <v>2.2619367128873265</v>
      </c>
      <c r="N79" s="70">
        <v>1.1587445797950373</v>
      </c>
      <c r="O79" s="70">
        <v>1.2288019784634372</v>
      </c>
      <c r="P79" s="70">
        <v>0.59227232462168899</v>
      </c>
      <c r="Q79" s="70">
        <v>0.11451552741117288</v>
      </c>
      <c r="R79" s="70">
        <v>0.99130691182623565</v>
      </c>
      <c r="S79" s="70">
        <v>6.5551135174044362</v>
      </c>
    </row>
    <row r="80" spans="1:19">
      <c r="A80" t="s">
        <v>48</v>
      </c>
      <c r="B80" s="69" t="s">
        <v>120</v>
      </c>
      <c r="C80" s="70">
        <v>1.1698383301370185E-2</v>
      </c>
      <c r="D80" s="70">
        <v>0</v>
      </c>
      <c r="E80" s="70">
        <v>1.6565222665771984E-2</v>
      </c>
      <c r="F80" s="70">
        <v>0</v>
      </c>
      <c r="G80" s="70">
        <v>2.162072692507877E-2</v>
      </c>
      <c r="H80" s="70">
        <v>0</v>
      </c>
      <c r="I80" s="70">
        <v>0</v>
      </c>
      <c r="J80" s="70">
        <v>0</v>
      </c>
      <c r="K80" s="70">
        <v>0</v>
      </c>
      <c r="L80" s="70">
        <v>0.23357758595402345</v>
      </c>
      <c r="M80" s="70">
        <v>6.425283640311207</v>
      </c>
      <c r="N80" s="70">
        <v>0.74980067288168506</v>
      </c>
      <c r="O80" s="70">
        <v>0.42156931704886702</v>
      </c>
      <c r="P80" s="70">
        <v>0.21149086154218821</v>
      </c>
      <c r="Q80" s="70">
        <v>0</v>
      </c>
      <c r="R80" s="70">
        <v>0.26956803240718941</v>
      </c>
      <c r="S80" s="70">
        <v>8.3611744430373278</v>
      </c>
    </row>
    <row r="81" spans="1:19">
      <c r="A81" t="s">
        <v>48</v>
      </c>
      <c r="B81" s="69" t="s">
        <v>121</v>
      </c>
      <c r="C81" s="70">
        <v>1.0734978761617775E-2</v>
      </c>
      <c r="D81" s="70">
        <v>0</v>
      </c>
      <c r="E81" s="70">
        <v>1.8744130875498755E-2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0.15567097631755367</v>
      </c>
      <c r="M81" s="70">
        <v>1.2643261219920987E-2</v>
      </c>
      <c r="N81" s="70">
        <v>0.1343484927914691</v>
      </c>
      <c r="O81" s="70">
        <v>1.2522267021419005</v>
      </c>
      <c r="P81" s="70">
        <v>0.14443450062893248</v>
      </c>
      <c r="Q81" s="70">
        <v>0</v>
      </c>
      <c r="R81" s="70">
        <v>0.738248538604374</v>
      </c>
      <c r="S81" s="70">
        <v>2.4670515813410816</v>
      </c>
    </row>
    <row r="82" spans="1:19">
      <c r="A82" t="s">
        <v>48</v>
      </c>
      <c r="B82" s="69" t="s">
        <v>122</v>
      </c>
      <c r="C82" s="70">
        <v>1.248902287501874E-2</v>
      </c>
      <c r="D82" s="70">
        <v>0</v>
      </c>
      <c r="E82" s="70">
        <v>2.3242824280998775E-2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0.22749069185853266</v>
      </c>
      <c r="M82" s="70">
        <v>8.7922317719055343E-2</v>
      </c>
      <c r="N82" s="70">
        <v>0</v>
      </c>
      <c r="O82" s="70">
        <v>0</v>
      </c>
      <c r="P82" s="70">
        <v>0.14719434840787926</v>
      </c>
      <c r="Q82" s="70">
        <v>0</v>
      </c>
      <c r="R82" s="70">
        <v>0.26902746984407599</v>
      </c>
      <c r="S82" s="70">
        <v>0.76736667498551014</v>
      </c>
    </row>
    <row r="83" spans="1:19">
      <c r="A83" t="s">
        <v>48</v>
      </c>
      <c r="B83" s="69" t="s">
        <v>123</v>
      </c>
      <c r="C83" s="70">
        <v>1.0364076593620375E-2</v>
      </c>
      <c r="D83" s="70">
        <v>0</v>
      </c>
      <c r="E83" s="70">
        <v>1.5794774654359856E-2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0.23231517520896716</v>
      </c>
      <c r="M83" s="70">
        <v>0</v>
      </c>
      <c r="N83" s="70">
        <v>0</v>
      </c>
      <c r="O83" s="70">
        <v>0</v>
      </c>
      <c r="P83" s="70">
        <v>0.10724373684668365</v>
      </c>
      <c r="Q83" s="70">
        <v>0</v>
      </c>
      <c r="R83" s="70">
        <v>1.3231153281470398E-2</v>
      </c>
      <c r="S83" s="70">
        <v>0.37894891658521601</v>
      </c>
    </row>
    <row r="84" spans="1:19">
      <c r="A84" t="s">
        <v>48</v>
      </c>
      <c r="B84" s="69" t="s">
        <v>124</v>
      </c>
      <c r="C84" s="70">
        <v>7.0450634326189032E-3</v>
      </c>
      <c r="D84" s="70">
        <v>0</v>
      </c>
      <c r="E84" s="70">
        <v>1.5005417684507805E-2</v>
      </c>
      <c r="F84" s="70">
        <v>0</v>
      </c>
      <c r="G84" s="70">
        <v>1.1453141830582325E-2</v>
      </c>
      <c r="H84" s="70">
        <v>0</v>
      </c>
      <c r="I84" s="70">
        <v>0</v>
      </c>
      <c r="J84" s="70">
        <v>0</v>
      </c>
      <c r="K84" s="70">
        <v>0</v>
      </c>
      <c r="L84" s="70">
        <v>0.18768704488232935</v>
      </c>
      <c r="M84" s="70">
        <v>2.5262549997933093E-2</v>
      </c>
      <c r="N84" s="70">
        <v>2.670146992003275E-2</v>
      </c>
      <c r="O84" s="70">
        <v>0</v>
      </c>
      <c r="P84" s="70">
        <v>0.10272495013153105</v>
      </c>
      <c r="Q84" s="70">
        <v>0</v>
      </c>
      <c r="R84" s="70">
        <v>0.19188798698048615</v>
      </c>
      <c r="S84" s="70">
        <v>0.5677676248598118</v>
      </c>
    </row>
    <row r="85" spans="1:19">
      <c r="A85" t="s">
        <v>48</v>
      </c>
      <c r="B85" s="69" t="s">
        <v>125</v>
      </c>
      <c r="C85" s="70">
        <v>1.1365826140765201E-2</v>
      </c>
      <c r="D85" s="70">
        <v>0</v>
      </c>
      <c r="E85" s="70">
        <v>2.0258152067750501E-2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0.13870512914256317</v>
      </c>
      <c r="M85" s="70">
        <v>1.0300608638793562E-2</v>
      </c>
      <c r="N85" s="70">
        <v>0</v>
      </c>
      <c r="O85" s="70">
        <v>0.18910765571296295</v>
      </c>
      <c r="P85" s="70">
        <v>0.11073007569328297</v>
      </c>
      <c r="Q85" s="70">
        <v>0</v>
      </c>
      <c r="R85" s="70">
        <v>1.0702897430235225E-2</v>
      </c>
      <c r="S85" s="70">
        <v>0.49117034482662802</v>
      </c>
    </row>
    <row r="86" spans="1:19">
      <c r="A86" t="s">
        <v>48</v>
      </c>
      <c r="B86" s="69" t="s">
        <v>126</v>
      </c>
      <c r="C86" s="70">
        <v>6.760775093068716E-3</v>
      </c>
      <c r="D86" s="70">
        <v>0</v>
      </c>
      <c r="E86" s="70">
        <v>1.3760669166472894E-2</v>
      </c>
      <c r="F86" s="70">
        <v>0</v>
      </c>
      <c r="G86" s="70">
        <v>1.1453141830582325E-2</v>
      </c>
      <c r="H86" s="70">
        <v>0</v>
      </c>
      <c r="I86" s="70">
        <v>0</v>
      </c>
      <c r="J86" s="70">
        <v>0</v>
      </c>
      <c r="K86" s="70">
        <v>0</v>
      </c>
      <c r="L86" s="70">
        <v>0.16042881471047821</v>
      </c>
      <c r="M86" s="70">
        <v>0</v>
      </c>
      <c r="N86" s="70">
        <v>0</v>
      </c>
      <c r="O86" s="70">
        <v>0</v>
      </c>
      <c r="P86" s="70">
        <v>9.0138759479245323E-2</v>
      </c>
      <c r="Q86" s="70">
        <v>0</v>
      </c>
      <c r="R86" s="70">
        <v>1.7459566574583363E-2</v>
      </c>
      <c r="S86" s="70">
        <v>0.30000172685447524</v>
      </c>
    </row>
    <row r="87" spans="1:19">
      <c r="A87" t="s">
        <v>48</v>
      </c>
      <c r="B87" s="69" t="s">
        <v>127</v>
      </c>
      <c r="C87" s="70">
        <v>1.5505125147119436E-2</v>
      </c>
      <c r="D87" s="70">
        <v>0</v>
      </c>
      <c r="E87" s="70">
        <v>1.2635077697314756E-2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6.9024155365614348E-2</v>
      </c>
      <c r="M87" s="70">
        <v>0</v>
      </c>
      <c r="N87" s="70">
        <v>0</v>
      </c>
      <c r="O87" s="70">
        <v>0</v>
      </c>
      <c r="P87" s="70">
        <v>9.0626940271050671E-2</v>
      </c>
      <c r="Q87" s="70">
        <v>0</v>
      </c>
      <c r="R87" s="70">
        <v>7.4346209288123077E-3</v>
      </c>
      <c r="S87" s="70">
        <v>0.19522591941000655</v>
      </c>
    </row>
    <row r="88" spans="1:19">
      <c r="A88" t="s">
        <v>48</v>
      </c>
      <c r="B88" s="69" t="s">
        <v>128</v>
      </c>
      <c r="C88" s="70">
        <v>4.2597451529644559E-3</v>
      </c>
      <c r="D88" s="70">
        <v>0</v>
      </c>
      <c r="E88" s="70">
        <v>1.0465628457122733E-2</v>
      </c>
      <c r="F88" s="70">
        <v>8.1718200879058855</v>
      </c>
      <c r="G88" s="70">
        <v>6.7989459366569527E-2</v>
      </c>
      <c r="H88" s="70">
        <v>0</v>
      </c>
      <c r="I88" s="70">
        <v>0</v>
      </c>
      <c r="J88" s="70">
        <v>0</v>
      </c>
      <c r="K88" s="70">
        <v>0</v>
      </c>
      <c r="L88" s="70">
        <v>4.509981894611137E-2</v>
      </c>
      <c r="M88" s="70">
        <v>8.6078827152391568E-5</v>
      </c>
      <c r="N88" s="70">
        <v>0.62413534052826769</v>
      </c>
      <c r="O88" s="70">
        <v>9.6430478387787844E-4</v>
      </c>
      <c r="P88" s="70">
        <v>7.5592576605615136E-2</v>
      </c>
      <c r="Q88" s="70">
        <v>0</v>
      </c>
      <c r="R88" s="70">
        <v>1.7672664373272085E-2</v>
      </c>
      <c r="S88" s="70">
        <v>9.0180857049466567</v>
      </c>
    </row>
    <row r="89" spans="1:19">
      <c r="A89" t="s">
        <v>48</v>
      </c>
      <c r="B89" s="69" t="s">
        <v>129</v>
      </c>
      <c r="C89" s="70">
        <v>4.1011257228582565E-3</v>
      </c>
      <c r="D89" s="70">
        <v>0</v>
      </c>
      <c r="E89" s="70">
        <v>1.7434162804988773E-2</v>
      </c>
      <c r="F89" s="70">
        <v>0</v>
      </c>
      <c r="G89" s="70">
        <v>3.0252772497997729</v>
      </c>
      <c r="H89" s="70">
        <v>1.8078180916683451</v>
      </c>
      <c r="I89" s="70">
        <v>0</v>
      </c>
      <c r="J89" s="70">
        <v>0</v>
      </c>
      <c r="K89" s="70">
        <v>0</v>
      </c>
      <c r="L89" s="70">
        <v>0.23808607956434535</v>
      </c>
      <c r="M89" s="70">
        <v>5.0980692330853117E-3</v>
      </c>
      <c r="N89" s="70">
        <v>0</v>
      </c>
      <c r="O89" s="70">
        <v>0</v>
      </c>
      <c r="P89" s="70">
        <v>5.8747030510133413E-2</v>
      </c>
      <c r="Q89" s="70">
        <v>0</v>
      </c>
      <c r="R89" s="70">
        <v>1.1800943228987393E-2</v>
      </c>
      <c r="S89" s="70">
        <v>5.1683627525325733</v>
      </c>
    </row>
    <row r="90" spans="1:19">
      <c r="A90" t="s">
        <v>48</v>
      </c>
      <c r="B90" s="69" t="s">
        <v>130</v>
      </c>
      <c r="C90" s="70">
        <v>2.5279396887958328E-3</v>
      </c>
      <c r="D90" s="70">
        <v>0</v>
      </c>
      <c r="E90" s="70">
        <v>1.9213944742709543E-2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5.4153714636028027E-2</v>
      </c>
      <c r="M90" s="70">
        <v>1.4766117146791657E-6</v>
      </c>
      <c r="N90" s="70">
        <v>0</v>
      </c>
      <c r="O90" s="70">
        <v>0</v>
      </c>
      <c r="P90" s="70">
        <v>0.22132573162551239</v>
      </c>
      <c r="Q90" s="70">
        <v>0</v>
      </c>
      <c r="R90" s="70">
        <v>4.8098926262838404E-3</v>
      </c>
      <c r="S90" s="70">
        <v>0.30203269993086224</v>
      </c>
    </row>
    <row r="91" spans="1:19">
      <c r="A91" t="s">
        <v>48</v>
      </c>
      <c r="B91" s="69" t="s">
        <v>131</v>
      </c>
      <c r="C91" s="70">
        <v>4.613406122658148E-3</v>
      </c>
      <c r="D91" s="70">
        <v>0</v>
      </c>
      <c r="E91" s="70">
        <v>6.8554015432802373E-3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4.9138549784034424E-2</v>
      </c>
      <c r="M91" s="70">
        <v>2.4585974253383824E-3</v>
      </c>
      <c r="N91" s="70">
        <v>1.5579352961392345E-4</v>
      </c>
      <c r="O91" s="70">
        <v>3.8930279335339435E-2</v>
      </c>
      <c r="P91" s="70">
        <v>4.1895850694089631E-2</v>
      </c>
      <c r="Q91" s="70">
        <v>0</v>
      </c>
      <c r="R91" s="70">
        <v>2.7468981262686043E-3</v>
      </c>
      <c r="S91" s="70">
        <v>0.14679477656073914</v>
      </c>
    </row>
    <row r="92" spans="1:19">
      <c r="A92" t="s">
        <v>48</v>
      </c>
      <c r="B92" s="69" t="s">
        <v>132</v>
      </c>
      <c r="C92" s="70">
        <v>2.6503582188253105E-3</v>
      </c>
      <c r="D92" s="70">
        <v>0</v>
      </c>
      <c r="E92" s="70">
        <v>5.1740972802800655E-3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8.2240392724914457E-2</v>
      </c>
      <c r="M92" s="70">
        <v>0</v>
      </c>
      <c r="N92" s="70">
        <v>0.11222241173205116</v>
      </c>
      <c r="O92" s="70">
        <v>0</v>
      </c>
      <c r="P92" s="70">
        <v>3.2655752152322748E-2</v>
      </c>
      <c r="Q92" s="70">
        <v>0</v>
      </c>
      <c r="R92" s="70">
        <v>3.0800626618869842E-3</v>
      </c>
      <c r="S92" s="70">
        <v>0.23802307477029672</v>
      </c>
    </row>
    <row r="93" spans="1:19">
      <c r="A93" t="s">
        <v>48</v>
      </c>
      <c r="B93" s="69" t="s">
        <v>133</v>
      </c>
      <c r="C93" s="70">
        <v>1.5971969238339767E-3</v>
      </c>
      <c r="D93" s="70">
        <v>0</v>
      </c>
      <c r="E93" s="70">
        <v>5.7865042462630356E-3</v>
      </c>
      <c r="F93" s="70">
        <v>0</v>
      </c>
      <c r="G93" s="70">
        <v>0</v>
      </c>
      <c r="H93" s="70">
        <v>0</v>
      </c>
      <c r="I93" s="70">
        <v>0</v>
      </c>
      <c r="J93" s="70">
        <v>5.5115180939186104E-2</v>
      </c>
      <c r="K93" s="70">
        <v>0</v>
      </c>
      <c r="L93" s="70">
        <v>8.0375477271710238E-2</v>
      </c>
      <c r="M93" s="70">
        <v>0.11389607697638837</v>
      </c>
      <c r="N93" s="70">
        <v>6.6703252140012381E-3</v>
      </c>
      <c r="O93" s="70">
        <v>0.29598124337091036</v>
      </c>
      <c r="P93" s="70">
        <v>4.831172166021247E-2</v>
      </c>
      <c r="Q93" s="70">
        <v>0</v>
      </c>
      <c r="R93" s="70">
        <v>3.9562235277870172E-3</v>
      </c>
      <c r="S93" s="70">
        <v>0.61168995013031235</v>
      </c>
    </row>
    <row r="94" spans="1:19">
      <c r="A94" t="s">
        <v>48</v>
      </c>
      <c r="B94" s="69" t="s">
        <v>134</v>
      </c>
      <c r="C94" s="70">
        <v>1.1978699515253766E-3</v>
      </c>
      <c r="D94" s="70">
        <v>0</v>
      </c>
      <c r="E94" s="70">
        <v>4.1652392325968179E-3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5.1329704933399611E-2</v>
      </c>
      <c r="M94" s="70">
        <v>0.11362417995060525</v>
      </c>
      <c r="N94" s="70">
        <v>1.6781325035214678E-2</v>
      </c>
      <c r="O94" s="70">
        <v>0</v>
      </c>
      <c r="P94" s="70">
        <v>2.7544616055934057E-2</v>
      </c>
      <c r="Q94" s="70">
        <v>0</v>
      </c>
      <c r="R94" s="70">
        <v>2.1658485176168085E-3</v>
      </c>
      <c r="S94" s="70">
        <v>0.21680878367686773</v>
      </c>
    </row>
    <row r="95" spans="1:19">
      <c r="A95" t="s">
        <v>48</v>
      </c>
      <c r="B95" s="69" t="s">
        <v>135</v>
      </c>
      <c r="C95" s="70">
        <v>1.3983954494118933E-3</v>
      </c>
      <c r="D95" s="70">
        <v>0</v>
      </c>
      <c r="E95" s="70">
        <v>4.2542140973953479E-3</v>
      </c>
      <c r="F95" s="70">
        <v>0</v>
      </c>
      <c r="G95" s="70">
        <v>0</v>
      </c>
      <c r="H95" s="70">
        <v>0</v>
      </c>
      <c r="I95" s="70">
        <v>0</v>
      </c>
      <c r="J95" s="70">
        <v>5.8392299805838377E-2</v>
      </c>
      <c r="K95" s="70">
        <v>0</v>
      </c>
      <c r="L95" s="70">
        <v>8.1175153130551791E-2</v>
      </c>
      <c r="M95" s="70">
        <v>0.11362417995061236</v>
      </c>
      <c r="N95" s="70">
        <v>7.6592346077841711E-3</v>
      </c>
      <c r="O95" s="70">
        <v>0</v>
      </c>
      <c r="P95" s="70">
        <v>2.0242770760489748E-2</v>
      </c>
      <c r="Q95" s="70">
        <v>0</v>
      </c>
      <c r="R95" s="70">
        <v>2.1257995395309592E-3</v>
      </c>
      <c r="S95" s="70">
        <v>0.28887204734184024</v>
      </c>
    </row>
    <row r="96" spans="1:19">
      <c r="A96" t="s">
        <v>48</v>
      </c>
      <c r="B96" s="69" t="s">
        <v>136</v>
      </c>
      <c r="C96" s="70">
        <v>1.3549006565538591E-3</v>
      </c>
      <c r="D96" s="70">
        <v>0</v>
      </c>
      <c r="E96" s="70">
        <v>2.4615676983472667E-3</v>
      </c>
      <c r="F96" s="70">
        <v>0</v>
      </c>
      <c r="G96" s="70">
        <v>1.1453141830582325E-2</v>
      </c>
      <c r="H96" s="70">
        <v>0</v>
      </c>
      <c r="I96" s="70">
        <v>0</v>
      </c>
      <c r="J96" s="70">
        <v>0</v>
      </c>
      <c r="K96" s="70">
        <v>0</v>
      </c>
      <c r="L96" s="70">
        <v>3.9454263690920754E-2</v>
      </c>
      <c r="M96" s="70">
        <v>0</v>
      </c>
      <c r="N96" s="70">
        <v>0</v>
      </c>
      <c r="O96" s="70">
        <v>0</v>
      </c>
      <c r="P96" s="70">
        <v>1.2896469933039612E-2</v>
      </c>
      <c r="Q96" s="70">
        <v>0</v>
      </c>
      <c r="R96" s="70">
        <v>0.51063115434130424</v>
      </c>
      <c r="S96" s="70">
        <v>0.57825149815073473</v>
      </c>
    </row>
    <row r="97" spans="1:19">
      <c r="A97" t="s">
        <v>48</v>
      </c>
      <c r="B97" s="69" t="s">
        <v>137</v>
      </c>
      <c r="C97" s="70">
        <v>7.2805608811687961E-4</v>
      </c>
      <c r="D97" s="70">
        <v>3.0542474155121013E-2</v>
      </c>
      <c r="E97" s="70">
        <v>2.6590389912470869E-3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3.0416016067784213E-2</v>
      </c>
      <c r="M97" s="70">
        <v>7.041285217162141E-2</v>
      </c>
      <c r="N97" s="70">
        <v>0</v>
      </c>
      <c r="O97" s="70">
        <v>0</v>
      </c>
      <c r="P97" s="70">
        <v>1.5008312571609395E-2</v>
      </c>
      <c r="Q97" s="70">
        <v>0</v>
      </c>
      <c r="R97" s="70">
        <v>1.623896245085632E-3</v>
      </c>
      <c r="S97" s="70">
        <v>0.15139064629050836</v>
      </c>
    </row>
    <row r="98" spans="1:19">
      <c r="A98" t="s">
        <v>48</v>
      </c>
      <c r="B98" s="69" t="s">
        <v>138</v>
      </c>
      <c r="C98" s="70">
        <v>4.2279998748107062E-4</v>
      </c>
      <c r="D98" s="70">
        <v>0</v>
      </c>
      <c r="E98" s="70">
        <v>1.5587962453906812E-3</v>
      </c>
      <c r="F98" s="70">
        <v>0</v>
      </c>
      <c r="G98" s="70">
        <v>0</v>
      </c>
      <c r="H98" s="70">
        <v>0</v>
      </c>
      <c r="I98" s="70">
        <v>3.8467305383960877</v>
      </c>
      <c r="J98" s="70">
        <v>0</v>
      </c>
      <c r="K98" s="70">
        <v>0</v>
      </c>
      <c r="L98" s="70">
        <v>4.0417545702416291E-2</v>
      </c>
      <c r="M98" s="70">
        <v>7.8752627530320751E-8</v>
      </c>
      <c r="N98" s="70">
        <v>0</v>
      </c>
      <c r="O98" s="70">
        <v>0</v>
      </c>
      <c r="P98" s="70">
        <v>1.4739610780807766E-2</v>
      </c>
      <c r="Q98" s="70">
        <v>0</v>
      </c>
      <c r="R98" s="70">
        <v>1.0542272890603499E-3</v>
      </c>
      <c r="S98" s="70">
        <v>3.9049235971538678</v>
      </c>
    </row>
    <row r="99" spans="1:19">
      <c r="A99" t="s">
        <v>48</v>
      </c>
      <c r="B99" s="69" t="s">
        <v>139</v>
      </c>
      <c r="C99" s="70">
        <v>7.7788819955681987E-4</v>
      </c>
      <c r="D99" s="70">
        <v>0</v>
      </c>
      <c r="E99" s="70">
        <v>1.6343649916610303E-3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3.6991717850735739E-2</v>
      </c>
      <c r="M99" s="70">
        <v>0</v>
      </c>
      <c r="N99" s="70">
        <v>3.9796180882811782E-2</v>
      </c>
      <c r="O99" s="70">
        <v>1.2053809798448611E-2</v>
      </c>
      <c r="P99" s="70">
        <v>9.2425302136405207E-3</v>
      </c>
      <c r="Q99" s="70">
        <v>0</v>
      </c>
      <c r="R99" s="70">
        <v>1.7624882791267282E-3</v>
      </c>
      <c r="S99" s="70">
        <v>0.10225898021610647</v>
      </c>
    </row>
    <row r="100" spans="1:19">
      <c r="A100" t="s">
        <v>48</v>
      </c>
      <c r="B100" s="69" t="s">
        <v>140</v>
      </c>
      <c r="C100" s="70">
        <v>5.6417949118969801E-4</v>
      </c>
      <c r="D100" s="70">
        <v>0</v>
      </c>
      <c r="E100" s="70">
        <v>1.5918107605124021E-3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1.8069488985265281E-2</v>
      </c>
      <c r="M100" s="70">
        <v>1.9016346895028846E-4</v>
      </c>
      <c r="N100" s="70">
        <v>0</v>
      </c>
      <c r="O100" s="70">
        <v>0</v>
      </c>
      <c r="P100" s="70">
        <v>8.8814384179158878E-3</v>
      </c>
      <c r="Q100" s="70">
        <v>0</v>
      </c>
      <c r="R100" s="70">
        <v>2.0202780268860465E-2</v>
      </c>
      <c r="S100" s="70">
        <v>4.9499861392632738E-2</v>
      </c>
    </row>
    <row r="101" spans="1:19">
      <c r="A101" t="s">
        <v>48</v>
      </c>
      <c r="B101" s="69" t="s">
        <v>141</v>
      </c>
      <c r="C101" s="70">
        <v>4.4005665097390789E-4</v>
      </c>
      <c r="D101" s="70">
        <v>0</v>
      </c>
      <c r="E101" s="70">
        <v>7.9943771975088396E-4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4.5429702886583101E-2</v>
      </c>
      <c r="M101" s="70">
        <v>0</v>
      </c>
      <c r="N101" s="70">
        <v>0</v>
      </c>
      <c r="O101" s="70">
        <v>0.67978663686846019</v>
      </c>
      <c r="P101" s="70">
        <v>8.6261637951992043E-3</v>
      </c>
      <c r="Q101" s="70">
        <v>0</v>
      </c>
      <c r="R101" s="70">
        <v>9.5682919323536453E-4</v>
      </c>
      <c r="S101" s="70">
        <v>0.73603882711449842</v>
      </c>
    </row>
    <row r="102" spans="1:19">
      <c r="A102" t="s">
        <v>48</v>
      </c>
      <c r="B102" s="69" t="s">
        <v>142</v>
      </c>
      <c r="C102" s="70">
        <v>4.6926830600391156E-4</v>
      </c>
      <c r="D102" s="70">
        <v>0</v>
      </c>
      <c r="E102" s="70">
        <v>1.3037661711070569E-3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2.2362141170564342E-2</v>
      </c>
      <c r="M102" s="70">
        <v>0</v>
      </c>
      <c r="N102" s="70">
        <v>0</v>
      </c>
      <c r="O102" s="70">
        <v>0</v>
      </c>
      <c r="P102" s="70">
        <v>7.4287389787173197E-3</v>
      </c>
      <c r="Q102" s="70">
        <v>0</v>
      </c>
      <c r="R102" s="70">
        <v>9.2416591880351007E-4</v>
      </c>
      <c r="S102" s="70">
        <v>3.2488080545135745E-2</v>
      </c>
    </row>
    <row r="103" spans="1:19">
      <c r="A103" t="s">
        <v>48</v>
      </c>
      <c r="B103" s="69" t="s">
        <v>143</v>
      </c>
      <c r="C103" s="70">
        <v>6.9653836853067475E-4</v>
      </c>
      <c r="D103" s="70">
        <v>1.7180141712255708</v>
      </c>
      <c r="E103" s="70">
        <v>9.7129456095679245E-4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2.5873931601008593E-2</v>
      </c>
      <c r="L103" s="70">
        <v>2.2041568003828615E-2</v>
      </c>
      <c r="M103" s="70">
        <v>0</v>
      </c>
      <c r="N103" s="70">
        <v>0</v>
      </c>
      <c r="O103" s="70">
        <v>0</v>
      </c>
      <c r="P103" s="70">
        <v>6.6458933742552517E-3</v>
      </c>
      <c r="Q103" s="70">
        <v>2.1002109142673753E-3</v>
      </c>
      <c r="R103" s="70">
        <v>2.5865484744393541E-2</v>
      </c>
      <c r="S103" s="70">
        <v>1.8022090927926229</v>
      </c>
    </row>
    <row r="104" spans="1:19">
      <c r="A104" t="s">
        <v>48</v>
      </c>
      <c r="B104" s="69" t="s">
        <v>144</v>
      </c>
      <c r="C104" s="70">
        <v>8.2686697392819752E-4</v>
      </c>
      <c r="D104" s="70">
        <v>0</v>
      </c>
      <c r="E104" s="70">
        <v>5.2784537113481633E-4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2.2788537054109881E-2</v>
      </c>
      <c r="M104" s="70">
        <v>0</v>
      </c>
      <c r="N104" s="70">
        <v>2.3645205719935447E-3</v>
      </c>
      <c r="O104" s="70">
        <v>0</v>
      </c>
      <c r="P104" s="70">
        <v>5.9768537403357413E-3</v>
      </c>
      <c r="Q104" s="70">
        <v>0</v>
      </c>
      <c r="R104" s="70">
        <v>6.6720057053260007E-4</v>
      </c>
      <c r="S104" s="70">
        <v>3.3151824282185771E-2</v>
      </c>
    </row>
    <row r="105" spans="1:19">
      <c r="A105" t="s">
        <v>48</v>
      </c>
      <c r="B105" s="69" t="s">
        <v>145</v>
      </c>
      <c r="C105" s="70">
        <v>6.015593739965297E-4</v>
      </c>
      <c r="D105" s="70">
        <v>0</v>
      </c>
      <c r="E105" s="70">
        <v>5.9292995051407615E-4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3.3058537822851619E-2</v>
      </c>
      <c r="M105" s="70">
        <v>6.0350020924232695E-2</v>
      </c>
      <c r="N105" s="70">
        <v>0.51388106720035776</v>
      </c>
      <c r="O105" s="70">
        <v>0</v>
      </c>
      <c r="P105" s="70">
        <v>0.10489885851606573</v>
      </c>
      <c r="Q105" s="70">
        <v>0</v>
      </c>
      <c r="R105" s="70">
        <v>0.12606533218622218</v>
      </c>
      <c r="S105" s="70">
        <v>0.83944830597437203</v>
      </c>
    </row>
    <row r="106" spans="1:19">
      <c r="A106" t="s">
        <v>48</v>
      </c>
      <c r="B106" s="69" t="s">
        <v>146</v>
      </c>
      <c r="C106" s="70">
        <v>4.6824102938547441E-4</v>
      </c>
      <c r="D106" s="70">
        <v>0</v>
      </c>
      <c r="E106" s="70">
        <v>1.1839093872136885E-3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0.16111338229137218</v>
      </c>
      <c r="L106" s="70">
        <v>4.1198807060927933E-2</v>
      </c>
      <c r="M106" s="70">
        <v>0.16313872165641641</v>
      </c>
      <c r="N106" s="70">
        <v>1.7787533903934616E-4</v>
      </c>
      <c r="O106" s="70">
        <v>0.67591984032462449</v>
      </c>
      <c r="P106" s="70">
        <v>4.2234414417407606E-2</v>
      </c>
      <c r="Q106" s="70">
        <v>0</v>
      </c>
      <c r="R106" s="70">
        <v>6.8257322994824676E-4</v>
      </c>
      <c r="S106" s="70">
        <v>1.086117764736116</v>
      </c>
    </row>
    <row r="107" spans="1:19">
      <c r="A107" t="s">
        <v>48</v>
      </c>
      <c r="B107" s="69" t="s">
        <v>147</v>
      </c>
      <c r="C107" s="70">
        <v>4.8326599032577633E-4</v>
      </c>
      <c r="D107" s="70">
        <v>0</v>
      </c>
      <c r="E107" s="70">
        <v>1.4297487235879203E-3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2.1676041585577011E-2</v>
      </c>
      <c r="M107" s="70">
        <v>8.4121398169685335E-3</v>
      </c>
      <c r="N107" s="70">
        <v>0</v>
      </c>
      <c r="O107" s="70">
        <v>0</v>
      </c>
      <c r="P107" s="70">
        <v>5.4940519257513643E-3</v>
      </c>
      <c r="Q107" s="70">
        <v>0</v>
      </c>
      <c r="R107" s="70">
        <v>5.5465650613228945E-4</v>
      </c>
      <c r="S107" s="70">
        <v>3.8049904548245195E-2</v>
      </c>
    </row>
    <row r="108" spans="1:19">
      <c r="A108" t="s">
        <v>48</v>
      </c>
      <c r="B108" s="69" t="s">
        <v>148</v>
      </c>
      <c r="C108" s="70">
        <v>5.1747588554285073E-4</v>
      </c>
      <c r="D108" s="70">
        <v>0</v>
      </c>
      <c r="E108" s="70">
        <v>6.5133231744951559E-4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2.0818344437557812E-2</v>
      </c>
      <c r="M108" s="70">
        <v>0</v>
      </c>
      <c r="N108" s="70">
        <v>3.1754578690978974E-6</v>
      </c>
      <c r="O108" s="70">
        <v>0</v>
      </c>
      <c r="P108" s="70">
        <v>5.42491737657258E-3</v>
      </c>
      <c r="Q108" s="70">
        <v>0</v>
      </c>
      <c r="R108" s="70">
        <v>4.7454886264013396E-3</v>
      </c>
      <c r="S108" s="70">
        <v>3.2160734101296384E-2</v>
      </c>
    </row>
    <row r="109" spans="1:19">
      <c r="A109" t="s">
        <v>48</v>
      </c>
      <c r="B109" s="69" t="s">
        <v>149</v>
      </c>
      <c r="C109" s="70">
        <v>1.2544748112297555E-4</v>
      </c>
      <c r="D109" s="70">
        <v>0</v>
      </c>
      <c r="E109" s="70">
        <v>1.019009307444918E-3</v>
      </c>
      <c r="F109" s="70">
        <v>0</v>
      </c>
      <c r="G109" s="70">
        <v>0</v>
      </c>
      <c r="H109" s="70">
        <v>0</v>
      </c>
      <c r="I109" s="70">
        <v>0</v>
      </c>
      <c r="J109" s="70">
        <v>2.9196149902919188E-2</v>
      </c>
      <c r="K109" s="70">
        <v>0</v>
      </c>
      <c r="L109" s="70">
        <v>1.8729222501262299E-2</v>
      </c>
      <c r="M109" s="70">
        <v>1.2714009934249759E-2</v>
      </c>
      <c r="N109" s="70">
        <v>0</v>
      </c>
      <c r="O109" s="70">
        <v>8.2914836129447167E-2</v>
      </c>
      <c r="P109" s="70">
        <v>6.6470261755426918E-3</v>
      </c>
      <c r="Q109" s="70">
        <v>0</v>
      </c>
      <c r="R109" s="70">
        <v>6.4805494169206668E-4</v>
      </c>
      <c r="S109" s="70">
        <v>0.15199375637376988</v>
      </c>
    </row>
    <row r="110" spans="1:19">
      <c r="A110" t="s">
        <v>48</v>
      </c>
      <c r="B110" s="69" t="s">
        <v>150</v>
      </c>
      <c r="C110" s="70">
        <v>2.5355601091892055E-4</v>
      </c>
      <c r="D110" s="70">
        <v>0</v>
      </c>
      <c r="E110" s="70">
        <v>6.5047412986629638E-4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6.4426559267843686E-2</v>
      </c>
      <c r="L110" s="70">
        <v>1.0266823665821434E-2</v>
      </c>
      <c r="M110" s="70">
        <v>0</v>
      </c>
      <c r="N110" s="70">
        <v>0</v>
      </c>
      <c r="O110" s="70">
        <v>4.624093625929504E-2</v>
      </c>
      <c r="P110" s="70">
        <v>5.4475071233781591E-2</v>
      </c>
      <c r="Q110" s="70">
        <v>2.6252636428343301E-2</v>
      </c>
      <c r="R110" s="70">
        <v>5.5376394128266782E-2</v>
      </c>
      <c r="S110" s="70">
        <v>0.2579424511239381</v>
      </c>
    </row>
    <row r="111" spans="1:19">
      <c r="A111" t="s">
        <v>48</v>
      </c>
      <c r="B111" s="69" t="s">
        <v>151</v>
      </c>
      <c r="C111" s="70">
        <v>6.7260656129430885E-4</v>
      </c>
      <c r="D111" s="70">
        <v>0</v>
      </c>
      <c r="E111" s="70">
        <v>7.2275564039792073E-4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5.0105080589979423E-3</v>
      </c>
      <c r="M111" s="70">
        <v>0</v>
      </c>
      <c r="N111" s="70">
        <v>0</v>
      </c>
      <c r="O111" s="70">
        <v>0</v>
      </c>
      <c r="P111" s="70">
        <v>2.4769800016727572E-2</v>
      </c>
      <c r="Q111" s="70">
        <v>0</v>
      </c>
      <c r="R111" s="70">
        <v>0.89256795562147317</v>
      </c>
      <c r="S111" s="70">
        <v>0.92374362589885095</v>
      </c>
    </row>
    <row r="112" spans="1:19">
      <c r="A112" t="s">
        <v>48</v>
      </c>
      <c r="B112" s="69" t="s">
        <v>152</v>
      </c>
      <c r="C112" s="70">
        <v>4.6690255104486766E-4</v>
      </c>
      <c r="D112" s="70">
        <v>0</v>
      </c>
      <c r="E112" s="70">
        <v>7.6115334971404991E-4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1.2889070583309348E-2</v>
      </c>
      <c r="L112" s="70">
        <v>5.1898064420541345E-3</v>
      </c>
      <c r="M112" s="70">
        <v>3.0637453640736112E-4</v>
      </c>
      <c r="N112" s="70">
        <v>1.8324177411113141E-2</v>
      </c>
      <c r="O112" s="70">
        <v>1.8303312009134487E-2</v>
      </c>
      <c r="P112" s="70">
        <v>2.7909787736035696E-3</v>
      </c>
      <c r="Q112" s="70">
        <v>0</v>
      </c>
      <c r="R112" s="70">
        <v>0.5685832597441518</v>
      </c>
      <c r="S112" s="70">
        <v>0.62761503540065178</v>
      </c>
    </row>
    <row r="113" spans="1:19">
      <c r="A113" t="s">
        <v>48</v>
      </c>
      <c r="B113" s="69" t="s">
        <v>153</v>
      </c>
      <c r="C113" s="70">
        <v>4.7116163400140465E-4</v>
      </c>
      <c r="D113" s="70">
        <v>0</v>
      </c>
      <c r="E113" s="70">
        <v>4.2274054547952744E-4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5.3688799389863817E-3</v>
      </c>
      <c r="L113" s="70">
        <v>7.5472995979062318E-3</v>
      </c>
      <c r="M113" s="70">
        <v>3.7709380080741539E-6</v>
      </c>
      <c r="N113" s="70">
        <v>1.497432843919988E-2</v>
      </c>
      <c r="O113" s="70">
        <v>0.22879140011417931</v>
      </c>
      <c r="P113" s="70">
        <v>4.205420680619909E-3</v>
      </c>
      <c r="Q113" s="70">
        <v>0</v>
      </c>
      <c r="R113" s="70">
        <v>2.9965064475589998E-4</v>
      </c>
      <c r="S113" s="70">
        <v>0.26208465253307622</v>
      </c>
    </row>
    <row r="114" spans="1:19">
      <c r="A114" t="s">
        <v>48</v>
      </c>
      <c r="B114" s="69" t="s">
        <v>154</v>
      </c>
      <c r="C114" s="70">
        <v>2.080448014725178E-4</v>
      </c>
      <c r="D114" s="70">
        <v>0</v>
      </c>
      <c r="E114" s="70">
        <v>6.0741554725929348E-4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3.0679313937067576E-3</v>
      </c>
      <c r="L114" s="70">
        <v>1.6910472037606539E-2</v>
      </c>
      <c r="M114" s="70">
        <v>2.7003226577448913E-4</v>
      </c>
      <c r="N114" s="70">
        <v>0</v>
      </c>
      <c r="O114" s="70">
        <v>0</v>
      </c>
      <c r="P114" s="70">
        <v>3.2630620106317565E-3</v>
      </c>
      <c r="Q114" s="70">
        <v>0</v>
      </c>
      <c r="R114" s="70">
        <v>3.1477512190747348E-4</v>
      </c>
      <c r="S114" s="70">
        <v>2.4641733178384584E-2</v>
      </c>
    </row>
    <row r="115" spans="1:19">
      <c r="A115" t="s">
        <v>48</v>
      </c>
      <c r="B115" s="69" t="s">
        <v>155</v>
      </c>
      <c r="C115" s="70">
        <v>2.1046945130986927E-4</v>
      </c>
      <c r="D115" s="70">
        <v>0</v>
      </c>
      <c r="E115" s="70">
        <v>5.4832483627187401E-4</v>
      </c>
      <c r="F115" s="70">
        <v>0</v>
      </c>
      <c r="G115" s="70">
        <v>0</v>
      </c>
      <c r="H115" s="70">
        <v>0</v>
      </c>
      <c r="I115" s="70">
        <v>0</v>
      </c>
      <c r="J115" s="70">
        <v>4.7767696269673117</v>
      </c>
      <c r="K115" s="70">
        <v>0</v>
      </c>
      <c r="L115" s="70">
        <v>9.2339424688887561E-3</v>
      </c>
      <c r="M115" s="70">
        <v>9.6790587793755378E-2</v>
      </c>
      <c r="N115" s="70">
        <v>0.7847186357283169</v>
      </c>
      <c r="O115" s="70">
        <v>0</v>
      </c>
      <c r="P115" s="70">
        <v>3.0018384088066341E-3</v>
      </c>
      <c r="Q115" s="70">
        <v>0</v>
      </c>
      <c r="R115" s="70">
        <v>3.476357164409194E-4</v>
      </c>
      <c r="S115" s="70">
        <v>5.67162106137107</v>
      </c>
    </row>
    <row r="116" spans="1:19">
      <c r="A116" t="s">
        <v>48</v>
      </c>
      <c r="B116" s="69" t="s">
        <v>156</v>
      </c>
      <c r="C116" s="70">
        <v>3.5982322184491267E-4</v>
      </c>
      <c r="D116" s="70">
        <v>0</v>
      </c>
      <c r="E116" s="70">
        <v>7.7041646362907557E-4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8.352441172338132E-3</v>
      </c>
      <c r="M116" s="70">
        <v>0</v>
      </c>
      <c r="N116" s="70">
        <v>1.0767144604928447E-2</v>
      </c>
      <c r="O116" s="70">
        <v>0</v>
      </c>
      <c r="P116" s="70">
        <v>8.0633262381439863E-3</v>
      </c>
      <c r="Q116" s="70">
        <v>0</v>
      </c>
      <c r="R116" s="70">
        <v>2.2034930514180928E-4</v>
      </c>
      <c r="S116" s="70">
        <v>2.8533501006108963E-2</v>
      </c>
    </row>
    <row r="117" spans="1:19">
      <c r="A117" t="s">
        <v>48</v>
      </c>
      <c r="B117" s="69" t="s">
        <v>157</v>
      </c>
      <c r="C117" s="70">
        <v>1.6310873266967008E-4</v>
      </c>
      <c r="D117" s="70">
        <v>0</v>
      </c>
      <c r="E117" s="70">
        <v>7.2408532869872033E-4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2.8467480368057352E-3</v>
      </c>
      <c r="M117" s="70">
        <v>5.8152276452148044E-3</v>
      </c>
      <c r="N117" s="70">
        <v>0</v>
      </c>
      <c r="O117" s="70">
        <v>5.2087491418522092E-2</v>
      </c>
      <c r="P117" s="70">
        <v>1.7946581580332577E-3</v>
      </c>
      <c r="Q117" s="70">
        <v>0</v>
      </c>
      <c r="R117" s="70">
        <v>3.9550815019140373E-4</v>
      </c>
      <c r="S117" s="70">
        <v>6.3826827470109038E-2</v>
      </c>
    </row>
    <row r="118" spans="1:19">
      <c r="A118" t="s">
        <v>48</v>
      </c>
      <c r="B118" s="69" t="s">
        <v>158</v>
      </c>
      <c r="C118" s="70">
        <v>2.0484750754334868E-5</v>
      </c>
      <c r="D118" s="70">
        <v>0</v>
      </c>
      <c r="E118" s="70">
        <v>3.1477509538468951E-4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9.7320645419785023E-3</v>
      </c>
      <c r="M118" s="70">
        <v>0</v>
      </c>
      <c r="N118" s="70">
        <v>5.2479180585223162E-3</v>
      </c>
      <c r="O118" s="70">
        <v>7.6922770060914303E-2</v>
      </c>
      <c r="P118" s="70">
        <v>1.0605499610065294E-2</v>
      </c>
      <c r="Q118" s="70">
        <v>0</v>
      </c>
      <c r="R118" s="70">
        <v>1.0976005726018201E-2</v>
      </c>
      <c r="S118" s="70">
        <v>0.11381951784346711</v>
      </c>
    </row>
    <row r="119" spans="1:19">
      <c r="A119" t="s">
        <v>48</v>
      </c>
      <c r="B119" s="69" t="s">
        <v>159</v>
      </c>
      <c r="C119" s="70">
        <v>2.5865523856616335E-4</v>
      </c>
      <c r="D119" s="70">
        <v>0</v>
      </c>
      <c r="E119" s="70">
        <v>4.2344744433719939E-4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6.5574213216645916E-3</v>
      </c>
      <c r="M119" s="70">
        <v>0</v>
      </c>
      <c r="N119" s="70">
        <v>0</v>
      </c>
      <c r="O119" s="70">
        <v>0</v>
      </c>
      <c r="P119" s="70">
        <v>2.0056049975778478E-3</v>
      </c>
      <c r="Q119" s="70">
        <v>0</v>
      </c>
      <c r="R119" s="70">
        <v>3.4021633576841737E-4</v>
      </c>
      <c r="S119" s="70">
        <v>9.5853453378254017E-3</v>
      </c>
    </row>
    <row r="120" spans="1:19">
      <c r="A120" t="s">
        <v>48</v>
      </c>
      <c r="B120" s="69" t="s">
        <v>160</v>
      </c>
      <c r="C120" s="70">
        <v>2.5609245014912574E-4</v>
      </c>
      <c r="D120" s="70">
        <v>0</v>
      </c>
      <c r="E120" s="70">
        <v>3.742140362508195E-4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9.8413056464643489E-3</v>
      </c>
      <c r="M120" s="70">
        <v>0</v>
      </c>
      <c r="N120" s="70">
        <v>0</v>
      </c>
      <c r="O120" s="70">
        <v>2.4338315159295654</v>
      </c>
      <c r="P120" s="70">
        <v>1.9778667049479282E-3</v>
      </c>
      <c r="Q120" s="70">
        <v>0</v>
      </c>
      <c r="R120" s="70">
        <v>2.4232939960810995E-4</v>
      </c>
      <c r="S120" s="70">
        <v>2.4465233241668898</v>
      </c>
    </row>
    <row r="121" spans="1:19">
      <c r="A121" t="s">
        <v>48</v>
      </c>
      <c r="B121" s="69" t="s">
        <v>161</v>
      </c>
      <c r="C121" s="70">
        <v>1.4237695201479994E-4</v>
      </c>
      <c r="D121" s="70">
        <v>0</v>
      </c>
      <c r="E121" s="70">
        <v>2.0329085299231053E-4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3.6047148328588463E-3</v>
      </c>
      <c r="M121" s="70">
        <v>0</v>
      </c>
      <c r="N121" s="70">
        <v>0</v>
      </c>
      <c r="O121" s="70">
        <v>0</v>
      </c>
      <c r="P121" s="70">
        <v>2.2535425433574119E-3</v>
      </c>
      <c r="Q121" s="70">
        <v>0</v>
      </c>
      <c r="R121" s="70">
        <v>6.5319195923716933E-2</v>
      </c>
      <c r="S121" s="70">
        <v>7.1523121104974052E-2</v>
      </c>
    </row>
    <row r="122" spans="1:19">
      <c r="A122" t="s">
        <v>48</v>
      </c>
      <c r="B122" s="69" t="s">
        <v>162</v>
      </c>
      <c r="C122" s="70">
        <v>1.3959894929094219E-4</v>
      </c>
      <c r="D122" s="70">
        <v>0</v>
      </c>
      <c r="E122" s="70">
        <v>6.0569502032592482E-5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3.8837939172342573E-3</v>
      </c>
      <c r="M122" s="70">
        <v>6.6484416748835429E-5</v>
      </c>
      <c r="N122" s="70">
        <v>0</v>
      </c>
      <c r="O122" s="70">
        <v>0</v>
      </c>
      <c r="P122" s="70">
        <v>1.1018812875647654E-2</v>
      </c>
      <c r="Q122" s="70">
        <v>0</v>
      </c>
      <c r="R122" s="70">
        <v>1.6440563581667789E-3</v>
      </c>
      <c r="S122" s="70">
        <v>1.681331601906777E-2</v>
      </c>
    </row>
    <row r="123" spans="1:19">
      <c r="A123" t="s">
        <v>48</v>
      </c>
      <c r="B123" s="69" t="s">
        <v>163</v>
      </c>
      <c r="C123" s="70">
        <v>2.2691811371711168E-4</v>
      </c>
      <c r="D123" s="70">
        <v>0</v>
      </c>
      <c r="E123" s="70">
        <v>3.4631744621194116E-4</v>
      </c>
      <c r="F123" s="70">
        <v>0</v>
      </c>
      <c r="G123" s="70">
        <v>0</v>
      </c>
      <c r="H123" s="70">
        <v>0</v>
      </c>
      <c r="I123" s="70">
        <v>0</v>
      </c>
      <c r="J123" s="70">
        <v>3.6989550349317106</v>
      </c>
      <c r="K123" s="70">
        <v>0</v>
      </c>
      <c r="L123" s="70">
        <v>2.9464100656397818E-3</v>
      </c>
      <c r="M123" s="70">
        <v>0</v>
      </c>
      <c r="N123" s="70">
        <v>0</v>
      </c>
      <c r="O123" s="70">
        <v>0</v>
      </c>
      <c r="P123" s="70">
        <v>1.1425419965576111E-3</v>
      </c>
      <c r="Q123" s="70">
        <v>0</v>
      </c>
      <c r="R123" s="70">
        <v>1.2958044281674574E-4</v>
      </c>
      <c r="S123" s="70">
        <v>3.7037468029967613</v>
      </c>
    </row>
    <row r="124" spans="1:19">
      <c r="A124" t="s">
        <v>48</v>
      </c>
      <c r="B124" s="69" t="s">
        <v>164</v>
      </c>
      <c r="C124" s="70">
        <v>6.0874835944524364E-5</v>
      </c>
      <c r="D124" s="70">
        <v>0</v>
      </c>
      <c r="E124" s="70">
        <v>3.0283761861404912E-4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4.9724554989722947E-3</v>
      </c>
      <c r="M124" s="70">
        <v>0.2872680709982518</v>
      </c>
      <c r="N124" s="70">
        <v>8.575608826690484E-2</v>
      </c>
      <c r="O124" s="70">
        <v>0</v>
      </c>
      <c r="P124" s="70">
        <v>1.4550120318261861E-3</v>
      </c>
      <c r="Q124" s="70">
        <v>0</v>
      </c>
      <c r="R124" s="70">
        <v>4.6704514048661991</v>
      </c>
      <c r="S124" s="70">
        <v>5.0502667441168114</v>
      </c>
    </row>
    <row r="125" spans="1:19">
      <c r="A125" t="s">
        <v>48</v>
      </c>
      <c r="B125" s="69" t="s">
        <v>165</v>
      </c>
      <c r="C125" s="70">
        <v>1.8096120857613585E-4</v>
      </c>
      <c r="D125" s="70">
        <v>0</v>
      </c>
      <c r="E125" s="70">
        <v>6.6046903926419986E-5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5.9768281392553746E-3</v>
      </c>
      <c r="M125" s="70">
        <v>0.13596096667987467</v>
      </c>
      <c r="N125" s="70">
        <v>4.7273941634049521E-3</v>
      </c>
      <c r="O125" s="70">
        <v>0</v>
      </c>
      <c r="P125" s="70">
        <v>1.2323139078347367E-3</v>
      </c>
      <c r="Q125" s="70">
        <v>0</v>
      </c>
      <c r="R125" s="70">
        <v>1.4305984069551414E-4</v>
      </c>
      <c r="S125" s="70">
        <v>0.14828757084347899</v>
      </c>
    </row>
    <row r="126" spans="1:19">
      <c r="A126" t="s">
        <v>48</v>
      </c>
      <c r="B126" s="69" t="s">
        <v>166</v>
      </c>
      <c r="C126" s="70">
        <v>1.1452087078467343E-4</v>
      </c>
      <c r="D126" s="70">
        <v>0</v>
      </c>
      <c r="E126" s="70">
        <v>1.4363527928829001E-4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5.6146609518652468E-3</v>
      </c>
      <c r="M126" s="70">
        <v>0.10544311358209768</v>
      </c>
      <c r="N126" s="70">
        <v>2.0269719812297637E-2</v>
      </c>
      <c r="O126" s="70">
        <v>0</v>
      </c>
      <c r="P126" s="70">
        <v>3.8001821859268148E-3</v>
      </c>
      <c r="Q126" s="70">
        <v>0</v>
      </c>
      <c r="R126" s="70">
        <v>2.0551698959536679E-4</v>
      </c>
      <c r="S126" s="70">
        <v>0.13559134967181308</v>
      </c>
    </row>
    <row r="127" spans="1:19">
      <c r="A127" t="s">
        <v>48</v>
      </c>
      <c r="B127" s="69" t="s">
        <v>167</v>
      </c>
      <c r="C127" s="70">
        <v>9.4111150468201288E-5</v>
      </c>
      <c r="D127" s="70">
        <v>0</v>
      </c>
      <c r="E127" s="70">
        <v>6.4156381029079057E-5</v>
      </c>
      <c r="F127" s="70">
        <v>0</v>
      </c>
      <c r="G127" s="70">
        <v>0</v>
      </c>
      <c r="H127" s="70">
        <v>0</v>
      </c>
      <c r="I127" s="70">
        <v>0</v>
      </c>
      <c r="J127" s="70">
        <v>0.54683558019155498</v>
      </c>
      <c r="K127" s="70">
        <v>0</v>
      </c>
      <c r="L127" s="70">
        <v>3.7342750613440501E-3</v>
      </c>
      <c r="M127" s="70">
        <v>0</v>
      </c>
      <c r="N127" s="70">
        <v>0.21988191138480317</v>
      </c>
      <c r="O127" s="70">
        <v>0</v>
      </c>
      <c r="P127" s="70">
        <v>1.037103541449369E-3</v>
      </c>
      <c r="Q127" s="70">
        <v>0.34871621502005157</v>
      </c>
      <c r="R127" s="70">
        <v>1.5521074159607906E-4</v>
      </c>
      <c r="S127" s="70">
        <v>1.120518563472217</v>
      </c>
    </row>
    <row r="128" spans="1:19">
      <c r="A128" t="s">
        <v>48</v>
      </c>
      <c r="B128" s="69" t="s">
        <v>168</v>
      </c>
      <c r="C128" s="70">
        <v>1.3365127978559599E-4</v>
      </c>
      <c r="D128" s="70">
        <v>0</v>
      </c>
      <c r="E128" s="70">
        <v>1.8041760281128916E-4</v>
      </c>
      <c r="F128" s="70">
        <v>0</v>
      </c>
      <c r="G128" s="70">
        <v>0</v>
      </c>
      <c r="H128" s="70">
        <v>0</v>
      </c>
      <c r="I128" s="70">
        <v>5.9575911948137374</v>
      </c>
      <c r="J128" s="70">
        <v>0</v>
      </c>
      <c r="K128" s="70">
        <v>0</v>
      </c>
      <c r="L128" s="70">
        <v>6.7616755766142234E-3</v>
      </c>
      <c r="M128" s="70">
        <v>0</v>
      </c>
      <c r="N128" s="70">
        <v>2.9957866190333249E-3</v>
      </c>
      <c r="O128" s="70">
        <v>0</v>
      </c>
      <c r="P128" s="70">
        <v>0.16162647865201052</v>
      </c>
      <c r="Q128" s="70">
        <v>0</v>
      </c>
      <c r="R128" s="70">
        <v>2.2193448030094487E-4</v>
      </c>
      <c r="S128" s="70">
        <v>6.1295111390242596</v>
      </c>
    </row>
    <row r="129" spans="1:19">
      <c r="A129" t="s">
        <v>48</v>
      </c>
      <c r="B129" s="69" t="s">
        <v>169</v>
      </c>
      <c r="C129" s="70">
        <v>1.5743615071794892E-4</v>
      </c>
      <c r="D129" s="70">
        <v>0</v>
      </c>
      <c r="E129" s="70">
        <v>2.0487012895031853E-4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4.3059630015278572E-3</v>
      </c>
      <c r="M129" s="70">
        <v>0.1065147778952138</v>
      </c>
      <c r="N129" s="70">
        <v>4.232632899228328E-2</v>
      </c>
      <c r="O129" s="70">
        <v>0</v>
      </c>
      <c r="P129" s="70">
        <v>9.9593789460072912E-4</v>
      </c>
      <c r="Q129" s="70">
        <v>5.4926411033435318E-2</v>
      </c>
      <c r="R129" s="70">
        <v>2.3152250487612491E-4</v>
      </c>
      <c r="S129" s="70">
        <v>0.20966324760166799</v>
      </c>
    </row>
    <row r="130" spans="1:19">
      <c r="A130" t="s">
        <v>48</v>
      </c>
      <c r="B130" s="69" t="s">
        <v>170</v>
      </c>
      <c r="C130" s="70">
        <v>1.2197734054897325E-4</v>
      </c>
      <c r="D130" s="70">
        <v>0</v>
      </c>
      <c r="E130" s="70">
        <v>1.4929263622676103E-4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4.6723140909623595E-3</v>
      </c>
      <c r="M130" s="70">
        <v>0</v>
      </c>
      <c r="N130" s="70">
        <v>6.2399042305775865E-2</v>
      </c>
      <c r="O130" s="70">
        <v>0</v>
      </c>
      <c r="P130" s="70">
        <v>1.5275066485784805E-2</v>
      </c>
      <c r="Q130" s="70">
        <v>0</v>
      </c>
      <c r="R130" s="70">
        <v>0.24070857219546227</v>
      </c>
      <c r="S130" s="70">
        <v>0.32332626505478856</v>
      </c>
    </row>
    <row r="131" spans="1:19">
      <c r="A131" t="s">
        <v>48</v>
      </c>
      <c r="B131" s="69" t="s">
        <v>171</v>
      </c>
      <c r="C131" s="70">
        <v>9.091759184443049E-5</v>
      </c>
      <c r="D131" s="70">
        <v>0</v>
      </c>
      <c r="E131" s="70">
        <v>1.6840826537922737E-4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5.4541574596917997E-3</v>
      </c>
      <c r="M131" s="70">
        <v>0</v>
      </c>
      <c r="N131" s="70">
        <v>2.9185882767421845E-3</v>
      </c>
      <c r="O131" s="70">
        <v>0</v>
      </c>
      <c r="P131" s="70">
        <v>9.4844511461644743E-4</v>
      </c>
      <c r="Q131" s="70">
        <v>0</v>
      </c>
      <c r="R131" s="70">
        <v>1.0749116356478794E-4</v>
      </c>
      <c r="S131" s="70">
        <v>9.6880078719436824E-3</v>
      </c>
    </row>
    <row r="132" spans="1:19">
      <c r="A132" t="s">
        <v>48</v>
      </c>
      <c r="B132" s="69" t="s">
        <v>172</v>
      </c>
      <c r="C132" s="70">
        <v>8.2385447471189366E-5</v>
      </c>
      <c r="D132" s="70">
        <v>0</v>
      </c>
      <c r="E132" s="70">
        <v>8.5482509321721523E-5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3.5048261829562222E-3</v>
      </c>
      <c r="M132" s="70">
        <v>3.3956211750407306E-2</v>
      </c>
      <c r="N132" s="70">
        <v>8.8884430346247711E-4</v>
      </c>
      <c r="O132" s="70">
        <v>2.4705149357764355E-3</v>
      </c>
      <c r="P132" s="70">
        <v>2.2569132731902641E-2</v>
      </c>
      <c r="Q132" s="70">
        <v>5.874849022062989E-2</v>
      </c>
      <c r="R132" s="70">
        <v>3.551942950982518</v>
      </c>
      <c r="S132" s="70">
        <v>3.6742488390644326</v>
      </c>
    </row>
    <row r="133" spans="1:19">
      <c r="A133" t="s">
        <v>48</v>
      </c>
      <c r="B133" s="69" t="s">
        <v>173</v>
      </c>
      <c r="C133" s="70">
        <v>8.9407211253167418E-5</v>
      </c>
      <c r="D133" s="70">
        <v>0</v>
      </c>
      <c r="E133" s="70">
        <v>1.8521410083494061E-4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3.2390515853719659</v>
      </c>
      <c r="L133" s="70">
        <v>3.0581912764553465E-3</v>
      </c>
      <c r="M133" s="70">
        <v>0</v>
      </c>
      <c r="N133" s="70">
        <v>7.7049485487926006E-2</v>
      </c>
      <c r="O133" s="70">
        <v>0</v>
      </c>
      <c r="P133" s="70">
        <v>1.0486051104692251E-3</v>
      </c>
      <c r="Q133" s="70">
        <v>0.54821833618772198</v>
      </c>
      <c r="R133" s="70">
        <v>1.5051029926773651E-3</v>
      </c>
      <c r="S133" s="70">
        <v>3.8702059277391641</v>
      </c>
    </row>
    <row r="134" spans="1:19">
      <c r="A134" t="s">
        <v>48</v>
      </c>
      <c r="B134" s="69" t="s">
        <v>174</v>
      </c>
      <c r="C134" s="70">
        <v>1.4696929337620901E-4</v>
      </c>
      <c r="D134" s="70">
        <v>0</v>
      </c>
      <c r="E134" s="70">
        <v>1.1053955798701054E-4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5.1652198230183188E-3</v>
      </c>
      <c r="M134" s="70">
        <v>0</v>
      </c>
      <c r="N134" s="70">
        <v>0.32642583947070491</v>
      </c>
      <c r="O134" s="70">
        <v>0.42511651895583924</v>
      </c>
      <c r="P134" s="70">
        <v>9.6364988139896468E-4</v>
      </c>
      <c r="Q134" s="70">
        <v>0</v>
      </c>
      <c r="R134" s="70">
        <v>8.0316594215190662E-3</v>
      </c>
      <c r="S134" s="70">
        <v>0.7659603964038979</v>
      </c>
    </row>
    <row r="135" spans="1:19">
      <c r="A135" t="s">
        <v>48</v>
      </c>
      <c r="B135" s="69" t="s">
        <v>175</v>
      </c>
      <c r="C135" s="70">
        <v>1.0994934155927893E-4</v>
      </c>
      <c r="D135" s="70">
        <v>0</v>
      </c>
      <c r="E135" s="70">
        <v>1.4795755441099345E-4</v>
      </c>
      <c r="F135" s="70">
        <v>4.3345157380626063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7.675826240875594E-3</v>
      </c>
      <c r="M135" s="70">
        <v>1.6601523925465855</v>
      </c>
      <c r="N135" s="70">
        <v>2.8712385613083313E-4</v>
      </c>
      <c r="O135" s="70">
        <v>0</v>
      </c>
      <c r="P135" s="70">
        <v>7.2480307990474557E-4</v>
      </c>
      <c r="Q135" s="70">
        <v>0.11276947756957156</v>
      </c>
      <c r="R135" s="70">
        <v>0.49362379147513025</v>
      </c>
      <c r="S135" s="70">
        <v>6.6100070597267404</v>
      </c>
    </row>
    <row r="136" spans="1:19">
      <c r="A136" t="s">
        <v>48</v>
      </c>
      <c r="B136" s="69" t="s">
        <v>176</v>
      </c>
      <c r="C136" s="70">
        <v>1.188335784299718</v>
      </c>
      <c r="D136" s="70">
        <v>0</v>
      </c>
      <c r="E136" s="70">
        <v>1.5520486634201802E-4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5.3688799389846054E-3</v>
      </c>
      <c r="L136" s="70">
        <v>4.7415489431070768E-3</v>
      </c>
      <c r="M136" s="70">
        <v>0</v>
      </c>
      <c r="N136" s="70">
        <v>8.7870885555716427E-3</v>
      </c>
      <c r="O136" s="70">
        <v>0.16494831785901454</v>
      </c>
      <c r="P136" s="70">
        <v>8.6233332764606985E-4</v>
      </c>
      <c r="Q136" s="70">
        <v>0.53596882775423271</v>
      </c>
      <c r="R136" s="70">
        <v>9.7936301017398364E-3</v>
      </c>
      <c r="S136" s="70">
        <v>1.9189616156462534</v>
      </c>
    </row>
    <row r="137" spans="1:19">
      <c r="A137" t="s">
        <v>48</v>
      </c>
      <c r="B137" s="69" t="s">
        <v>177</v>
      </c>
      <c r="C137" s="70">
        <v>6.7017288390758267E-5</v>
      </c>
      <c r="D137" s="70">
        <v>0</v>
      </c>
      <c r="E137" s="70">
        <v>1.6246340399028725E-4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3.7669186463578086E-3</v>
      </c>
      <c r="M137" s="70">
        <v>0.10041361336109134</v>
      </c>
      <c r="N137" s="70">
        <v>0.19511073708908988</v>
      </c>
      <c r="O137" s="70">
        <v>0</v>
      </c>
      <c r="P137" s="70">
        <v>2.8830355800266716E-3</v>
      </c>
      <c r="Q137" s="70">
        <v>0.4808280156826239</v>
      </c>
      <c r="R137" s="70">
        <v>9.8018616355446397E-3</v>
      </c>
      <c r="S137" s="70">
        <v>0.79303366268709397</v>
      </c>
    </row>
    <row r="138" spans="1:19">
      <c r="A138" t="s">
        <v>48</v>
      </c>
      <c r="B138" s="69" t="s">
        <v>178</v>
      </c>
      <c r="C138" s="70">
        <v>8.0160900086667652E-5</v>
      </c>
      <c r="D138" s="70">
        <v>0</v>
      </c>
      <c r="E138" s="70">
        <v>8.7025120812711521E-5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3.5756685592662762E-3</v>
      </c>
      <c r="M138" s="70">
        <v>0</v>
      </c>
      <c r="N138" s="70">
        <v>0.93582053469555149</v>
      </c>
      <c r="O138" s="70">
        <v>0</v>
      </c>
      <c r="P138" s="70">
        <v>4.8905694634981955E-3</v>
      </c>
      <c r="Q138" s="70">
        <v>0</v>
      </c>
      <c r="R138" s="70">
        <v>3.4364745699370758E-2</v>
      </c>
      <c r="S138" s="70">
        <v>0.97881870443870866</v>
      </c>
    </row>
    <row r="139" spans="1:19">
      <c r="A139" t="s">
        <v>48</v>
      </c>
      <c r="B139" s="69" t="s">
        <v>179</v>
      </c>
      <c r="C139" s="70">
        <v>3.3091490823977665E-5</v>
      </c>
      <c r="D139" s="70">
        <v>2.5915872624697354</v>
      </c>
      <c r="E139" s="70">
        <v>1.1859253542034764E-4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5.4659929572906663E-3</v>
      </c>
      <c r="M139" s="70">
        <v>4.5191656900932742E-2</v>
      </c>
      <c r="N139" s="70">
        <v>0.97280267012040866</v>
      </c>
      <c r="O139" s="70">
        <v>0</v>
      </c>
      <c r="P139" s="70">
        <v>1.1309379527659758E-3</v>
      </c>
      <c r="Q139" s="70">
        <v>0</v>
      </c>
      <c r="R139" s="70">
        <v>1.8970375710380267</v>
      </c>
      <c r="S139" s="70">
        <v>5.5133677754653263</v>
      </c>
    </row>
    <row r="140" spans="1:19">
      <c r="A140" t="s">
        <v>48</v>
      </c>
      <c r="B140" s="69" t="s">
        <v>180</v>
      </c>
      <c r="C140" s="70">
        <v>7.0292252916104303E-5</v>
      </c>
      <c r="D140" s="70">
        <v>0</v>
      </c>
      <c r="E140" s="70">
        <v>1.2796466232067871E-4</v>
      </c>
      <c r="F140" s="70">
        <v>3.0372482736630957E-2</v>
      </c>
      <c r="G140" s="70">
        <v>1.4510357283711119</v>
      </c>
      <c r="H140" s="70">
        <v>0</v>
      </c>
      <c r="I140" s="70">
        <v>0</v>
      </c>
      <c r="J140" s="70">
        <v>1.7132002267052115</v>
      </c>
      <c r="K140" s="70">
        <v>0</v>
      </c>
      <c r="L140" s="70">
        <v>2.9330394212845334E-3</v>
      </c>
      <c r="M140" s="70">
        <v>8.1383504995130806E-2</v>
      </c>
      <c r="N140" s="70">
        <v>0.35892465778456462</v>
      </c>
      <c r="O140" s="70">
        <v>0</v>
      </c>
      <c r="P140" s="70">
        <v>5.3377405144772183E-4</v>
      </c>
      <c r="Q140" s="70">
        <v>0.73671912754312441</v>
      </c>
      <c r="R140" s="70">
        <v>1.3306059484029191</v>
      </c>
      <c r="S140" s="70">
        <v>5.7059067469267006</v>
      </c>
    </row>
    <row r="141" spans="1:19">
      <c r="A141" t="s">
        <v>48</v>
      </c>
      <c r="B141" s="69" t="s">
        <v>181</v>
      </c>
      <c r="C141" s="70">
        <v>0.55041044533104255</v>
      </c>
      <c r="D141" s="70">
        <v>1.2003141005122977</v>
      </c>
      <c r="E141" s="70">
        <v>0.98184229465480044</v>
      </c>
      <c r="F141" s="70">
        <v>2.0075651839447914</v>
      </c>
      <c r="G141" s="70">
        <v>0.67205865314030433</v>
      </c>
      <c r="H141" s="70">
        <v>1.5416813691109539</v>
      </c>
      <c r="I141" s="70">
        <v>2.7593053954926816</v>
      </c>
      <c r="J141" s="70">
        <v>0</v>
      </c>
      <c r="K141" s="70">
        <v>1.5001923132249111</v>
      </c>
      <c r="L141" s="70">
        <v>6.3800966967324513E-3</v>
      </c>
      <c r="M141" s="70">
        <v>6.2360779998809619</v>
      </c>
      <c r="N141" s="70">
        <v>2.1680078321233225</v>
      </c>
      <c r="O141" s="70">
        <v>3.0564407431608593</v>
      </c>
      <c r="P141" s="70">
        <v>0.2875136493556596</v>
      </c>
      <c r="Q141" s="70">
        <v>0.34894998641905683</v>
      </c>
      <c r="R141" s="70">
        <v>5.145977763078541</v>
      </c>
      <c r="S141" s="70">
        <v>28.462717826127232</v>
      </c>
    </row>
    <row r="142" spans="1:19">
      <c r="A142" t="s">
        <v>48</v>
      </c>
      <c r="B142" s="69" t="s">
        <v>182</v>
      </c>
      <c r="C142" s="70">
        <v>5.1706435947096452E-5</v>
      </c>
      <c r="D142" s="70">
        <v>0</v>
      </c>
      <c r="E142" s="70">
        <v>1.4468740606332631E-4</v>
      </c>
      <c r="F142" s="70">
        <v>0</v>
      </c>
      <c r="G142" s="70">
        <v>0</v>
      </c>
      <c r="H142" s="70">
        <v>3.328630228762286</v>
      </c>
      <c r="I142" s="70">
        <v>0</v>
      </c>
      <c r="J142" s="70">
        <v>0</v>
      </c>
      <c r="K142" s="70">
        <v>0</v>
      </c>
      <c r="L142" s="70">
        <v>1.4209353206595665E-3</v>
      </c>
      <c r="M142" s="70">
        <v>3.2939766750885724E-3</v>
      </c>
      <c r="N142" s="70">
        <v>0.11408893573756629</v>
      </c>
      <c r="O142" s="70">
        <v>0</v>
      </c>
      <c r="P142" s="70">
        <v>7.7274089572540561E-2</v>
      </c>
      <c r="Q142" s="70">
        <v>0.15807120031098432</v>
      </c>
      <c r="R142" s="70">
        <v>1.4533592869344432</v>
      </c>
      <c r="S142" s="70">
        <v>5.1363350471557396</v>
      </c>
    </row>
    <row r="143" spans="1:19">
      <c r="A143" t="s">
        <v>48</v>
      </c>
      <c r="B143" s="69" t="s">
        <v>183</v>
      </c>
      <c r="C143" s="70">
        <v>5.6125274205953701E-6</v>
      </c>
      <c r="D143" s="70">
        <v>0</v>
      </c>
      <c r="E143" s="70">
        <v>8.9669272314907289E-5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2.6047223642180484E-3</v>
      </c>
      <c r="M143" s="70">
        <v>0.28294200711903983</v>
      </c>
      <c r="N143" s="70">
        <v>1.3826973982489221E-3</v>
      </c>
      <c r="O143" s="70">
        <v>0</v>
      </c>
      <c r="P143" s="70">
        <v>8.8430259848138348E-2</v>
      </c>
      <c r="Q143" s="70">
        <v>0</v>
      </c>
      <c r="R143" s="70">
        <v>6.7788458281370367E-5</v>
      </c>
      <c r="S143" s="70">
        <v>0.37552275698760695</v>
      </c>
    </row>
    <row r="144" spans="1:19">
      <c r="A144" t="s">
        <v>48</v>
      </c>
      <c r="B144" s="69" t="s">
        <v>184</v>
      </c>
      <c r="C144" s="70">
        <v>6.5162886876635184E-5</v>
      </c>
      <c r="D144" s="70">
        <v>0</v>
      </c>
      <c r="E144" s="70">
        <v>1.0146413847245128E-4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1.6477569857702434E-3</v>
      </c>
      <c r="M144" s="70">
        <v>0.13635307838902833</v>
      </c>
      <c r="N144" s="70">
        <v>1.8335552240931747</v>
      </c>
      <c r="O144" s="70">
        <v>1.1925609000543673</v>
      </c>
      <c r="P144" s="70">
        <v>0.18622221652201176</v>
      </c>
      <c r="Q144" s="70">
        <v>4.5966397166753659E-2</v>
      </c>
      <c r="R144" s="70">
        <v>8.8027289805836517E-5</v>
      </c>
      <c r="S144" s="70">
        <v>3.3965602275262654</v>
      </c>
    </row>
    <row r="145" spans="1:19">
      <c r="A145" t="s">
        <v>48</v>
      </c>
      <c r="B145" s="69" t="s">
        <v>185</v>
      </c>
      <c r="C145" s="70">
        <v>6.6163240909133947E-5</v>
      </c>
      <c r="D145" s="70">
        <v>0</v>
      </c>
      <c r="E145" s="70">
        <v>1.0967662195326966E-4</v>
      </c>
      <c r="F145" s="70">
        <v>6.8425363406653616E-2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2.5914102054116483E-3</v>
      </c>
      <c r="M145" s="70">
        <v>1.825064181611495</v>
      </c>
      <c r="N145" s="70">
        <v>7.4990028583545865E-2</v>
      </c>
      <c r="O145" s="70">
        <v>0</v>
      </c>
      <c r="P145" s="70">
        <v>4.5391854541776411E-4</v>
      </c>
      <c r="Q145" s="70">
        <v>7.3441187708619182E-2</v>
      </c>
      <c r="R145" s="70">
        <v>1.7495037826165571E-2</v>
      </c>
      <c r="S145" s="70">
        <v>2.0626369677502794</v>
      </c>
    </row>
    <row r="146" spans="1:19">
      <c r="A146" t="s">
        <v>48</v>
      </c>
      <c r="B146" s="69" t="s">
        <v>186</v>
      </c>
      <c r="C146" s="70">
        <v>4.7541416318352958E-5</v>
      </c>
      <c r="D146" s="70">
        <v>0</v>
      </c>
      <c r="E146" s="70">
        <v>1.1301694941323603E-4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1.5694702288282514E-3</v>
      </c>
      <c r="M146" s="70">
        <v>2.8987789597801736</v>
      </c>
      <c r="N146" s="70">
        <v>7.782676260958965E-5</v>
      </c>
      <c r="O146" s="70">
        <v>0.44167396529157799</v>
      </c>
      <c r="P146" s="70">
        <v>5.0007863104568173E-2</v>
      </c>
      <c r="Q146" s="70">
        <v>2.1210718965578579E-3</v>
      </c>
      <c r="R146" s="70">
        <v>3.5702420958472203E-4</v>
      </c>
      <c r="S146" s="70">
        <v>3.3947467396396291</v>
      </c>
    </row>
    <row r="147" spans="1:19">
      <c r="A147" t="s">
        <v>48</v>
      </c>
      <c r="B147" s="69" t="s">
        <v>187</v>
      </c>
      <c r="C147" s="70">
        <v>2.4346330029345609E-5</v>
      </c>
      <c r="D147" s="70">
        <v>0</v>
      </c>
      <c r="E147" s="70">
        <v>5.3874783752405619E-5</v>
      </c>
      <c r="F147" s="70">
        <v>3.4212681703330361E-2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4.4495649719884511E-3</v>
      </c>
      <c r="M147" s="70">
        <v>1.4952577182581166</v>
      </c>
      <c r="N147" s="70">
        <v>0</v>
      </c>
      <c r="O147" s="70">
        <v>4.2097225574551089E-3</v>
      </c>
      <c r="P147" s="70">
        <v>5.3119325680484053E-4</v>
      </c>
      <c r="Q147" s="70">
        <v>0</v>
      </c>
      <c r="R147" s="70">
        <v>1.2221756613115531E-3</v>
      </c>
      <c r="S147" s="70">
        <v>1.5399612775227638</v>
      </c>
    </row>
    <row r="148" spans="1:19">
      <c r="A148" t="s">
        <v>48</v>
      </c>
      <c r="B148" s="69" t="s">
        <v>188</v>
      </c>
      <c r="C148" s="70">
        <v>4.3045725604429208E-5</v>
      </c>
      <c r="D148" s="70">
        <v>0</v>
      </c>
      <c r="E148" s="70">
        <v>3.0965945260419403E-5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2.2539254994571536</v>
      </c>
      <c r="N148" s="70">
        <v>1.6781325035214678E-2</v>
      </c>
      <c r="O148" s="70">
        <v>0.43424425912255771</v>
      </c>
      <c r="P148" s="70">
        <v>4.5367420949560255E-4</v>
      </c>
      <c r="Q148" s="70">
        <v>7.969537482512834E-4</v>
      </c>
      <c r="R148" s="70">
        <v>5.396495183163097E-5</v>
      </c>
      <c r="S148" s="70">
        <v>2.7063296881954102</v>
      </c>
    </row>
    <row r="149" spans="1:19">
      <c r="A149" t="s">
        <v>48</v>
      </c>
      <c r="B149" s="69" t="s">
        <v>189</v>
      </c>
      <c r="C149" s="70">
        <v>4.8779139685706241E-5</v>
      </c>
      <c r="D149" s="70">
        <v>0</v>
      </c>
      <c r="E149" s="70">
        <v>1.2042341042217686E-4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1.3283375766324212E-3</v>
      </c>
      <c r="M149" s="70">
        <v>3.2417305006887887E-2</v>
      </c>
      <c r="N149" s="70">
        <v>2.8544539726361506E-2</v>
      </c>
      <c r="O149" s="70">
        <v>0.17633011140802779</v>
      </c>
      <c r="P149" s="70">
        <v>5.0579205559131424E-4</v>
      </c>
      <c r="Q149" s="70">
        <v>0</v>
      </c>
      <c r="R149" s="70">
        <v>8.8319981273343728E-5</v>
      </c>
      <c r="S149" s="70">
        <v>0.23938360830493366</v>
      </c>
    </row>
    <row r="150" spans="1:19">
      <c r="A150" t="s">
        <v>48</v>
      </c>
      <c r="B150" s="69" t="s">
        <v>190</v>
      </c>
      <c r="C150" s="70">
        <v>2.3358645396598376E-5</v>
      </c>
      <c r="D150" s="70">
        <v>0</v>
      </c>
      <c r="E150" s="70">
        <v>2.747803109137692E-5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2.6240703202056181E-3</v>
      </c>
      <c r="M150" s="70">
        <v>7.2448438046990304E-5</v>
      </c>
      <c r="N150" s="70">
        <v>0.10674533302466926</v>
      </c>
      <c r="O150" s="70">
        <v>0.81798244301934631</v>
      </c>
      <c r="P150" s="70">
        <v>1.4016556355471721E-3</v>
      </c>
      <c r="Q150" s="70">
        <v>0</v>
      </c>
      <c r="R150" s="70">
        <v>8.3547365321123834E-5</v>
      </c>
      <c r="S150" s="70">
        <v>0.9289603344795978</v>
      </c>
    </row>
    <row r="151" spans="1:19">
      <c r="A151" t="s">
        <v>48</v>
      </c>
      <c r="B151" s="69" t="s">
        <v>191</v>
      </c>
      <c r="C151" s="70">
        <v>6.3514749530924064E-5</v>
      </c>
      <c r="D151" s="70">
        <v>0</v>
      </c>
      <c r="E151" s="70">
        <v>8.5995060235433129E-5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3.8056118155580521E-3</v>
      </c>
      <c r="M151" s="70">
        <v>2.8759761224890497</v>
      </c>
      <c r="N151" s="70">
        <v>0</v>
      </c>
      <c r="O151" s="70">
        <v>0</v>
      </c>
      <c r="P151" s="70">
        <v>3.3091110661302992E-3</v>
      </c>
      <c r="Q151" s="70">
        <v>0</v>
      </c>
      <c r="R151" s="70">
        <v>2.1115465538912304E-4</v>
      </c>
      <c r="S151" s="70">
        <v>2.8834515098358793</v>
      </c>
    </row>
    <row r="152" spans="1:19">
      <c r="A152" t="s">
        <v>48</v>
      </c>
      <c r="B152" s="69" t="s">
        <v>192</v>
      </c>
      <c r="C152" s="70">
        <v>1.2137862817951373E-5</v>
      </c>
      <c r="D152" s="70">
        <v>0</v>
      </c>
      <c r="E152" s="70">
        <v>8.7499823449022074E-5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1.7467386828151632E-3</v>
      </c>
      <c r="M152" s="70">
        <v>0</v>
      </c>
      <c r="N152" s="70">
        <v>0</v>
      </c>
      <c r="O152" s="70">
        <v>0</v>
      </c>
      <c r="P152" s="70">
        <v>7.9916829221815533E-4</v>
      </c>
      <c r="Q152" s="70">
        <v>0</v>
      </c>
      <c r="R152" s="70">
        <v>6.4776743743450993E-3</v>
      </c>
      <c r="S152" s="70">
        <v>9.1232190356436149E-3</v>
      </c>
    </row>
    <row r="153" spans="1:19">
      <c r="A153" t="s">
        <v>48</v>
      </c>
      <c r="B153" s="69" t="s">
        <v>193</v>
      </c>
      <c r="C153" s="70">
        <v>6.6040084963248091E-5</v>
      </c>
      <c r="D153" s="70">
        <v>0</v>
      </c>
      <c r="E153" s="70">
        <v>1.5498537248248567E-5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1.3849316181637761E-3</v>
      </c>
      <c r="M153" s="70">
        <v>3.1034443424005076E-6</v>
      </c>
      <c r="N153" s="70">
        <v>8.1045233639898129E-4</v>
      </c>
      <c r="O153" s="70">
        <v>3.0881436697200115E-2</v>
      </c>
      <c r="P153" s="70">
        <v>5.4561856163104494E-4</v>
      </c>
      <c r="Q153" s="70">
        <v>0</v>
      </c>
      <c r="R153" s="70">
        <v>0.14349711047383096</v>
      </c>
      <c r="S153" s="70">
        <v>0.17720419175367397</v>
      </c>
    </row>
    <row r="154" spans="1:19">
      <c r="A154" t="s">
        <v>48</v>
      </c>
      <c r="B154" s="69" t="s">
        <v>194</v>
      </c>
      <c r="C154" s="70">
        <v>5.3011801188773688E-5</v>
      </c>
      <c r="D154" s="70">
        <v>0</v>
      </c>
      <c r="E154" s="70">
        <v>2.7536976308084604E-6</v>
      </c>
      <c r="F154" s="70">
        <v>0</v>
      </c>
      <c r="G154" s="70">
        <v>0.60886083014838022</v>
      </c>
      <c r="H154" s="70">
        <v>0</v>
      </c>
      <c r="I154" s="70">
        <v>0</v>
      </c>
      <c r="J154" s="70">
        <v>0</v>
      </c>
      <c r="K154" s="70">
        <v>0</v>
      </c>
      <c r="L154" s="70">
        <v>1.0997117548914304E-3</v>
      </c>
      <c r="M154" s="70">
        <v>0</v>
      </c>
      <c r="N154" s="70">
        <v>3.687193062162919E-5</v>
      </c>
      <c r="O154" s="70">
        <v>0</v>
      </c>
      <c r="P154" s="70">
        <v>4.8032767537620202E-4</v>
      </c>
      <c r="Q154" s="70">
        <v>0</v>
      </c>
      <c r="R154" s="70">
        <v>6.1384833962563334E-5</v>
      </c>
      <c r="S154" s="70">
        <v>0.6105948918420836</v>
      </c>
    </row>
    <row r="155" spans="1:19">
      <c r="A155" t="s">
        <v>48</v>
      </c>
      <c r="B155" s="69" t="s">
        <v>195</v>
      </c>
      <c r="C155" s="70">
        <v>5.1305268646828495E-5</v>
      </c>
      <c r="D155" s="70">
        <v>0</v>
      </c>
      <c r="E155" s="70">
        <v>6.4974232339309879E-5</v>
      </c>
      <c r="F155" s="70">
        <v>1.9227811971542863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2.6488733507967765E-3</v>
      </c>
      <c r="M155" s="70">
        <v>1.0543439640287033E-4</v>
      </c>
      <c r="N155" s="70">
        <v>0</v>
      </c>
      <c r="O155" s="70">
        <v>0</v>
      </c>
      <c r="P155" s="70">
        <v>1.1184592610334221E-2</v>
      </c>
      <c r="Q155" s="70">
        <v>0</v>
      </c>
      <c r="R155" s="70">
        <v>1.1899793656979796E-2</v>
      </c>
      <c r="S155" s="70">
        <v>1.9487361706696902</v>
      </c>
    </row>
    <row r="156" spans="1:19">
      <c r="A156" t="s">
        <v>48</v>
      </c>
      <c r="B156" s="69" t="s">
        <v>196</v>
      </c>
      <c r="C156" s="70">
        <v>5.6498567454710269E-5</v>
      </c>
      <c r="D156" s="70">
        <v>0</v>
      </c>
      <c r="E156" s="70">
        <v>5.876101960389235E-5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2.4494386869200468E-3</v>
      </c>
      <c r="M156" s="70">
        <v>0</v>
      </c>
      <c r="N156" s="70">
        <v>1.0612314902083142E-3</v>
      </c>
      <c r="O156" s="70">
        <v>0</v>
      </c>
      <c r="P156" s="70">
        <v>3.5415217138279331E-4</v>
      </c>
      <c r="Q156" s="70">
        <v>0</v>
      </c>
      <c r="R156" s="70">
        <v>8.7958614179655115E-3</v>
      </c>
      <c r="S156" s="70">
        <v>1.2775943353460661E-2</v>
      </c>
    </row>
    <row r="157" spans="1:19">
      <c r="A157" t="s">
        <v>48</v>
      </c>
      <c r="B157" s="69" t="s">
        <v>197</v>
      </c>
      <c r="C157" s="70">
        <v>4.3341668792606924E-5</v>
      </c>
      <c r="D157" s="70">
        <v>0</v>
      </c>
      <c r="E157" s="70">
        <v>9.7244801297691197E-5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1.6575885967817783E-4</v>
      </c>
      <c r="M157" s="70">
        <v>0.35097488537263644</v>
      </c>
      <c r="N157" s="70">
        <v>0</v>
      </c>
      <c r="O157" s="70">
        <v>8.8328569827602621E-2</v>
      </c>
      <c r="P157" s="70">
        <v>3.0176713886476136E-4</v>
      </c>
      <c r="Q157" s="70">
        <v>0</v>
      </c>
      <c r="R157" s="70">
        <v>0.22534736126778654</v>
      </c>
      <c r="S157" s="70">
        <v>0.66525892893668015</v>
      </c>
    </row>
    <row r="158" spans="1:19">
      <c r="A158" t="s">
        <v>48</v>
      </c>
      <c r="B158" s="69" t="s">
        <v>198</v>
      </c>
      <c r="C158" s="70">
        <v>1.3947900455946183E-5</v>
      </c>
      <c r="D158" s="70">
        <v>0</v>
      </c>
      <c r="E158" s="70">
        <v>8.6765088081364183E-5</v>
      </c>
      <c r="F158" s="70">
        <v>0</v>
      </c>
      <c r="G158" s="70">
        <v>0</v>
      </c>
      <c r="H158" s="70">
        <v>0</v>
      </c>
      <c r="I158" s="70">
        <v>0.10257948102389491</v>
      </c>
      <c r="J158" s="70">
        <v>0</v>
      </c>
      <c r="K158" s="70">
        <v>0</v>
      </c>
      <c r="L158" s="70">
        <v>3.379678643462114E-3</v>
      </c>
      <c r="M158" s="70">
        <v>0</v>
      </c>
      <c r="N158" s="70">
        <v>2.5103465588927065E-5</v>
      </c>
      <c r="O158" s="70">
        <v>0</v>
      </c>
      <c r="P158" s="70">
        <v>1.8528001732704524E-2</v>
      </c>
      <c r="Q158" s="70">
        <v>2.8899755149813799E-2</v>
      </c>
      <c r="R158" s="70">
        <v>5.1593890511014706E-5</v>
      </c>
      <c r="S158" s="70">
        <v>0.15356432689452504</v>
      </c>
    </row>
    <row r="159" spans="1:19">
      <c r="A159" t="s">
        <v>48</v>
      </c>
      <c r="B159" s="69" t="s">
        <v>199</v>
      </c>
      <c r="C159" s="70">
        <v>2.322501278939626E-5</v>
      </c>
      <c r="D159" s="70">
        <v>0</v>
      </c>
      <c r="E159" s="70">
        <v>4.4560082940847678E-5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1.5603316543817414E-3</v>
      </c>
      <c r="M159" s="70">
        <v>0</v>
      </c>
      <c r="N159" s="70">
        <v>0</v>
      </c>
      <c r="O159" s="70">
        <v>0</v>
      </c>
      <c r="P159" s="70">
        <v>0.22301308838824241</v>
      </c>
      <c r="Q159" s="70">
        <v>2.0535542198665269E-3</v>
      </c>
      <c r="R159" s="70">
        <v>2.5776085530537785E-3</v>
      </c>
      <c r="S159" s="70">
        <v>0.2292723679113351</v>
      </c>
    </row>
    <row r="160" spans="1:19">
      <c r="A160" t="s">
        <v>48</v>
      </c>
      <c r="B160" s="69" t="s">
        <v>200</v>
      </c>
      <c r="C160" s="70">
        <v>1.4426537754630431E-5</v>
      </c>
      <c r="D160" s="70">
        <v>0</v>
      </c>
      <c r="E160" s="70">
        <v>6.1427766363308933E-5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2.7868977656453353E-4</v>
      </c>
      <c r="M160" s="70">
        <v>0.33726978545431052</v>
      </c>
      <c r="N160" s="70">
        <v>2.1612062301556989E-5</v>
      </c>
      <c r="O160" s="70">
        <v>5.2621531968220836E-2</v>
      </c>
      <c r="P160" s="70">
        <v>3.9564658837321076E-4</v>
      </c>
      <c r="Q160" s="70">
        <v>0</v>
      </c>
      <c r="R160" s="70">
        <v>3.3580765628542508E-3</v>
      </c>
      <c r="S160" s="70">
        <v>0.39402119671666469</v>
      </c>
    </row>
    <row r="161" spans="1:19">
      <c r="A161" t="s">
        <v>48</v>
      </c>
      <c r="B161" s="69" t="s">
        <v>201</v>
      </c>
      <c r="C161" s="70">
        <v>1.1892377454206926</v>
      </c>
      <c r="D161" s="70">
        <v>4.4241357117769944</v>
      </c>
      <c r="E161" s="70">
        <v>4.2407069829309165</v>
      </c>
      <c r="F161" s="70">
        <v>8.7032441578285642</v>
      </c>
      <c r="G161" s="70">
        <v>2.9020714567422221</v>
      </c>
      <c r="H161" s="70">
        <v>3.6924678321169146</v>
      </c>
      <c r="I161" s="70">
        <v>17.685278197221535</v>
      </c>
      <c r="J161" s="70">
        <v>7.3979100698634213</v>
      </c>
      <c r="K161" s="70">
        <v>3.3892789283193245</v>
      </c>
      <c r="L161" s="70">
        <v>4.8374691908518841E-2</v>
      </c>
      <c r="M161" s="70">
        <v>12.396497267266042</v>
      </c>
      <c r="N161" s="70">
        <v>7.997365245489938</v>
      </c>
      <c r="O161" s="70">
        <v>10.684398484637001</v>
      </c>
      <c r="P161" s="70">
        <v>1.0063659814171046</v>
      </c>
      <c r="Q161" s="70">
        <v>4.1627435134489374</v>
      </c>
      <c r="R161" s="70">
        <v>19.885979964679912</v>
      </c>
      <c r="S161" s="70">
        <v>109.80605623106777</v>
      </c>
    </row>
    <row r="162" spans="1:19">
      <c r="A162" t="s">
        <v>48</v>
      </c>
      <c r="B162" s="69" t="s">
        <v>202</v>
      </c>
      <c r="C162" s="70">
        <v>3.0624484444530253E-4</v>
      </c>
      <c r="D162" s="70">
        <v>2.5915872624697371</v>
      </c>
      <c r="E162" s="70">
        <v>4.6089498134804785E-4</v>
      </c>
      <c r="F162" s="70">
        <v>1.3459468380080182</v>
      </c>
      <c r="G162" s="70">
        <v>0.42620258110387432</v>
      </c>
      <c r="H162" s="70">
        <v>3.328630228762286</v>
      </c>
      <c r="I162" s="70">
        <v>0</v>
      </c>
      <c r="J162" s="70">
        <v>0</v>
      </c>
      <c r="K162" s="70">
        <v>3.2390515853719677</v>
      </c>
      <c r="L162" s="70">
        <v>1.4143351206630683E-2</v>
      </c>
      <c r="M162" s="70">
        <v>12.083428567699286</v>
      </c>
      <c r="N162" s="70">
        <v>6.0756203399932005</v>
      </c>
      <c r="O162" s="70">
        <v>3.2648003611460226</v>
      </c>
      <c r="P162" s="70">
        <v>1.0689308465585867</v>
      </c>
      <c r="Q162" s="70">
        <v>0.79038643554856236</v>
      </c>
      <c r="R162" s="70">
        <v>1.8398154744561239</v>
      </c>
      <c r="S162" s="70">
        <v>36.069311012150138</v>
      </c>
    </row>
    <row r="163" spans="1:19">
      <c r="A163" t="s">
        <v>48</v>
      </c>
      <c r="B163" s="69" t="s">
        <v>203</v>
      </c>
      <c r="C163" s="70">
        <v>1.2509759438119659</v>
      </c>
      <c r="D163" s="70">
        <v>2.7279865920734068</v>
      </c>
      <c r="E163" s="70">
        <v>2.2314696173254873</v>
      </c>
      <c r="F163" s="70">
        <v>5.0753897979035614</v>
      </c>
      <c r="G163" s="70">
        <v>1.6897689179038942</v>
      </c>
      <c r="H163" s="70">
        <v>0.2546863223482454</v>
      </c>
      <c r="I163" s="70">
        <v>12.425917487553463</v>
      </c>
      <c r="J163" s="70">
        <v>0</v>
      </c>
      <c r="K163" s="70">
        <v>3.4095279846020716</v>
      </c>
      <c r="L163" s="70">
        <v>1.0226992472922802E-2</v>
      </c>
      <c r="M163" s="70">
        <v>13.384063512285095</v>
      </c>
      <c r="N163" s="70">
        <v>6.004381731141855</v>
      </c>
      <c r="O163" s="70">
        <v>7.0122875676697234</v>
      </c>
      <c r="P163" s="70">
        <v>0.52349054655572047</v>
      </c>
      <c r="Q163" s="70">
        <v>0.82354242717573811</v>
      </c>
      <c r="R163" s="70">
        <v>10.866448128395461</v>
      </c>
      <c r="S163" s="70">
        <v>67.690163569217816</v>
      </c>
    </row>
    <row r="164" spans="1:19">
      <c r="A164" t="s">
        <v>48</v>
      </c>
      <c r="B164" s="69" t="s">
        <v>204</v>
      </c>
      <c r="C164" s="70">
        <v>1.1599892953562119E-4</v>
      </c>
      <c r="D164" s="70">
        <v>0</v>
      </c>
      <c r="E164" s="70">
        <v>1.6445684708443764E-4</v>
      </c>
      <c r="F164" s="70">
        <v>0</v>
      </c>
      <c r="G164" s="70">
        <v>0</v>
      </c>
      <c r="H164" s="70">
        <v>3.6008446543285615</v>
      </c>
      <c r="I164" s="70">
        <v>0</v>
      </c>
      <c r="J164" s="70">
        <v>3.8936368788754834</v>
      </c>
      <c r="K164" s="70">
        <v>0</v>
      </c>
      <c r="L164" s="70">
        <v>5.8044734745550386E-3</v>
      </c>
      <c r="M164" s="70">
        <v>2.4829952446867196</v>
      </c>
      <c r="N164" s="70">
        <v>1.7435468975141859</v>
      </c>
      <c r="O164" s="70">
        <v>0.28826606301245761</v>
      </c>
      <c r="P164" s="70">
        <v>2.6177854227526609E-2</v>
      </c>
      <c r="Q164" s="70">
        <v>1.6905258099077329</v>
      </c>
      <c r="R164" s="70">
        <v>0.31471986140688557</v>
      </c>
      <c r="S164" s="70">
        <v>14.046798193210748</v>
      </c>
    </row>
    <row r="165" spans="1:19">
      <c r="A165" t="s">
        <v>48</v>
      </c>
      <c r="B165" s="69" t="s">
        <v>205</v>
      </c>
      <c r="C165" s="70">
        <v>6.0896875114124782E-5</v>
      </c>
      <c r="D165" s="70">
        <v>0</v>
      </c>
      <c r="E165" s="70">
        <v>1.3178523121482044E-4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5.1575465558819644E-3</v>
      </c>
      <c r="M165" s="70">
        <v>0.13393290623812959</v>
      </c>
      <c r="N165" s="70">
        <v>0.58249041853803618</v>
      </c>
      <c r="O165" s="70">
        <v>0.15657781594754283</v>
      </c>
      <c r="P165" s="70">
        <v>0.13788281615268261</v>
      </c>
      <c r="Q165" s="70">
        <v>3.7650775456526731E-2</v>
      </c>
      <c r="R165" s="70">
        <v>0.13288186450195383</v>
      </c>
      <c r="S165" s="70">
        <v>1.1867668254971022</v>
      </c>
    </row>
    <row r="166" spans="1:19">
      <c r="A166" t="s">
        <v>48</v>
      </c>
      <c r="B166" s="69" t="s">
        <v>206</v>
      </c>
      <c r="C166" s="70">
        <v>3.2812764661827032E-5</v>
      </c>
      <c r="D166" s="70">
        <v>0.30542474155121369</v>
      </c>
      <c r="E166" s="70">
        <v>4.375604893880336E-5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5.2252988851254401E-2</v>
      </c>
      <c r="L166" s="70">
        <v>1.1024543033517631E-3</v>
      </c>
      <c r="M166" s="70">
        <v>0.20908827222341131</v>
      </c>
      <c r="N166" s="70">
        <v>0.13749443050875243</v>
      </c>
      <c r="O166" s="70">
        <v>0.36807175230683953</v>
      </c>
      <c r="P166" s="70">
        <v>4.1072261920049868E-3</v>
      </c>
      <c r="Q166" s="70">
        <v>8.5143685713546802E-3</v>
      </c>
      <c r="R166" s="70">
        <v>0.19710672362442949</v>
      </c>
      <c r="S166" s="70">
        <v>1.2832395269460903</v>
      </c>
    </row>
    <row r="167" spans="1:19">
      <c r="A167" t="s">
        <v>48</v>
      </c>
      <c r="B167" s="69" t="s">
        <v>207</v>
      </c>
      <c r="C167" s="70">
        <v>2.1123101259235E-5</v>
      </c>
      <c r="D167" s="70">
        <v>0</v>
      </c>
      <c r="E167" s="70">
        <v>3.9583774359641666E-5</v>
      </c>
      <c r="F167" s="70">
        <v>0</v>
      </c>
      <c r="G167" s="70">
        <v>0.18265824904451122</v>
      </c>
      <c r="H167" s="70">
        <v>0</v>
      </c>
      <c r="I167" s="70">
        <v>0</v>
      </c>
      <c r="J167" s="70">
        <v>0</v>
      </c>
      <c r="K167" s="70">
        <v>0</v>
      </c>
      <c r="L167" s="70">
        <v>1.5051522562483655E-3</v>
      </c>
      <c r="M167" s="70">
        <v>7.414981504841478E-2</v>
      </c>
      <c r="N167" s="70">
        <v>0.30918353075313831</v>
      </c>
      <c r="O167" s="70">
        <v>5.2324716763436641E-3</v>
      </c>
      <c r="P167" s="70">
        <v>2.5166428117429973E-2</v>
      </c>
      <c r="Q167" s="70">
        <v>8.4850458602048207E-4</v>
      </c>
      <c r="R167" s="70">
        <v>2.4999932280977077E-2</v>
      </c>
      <c r="S167" s="70">
        <v>0.62380479063892835</v>
      </c>
    </row>
    <row r="168" spans="1:19">
      <c r="A168" t="s">
        <v>48</v>
      </c>
      <c r="B168" s="69" t="s">
        <v>208</v>
      </c>
      <c r="C168" s="70">
        <v>7.6456723050455366E-6</v>
      </c>
      <c r="D168" s="70">
        <v>0</v>
      </c>
      <c r="E168" s="70">
        <v>1.3637937541943757E-5</v>
      </c>
      <c r="F168" s="70">
        <v>0.57683435914627523</v>
      </c>
      <c r="G168" s="70">
        <v>0</v>
      </c>
      <c r="H168" s="70">
        <v>0</v>
      </c>
      <c r="I168" s="70">
        <v>1.0257948102389491</v>
      </c>
      <c r="J168" s="70">
        <v>0</v>
      </c>
      <c r="K168" s="70">
        <v>0</v>
      </c>
      <c r="L168" s="70">
        <v>7.317432774662791E-4</v>
      </c>
      <c r="M168" s="70">
        <v>7.8182044135104434E-3</v>
      </c>
      <c r="N168" s="70">
        <v>0.19773756632006467</v>
      </c>
      <c r="O168" s="70">
        <v>5.6556763107167285E-3</v>
      </c>
      <c r="P168" s="70">
        <v>2.0209011502458907E-4</v>
      </c>
      <c r="Q168" s="70">
        <v>1.0599748251594932E-2</v>
      </c>
      <c r="R168" s="70">
        <v>0.16661547837516366</v>
      </c>
      <c r="S168" s="70">
        <v>1.992010960058451</v>
      </c>
    </row>
    <row r="169" spans="1:19">
      <c r="A169" t="s">
        <v>48</v>
      </c>
      <c r="B169" s="69" t="s">
        <v>209</v>
      </c>
      <c r="C169" s="70">
        <v>1.808912722367495E-5</v>
      </c>
      <c r="D169" s="70">
        <v>0</v>
      </c>
      <c r="E169" s="70">
        <v>3.2266408702241733E-5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2.9487105659252908</v>
      </c>
      <c r="M169" s="70">
        <v>0.11741431209384245</v>
      </c>
      <c r="N169" s="70">
        <v>0.13186679738589646</v>
      </c>
      <c r="O169" s="70">
        <v>0.36839275307320207</v>
      </c>
      <c r="P169" s="70">
        <v>0.47444622752479404</v>
      </c>
      <c r="Q169" s="70">
        <v>2.3169683301098587E-2</v>
      </c>
      <c r="R169" s="70">
        <v>0.49804784569435867</v>
      </c>
      <c r="S169" s="70">
        <v>4.5620985405344072</v>
      </c>
    </row>
    <row r="170" spans="1:19">
      <c r="A170" t="s">
        <v>48</v>
      </c>
      <c r="B170" s="69" t="s">
        <v>210</v>
      </c>
      <c r="C170" s="70">
        <v>1.4740502475518724E-5</v>
      </c>
      <c r="D170" s="70">
        <v>0</v>
      </c>
      <c r="E170" s="70">
        <v>2.7125718318643521E-5</v>
      </c>
      <c r="F170" s="70">
        <v>0</v>
      </c>
      <c r="G170" s="70">
        <v>0</v>
      </c>
      <c r="H170" s="70">
        <v>0.10915128100639038</v>
      </c>
      <c r="I170" s="70">
        <v>0</v>
      </c>
      <c r="J170" s="70">
        <v>0</v>
      </c>
      <c r="K170" s="70">
        <v>0</v>
      </c>
      <c r="L170" s="70">
        <v>8.9944564318855669E-4</v>
      </c>
      <c r="M170" s="70">
        <v>0.73594779235490648</v>
      </c>
      <c r="N170" s="70">
        <v>0.41763349558693363</v>
      </c>
      <c r="O170" s="70">
        <v>1.2197804569481718E-2</v>
      </c>
      <c r="P170" s="70">
        <v>5.8098385894709281E-2</v>
      </c>
      <c r="Q170" s="70">
        <v>6.1114302190308223E-3</v>
      </c>
      <c r="R170" s="70">
        <v>7.3308800719900091E-2</v>
      </c>
      <c r="S170" s="70">
        <v>1.4133903022154755</v>
      </c>
    </row>
    <row r="171" spans="1:19">
      <c r="A171" t="s">
        <v>48</v>
      </c>
      <c r="B171" s="69" t="s">
        <v>211</v>
      </c>
      <c r="C171" s="70">
        <v>3.1568754490507445E-6</v>
      </c>
      <c r="D171" s="70">
        <v>0</v>
      </c>
      <c r="E171" s="70">
        <v>4.7986583346926182E-6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1.3596699464102358E-4</v>
      </c>
      <c r="M171" s="70">
        <v>1.6264822176452753E-2</v>
      </c>
      <c r="N171" s="70">
        <v>3.5795390154646611E-2</v>
      </c>
      <c r="O171" s="70">
        <v>0.1209750252771471</v>
      </c>
      <c r="P171" s="70">
        <v>0.19445982740961654</v>
      </c>
      <c r="Q171" s="70">
        <v>5.6807340037812182E-2</v>
      </c>
      <c r="R171" s="70">
        <v>7.6682168239656789E-2</v>
      </c>
      <c r="S171" s="70">
        <v>0.50112849582365016</v>
      </c>
    </row>
    <row r="172" spans="1:19">
      <c r="A172" t="s">
        <v>48</v>
      </c>
      <c r="B172" s="69" t="s">
        <v>212</v>
      </c>
      <c r="C172" s="70">
        <v>0.45562462383598401</v>
      </c>
      <c r="D172" s="70">
        <v>0</v>
      </c>
      <c r="E172" s="70">
        <v>1.0429301816827774E-5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3.1351793310754772E-2</v>
      </c>
      <c r="L172" s="70">
        <v>3.9656873091686862E-4</v>
      </c>
      <c r="M172" s="70">
        <v>3.4109904602303232E-2</v>
      </c>
      <c r="N172" s="70">
        <v>7.782676260958965E-4</v>
      </c>
      <c r="O172" s="70">
        <v>0.15957645401204701</v>
      </c>
      <c r="P172" s="70">
        <v>7.800927522555412E-2</v>
      </c>
      <c r="Q172" s="70">
        <v>5.1086211428117423E-3</v>
      </c>
      <c r="R172" s="70">
        <v>0.16710361886482872</v>
      </c>
      <c r="S172" s="70">
        <v>0.93206955665323221</v>
      </c>
    </row>
    <row r="173" spans="1:19">
      <c r="A173" t="s">
        <v>48</v>
      </c>
      <c r="B173" s="69" t="s">
        <v>213</v>
      </c>
      <c r="C173" s="70">
        <v>1.102116371498596E-7</v>
      </c>
      <c r="D173" s="70">
        <v>0</v>
      </c>
      <c r="E173" s="70">
        <v>2.5556643770130449E-6</v>
      </c>
      <c r="F173" s="70">
        <v>0</v>
      </c>
      <c r="G173" s="70">
        <v>0</v>
      </c>
      <c r="H173" s="70">
        <v>0</v>
      </c>
      <c r="I173" s="70">
        <v>0</v>
      </c>
      <c r="J173" s="70">
        <v>1.1057337099461506</v>
      </c>
      <c r="K173" s="70">
        <v>1.3934130360333086E-2</v>
      </c>
      <c r="L173" s="70">
        <v>8.2834534301941432E-2</v>
      </c>
      <c r="M173" s="70">
        <v>3.6903174844226783E-2</v>
      </c>
      <c r="N173" s="70">
        <v>9.0136909071958371E-4</v>
      </c>
      <c r="O173" s="70">
        <v>0.1116015364446028</v>
      </c>
      <c r="P173" s="70">
        <v>0.30152230256591395</v>
      </c>
      <c r="Q173" s="70">
        <v>2.2704982856946998E-3</v>
      </c>
      <c r="R173" s="70">
        <v>2.7199422352595093E-3</v>
      </c>
      <c r="S173" s="70">
        <v>1.6584238639508158</v>
      </c>
    </row>
    <row r="174" spans="1:19">
      <c r="A174" t="s">
        <v>48</v>
      </c>
      <c r="B174" s="69" t="s">
        <v>214</v>
      </c>
      <c r="C174" s="70">
        <v>2.2077097128203604E-6</v>
      </c>
      <c r="D174" s="70">
        <v>0</v>
      </c>
      <c r="E174" s="70">
        <v>3.937993412250762E-6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1.4974013378932227E-4</v>
      </c>
      <c r="M174" s="70">
        <v>7.160365171169758E-2</v>
      </c>
      <c r="N174" s="70">
        <v>5.1123846223113389E-2</v>
      </c>
      <c r="O174" s="70">
        <v>0.30245313047397815</v>
      </c>
      <c r="P174" s="70">
        <v>2.7378893867307852E-2</v>
      </c>
      <c r="Q174" s="70">
        <v>0</v>
      </c>
      <c r="R174" s="70">
        <v>6.5804172250381043E-2</v>
      </c>
      <c r="S174" s="70">
        <v>0.5185195803633178</v>
      </c>
    </row>
    <row r="175" spans="1:19">
      <c r="A175" t="s">
        <v>48</v>
      </c>
      <c r="B175" s="69" t="s">
        <v>215</v>
      </c>
      <c r="C175" s="70">
        <v>5.0869267553821373E-7</v>
      </c>
      <c r="D175" s="70">
        <v>0</v>
      </c>
      <c r="E175" s="70">
        <v>9.0737853852829176E-7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3.4502593006635607E-5</v>
      </c>
      <c r="M175" s="70">
        <v>0</v>
      </c>
      <c r="N175" s="70">
        <v>4.671552789190514E-4</v>
      </c>
      <c r="O175" s="70">
        <v>2.4943782835435968E-3</v>
      </c>
      <c r="P175" s="70">
        <v>7.7350448716146047E-2</v>
      </c>
      <c r="Q175" s="70">
        <v>1.3647170647974605E-3</v>
      </c>
      <c r="R175" s="70">
        <v>5.0439446016383727E-3</v>
      </c>
      <c r="S175" s="70">
        <v>8.6756562609252796E-2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1.7692124522454833E-3</v>
      </c>
      <c r="N176" s="70">
        <v>0</v>
      </c>
      <c r="O176" s="70">
        <v>0</v>
      </c>
      <c r="P176" s="70">
        <v>5.486758827963456E-2</v>
      </c>
      <c r="Q176" s="70">
        <v>0.18429860599082382</v>
      </c>
      <c r="R176" s="70">
        <v>2.6108768469583765E-3</v>
      </c>
      <c r="S176" s="70">
        <v>0.24354628356968533</v>
      </c>
    </row>
    <row r="177" spans="1:19">
      <c r="A177" t="s">
        <v>48</v>
      </c>
      <c r="B177" s="69" t="s">
        <v>217</v>
      </c>
      <c r="C177" s="70">
        <v>1.4687707405869332E-6</v>
      </c>
      <c r="D177" s="70">
        <v>0</v>
      </c>
      <c r="E177" s="70">
        <v>5.3918258799967589E-6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2.050213507338583E-4</v>
      </c>
      <c r="M177" s="70">
        <v>2.6823392381629674E-3</v>
      </c>
      <c r="N177" s="70">
        <v>1.2291947356857236E-4</v>
      </c>
      <c r="O177" s="70">
        <v>1.6249226334892342E-2</v>
      </c>
      <c r="P177" s="70">
        <v>0.51587901215678755</v>
      </c>
      <c r="Q177" s="70">
        <v>2.1507536258905446E-2</v>
      </c>
      <c r="R177" s="70">
        <v>3.4653168228260256E-6</v>
      </c>
      <c r="S177" s="70">
        <v>0.55665638072639467</v>
      </c>
    </row>
    <row r="178" spans="1:19">
      <c r="A178" t="s">
        <v>48</v>
      </c>
      <c r="B178" s="69" t="s">
        <v>218</v>
      </c>
      <c r="C178" s="70">
        <v>1.5539835196420881E-6</v>
      </c>
      <c r="D178" s="70">
        <v>0</v>
      </c>
      <c r="E178" s="70">
        <v>4.1438655587224815E-2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8.6137156839427576E-3</v>
      </c>
      <c r="O178" s="70">
        <v>0</v>
      </c>
      <c r="P178" s="70">
        <v>4.3258124047312663E-2</v>
      </c>
      <c r="Q178" s="70">
        <v>9.7960892831459034E-3</v>
      </c>
      <c r="R178" s="70">
        <v>5.1668617057032407E-4</v>
      </c>
      <c r="S178" s="70">
        <v>0.10362482475568413</v>
      </c>
    </row>
    <row r="179" spans="1:19">
      <c r="A179" t="s">
        <v>48</v>
      </c>
      <c r="B179" s="69" t="s">
        <v>219</v>
      </c>
      <c r="C179" s="70">
        <v>5.4214820962492638E-3</v>
      </c>
      <c r="D179" s="70">
        <v>0</v>
      </c>
      <c r="E179" s="70">
        <v>1.0509968636327471E-3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1.5516546304066843</v>
      </c>
      <c r="M179" s="70">
        <v>1.7554950764022692E-2</v>
      </c>
      <c r="N179" s="70">
        <v>3.1903913881194512E-2</v>
      </c>
      <c r="O179" s="70">
        <v>0.36461847108343193</v>
      </c>
      <c r="P179" s="70">
        <v>4.1922572674337744E-3</v>
      </c>
      <c r="Q179" s="70">
        <v>4.3538174591777334E-3</v>
      </c>
      <c r="R179" s="70">
        <v>8.4367061127267107E-2</v>
      </c>
      <c r="S179" s="70">
        <v>2.0651175809491633</v>
      </c>
    </row>
    <row r="180" spans="1:19">
      <c r="A180" t="s">
        <v>48</v>
      </c>
      <c r="B180" s="69" t="s">
        <v>220</v>
      </c>
      <c r="C180" s="70">
        <v>0.23980033111831744</v>
      </c>
      <c r="D180" s="70">
        <v>0</v>
      </c>
      <c r="E180" s="70">
        <v>2.1812799165104479E-2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1.1332947694953077E-4</v>
      </c>
      <c r="M180" s="70">
        <v>7.5983003995645504E-3</v>
      </c>
      <c r="N180" s="70">
        <v>0</v>
      </c>
      <c r="O180" s="70">
        <v>4.7522528419811749E-2</v>
      </c>
      <c r="P180" s="70">
        <v>6.8788723171735455E-2</v>
      </c>
      <c r="Q180" s="70">
        <v>3.9050637594613136E-3</v>
      </c>
      <c r="R180" s="70">
        <v>4.017949654992492E-2</v>
      </c>
      <c r="S180" s="70">
        <v>0.42972057206077352</v>
      </c>
    </row>
    <row r="181" spans="1:19">
      <c r="A181" t="s">
        <v>48</v>
      </c>
      <c r="B181" s="69" t="s">
        <v>221</v>
      </c>
      <c r="C181" s="70">
        <v>3.3856481314932907E-2</v>
      </c>
      <c r="D181" s="70">
        <v>0</v>
      </c>
      <c r="E181" s="70">
        <v>5.2162505105570744E-3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0.4138599295295613</v>
      </c>
      <c r="M181" s="70">
        <v>0.39580897071174093</v>
      </c>
      <c r="N181" s="70">
        <v>0</v>
      </c>
      <c r="O181" s="70">
        <v>3.9898900563883899E-2</v>
      </c>
      <c r="P181" s="70">
        <v>0.75970818918146676</v>
      </c>
      <c r="Q181" s="70">
        <v>0.13476933511367051</v>
      </c>
      <c r="R181" s="70">
        <v>9.0746236471375141E-2</v>
      </c>
      <c r="S181" s="70">
        <v>1.8738642933972187</v>
      </c>
    </row>
    <row r="182" spans="1:19">
      <c r="A182" t="s">
        <v>48</v>
      </c>
      <c r="B182" s="69" t="s">
        <v>222</v>
      </c>
      <c r="C182" s="70">
        <v>5.8635560229447492E-7</v>
      </c>
      <c r="D182" s="70">
        <v>1.1071646881231487</v>
      </c>
      <c r="E182" s="70">
        <v>1.0459094710313366E-6</v>
      </c>
      <c r="F182" s="70">
        <v>34.294528224116156</v>
      </c>
      <c r="G182" s="70">
        <v>13.025718811136031</v>
      </c>
      <c r="H182" s="70">
        <v>6.6956574120797221</v>
      </c>
      <c r="I182" s="70">
        <v>4.0159866820855399</v>
      </c>
      <c r="J182" s="70">
        <v>1.1392407920657277</v>
      </c>
      <c r="K182" s="70">
        <v>0.44415040523566773</v>
      </c>
      <c r="L182" s="70">
        <v>3.9770159055763088E-5</v>
      </c>
      <c r="M182" s="70">
        <v>13.968129828763864</v>
      </c>
      <c r="N182" s="70">
        <v>2.6865772807756159</v>
      </c>
      <c r="O182" s="70">
        <v>4.1533303504390133</v>
      </c>
      <c r="P182" s="70">
        <v>3.5402042781726095E-2</v>
      </c>
      <c r="Q182" s="70">
        <v>0.36021607733180439</v>
      </c>
      <c r="R182" s="70">
        <v>5.6042092613333381</v>
      </c>
      <c r="S182" s="70">
        <v>87.530353258691434</v>
      </c>
    </row>
    <row r="183" spans="1:19">
      <c r="A183" t="s">
        <v>48</v>
      </c>
      <c r="B183" s="69" t="s">
        <v>223</v>
      </c>
      <c r="C183" s="70">
        <v>0.7617139018415191</v>
      </c>
      <c r="D183" s="70">
        <v>0</v>
      </c>
      <c r="E183" s="70">
        <v>0.11726409184990061</v>
      </c>
      <c r="F183" s="70">
        <v>0</v>
      </c>
      <c r="G183" s="70">
        <v>0</v>
      </c>
      <c r="H183" s="70">
        <v>0</v>
      </c>
      <c r="I183" s="70">
        <v>0</v>
      </c>
      <c r="J183" s="70">
        <v>1.7088611880985312</v>
      </c>
      <c r="K183" s="70">
        <v>1.7417662950421686E-2</v>
      </c>
      <c r="L183" s="70">
        <v>9.3079872328336748</v>
      </c>
      <c r="M183" s="70">
        <v>0.39078444620082564</v>
      </c>
      <c r="N183" s="70">
        <v>0</v>
      </c>
      <c r="O183" s="70">
        <v>0.16287570001721008</v>
      </c>
      <c r="P183" s="70">
        <v>3.3851638269251794</v>
      </c>
      <c r="Q183" s="70">
        <v>0.3293411353815987</v>
      </c>
      <c r="R183" s="70">
        <v>0.33876356729051338</v>
      </c>
      <c r="S183" s="70">
        <v>16.520172753389261</v>
      </c>
    </row>
    <row r="184" spans="1:19">
      <c r="A184" t="s">
        <v>48</v>
      </c>
      <c r="B184" s="69" t="s">
        <v>224</v>
      </c>
      <c r="C184" s="70">
        <v>3.5002834408714989E-8</v>
      </c>
      <c r="D184" s="70">
        <v>0</v>
      </c>
      <c r="E184" s="70">
        <v>6.2436164682821982E-8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2.3741024541834577E-6</v>
      </c>
      <c r="M184" s="70">
        <v>0</v>
      </c>
      <c r="N184" s="70">
        <v>0</v>
      </c>
      <c r="O184" s="70">
        <v>0</v>
      </c>
      <c r="P184" s="70">
        <v>5.1432748193747102E-7</v>
      </c>
      <c r="Q184" s="70">
        <v>2.2930506989737864E-4</v>
      </c>
      <c r="R184" s="70">
        <v>1.5433072064752196E-7</v>
      </c>
      <c r="S184" s="70">
        <v>2.3244526960297662E-4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</sheetPr>
  <dimension ref="B2:G33"/>
  <sheetViews>
    <sheetView workbookViewId="0">
      <selection activeCell="L20" sqref="L20"/>
    </sheetView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7" width="10.42578125" style="45" bestFit="1" customWidth="1"/>
    <col min="8" max="16384" width="10.140625" style="45"/>
  </cols>
  <sheetData>
    <row r="2" spans="2:7">
      <c r="B2" s="163" t="s">
        <v>372</v>
      </c>
      <c r="C2" s="164" t="s">
        <v>373</v>
      </c>
      <c r="D2" s="164"/>
      <c r="E2" s="165"/>
      <c r="F2" s="165"/>
      <c r="G2" s="166"/>
    </row>
    <row r="3" spans="2:7">
      <c r="B3" s="167" t="s">
        <v>374</v>
      </c>
      <c r="C3" s="168" t="s">
        <v>384</v>
      </c>
      <c r="D3" s="169"/>
      <c r="E3" s="170"/>
      <c r="F3" s="170"/>
      <c r="G3" s="171"/>
    </row>
    <row r="4" spans="2:7">
      <c r="B4" s="167" t="s">
        <v>1</v>
      </c>
      <c r="C4" s="169" t="s">
        <v>226</v>
      </c>
      <c r="D4" s="169"/>
      <c r="E4" s="170"/>
      <c r="F4" s="170"/>
      <c r="G4" s="171"/>
    </row>
    <row r="5" spans="2:7">
      <c r="B5" s="167" t="s">
        <v>3</v>
      </c>
      <c r="C5" s="172" t="s">
        <v>233</v>
      </c>
      <c r="D5" s="172"/>
      <c r="E5" s="170"/>
      <c r="F5" s="170"/>
      <c r="G5" s="171"/>
    </row>
    <row r="6" spans="2:7" ht="18">
      <c r="B6" s="173" t="s">
        <v>375</v>
      </c>
      <c r="C6" s="174" t="s">
        <v>376</v>
      </c>
      <c r="D6" s="174"/>
      <c r="E6" s="174"/>
      <c r="F6" s="174"/>
      <c r="G6" s="175"/>
    </row>
    <row r="8" spans="2:7">
      <c r="B8" s="176" t="s">
        <v>377</v>
      </c>
    </row>
    <row r="9" spans="2:7">
      <c r="B9" s="177" t="s">
        <v>378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0.95428701842435815</v>
      </c>
      <c r="D11" s="184">
        <v>1.0142681553173847</v>
      </c>
      <c r="E11" s="184">
        <v>1.0771039072600386</v>
      </c>
      <c r="F11" s="184">
        <v>1.1484149642370884</v>
      </c>
      <c r="G11" s="184">
        <v>1.2279256655100137</v>
      </c>
    </row>
    <row r="12" spans="2:7">
      <c r="B12" s="40" t="s">
        <v>15</v>
      </c>
      <c r="C12" s="184">
        <v>2.1656028288299378</v>
      </c>
      <c r="D12" s="184">
        <v>2.4041695884702232</v>
      </c>
      <c r="E12" s="184">
        <v>2.7265889842417863</v>
      </c>
      <c r="F12" s="184">
        <v>3.0913174330591087</v>
      </c>
      <c r="G12" s="184">
        <v>3.4010853711855891</v>
      </c>
    </row>
    <row r="13" spans="2:7">
      <c r="B13" s="40" t="s">
        <v>16</v>
      </c>
      <c r="C13" s="184">
        <v>1.9854600168402701</v>
      </c>
      <c r="D13" s="184">
        <v>2.1047431431632968</v>
      </c>
      <c r="E13" s="184">
        <v>2.2430117879770002</v>
      </c>
      <c r="F13" s="184">
        <v>2.2990961664856857</v>
      </c>
      <c r="G13" s="184">
        <v>2.4761768479766002</v>
      </c>
    </row>
    <row r="14" spans="2:7">
      <c r="B14" s="40" t="s">
        <v>17</v>
      </c>
      <c r="C14" s="184">
        <v>32.505338092127616</v>
      </c>
      <c r="D14" s="184">
        <v>41.048475383740652</v>
      </c>
      <c r="E14" s="184">
        <v>47.207265322319309</v>
      </c>
      <c r="F14" s="184">
        <v>53.051998226196346</v>
      </c>
      <c r="G14" s="184">
        <v>59.179375149871767</v>
      </c>
    </row>
    <row r="15" spans="2:7">
      <c r="B15" s="40" t="s">
        <v>18</v>
      </c>
      <c r="C15" s="184">
        <v>3.1394108689602485</v>
      </c>
      <c r="D15" s="184">
        <v>3.7679754752764425</v>
      </c>
      <c r="E15" s="184">
        <v>4.4012024255162299</v>
      </c>
      <c r="F15" s="184">
        <v>5.0153255898976115</v>
      </c>
      <c r="G15" s="184">
        <v>5.7555791310731852</v>
      </c>
    </row>
    <row r="16" spans="2:7">
      <c r="B16" s="40" t="s">
        <v>19</v>
      </c>
      <c r="C16" s="184">
        <v>0.5589928551286989</v>
      </c>
      <c r="D16" s="184">
        <v>0.66321224847156468</v>
      </c>
      <c r="E16" s="184">
        <v>0.77873187335434313</v>
      </c>
      <c r="F16" s="184">
        <v>0.91033939933004737</v>
      </c>
      <c r="G16" s="184">
        <v>1.0654631287978773</v>
      </c>
    </row>
    <row r="17" spans="2:7">
      <c r="B17" s="40" t="s">
        <v>20</v>
      </c>
      <c r="C17" s="184">
        <v>0.74854983494716321</v>
      </c>
      <c r="D17" s="184">
        <v>0.88661364113518004</v>
      </c>
      <c r="E17" s="184">
        <v>1.0180205589843891</v>
      </c>
      <c r="F17" s="184">
        <v>1.1549943712254358</v>
      </c>
      <c r="G17" s="184">
        <v>1.3070699364718279</v>
      </c>
    </row>
    <row r="18" spans="2:7">
      <c r="B18" s="40" t="s">
        <v>21</v>
      </c>
      <c r="C18" s="184">
        <v>3.6613356036500777</v>
      </c>
      <c r="D18" s="184">
        <v>4.07255313850672</v>
      </c>
      <c r="E18" s="184">
        <v>4.4602869431390593</v>
      </c>
      <c r="F18" s="184">
        <v>4.9127689972657045</v>
      </c>
      <c r="G18" s="184">
        <v>5.4427445791934099</v>
      </c>
    </row>
    <row r="19" spans="2:7">
      <c r="B19" s="40" t="s">
        <v>22</v>
      </c>
      <c r="C19" s="184">
        <v>0.97002975721150131</v>
      </c>
      <c r="D19" s="184">
        <v>0.98195841027446895</v>
      </c>
      <c r="E19" s="184">
        <v>1.0014505934782774</v>
      </c>
      <c r="F19" s="184">
        <v>1.0235042096422349</v>
      </c>
      <c r="G19" s="184">
        <v>1.0484558520940737</v>
      </c>
    </row>
    <row r="20" spans="2:7">
      <c r="B20" s="40" t="s">
        <v>23</v>
      </c>
      <c r="C20" s="184">
        <v>21.67272066764717</v>
      </c>
      <c r="D20" s="184">
        <v>20.784665074110528</v>
      </c>
      <c r="E20" s="184">
        <v>19.51234561067168</v>
      </c>
      <c r="F20" s="184">
        <v>19.171934647902248</v>
      </c>
      <c r="G20" s="184">
        <v>18.68932952616095</v>
      </c>
    </row>
    <row r="21" spans="2:7">
      <c r="B21" s="180" t="s">
        <v>13</v>
      </c>
      <c r="C21" s="181"/>
      <c r="D21" s="181"/>
      <c r="E21" s="182"/>
      <c r="F21" s="182"/>
      <c r="G21" s="183"/>
    </row>
    <row r="22" spans="2:7">
      <c r="B22" s="187" t="s">
        <v>24</v>
      </c>
      <c r="C22" s="184">
        <v>2.9127232680659838</v>
      </c>
      <c r="D22" s="184">
        <v>3.2551708282750194</v>
      </c>
      <c r="E22" s="184">
        <v>3.5882954907616371</v>
      </c>
      <c r="F22" s="184">
        <v>3.9370580226700871</v>
      </c>
      <c r="G22" s="184">
        <v>4.2908560728115441</v>
      </c>
    </row>
    <row r="23" spans="2:7">
      <c r="B23" s="187" t="s">
        <v>238</v>
      </c>
      <c r="C23" s="184">
        <v>1.6655218493029531</v>
      </c>
      <c r="D23" s="184">
        <v>1.7813829054020793</v>
      </c>
      <c r="E23" s="184">
        <v>1.9152415210785652</v>
      </c>
      <c r="F23" s="184">
        <v>2.0535679470693897</v>
      </c>
      <c r="G23" s="184">
        <v>2.1952953374432056</v>
      </c>
    </row>
    <row r="24" spans="2:7">
      <c r="B24" s="187" t="s">
        <v>239</v>
      </c>
      <c r="C24" s="184">
        <v>3.8166359343078824</v>
      </c>
      <c r="D24" s="184">
        <v>4.7020317364184132</v>
      </c>
      <c r="E24" s="184">
        <v>5.1926400929665748</v>
      </c>
      <c r="F24" s="184">
        <v>5.6351943711817238</v>
      </c>
      <c r="G24" s="184">
        <v>6.1481554985558695</v>
      </c>
    </row>
    <row r="25" spans="2:7">
      <c r="B25" s="187" t="s">
        <v>27</v>
      </c>
      <c r="C25" s="184">
        <v>6.845887815518112</v>
      </c>
      <c r="D25" s="184">
        <v>6.3956355916724412</v>
      </c>
      <c r="E25" s="184">
        <v>6.1860377694173501</v>
      </c>
      <c r="F25" s="184">
        <v>5.6689005161865804</v>
      </c>
      <c r="G25" s="184">
        <v>5.4177227158101484</v>
      </c>
    </row>
    <row r="26" spans="2:7">
      <c r="B26" s="187" t="s">
        <v>28</v>
      </c>
      <c r="C26" s="184">
        <v>1.8245962457538685</v>
      </c>
      <c r="D26" s="184">
        <v>1.902505613824492</v>
      </c>
      <c r="E26" s="184">
        <v>1.990451176079159</v>
      </c>
      <c r="F26" s="184">
        <v>2.0729577294574342</v>
      </c>
      <c r="G26" s="184">
        <v>2.1619575879075392</v>
      </c>
    </row>
    <row r="27" spans="2:7">
      <c r="B27" s="187" t="s">
        <v>240</v>
      </c>
      <c r="C27" s="184">
        <v>17.855295869650771</v>
      </c>
      <c r="D27" s="184">
        <v>19.088815435160917</v>
      </c>
      <c r="E27" s="184">
        <v>20.243147428337487</v>
      </c>
      <c r="F27" s="184">
        <v>20.746457056273432</v>
      </c>
      <c r="G27" s="184">
        <v>22.018111509939345</v>
      </c>
    </row>
    <row r="28" spans="2:7">
      <c r="B28" s="187" t="s">
        <v>379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177" t="s">
        <v>241</v>
      </c>
      <c r="C29" s="194">
        <v>103.28238852636663</v>
      </c>
      <c r="D29" s="194">
        <v>114.85417636921981</v>
      </c>
      <c r="E29" s="194">
        <v>123.5418214855829</v>
      </c>
      <c r="F29" s="194">
        <v>131.89382964808016</v>
      </c>
      <c r="G29" s="195">
        <v>141.82530391080297</v>
      </c>
    </row>
    <row r="31" spans="2:7">
      <c r="B31" s="190" t="s">
        <v>380</v>
      </c>
      <c r="C31" s="45" t="s">
        <v>381</v>
      </c>
      <c r="E31" s="191"/>
      <c r="F31" s="191"/>
    </row>
    <row r="32" spans="2:7">
      <c r="C32" s="45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1406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2" width="9" style="45" bestFit="1" customWidth="1"/>
    <col min="13" max="13" width="12" style="45" bestFit="1" customWidth="1"/>
    <col min="14" max="15" width="9" style="45" bestFit="1" customWidth="1"/>
    <col min="16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1.7198657940429653E-2</v>
      </c>
      <c r="N54" s="70">
        <v>0</v>
      </c>
      <c r="O54" s="70">
        <v>0</v>
      </c>
      <c r="P54" s="70">
        <v>0</v>
      </c>
      <c r="Q54" s="70">
        <v>6.2834054311382056E-3</v>
      </c>
      <c r="R54" s="70">
        <v>0</v>
      </c>
      <c r="S54" s="70">
        <v>2.3482063371567861E-2</v>
      </c>
    </row>
    <row r="55" spans="1:19">
      <c r="A55" t="s">
        <v>228</v>
      </c>
      <c r="B55" s="69" t="s">
        <v>94</v>
      </c>
      <c r="C55" s="70">
        <v>7.7645253486404104E-4</v>
      </c>
      <c r="D55" s="70">
        <v>0</v>
      </c>
      <c r="E55" s="70">
        <v>2.1204134888250905E-3</v>
      </c>
      <c r="F55" s="70">
        <v>0.86336402238237264</v>
      </c>
      <c r="G55" s="70">
        <v>1.5663163977185399E-2</v>
      </c>
      <c r="H55" s="70">
        <v>0</v>
      </c>
      <c r="I55" s="70">
        <v>0</v>
      </c>
      <c r="J55" s="70">
        <v>7.4790028487030022E-2</v>
      </c>
      <c r="K55" s="70">
        <v>0</v>
      </c>
      <c r="L55" s="70">
        <v>0.61595962739442633</v>
      </c>
      <c r="M55" s="70">
        <v>1.2619976848030835E-2</v>
      </c>
      <c r="N55" s="70">
        <v>0</v>
      </c>
      <c r="O55" s="70">
        <v>4.5491923862392564E-2</v>
      </c>
      <c r="P55" s="70">
        <v>5.5607665024405908E-2</v>
      </c>
      <c r="Q55" s="70">
        <v>3.7411913028918466E-3</v>
      </c>
      <c r="R55" s="70">
        <v>0.39924266388857371</v>
      </c>
      <c r="S55" s="70">
        <v>2.0893771291909982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0.18207708478795864</v>
      </c>
      <c r="Q56" s="70">
        <v>0</v>
      </c>
      <c r="R56" s="70">
        <v>0.56315642625597206</v>
      </c>
      <c r="S56" s="70">
        <v>0.74523351104393099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3.13299585953652E-3</v>
      </c>
      <c r="O57" s="70">
        <v>7.3760183849717997E-2</v>
      </c>
      <c r="P57" s="70">
        <v>0</v>
      </c>
      <c r="Q57" s="70">
        <v>0</v>
      </c>
      <c r="R57" s="70">
        <v>0</v>
      </c>
      <c r="S57" s="70">
        <v>0.13526293345451679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3.0692084734321458E-3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5.08578303868992E-2</v>
      </c>
      <c r="P58" s="70">
        <v>1.4371690470833254E-3</v>
      </c>
      <c r="Q58" s="70">
        <v>3.1431782174105166E-4</v>
      </c>
      <c r="R58" s="70">
        <v>4.4864045179948908E-2</v>
      </c>
      <c r="S58" s="70">
        <v>0.10054257090910435</v>
      </c>
    </row>
    <row r="59" spans="1:19">
      <c r="A59" t="s">
        <v>228</v>
      </c>
      <c r="B59" s="69" t="s">
        <v>98</v>
      </c>
      <c r="C59" s="70">
        <v>0</v>
      </c>
      <c r="D59" s="70">
        <v>2.9472310816641534E-2</v>
      </c>
      <c r="E59" s="70">
        <v>0</v>
      </c>
      <c r="F59" s="70">
        <v>0.53708194622221916</v>
      </c>
      <c r="G59" s="70">
        <v>1.7660128120939127E-2</v>
      </c>
      <c r="H59" s="70">
        <v>0</v>
      </c>
      <c r="I59" s="70">
        <v>0</v>
      </c>
      <c r="J59" s="70">
        <v>0.41238561362358855</v>
      </c>
      <c r="K59" s="70">
        <v>0</v>
      </c>
      <c r="L59" s="70">
        <v>0</v>
      </c>
      <c r="M59" s="70">
        <v>0</v>
      </c>
      <c r="N59" s="70">
        <v>9.5988894631168949E-3</v>
      </c>
      <c r="O59" s="70">
        <v>7.1502047401427626E-2</v>
      </c>
      <c r="P59" s="70">
        <v>1.0326636586224264E-2</v>
      </c>
      <c r="Q59" s="70">
        <v>0.21113449328019782</v>
      </c>
      <c r="R59" s="70">
        <v>0.49686260794951864</v>
      </c>
      <c r="S59" s="70">
        <v>1.7960246734638745</v>
      </c>
    </row>
    <row r="60" spans="1:19">
      <c r="A60" t="s">
        <v>230</v>
      </c>
      <c r="B60" s="69" t="s">
        <v>99</v>
      </c>
      <c r="C60" s="70">
        <v>1.8421232724522424E-3</v>
      </c>
      <c r="D60" s="70">
        <v>4.9967379704034795E-2</v>
      </c>
      <c r="E60" s="70">
        <v>0.13782085589820253</v>
      </c>
      <c r="F60" s="70">
        <v>1.7380557001547883</v>
      </c>
      <c r="G60" s="70">
        <v>0</v>
      </c>
      <c r="H60" s="70">
        <v>0</v>
      </c>
      <c r="I60" s="70">
        <v>0.26947794058097757</v>
      </c>
      <c r="J60" s="70">
        <v>0.78728403642853606</v>
      </c>
      <c r="K60" s="70">
        <v>0.26113140000000001</v>
      </c>
      <c r="L60" s="70">
        <v>5.2491471474899418</v>
      </c>
      <c r="M60" s="70">
        <v>0.60040123259408074</v>
      </c>
      <c r="N60" s="70">
        <v>0.30924206187403319</v>
      </c>
      <c r="O60" s="70">
        <v>0.63661598343064318</v>
      </c>
      <c r="P60" s="70">
        <v>0.11805579973086833</v>
      </c>
      <c r="Q60" s="70">
        <v>0.41550662450993148</v>
      </c>
      <c r="R60" s="70">
        <v>0.56380720620507208</v>
      </c>
      <c r="S60" s="70">
        <v>11.138355491873561</v>
      </c>
    </row>
    <row r="61" spans="1:19">
      <c r="A61" t="s">
        <v>228</v>
      </c>
      <c r="B61" s="69" t="s">
        <v>101</v>
      </c>
      <c r="C61" s="70">
        <v>4.9025420665314151E-4</v>
      </c>
      <c r="D61" s="70">
        <v>0.63274241075227078</v>
      </c>
      <c r="E61" s="70">
        <v>2.0592993047166025E-2</v>
      </c>
      <c r="F61" s="70">
        <v>4.8823241064903389</v>
      </c>
      <c r="G61" s="70">
        <v>0.86639028657331463</v>
      </c>
      <c r="H61" s="70">
        <v>0.1665883870300823</v>
      </c>
      <c r="I61" s="70">
        <v>0</v>
      </c>
      <c r="J61" s="70">
        <v>6.0309177997519114E-2</v>
      </c>
      <c r="K61" s="70">
        <v>2.4598776055020699E-2</v>
      </c>
      <c r="L61" s="70">
        <v>0.23839904561063108</v>
      </c>
      <c r="M61" s="70">
        <v>0.5128876314755999</v>
      </c>
      <c r="N61" s="70">
        <v>0.20068805709673665</v>
      </c>
      <c r="O61" s="70">
        <v>0.31713365710175001</v>
      </c>
      <c r="P61" s="70">
        <v>0.15848115864122292</v>
      </c>
      <c r="Q61" s="70">
        <v>0.32884432991387325</v>
      </c>
      <c r="R61" s="70">
        <v>0.61346821403711438</v>
      </c>
      <c r="S61" s="70">
        <v>9.0239384860292837</v>
      </c>
    </row>
    <row r="62" spans="1:19">
      <c r="A62" t="s">
        <v>228</v>
      </c>
      <c r="B62" s="69" t="s">
        <v>102</v>
      </c>
      <c r="C62" s="70">
        <v>6.0366267656541683E-2</v>
      </c>
      <c r="D62" s="70">
        <v>0</v>
      </c>
      <c r="E62" s="70">
        <v>0.13137041429796339</v>
      </c>
      <c r="F62" s="70">
        <v>3.3618247826537218</v>
      </c>
      <c r="G62" s="70">
        <v>0</v>
      </c>
      <c r="H62" s="70">
        <v>0</v>
      </c>
      <c r="I62" s="70">
        <v>0</v>
      </c>
      <c r="J62" s="70">
        <v>0.75750428979879714</v>
      </c>
      <c r="K62" s="70">
        <v>4.7220255750374251E-3</v>
      </c>
      <c r="L62" s="70">
        <v>0.28846212456062759</v>
      </c>
      <c r="M62" s="70">
        <v>1.9643700742214332E-2</v>
      </c>
      <c r="N62" s="70">
        <v>1.0220536996524698E-2</v>
      </c>
      <c r="O62" s="70">
        <v>0.12488432171502861</v>
      </c>
      <c r="P62" s="70">
        <v>7.0867420335448905E-2</v>
      </c>
      <c r="Q62" s="70">
        <v>3.021259905817697E-4</v>
      </c>
      <c r="R62" s="70">
        <v>1.1112706108171722E-3</v>
      </c>
      <c r="S62" s="70">
        <v>4.8312792809333018</v>
      </c>
    </row>
    <row r="63" spans="1:19">
      <c r="A63" t="s">
        <v>228</v>
      </c>
      <c r="B63" s="69" t="s">
        <v>103</v>
      </c>
      <c r="C63" s="70">
        <v>5.8868882223081967E-2</v>
      </c>
      <c r="D63" s="70">
        <v>0</v>
      </c>
      <c r="E63" s="70">
        <v>3.2842603574490814E-2</v>
      </c>
      <c r="F63" s="70">
        <v>3.461002742211658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7.2115531140156897E-2</v>
      </c>
      <c r="M63" s="70">
        <v>0.44732301004094577</v>
      </c>
      <c r="N63" s="70">
        <v>9.1243584831701696E-4</v>
      </c>
      <c r="O63" s="70">
        <v>5.4156050291006785E-2</v>
      </c>
      <c r="P63" s="70">
        <v>1.959768217883151E-2</v>
      </c>
      <c r="Q63" s="70">
        <v>0.11756681365972155</v>
      </c>
      <c r="R63" s="70">
        <v>0.48047423719026838</v>
      </c>
      <c r="S63" s="70">
        <v>4.7699099974688863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3.9718843384915437E-2</v>
      </c>
      <c r="F64" s="70">
        <v>0</v>
      </c>
      <c r="G64" s="70">
        <v>0</v>
      </c>
      <c r="H64" s="70">
        <v>8.9385877373357459E-4</v>
      </c>
      <c r="I64" s="70">
        <v>0.20210845543573325</v>
      </c>
      <c r="J64" s="70">
        <v>0</v>
      </c>
      <c r="K64" s="70">
        <v>0</v>
      </c>
      <c r="L64" s="70">
        <v>0</v>
      </c>
      <c r="M64" s="70">
        <v>0</v>
      </c>
      <c r="N64" s="70">
        <v>0.153618241101661</v>
      </c>
      <c r="O64" s="70">
        <v>0.2353881426700779</v>
      </c>
      <c r="P64" s="70">
        <v>3.0120230860062436E-2</v>
      </c>
      <c r="Q64" s="70">
        <v>4.9162613001607625E-4</v>
      </c>
      <c r="R64" s="70">
        <v>0.27537237261394321</v>
      </c>
      <c r="S64" s="70">
        <v>0.93771177097013947</v>
      </c>
    </row>
    <row r="65" spans="1:19">
      <c r="A65" t="s">
        <v>228</v>
      </c>
      <c r="B65" s="69" t="s">
        <v>105</v>
      </c>
      <c r="C65" s="70">
        <v>1.8251280880821869E-2</v>
      </c>
      <c r="D65" s="70">
        <v>0.44117334025767885</v>
      </c>
      <c r="E65" s="70">
        <v>0</v>
      </c>
      <c r="F65" s="70">
        <v>0.86195151699620709</v>
      </c>
      <c r="G65" s="70">
        <v>0.60017561414463927</v>
      </c>
      <c r="H65" s="70">
        <v>0.11770370863925858</v>
      </c>
      <c r="I65" s="70">
        <v>0</v>
      </c>
      <c r="J65" s="70">
        <v>2.3468080683566761E-2</v>
      </c>
      <c r="K65" s="70">
        <v>0.19584855000000001</v>
      </c>
      <c r="L65" s="70">
        <v>8.7214324542792099E-2</v>
      </c>
      <c r="M65" s="70">
        <v>3.9800474300846211E-3</v>
      </c>
      <c r="N65" s="70">
        <v>0.2110626435448435</v>
      </c>
      <c r="O65" s="70">
        <v>0.19099860536992685</v>
      </c>
      <c r="P65" s="70">
        <v>4.1919587332345576E-2</v>
      </c>
      <c r="Q65" s="70">
        <v>0.14959161929262788</v>
      </c>
      <c r="R65" s="70">
        <v>0.10570858658494497</v>
      </c>
      <c r="S65" s="70">
        <v>3.0490475056997468</v>
      </c>
    </row>
    <row r="66" spans="1:19">
      <c r="A66" t="s">
        <v>228</v>
      </c>
      <c r="B66" s="69" t="s">
        <v>106</v>
      </c>
      <c r="C66" s="70">
        <v>0</v>
      </c>
      <c r="D66" s="70">
        <v>3.1354632474613897E-3</v>
      </c>
      <c r="E66" s="70">
        <v>0</v>
      </c>
      <c r="F66" s="70">
        <v>0</v>
      </c>
      <c r="G66" s="70">
        <v>1.3115520839410699E-2</v>
      </c>
      <c r="H66" s="70">
        <v>3.9857073484399208E-2</v>
      </c>
      <c r="I66" s="70">
        <v>0</v>
      </c>
      <c r="J66" s="70">
        <v>0</v>
      </c>
      <c r="K66" s="70">
        <v>1.6631440594236935E-3</v>
      </c>
      <c r="L66" s="70">
        <v>0</v>
      </c>
      <c r="M66" s="70">
        <v>0</v>
      </c>
      <c r="N66" s="70">
        <v>0</v>
      </c>
      <c r="O66" s="70">
        <v>3.2572393347300332E-2</v>
      </c>
      <c r="P66" s="70">
        <v>7.4798313428210417E-3</v>
      </c>
      <c r="Q66" s="70">
        <v>1.0540669935366509E-2</v>
      </c>
      <c r="R66" s="70">
        <v>0</v>
      </c>
      <c r="S66" s="70">
        <v>0.1083640962561816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2.2334511597098095E-2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1.4353882374968929E-2</v>
      </c>
      <c r="O67" s="70">
        <v>1.5915045025036711E-3</v>
      </c>
      <c r="P67" s="70">
        <v>0.15555813194296864</v>
      </c>
      <c r="Q67" s="70">
        <v>0</v>
      </c>
      <c r="R67" s="70">
        <v>4.6878875053478986E-2</v>
      </c>
      <c r="S67" s="70">
        <v>0.24071690547101809</v>
      </c>
    </row>
    <row r="68" spans="1:19">
      <c r="A68" t="s">
        <v>228</v>
      </c>
      <c r="B68" s="69" t="s">
        <v>108</v>
      </c>
      <c r="C68" s="70">
        <v>0</v>
      </c>
      <c r="D68" s="70">
        <v>7.9955968378977449E-3</v>
      </c>
      <c r="E68" s="70">
        <v>0</v>
      </c>
      <c r="F68" s="70">
        <v>0</v>
      </c>
      <c r="G68" s="70">
        <v>0.22933633552531507</v>
      </c>
      <c r="H68" s="70">
        <v>0</v>
      </c>
      <c r="I68" s="70">
        <v>0</v>
      </c>
      <c r="J68" s="70">
        <v>0</v>
      </c>
      <c r="K68" s="70">
        <v>4.2411051678770684E-3</v>
      </c>
      <c r="L68" s="70">
        <v>0</v>
      </c>
      <c r="M68" s="70">
        <v>0</v>
      </c>
      <c r="N68" s="70">
        <v>2.4279114568716564E-2</v>
      </c>
      <c r="O68" s="70">
        <v>2.2612966964501435E-3</v>
      </c>
      <c r="P68" s="70">
        <v>1.4702316311271391E-3</v>
      </c>
      <c r="Q68" s="70">
        <v>5.6060172762160132E-3</v>
      </c>
      <c r="R68" s="70">
        <v>0.27404008935838542</v>
      </c>
      <c r="S68" s="70">
        <v>0.54922978706198933</v>
      </c>
    </row>
    <row r="69" spans="1:19">
      <c r="A69" t="s">
        <v>228</v>
      </c>
      <c r="B69" s="69" t="s">
        <v>109</v>
      </c>
      <c r="C69" s="70">
        <v>0</v>
      </c>
      <c r="D69" s="70">
        <v>0.13980999318237353</v>
      </c>
      <c r="E69" s="70">
        <v>1.156748945191588E-2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3.030137573243108E-3</v>
      </c>
      <c r="O69" s="70">
        <v>8.7684363731031834E-2</v>
      </c>
      <c r="P69" s="70">
        <v>8.1942884084506007E-3</v>
      </c>
      <c r="Q69" s="70">
        <v>4.74488970052378E-3</v>
      </c>
      <c r="R69" s="70">
        <v>6.7235399357734593E-4</v>
      </c>
      <c r="S69" s="70">
        <v>0.25570351604111607</v>
      </c>
    </row>
    <row r="70" spans="1:19">
      <c r="A70" t="s">
        <v>228</v>
      </c>
      <c r="B70" s="69" t="s">
        <v>110</v>
      </c>
      <c r="C70" s="70">
        <v>5.3153989663515533E-3</v>
      </c>
      <c r="D70" s="70">
        <v>0</v>
      </c>
      <c r="E70" s="70">
        <v>3.0235525673987795E-3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7.4159427573454006E-2</v>
      </c>
      <c r="L70" s="70">
        <v>0.90371260456818536</v>
      </c>
      <c r="M70" s="70">
        <v>0</v>
      </c>
      <c r="N70" s="70">
        <v>5.2984601655847841E-2</v>
      </c>
      <c r="O70" s="70">
        <v>5.8784654301081263E-2</v>
      </c>
      <c r="P70" s="70">
        <v>8.139158919142675E-2</v>
      </c>
      <c r="Q70" s="70">
        <v>0</v>
      </c>
      <c r="R70" s="70">
        <v>0.25743672075528456</v>
      </c>
      <c r="S70" s="70">
        <v>1.4368085495790197</v>
      </c>
    </row>
    <row r="71" spans="1:19">
      <c r="A71" t="s">
        <v>228</v>
      </c>
      <c r="B71" s="69" t="s">
        <v>111</v>
      </c>
      <c r="C71" s="70">
        <v>1.1071637997135397E-3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1.3593150684880762E-2</v>
      </c>
      <c r="P71" s="70">
        <v>4.2012947599494588E-3</v>
      </c>
      <c r="Q71" s="70">
        <v>0</v>
      </c>
      <c r="R71" s="70">
        <v>0</v>
      </c>
      <c r="S71" s="70">
        <v>1.890160924455131E-2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1.2663261500120537E-2</v>
      </c>
      <c r="P72" s="70">
        <v>0.13466264838663378</v>
      </c>
      <c r="Q72" s="70">
        <v>0</v>
      </c>
      <c r="R72" s="70">
        <v>0</v>
      </c>
      <c r="S72" s="70">
        <v>0.14732590988675298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2.9497708882105456E-2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6.4770837629420264E-2</v>
      </c>
      <c r="M73" s="70">
        <v>0</v>
      </c>
      <c r="N73" s="70">
        <v>0</v>
      </c>
      <c r="O73" s="70">
        <v>0</v>
      </c>
      <c r="P73" s="70">
        <v>2.2586979709875443E-2</v>
      </c>
      <c r="Q73" s="70">
        <v>0</v>
      </c>
      <c r="R73" s="70">
        <v>0.80306748799090322</v>
      </c>
      <c r="S73" s="70">
        <v>0.91992301421230138</v>
      </c>
    </row>
    <row r="74" spans="1:19">
      <c r="A74" t="s">
        <v>228</v>
      </c>
      <c r="B74" s="69" t="s">
        <v>114</v>
      </c>
      <c r="C74" s="70">
        <v>1.3554548024741486E-2</v>
      </c>
      <c r="D74" s="70">
        <v>0</v>
      </c>
      <c r="E74" s="70">
        <v>0.5157931998466172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5.4508030130733243E-3</v>
      </c>
      <c r="N74" s="70">
        <v>0</v>
      </c>
      <c r="O74" s="70">
        <v>0.22142818602444203</v>
      </c>
      <c r="P74" s="70">
        <v>0.21601878079947667</v>
      </c>
      <c r="Q74" s="70">
        <v>0</v>
      </c>
      <c r="R74" s="70">
        <v>0</v>
      </c>
      <c r="S74" s="70">
        <v>0.97224551770834466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1.1804703357181676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1.1325746596506416</v>
      </c>
      <c r="M75" s="70">
        <v>0</v>
      </c>
      <c r="N75" s="70">
        <v>0</v>
      </c>
      <c r="O75" s="70">
        <v>1.718585489301816E-3</v>
      </c>
      <c r="P75" s="70">
        <v>1.8536579114978746E-2</v>
      </c>
      <c r="Q75" s="70">
        <v>0</v>
      </c>
      <c r="R75" s="70">
        <v>0</v>
      </c>
      <c r="S75" s="70">
        <v>2.3333001599730991</v>
      </c>
    </row>
    <row r="76" spans="1:19">
      <c r="A76" t="s">
        <v>228</v>
      </c>
      <c r="B76" s="69" t="s">
        <v>116</v>
      </c>
      <c r="C76" s="70">
        <v>0.2370131092587085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3.2140291578967251E-2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5.4805507065922576E-3</v>
      </c>
      <c r="Q76" s="70">
        <v>0</v>
      </c>
      <c r="R76" s="70">
        <v>0</v>
      </c>
      <c r="S76" s="70">
        <v>0.27463395154425996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3.0050968103317643E-2</v>
      </c>
      <c r="P77" s="70">
        <v>7.9565775614565126E-4</v>
      </c>
      <c r="Q77" s="70">
        <v>0</v>
      </c>
      <c r="R77" s="70">
        <v>0</v>
      </c>
      <c r="S77" s="70">
        <v>3.084662585946063E-2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1.9313681116583936E-4</v>
      </c>
      <c r="N78" s="70">
        <v>0</v>
      </c>
      <c r="O78" s="70">
        <v>0</v>
      </c>
      <c r="P78" s="70">
        <v>9.5832215212813487E-2</v>
      </c>
      <c r="Q78" s="70">
        <v>0</v>
      </c>
      <c r="R78" s="70">
        <v>1.2275811563977612E-4</v>
      </c>
      <c r="S78" s="70">
        <v>9.6148110139630205E-2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4.1827282286615031E-2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4.1827282286618583E-2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1.1388181540623599E-3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4.2071999425705719E-3</v>
      </c>
      <c r="Q80" s="70">
        <v>0</v>
      </c>
      <c r="R80" s="70">
        <v>2.1465328553542662E-3</v>
      </c>
      <c r="S80" s="70">
        <v>7.4925509519800926E-3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6.3929806198244954E-2</v>
      </c>
      <c r="S81" s="70">
        <v>6.3929806198245842E-2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1.2679253274744395E-3</v>
      </c>
      <c r="O82" s="70">
        <v>0</v>
      </c>
      <c r="P82" s="70">
        <v>7.6189736884679782E-2</v>
      </c>
      <c r="Q82" s="70">
        <v>0</v>
      </c>
      <c r="R82" s="70">
        <v>0</v>
      </c>
      <c r="S82" s="70">
        <v>7.7457662212154332E-2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3.0587832242591873E-2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6.4968256727193641E-4</v>
      </c>
      <c r="Q83" s="70">
        <v>0</v>
      </c>
      <c r="R83" s="70">
        <v>0</v>
      </c>
      <c r="S83" s="70">
        <v>3.123751480985959E-2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3.6377223596693042E-3</v>
      </c>
      <c r="N84" s="70">
        <v>9.6362324888066286E-4</v>
      </c>
      <c r="O84" s="70">
        <v>0</v>
      </c>
      <c r="P84" s="70">
        <v>1.3792867227480077E-3</v>
      </c>
      <c r="Q84" s="70">
        <v>0</v>
      </c>
      <c r="R84" s="70">
        <v>0</v>
      </c>
      <c r="S84" s="70">
        <v>5.9806323313011944E-3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0.75872706592558359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4.1921544410178591E-2</v>
      </c>
      <c r="N85" s="70">
        <v>0</v>
      </c>
      <c r="O85" s="70">
        <v>0</v>
      </c>
      <c r="P85" s="70">
        <v>0</v>
      </c>
      <c r="Q85" s="70">
        <v>1.7723203287111522E-2</v>
      </c>
      <c r="R85" s="70">
        <v>0</v>
      </c>
      <c r="S85" s="70">
        <v>0.81837181362287481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3.3119233519399938E-2</v>
      </c>
      <c r="N86" s="70">
        <v>0</v>
      </c>
      <c r="O86" s="70">
        <v>0</v>
      </c>
      <c r="P86" s="70">
        <v>3.6134092860017564E-2</v>
      </c>
      <c r="Q86" s="70">
        <v>1.1354419674911354E-2</v>
      </c>
      <c r="R86" s="70">
        <v>0.3753067195849642</v>
      </c>
      <c r="S86" s="70">
        <v>0.45591446563929594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7.7968165224486796E-3</v>
      </c>
      <c r="N87" s="70">
        <v>0</v>
      </c>
      <c r="O87" s="70">
        <v>0</v>
      </c>
      <c r="P87" s="70">
        <v>6.5579294619766415E-4</v>
      </c>
      <c r="Q87" s="70">
        <v>0</v>
      </c>
      <c r="R87" s="70">
        <v>0</v>
      </c>
      <c r="S87" s="70">
        <v>8.4526094686410147E-3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0.64092643374289793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2.7646689933487067E-3</v>
      </c>
      <c r="N88" s="70">
        <v>0</v>
      </c>
      <c r="O88" s="70">
        <v>0</v>
      </c>
      <c r="P88" s="70">
        <v>0</v>
      </c>
      <c r="Q88" s="70">
        <v>0</v>
      </c>
      <c r="R88" s="70">
        <v>2.2652073241262727E-3</v>
      </c>
      <c r="S88" s="70">
        <v>0.65059520063638132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3.1860373751735782E-2</v>
      </c>
      <c r="N89" s="70">
        <v>0</v>
      </c>
      <c r="O89" s="70">
        <v>5.4587019678129511E-2</v>
      </c>
      <c r="P89" s="70">
        <v>9.2946127834725445E-5</v>
      </c>
      <c r="Q89" s="70">
        <v>6.9224917278358777E-3</v>
      </c>
      <c r="R89" s="70">
        <v>1.3903726886505652E-2</v>
      </c>
      <c r="S89" s="70">
        <v>0.10736655817203911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1.0838102873362843E-3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5.7796155082492362E-3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7.8580155558114484E-3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2.1124539639886031E-2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0.34042508312906872</v>
      </c>
      <c r="S91" s="70">
        <v>0.37017898172189234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4.1920428836696999E-3</v>
      </c>
      <c r="N92" s="70">
        <v>0</v>
      </c>
      <c r="O92" s="70">
        <v>4.2874222381117377E-3</v>
      </c>
      <c r="P92" s="70">
        <v>9.9412407168661288E-2</v>
      </c>
      <c r="Q92" s="70">
        <v>0</v>
      </c>
      <c r="R92" s="70">
        <v>0</v>
      </c>
      <c r="S92" s="70">
        <v>0.11141742912820263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4.1408525235120397E-3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2.3236531958792384E-5</v>
      </c>
      <c r="Q93" s="70">
        <v>2.5887117231704337E-4</v>
      </c>
      <c r="R93" s="70">
        <v>0</v>
      </c>
      <c r="S93" s="70">
        <v>4.4229602277852109E-3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0.48710408964461038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2.2912191653167273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2.0889249801110843E-2</v>
      </c>
      <c r="S94" s="70">
        <v>2.8143232484464633</v>
      </c>
    </row>
    <row r="95" spans="1:19">
      <c r="A95" t="s">
        <v>228</v>
      </c>
      <c r="B95" s="69" t="s">
        <v>135</v>
      </c>
      <c r="C95" s="70">
        <v>1.5162964465768036E-3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1.6900580676717514E-2</v>
      </c>
      <c r="O95" s="70">
        <v>0</v>
      </c>
      <c r="P95" s="70">
        <v>4.6137871553442178E-3</v>
      </c>
      <c r="Q95" s="70">
        <v>0</v>
      </c>
      <c r="R95" s="70">
        <v>2.9757228985607398E-3</v>
      </c>
      <c r="S95" s="70">
        <v>2.6006387177204715E-2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2.1601583115660183E-3</v>
      </c>
      <c r="O96" s="70">
        <v>0</v>
      </c>
      <c r="P96" s="70">
        <v>0</v>
      </c>
      <c r="Q96" s="70">
        <v>0</v>
      </c>
      <c r="R96" s="70">
        <v>9.5120789296823105E-3</v>
      </c>
      <c r="S96" s="70">
        <v>1.1672237241249661E-2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5.6191228490369838E-2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1.9341669266705885E-3</v>
      </c>
      <c r="P97" s="70">
        <v>6.557929461978862E-4</v>
      </c>
      <c r="Q97" s="70">
        <v>0</v>
      </c>
      <c r="R97" s="70">
        <v>2.4714223666135737E-2</v>
      </c>
      <c r="S97" s="70">
        <v>8.3495412029364502E-2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0.16990493554994268</v>
      </c>
      <c r="Q98" s="70">
        <v>2.2544043860424301E-2</v>
      </c>
      <c r="R98" s="70">
        <v>0</v>
      </c>
      <c r="S98" s="70">
        <v>0.19244897941037209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4.2264023748652235E-2</v>
      </c>
      <c r="N99" s="70">
        <v>0</v>
      </c>
      <c r="O99" s="70">
        <v>1.0244469979127757E-2</v>
      </c>
      <c r="P99" s="70">
        <v>2.748032249698884E-3</v>
      </c>
      <c r="Q99" s="70">
        <v>2.5488728033091768E-3</v>
      </c>
      <c r="R99" s="70">
        <v>0</v>
      </c>
      <c r="S99" s="70">
        <v>5.7805398780793382E-2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5.2943478592549997E-2</v>
      </c>
      <c r="N100" s="70">
        <v>3.4667149074791848E-3</v>
      </c>
      <c r="O100" s="70">
        <v>0</v>
      </c>
      <c r="P100" s="70">
        <v>6.8281045250007111E-4</v>
      </c>
      <c r="Q100" s="70">
        <v>0</v>
      </c>
      <c r="R100" s="70">
        <v>0.1173283681926911</v>
      </c>
      <c r="S100" s="70">
        <v>0.17442137214521836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2.1374874364673446E-2</v>
      </c>
      <c r="I101" s="70">
        <v>0</v>
      </c>
      <c r="J101" s="70">
        <v>0</v>
      </c>
      <c r="K101" s="70">
        <v>0</v>
      </c>
      <c r="L101" s="70">
        <v>0</v>
      </c>
      <c r="M101" s="70">
        <v>6.0662548182022213E-3</v>
      </c>
      <c r="N101" s="70">
        <v>1.7935290686287519E-2</v>
      </c>
      <c r="O101" s="70">
        <v>7.0635875537359283E-3</v>
      </c>
      <c r="P101" s="70">
        <v>2.2074705360752844E-4</v>
      </c>
      <c r="Q101" s="70">
        <v>3.4655891738495814E-2</v>
      </c>
      <c r="R101" s="70">
        <v>1.1003929154307954</v>
      </c>
      <c r="S101" s="70">
        <v>1.1877095616457893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1.4672169402951685E-4</v>
      </c>
      <c r="F102" s="70">
        <v>0</v>
      </c>
      <c r="G102" s="70">
        <v>0</v>
      </c>
      <c r="H102" s="70">
        <v>0</v>
      </c>
      <c r="I102" s="70">
        <v>3.7427491747358044E-2</v>
      </c>
      <c r="J102" s="70">
        <v>0</v>
      </c>
      <c r="K102" s="70">
        <v>0</v>
      </c>
      <c r="L102" s="70">
        <v>0</v>
      </c>
      <c r="M102" s="70">
        <v>0</v>
      </c>
      <c r="N102" s="70">
        <v>1.2529262943759001E-3</v>
      </c>
      <c r="O102" s="70">
        <v>7.7857971841366336E-3</v>
      </c>
      <c r="P102" s="70">
        <v>5.4057596865892954E-3</v>
      </c>
      <c r="Q102" s="70">
        <v>1.1851035303602764E-3</v>
      </c>
      <c r="R102" s="70">
        <v>1.2628612457862509E-2</v>
      </c>
      <c r="S102" s="70">
        <v>6.5832412594716061E-2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5.2151478845813504E-2</v>
      </c>
      <c r="N103" s="70">
        <v>1.6417203167902183E-3</v>
      </c>
      <c r="O103" s="70">
        <v>0</v>
      </c>
      <c r="P103" s="70">
        <v>1.3211383014390066E-2</v>
      </c>
      <c r="Q103" s="70">
        <v>0</v>
      </c>
      <c r="R103" s="70">
        <v>7.2630644078941486E-4</v>
      </c>
      <c r="S103" s="70">
        <v>6.7730888617781204E-2</v>
      </c>
    </row>
    <row r="104" spans="1:19">
      <c r="A104" t="s">
        <v>228</v>
      </c>
      <c r="B104" s="69" t="s">
        <v>144</v>
      </c>
      <c r="C104" s="70">
        <v>8.1069102423974582E-3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4.2621234236344563E-2</v>
      </c>
      <c r="M104" s="70">
        <v>5.7249526222462599E-3</v>
      </c>
      <c r="N104" s="70">
        <v>0</v>
      </c>
      <c r="O104" s="70">
        <v>9.9308399168656081E-3</v>
      </c>
      <c r="P104" s="70">
        <v>0.15067865717794149</v>
      </c>
      <c r="Q104" s="70">
        <v>0</v>
      </c>
      <c r="R104" s="70">
        <v>2.0289755278529658</v>
      </c>
      <c r="S104" s="70">
        <v>2.2460381220487662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1.3736095487892115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1.6265572371043646E-4</v>
      </c>
      <c r="Q105" s="70">
        <v>0</v>
      </c>
      <c r="R105" s="70">
        <v>5.186423411524288E-2</v>
      </c>
      <c r="S105" s="70">
        <v>1.4256364386281604</v>
      </c>
    </row>
    <row r="106" spans="1:19">
      <c r="A106" t="s">
        <v>228</v>
      </c>
      <c r="B106" s="69" t="s">
        <v>146</v>
      </c>
      <c r="C106" s="70">
        <v>5.3726516950181047E-5</v>
      </c>
      <c r="D106" s="70">
        <v>0</v>
      </c>
      <c r="E106" s="70">
        <v>0</v>
      </c>
      <c r="F106" s="70">
        <v>0.15078862119198533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3.5870261528482494E-2</v>
      </c>
      <c r="P106" s="70">
        <v>5.1893594390017839E-4</v>
      </c>
      <c r="Q106" s="70">
        <v>5.6308400000038006E-5</v>
      </c>
      <c r="R106" s="70">
        <v>0</v>
      </c>
      <c r="S106" s="70">
        <v>0.18728785358131717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0.11019118132167494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1.7421119726617196E-3</v>
      </c>
      <c r="O107" s="70">
        <v>0</v>
      </c>
      <c r="P107" s="70">
        <v>0</v>
      </c>
      <c r="Q107" s="70">
        <v>0</v>
      </c>
      <c r="R107" s="70">
        <v>3.117234125409496E-2</v>
      </c>
      <c r="S107" s="70">
        <v>0.14310563454843361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8.169876671438514E-2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0.30950902946674841</v>
      </c>
      <c r="K108" s="70">
        <v>0</v>
      </c>
      <c r="L108" s="70">
        <v>0</v>
      </c>
      <c r="M108" s="70">
        <v>0</v>
      </c>
      <c r="N108" s="70">
        <v>4.9253528526260748E-3</v>
      </c>
      <c r="O108" s="70">
        <v>1.6425182093779966E-3</v>
      </c>
      <c r="P108" s="70">
        <v>2.3236531958570339E-5</v>
      </c>
      <c r="Q108" s="70">
        <v>1.8133741649788426E-2</v>
      </c>
      <c r="R108" s="70">
        <v>1.0692896555060116E-3</v>
      </c>
      <c r="S108" s="70">
        <v>0.42316318686461329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1.6244904517151881E-2</v>
      </c>
      <c r="I109" s="70">
        <v>2.8444893727991971E-2</v>
      </c>
      <c r="J109" s="70">
        <v>3.3976496334711559E-2</v>
      </c>
      <c r="K109" s="70">
        <v>3.6268250000000002E-2</v>
      </c>
      <c r="L109" s="70">
        <v>0</v>
      </c>
      <c r="M109" s="70">
        <v>0</v>
      </c>
      <c r="N109" s="70">
        <v>6.4925929165227103E-4</v>
      </c>
      <c r="O109" s="70">
        <v>3.3064317904774931E-2</v>
      </c>
      <c r="P109" s="70">
        <v>7.0552089108790739E-3</v>
      </c>
      <c r="Q109" s="70">
        <v>0</v>
      </c>
      <c r="R109" s="70">
        <v>4.5558428657521688E-4</v>
      </c>
      <c r="S109" s="70">
        <v>0.15615891497373724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9.6770517823707713E-4</v>
      </c>
      <c r="N110" s="70">
        <v>9.5222398372563077E-4</v>
      </c>
      <c r="O110" s="70">
        <v>1.3649888946176247E-2</v>
      </c>
      <c r="P110" s="70">
        <v>3.0881443574187983E-2</v>
      </c>
      <c r="Q110" s="70">
        <v>4.9751247382401331E-3</v>
      </c>
      <c r="R110" s="70">
        <v>0</v>
      </c>
      <c r="S110" s="70">
        <v>5.1426386420573067E-2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2.1107077506966387E-2</v>
      </c>
      <c r="O111" s="70">
        <v>0</v>
      </c>
      <c r="P111" s="70">
        <v>0</v>
      </c>
      <c r="Q111" s="70">
        <v>0</v>
      </c>
      <c r="R111" s="70">
        <v>9.6408608424525255E-5</v>
      </c>
      <c r="S111" s="70">
        <v>2.1203486115382475E-2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8.7769957533869736E-3</v>
      </c>
      <c r="O112" s="70">
        <v>0</v>
      </c>
      <c r="P112" s="70">
        <v>0</v>
      </c>
      <c r="Q112" s="70">
        <v>0</v>
      </c>
      <c r="R112" s="70">
        <v>8.881880268113207E-3</v>
      </c>
      <c r="S112" s="70">
        <v>1.7658876021506842E-2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6.8200668444817758E-4</v>
      </c>
      <c r="N113" s="70">
        <v>0</v>
      </c>
      <c r="O113" s="70">
        <v>1.4291173843945515E-3</v>
      </c>
      <c r="P113" s="70">
        <v>0</v>
      </c>
      <c r="Q113" s="70">
        <v>0</v>
      </c>
      <c r="R113" s="70">
        <v>3.8967524635811657E-2</v>
      </c>
      <c r="S113" s="70">
        <v>4.1078648704647946E-2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2.1752353206214714E-2</v>
      </c>
      <c r="P114" s="70">
        <v>0</v>
      </c>
      <c r="Q114" s="70">
        <v>0</v>
      </c>
      <c r="R114" s="70">
        <v>0</v>
      </c>
      <c r="S114" s="70">
        <v>2.1752353206210273E-2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2.2733783485318071E-4</v>
      </c>
      <c r="Q115" s="70">
        <v>0</v>
      </c>
      <c r="R115" s="70">
        <v>0</v>
      </c>
      <c r="S115" s="70">
        <v>2.2733783485051617E-4</v>
      </c>
    </row>
    <row r="116" spans="1:19">
      <c r="A116" t="s">
        <v>228</v>
      </c>
      <c r="B116" s="69" t="s">
        <v>156</v>
      </c>
      <c r="C116" s="70">
        <v>0</v>
      </c>
      <c r="D116" s="70">
        <v>6.209106270293252E-2</v>
      </c>
      <c r="E116" s="70">
        <v>0</v>
      </c>
      <c r="F116" s="70">
        <v>0.35291426923852853</v>
      </c>
      <c r="G116" s="70">
        <v>8.374529780447304E-2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1.5426999774525996E-5</v>
      </c>
      <c r="Q116" s="70">
        <v>0</v>
      </c>
      <c r="R116" s="70">
        <v>0</v>
      </c>
      <c r="S116" s="70">
        <v>0.4987660567457084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6.1786120105766784E-4</v>
      </c>
      <c r="O117" s="70">
        <v>1.2483138391274906E-3</v>
      </c>
      <c r="P117" s="70">
        <v>5.3389556159544327E-3</v>
      </c>
      <c r="Q117" s="70">
        <v>0</v>
      </c>
      <c r="R117" s="70">
        <v>0</v>
      </c>
      <c r="S117" s="70">
        <v>3.4769000656133642E-2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2.1468423579891649E-2</v>
      </c>
      <c r="P118" s="70">
        <v>0</v>
      </c>
      <c r="Q118" s="70">
        <v>0</v>
      </c>
      <c r="R118" s="70">
        <v>0</v>
      </c>
      <c r="S118" s="70">
        <v>2.1468423579896978E-2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4.2794610362362207E-3</v>
      </c>
      <c r="K119" s="70">
        <v>0</v>
      </c>
      <c r="L119" s="70">
        <v>0</v>
      </c>
      <c r="M119" s="70">
        <v>4.1161251405141819E-4</v>
      </c>
      <c r="N119" s="70">
        <v>0</v>
      </c>
      <c r="O119" s="70">
        <v>8.2983204908497754E-3</v>
      </c>
      <c r="P119" s="70">
        <v>0</v>
      </c>
      <c r="Q119" s="70">
        <v>2.4019513330637565E-3</v>
      </c>
      <c r="R119" s="70">
        <v>0</v>
      </c>
      <c r="S119" s="70">
        <v>1.5391345374204946E-2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1.0371264982024453E-2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1.1750408450026839E-2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1.4165502392478047E-2</v>
      </c>
      <c r="O121" s="70">
        <v>0</v>
      </c>
      <c r="P121" s="70">
        <v>0</v>
      </c>
      <c r="Q121" s="70">
        <v>0</v>
      </c>
      <c r="R121" s="70">
        <v>0</v>
      </c>
      <c r="S121" s="70">
        <v>1.4165502392472717E-2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1.6623676030700807E-2</v>
      </c>
      <c r="O122" s="70">
        <v>0</v>
      </c>
      <c r="P122" s="70">
        <v>0</v>
      </c>
      <c r="Q122" s="70">
        <v>0</v>
      </c>
      <c r="R122" s="70">
        <v>0</v>
      </c>
      <c r="S122" s="70">
        <v>1.662367603070436E-2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8.9951083324546488E-4</v>
      </c>
      <c r="Q124" s="70">
        <v>0</v>
      </c>
      <c r="R124" s="70">
        <v>0</v>
      </c>
      <c r="S124" s="70">
        <v>8.9951083324990577E-4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2.4380773583856374E-3</v>
      </c>
      <c r="O125" s="70">
        <v>0</v>
      </c>
      <c r="P125" s="70">
        <v>0</v>
      </c>
      <c r="Q125" s="70">
        <v>0</v>
      </c>
      <c r="R125" s="70">
        <v>0.14892142481206605</v>
      </c>
      <c r="S125" s="70">
        <v>0.15135950217045036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1.8308026003177602E-4</v>
      </c>
      <c r="R126" s="70">
        <v>0</v>
      </c>
      <c r="S126" s="70">
        <v>1.8308026002955557E-4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8.7287307619458687E-2</v>
      </c>
      <c r="G127" s="70">
        <v>0</v>
      </c>
      <c r="H127" s="70">
        <v>1.7877175474672602E-3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1.0580243282056756E-2</v>
      </c>
      <c r="S127" s="70">
        <v>9.9655268448969991E-2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1.6285220160030922E-2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1.6677703621579276E-3</v>
      </c>
      <c r="R128" s="70">
        <v>0</v>
      </c>
      <c r="S128" s="70">
        <v>1.7952990522189793E-2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1.0976333708034858E-4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0.17475177627049732</v>
      </c>
      <c r="S130" s="70">
        <v>0.17486153960757633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8.3710583571905417E-4</v>
      </c>
      <c r="Q131" s="70">
        <v>0</v>
      </c>
      <c r="R131" s="70">
        <v>0</v>
      </c>
      <c r="S131" s="70">
        <v>8.3710583572127462E-4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5.2250161318707633E-3</v>
      </c>
      <c r="Q132" s="70">
        <v>0</v>
      </c>
      <c r="R132" s="70">
        <v>0</v>
      </c>
      <c r="S132" s="70">
        <v>5.2250161318738719E-3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4.4961323275400922E-3</v>
      </c>
      <c r="O133" s="70">
        <v>0</v>
      </c>
      <c r="P133" s="70">
        <v>8.1088521613699172E-3</v>
      </c>
      <c r="Q133" s="70">
        <v>0</v>
      </c>
      <c r="R133" s="70">
        <v>1.3824359689103005E-3</v>
      </c>
      <c r="S133" s="70">
        <v>1.3987420457823418E-2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4.75973053840546E-2</v>
      </c>
      <c r="Q134" s="70">
        <v>0</v>
      </c>
      <c r="R134" s="70">
        <v>0</v>
      </c>
      <c r="S134" s="70">
        <v>4.7597305384051936E-2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4.402014748819294E-3</v>
      </c>
      <c r="Q135" s="70">
        <v>0</v>
      </c>
      <c r="R135" s="70">
        <v>0</v>
      </c>
      <c r="S135" s="70">
        <v>4.4020147488197381E-3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1.0286470015188343E-2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6.57790905297162E-4</v>
      </c>
      <c r="S136" s="70">
        <v>1.0944260920489057E-2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1.9711901345798033E-4</v>
      </c>
      <c r="N137" s="70">
        <v>1.8529387923731377E-3</v>
      </c>
      <c r="O137" s="70">
        <v>0</v>
      </c>
      <c r="P137" s="70">
        <v>0</v>
      </c>
      <c r="Q137" s="70">
        <v>0</v>
      </c>
      <c r="R137" s="70">
        <v>0</v>
      </c>
      <c r="S137" s="70">
        <v>2.0500578058317842E-3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9.3704639809702783E-2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9.3704639809701007E-2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2.5805471419682036E-4</v>
      </c>
      <c r="Q139" s="70">
        <v>0</v>
      </c>
      <c r="R139" s="70">
        <v>0</v>
      </c>
      <c r="S139" s="70">
        <v>2.5805471419459991E-4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4.2689700478092618E-2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1.2499220108864506E-2</v>
      </c>
      <c r="S140" s="70">
        <v>5.5188920586957124E-2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7.3653614012382462E-2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3.107716058109844E-2</v>
      </c>
      <c r="S141" s="70">
        <v>0.10473077459347735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2.6257699323517514E-4</v>
      </c>
      <c r="Q142" s="70">
        <v>0</v>
      </c>
      <c r="R142" s="70">
        <v>0</v>
      </c>
      <c r="S142" s="70">
        <v>2.6257699323650741E-4</v>
      </c>
    </row>
    <row r="143" spans="1:19">
      <c r="A143" t="s">
        <v>228</v>
      </c>
      <c r="B143" s="69" t="s">
        <v>183</v>
      </c>
      <c r="C143" s="70">
        <v>0</v>
      </c>
      <c r="D143" s="70">
        <v>6.2709264949227794E-3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1.7735293129637064E-3</v>
      </c>
      <c r="P143" s="70">
        <v>3.2821231796331674E-4</v>
      </c>
      <c r="Q143" s="70">
        <v>0</v>
      </c>
      <c r="R143" s="70">
        <v>0</v>
      </c>
      <c r="S143" s="70">
        <v>8.3726681258582403E-3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1.1622989407436002E-3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2.1282351755580464E-4</v>
      </c>
      <c r="R144" s="70">
        <v>0</v>
      </c>
      <c r="S144" s="70">
        <v>1.3751224582918553E-3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2.3919461717296642E-3</v>
      </c>
      <c r="Q145" s="70">
        <v>0</v>
      </c>
      <c r="R145" s="70">
        <v>0</v>
      </c>
      <c r="S145" s="70">
        <v>2.3919461717341051E-3</v>
      </c>
    </row>
    <row r="146" spans="1:19">
      <c r="A146" t="s">
        <v>228</v>
      </c>
      <c r="B146" s="69" t="s">
        <v>186</v>
      </c>
      <c r="C146" s="70">
        <v>0</v>
      </c>
      <c r="D146" s="70">
        <v>5.7125030026064838E-2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3.4170605689305411E-3</v>
      </c>
      <c r="O146" s="70">
        <v>1.6155972380982764E-2</v>
      </c>
      <c r="P146" s="70">
        <v>1.4074849879719409E-4</v>
      </c>
      <c r="Q146" s="70">
        <v>0</v>
      </c>
      <c r="R146" s="70">
        <v>0</v>
      </c>
      <c r="S146" s="70">
        <v>7.6838811474772228E-2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3.8271619800220869E-3</v>
      </c>
      <c r="H147" s="70">
        <v>0</v>
      </c>
      <c r="I147" s="70">
        <v>0</v>
      </c>
      <c r="J147" s="70">
        <v>0</v>
      </c>
      <c r="K147" s="70">
        <v>3.326288118847498E-3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1.9387166857178784E-3</v>
      </c>
      <c r="R147" s="70">
        <v>5.880178772166289E-4</v>
      </c>
      <c r="S147" s="70">
        <v>9.6801846618106424E-3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1.2782924592522171E-2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9.2162397927531003E-5</v>
      </c>
      <c r="Q148" s="70">
        <v>0</v>
      </c>
      <c r="R148" s="70">
        <v>0</v>
      </c>
      <c r="S148" s="70">
        <v>1.2875086990447926E-2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2.3765292793711534E-3</v>
      </c>
      <c r="O149" s="70">
        <v>0</v>
      </c>
      <c r="P149" s="70">
        <v>0</v>
      </c>
      <c r="Q149" s="70">
        <v>0</v>
      </c>
      <c r="R149" s="70">
        <v>0</v>
      </c>
      <c r="S149" s="70">
        <v>2.3765292793669346E-3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3.0300834943345456E-2</v>
      </c>
      <c r="L150" s="70">
        <v>0</v>
      </c>
      <c r="M150" s="70">
        <v>0</v>
      </c>
      <c r="N150" s="70">
        <v>0</v>
      </c>
      <c r="O150" s="70">
        <v>0</v>
      </c>
      <c r="P150" s="70">
        <v>1.2821490136110114E-3</v>
      </c>
      <c r="Q150" s="70">
        <v>0</v>
      </c>
      <c r="R150" s="70">
        <v>3.9768545048346482E-4</v>
      </c>
      <c r="S150" s="70">
        <v>3.1980669407438711E-2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2.6035410314309004E-3</v>
      </c>
      <c r="P151" s="70">
        <v>0</v>
      </c>
      <c r="Q151" s="70">
        <v>0</v>
      </c>
      <c r="R151" s="70">
        <v>0</v>
      </c>
      <c r="S151" s="70">
        <v>2.603541031433565E-3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2.1649002990517197E-2</v>
      </c>
      <c r="O153" s="70">
        <v>0</v>
      </c>
      <c r="P153" s="70">
        <v>0</v>
      </c>
      <c r="Q153" s="70">
        <v>0</v>
      </c>
      <c r="R153" s="70">
        <v>0</v>
      </c>
      <c r="S153" s="70">
        <v>2.1649002990514532E-2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3.6227172042337941E-3</v>
      </c>
      <c r="S154" s="70">
        <v>3.6227172042373468E-3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2.3716967455283289E-2</v>
      </c>
      <c r="P155" s="70">
        <v>1.0976333708034858E-4</v>
      </c>
      <c r="Q155" s="70">
        <v>9.1412853337113908E-4</v>
      </c>
      <c r="R155" s="70">
        <v>0</v>
      </c>
      <c r="S155" s="70">
        <v>2.474085932573189E-2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5.7946797357733004E-4</v>
      </c>
      <c r="P156" s="70">
        <v>0</v>
      </c>
      <c r="Q156" s="70">
        <v>0</v>
      </c>
      <c r="R156" s="70">
        <v>0</v>
      </c>
      <c r="S156" s="70">
        <v>5.7946797357288915E-4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8.2053079490940206E-5</v>
      </c>
      <c r="Q157" s="70">
        <v>0</v>
      </c>
      <c r="R157" s="70">
        <v>1.3218641879822357E-2</v>
      </c>
      <c r="S157" s="70">
        <v>1.3300694959312409E-2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9.2162397927086914E-5</v>
      </c>
      <c r="Q158" s="70">
        <v>0</v>
      </c>
      <c r="R158" s="70">
        <v>0</v>
      </c>
      <c r="S158" s="70">
        <v>9.2162397926642825E-5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6.0593955793995846E-2</v>
      </c>
      <c r="S159" s="70">
        <v>6.0593955793997623E-2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0.10808576094338423</v>
      </c>
      <c r="D161" s="70">
        <v>0</v>
      </c>
      <c r="E161" s="70">
        <v>0.25555630820955788</v>
      </c>
      <c r="F161" s="70">
        <v>0.9303612662210341</v>
      </c>
      <c r="G161" s="70">
        <v>6.5433621958592703E-3</v>
      </c>
      <c r="H161" s="70">
        <v>0</v>
      </c>
      <c r="I161" s="70">
        <v>0</v>
      </c>
      <c r="J161" s="70">
        <v>0</v>
      </c>
      <c r="K161" s="70">
        <v>0</v>
      </c>
      <c r="L161" s="70">
        <v>2.2241973242643986</v>
      </c>
      <c r="M161" s="70">
        <v>3.4310200220335485E-3</v>
      </c>
      <c r="N161" s="70">
        <v>0</v>
      </c>
      <c r="O161" s="70">
        <v>0.12614024664877554</v>
      </c>
      <c r="P161" s="70">
        <v>0.21760868270385236</v>
      </c>
      <c r="Q161" s="70">
        <v>2.6420872226173842E-4</v>
      </c>
      <c r="R161" s="70">
        <v>0.27576612355198549</v>
      </c>
      <c r="S161" s="70">
        <v>4.1479543034831465</v>
      </c>
    </row>
    <row r="162" spans="1:19">
      <c r="A162" t="s">
        <v>228</v>
      </c>
      <c r="B162" s="69" t="s">
        <v>202</v>
      </c>
      <c r="C162" s="70">
        <v>2.3515976253263293E-4</v>
      </c>
      <c r="D162" s="70">
        <v>0</v>
      </c>
      <c r="E162" s="70">
        <v>1.4974688359714605E-4</v>
      </c>
      <c r="F162" s="70">
        <v>0.29999321760017494</v>
      </c>
      <c r="G162" s="70">
        <v>0</v>
      </c>
      <c r="H162" s="70">
        <v>0</v>
      </c>
      <c r="I162" s="70">
        <v>0</v>
      </c>
      <c r="J162" s="70">
        <v>3.1793235705874778E-3</v>
      </c>
      <c r="K162" s="70">
        <v>0</v>
      </c>
      <c r="L162" s="70">
        <v>5.9006481642674302E-2</v>
      </c>
      <c r="M162" s="70">
        <v>0</v>
      </c>
      <c r="N162" s="70">
        <v>0</v>
      </c>
      <c r="O162" s="70">
        <v>1.9740466571178672E-3</v>
      </c>
      <c r="P162" s="70">
        <v>0.11392873175786233</v>
      </c>
      <c r="Q162" s="70">
        <v>0</v>
      </c>
      <c r="R162" s="70">
        <v>0.85019048229420591</v>
      </c>
      <c r="S162" s="70">
        <v>1.328657190168741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4.2266137875485388E-2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1.524926759497891E-2</v>
      </c>
      <c r="Q163" s="70">
        <v>5.3911145413421124E-4</v>
      </c>
      <c r="R163" s="70">
        <v>0.16146896784331943</v>
      </c>
      <c r="S163" s="70">
        <v>0.21952348476791883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0.13693485718657072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4.027994059914608E-3</v>
      </c>
      <c r="P164" s="70">
        <v>1.6099889525831301E-3</v>
      </c>
      <c r="Q164" s="70">
        <v>0</v>
      </c>
      <c r="R164" s="70">
        <v>0.12160430111821263</v>
      </c>
      <c r="S164" s="70">
        <v>0.26417714131729042</v>
      </c>
    </row>
    <row r="165" spans="1:19">
      <c r="A165" t="s">
        <v>228</v>
      </c>
      <c r="B165" s="69" t="s">
        <v>205</v>
      </c>
      <c r="C165" s="70">
        <v>1.3944168430582993E-3</v>
      </c>
      <c r="D165" s="70">
        <v>0</v>
      </c>
      <c r="E165" s="70">
        <v>3.0555486388594844E-4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0.19904731572074752</v>
      </c>
      <c r="M165" s="70">
        <v>0</v>
      </c>
      <c r="N165" s="70">
        <v>0</v>
      </c>
      <c r="O165" s="70">
        <v>0</v>
      </c>
      <c r="P165" s="70">
        <v>4.8385709712075897E-2</v>
      </c>
      <c r="Q165" s="70">
        <v>0</v>
      </c>
      <c r="R165" s="70">
        <v>0.77038512452321406</v>
      </c>
      <c r="S165" s="70">
        <v>1.0195181216629834</v>
      </c>
    </row>
    <row r="166" spans="1:19">
      <c r="A166" t="s">
        <v>228</v>
      </c>
      <c r="B166" s="69" t="s">
        <v>206</v>
      </c>
      <c r="C166" s="70">
        <v>4.4375551148112535E-5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3.8159202942509296E-3</v>
      </c>
      <c r="M166" s="70">
        <v>0</v>
      </c>
      <c r="N166" s="70">
        <v>0</v>
      </c>
      <c r="O166" s="70">
        <v>0</v>
      </c>
      <c r="P166" s="70">
        <v>0.20616781736358858</v>
      </c>
      <c r="Q166" s="70">
        <v>0</v>
      </c>
      <c r="R166" s="70">
        <v>3.2603549219132333E-3</v>
      </c>
      <c r="S166" s="70">
        <v>0.21328846813089797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3.6408225922849091E-2</v>
      </c>
      <c r="Q167" s="70">
        <v>0</v>
      </c>
      <c r="R167" s="70">
        <v>0.23862930125778803</v>
      </c>
      <c r="S167" s="70">
        <v>0.27503752718062913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1.6541288998231263E-2</v>
      </c>
      <c r="Q168" s="70">
        <v>0</v>
      </c>
      <c r="R168" s="70">
        <v>0.36291311983246999</v>
      </c>
      <c r="S168" s="70">
        <v>0.37945440883071058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4.9102512031273804E-4</v>
      </c>
      <c r="Q169" s="70">
        <v>0</v>
      </c>
      <c r="R169" s="70">
        <v>6.5750769509577367E-2</v>
      </c>
      <c r="S169" s="70">
        <v>6.6241794629888773E-2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9.6785880766674381E-3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4.4690726614948773E-5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9.7232788032783901E-3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2.6351584910200287E-4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2.6351584909889425E-4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3.153915367116511E-2</v>
      </c>
      <c r="S173" s="70">
        <v>3.1539153671175768E-2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5.2415570412378543E-4</v>
      </c>
      <c r="S177" s="70">
        <v>5.2415570412733814E-4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2.5078735100469984E-4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2.1507189457814491E-5</v>
      </c>
      <c r="Q178" s="70">
        <v>0</v>
      </c>
      <c r="R178" s="70">
        <v>0</v>
      </c>
      <c r="S178" s="70">
        <v>2.722945404514121E-4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3.395054043164869E-5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9.862303906480463E-3</v>
      </c>
      <c r="M179" s="70">
        <v>0</v>
      </c>
      <c r="N179" s="70">
        <v>0</v>
      </c>
      <c r="O179" s="70">
        <v>4.4755489554626493E-4</v>
      </c>
      <c r="P179" s="70">
        <v>8.2582849291368277E-4</v>
      </c>
      <c r="Q179" s="70">
        <v>5.990127268162837E-5</v>
      </c>
      <c r="R179" s="70">
        <v>5.8682315702789367E-3</v>
      </c>
      <c r="S179" s="70">
        <v>1.7097770678333291E-2</v>
      </c>
    </row>
    <row r="180" spans="1:19">
      <c r="A180" t="s">
        <v>228</v>
      </c>
      <c r="B180" s="69" t="s">
        <v>220</v>
      </c>
      <c r="C180" s="70">
        <v>1.2432001266327042E-5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2.7501605729534084E-3</v>
      </c>
      <c r="Q180" s="70">
        <v>0</v>
      </c>
      <c r="R180" s="70">
        <v>9.0168569101152229E-3</v>
      </c>
      <c r="S180" s="70">
        <v>1.1779449484336624E-2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2.0814153704318272E-4</v>
      </c>
      <c r="Q181" s="70">
        <v>0</v>
      </c>
      <c r="R181" s="70">
        <v>0</v>
      </c>
      <c r="S181" s="70">
        <v>2.081415370440709E-4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1.8775883752609503E-2</v>
      </c>
      <c r="N54" s="70">
        <v>0</v>
      </c>
      <c r="O54" s="70">
        <v>0</v>
      </c>
      <c r="P54" s="70">
        <v>0</v>
      </c>
      <c r="Q54" s="70">
        <v>7.0029479830688371E-3</v>
      </c>
      <c r="R54" s="70">
        <v>0</v>
      </c>
      <c r="S54" s="70">
        <v>2.577883173567834E-2</v>
      </c>
    </row>
    <row r="55" spans="1:19">
      <c r="A55" t="s">
        <v>228</v>
      </c>
      <c r="B55" s="69" t="s">
        <v>94</v>
      </c>
      <c r="C55" s="70">
        <v>9.220607782327711E-5</v>
      </c>
      <c r="D55" s="70">
        <v>0</v>
      </c>
      <c r="E55" s="70">
        <v>2.5165331033826606E-4</v>
      </c>
      <c r="F55" s="70">
        <v>0.36346182282177231</v>
      </c>
      <c r="G55" s="70">
        <v>2.7896474630041989E-3</v>
      </c>
      <c r="H55" s="70">
        <v>0</v>
      </c>
      <c r="I55" s="70">
        <v>0</v>
      </c>
      <c r="J55" s="70">
        <v>6.4909376946658812E-2</v>
      </c>
      <c r="K55" s="70">
        <v>0</v>
      </c>
      <c r="L55" s="70">
        <v>5.3231078910630378E-2</v>
      </c>
      <c r="M55" s="70">
        <v>9.1258970580691996E-3</v>
      </c>
      <c r="N55" s="70">
        <v>0</v>
      </c>
      <c r="O55" s="70">
        <v>2.5383082926090404E-2</v>
      </c>
      <c r="P55" s="70">
        <v>4.8056006811215838E-3</v>
      </c>
      <c r="Q55" s="70">
        <v>4.3450849980882986E-4</v>
      </c>
      <c r="R55" s="70">
        <v>4.4277262073060458E-2</v>
      </c>
      <c r="S55" s="70">
        <v>0.56876213676837772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1.7302696583861948E-2</v>
      </c>
      <c r="Q56" s="70">
        <v>0</v>
      </c>
      <c r="R56" s="70">
        <v>4.8667839306072519E-2</v>
      </c>
      <c r="S56" s="70">
        <v>6.5970535889934512E-2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3.3787608932539549E-3</v>
      </c>
      <c r="O57" s="70">
        <v>9.1009351490500795E-2</v>
      </c>
      <c r="P57" s="70">
        <v>0</v>
      </c>
      <c r="Q57" s="70">
        <v>0</v>
      </c>
      <c r="R57" s="70">
        <v>0</v>
      </c>
      <c r="S57" s="70">
        <v>0.15275786612901665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3.2101020124724634E-3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6.2751174416211614E-2</v>
      </c>
      <c r="P58" s="70">
        <v>1.5810524730969465E-3</v>
      </c>
      <c r="Q58" s="70">
        <v>3.5761831566171864E-4</v>
      </c>
      <c r="R58" s="70">
        <v>4.4864045179948797E-2</v>
      </c>
      <c r="S58" s="70">
        <v>0.11276399239739154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0.90796678599453773</v>
      </c>
      <c r="G59" s="70">
        <v>1.9132764111525324E-2</v>
      </c>
      <c r="H59" s="70">
        <v>0</v>
      </c>
      <c r="I59" s="70">
        <v>0</v>
      </c>
      <c r="J59" s="70">
        <v>0.53153781866561811</v>
      </c>
      <c r="K59" s="70">
        <v>0</v>
      </c>
      <c r="L59" s="70">
        <v>0</v>
      </c>
      <c r="M59" s="70">
        <v>0</v>
      </c>
      <c r="N59" s="70">
        <v>1.386759039247332E-2</v>
      </c>
      <c r="O59" s="70">
        <v>8.8223139160082259E-2</v>
      </c>
      <c r="P59" s="70">
        <v>1.14144247774342E-2</v>
      </c>
      <c r="Q59" s="70">
        <v>0.24995844976671469</v>
      </c>
      <c r="R59" s="70">
        <v>0.64577597984373214</v>
      </c>
      <c r="S59" s="70">
        <v>2.4678769527121185</v>
      </c>
    </row>
    <row r="60" spans="1:19">
      <c r="A60" t="s">
        <v>230</v>
      </c>
      <c r="B60" s="69" t="s">
        <v>99</v>
      </c>
      <c r="C60" s="70">
        <v>1.8185270556170183E-3</v>
      </c>
      <c r="D60" s="70">
        <v>1.140619098491538E-2</v>
      </c>
      <c r="E60" s="70">
        <v>0.13682970330301231</v>
      </c>
      <c r="F60" s="70">
        <v>2.3791664754371071</v>
      </c>
      <c r="G60" s="70">
        <v>0</v>
      </c>
      <c r="H60" s="70">
        <v>0</v>
      </c>
      <c r="I60" s="70">
        <v>0.366487401234384</v>
      </c>
      <c r="J60" s="70">
        <v>0.95065908252142395</v>
      </c>
      <c r="K60" s="70">
        <v>0.26113140000000001</v>
      </c>
      <c r="L60" s="70">
        <v>4.0531367483280132</v>
      </c>
      <c r="M60" s="70">
        <v>0.74606874524736622</v>
      </c>
      <c r="N60" s="70">
        <v>0.34654107509758381</v>
      </c>
      <c r="O60" s="70">
        <v>0.76483228100376033</v>
      </c>
      <c r="P60" s="70">
        <v>6.0123443631119877E-3</v>
      </c>
      <c r="Q60" s="70">
        <v>0.48543384265973538</v>
      </c>
      <c r="R60" s="70">
        <v>0.61241987451382895</v>
      </c>
      <c r="S60" s="70">
        <v>11.121943691749859</v>
      </c>
    </row>
    <row r="61" spans="1:19">
      <c r="A61" t="s">
        <v>228</v>
      </c>
      <c r="B61" s="69" t="s">
        <v>101</v>
      </c>
      <c r="C61" s="70">
        <v>5.1393735174932315E-4</v>
      </c>
      <c r="D61" s="70">
        <v>0.83508536370867825</v>
      </c>
      <c r="E61" s="70">
        <v>2.1587797040037687E-2</v>
      </c>
      <c r="F61" s="70">
        <v>7.1239815763432652</v>
      </c>
      <c r="G61" s="70">
        <v>1.2384470924912889</v>
      </c>
      <c r="H61" s="70">
        <v>0.23911698988049795</v>
      </c>
      <c r="I61" s="70">
        <v>0</v>
      </c>
      <c r="J61" s="70">
        <v>6.462675874827073E-2</v>
      </c>
      <c r="K61" s="70">
        <v>2.5217869782230284E-2</v>
      </c>
      <c r="L61" s="70">
        <v>1.5619724993938711E-2</v>
      </c>
      <c r="M61" s="70">
        <v>0.63030536644116575</v>
      </c>
      <c r="N61" s="70">
        <v>0.2275364219899656</v>
      </c>
      <c r="O61" s="70">
        <v>0.40413750755693623</v>
      </c>
      <c r="P61" s="70">
        <v>0.12056505128461113</v>
      </c>
      <c r="Q61" s="70">
        <v>0.33611720572984904</v>
      </c>
      <c r="R61" s="70">
        <v>0.84900372616879993</v>
      </c>
      <c r="S61" s="70">
        <v>12.13186238951128</v>
      </c>
    </row>
    <row r="62" spans="1:19">
      <c r="A62" t="s">
        <v>228</v>
      </c>
      <c r="B62" s="69" t="s">
        <v>102</v>
      </c>
      <c r="C62" s="70">
        <v>6.3358175822578064E-2</v>
      </c>
      <c r="D62" s="70">
        <v>0</v>
      </c>
      <c r="E62" s="70">
        <v>0.13700763610623609</v>
      </c>
      <c r="F62" s="70">
        <v>4.6598530595438401</v>
      </c>
      <c r="G62" s="70">
        <v>0</v>
      </c>
      <c r="H62" s="70">
        <v>0</v>
      </c>
      <c r="I62" s="70">
        <v>0</v>
      </c>
      <c r="J62" s="70">
        <v>0.96140836902529458</v>
      </c>
      <c r="K62" s="70">
        <v>4.8408679274655197E-3</v>
      </c>
      <c r="L62" s="70">
        <v>0.25581464132500553</v>
      </c>
      <c r="M62" s="70">
        <v>2.5954337786014525E-2</v>
      </c>
      <c r="N62" s="70">
        <v>1.388610462280826E-2</v>
      </c>
      <c r="O62" s="70">
        <v>0.1673304075990536</v>
      </c>
      <c r="P62" s="70">
        <v>7.1523175990416521E-2</v>
      </c>
      <c r="Q62" s="70">
        <v>3.4374693509575671E-4</v>
      </c>
      <c r="R62" s="70">
        <v>1.2054126798268783E-3</v>
      </c>
      <c r="S62" s="70">
        <v>6.3625259353636352</v>
      </c>
    </row>
    <row r="63" spans="1:19">
      <c r="A63" t="s">
        <v>228</v>
      </c>
      <c r="B63" s="69" t="s">
        <v>103</v>
      </c>
      <c r="C63" s="70">
        <v>5.9616859264591052E-2</v>
      </c>
      <c r="D63" s="70">
        <v>0</v>
      </c>
      <c r="E63" s="70">
        <v>3.4251909026559002E-2</v>
      </c>
      <c r="F63" s="70">
        <v>5.1080564615601585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6.3953660331250717E-2</v>
      </c>
      <c r="M63" s="70">
        <v>0.58281143189087214</v>
      </c>
      <c r="N63" s="70">
        <v>9.8401105526912946E-4</v>
      </c>
      <c r="O63" s="70">
        <v>6.9518333162061463E-2</v>
      </c>
      <c r="P63" s="70">
        <v>1.9489038855234619E-2</v>
      </c>
      <c r="Q63" s="70">
        <v>0.11756681365972188</v>
      </c>
      <c r="R63" s="70">
        <v>0.62725973848151506</v>
      </c>
      <c r="S63" s="70">
        <v>6.7085582663976311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4.1423214428617794E-2</v>
      </c>
      <c r="F64" s="70">
        <v>0</v>
      </c>
      <c r="G64" s="70">
        <v>0</v>
      </c>
      <c r="H64" s="70">
        <v>9.3489180460260002E-4</v>
      </c>
      <c r="I64" s="70">
        <v>0.27486555092578796</v>
      </c>
      <c r="J64" s="70">
        <v>0</v>
      </c>
      <c r="K64" s="70">
        <v>0</v>
      </c>
      <c r="L64" s="70">
        <v>0</v>
      </c>
      <c r="M64" s="70">
        <v>0</v>
      </c>
      <c r="N64" s="70">
        <v>0.17261554964537973</v>
      </c>
      <c r="O64" s="70">
        <v>0.29021968370886464</v>
      </c>
      <c r="P64" s="70">
        <v>3.1939447164558432E-2</v>
      </c>
      <c r="Q64" s="70">
        <v>5.042367189456165E-4</v>
      </c>
      <c r="R64" s="70">
        <v>0.40406079012587393</v>
      </c>
      <c r="S64" s="70">
        <v>1.216563364522635</v>
      </c>
    </row>
    <row r="65" spans="1:19">
      <c r="A65" t="s">
        <v>228</v>
      </c>
      <c r="B65" s="69" t="s">
        <v>105</v>
      </c>
      <c r="C65" s="70">
        <v>1.9155861508840855E-2</v>
      </c>
      <c r="D65" s="70">
        <v>0.59094582815828689</v>
      </c>
      <c r="E65" s="70">
        <v>0</v>
      </c>
      <c r="F65" s="70">
        <v>8.5633281277015527E-2</v>
      </c>
      <c r="G65" s="70">
        <v>0.87508076681240232</v>
      </c>
      <c r="H65" s="70">
        <v>0.17176313032555934</v>
      </c>
      <c r="I65" s="70">
        <v>0</v>
      </c>
      <c r="J65" s="70">
        <v>3.2955925288189469E-3</v>
      </c>
      <c r="K65" s="70">
        <v>0.19584855000000001</v>
      </c>
      <c r="L65" s="70">
        <v>7.7343606843702339E-2</v>
      </c>
      <c r="M65" s="70">
        <v>5.5599729579070001E-4</v>
      </c>
      <c r="N65" s="70">
        <v>0.24445805649653207</v>
      </c>
      <c r="O65" s="70">
        <v>0.23566453204242155</v>
      </c>
      <c r="P65" s="70">
        <v>4.3481042696683847E-2</v>
      </c>
      <c r="Q65" s="70">
        <v>0.14962324381700975</v>
      </c>
      <c r="R65" s="70">
        <v>0.15496024102514294</v>
      </c>
      <c r="S65" s="70">
        <v>2.8478097308282031</v>
      </c>
    </row>
    <row r="66" spans="1:19">
      <c r="A66" t="s">
        <v>228</v>
      </c>
      <c r="B66" s="69" t="s">
        <v>106</v>
      </c>
      <c r="C66" s="70">
        <v>0</v>
      </c>
      <c r="D66" s="70">
        <v>3.321874018986648E-3</v>
      </c>
      <c r="E66" s="70">
        <v>0</v>
      </c>
      <c r="F66" s="70">
        <v>0</v>
      </c>
      <c r="G66" s="70">
        <v>1.4180669422688919E-2</v>
      </c>
      <c r="H66" s="70">
        <v>4.9302053708788041E-2</v>
      </c>
      <c r="I66" s="70">
        <v>0</v>
      </c>
      <c r="J66" s="70">
        <v>0</v>
      </c>
      <c r="K66" s="70">
        <v>1.7050015100680826E-3</v>
      </c>
      <c r="L66" s="70">
        <v>0</v>
      </c>
      <c r="M66" s="70">
        <v>0</v>
      </c>
      <c r="N66" s="70">
        <v>0</v>
      </c>
      <c r="O66" s="70">
        <v>4.3581913982509768E-2</v>
      </c>
      <c r="P66" s="70">
        <v>8.3321123739972802E-3</v>
      </c>
      <c r="Q66" s="70">
        <v>1.1966011681658895E-2</v>
      </c>
      <c r="R66" s="70">
        <v>0</v>
      </c>
      <c r="S66" s="70">
        <v>0.13238963669869719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3.9778306416913267E-3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1.6108584464791909E-2</v>
      </c>
      <c r="O67" s="70">
        <v>2.8996660175879541E-3</v>
      </c>
      <c r="P67" s="70">
        <v>0.20034447246173098</v>
      </c>
      <c r="Q67" s="70">
        <v>0</v>
      </c>
      <c r="R67" s="70">
        <v>6.8336583090689018E-3</v>
      </c>
      <c r="S67" s="70">
        <v>0.23016421189487346</v>
      </c>
    </row>
    <row r="68" spans="1:19">
      <c r="A68" t="s">
        <v>228</v>
      </c>
      <c r="B68" s="69" t="s">
        <v>108</v>
      </c>
      <c r="C68" s="70">
        <v>0</v>
      </c>
      <c r="D68" s="70">
        <v>8.4539496115831891E-3</v>
      </c>
      <c r="E68" s="70">
        <v>0</v>
      </c>
      <c r="F68" s="70">
        <v>0</v>
      </c>
      <c r="G68" s="70">
        <v>0.29384878117859659</v>
      </c>
      <c r="H68" s="70">
        <v>0</v>
      </c>
      <c r="I68" s="70">
        <v>0</v>
      </c>
      <c r="J68" s="70">
        <v>0</v>
      </c>
      <c r="K68" s="70">
        <v>4.3391160445589994E-3</v>
      </c>
      <c r="L68" s="70">
        <v>0</v>
      </c>
      <c r="M68" s="70">
        <v>0</v>
      </c>
      <c r="N68" s="70">
        <v>2.7213137834132928E-2</v>
      </c>
      <c r="O68" s="70">
        <v>2.5676487902779321E-3</v>
      </c>
      <c r="P68" s="70">
        <v>5.2441975504047278E-4</v>
      </c>
      <c r="Q68" s="70">
        <v>9.2769478974608077E-4</v>
      </c>
      <c r="R68" s="70">
        <v>2.3682476858131629E-2</v>
      </c>
      <c r="S68" s="70">
        <v>0.36155722486206088</v>
      </c>
    </row>
    <row r="69" spans="1:19">
      <c r="A69" t="s">
        <v>228</v>
      </c>
      <c r="B69" s="69" t="s">
        <v>109</v>
      </c>
      <c r="C69" s="70">
        <v>0</v>
      </c>
      <c r="D69" s="70">
        <v>0.17518092520613204</v>
      </c>
      <c r="E69" s="70">
        <v>1.2063860755559708E-2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3.4406493789722603E-3</v>
      </c>
      <c r="O69" s="70">
        <v>7.1229402083484938E-2</v>
      </c>
      <c r="P69" s="70">
        <v>1.004860655699602E-2</v>
      </c>
      <c r="Q69" s="70">
        <v>6.3847519043975787E-3</v>
      </c>
      <c r="R69" s="70">
        <v>7.1098250941847851E-4</v>
      </c>
      <c r="S69" s="70">
        <v>0.27905917839495942</v>
      </c>
    </row>
    <row r="70" spans="1:19">
      <c r="A70" t="s">
        <v>228</v>
      </c>
      <c r="B70" s="69" t="s">
        <v>110</v>
      </c>
      <c r="C70" s="70">
        <v>5.57884387011226E-3</v>
      </c>
      <c r="D70" s="70">
        <v>0</v>
      </c>
      <c r="E70" s="70">
        <v>3.5883897955640842E-4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8.9914229228565401E-2</v>
      </c>
      <c r="L70" s="70">
        <v>9.842868649124803E-2</v>
      </c>
      <c r="M70" s="70">
        <v>0</v>
      </c>
      <c r="N70" s="70">
        <v>7.1296396265772888E-2</v>
      </c>
      <c r="O70" s="70">
        <v>0.1379941862560119</v>
      </c>
      <c r="P70" s="70">
        <v>1.6495693483898677E-2</v>
      </c>
      <c r="Q70" s="70">
        <v>0</v>
      </c>
      <c r="R70" s="70">
        <v>4.3661207002055669E-2</v>
      </c>
      <c r="S70" s="70">
        <v>0.46372808157722289</v>
      </c>
    </row>
    <row r="71" spans="1:19">
      <c r="A71" t="s">
        <v>228</v>
      </c>
      <c r="B71" s="69" t="s">
        <v>111</v>
      </c>
      <c r="C71" s="70">
        <v>1.3147903689614271E-4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1.7522271580997728E-2</v>
      </c>
      <c r="P71" s="70">
        <v>9.4976692069037583E-4</v>
      </c>
      <c r="Q71" s="70">
        <v>0</v>
      </c>
      <c r="R71" s="70">
        <v>0</v>
      </c>
      <c r="S71" s="70">
        <v>1.86035175385868E-2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1.5433842527180275E-2</v>
      </c>
      <c r="P72" s="70">
        <v>1.8628402287040102E-2</v>
      </c>
      <c r="Q72" s="70">
        <v>0</v>
      </c>
      <c r="R72" s="70">
        <v>0</v>
      </c>
      <c r="S72" s="70">
        <v>3.4062244814222709E-2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3.0701727508548549E-2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5.7324917310210388E-2</v>
      </c>
      <c r="M73" s="70">
        <v>0</v>
      </c>
      <c r="N73" s="70">
        <v>0</v>
      </c>
      <c r="O73" s="70">
        <v>0</v>
      </c>
      <c r="P73" s="70">
        <v>1.7145456935479753E-2</v>
      </c>
      <c r="Q73" s="70">
        <v>0</v>
      </c>
      <c r="R73" s="70">
        <v>6.9451504966228761E-2</v>
      </c>
      <c r="S73" s="70">
        <v>0.17462360672046628</v>
      </c>
    </row>
    <row r="74" spans="1:19">
      <c r="A74" t="s">
        <v>228</v>
      </c>
      <c r="B74" s="69" t="s">
        <v>114</v>
      </c>
      <c r="C74" s="70">
        <v>1.4197788567311576E-2</v>
      </c>
      <c r="D74" s="70">
        <v>0</v>
      </c>
      <c r="E74" s="70">
        <v>0.63619459276230061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3.42655283580795E-3</v>
      </c>
      <c r="N74" s="70">
        <v>0</v>
      </c>
      <c r="O74" s="70">
        <v>0.31981676466260511</v>
      </c>
      <c r="P74" s="70">
        <v>0.12588676320347492</v>
      </c>
      <c r="Q74" s="70">
        <v>0</v>
      </c>
      <c r="R74" s="70">
        <v>0</v>
      </c>
      <c r="S74" s="70">
        <v>1.0995224620314943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0.52774890277472153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1.1878746045527029</v>
      </c>
      <c r="M75" s="70">
        <v>0</v>
      </c>
      <c r="N75" s="70">
        <v>0</v>
      </c>
      <c r="O75" s="70">
        <v>4.6936729269098088E-3</v>
      </c>
      <c r="P75" s="70">
        <v>1.6019265901833224E-3</v>
      </c>
      <c r="Q75" s="70">
        <v>0</v>
      </c>
      <c r="R75" s="70">
        <v>0</v>
      </c>
      <c r="S75" s="70">
        <v>1.721919106844517</v>
      </c>
    </row>
    <row r="76" spans="1:19">
      <c r="A76" t="s">
        <v>228</v>
      </c>
      <c r="B76" s="69" t="s">
        <v>116</v>
      </c>
      <c r="C76" s="70">
        <v>0.29420352041073294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2.0310390015890967E-2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5.5140340430041013E-3</v>
      </c>
      <c r="Q76" s="70">
        <v>0</v>
      </c>
      <c r="R76" s="70">
        <v>0</v>
      </c>
      <c r="S76" s="70">
        <v>0.32002794446962923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9.7261280671046446E-2</v>
      </c>
      <c r="P77" s="70">
        <v>8.6478901112074791E-4</v>
      </c>
      <c r="Q77" s="70">
        <v>0</v>
      </c>
      <c r="R77" s="70">
        <v>0</v>
      </c>
      <c r="S77" s="70">
        <v>9.8126069682173522E-2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1.2141210871341457E-4</v>
      </c>
      <c r="N78" s="70">
        <v>0</v>
      </c>
      <c r="O78" s="70">
        <v>0</v>
      </c>
      <c r="P78" s="70">
        <v>0.11426062723961572</v>
      </c>
      <c r="Q78" s="70">
        <v>0</v>
      </c>
      <c r="R78" s="70">
        <v>1.3938893008402786E-4</v>
      </c>
      <c r="S78" s="70">
        <v>0.11452142827841527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1.8699582416346061E-2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1.8699582416346061E-2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7.1965249006389342E-4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4.7771757947365767E-3</v>
      </c>
      <c r="Q80" s="70">
        <v>0</v>
      </c>
      <c r="R80" s="70">
        <v>2.8883874233285312E-3</v>
      </c>
      <c r="S80" s="70">
        <v>8.3852157081238943E-3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4.0848804428318175E-2</v>
      </c>
      <c r="S81" s="70">
        <v>4.0848804428321728E-2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1.8606661446118888E-3</v>
      </c>
      <c r="O82" s="70">
        <v>0</v>
      </c>
      <c r="P82" s="70">
        <v>0.10001173149545062</v>
      </c>
      <c r="Q82" s="70">
        <v>0</v>
      </c>
      <c r="R82" s="70">
        <v>0</v>
      </c>
      <c r="S82" s="70">
        <v>0.10187239764006506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2.4514951725196354E-2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6.7438720906820571E-4</v>
      </c>
      <c r="Q83" s="70">
        <v>0</v>
      </c>
      <c r="R83" s="70">
        <v>0</v>
      </c>
      <c r="S83" s="70">
        <v>2.5189338934261229E-2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4.8063588492621712E-3</v>
      </c>
      <c r="N84" s="70">
        <v>1.4141062699051243E-3</v>
      </c>
      <c r="O84" s="70">
        <v>0</v>
      </c>
      <c r="P84" s="70">
        <v>1.5264436119923896E-3</v>
      </c>
      <c r="Q84" s="70">
        <v>0</v>
      </c>
      <c r="R84" s="70">
        <v>0</v>
      </c>
      <c r="S84" s="70">
        <v>7.7469087311570206E-3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2.2486761349976483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5.5389050078274771E-2</v>
      </c>
      <c r="N85" s="70">
        <v>0</v>
      </c>
      <c r="O85" s="70">
        <v>0</v>
      </c>
      <c r="P85" s="70">
        <v>0</v>
      </c>
      <c r="Q85" s="70">
        <v>1.4235599946606614E-2</v>
      </c>
      <c r="R85" s="70">
        <v>0</v>
      </c>
      <c r="S85" s="70">
        <v>2.3183007850225366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4.223741006525028E-2</v>
      </c>
      <c r="N86" s="70">
        <v>0</v>
      </c>
      <c r="O86" s="70">
        <v>0</v>
      </c>
      <c r="P86" s="70">
        <v>4.5860173413291072E-2</v>
      </c>
      <c r="Q86" s="70">
        <v>1.1354419674911576E-2</v>
      </c>
      <c r="R86" s="70">
        <v>0.14595261317192731</v>
      </c>
      <c r="S86" s="70">
        <v>0.24540461632538069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1.0301582799229436E-2</v>
      </c>
      <c r="N87" s="70">
        <v>0</v>
      </c>
      <c r="O87" s="70">
        <v>0</v>
      </c>
      <c r="P87" s="70">
        <v>2.5503059018805452E-4</v>
      </c>
      <c r="Q87" s="70">
        <v>0</v>
      </c>
      <c r="R87" s="70">
        <v>0</v>
      </c>
      <c r="S87" s="70">
        <v>1.0556613389418601E-2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0.94593638177040162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3.6528327254390369E-3</v>
      </c>
      <c r="N88" s="70">
        <v>0</v>
      </c>
      <c r="O88" s="70">
        <v>0</v>
      </c>
      <c r="P88" s="70">
        <v>0</v>
      </c>
      <c r="Q88" s="70">
        <v>0</v>
      </c>
      <c r="R88" s="70">
        <v>1.4473845061551138E-3</v>
      </c>
      <c r="S88" s="70">
        <v>0.95567548957799175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4.2095678059488773E-2</v>
      </c>
      <c r="N89" s="70">
        <v>0</v>
      </c>
      <c r="O89" s="70">
        <v>3.2883572748463319E-2</v>
      </c>
      <c r="P89" s="70">
        <v>3.614571638022035E-5</v>
      </c>
      <c r="Q89" s="70">
        <v>6.9224917278358777E-3</v>
      </c>
      <c r="R89" s="70">
        <v>2.0403562687073329E-2</v>
      </c>
      <c r="S89" s="70">
        <v>0.1023414509392353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8.6863157423522352E-4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7.6363458771306902E-3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9.4995672116056085E-3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2.6754531087750166E-2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0.20229969880964305</v>
      </c>
      <c r="S91" s="70">
        <v>0.2376835888503237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5.5387576121233018E-3</v>
      </c>
      <c r="N92" s="70">
        <v>0</v>
      </c>
      <c r="O92" s="70">
        <v>5.2900561941591207E-3</v>
      </c>
      <c r="P92" s="70">
        <v>3.8660380565589625E-2</v>
      </c>
      <c r="Q92" s="70">
        <v>0</v>
      </c>
      <c r="R92" s="70">
        <v>0</v>
      </c>
      <c r="S92" s="70">
        <v>5.3014751209630617E-2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2.2114868764759876E-3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9.0364290949995763E-6</v>
      </c>
      <c r="Q93" s="70">
        <v>1.3529587778116081E-4</v>
      </c>
      <c r="R93" s="70">
        <v>0</v>
      </c>
      <c r="S93" s="70">
        <v>2.3558191833501496E-3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0.71891165014550396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1.4672526434464803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1.6311366779544478E-2</v>
      </c>
      <c r="S94" s="70">
        <v>2.2175864040555595</v>
      </c>
    </row>
    <row r="95" spans="1:19">
      <c r="A95" t="s">
        <v>228</v>
      </c>
      <c r="B95" s="69" t="s">
        <v>135</v>
      </c>
      <c r="C95" s="70">
        <v>8.1029147108546695E-4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1.8942940860990021E-2</v>
      </c>
      <c r="O95" s="70">
        <v>0</v>
      </c>
      <c r="P95" s="70">
        <v>1.7942505604116032E-3</v>
      </c>
      <c r="Q95" s="70">
        <v>0</v>
      </c>
      <c r="R95" s="70">
        <v>4.3668398549359111E-3</v>
      </c>
      <c r="S95" s="70">
        <v>2.5914322747418339E-2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2.4212038585598172E-3</v>
      </c>
      <c r="O96" s="70">
        <v>0</v>
      </c>
      <c r="P96" s="70">
        <v>0</v>
      </c>
      <c r="Q96" s="70">
        <v>0</v>
      </c>
      <c r="R96" s="70">
        <v>1.3958868748676245E-2</v>
      </c>
      <c r="S96" s="70">
        <v>1.6380072607233842E-2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0.16653666407479761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1.1651546322899442E-3</v>
      </c>
      <c r="P97" s="70">
        <v>2.5503059018805452E-4</v>
      </c>
      <c r="Q97" s="70">
        <v>0</v>
      </c>
      <c r="R97" s="70">
        <v>3.5879041678708923E-2</v>
      </c>
      <c r="S97" s="70">
        <v>0.20383589097598076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6.6074141602754155E-2</v>
      </c>
      <c r="Q98" s="70">
        <v>2.5649716420506063E-2</v>
      </c>
      <c r="R98" s="70">
        <v>0</v>
      </c>
      <c r="S98" s="70">
        <v>9.1723858023257776E-2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4.8363212702583258E-2</v>
      </c>
      <c r="N99" s="70">
        <v>0</v>
      </c>
      <c r="O99" s="70">
        <v>1.2640187707013695E-2</v>
      </c>
      <c r="P99" s="70">
        <v>1.0686792082161833E-3</v>
      </c>
      <c r="Q99" s="70">
        <v>2.8897994397190097E-3</v>
      </c>
      <c r="R99" s="70">
        <v>0</v>
      </c>
      <c r="S99" s="70">
        <v>6.4961879057534588E-2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5.5326756886836748E-2</v>
      </c>
      <c r="N100" s="70">
        <v>3.8856520216943302E-3</v>
      </c>
      <c r="O100" s="70">
        <v>0</v>
      </c>
      <c r="P100" s="70">
        <v>6.8281045249984906E-4</v>
      </c>
      <c r="Q100" s="70">
        <v>0</v>
      </c>
      <c r="R100" s="70">
        <v>0.15011410413585402</v>
      </c>
      <c r="S100" s="70">
        <v>0.21000932349688384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3.1367387506094579E-2</v>
      </c>
      <c r="I101" s="70">
        <v>0</v>
      </c>
      <c r="J101" s="70">
        <v>0</v>
      </c>
      <c r="K101" s="70">
        <v>0</v>
      </c>
      <c r="L101" s="70">
        <v>0</v>
      </c>
      <c r="M101" s="70">
        <v>6.8712322323229991E-3</v>
      </c>
      <c r="N101" s="70">
        <v>2.049825406989747E-2</v>
      </c>
      <c r="O101" s="70">
        <v>8.7154408911409575E-3</v>
      </c>
      <c r="P101" s="70">
        <v>8.5846076403051086E-5</v>
      </c>
      <c r="Q101" s="70">
        <v>3.5368111958957282E-2</v>
      </c>
      <c r="R101" s="70">
        <v>0.42831684966128503</v>
      </c>
      <c r="S101" s="70">
        <v>0.53122312239610636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7.8359009165085425E-5</v>
      </c>
      <c r="F102" s="70">
        <v>0</v>
      </c>
      <c r="G102" s="70">
        <v>0</v>
      </c>
      <c r="H102" s="70">
        <v>0</v>
      </c>
      <c r="I102" s="70">
        <v>5.0901027949220135E-2</v>
      </c>
      <c r="J102" s="70">
        <v>0</v>
      </c>
      <c r="K102" s="70">
        <v>0</v>
      </c>
      <c r="L102" s="70">
        <v>0</v>
      </c>
      <c r="M102" s="70">
        <v>0</v>
      </c>
      <c r="N102" s="70">
        <v>1.4043368776222032E-3</v>
      </c>
      <c r="O102" s="70">
        <v>9.606542657330408E-3</v>
      </c>
      <c r="P102" s="70">
        <v>3.6264842076978443E-3</v>
      </c>
      <c r="Q102" s="70">
        <v>1.2632878332599073E-3</v>
      </c>
      <c r="R102" s="70">
        <v>1.6008172720297864E-2</v>
      </c>
      <c r="S102" s="70">
        <v>8.2888211254591226E-2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4.6353093307268001E-2</v>
      </c>
      <c r="N103" s="70">
        <v>1.8401149325057986E-3</v>
      </c>
      <c r="O103" s="70">
        <v>0</v>
      </c>
      <c r="P103" s="70">
        <v>9.4272632172163195E-3</v>
      </c>
      <c r="Q103" s="70">
        <v>0</v>
      </c>
      <c r="R103" s="70">
        <v>1.0658465255852789E-3</v>
      </c>
      <c r="S103" s="70">
        <v>5.8686317982576952E-2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1.657492442524422E-2</v>
      </c>
      <c r="M104" s="70">
        <v>5.0884321777964203E-3</v>
      </c>
      <c r="N104" s="70">
        <v>0</v>
      </c>
      <c r="O104" s="70">
        <v>1.2253213772233984E-2</v>
      </c>
      <c r="P104" s="70">
        <v>5.8597255569198259E-2</v>
      </c>
      <c r="Q104" s="70">
        <v>0</v>
      </c>
      <c r="R104" s="70">
        <v>2.2162651976646792</v>
      </c>
      <c r="S104" s="70">
        <v>2.3168859338515588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1.6098792074167676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6.3255003665219078E-5</v>
      </c>
      <c r="Q105" s="70">
        <v>0</v>
      </c>
      <c r="R105" s="70">
        <v>6.7370078563232738E-2</v>
      </c>
      <c r="S105" s="70">
        <v>1.6773125409836638</v>
      </c>
    </row>
    <row r="106" spans="1:19">
      <c r="A106" t="s">
        <v>228</v>
      </c>
      <c r="B106" s="69" t="s">
        <v>146</v>
      </c>
      <c r="C106" s="70">
        <v>2.8710835901613052E-5</v>
      </c>
      <c r="D106" s="70">
        <v>0</v>
      </c>
      <c r="E106" s="70">
        <v>0</v>
      </c>
      <c r="F106" s="70">
        <v>0.17672523184337052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4.4258691737443456E-2</v>
      </c>
      <c r="P106" s="70">
        <v>5.1893594389995634E-4</v>
      </c>
      <c r="Q106" s="70">
        <v>5.6308400000038006E-5</v>
      </c>
      <c r="R106" s="70">
        <v>0</v>
      </c>
      <c r="S106" s="70">
        <v>0.22158787876061581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0.16102012031418056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1.9526384745356395E-3</v>
      </c>
      <c r="O107" s="70">
        <v>0</v>
      </c>
      <c r="P107" s="70">
        <v>0</v>
      </c>
      <c r="Q107" s="70">
        <v>0</v>
      </c>
      <c r="R107" s="70">
        <v>4.3826687711161938E-2</v>
      </c>
      <c r="S107" s="70">
        <v>0.20679944649988613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0.10943441262190512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0.33214595467991082</v>
      </c>
      <c r="K108" s="70">
        <v>0</v>
      </c>
      <c r="L108" s="70">
        <v>0</v>
      </c>
      <c r="M108" s="70">
        <v>0</v>
      </c>
      <c r="N108" s="70">
        <v>5.5961265301660568E-3</v>
      </c>
      <c r="O108" s="70">
        <v>2.0266288564494417E-3</v>
      </c>
      <c r="P108" s="70">
        <v>9.0364290949995763E-6</v>
      </c>
      <c r="Q108" s="70">
        <v>1.8133741649788648E-2</v>
      </c>
      <c r="R108" s="70">
        <v>1.5458188577355259E-3</v>
      </c>
      <c r="S108" s="70">
        <v>0.47505297140926217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2.3839214504631778E-2</v>
      </c>
      <c r="I109" s="70">
        <v>3.8684781241407062E-2</v>
      </c>
      <c r="J109" s="70">
        <v>3.6461475231320151E-2</v>
      </c>
      <c r="K109" s="70">
        <v>3.6268250000000002E-2</v>
      </c>
      <c r="L109" s="70">
        <v>0</v>
      </c>
      <c r="M109" s="70">
        <v>0</v>
      </c>
      <c r="N109" s="70">
        <v>9.5278070157167605E-4</v>
      </c>
      <c r="O109" s="70">
        <v>4.0796564934276525E-2</v>
      </c>
      <c r="P109" s="70">
        <v>3.3762008095610252E-3</v>
      </c>
      <c r="Q109" s="70">
        <v>0</v>
      </c>
      <c r="R109" s="70">
        <v>6.6856481188359851E-4</v>
      </c>
      <c r="S109" s="70">
        <v>0.18104783223464693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6.4179987842249986E-4</v>
      </c>
      <c r="N110" s="70">
        <v>1.0672960269930698E-3</v>
      </c>
      <c r="O110" s="70">
        <v>1.6841979996145007E-2</v>
      </c>
      <c r="P110" s="70">
        <v>1.5489212478862813E-2</v>
      </c>
      <c r="Q110" s="70">
        <v>4.9751247382399111E-3</v>
      </c>
      <c r="R110" s="70">
        <v>0</v>
      </c>
      <c r="S110" s="70">
        <v>3.9015413118676179E-2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2.3657774168292178E-2</v>
      </c>
      <c r="O111" s="70">
        <v>0</v>
      </c>
      <c r="P111" s="70">
        <v>0</v>
      </c>
      <c r="Q111" s="70">
        <v>0</v>
      </c>
      <c r="R111" s="70">
        <v>1.4147854756174638E-4</v>
      </c>
      <c r="S111" s="70">
        <v>2.3799252715846819E-2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9.8376567452866936E-3</v>
      </c>
      <c r="O112" s="70">
        <v>0</v>
      </c>
      <c r="P112" s="70">
        <v>0</v>
      </c>
      <c r="Q112" s="70">
        <v>0</v>
      </c>
      <c r="R112" s="70">
        <v>1.972220729495433E-2</v>
      </c>
      <c r="S112" s="70">
        <v>2.9559864040244577E-2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8.5746336201486528E-4</v>
      </c>
      <c r="N113" s="70">
        <v>0</v>
      </c>
      <c r="O113" s="70">
        <v>1.7633232398459597E-3</v>
      </c>
      <c r="P113" s="70">
        <v>0</v>
      </c>
      <c r="Q113" s="70">
        <v>0</v>
      </c>
      <c r="R113" s="70">
        <v>1.5154037358371397E-2</v>
      </c>
      <c r="S113" s="70">
        <v>1.7774823960223785E-2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2.6839243821888736E-2</v>
      </c>
      <c r="P114" s="70">
        <v>0</v>
      </c>
      <c r="Q114" s="70">
        <v>0</v>
      </c>
      <c r="R114" s="70">
        <v>0</v>
      </c>
      <c r="S114" s="70">
        <v>2.683924382189673E-2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1.0132280788943682E-4</v>
      </c>
      <c r="Q115" s="70">
        <v>0</v>
      </c>
      <c r="R115" s="70">
        <v>0</v>
      </c>
      <c r="S115" s="70">
        <v>1.0132280789321157E-4</v>
      </c>
    </row>
    <row r="116" spans="1:19">
      <c r="A116" t="s">
        <v>228</v>
      </c>
      <c r="B116" s="69" t="s">
        <v>156</v>
      </c>
      <c r="C116" s="70">
        <v>0</v>
      </c>
      <c r="D116" s="70">
        <v>8.3170153592647678E-2</v>
      </c>
      <c r="E116" s="70">
        <v>0</v>
      </c>
      <c r="F116" s="70">
        <v>0.3619175796912657</v>
      </c>
      <c r="G116" s="70">
        <v>0.12237529143877612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7.3603457564352937E-6</v>
      </c>
      <c r="Q116" s="70">
        <v>0</v>
      </c>
      <c r="R116" s="70">
        <v>0</v>
      </c>
      <c r="S116" s="70">
        <v>0.5674703850684466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6.925269856585814E-4</v>
      </c>
      <c r="O117" s="70">
        <v>1.5402379309010783E-3</v>
      </c>
      <c r="P117" s="70">
        <v>2.0762605173154647E-3</v>
      </c>
      <c r="Q117" s="70">
        <v>0</v>
      </c>
      <c r="R117" s="70">
        <v>0</v>
      </c>
      <c r="S117" s="70">
        <v>3.1872895433878057E-2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2.6488915910380051E-2</v>
      </c>
      <c r="P118" s="70">
        <v>0</v>
      </c>
      <c r="Q118" s="70">
        <v>0</v>
      </c>
      <c r="R118" s="70">
        <v>0</v>
      </c>
      <c r="S118" s="70">
        <v>2.6488915910377386E-2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5.2536351121319491E-3</v>
      </c>
      <c r="K119" s="70">
        <v>0</v>
      </c>
      <c r="L119" s="70">
        <v>0</v>
      </c>
      <c r="M119" s="70">
        <v>2.7298899232564011E-4</v>
      </c>
      <c r="N119" s="70">
        <v>0</v>
      </c>
      <c r="O119" s="70">
        <v>1.0238921961899017E-2</v>
      </c>
      <c r="P119" s="70">
        <v>0</v>
      </c>
      <c r="Q119" s="70">
        <v>2.4019513330637565E-3</v>
      </c>
      <c r="R119" s="70">
        <v>0</v>
      </c>
      <c r="S119" s="70">
        <v>1.8167497399410593E-2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1.1624586336183906E-2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1.300372980418274E-2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1.57999632686745E-2</v>
      </c>
      <c r="O121" s="70">
        <v>0</v>
      </c>
      <c r="P121" s="70">
        <v>0</v>
      </c>
      <c r="Q121" s="70">
        <v>0</v>
      </c>
      <c r="R121" s="70">
        <v>0</v>
      </c>
      <c r="S121" s="70">
        <v>1.579996326867672E-2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1.792770529960519E-2</v>
      </c>
      <c r="O122" s="70">
        <v>0</v>
      </c>
      <c r="P122" s="70">
        <v>0</v>
      </c>
      <c r="Q122" s="70">
        <v>0</v>
      </c>
      <c r="R122" s="70">
        <v>0</v>
      </c>
      <c r="S122" s="70">
        <v>1.792770529961274E-2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5.611703744845542E-4</v>
      </c>
      <c r="Q124" s="70">
        <v>0</v>
      </c>
      <c r="R124" s="70">
        <v>0</v>
      </c>
      <c r="S124" s="70">
        <v>5.6117037446767881E-4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2.7327081890178295E-3</v>
      </c>
      <c r="O125" s="70">
        <v>0</v>
      </c>
      <c r="P125" s="70">
        <v>0</v>
      </c>
      <c r="Q125" s="70">
        <v>0</v>
      </c>
      <c r="R125" s="70">
        <v>0.16216365617970485</v>
      </c>
      <c r="S125" s="70">
        <v>0.16489636436873667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2.0830143789130062E-4</v>
      </c>
      <c r="R126" s="70">
        <v>0</v>
      </c>
      <c r="S126" s="70">
        <v>2.0830143788685973E-4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9.7767876852074664E-2</v>
      </c>
      <c r="G127" s="70">
        <v>0</v>
      </c>
      <c r="H127" s="70">
        <v>1.8697836092052E-3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7.0170120040842221E-3</v>
      </c>
      <c r="S127" s="70">
        <v>0.10665467246536053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1.7032801278178633E-2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1.8975227829010066E-3</v>
      </c>
      <c r="R128" s="70">
        <v>0</v>
      </c>
      <c r="S128" s="70">
        <v>1.8930324061088299E-2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7.2797064620377938E-5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0.17812933913138718</v>
      </c>
      <c r="S130" s="70">
        <v>0.17820213619601333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1.0815474732812635E-3</v>
      </c>
      <c r="Q131" s="70">
        <v>0</v>
      </c>
      <c r="R131" s="70">
        <v>0</v>
      </c>
      <c r="S131" s="70">
        <v>1.0815474732623898E-3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5.9448155310917183E-3</v>
      </c>
      <c r="Q132" s="70">
        <v>0</v>
      </c>
      <c r="R132" s="70">
        <v>0</v>
      </c>
      <c r="S132" s="70">
        <v>5.9448155310946049E-3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5.0394699692835054E-3</v>
      </c>
      <c r="O133" s="70">
        <v>0</v>
      </c>
      <c r="P133" s="70">
        <v>8.8185700468434991E-3</v>
      </c>
      <c r="Q133" s="70">
        <v>0</v>
      </c>
      <c r="R133" s="70">
        <v>9.1685696917487292E-4</v>
      </c>
      <c r="S133" s="70">
        <v>1.4774896985301211E-2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5.4154320894682417E-2</v>
      </c>
      <c r="Q134" s="70">
        <v>0</v>
      </c>
      <c r="R134" s="70">
        <v>0</v>
      </c>
      <c r="S134" s="70">
        <v>5.4154320894681973E-2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3.9125832077600009E-3</v>
      </c>
      <c r="Q135" s="70">
        <v>0</v>
      </c>
      <c r="R135" s="70">
        <v>0</v>
      </c>
      <c r="S135" s="70">
        <v>3.9125832077644418E-3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1.1144234231660999E-2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1.460624124558052E-3</v>
      </c>
      <c r="S136" s="70">
        <v>1.2604858356219495E-2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1.23915451161416E-4</v>
      </c>
      <c r="N137" s="70">
        <v>2.0768582236534439E-3</v>
      </c>
      <c r="O137" s="70">
        <v>0</v>
      </c>
      <c r="P137" s="70">
        <v>0</v>
      </c>
      <c r="Q137" s="70">
        <v>0</v>
      </c>
      <c r="R137" s="70">
        <v>0</v>
      </c>
      <c r="S137" s="70">
        <v>2.2007736748221873E-3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0.10151844637575191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0.10151844637574925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1.7114663424599996E-4</v>
      </c>
      <c r="Q139" s="70">
        <v>0</v>
      </c>
      <c r="R139" s="70">
        <v>0</v>
      </c>
      <c r="S139" s="70">
        <v>1.7114663425132903E-4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1.9085140816684998E-2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1.3206717615213748E-2</v>
      </c>
      <c r="S140" s="70">
        <v>3.2291858431889864E-2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0.21829078139439417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2.0610944667049935E-2</v>
      </c>
      <c r="S141" s="70">
        <v>0.23890172606144944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2.9874965896725669E-4</v>
      </c>
      <c r="Q142" s="70">
        <v>0</v>
      </c>
      <c r="R142" s="70">
        <v>0</v>
      </c>
      <c r="S142" s="70">
        <v>2.987496589668126E-4</v>
      </c>
    </row>
    <row r="143" spans="1:19">
      <c r="A143" t="s">
        <v>228</v>
      </c>
      <c r="B143" s="69" t="s">
        <v>183</v>
      </c>
      <c r="C143" s="70">
        <v>0</v>
      </c>
      <c r="D143" s="70">
        <v>6.6437480379732961E-3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2.0178511105912733E-3</v>
      </c>
      <c r="P143" s="70">
        <v>2.5527624730492526E-4</v>
      </c>
      <c r="Q143" s="70">
        <v>0</v>
      </c>
      <c r="R143" s="70">
        <v>0</v>
      </c>
      <c r="S143" s="70">
        <v>8.9168753958688285E-3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7.3449068573561149E-4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2.4214213327100609E-4</v>
      </c>
      <c r="R144" s="70">
        <v>0</v>
      </c>
      <c r="S144" s="70">
        <v>9.7663281900395305E-4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2.7214612151142958E-3</v>
      </c>
      <c r="Q145" s="70">
        <v>0</v>
      </c>
      <c r="R145" s="70">
        <v>0</v>
      </c>
      <c r="S145" s="70">
        <v>2.7214612151098549E-3</v>
      </c>
    </row>
    <row r="146" spans="1:19">
      <c r="A146" t="s">
        <v>228</v>
      </c>
      <c r="B146" s="69" t="s">
        <v>186</v>
      </c>
      <c r="C146" s="70">
        <v>0</v>
      </c>
      <c r="D146" s="70">
        <v>6.052124936596015E-2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3.829997176655775E-3</v>
      </c>
      <c r="O146" s="70">
        <v>1.838162277519384E-2</v>
      </c>
      <c r="P146" s="70">
        <v>1.4324945669352829E-4</v>
      </c>
      <c r="Q146" s="70">
        <v>0</v>
      </c>
      <c r="R146" s="70">
        <v>0</v>
      </c>
      <c r="S146" s="70">
        <v>8.287611877450729E-2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6.1346414116987269E-3</v>
      </c>
      <c r="H147" s="70">
        <v>0</v>
      </c>
      <c r="I147" s="70">
        <v>0</v>
      </c>
      <c r="J147" s="70">
        <v>0</v>
      </c>
      <c r="K147" s="70">
        <v>3.4100030201362763E-3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2.2057947330231809E-3</v>
      </c>
      <c r="R147" s="70">
        <v>3.8998427475078756E-4</v>
      </c>
      <c r="S147" s="70">
        <v>1.2140423439596759E-2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8.4778707749695315E-3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6.1123797944873104E-5</v>
      </c>
      <c r="Q148" s="70">
        <v>0</v>
      </c>
      <c r="R148" s="70">
        <v>0</v>
      </c>
      <c r="S148" s="70">
        <v>8.5389945729161809E-3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2.7039204881920131E-3</v>
      </c>
      <c r="O149" s="70">
        <v>0</v>
      </c>
      <c r="P149" s="70">
        <v>0</v>
      </c>
      <c r="Q149" s="70">
        <v>0</v>
      </c>
      <c r="R149" s="70">
        <v>0</v>
      </c>
      <c r="S149" s="70">
        <v>2.7039204882015611E-3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3.1063436171985814E-2</v>
      </c>
      <c r="L150" s="70">
        <v>0</v>
      </c>
      <c r="M150" s="70">
        <v>0</v>
      </c>
      <c r="N150" s="70">
        <v>0</v>
      </c>
      <c r="O150" s="70">
        <v>2.5556412211269475E-3</v>
      </c>
      <c r="P150" s="70">
        <v>1.3049314995896566E-3</v>
      </c>
      <c r="Q150" s="70">
        <v>0</v>
      </c>
      <c r="R150" s="70">
        <v>4.109473825080201E-4</v>
      </c>
      <c r="S150" s="70">
        <v>3.5334956275207219E-2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2.6491034837379246E-3</v>
      </c>
      <c r="P151" s="70">
        <v>0</v>
      </c>
      <c r="Q151" s="70">
        <v>0</v>
      </c>
      <c r="R151" s="70">
        <v>0</v>
      </c>
      <c r="S151" s="70">
        <v>2.6491034837405891E-3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2.4631374518760296E-2</v>
      </c>
      <c r="O153" s="70">
        <v>0</v>
      </c>
      <c r="P153" s="70">
        <v>0</v>
      </c>
      <c r="Q153" s="70">
        <v>0</v>
      </c>
      <c r="R153" s="70">
        <v>0</v>
      </c>
      <c r="S153" s="70">
        <v>2.4631374518754967E-2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2.3280623941438705E-2</v>
      </c>
      <c r="P154" s="70">
        <v>0</v>
      </c>
      <c r="Q154" s="70">
        <v>0</v>
      </c>
      <c r="R154" s="70">
        <v>3.7435268271641675E-3</v>
      </c>
      <c r="S154" s="70">
        <v>2.7024150768603761E-2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2.4132018797100585E-2</v>
      </c>
      <c r="P155" s="70">
        <v>7.2797064620377938E-5</v>
      </c>
      <c r="Q155" s="70">
        <v>9.5551637689439417E-4</v>
      </c>
      <c r="R155" s="70">
        <v>0</v>
      </c>
      <c r="S155" s="70">
        <v>2.5160332238613137E-2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5.9458733031014788E-4</v>
      </c>
      <c r="P156" s="70">
        <v>0</v>
      </c>
      <c r="Q156" s="70">
        <v>0</v>
      </c>
      <c r="R156" s="70">
        <v>0</v>
      </c>
      <c r="S156" s="70">
        <v>5.9458733031192423E-4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6.3819061826286827E-5</v>
      </c>
      <c r="Q157" s="70">
        <v>0</v>
      </c>
      <c r="R157" s="70">
        <v>8.7668464964041348E-3</v>
      </c>
      <c r="S157" s="70">
        <v>8.8306655582286453E-3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6.1123797944873104E-5</v>
      </c>
      <c r="Q158" s="70">
        <v>0</v>
      </c>
      <c r="R158" s="70">
        <v>0</v>
      </c>
      <c r="S158" s="70">
        <v>6.1123797948425818E-5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4.5566566255351937E-2</v>
      </c>
      <c r="S159" s="70">
        <v>4.556656625534572E-2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0.11328262637189279</v>
      </c>
      <c r="D161" s="70">
        <v>0</v>
      </c>
      <c r="E161" s="70">
        <v>0.26562774269741452</v>
      </c>
      <c r="F161" s="70">
        <v>1.6550277138973719</v>
      </c>
      <c r="G161" s="70">
        <v>4.4925960974651069E-3</v>
      </c>
      <c r="H161" s="70">
        <v>0</v>
      </c>
      <c r="I161" s="70">
        <v>0</v>
      </c>
      <c r="J161" s="70">
        <v>0</v>
      </c>
      <c r="K161" s="70">
        <v>0</v>
      </c>
      <c r="L161" s="70">
        <v>2.0093557969658153</v>
      </c>
      <c r="M161" s="70">
        <v>3.9592879980396845E-3</v>
      </c>
      <c r="N161" s="70">
        <v>0</v>
      </c>
      <c r="O161" s="70">
        <v>0.17355443172426721</v>
      </c>
      <c r="P161" s="70">
        <v>0.17653200142863623</v>
      </c>
      <c r="Q161" s="70">
        <v>1.3808548350890959E-4</v>
      </c>
      <c r="R161" s="70">
        <v>0.28924041360410335</v>
      </c>
      <c r="S161" s="70">
        <v>4.6912106962685129</v>
      </c>
    </row>
    <row r="162" spans="1:19">
      <c r="A162" t="s">
        <v>228</v>
      </c>
      <c r="B162" s="69" t="s">
        <v>202</v>
      </c>
      <c r="C162" s="70">
        <v>1.4889798948991562E-4</v>
      </c>
      <c r="D162" s="70">
        <v>0</v>
      </c>
      <c r="E162" s="70">
        <v>7.9974658838466439E-5</v>
      </c>
      <c r="F162" s="70">
        <v>0.8495018877662659</v>
      </c>
      <c r="G162" s="70">
        <v>0</v>
      </c>
      <c r="H162" s="70">
        <v>0</v>
      </c>
      <c r="I162" s="70">
        <v>0</v>
      </c>
      <c r="J162" s="70">
        <v>1.2097148549398362E-2</v>
      </c>
      <c r="K162" s="70">
        <v>0</v>
      </c>
      <c r="L162" s="70">
        <v>3.2913059362989827E-2</v>
      </c>
      <c r="M162" s="70">
        <v>0</v>
      </c>
      <c r="N162" s="70">
        <v>0</v>
      </c>
      <c r="O162" s="70">
        <v>1.1891784391409033E-3</v>
      </c>
      <c r="P162" s="70">
        <v>9.7655315076687677E-2</v>
      </c>
      <c r="Q162" s="70">
        <v>0</v>
      </c>
      <c r="R162" s="70">
        <v>0.84662034514888518</v>
      </c>
      <c r="S162" s="70">
        <v>1.8402058069917047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4.048962221515362E-2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7.2983425482229247E-3</v>
      </c>
      <c r="Q163" s="70">
        <v>2.173577616582989E-3</v>
      </c>
      <c r="R163" s="70">
        <v>0.12639908087049889</v>
      </c>
      <c r="S163" s="70">
        <v>0.17636062325044577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0.40584046521276562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1.8718634079134322E-2</v>
      </c>
      <c r="P164" s="70">
        <v>1.0420832658737389E-3</v>
      </c>
      <c r="Q164" s="70">
        <v>0</v>
      </c>
      <c r="R164" s="70">
        <v>0.16360960887210396</v>
      </c>
      <c r="S164" s="70">
        <v>0.58921079142989186</v>
      </c>
    </row>
    <row r="165" spans="1:19">
      <c r="A165" t="s">
        <v>228</v>
      </c>
      <c r="B165" s="69" t="s">
        <v>205</v>
      </c>
      <c r="C165" s="70">
        <v>1.3118467667172506E-3</v>
      </c>
      <c r="D165" s="70">
        <v>0</v>
      </c>
      <c r="E165" s="70">
        <v>1.2588660583876532E-3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0.38005327826547841</v>
      </c>
      <c r="M165" s="70">
        <v>0</v>
      </c>
      <c r="N165" s="70">
        <v>0</v>
      </c>
      <c r="O165" s="70">
        <v>0</v>
      </c>
      <c r="P165" s="70">
        <v>5.0023718407113726E-2</v>
      </c>
      <c r="Q165" s="70">
        <v>0</v>
      </c>
      <c r="R165" s="70">
        <v>0.92365528288512877</v>
      </c>
      <c r="S165" s="70">
        <v>1.3563029923828083</v>
      </c>
    </row>
    <row r="166" spans="1:19">
      <c r="A166" t="s">
        <v>228</v>
      </c>
      <c r="B166" s="69" t="s">
        <v>206</v>
      </c>
      <c r="C166" s="70">
        <v>2.943068196004095E-5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3.9364838708930705E-3</v>
      </c>
      <c r="M166" s="70">
        <v>0</v>
      </c>
      <c r="N166" s="70">
        <v>0</v>
      </c>
      <c r="O166" s="70">
        <v>0</v>
      </c>
      <c r="P166" s="70">
        <v>0.16181747391788814</v>
      </c>
      <c r="Q166" s="70">
        <v>0</v>
      </c>
      <c r="R166" s="70">
        <v>7.2396152260658653E-3</v>
      </c>
      <c r="S166" s="70">
        <v>0.17302300369679813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5.1373034166395382E-2</v>
      </c>
      <c r="Q167" s="70">
        <v>0</v>
      </c>
      <c r="R167" s="70">
        <v>0.38110388792737737</v>
      </c>
      <c r="S167" s="70">
        <v>0.43247692209378386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1.5347919025330947E-2</v>
      </c>
      <c r="Q168" s="70">
        <v>0</v>
      </c>
      <c r="R168" s="70">
        <v>0.39518369141234011</v>
      </c>
      <c r="S168" s="70">
        <v>0.41053161043767261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3.2565689386232499E-4</v>
      </c>
      <c r="Q169" s="70">
        <v>0</v>
      </c>
      <c r="R169" s="70">
        <v>6.8947062433803552E-2</v>
      </c>
      <c r="S169" s="70">
        <v>6.9272719327670984E-2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3.3379512325264926E-2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2.1672553370510883E-4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3.35962378589727E-2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1.284608855275593E-3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1.2846088552720403E-3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3.2148735309631249E-2</v>
      </c>
      <c r="S173" s="70">
        <v>3.2148735309633025E-2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2.5836399918954811E-3</v>
      </c>
      <c r="S177" s="70">
        <v>2.5836399918972575E-3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1.5505425571937792E-3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6.4521568372777338E-5</v>
      </c>
      <c r="Q178" s="70">
        <v>0</v>
      </c>
      <c r="R178" s="70">
        <v>0</v>
      </c>
      <c r="S178" s="70">
        <v>1.6150641255592291E-3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1.3987400648751702E-4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2.9586911719439613E-2</v>
      </c>
      <c r="M179" s="70">
        <v>0</v>
      </c>
      <c r="N179" s="70">
        <v>0</v>
      </c>
      <c r="O179" s="70">
        <v>2.0798482310149247E-3</v>
      </c>
      <c r="P179" s="70">
        <v>2.4774854787403822E-3</v>
      </c>
      <c r="Q179" s="70">
        <v>2.4150862406480123E-4</v>
      </c>
      <c r="R179" s="70">
        <v>2.2026558992301659E-2</v>
      </c>
      <c r="S179" s="70">
        <v>5.6552187052048453E-2</v>
      </c>
    </row>
    <row r="180" spans="1:19">
      <c r="A180" t="s">
        <v>228</v>
      </c>
      <c r="B180" s="69" t="s">
        <v>220</v>
      </c>
      <c r="C180" s="70">
        <v>5.1250005455139025E-5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8.2759624704920043E-3</v>
      </c>
      <c r="Q180" s="70">
        <v>0</v>
      </c>
      <c r="R180" s="70">
        <v>2.7050570730347445E-2</v>
      </c>
      <c r="S180" s="70">
        <v>3.5377783206300251E-2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6.244246111302143E-4</v>
      </c>
      <c r="Q181" s="70">
        <v>0</v>
      </c>
      <c r="R181" s="70">
        <v>0</v>
      </c>
      <c r="S181" s="70">
        <v>6.244246111322127E-4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2" width="9" style="45" bestFit="1" customWidth="1"/>
    <col min="13" max="13" width="12" style="45" bestFit="1" customWidth="1"/>
    <col min="14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1.876952640365618E-2</v>
      </c>
      <c r="N54" s="70">
        <v>0</v>
      </c>
      <c r="O54" s="70">
        <v>0</v>
      </c>
      <c r="P54" s="70">
        <v>0</v>
      </c>
      <c r="Q54" s="70">
        <v>7.0054419972108636E-3</v>
      </c>
      <c r="R54" s="70">
        <v>0</v>
      </c>
      <c r="S54" s="70">
        <v>2.5774968400867043E-2</v>
      </c>
    </row>
    <row r="55" spans="1:19">
      <c r="A55" t="s">
        <v>228</v>
      </c>
      <c r="B55" s="69" t="s">
        <v>94</v>
      </c>
      <c r="C55" s="70">
        <v>7.6351511081008041E-5</v>
      </c>
      <c r="D55" s="70">
        <v>0</v>
      </c>
      <c r="E55" s="70">
        <v>2.3577237454219045E-4</v>
      </c>
      <c r="F55" s="70">
        <v>0.37811664010319235</v>
      </c>
      <c r="G55" s="70">
        <v>3.8471030066966174E-3</v>
      </c>
      <c r="H55" s="70">
        <v>0</v>
      </c>
      <c r="I55" s="70">
        <v>0</v>
      </c>
      <c r="J55" s="70">
        <v>6.5505745489077491E-2</v>
      </c>
      <c r="K55" s="70">
        <v>0</v>
      </c>
      <c r="L55" s="70">
        <v>3.8022199221878002E-2</v>
      </c>
      <c r="M55" s="70">
        <v>7.9937762045671074E-3</v>
      </c>
      <c r="N55" s="70">
        <v>0</v>
      </c>
      <c r="O55" s="70">
        <v>3.1046178337504182E-2</v>
      </c>
      <c r="P55" s="70">
        <v>3.4325719150867695E-3</v>
      </c>
      <c r="Q55" s="70">
        <v>3.5038058870683064E-4</v>
      </c>
      <c r="R55" s="70">
        <v>3.9825149468064855E-2</v>
      </c>
      <c r="S55" s="70">
        <v>0.56845186822039739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1.4597841931954948E-2</v>
      </c>
      <c r="Q56" s="70">
        <v>0</v>
      </c>
      <c r="R56" s="70">
        <v>3.4762742361479609E-2</v>
      </c>
      <c r="S56" s="70">
        <v>4.9360584293434595E-2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3.388220743845823E-3</v>
      </c>
      <c r="O57" s="70">
        <v>0.11380360698195839</v>
      </c>
      <c r="P57" s="70">
        <v>0</v>
      </c>
      <c r="Q57" s="70">
        <v>0</v>
      </c>
      <c r="R57" s="70">
        <v>0</v>
      </c>
      <c r="S57" s="70">
        <v>0.17556158147106626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3.2330401973731508E-3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7.8467870322802807E-2</v>
      </c>
      <c r="P58" s="70">
        <v>1.5811283116210217E-3</v>
      </c>
      <c r="Q58" s="70">
        <v>3.9511576477258004E-4</v>
      </c>
      <c r="R58" s="70">
        <v>4.4864045179948797E-2</v>
      </c>
      <c r="S58" s="70">
        <v>0.12854119977651823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1.0144700008120795</v>
      </c>
      <c r="G59" s="70">
        <v>1.9174136604046762E-2</v>
      </c>
      <c r="H59" s="70">
        <v>0</v>
      </c>
      <c r="I59" s="70">
        <v>0</v>
      </c>
      <c r="J59" s="70">
        <v>0.70182854931685779</v>
      </c>
      <c r="K59" s="70">
        <v>0</v>
      </c>
      <c r="L59" s="70">
        <v>0</v>
      </c>
      <c r="M59" s="70">
        <v>0</v>
      </c>
      <c r="N59" s="70">
        <v>1.9454311711691246E-2</v>
      </c>
      <c r="O59" s="70">
        <v>0.1103195582789864</v>
      </c>
      <c r="P59" s="70">
        <v>1.1955362253512312E-2</v>
      </c>
      <c r="Q59" s="70">
        <v>0.29729390319346638</v>
      </c>
      <c r="R59" s="70">
        <v>0.78530836881730559</v>
      </c>
      <c r="S59" s="70">
        <v>2.959804190987946</v>
      </c>
    </row>
    <row r="60" spans="1:19">
      <c r="A60" t="s">
        <v>230</v>
      </c>
      <c r="B60" s="69" t="s">
        <v>99</v>
      </c>
      <c r="C60" s="70">
        <v>1.8658056345386559E-3</v>
      </c>
      <c r="D60" s="70">
        <v>1.1466688064136697E-2</v>
      </c>
      <c r="E60" s="70">
        <v>6.0442974736091996E-2</v>
      </c>
      <c r="F60" s="70">
        <v>2.6277740030257704</v>
      </c>
      <c r="G60" s="70">
        <v>0</v>
      </c>
      <c r="H60" s="70">
        <v>0</v>
      </c>
      <c r="I60" s="70">
        <v>0.47054517712984795</v>
      </c>
      <c r="J60" s="70">
        <v>1.15223759710313</v>
      </c>
      <c r="K60" s="70">
        <v>0.26113140000000001</v>
      </c>
      <c r="L60" s="70">
        <v>3.7594051866084772</v>
      </c>
      <c r="M60" s="70">
        <v>0.8917877582161321</v>
      </c>
      <c r="N60" s="70">
        <v>0.3851386741754933</v>
      </c>
      <c r="O60" s="70">
        <v>0.92423917331044625</v>
      </c>
      <c r="P60" s="70">
        <v>6.0630950989540647E-3</v>
      </c>
      <c r="Q60" s="70">
        <v>0.55949815652542745</v>
      </c>
      <c r="R60" s="70">
        <v>0.24320584950119384</v>
      </c>
      <c r="S60" s="70">
        <v>11.354801539129642</v>
      </c>
    </row>
    <row r="61" spans="1:19">
      <c r="A61" t="s">
        <v>228</v>
      </c>
      <c r="B61" s="69" t="s">
        <v>101</v>
      </c>
      <c r="C61" s="70">
        <v>4.6694255865116496E-4</v>
      </c>
      <c r="D61" s="70">
        <v>1.046251969551401</v>
      </c>
      <c r="E61" s="70">
        <v>0</v>
      </c>
      <c r="F61" s="70">
        <v>9.8271398198212125</v>
      </c>
      <c r="G61" s="70">
        <v>1.6019299078630151</v>
      </c>
      <c r="H61" s="70">
        <v>0.33334038535709853</v>
      </c>
      <c r="I61" s="70">
        <v>0</v>
      </c>
      <c r="J61" s="70">
        <v>6.4854204402228222E-2</v>
      </c>
      <c r="K61" s="70">
        <v>2.5471543637836991E-2</v>
      </c>
      <c r="L61" s="70">
        <v>1.4191446348998493E-2</v>
      </c>
      <c r="M61" s="70">
        <v>0.76358782375429246</v>
      </c>
      <c r="N61" s="70">
        <v>0.25495000498977921</v>
      </c>
      <c r="O61" s="70">
        <v>0.49045164431127386</v>
      </c>
      <c r="P61" s="70">
        <v>0.12469542881359852</v>
      </c>
      <c r="Q61" s="70">
        <v>0.34551866534280362</v>
      </c>
      <c r="R61" s="70">
        <v>1.0249656212256306</v>
      </c>
      <c r="S61" s="70">
        <v>15.917815407977811</v>
      </c>
    </row>
    <row r="62" spans="1:19">
      <c r="A62" t="s">
        <v>228</v>
      </c>
      <c r="B62" s="69" t="s">
        <v>102</v>
      </c>
      <c r="C62" s="70">
        <v>6.3779111517506815E-2</v>
      </c>
      <c r="D62" s="70">
        <v>0</v>
      </c>
      <c r="E62" s="70">
        <v>0.13804330538336645</v>
      </c>
      <c r="F62" s="70">
        <v>6.5259413444985999</v>
      </c>
      <c r="G62" s="70">
        <v>0</v>
      </c>
      <c r="H62" s="70">
        <v>0</v>
      </c>
      <c r="I62" s="70">
        <v>0</v>
      </c>
      <c r="J62" s="70">
        <v>1.222890271068658</v>
      </c>
      <c r="K62" s="70">
        <v>4.8895636199348114E-3</v>
      </c>
      <c r="L62" s="70">
        <v>0.22079607457476191</v>
      </c>
      <c r="M62" s="70">
        <v>3.2149499839943418E-2</v>
      </c>
      <c r="N62" s="70">
        <v>1.8476257899713855E-2</v>
      </c>
      <c r="O62" s="70">
        <v>0.17169449754394783</v>
      </c>
      <c r="P62" s="70">
        <v>7.013503353472994E-2</v>
      </c>
      <c r="Q62" s="70">
        <v>3.797899246218428E-4</v>
      </c>
      <c r="R62" s="70">
        <v>1.2758241899155642E-3</v>
      </c>
      <c r="S62" s="70">
        <v>8.4704505735956985</v>
      </c>
    </row>
    <row r="63" spans="1:19">
      <c r="A63" t="s">
        <v>228</v>
      </c>
      <c r="B63" s="69" t="s">
        <v>103</v>
      </c>
      <c r="C63" s="70">
        <v>5.9722093188323749E-2</v>
      </c>
      <c r="D63" s="70">
        <v>0</v>
      </c>
      <c r="E63" s="70">
        <v>3.4510826345842738E-2</v>
      </c>
      <c r="F63" s="70">
        <v>7.1107845191738086</v>
      </c>
      <c r="G63" s="70">
        <v>0</v>
      </c>
      <c r="H63" s="70">
        <v>0</v>
      </c>
      <c r="I63" s="70">
        <v>0</v>
      </c>
      <c r="J63" s="70">
        <v>2.5050009110400229E-2</v>
      </c>
      <c r="K63" s="70">
        <v>0</v>
      </c>
      <c r="L63" s="70">
        <v>5.5199018643691922E-2</v>
      </c>
      <c r="M63" s="70">
        <v>0.72329016926394796</v>
      </c>
      <c r="N63" s="70">
        <v>9.8676608821091083E-4</v>
      </c>
      <c r="O63" s="70">
        <v>7.8231987843181638E-2</v>
      </c>
      <c r="P63" s="70">
        <v>1.8599114332547795E-2</v>
      </c>
      <c r="Q63" s="70">
        <v>0.11756681365972188</v>
      </c>
      <c r="R63" s="70">
        <v>0.77783436117472871</v>
      </c>
      <c r="S63" s="70">
        <v>9.0017756788244014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4.1736341140115152E-2</v>
      </c>
      <c r="F64" s="70">
        <v>0</v>
      </c>
      <c r="G64" s="70">
        <v>0</v>
      </c>
      <c r="H64" s="70">
        <v>9.4157219076873577E-4</v>
      </c>
      <c r="I64" s="70">
        <v>0.35290888284738603</v>
      </c>
      <c r="J64" s="70">
        <v>0</v>
      </c>
      <c r="K64" s="70">
        <v>0</v>
      </c>
      <c r="L64" s="70">
        <v>0</v>
      </c>
      <c r="M64" s="70">
        <v>0</v>
      </c>
      <c r="N64" s="70">
        <v>0.192296758281436</v>
      </c>
      <c r="O64" s="70">
        <v>0.35484224806069498</v>
      </c>
      <c r="P64" s="70">
        <v>3.3210437294080963E-2</v>
      </c>
      <c r="Q64" s="70">
        <v>5.151572621966416E-4</v>
      </c>
      <c r="R64" s="70">
        <v>0.57241817348110269</v>
      </c>
      <c r="S64" s="70">
        <v>1.5488695705577982</v>
      </c>
    </row>
    <row r="65" spans="1:19">
      <c r="A65" t="s">
        <v>228</v>
      </c>
      <c r="B65" s="69" t="s">
        <v>105</v>
      </c>
      <c r="C65" s="70">
        <v>1.9283128207598366E-2</v>
      </c>
      <c r="D65" s="70">
        <v>0.74913319384618515</v>
      </c>
      <c r="E65" s="70">
        <v>0</v>
      </c>
      <c r="F65" s="70">
        <v>6.1166629483583534E-2</v>
      </c>
      <c r="G65" s="70">
        <v>1.1475766400490917</v>
      </c>
      <c r="H65" s="70">
        <v>0.24237664773299394</v>
      </c>
      <c r="I65" s="70">
        <v>0</v>
      </c>
      <c r="J65" s="70">
        <v>3.8344092587436762E-3</v>
      </c>
      <c r="K65" s="70">
        <v>0.19584855000000001</v>
      </c>
      <c r="L65" s="70">
        <v>6.6756010117684284E-2</v>
      </c>
      <c r="M65" s="70">
        <v>6.4690071972606233E-4</v>
      </c>
      <c r="N65" s="70">
        <v>0.2820781186224306</v>
      </c>
      <c r="O65" s="70">
        <v>0.2946892088000741</v>
      </c>
      <c r="P65" s="70">
        <v>4.4719939593661384E-2</v>
      </c>
      <c r="Q65" s="70">
        <v>0.149651047626159</v>
      </c>
      <c r="R65" s="70">
        <v>0.21927814334862106</v>
      </c>
      <c r="S65" s="70">
        <v>3.4770385674065665</v>
      </c>
    </row>
    <row r="66" spans="1:19">
      <c r="A66" t="s">
        <v>228</v>
      </c>
      <c r="B66" s="69" t="s">
        <v>106</v>
      </c>
      <c r="C66" s="70">
        <v>0</v>
      </c>
      <c r="D66" s="70">
        <v>3.3394928433563287E-3</v>
      </c>
      <c r="E66" s="70">
        <v>0</v>
      </c>
      <c r="F66" s="70">
        <v>0</v>
      </c>
      <c r="G66" s="70">
        <v>1.4211903713265084E-2</v>
      </c>
      <c r="H66" s="70">
        <v>6.2939548065722661E-2</v>
      </c>
      <c r="I66" s="70">
        <v>0</v>
      </c>
      <c r="J66" s="70">
        <v>0</v>
      </c>
      <c r="K66" s="70">
        <v>1.7221526140514531E-3</v>
      </c>
      <c r="L66" s="70">
        <v>0</v>
      </c>
      <c r="M66" s="70">
        <v>0</v>
      </c>
      <c r="N66" s="70">
        <v>0</v>
      </c>
      <c r="O66" s="70">
        <v>5.1897553569610011E-2</v>
      </c>
      <c r="P66" s="70">
        <v>8.7475010578137447E-3</v>
      </c>
      <c r="Q66" s="70">
        <v>1.4178216142682665E-2</v>
      </c>
      <c r="R66" s="70">
        <v>0</v>
      </c>
      <c r="S66" s="70">
        <v>0.15703636800650145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5.4856839169565852E-3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1.7896828413919597E-2</v>
      </c>
      <c r="O67" s="70">
        <v>2.7424866673393389E-3</v>
      </c>
      <c r="P67" s="70">
        <v>0.26198171095122863</v>
      </c>
      <c r="Q67" s="70">
        <v>0</v>
      </c>
      <c r="R67" s="70">
        <v>7.0040923842777936E-3</v>
      </c>
      <c r="S67" s="70">
        <v>0.2951108023337099</v>
      </c>
    </row>
    <row r="68" spans="1:19">
      <c r="A68" t="s">
        <v>228</v>
      </c>
      <c r="B68" s="69" t="s">
        <v>108</v>
      </c>
      <c r="C68" s="70">
        <v>0</v>
      </c>
      <c r="D68" s="70">
        <v>8.4991293241940546E-3</v>
      </c>
      <c r="E68" s="70">
        <v>0</v>
      </c>
      <c r="F68" s="70">
        <v>0</v>
      </c>
      <c r="G68" s="70">
        <v>0.37327450904868753</v>
      </c>
      <c r="H68" s="70">
        <v>0</v>
      </c>
      <c r="I68" s="70">
        <v>0</v>
      </c>
      <c r="J68" s="70">
        <v>0</v>
      </c>
      <c r="K68" s="70">
        <v>4.3829403054245208E-3</v>
      </c>
      <c r="L68" s="70">
        <v>0</v>
      </c>
      <c r="M68" s="70">
        <v>0</v>
      </c>
      <c r="N68" s="70">
        <v>3.0249473474073474E-2</v>
      </c>
      <c r="O68" s="70">
        <v>2.8369889721742148E-3</v>
      </c>
      <c r="P68" s="70">
        <v>5.0168450400089881E-4</v>
      </c>
      <c r="Q68" s="70">
        <v>8.4005544203913374E-4</v>
      </c>
      <c r="R68" s="70">
        <v>1.6916054898665767E-2</v>
      </c>
      <c r="S68" s="70">
        <v>0.43750083596927425</v>
      </c>
    </row>
    <row r="69" spans="1:19">
      <c r="A69" t="s">
        <v>228</v>
      </c>
      <c r="B69" s="69" t="s">
        <v>109</v>
      </c>
      <c r="C69" s="70">
        <v>0</v>
      </c>
      <c r="D69" s="70">
        <v>0.22322894876276811</v>
      </c>
      <c r="E69" s="70">
        <v>1.2155053993419818E-2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3.8015652227136876E-3</v>
      </c>
      <c r="O69" s="70">
        <v>9.1645250790655108E-2</v>
      </c>
      <c r="P69" s="70">
        <v>1.2969402072858016E-2</v>
      </c>
      <c r="Q69" s="70">
        <v>8.9415944869633002E-3</v>
      </c>
      <c r="R69" s="70">
        <v>7.3537484083807669E-4</v>
      </c>
      <c r="S69" s="70">
        <v>0.35347719017022428</v>
      </c>
    </row>
    <row r="70" spans="1:19">
      <c r="A70" t="s">
        <v>228</v>
      </c>
      <c r="B70" s="69" t="s">
        <v>110</v>
      </c>
      <c r="C70" s="70">
        <v>5.6159082977235986E-3</v>
      </c>
      <c r="D70" s="70">
        <v>0</v>
      </c>
      <c r="E70" s="70">
        <v>3.3619394147682558E-4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0.11511757493614139</v>
      </c>
      <c r="L70" s="70">
        <v>7.3658479343738037E-2</v>
      </c>
      <c r="M70" s="70">
        <v>0</v>
      </c>
      <c r="N70" s="70">
        <v>9.9847805104423148E-2</v>
      </c>
      <c r="O70" s="70">
        <v>0.16401618810566898</v>
      </c>
      <c r="P70" s="70">
        <v>1.6443079383352321E-2</v>
      </c>
      <c r="Q70" s="70">
        <v>0</v>
      </c>
      <c r="R70" s="70">
        <v>4.6931976223695937E-2</v>
      </c>
      <c r="S70" s="70">
        <v>0.52196720533621033</v>
      </c>
    </row>
    <row r="71" spans="1:19">
      <c r="A71" t="s">
        <v>228</v>
      </c>
      <c r="B71" s="69" t="s">
        <v>111</v>
      </c>
      <c r="C71" s="70">
        <v>1.0887159913403055E-4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2.1661769072192971E-2</v>
      </c>
      <c r="P71" s="70">
        <v>8.6416868658600876E-4</v>
      </c>
      <c r="Q71" s="70">
        <v>0</v>
      </c>
      <c r="R71" s="70">
        <v>0</v>
      </c>
      <c r="S71" s="70">
        <v>2.2634809357917618E-2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1.3321632200890221E-2</v>
      </c>
      <c r="P72" s="70">
        <v>1.4823861692292994E-2</v>
      </c>
      <c r="Q72" s="70">
        <v>0</v>
      </c>
      <c r="R72" s="70">
        <v>0</v>
      </c>
      <c r="S72" s="70">
        <v>2.8145493893177331E-2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3.0935049325878206E-2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4.9479671896885513E-2</v>
      </c>
      <c r="M73" s="70">
        <v>0</v>
      </c>
      <c r="N73" s="70">
        <v>0</v>
      </c>
      <c r="O73" s="70">
        <v>0</v>
      </c>
      <c r="P73" s="70">
        <v>2.0633588122073276E-2</v>
      </c>
      <c r="Q73" s="70">
        <v>0</v>
      </c>
      <c r="R73" s="70">
        <v>4.9629609663543128E-2</v>
      </c>
      <c r="S73" s="70">
        <v>0.15067791900838756</v>
      </c>
    </row>
    <row r="74" spans="1:19">
      <c r="A74" t="s">
        <v>228</v>
      </c>
      <c r="B74" s="69" t="s">
        <v>114</v>
      </c>
      <c r="C74" s="70">
        <v>1.4292688481164828E-2</v>
      </c>
      <c r="D74" s="70">
        <v>0</v>
      </c>
      <c r="E74" s="70">
        <v>0.81250658479594806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2.3920686439784511E-3</v>
      </c>
      <c r="N74" s="70">
        <v>0</v>
      </c>
      <c r="O74" s="70">
        <v>0.34989159931284064</v>
      </c>
      <c r="P74" s="70">
        <v>0.13837518132426452</v>
      </c>
      <c r="Q74" s="70">
        <v>0</v>
      </c>
      <c r="R74" s="70">
        <v>0</v>
      </c>
      <c r="S74" s="70">
        <v>1.3174581225581861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0.22617810118917347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1.299579606492876</v>
      </c>
      <c r="M75" s="70">
        <v>0</v>
      </c>
      <c r="N75" s="70">
        <v>0</v>
      </c>
      <c r="O75" s="70">
        <v>4.0513167277338447E-3</v>
      </c>
      <c r="P75" s="70">
        <v>1.144233278702389E-3</v>
      </c>
      <c r="Q75" s="70">
        <v>0</v>
      </c>
      <c r="R75" s="70">
        <v>0</v>
      </c>
      <c r="S75" s="70">
        <v>1.5309532576884877</v>
      </c>
    </row>
    <row r="76" spans="1:19">
      <c r="A76" t="s">
        <v>228</v>
      </c>
      <c r="B76" s="69" t="s">
        <v>116</v>
      </c>
      <c r="C76" s="70">
        <v>0.37539631448620425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1.4178636499131869E-2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5.2974434485788535E-3</v>
      </c>
      <c r="Q76" s="70">
        <v>0</v>
      </c>
      <c r="R76" s="70">
        <v>0</v>
      </c>
      <c r="S76" s="70">
        <v>0.39487239443392497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0.10640750831529644</v>
      </c>
      <c r="P77" s="70">
        <v>8.6627200317357378E-4</v>
      </c>
      <c r="Q77" s="70">
        <v>0</v>
      </c>
      <c r="R77" s="70">
        <v>0</v>
      </c>
      <c r="S77" s="70">
        <v>0.10727378031846513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8.4757513503674886E-5</v>
      </c>
      <c r="N78" s="70">
        <v>0</v>
      </c>
      <c r="O78" s="70">
        <v>0</v>
      </c>
      <c r="P78" s="70">
        <v>0.13913692650730081</v>
      </c>
      <c r="Q78" s="70">
        <v>0</v>
      </c>
      <c r="R78" s="70">
        <v>1.5401049356444929E-4</v>
      </c>
      <c r="S78" s="70">
        <v>0.13937569451437071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8.0141067498615826E-3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8.0141067498615826E-3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5.0238774609079329E-4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5.2782900446199932E-3</v>
      </c>
      <c r="Q80" s="70">
        <v>0</v>
      </c>
      <c r="R80" s="70">
        <v>4.0450732381414056E-3</v>
      </c>
      <c r="S80" s="70">
        <v>9.8257510288490835E-3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2.513274393896392E-2</v>
      </c>
      <c r="S81" s="70">
        <v>2.513274393896836E-2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2.6361611866854151E-3</v>
      </c>
      <c r="O82" s="70">
        <v>0</v>
      </c>
      <c r="P82" s="70">
        <v>0.13907105918883822</v>
      </c>
      <c r="Q82" s="70">
        <v>0</v>
      </c>
      <c r="R82" s="70">
        <v>0</v>
      </c>
      <c r="S82" s="70">
        <v>0.14170722037552252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2.0284615688922703E-2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6.7977430011101347E-4</v>
      </c>
      <c r="Q83" s="70">
        <v>0</v>
      </c>
      <c r="R83" s="70">
        <v>0</v>
      </c>
      <c r="S83" s="70">
        <v>2.0964389989032384E-2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5.9536110814710774E-3</v>
      </c>
      <c r="N84" s="70">
        <v>2.0034825018810931E-3</v>
      </c>
      <c r="O84" s="70">
        <v>0</v>
      </c>
      <c r="P84" s="70">
        <v>1.5249190860564532E-3</v>
      </c>
      <c r="Q84" s="70">
        <v>0</v>
      </c>
      <c r="R84" s="70">
        <v>0</v>
      </c>
      <c r="S84" s="70">
        <v>9.4820126694088458E-3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2.3537792721555029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6.8610121025155291E-2</v>
      </c>
      <c r="N85" s="70">
        <v>0</v>
      </c>
      <c r="O85" s="70">
        <v>0</v>
      </c>
      <c r="P85" s="70">
        <v>0</v>
      </c>
      <c r="Q85" s="70">
        <v>1.2264663819600896E-2</v>
      </c>
      <c r="R85" s="70">
        <v>0</v>
      </c>
      <c r="S85" s="70">
        <v>2.4346540570002517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5.2571987222112426E-2</v>
      </c>
      <c r="N86" s="70">
        <v>0</v>
      </c>
      <c r="O86" s="70">
        <v>0</v>
      </c>
      <c r="P86" s="70">
        <v>5.8015393456604114E-2</v>
      </c>
      <c r="Q86" s="70">
        <v>1.1354419674911576E-2</v>
      </c>
      <c r="R86" s="70">
        <v>6.2551119930827959E-2</v>
      </c>
      <c r="S86" s="70">
        <v>0.18449292028446251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1.2760515690500185E-2</v>
      </c>
      <c r="N87" s="70">
        <v>0</v>
      </c>
      <c r="O87" s="70">
        <v>0</v>
      </c>
      <c r="P87" s="70">
        <v>1.0929882436627736E-4</v>
      </c>
      <c r="Q87" s="70">
        <v>0</v>
      </c>
      <c r="R87" s="70">
        <v>0</v>
      </c>
      <c r="S87" s="70">
        <v>1.2869814514871791E-2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1.3168119479951486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4.5247444219183031E-3</v>
      </c>
      <c r="N88" s="70">
        <v>0</v>
      </c>
      <c r="O88" s="70">
        <v>0</v>
      </c>
      <c r="P88" s="70">
        <v>0</v>
      </c>
      <c r="Q88" s="70">
        <v>0</v>
      </c>
      <c r="R88" s="70">
        <v>8.9052163664282702E-4</v>
      </c>
      <c r="S88" s="70">
        <v>1.3268661046297083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5.2143691979117612E-2</v>
      </c>
      <c r="N89" s="70">
        <v>0</v>
      </c>
      <c r="O89" s="70">
        <v>2.1010582005133394E-2</v>
      </c>
      <c r="P89" s="70">
        <v>1.5491021305713559E-5</v>
      </c>
      <c r="Q89" s="70">
        <v>6.9224917278358777E-3</v>
      </c>
      <c r="R89" s="70">
        <v>2.8907431986936238E-2</v>
      </c>
      <c r="S89" s="70">
        <v>0.10899968872033838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7.1873923539111928E-4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9.4591009248117253E-3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1.1172429920428328E-2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3.3332771764531977E-2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0.12230215685993695</v>
      </c>
      <c r="S91" s="70">
        <v>0.16426428757740297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3.5255568377596802E-3</v>
      </c>
      <c r="K92" s="70">
        <v>0</v>
      </c>
      <c r="L92" s="70">
        <v>0</v>
      </c>
      <c r="M92" s="70">
        <v>6.8608295242427175E-3</v>
      </c>
      <c r="N92" s="70">
        <v>0</v>
      </c>
      <c r="O92" s="70">
        <v>6.6150067676886692E-3</v>
      </c>
      <c r="P92" s="70">
        <v>1.6568734528110474E-2</v>
      </c>
      <c r="Q92" s="70">
        <v>0</v>
      </c>
      <c r="R92" s="70">
        <v>0</v>
      </c>
      <c r="S92" s="70">
        <v>3.3570127657796434E-2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1.2431567336066429E-3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3.8727553264283898E-6</v>
      </c>
      <c r="Q93" s="70">
        <v>6.5460237478554006E-5</v>
      </c>
      <c r="R93" s="70">
        <v>0</v>
      </c>
      <c r="S93" s="70">
        <v>1.3124897264162882E-3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1.0007770804763219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1.1261543844671928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1.7999138146854499E-2</v>
      </c>
      <c r="S94" s="70">
        <v>2.160041346774392</v>
      </c>
    </row>
    <row r="95" spans="1:19">
      <c r="A95" t="s">
        <v>228</v>
      </c>
      <c r="B95" s="69" t="s">
        <v>135</v>
      </c>
      <c r="C95" s="70">
        <v>4.0257852645242398E-4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2.1056520221520936E-2</v>
      </c>
      <c r="O95" s="70">
        <v>0</v>
      </c>
      <c r="P95" s="70">
        <v>7.6896452589059194E-4</v>
      </c>
      <c r="Q95" s="70">
        <v>0</v>
      </c>
      <c r="R95" s="70">
        <v>6.1868668742048882E-3</v>
      </c>
      <c r="S95" s="70">
        <v>2.8414930148073836E-2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2.691352329203589E-3</v>
      </c>
      <c r="O96" s="70">
        <v>0</v>
      </c>
      <c r="P96" s="70">
        <v>0</v>
      </c>
      <c r="Q96" s="70">
        <v>0</v>
      </c>
      <c r="R96" s="70">
        <v>1.9776695626914531E-2</v>
      </c>
      <c r="S96" s="70">
        <v>2.2468047956124337E-2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0.1743205888355206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7.4446220116142214E-4</v>
      </c>
      <c r="P97" s="70">
        <v>1.0929882436627736E-4</v>
      </c>
      <c r="Q97" s="70">
        <v>0</v>
      </c>
      <c r="R97" s="70">
        <v>5.0486203466918234E-2</v>
      </c>
      <c r="S97" s="70">
        <v>0.22566055332796964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2.8317489258324002E-2</v>
      </c>
      <c r="Q98" s="70">
        <v>2.5611922015458255E-2</v>
      </c>
      <c r="R98" s="70">
        <v>0</v>
      </c>
      <c r="S98" s="70">
        <v>5.3929411273784922E-2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4.7966146582187896E-2</v>
      </c>
      <c r="N99" s="70">
        <v>0</v>
      </c>
      <c r="O99" s="70">
        <v>1.5806056525272005E-2</v>
      </c>
      <c r="P99" s="70">
        <v>4.5800537494988802E-4</v>
      </c>
      <c r="Q99" s="70">
        <v>2.8856505414882605E-3</v>
      </c>
      <c r="R99" s="70">
        <v>0</v>
      </c>
      <c r="S99" s="70">
        <v>6.711585902388606E-2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5.5728887882868783E-2</v>
      </c>
      <c r="N100" s="70">
        <v>4.3191978990488877E-3</v>
      </c>
      <c r="O100" s="70">
        <v>0</v>
      </c>
      <c r="P100" s="70">
        <v>6.8281045250007111E-4</v>
      </c>
      <c r="Q100" s="70">
        <v>0</v>
      </c>
      <c r="R100" s="70">
        <v>0.18887567359357149</v>
      </c>
      <c r="S100" s="70">
        <v>0.24960656982798923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4.4440798641247503E-2</v>
      </c>
      <c r="I101" s="70">
        <v>0</v>
      </c>
      <c r="J101" s="70">
        <v>0</v>
      </c>
      <c r="K101" s="70">
        <v>0</v>
      </c>
      <c r="L101" s="70">
        <v>0</v>
      </c>
      <c r="M101" s="70">
        <v>6.828732307024854E-3</v>
      </c>
      <c r="N101" s="70">
        <v>2.3296465829618862E-2</v>
      </c>
      <c r="O101" s="70">
        <v>1.0898315322610763E-2</v>
      </c>
      <c r="P101" s="70">
        <v>3.6791175601180726E-5</v>
      </c>
      <c r="Q101" s="70">
        <v>3.5419139603042771E-2</v>
      </c>
      <c r="R101" s="70">
        <v>0.18392555301784075</v>
      </c>
      <c r="S101" s="70">
        <v>0.30484579589699479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4.4048432264354176E-5</v>
      </c>
      <c r="F102" s="70">
        <v>0</v>
      </c>
      <c r="G102" s="70">
        <v>0</v>
      </c>
      <c r="H102" s="70">
        <v>0</v>
      </c>
      <c r="I102" s="70">
        <v>6.5353496823589929E-2</v>
      </c>
      <c r="J102" s="70">
        <v>0</v>
      </c>
      <c r="K102" s="70">
        <v>0</v>
      </c>
      <c r="L102" s="70">
        <v>0</v>
      </c>
      <c r="M102" s="70">
        <v>0</v>
      </c>
      <c r="N102" s="70">
        <v>1.561027301857365E-3</v>
      </c>
      <c r="O102" s="70">
        <v>1.2012602959206919E-2</v>
      </c>
      <c r="P102" s="70">
        <v>3.1268423675676615E-3</v>
      </c>
      <c r="Q102" s="70">
        <v>1.2688894164032405E-3</v>
      </c>
      <c r="R102" s="70">
        <v>2.0429721147759317E-2</v>
      </c>
      <c r="S102" s="70">
        <v>0.10379662844863446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4.0007800154175488E-2</v>
      </c>
      <c r="N103" s="70">
        <v>2.0454277701946744E-3</v>
      </c>
      <c r="O103" s="70">
        <v>0</v>
      </c>
      <c r="P103" s="70">
        <v>7.8250232987955304E-3</v>
      </c>
      <c r="Q103" s="70">
        <v>0</v>
      </c>
      <c r="R103" s="70">
        <v>1.5100738248232659E-3</v>
      </c>
      <c r="S103" s="70">
        <v>5.1388325048009165E-2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7.1035390393907605E-3</v>
      </c>
      <c r="M104" s="70">
        <v>4.3918746979372258E-3</v>
      </c>
      <c r="N104" s="70">
        <v>0</v>
      </c>
      <c r="O104" s="70">
        <v>1.5322160872081714E-2</v>
      </c>
      <c r="P104" s="70">
        <v>2.5113109529657063E-2</v>
      </c>
      <c r="Q104" s="70">
        <v>0</v>
      </c>
      <c r="R104" s="70">
        <v>2.2548511555188711</v>
      </c>
      <c r="S104" s="70">
        <v>2.3148887499003337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1.7786803034764205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2.7109287285220773E-5</v>
      </c>
      <c r="Q105" s="70">
        <v>0</v>
      </c>
      <c r="R105" s="70">
        <v>8.182047501389178E-2</v>
      </c>
      <c r="S105" s="70">
        <v>1.860527887777593</v>
      </c>
    </row>
    <row r="106" spans="1:19">
      <c r="A106" t="s">
        <v>228</v>
      </c>
      <c r="B106" s="69" t="s">
        <v>146</v>
      </c>
      <c r="C106" s="70">
        <v>1.4264454733847742E-5</v>
      </c>
      <c r="D106" s="70">
        <v>0</v>
      </c>
      <c r="E106" s="70">
        <v>0</v>
      </c>
      <c r="F106" s="70">
        <v>0.19525544994860411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5.5343749598627312E-2</v>
      </c>
      <c r="P106" s="70">
        <v>5.189359438997343E-4</v>
      </c>
      <c r="Q106" s="70">
        <v>5.6308400000038006E-5</v>
      </c>
      <c r="R106" s="70">
        <v>0</v>
      </c>
      <c r="S106" s="70">
        <v>0.2511887083458646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0.21148008774897509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2.1705062495895877E-3</v>
      </c>
      <c r="O107" s="70">
        <v>0</v>
      </c>
      <c r="P107" s="70">
        <v>0</v>
      </c>
      <c r="Q107" s="70">
        <v>0</v>
      </c>
      <c r="R107" s="70">
        <v>6.0382630299232076E-2</v>
      </c>
      <c r="S107" s="70">
        <v>0.27403322429779564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0.13872836923077481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0.33330530013059434</v>
      </c>
      <c r="K108" s="70">
        <v>0</v>
      </c>
      <c r="L108" s="70">
        <v>0</v>
      </c>
      <c r="M108" s="70">
        <v>0</v>
      </c>
      <c r="N108" s="70">
        <v>6.3181581343918491E-3</v>
      </c>
      <c r="O108" s="70">
        <v>2.5342195071207385E-3</v>
      </c>
      <c r="P108" s="70">
        <v>3.8727553266504344E-6</v>
      </c>
      <c r="Q108" s="70">
        <v>1.8133741649788648E-2</v>
      </c>
      <c r="R108" s="70">
        <v>2.1525161721456243E-3</v>
      </c>
      <c r="S108" s="70">
        <v>0.50733742936435533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3.3775006967348142E-2</v>
      </c>
      <c r="I109" s="70">
        <v>4.9668657585928311E-2</v>
      </c>
      <c r="J109" s="70">
        <v>3.6588742912402772E-2</v>
      </c>
      <c r="K109" s="70">
        <v>3.6268250000000002E-2</v>
      </c>
      <c r="L109" s="70">
        <v>0</v>
      </c>
      <c r="M109" s="70">
        <v>0</v>
      </c>
      <c r="N109" s="70">
        <v>1.3498840252346156E-3</v>
      </c>
      <c r="O109" s="70">
        <v>5.101449648807943E-2</v>
      </c>
      <c r="P109" s="70">
        <v>2.0383796818088662E-3</v>
      </c>
      <c r="Q109" s="70">
        <v>0</v>
      </c>
      <c r="R109" s="70">
        <v>9.4721162793121039E-4</v>
      </c>
      <c r="S109" s="70">
        <v>0.21165062928874079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3.4941181598213689E-4</v>
      </c>
      <c r="N110" s="70">
        <v>1.1863807494116863E-3</v>
      </c>
      <c r="O110" s="70">
        <v>2.1060232172728011E-2</v>
      </c>
      <c r="P110" s="70">
        <v>1.000403677804873E-2</v>
      </c>
      <c r="Q110" s="70">
        <v>4.9751247382399111E-3</v>
      </c>
      <c r="R110" s="70">
        <v>0</v>
      </c>
      <c r="S110" s="70">
        <v>3.7575186254400705E-2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2.6297416215699032E-2</v>
      </c>
      <c r="O111" s="70">
        <v>0</v>
      </c>
      <c r="P111" s="70">
        <v>0</v>
      </c>
      <c r="Q111" s="70">
        <v>0</v>
      </c>
      <c r="R111" s="70">
        <v>2.0044447893496908E-4</v>
      </c>
      <c r="S111" s="70">
        <v>2.6497860694632891E-2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1.0935304064433549E-2</v>
      </c>
      <c r="O112" s="70">
        <v>0</v>
      </c>
      <c r="P112" s="70">
        <v>0</v>
      </c>
      <c r="Q112" s="70">
        <v>0</v>
      </c>
      <c r="R112" s="70">
        <v>2.082172035164831E-2</v>
      </c>
      <c r="S112" s="70">
        <v>3.1757024416080526E-2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9.9765533074647195E-4</v>
      </c>
      <c r="N113" s="70">
        <v>0</v>
      </c>
      <c r="O113" s="70">
        <v>2.2049662115266599E-3</v>
      </c>
      <c r="P113" s="70">
        <v>0</v>
      </c>
      <c r="Q113" s="70">
        <v>0</v>
      </c>
      <c r="R113" s="70">
        <v>6.4945874393016467E-3</v>
      </c>
      <c r="S113" s="70">
        <v>9.6972089815778872E-3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3.3561416553089529E-2</v>
      </c>
      <c r="P114" s="70">
        <v>0</v>
      </c>
      <c r="Q114" s="70">
        <v>0</v>
      </c>
      <c r="R114" s="70">
        <v>0</v>
      </c>
      <c r="S114" s="70">
        <v>3.35614165530842E-2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4.8166802378624141E-5</v>
      </c>
      <c r="Q115" s="70">
        <v>0</v>
      </c>
      <c r="R115" s="70">
        <v>0</v>
      </c>
      <c r="S115" s="70">
        <v>4.8166802372406892E-5</v>
      </c>
    </row>
    <row r="116" spans="1:19">
      <c r="A116" t="s">
        <v>228</v>
      </c>
      <c r="B116" s="69" t="s">
        <v>156</v>
      </c>
      <c r="C116" s="70">
        <v>0</v>
      </c>
      <c r="D116" s="70">
        <v>0.10543356061538933</v>
      </c>
      <c r="E116" s="70">
        <v>0</v>
      </c>
      <c r="F116" s="70">
        <v>0.33479028453857751</v>
      </c>
      <c r="G116" s="70">
        <v>0.16072486668922092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3.7446228033921614E-6</v>
      </c>
      <c r="Q116" s="70">
        <v>0</v>
      </c>
      <c r="R116" s="70">
        <v>0</v>
      </c>
      <c r="S116" s="70">
        <v>0.60095245646600404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7.6979644208807763E-4</v>
      </c>
      <c r="O117" s="70">
        <v>1.9260068254123297E-3</v>
      </c>
      <c r="P117" s="70">
        <v>8.8982593599262749E-4</v>
      </c>
      <c r="Q117" s="70">
        <v>0</v>
      </c>
      <c r="R117" s="70">
        <v>0</v>
      </c>
      <c r="S117" s="70">
        <v>3.1149499203493747E-2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3.3123345307627172E-2</v>
      </c>
      <c r="P118" s="70">
        <v>0</v>
      </c>
      <c r="Q118" s="70">
        <v>0</v>
      </c>
      <c r="R118" s="70">
        <v>0</v>
      </c>
      <c r="S118" s="70">
        <v>3.3123345307629393E-2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6.006632321609473E-3</v>
      </c>
      <c r="K119" s="70">
        <v>0</v>
      </c>
      <c r="L119" s="70">
        <v>0</v>
      </c>
      <c r="M119" s="70">
        <v>1.4862199691600964E-4</v>
      </c>
      <c r="N119" s="70">
        <v>0</v>
      </c>
      <c r="O119" s="70">
        <v>1.2803368354871836E-2</v>
      </c>
      <c r="P119" s="70">
        <v>0</v>
      </c>
      <c r="Q119" s="70">
        <v>2.4019513330637565E-3</v>
      </c>
      <c r="R119" s="70">
        <v>0</v>
      </c>
      <c r="S119" s="70">
        <v>2.1360574006465072E-2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1.2921612280316186E-2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1.4300755748308802E-2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1.7348787309006575E-2</v>
      </c>
      <c r="O121" s="70">
        <v>0</v>
      </c>
      <c r="P121" s="70">
        <v>0</v>
      </c>
      <c r="Q121" s="70">
        <v>0</v>
      </c>
      <c r="R121" s="70">
        <v>0</v>
      </c>
      <c r="S121" s="70">
        <v>1.7348787309032332E-2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1.7977899266845565E-2</v>
      </c>
      <c r="O122" s="70">
        <v>0</v>
      </c>
      <c r="P122" s="70">
        <v>0</v>
      </c>
      <c r="Q122" s="70">
        <v>0</v>
      </c>
      <c r="R122" s="70">
        <v>0</v>
      </c>
      <c r="S122" s="70">
        <v>1.7977899266838904E-2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6.0786645187427268E-4</v>
      </c>
      <c r="Q124" s="70">
        <v>0</v>
      </c>
      <c r="R124" s="70">
        <v>0</v>
      </c>
      <c r="S124" s="70">
        <v>6.0786645185828547E-4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3.0376130962888048E-3</v>
      </c>
      <c r="O125" s="70">
        <v>0</v>
      </c>
      <c r="P125" s="70">
        <v>0</v>
      </c>
      <c r="Q125" s="70">
        <v>0</v>
      </c>
      <c r="R125" s="70">
        <v>0.16419915580240119</v>
      </c>
      <c r="S125" s="70">
        <v>0.16723676889870376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2.3014252439312877E-4</v>
      </c>
      <c r="R126" s="70">
        <v>0</v>
      </c>
      <c r="S126" s="70">
        <v>2.3014252438713356E-4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0.10227885955173122</v>
      </c>
      <c r="G127" s="70">
        <v>0</v>
      </c>
      <c r="H127" s="70">
        <v>1.8831443815373605E-3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3.8202358547358983E-3</v>
      </c>
      <c r="S127" s="70">
        <v>0.10798223978800081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1.7154511287261531E-2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2.0964842478834456E-3</v>
      </c>
      <c r="R128" s="70">
        <v>0</v>
      </c>
      <c r="S128" s="70">
        <v>1.9250995535145421E-2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3.9632532510935903E-5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0.18203611594297531</v>
      </c>
      <c r="S130" s="70">
        <v>0.18207574847546937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1.2689980508264753E-3</v>
      </c>
      <c r="Q131" s="70">
        <v>0</v>
      </c>
      <c r="R131" s="70">
        <v>0</v>
      </c>
      <c r="S131" s="70">
        <v>1.2689980508326926E-3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6.3168509536408735E-3</v>
      </c>
      <c r="Q132" s="70">
        <v>0</v>
      </c>
      <c r="R132" s="70">
        <v>0</v>
      </c>
      <c r="S132" s="70">
        <v>6.3168509536382089E-3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5.6017543470505693E-3</v>
      </c>
      <c r="O133" s="70">
        <v>0</v>
      </c>
      <c r="P133" s="70">
        <v>8.7601772523666632E-3</v>
      </c>
      <c r="Q133" s="70">
        <v>0</v>
      </c>
      <c r="R133" s="70">
        <v>4.9915973711733841E-4</v>
      </c>
      <c r="S133" s="70">
        <v>1.4861091336541676E-2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5.7543379066729017E-2</v>
      </c>
      <c r="Q134" s="70">
        <v>0</v>
      </c>
      <c r="R134" s="70">
        <v>0</v>
      </c>
      <c r="S134" s="70">
        <v>5.7543379066729017E-2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3.3769881553538106E-3</v>
      </c>
      <c r="Q135" s="70">
        <v>0</v>
      </c>
      <c r="R135" s="70">
        <v>0</v>
      </c>
      <c r="S135" s="70">
        <v>3.3769881553524783E-3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1.1168332409252635E-2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1.5420539195014626E-3</v>
      </c>
      <c r="S136" s="70">
        <v>1.2710386328748768E-2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8.6505091101862774E-5</v>
      </c>
      <c r="N137" s="70">
        <v>2.3085859531795094E-3</v>
      </c>
      <c r="O137" s="70">
        <v>0</v>
      </c>
      <c r="P137" s="70">
        <v>0</v>
      </c>
      <c r="Q137" s="70">
        <v>0</v>
      </c>
      <c r="R137" s="70">
        <v>0</v>
      </c>
      <c r="S137" s="70">
        <v>2.3950910442778195E-3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0.10173796882107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0.10173796882108377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9.3176484261769943E-5</v>
      </c>
      <c r="Q139" s="70">
        <v>0</v>
      </c>
      <c r="R139" s="70">
        <v>0</v>
      </c>
      <c r="S139" s="70">
        <v>9.3176484270429683E-5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8.1793460642884952E-3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1.2106997560553445E-2</v>
      </c>
      <c r="S140" s="70">
        <v>2.0286343624846381E-2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0.22849369393484409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1.1221110890392794E-2</v>
      </c>
      <c r="S141" s="70">
        <v>0.23971480482524044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3.3007453703781664E-4</v>
      </c>
      <c r="Q142" s="70">
        <v>0</v>
      </c>
      <c r="R142" s="70">
        <v>0</v>
      </c>
      <c r="S142" s="70">
        <v>3.3007453703248757E-4</v>
      </c>
    </row>
    <row r="143" spans="1:19">
      <c r="A143" t="s">
        <v>228</v>
      </c>
      <c r="B143" s="69" t="s">
        <v>183</v>
      </c>
      <c r="C143" s="70">
        <v>0</v>
      </c>
      <c r="D143" s="70">
        <v>6.6789856867117692E-3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2.2294293939699728E-3</v>
      </c>
      <c r="P143" s="70">
        <v>1.8234017664631175E-4</v>
      </c>
      <c r="Q143" s="70">
        <v>0</v>
      </c>
      <c r="R143" s="70">
        <v>0</v>
      </c>
      <c r="S143" s="70">
        <v>9.0907552573185058E-3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5.1274625631947401E-4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2.6753152727643226E-4</v>
      </c>
      <c r="R144" s="70">
        <v>0</v>
      </c>
      <c r="S144" s="70">
        <v>7.802777835905772E-4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3.006815317384337E-3</v>
      </c>
      <c r="Q145" s="70">
        <v>0</v>
      </c>
      <c r="R145" s="70">
        <v>0</v>
      </c>
      <c r="S145" s="70">
        <v>3.0068153173914425E-3</v>
      </c>
    </row>
    <row r="146" spans="1:19">
      <c r="A146" t="s">
        <v>228</v>
      </c>
      <c r="B146" s="69" t="s">
        <v>186</v>
      </c>
      <c r="C146" s="70">
        <v>0</v>
      </c>
      <c r="D146" s="70">
        <v>6.0842246868308081E-2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4.2573333037585481E-3</v>
      </c>
      <c r="O146" s="70">
        <v>2.0308995995193868E-2</v>
      </c>
      <c r="P146" s="70">
        <v>1.4484347095988781E-4</v>
      </c>
      <c r="Q146" s="70">
        <v>0</v>
      </c>
      <c r="R146" s="70">
        <v>0</v>
      </c>
      <c r="S146" s="70">
        <v>8.555341963821661E-2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8.4600644823189519E-3</v>
      </c>
      <c r="H147" s="70">
        <v>0</v>
      </c>
      <c r="I147" s="70">
        <v>0</v>
      </c>
      <c r="J147" s="70">
        <v>0</v>
      </c>
      <c r="K147" s="70">
        <v>3.4443052281027953E-3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2.4370795194230688E-3</v>
      </c>
      <c r="R147" s="70">
        <v>2.1231713845182298E-4</v>
      </c>
      <c r="S147" s="70">
        <v>1.4553766368308629E-2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4.615563702543124E-3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3.3277315807822561E-5</v>
      </c>
      <c r="Q148" s="70">
        <v>0</v>
      </c>
      <c r="R148" s="70">
        <v>0</v>
      </c>
      <c r="S148" s="70">
        <v>4.6488410183513906E-3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2.9874353879197901E-3</v>
      </c>
      <c r="O149" s="70">
        <v>0</v>
      </c>
      <c r="P149" s="70">
        <v>0</v>
      </c>
      <c r="Q149" s="70">
        <v>0</v>
      </c>
      <c r="R149" s="70">
        <v>0</v>
      </c>
      <c r="S149" s="70">
        <v>2.9874353879222326E-3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3.1375912272870288E-2</v>
      </c>
      <c r="L150" s="70">
        <v>0</v>
      </c>
      <c r="M150" s="70">
        <v>0</v>
      </c>
      <c r="N150" s="70">
        <v>0</v>
      </c>
      <c r="O150" s="70">
        <v>2.2057984903578465E-3</v>
      </c>
      <c r="P150" s="70">
        <v>1.3194521789336999E-3</v>
      </c>
      <c r="Q150" s="70">
        <v>0</v>
      </c>
      <c r="R150" s="70">
        <v>4.1460317654617995E-4</v>
      </c>
      <c r="S150" s="70">
        <v>3.5315766118699798E-2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2.6786850796365336E-3</v>
      </c>
      <c r="P151" s="70">
        <v>0</v>
      </c>
      <c r="Q151" s="70">
        <v>0</v>
      </c>
      <c r="R151" s="70">
        <v>0</v>
      </c>
      <c r="S151" s="70">
        <v>2.6786850796440831E-3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2.7214054633559526E-2</v>
      </c>
      <c r="O153" s="70">
        <v>0</v>
      </c>
      <c r="P153" s="70">
        <v>0</v>
      </c>
      <c r="Q153" s="70">
        <v>0</v>
      </c>
      <c r="R153" s="70">
        <v>0</v>
      </c>
      <c r="S153" s="70">
        <v>2.7214054633560636E-2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2.0093730184077341E-2</v>
      </c>
      <c r="P154" s="70">
        <v>0</v>
      </c>
      <c r="Q154" s="70">
        <v>0</v>
      </c>
      <c r="R154" s="70">
        <v>3.7768292975970397E-3</v>
      </c>
      <c r="S154" s="70">
        <v>2.3870559481665055E-2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2.4401492463436814E-2</v>
      </c>
      <c r="P155" s="70">
        <v>3.9632532510935903E-5</v>
      </c>
      <c r="Q155" s="70">
        <v>7.7051286868412561E-4</v>
      </c>
      <c r="R155" s="70">
        <v>0</v>
      </c>
      <c r="S155" s="70">
        <v>2.5211637864629211E-2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6.0048976468429771E-4</v>
      </c>
      <c r="P156" s="70">
        <v>0</v>
      </c>
      <c r="Q156" s="70">
        <v>0</v>
      </c>
      <c r="R156" s="70">
        <v>0</v>
      </c>
      <c r="S156" s="70">
        <v>6.0048976467896864E-4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4.5585044161633448E-5</v>
      </c>
      <c r="Q157" s="70">
        <v>0</v>
      </c>
      <c r="R157" s="70">
        <v>4.7728892723899463E-3</v>
      </c>
      <c r="S157" s="70">
        <v>4.8184743165506916E-3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3.3277315807822561E-5</v>
      </c>
      <c r="Q158" s="70">
        <v>0</v>
      </c>
      <c r="R158" s="70">
        <v>0</v>
      </c>
      <c r="S158" s="70">
        <v>3.3277315807822561E-5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3.1011450551902797E-2</v>
      </c>
      <c r="S159" s="70">
        <v>3.1011450551915232E-2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0.11386907314621209</v>
      </c>
      <c r="D161" s="70">
        <v>0</v>
      </c>
      <c r="E161" s="70">
        <v>0.26743665615015577</v>
      </c>
      <c r="F161" s="70">
        <v>1.9182019561578727</v>
      </c>
      <c r="G161" s="70">
        <v>2.6967844079512915E-3</v>
      </c>
      <c r="H161" s="70">
        <v>0</v>
      </c>
      <c r="I161" s="70">
        <v>0</v>
      </c>
      <c r="J161" s="70">
        <v>0</v>
      </c>
      <c r="K161" s="70">
        <v>0</v>
      </c>
      <c r="L161" s="70">
        <v>1.8096426257953588</v>
      </c>
      <c r="M161" s="70">
        <v>6.3889637809655397E-3</v>
      </c>
      <c r="N161" s="70">
        <v>0</v>
      </c>
      <c r="O161" s="70">
        <v>0.15225219334946649</v>
      </c>
      <c r="P161" s="70">
        <v>0.13672370470513218</v>
      </c>
      <c r="Q161" s="70">
        <v>6.6809933096712015E-5</v>
      </c>
      <c r="R161" s="70">
        <v>0.28627572135676438</v>
      </c>
      <c r="S161" s="70">
        <v>4.6935544887829508</v>
      </c>
    </row>
    <row r="162" spans="1:19">
      <c r="A162" t="s">
        <v>228</v>
      </c>
      <c r="B162" s="69" t="s">
        <v>202</v>
      </c>
      <c r="C162" s="70">
        <v>7.9669156327621948E-5</v>
      </c>
      <c r="D162" s="70">
        <v>0</v>
      </c>
      <c r="E162" s="70">
        <v>4.4956647362592861E-5</v>
      </c>
      <c r="F162" s="70">
        <v>0.88919316910927648</v>
      </c>
      <c r="G162" s="70">
        <v>0</v>
      </c>
      <c r="H162" s="70">
        <v>0</v>
      </c>
      <c r="I162" s="70">
        <v>0</v>
      </c>
      <c r="J162" s="70">
        <v>3.167901837361109E-2</v>
      </c>
      <c r="K162" s="70">
        <v>0</v>
      </c>
      <c r="L162" s="70">
        <v>2.2985212923657627E-2</v>
      </c>
      <c r="M162" s="70">
        <v>0</v>
      </c>
      <c r="N162" s="70">
        <v>0</v>
      </c>
      <c r="O162" s="70">
        <v>7.5981193726804008E-4</v>
      </c>
      <c r="P162" s="70">
        <v>8.2431931859389129E-2</v>
      </c>
      <c r="Q162" s="70">
        <v>0</v>
      </c>
      <c r="R162" s="70">
        <v>0.80019261716458168</v>
      </c>
      <c r="S162" s="70">
        <v>1.8273663871714945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5.9350425018508624E-2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4.0897959005588014E-3</v>
      </c>
      <c r="Q163" s="70">
        <v>4.0897211727994875E-3</v>
      </c>
      <c r="R163" s="70">
        <v>0.12121373232364618</v>
      </c>
      <c r="S163" s="70">
        <v>0.18874367441550532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0.42480945119327629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4.651133182085232E-2</v>
      </c>
      <c r="P164" s="70">
        <v>8.5181338371453919E-4</v>
      </c>
      <c r="Q164" s="70">
        <v>0</v>
      </c>
      <c r="R164" s="70">
        <v>0.20724823101273593</v>
      </c>
      <c r="S164" s="70">
        <v>0.6794208274105813</v>
      </c>
    </row>
    <row r="165" spans="1:19">
      <c r="A165" t="s">
        <v>228</v>
      </c>
      <c r="B165" s="69" t="s">
        <v>205</v>
      </c>
      <c r="C165" s="70">
        <v>1.3542780476946126E-3</v>
      </c>
      <c r="D165" s="70">
        <v>0</v>
      </c>
      <c r="E165" s="70">
        <v>2.7519882756212866E-3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0.55571719549855203</v>
      </c>
      <c r="M165" s="70">
        <v>0</v>
      </c>
      <c r="N165" s="70">
        <v>0</v>
      </c>
      <c r="O165" s="70">
        <v>0</v>
      </c>
      <c r="P165" s="70">
        <v>5.3071795219254536E-2</v>
      </c>
      <c r="Q165" s="70">
        <v>0</v>
      </c>
      <c r="R165" s="70">
        <v>1.0871736181148126</v>
      </c>
      <c r="S165" s="70">
        <v>1.700068875155921</v>
      </c>
    </row>
    <row r="166" spans="1:19">
      <c r="A166" t="s">
        <v>228</v>
      </c>
      <c r="B166" s="69" t="s">
        <v>206</v>
      </c>
      <c r="C166" s="70">
        <v>1.6022795227832454E-5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3.8722124566117344E-3</v>
      </c>
      <c r="M166" s="70">
        <v>0</v>
      </c>
      <c r="N166" s="70">
        <v>0</v>
      </c>
      <c r="O166" s="70">
        <v>0</v>
      </c>
      <c r="P166" s="70">
        <v>0.12524761213577951</v>
      </c>
      <c r="Q166" s="70">
        <v>0</v>
      </c>
      <c r="R166" s="70">
        <v>7.6432237749202159E-3</v>
      </c>
      <c r="S166" s="70">
        <v>0.13677907116253607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6.7490456345725702E-2</v>
      </c>
      <c r="Q167" s="70">
        <v>0</v>
      </c>
      <c r="R167" s="70">
        <v>0.52154429311875994</v>
      </c>
      <c r="S167" s="70">
        <v>0.58903474946448853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1.46625874066173E-2</v>
      </c>
      <c r="Q168" s="70">
        <v>0</v>
      </c>
      <c r="R168" s="70">
        <v>0.40014408928270839</v>
      </c>
      <c r="S168" s="70">
        <v>0.41480667668932369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1.7729571241309472E-4</v>
      </c>
      <c r="Q169" s="70">
        <v>0</v>
      </c>
      <c r="R169" s="70">
        <v>7.0579599385684588E-2</v>
      </c>
      <c r="S169" s="70">
        <v>7.0756895098099903E-2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5.5632520542104658E-2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5.8837176222859E-4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5.6220892304338577E-2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3.4874874364483333E-3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3.4874874364447805E-3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3.2853829339858365E-2</v>
      </c>
      <c r="S173" s="70">
        <v>3.2853829339856588E-2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6.1818446883794564E-3</v>
      </c>
      <c r="S177" s="70">
        <v>6.1818446883847855E-3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4.9893614504208372E-3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1.0753594728774019E-4</v>
      </c>
      <c r="Q178" s="70">
        <v>0</v>
      </c>
      <c r="R178" s="70">
        <v>0</v>
      </c>
      <c r="S178" s="70">
        <v>5.096897397706357E-3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3.0577647506890848E-4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4.9311519532398762E-2</v>
      </c>
      <c r="M179" s="70">
        <v>0</v>
      </c>
      <c r="N179" s="70">
        <v>0</v>
      </c>
      <c r="O179" s="70">
        <v>5.1679257578722826E-3</v>
      </c>
      <c r="P179" s="70">
        <v>4.1291424645670816E-3</v>
      </c>
      <c r="Q179" s="70">
        <v>4.5441346364438751E-4</v>
      </c>
      <c r="R179" s="70">
        <v>4.5467946119755354E-2</v>
      </c>
      <c r="S179" s="70">
        <v>0.10483672381330678</v>
      </c>
    </row>
    <row r="180" spans="1:19">
      <c r="A180" t="s">
        <v>228</v>
      </c>
      <c r="B180" s="69" t="s">
        <v>220</v>
      </c>
      <c r="C180" s="70">
        <v>9.9021337719773506E-5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1.3830291052220778E-2</v>
      </c>
      <c r="Q180" s="70">
        <v>0</v>
      </c>
      <c r="R180" s="70">
        <v>4.5084284550577891E-2</v>
      </c>
      <c r="S180" s="70">
        <v>5.9013596940516777E-2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1.0407076852168018E-3</v>
      </c>
      <c r="Q181" s="70">
        <v>0</v>
      </c>
      <c r="R181" s="70">
        <v>0</v>
      </c>
      <c r="S181" s="70">
        <v>1.0407076852203545E-3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40"/>
  <sheetViews>
    <sheetView workbookViewId="0">
      <selection activeCell="L20" sqref="L20"/>
    </sheetView>
  </sheetViews>
  <sheetFormatPr defaultRowHeight="15"/>
  <cols>
    <col min="2" max="2" width="23.140625" bestFit="1" customWidth="1"/>
    <col min="3" max="5" width="10.85546875" customWidth="1"/>
  </cols>
  <sheetData>
    <row r="2" spans="2:5">
      <c r="B2" s="133" t="s">
        <v>372</v>
      </c>
      <c r="C2" s="134" t="s">
        <v>373</v>
      </c>
      <c r="D2" s="135"/>
      <c r="E2" s="136"/>
    </row>
    <row r="3" spans="2:5">
      <c r="B3" s="137" t="s">
        <v>374</v>
      </c>
      <c r="C3" s="196">
        <v>41544</v>
      </c>
      <c r="D3" s="140"/>
      <c r="E3" s="141"/>
    </row>
    <row r="4" spans="2:5">
      <c r="B4" s="137" t="s">
        <v>1</v>
      </c>
      <c r="C4" s="142" t="s">
        <v>280</v>
      </c>
      <c r="D4" s="140"/>
      <c r="E4" s="141"/>
    </row>
    <row r="5" spans="2:5">
      <c r="B5" s="137" t="s">
        <v>3</v>
      </c>
      <c r="C5" s="142" t="s">
        <v>281</v>
      </c>
      <c r="D5" s="140"/>
      <c r="E5" s="141"/>
    </row>
    <row r="6" spans="2:5">
      <c r="B6" s="143" t="s">
        <v>375</v>
      </c>
      <c r="C6" s="144" t="s">
        <v>386</v>
      </c>
      <c r="D6" s="144"/>
      <c r="E6" s="145"/>
    </row>
    <row r="8" spans="2:5">
      <c r="B8" s="146" t="s">
        <v>387</v>
      </c>
    </row>
    <row r="9" spans="2:5">
      <c r="B9" s="147" t="s">
        <v>378</v>
      </c>
      <c r="C9" s="148">
        <v>2010</v>
      </c>
      <c r="D9" s="148">
        <v>2020</v>
      </c>
      <c r="E9" s="149">
        <v>2030</v>
      </c>
    </row>
    <row r="10" spans="2:5">
      <c r="B10" s="150" t="s">
        <v>12</v>
      </c>
      <c r="C10" s="151"/>
      <c r="D10" s="152"/>
      <c r="E10" s="153"/>
    </row>
    <row r="11" spans="2:5">
      <c r="B11" s="73" t="s">
        <v>14</v>
      </c>
      <c r="C11" s="197">
        <v>7.3091894858426469</v>
      </c>
      <c r="D11" s="197">
        <v>4.0611074950210533</v>
      </c>
      <c r="E11" s="197">
        <v>3.186657133061281</v>
      </c>
    </row>
    <row r="12" spans="2:5">
      <c r="B12" s="73" t="s">
        <v>15</v>
      </c>
      <c r="C12" s="198">
        <v>35.194472545965318</v>
      </c>
      <c r="D12" s="198">
        <v>32.932501282051497</v>
      </c>
      <c r="E12" s="198">
        <v>33.893652179815994</v>
      </c>
    </row>
    <row r="13" spans="2:5">
      <c r="B13" s="73" t="s">
        <v>16</v>
      </c>
      <c r="C13" s="198">
        <v>6.2750276632544475</v>
      </c>
      <c r="D13" s="198">
        <v>6.9029564396113781</v>
      </c>
      <c r="E13" s="198">
        <v>6.8716955906829984</v>
      </c>
    </row>
    <row r="14" spans="2:5">
      <c r="B14" s="73" t="s">
        <v>17</v>
      </c>
      <c r="C14" s="198">
        <v>109.45455618435955</v>
      </c>
      <c r="D14" s="198">
        <v>115.6049465348037</v>
      </c>
      <c r="E14" s="198">
        <v>104.78777884274631</v>
      </c>
    </row>
    <row r="15" spans="2:5">
      <c r="B15" s="73" t="s">
        <v>18</v>
      </c>
      <c r="C15" s="198">
        <v>59.701395302220838</v>
      </c>
      <c r="D15" s="198">
        <v>60.611195960243421</v>
      </c>
      <c r="E15" s="198">
        <v>65.530565063335686</v>
      </c>
    </row>
    <row r="16" spans="2:5">
      <c r="B16" s="73" t="s">
        <v>19</v>
      </c>
      <c r="C16" s="198">
        <v>3.9603093811797927</v>
      </c>
      <c r="D16" s="198">
        <v>3.9472643036680184</v>
      </c>
      <c r="E16" s="198">
        <v>3.8386586504968303</v>
      </c>
    </row>
    <row r="17" spans="2:5">
      <c r="B17" s="73" t="s">
        <v>20</v>
      </c>
      <c r="C17" s="198">
        <v>8.4032486911960067</v>
      </c>
      <c r="D17" s="198">
        <v>7.0303854730066639</v>
      </c>
      <c r="E17" s="198">
        <v>7.2156212784396363</v>
      </c>
    </row>
    <row r="18" spans="2:5">
      <c r="B18" s="73" t="s">
        <v>21</v>
      </c>
      <c r="C18" s="198">
        <v>9.9327594856945325</v>
      </c>
      <c r="D18" s="198">
        <v>7.9007636730260211</v>
      </c>
      <c r="E18" s="198">
        <v>7.2266640492367822</v>
      </c>
    </row>
    <row r="19" spans="2:5">
      <c r="B19" s="73" t="s">
        <v>22</v>
      </c>
      <c r="C19" s="198">
        <v>6.3468176543717609</v>
      </c>
      <c r="D19" s="198">
        <v>6.78764047676394</v>
      </c>
      <c r="E19" s="198">
        <v>8.5683805527587165</v>
      </c>
    </row>
    <row r="20" spans="2:5">
      <c r="B20" s="73" t="s">
        <v>23</v>
      </c>
      <c r="C20" s="198">
        <v>82.135174246005377</v>
      </c>
      <c r="D20" s="198">
        <v>71.305813139167981</v>
      </c>
      <c r="E20" s="198">
        <v>86.121442036597173</v>
      </c>
    </row>
    <row r="21" spans="2:5">
      <c r="B21" s="150" t="s">
        <v>13</v>
      </c>
      <c r="C21" s="152"/>
      <c r="D21" s="152"/>
      <c r="E21" s="153"/>
    </row>
    <row r="22" spans="2:5">
      <c r="B22" s="157" t="s">
        <v>24</v>
      </c>
      <c r="C22" s="199">
        <v>30.907500568021586</v>
      </c>
      <c r="D22" s="199">
        <v>29.506252182557322</v>
      </c>
      <c r="E22" s="199">
        <v>29.002644004405557</v>
      </c>
    </row>
    <row r="23" spans="2:5">
      <c r="B23" s="157" t="s">
        <v>238</v>
      </c>
      <c r="C23" s="199">
        <v>26.775345415666855</v>
      </c>
      <c r="D23" s="199">
        <v>28.415567695939245</v>
      </c>
      <c r="E23" s="199">
        <v>28.646405180716684</v>
      </c>
    </row>
    <row r="24" spans="2:5">
      <c r="B24" s="157" t="s">
        <v>239</v>
      </c>
      <c r="C24" s="199">
        <v>4.3023540882115983</v>
      </c>
      <c r="D24" s="199">
        <v>6.6686443432963243</v>
      </c>
      <c r="E24" s="199">
        <v>9.75380102974807</v>
      </c>
    </row>
    <row r="25" spans="2:5">
      <c r="B25" s="157" t="s">
        <v>27</v>
      </c>
      <c r="C25" s="199">
        <v>55.494869630701288</v>
      </c>
      <c r="D25" s="199">
        <v>52.143962331764762</v>
      </c>
      <c r="E25" s="199">
        <v>51.431537429920589</v>
      </c>
    </row>
    <row r="26" spans="2:5">
      <c r="B26" s="157" t="s">
        <v>28</v>
      </c>
      <c r="C26" s="199">
        <v>7.7753221163476134</v>
      </c>
      <c r="D26" s="199">
        <v>6.9730145306017421</v>
      </c>
      <c r="E26" s="199">
        <v>6.2541026393491732</v>
      </c>
    </row>
    <row r="27" spans="2:5">
      <c r="B27" s="157" t="s">
        <v>240</v>
      </c>
      <c r="C27" s="199">
        <v>20.128353820914679</v>
      </c>
      <c r="D27" s="199">
        <v>19.129737857376359</v>
      </c>
      <c r="E27" s="199">
        <v>19.957838187127628</v>
      </c>
    </row>
    <row r="28" spans="2:5">
      <c r="B28" s="157" t="s">
        <v>379</v>
      </c>
      <c r="C28" s="199">
        <v>0</v>
      </c>
      <c r="D28" s="199">
        <v>0</v>
      </c>
      <c r="E28" s="199">
        <v>0</v>
      </c>
    </row>
    <row r="29" spans="2:5">
      <c r="B29" s="19" t="s">
        <v>241</v>
      </c>
      <c r="C29" s="200">
        <v>474.09669627995396</v>
      </c>
      <c r="D29" s="200">
        <v>459.92175371889948</v>
      </c>
      <c r="E29" s="200">
        <v>472.28744384843907</v>
      </c>
    </row>
    <row r="31" spans="2:5">
      <c r="B31" s="160" t="s">
        <v>380</v>
      </c>
      <c r="C31" t="s">
        <v>388</v>
      </c>
      <c r="D31" s="161"/>
    </row>
    <row r="33" spans="2:5">
      <c r="B33" s="33"/>
    </row>
    <row r="34" spans="2:5">
      <c r="B34" s="33"/>
    </row>
    <row r="35" spans="2:5">
      <c r="B35" s="33"/>
    </row>
    <row r="36" spans="2:5">
      <c r="B36" s="33"/>
    </row>
    <row r="37" spans="2:5">
      <c r="B37" s="33"/>
    </row>
    <row r="38" spans="2:5">
      <c r="B38" s="33"/>
    </row>
    <row r="39" spans="2:5">
      <c r="B39" s="33"/>
    </row>
    <row r="40" spans="2:5">
      <c r="C40" s="201"/>
      <c r="D40" s="201"/>
      <c r="E40" s="20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0.25893956776893939</v>
      </c>
      <c r="D10" s="45">
        <v>2.0283108842651161</v>
      </c>
      <c r="E10" s="45">
        <v>0.29569834258084232</v>
      </c>
      <c r="F10" s="45">
        <v>5.4403458224798875</v>
      </c>
      <c r="G10" s="45">
        <v>2.1777514903633235</v>
      </c>
      <c r="H10" s="45">
        <v>0.1459454436862086</v>
      </c>
      <c r="I10" s="45">
        <v>0.79421770133815617</v>
      </c>
      <c r="J10" s="45">
        <v>0.18740368576491381</v>
      </c>
      <c r="K10" s="45">
        <v>3.9632852498994085E-2</v>
      </c>
      <c r="L10" s="45">
        <v>4.7663999451535783</v>
      </c>
      <c r="M10" s="45">
        <v>2.2804788832340583</v>
      </c>
      <c r="N10" s="45">
        <v>2.0804101226766742</v>
      </c>
      <c r="O10" s="45">
        <v>4.5141876486545454E-2</v>
      </c>
      <c r="P10" s="45">
        <v>1.8700979696622757</v>
      </c>
      <c r="Q10" s="45">
        <v>0.17232263703961301</v>
      </c>
      <c r="R10" s="45">
        <v>0.55472101577492139</v>
      </c>
      <c r="S10" s="45">
        <v>23.137818240774045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7.5194325397243134E-4</v>
      </c>
      <c r="N11" s="45">
        <v>0</v>
      </c>
      <c r="O11" s="45">
        <v>0</v>
      </c>
      <c r="P11" s="45">
        <v>9.5629640851666586E-2</v>
      </c>
      <c r="Q11" s="45">
        <v>2.26207803000395E-2</v>
      </c>
      <c r="R11" s="45">
        <v>0</v>
      </c>
      <c r="S11" s="45">
        <v>0.11900236440567724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6.0651531077643428E-3</v>
      </c>
      <c r="J12" s="45">
        <v>0</v>
      </c>
      <c r="K12" s="45">
        <v>0</v>
      </c>
      <c r="L12" s="45">
        <v>0</v>
      </c>
      <c r="M12" s="45">
        <v>2.7132853737315887E-2</v>
      </c>
      <c r="N12" s="45">
        <v>1.8905951956739386E-2</v>
      </c>
      <c r="O12" s="45">
        <v>0</v>
      </c>
      <c r="P12" s="45">
        <v>4.0086911934117175E-2</v>
      </c>
      <c r="Q12" s="45">
        <v>7.4849685178957071E-5</v>
      </c>
      <c r="R12" s="45">
        <v>4.4370800704065516E-3</v>
      </c>
      <c r="S12" s="45">
        <v>9.6702800491524243E-2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3.1053486439596156E-3</v>
      </c>
      <c r="N13" s="45">
        <v>9.9659616250376004E-3</v>
      </c>
      <c r="O13" s="45">
        <v>1.3175465906309983E-3</v>
      </c>
      <c r="P13" s="45">
        <v>5.7448304979779152E-6</v>
      </c>
      <c r="Q13" s="45">
        <v>0</v>
      </c>
      <c r="R13" s="45">
        <v>1.2775658765001197E-2</v>
      </c>
      <c r="S13" s="45">
        <v>2.717026045512938E-2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1.7018974233221407E-2</v>
      </c>
      <c r="G14" s="45">
        <v>0</v>
      </c>
      <c r="H14" s="45">
        <v>0</v>
      </c>
      <c r="I14" s="45">
        <v>0</v>
      </c>
      <c r="J14" s="45">
        <v>0</v>
      </c>
      <c r="K14" s="45">
        <v>2.2433466382616139E-2</v>
      </c>
      <c r="L14" s="45">
        <v>6.9832581995665777E-3</v>
      </c>
      <c r="M14" s="45">
        <v>4.6609002773196462E-2</v>
      </c>
      <c r="N14" s="45">
        <v>8.7668874582114142E-3</v>
      </c>
      <c r="O14" s="45">
        <v>2.6785974883599545E-4</v>
      </c>
      <c r="P14" s="45">
        <v>0.11108193490241769</v>
      </c>
      <c r="Q14" s="45">
        <v>0</v>
      </c>
      <c r="R14" s="45">
        <v>1.0801873436809828E-3</v>
      </c>
      <c r="S14" s="45">
        <v>0.21424157104174668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3.2105050519142697E-2</v>
      </c>
      <c r="N15" s="45">
        <v>0</v>
      </c>
      <c r="O15" s="45">
        <v>4.8041722147103283E-4</v>
      </c>
      <c r="P15" s="45">
        <v>7.1859857413678618E-3</v>
      </c>
      <c r="Q15" s="45">
        <v>0</v>
      </c>
      <c r="R15" s="45">
        <v>5.4724217061874469E-4</v>
      </c>
      <c r="S15" s="45">
        <v>4.0318695652601377E-2</v>
      </c>
    </row>
    <row r="16" spans="1:20">
      <c r="A16" s="88" t="s">
        <v>282</v>
      </c>
      <c r="B16" s="89" t="s">
        <v>55</v>
      </c>
      <c r="C16" s="45">
        <v>8.6055519376275202E-3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1.9818011837204885E-3</v>
      </c>
      <c r="N16" s="45">
        <v>2.5598408837991471E-2</v>
      </c>
      <c r="O16" s="45">
        <v>0</v>
      </c>
      <c r="P16" s="45">
        <v>3.1386494077299432E-2</v>
      </c>
      <c r="Q16" s="45">
        <v>1.8702175664218612E-2</v>
      </c>
      <c r="R16" s="45">
        <v>1.6842898280688967E-4</v>
      </c>
      <c r="S16" s="45">
        <v>8.6442860683661138E-2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1.0296468517187296E-2</v>
      </c>
      <c r="K17" s="45">
        <v>0</v>
      </c>
      <c r="L17" s="45">
        <v>0</v>
      </c>
      <c r="M17" s="45">
        <v>9.4700634324988986E-2</v>
      </c>
      <c r="N17" s="45">
        <v>7.9908138290694097E-3</v>
      </c>
      <c r="O17" s="45">
        <v>0</v>
      </c>
      <c r="P17" s="45">
        <v>5.3206098054886297E-2</v>
      </c>
      <c r="Q17" s="45">
        <v>0</v>
      </c>
      <c r="R17" s="45">
        <v>1.9835265438047145E-2</v>
      </c>
      <c r="S17" s="45">
        <v>0.18602928016418474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0.32579731266448686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2.3293924194156546E-4</v>
      </c>
      <c r="N18" s="45">
        <v>6.6378923030772086E-3</v>
      </c>
      <c r="O18" s="45">
        <v>4.1144499776976651E-5</v>
      </c>
      <c r="P18" s="45">
        <v>0</v>
      </c>
      <c r="Q18" s="45">
        <v>0</v>
      </c>
      <c r="R18" s="45">
        <v>8.8817841970012523E-16</v>
      </c>
      <c r="S18" s="45">
        <v>0.33270928870927818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2.9277486798711116E-3</v>
      </c>
      <c r="N19" s="45">
        <v>9.5558494667713489E-4</v>
      </c>
      <c r="O19" s="45">
        <v>0</v>
      </c>
      <c r="P19" s="45">
        <v>7.6258604218226722E-4</v>
      </c>
      <c r="Q19" s="45">
        <v>1.5148264287279112E-5</v>
      </c>
      <c r="R19" s="45">
        <v>6.3505079650205687E-4</v>
      </c>
      <c r="S19" s="45">
        <v>5.2961187295217371E-3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1.0787834270922225E-3</v>
      </c>
      <c r="I20" s="45">
        <v>0</v>
      </c>
      <c r="J20" s="45">
        <v>0</v>
      </c>
      <c r="K20" s="45">
        <v>0</v>
      </c>
      <c r="L20" s="45">
        <v>0</v>
      </c>
      <c r="M20" s="45">
        <v>1.599348595666239E-3</v>
      </c>
      <c r="N20" s="45">
        <v>0</v>
      </c>
      <c r="O20" s="45">
        <v>7.3329024926488406E-6</v>
      </c>
      <c r="P20" s="45">
        <v>1.030923005941764E-2</v>
      </c>
      <c r="Q20" s="45">
        <v>0</v>
      </c>
      <c r="R20" s="45">
        <v>1.5525713384239026E-3</v>
      </c>
      <c r="S20" s="45">
        <v>1.454726632309189E-2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0.17393454781749718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4.9353699657475048E-2</v>
      </c>
      <c r="O21" s="45">
        <v>0</v>
      </c>
      <c r="P21" s="45">
        <v>3.2960499408378752E-3</v>
      </c>
      <c r="Q21" s="45">
        <v>0</v>
      </c>
      <c r="R21" s="45">
        <v>2.0053924683569591E-3</v>
      </c>
      <c r="S21" s="45">
        <v>0.22858968988417416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1.4664857193309205E-2</v>
      </c>
      <c r="L22" s="45">
        <v>0</v>
      </c>
      <c r="M22" s="45">
        <v>5.7603699693542509E-3</v>
      </c>
      <c r="N22" s="45">
        <v>0.17965922496194153</v>
      </c>
      <c r="O22" s="45">
        <v>0</v>
      </c>
      <c r="P22" s="45">
        <v>1.9287477491849003E-2</v>
      </c>
      <c r="Q22" s="45">
        <v>0</v>
      </c>
      <c r="R22" s="45">
        <v>2.7410241930780899E-3</v>
      </c>
      <c r="S22" s="45">
        <v>0.22211295380953189</v>
      </c>
    </row>
    <row r="23" spans="1:19">
      <c r="A23" s="88" t="s">
        <v>282</v>
      </c>
      <c r="B23" s="89" t="s">
        <v>62</v>
      </c>
      <c r="C23" s="45">
        <v>6.970572713173695E-3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6.9039705139576331</v>
      </c>
      <c r="M23" s="45">
        <v>4.588121237292242E-5</v>
      </c>
      <c r="N23" s="45">
        <v>5.1415730441979335E-3</v>
      </c>
      <c r="O23" s="45">
        <v>5.7259734841151044E-3</v>
      </c>
      <c r="P23" s="45">
        <v>5.6587488996254542E-2</v>
      </c>
      <c r="Q23" s="45">
        <v>0</v>
      </c>
      <c r="R23" s="45">
        <v>0</v>
      </c>
      <c r="S23" s="45">
        <v>6.9784420034077428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2.3498502577057323E-3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2.6229391194863005E-3</v>
      </c>
      <c r="N24" s="45">
        <v>2.8483286575611722E-2</v>
      </c>
      <c r="O24" s="45">
        <v>0</v>
      </c>
      <c r="P24" s="45">
        <v>1.6268856206491655E-2</v>
      </c>
      <c r="Q24" s="45">
        <v>4.465748250073176E-4</v>
      </c>
      <c r="R24" s="45">
        <v>-8.8817841970012523E-16</v>
      </c>
      <c r="S24" s="45">
        <v>5.0171506984302283E-2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9.4163361326132788E-2</v>
      </c>
      <c r="J25" s="45">
        <v>0</v>
      </c>
      <c r="K25" s="45">
        <v>0</v>
      </c>
      <c r="L25" s="45">
        <v>0</v>
      </c>
      <c r="M25" s="45">
        <v>6.4339137628784293E-2</v>
      </c>
      <c r="N25" s="45">
        <v>7.0434354641354169E-2</v>
      </c>
      <c r="O25" s="45">
        <v>1.3786569947955157E-4</v>
      </c>
      <c r="P25" s="45">
        <v>7.2337394668040567E-3</v>
      </c>
      <c r="Q25" s="45">
        <v>0</v>
      </c>
      <c r="R25" s="45">
        <v>0.19991190597011865</v>
      </c>
      <c r="S25" s="45">
        <v>0.43622036473266945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1.4586352074640914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8.9599351329341381E-3</v>
      </c>
      <c r="N26" s="45">
        <v>3.0984950803958355E-4</v>
      </c>
      <c r="O26" s="45">
        <v>0</v>
      </c>
      <c r="P26" s="45">
        <v>0.2353986343963852</v>
      </c>
      <c r="Q26" s="45">
        <v>0</v>
      </c>
      <c r="R26" s="45">
        <v>1.2916261454165578E-5</v>
      </c>
      <c r="S26" s="45">
        <v>1.7033165427629058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1.0562250933117134E-3</v>
      </c>
      <c r="F27" s="45">
        <v>0.33319132680947483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2.1704655025005515E-3</v>
      </c>
      <c r="N27" s="45">
        <v>7.5340110467179144E-3</v>
      </c>
      <c r="O27" s="45">
        <v>0</v>
      </c>
      <c r="P27" s="45">
        <v>3.6784219827756814E-4</v>
      </c>
      <c r="Q27" s="45">
        <v>0</v>
      </c>
      <c r="R27" s="45">
        <v>5.755454224747325E-4</v>
      </c>
      <c r="S27" s="45">
        <v>0.34489541607275953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0.19478410414661607</v>
      </c>
      <c r="N28" s="45">
        <v>4.6553698466453852E-3</v>
      </c>
      <c r="O28" s="45">
        <v>1.2544871144558954E-2</v>
      </c>
      <c r="P28" s="45">
        <v>4.0764471592913409E-4</v>
      </c>
      <c r="Q28" s="45">
        <v>0</v>
      </c>
      <c r="R28" s="45">
        <v>1.8326318885542037E-4</v>
      </c>
      <c r="S28" s="45">
        <v>0.21257525304260838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2.2196333484616027E-2</v>
      </c>
      <c r="N29" s="45">
        <v>2.6984256784690075E-4</v>
      </c>
      <c r="O29" s="45">
        <v>5.697163162965424E-5</v>
      </c>
      <c r="P29" s="45">
        <v>1.1900124234489162E-2</v>
      </c>
      <c r="Q29" s="45">
        <v>0</v>
      </c>
      <c r="R29" s="45">
        <v>1.9988239668045082E-4</v>
      </c>
      <c r="S29" s="45">
        <v>3.4623154315255533E-2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0.92468183222736666</v>
      </c>
      <c r="G30" s="45">
        <v>0.16904107329123663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1.4138033573647402E-2</v>
      </c>
      <c r="N30" s="45">
        <v>2.0332849864837854E-2</v>
      </c>
      <c r="O30" s="45">
        <v>0</v>
      </c>
      <c r="P30" s="45">
        <v>8.7926737242685071E-3</v>
      </c>
      <c r="Q30" s="45">
        <v>0</v>
      </c>
      <c r="R30" s="45">
        <v>-8.8817841970012523E-16</v>
      </c>
      <c r="S30" s="45">
        <v>1.1369864626813566</v>
      </c>
    </row>
    <row r="31" spans="1:19">
      <c r="A31" s="88" t="s">
        <v>282</v>
      </c>
      <c r="B31" s="89" t="s">
        <v>70</v>
      </c>
      <c r="C31" s="45">
        <v>3.5702379969854814E-2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6.7707240707744809E-2</v>
      </c>
      <c r="N31" s="45">
        <v>2.3841625497975194E-2</v>
      </c>
      <c r="O31" s="45">
        <v>3.2482357129015593E-4</v>
      </c>
      <c r="P31" s="45">
        <v>7.491544649238735E-2</v>
      </c>
      <c r="Q31" s="45">
        <v>3.314375995533414E-5</v>
      </c>
      <c r="R31" s="45">
        <v>1.1351124271547608E-2</v>
      </c>
      <c r="S31" s="45">
        <v>0.21387578427075482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7.0355260817223098E-7</v>
      </c>
      <c r="N32" s="45">
        <v>7.8838242184797735E-4</v>
      </c>
      <c r="O32" s="45">
        <v>2.0237713627729026E-3</v>
      </c>
      <c r="P32" s="45">
        <v>0.39388633067479484</v>
      </c>
      <c r="Q32" s="45">
        <v>1.0862830254125155E-2</v>
      </c>
      <c r="R32" s="45">
        <v>1.6846157500989278E-3</v>
      </c>
      <c r="S32" s="45">
        <v>0.40924663401625594</v>
      </c>
    </row>
    <row r="33" spans="1:19">
      <c r="A33" s="88" t="s">
        <v>282</v>
      </c>
      <c r="B33" s="89" t="s">
        <v>72</v>
      </c>
      <c r="C33" s="45">
        <v>1.2650446331552434E-3</v>
      </c>
      <c r="D33" s="45">
        <v>0</v>
      </c>
      <c r="E33" s="45">
        <v>0</v>
      </c>
      <c r="F33" s="45">
        <v>1.4691417619581095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2.1720543113001867E-4</v>
      </c>
      <c r="N33" s="45">
        <v>4.4805927411761814E-4</v>
      </c>
      <c r="O33" s="45">
        <v>0</v>
      </c>
      <c r="P33" s="45">
        <v>0.46516462792815405</v>
      </c>
      <c r="Q33" s="45">
        <v>4.5392838161439908E-4</v>
      </c>
      <c r="R33" s="45">
        <v>8.2083163248706681E-2</v>
      </c>
      <c r="S33" s="45">
        <v>2.0187737908549792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4.1632393712038418E-2</v>
      </c>
      <c r="F34" s="45">
        <v>0</v>
      </c>
      <c r="G34" s="45">
        <v>0</v>
      </c>
      <c r="H34" s="45">
        <v>0</v>
      </c>
      <c r="I34" s="45">
        <v>3.8946979304944618E-3</v>
      </c>
      <c r="J34" s="45">
        <v>0</v>
      </c>
      <c r="K34" s="45">
        <v>0</v>
      </c>
      <c r="L34" s="45">
        <v>0</v>
      </c>
      <c r="M34" s="45">
        <v>3.4233314877950338E-2</v>
      </c>
      <c r="N34" s="45">
        <v>0</v>
      </c>
      <c r="O34" s="45">
        <v>2.1889131003640705E-2</v>
      </c>
      <c r="P34" s="45">
        <v>0.11558909591091382</v>
      </c>
      <c r="Q34" s="45">
        <v>4.017310819559583E-7</v>
      </c>
      <c r="R34" s="45">
        <v>0</v>
      </c>
      <c r="S34" s="45">
        <v>0.21723903516611642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2.1584641367073942E-3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4.5872344749089855E-2</v>
      </c>
      <c r="N35" s="45">
        <v>2.3103194828434148E-2</v>
      </c>
      <c r="O35" s="45">
        <v>7.7451882320758725E-4</v>
      </c>
      <c r="P35" s="45">
        <v>0.44249061396148592</v>
      </c>
      <c r="Q35" s="45">
        <v>4.5495877734047507E-4</v>
      </c>
      <c r="R35" s="45">
        <v>6.8100879277022131E-3</v>
      </c>
      <c r="S35" s="45">
        <v>0.52166418320397412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0.33685667151119958</v>
      </c>
      <c r="G36" s="45">
        <v>5.5102982402859269E-3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2.7781605261445463E-4</v>
      </c>
      <c r="N36" s="45">
        <v>2.1334456055281059E-2</v>
      </c>
      <c r="O36" s="45">
        <v>0</v>
      </c>
      <c r="P36" s="45">
        <v>1.7879190710040405E-2</v>
      </c>
      <c r="Q36" s="45">
        <v>0</v>
      </c>
      <c r="R36" s="45">
        <v>1.0846692132275848E-3</v>
      </c>
      <c r="S36" s="45">
        <v>0.38294310178265789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2.8813105373562458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4.8151204252295798E-3</v>
      </c>
      <c r="N37" s="45">
        <v>0</v>
      </c>
      <c r="O37" s="45">
        <v>3.8818182225724474E-2</v>
      </c>
      <c r="P37" s="45">
        <v>6.5409990641960292E-3</v>
      </c>
      <c r="Q37" s="45">
        <v>0</v>
      </c>
      <c r="R37" s="45">
        <v>0.21144058547711009</v>
      </c>
      <c r="S37" s="45">
        <v>3.1429254245485012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2.9126298669526207E-3</v>
      </c>
      <c r="J38" s="45">
        <v>0</v>
      </c>
      <c r="K38" s="45">
        <v>0</v>
      </c>
      <c r="L38" s="45">
        <v>0</v>
      </c>
      <c r="M38" s="45">
        <v>9.1450182945896685E-2</v>
      </c>
      <c r="N38" s="45">
        <v>3.4468802657183772E-3</v>
      </c>
      <c r="O38" s="45">
        <v>4.4504907076171052E-3</v>
      </c>
      <c r="P38" s="45">
        <v>1.4422567419074994E-2</v>
      </c>
      <c r="Q38" s="45">
        <v>0</v>
      </c>
      <c r="R38" s="45">
        <v>0</v>
      </c>
      <c r="S38" s="45">
        <v>0.11668275120525351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1.3118773885032944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6.0895742520165275E-2</v>
      </c>
      <c r="N39" s="45">
        <v>3.2524029698244306E-4</v>
      </c>
      <c r="O39" s="45">
        <v>2.6538567880111941E-3</v>
      </c>
      <c r="P39" s="45">
        <v>0.34135243283781946</v>
      </c>
      <c r="Q39" s="45">
        <v>6.5090999319006304E-5</v>
      </c>
      <c r="R39" s="45">
        <v>5.8762497504005751E-4</v>
      </c>
      <c r="S39" s="45">
        <v>1.7177573769206305</v>
      </c>
    </row>
    <row r="40" spans="1:19">
      <c r="A40" s="88" t="s">
        <v>282</v>
      </c>
      <c r="B40" s="89" t="s">
        <v>79</v>
      </c>
      <c r="C40" s="45">
        <v>9.0871656964806036E-3</v>
      </c>
      <c r="D40" s="45">
        <v>0</v>
      </c>
      <c r="E40" s="45">
        <v>0</v>
      </c>
      <c r="F40" s="45">
        <v>0.14217332042566611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1.437760837057489E-4</v>
      </c>
      <c r="N40" s="45">
        <v>1.2214691163372038E-2</v>
      </c>
      <c r="O40" s="45">
        <v>7.1785385223694459E-2</v>
      </c>
      <c r="P40" s="45">
        <v>0.52523752994117778</v>
      </c>
      <c r="Q40" s="45">
        <v>0</v>
      </c>
      <c r="R40" s="45">
        <v>1.4905884169324146E-2</v>
      </c>
      <c r="S40" s="45">
        <v>0.77554775270341736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5.1924267905926302E-2</v>
      </c>
      <c r="J41" s="45">
        <v>1.7279752410466198E-3</v>
      </c>
      <c r="K41" s="45">
        <v>0</v>
      </c>
      <c r="L41" s="45">
        <v>0</v>
      </c>
      <c r="M41" s="45">
        <v>4.3926831439482505E-3</v>
      </c>
      <c r="N41" s="45">
        <v>2.6957894778837144E-2</v>
      </c>
      <c r="O41" s="45">
        <v>0</v>
      </c>
      <c r="P41" s="45">
        <v>3.8780951173198908E-2</v>
      </c>
      <c r="Q41" s="45">
        <v>0</v>
      </c>
      <c r="R41" s="45">
        <v>4.5993490815021687E-5</v>
      </c>
      <c r="S41" s="45">
        <v>0.12382976573378102</v>
      </c>
    </row>
    <row r="42" spans="1:19">
      <c r="A42" s="88" t="s">
        <v>282</v>
      </c>
      <c r="B42" s="89" t="s">
        <v>81</v>
      </c>
      <c r="C42" s="45">
        <v>0.2513886132973292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8.8005742332510017E-2</v>
      </c>
      <c r="N42" s="45">
        <v>0</v>
      </c>
      <c r="O42" s="45">
        <v>4.4675534596345379E-3</v>
      </c>
      <c r="P42" s="45">
        <v>3.285474333679872E-3</v>
      </c>
      <c r="Q42" s="45">
        <v>2.3233863825633527E-5</v>
      </c>
      <c r="R42" s="45">
        <v>9.6566098380336474E-2</v>
      </c>
      <c r="S42" s="45">
        <v>0.44373671566731332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1.9077629179427902E-2</v>
      </c>
      <c r="N43" s="45">
        <v>1.9354214899003352E-4</v>
      </c>
      <c r="O43" s="45">
        <v>1.1983784582834167E-2</v>
      </c>
      <c r="P43" s="45">
        <v>1.2630901231212022E-2</v>
      </c>
      <c r="Q43" s="45">
        <v>4.5673829194070592E-5</v>
      </c>
      <c r="R43" s="45">
        <v>1.7747353695288126E-2</v>
      </c>
      <c r="S43" s="45">
        <v>6.1678884666953593E-2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0.17101226258160357</v>
      </c>
      <c r="F44" s="45">
        <v>0</v>
      </c>
      <c r="G44" s="45">
        <v>0.71849911521526222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3.0225250382590829E-2</v>
      </c>
      <c r="N44" s="45">
        <v>5.4756471116057526E-3</v>
      </c>
      <c r="O44" s="45">
        <v>1.0802064641826092E-3</v>
      </c>
      <c r="P44" s="45">
        <v>0.3100246713678807</v>
      </c>
      <c r="Q44" s="45">
        <v>2.19923582495829E-3</v>
      </c>
      <c r="R44" s="45">
        <v>0</v>
      </c>
      <c r="S44" s="45">
        <v>1.2385163889480779</v>
      </c>
    </row>
    <row r="45" spans="1:19">
      <c r="A45" s="88" t="s">
        <v>282</v>
      </c>
      <c r="B45" s="89" t="s">
        <v>84</v>
      </c>
      <c r="C45" s="45">
        <v>0</v>
      </c>
      <c r="D45" s="45">
        <v>0.31364464374197443</v>
      </c>
      <c r="E45" s="45">
        <v>0.16781030250545959</v>
      </c>
      <c r="F45" s="45">
        <v>9.7119569417536411E-3</v>
      </c>
      <c r="G45" s="45">
        <v>0</v>
      </c>
      <c r="H45" s="45">
        <v>0</v>
      </c>
      <c r="I45" s="45">
        <v>1.7283402798961567E-2</v>
      </c>
      <c r="J45" s="45">
        <v>0</v>
      </c>
      <c r="K45" s="45">
        <v>0</v>
      </c>
      <c r="L45" s="45">
        <v>7.2267692895341185E-2</v>
      </c>
      <c r="M45" s="45">
        <v>6.306021597313638E-3</v>
      </c>
      <c r="N45" s="45">
        <v>9.6960125558176458E-4</v>
      </c>
      <c r="O45" s="45">
        <v>2.9624388043250016E-2</v>
      </c>
      <c r="P45" s="45">
        <v>0.24761219340806306</v>
      </c>
      <c r="Q45" s="45">
        <v>2.0483236681165806E-3</v>
      </c>
      <c r="R45" s="45">
        <v>1.6549327885346798E-2</v>
      </c>
      <c r="S45" s="45">
        <v>0.88382785474114911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7.7907872488655272E-2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1.3000739846679714</v>
      </c>
      <c r="M46" s="45">
        <v>5.2991164167552451E-2</v>
      </c>
      <c r="N46" s="45">
        <v>6.2608471566996116E-3</v>
      </c>
      <c r="O46" s="45">
        <v>1.6224006352968445E-2</v>
      </c>
      <c r="P46" s="45">
        <v>0.19139463722126671</v>
      </c>
      <c r="Q46" s="45">
        <v>1.3634769448489514E-4</v>
      </c>
      <c r="R46" s="45">
        <v>0.68683548875041112</v>
      </c>
      <c r="S46" s="45">
        <v>2.3318243485000139</v>
      </c>
    </row>
    <row r="47" spans="1:19">
      <c r="A47" s="88" t="s">
        <v>282</v>
      </c>
      <c r="B47" s="89" t="s">
        <v>86</v>
      </c>
      <c r="C47" s="45">
        <v>0</v>
      </c>
      <c r="D47" s="45">
        <v>1.8050238879117053E-3</v>
      </c>
      <c r="E47" s="45">
        <v>0</v>
      </c>
      <c r="F47" s="45">
        <v>0</v>
      </c>
      <c r="G47" s="45">
        <v>0.52551105977444612</v>
      </c>
      <c r="H47" s="45">
        <v>0</v>
      </c>
      <c r="I47" s="45">
        <v>0</v>
      </c>
      <c r="J47" s="45">
        <v>0</v>
      </c>
      <c r="K47" s="45">
        <v>0</v>
      </c>
      <c r="L47" s="45">
        <v>0.12670071139497097</v>
      </c>
      <c r="M47" s="45">
        <v>0.3158192337442296</v>
      </c>
      <c r="N47" s="45">
        <v>2.548096881346007E-2</v>
      </c>
      <c r="O47" s="45">
        <v>3.4255490326069449E-3</v>
      </c>
      <c r="P47" s="45">
        <v>0.81602193949917989</v>
      </c>
      <c r="Q47" s="45">
        <v>5.5766053373224045E-4</v>
      </c>
      <c r="R47" s="45">
        <v>1.1029821252588334E-2</v>
      </c>
      <c r="S47" s="45">
        <v>1.8263519679331353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0.36085783614648381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4.7348397930649266E-2</v>
      </c>
      <c r="N48" s="45">
        <v>3.9311312306297808E-2</v>
      </c>
      <c r="O48" s="45">
        <v>2.050780382447337E-2</v>
      </c>
      <c r="P48" s="45">
        <v>3.7189934732026586E-2</v>
      </c>
      <c r="Q48" s="45">
        <v>2.1849360655319949E-3</v>
      </c>
      <c r="R48" s="45">
        <v>3.830799856800482E-2</v>
      </c>
      <c r="S48" s="45">
        <v>0.54570821957346993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1.0323125732292493E-3</v>
      </c>
      <c r="K49" s="45">
        <v>0</v>
      </c>
      <c r="L49" s="45">
        <v>0</v>
      </c>
      <c r="M49" s="45">
        <v>0.36808106460865453</v>
      </c>
      <c r="N49" s="45">
        <v>2.0050214595762839E-2</v>
      </c>
      <c r="O49" s="45">
        <v>0</v>
      </c>
      <c r="P49" s="45">
        <v>3.4048975043354801E-3</v>
      </c>
      <c r="Q49" s="45">
        <v>8.022421707681554E-3</v>
      </c>
      <c r="R49" s="45">
        <v>4.2571819161114632E-2</v>
      </c>
      <c r="S49" s="45">
        <v>0.44316273015078167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5.0297320606098594E-3</v>
      </c>
      <c r="G50" s="45">
        <v>1.8923604481739353E-2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3.1883657131803744E-2</v>
      </c>
      <c r="N50" s="45">
        <v>4.6094184908476166E-3</v>
      </c>
      <c r="O50" s="45">
        <v>0</v>
      </c>
      <c r="P50" s="45">
        <v>2.2565001227760284E-2</v>
      </c>
      <c r="Q50" s="45">
        <v>9.8518231189675398E-3</v>
      </c>
      <c r="R50" s="45">
        <v>0.22381669643238311</v>
      </c>
      <c r="S50" s="45">
        <v>0.31667993294409769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0.50154028716087495</v>
      </c>
      <c r="G51" s="45">
        <v>1.6785312080312247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2.1951213751318477E-2</v>
      </c>
      <c r="N51" s="45">
        <v>0.1139217021019725</v>
      </c>
      <c r="O51" s="45">
        <v>5.0034591885514956E-3</v>
      </c>
      <c r="P51" s="45">
        <v>0.10243364861407311</v>
      </c>
      <c r="Q51" s="45">
        <v>1.098058727258544E-4</v>
      </c>
      <c r="R51" s="45">
        <v>4.6357309955169512E-6</v>
      </c>
      <c r="S51" s="45">
        <v>2.4234959604517314</v>
      </c>
    </row>
    <row r="52" spans="1:19">
      <c r="A52" s="88" t="s">
        <v>282</v>
      </c>
      <c r="B52" s="89" t="s">
        <v>91</v>
      </c>
      <c r="C52" s="45">
        <v>0</v>
      </c>
      <c r="D52" s="45">
        <v>1.0754049910000063E-4</v>
      </c>
      <c r="E52" s="45">
        <v>0</v>
      </c>
      <c r="F52" s="45">
        <v>3.4709705064450702E-4</v>
      </c>
      <c r="G52" s="45">
        <v>0.53498603816468027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3.6047472579161521E-2</v>
      </c>
      <c r="N52" s="45">
        <v>9.3729872888959065E-4</v>
      </c>
      <c r="O52" s="45">
        <v>2.3927302806647788E-4</v>
      </c>
      <c r="P52" s="45">
        <v>0.29091671078588277</v>
      </c>
      <c r="Q52" s="45">
        <v>1.3347526555762268E-2</v>
      </c>
      <c r="R52" s="45">
        <v>0.22275486056783755</v>
      </c>
      <c r="S52" s="45">
        <v>1.0996838179600346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2.0052329950837056E-3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2.1759568901213167E-3</v>
      </c>
      <c r="L53" s="45">
        <v>1.8145938374851021</v>
      </c>
      <c r="M53" s="45">
        <v>3.4093022066352674E-3</v>
      </c>
      <c r="N53" s="45">
        <v>7.9555181478276893E-3</v>
      </c>
      <c r="O53" s="45">
        <v>7.8893707819738257E-4</v>
      </c>
      <c r="P53" s="45">
        <v>2.7019230003766381E-2</v>
      </c>
      <c r="Q53" s="45">
        <v>0</v>
      </c>
      <c r="R53" s="45">
        <v>1.2058124792563518E-2</v>
      </c>
      <c r="S53" s="45">
        <v>1.8700061395993046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5.4204840428346834E-3</v>
      </c>
      <c r="F54" s="45">
        <v>8.203700184941809E-2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0.71238213885143864</v>
      </c>
      <c r="M54" s="45">
        <v>0.15559417696091327</v>
      </c>
      <c r="N54" s="45">
        <v>4.815581634991517E-4</v>
      </c>
      <c r="O54" s="45">
        <v>5.5076977355228429E-4</v>
      </c>
      <c r="P54" s="45">
        <v>1.4521232455432909E-2</v>
      </c>
      <c r="Q54" s="45">
        <v>2.8691527025247465E-3</v>
      </c>
      <c r="R54" s="45">
        <v>9.9812233200410105E-2</v>
      </c>
      <c r="S54" s="45">
        <v>1.0736687480000171</v>
      </c>
    </row>
    <row r="55" spans="1:19">
      <c r="A55" s="88" t="s">
        <v>282</v>
      </c>
      <c r="B55" s="89" t="s">
        <v>94</v>
      </c>
      <c r="C55" s="45">
        <v>7.982825347607525E-3</v>
      </c>
      <c r="D55" s="45">
        <v>3.9166581811143075E-3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3.9160392709733927E-2</v>
      </c>
      <c r="N55" s="45">
        <v>1.8762317369274584E-2</v>
      </c>
      <c r="O55" s="45">
        <v>1.0248386712407964E-2</v>
      </c>
      <c r="P55" s="45">
        <v>1.4685346036757529E-2</v>
      </c>
      <c r="Q55" s="45">
        <v>8.911284300758826E-4</v>
      </c>
      <c r="R55" s="45">
        <v>1.0165983815606516E-3</v>
      </c>
      <c r="S55" s="45">
        <v>9.666365316853387E-2</v>
      </c>
    </row>
    <row r="56" spans="1:19">
      <c r="A56" s="88" t="s">
        <v>282</v>
      </c>
      <c r="B56" s="89" t="s">
        <v>95</v>
      </c>
      <c r="C56" s="45">
        <v>0.14817380040881423</v>
      </c>
      <c r="D56" s="45">
        <v>0</v>
      </c>
      <c r="E56" s="45">
        <v>0</v>
      </c>
      <c r="F56" s="45">
        <v>0</v>
      </c>
      <c r="G56" s="45">
        <v>2.7785850088689834E-2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0.15947657912428514</v>
      </c>
      <c r="N56" s="45">
        <v>1.2642628922039378E-3</v>
      </c>
      <c r="O56" s="45">
        <v>9.3615374264703344E-3</v>
      </c>
      <c r="P56" s="45">
        <v>1.2355522659405871E-2</v>
      </c>
      <c r="Q56" s="45">
        <v>5.0225771894593652E-3</v>
      </c>
      <c r="R56" s="45">
        <v>7.7142280936390861E-3</v>
      </c>
      <c r="S56" s="45">
        <v>0.37115435788297191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0.23005406079600199</v>
      </c>
      <c r="H57" s="45">
        <v>3.4114543200930436E-4</v>
      </c>
      <c r="I57" s="45">
        <v>0</v>
      </c>
      <c r="J57" s="45">
        <v>0</v>
      </c>
      <c r="K57" s="45">
        <v>0</v>
      </c>
      <c r="L57" s="45">
        <v>0</v>
      </c>
      <c r="M57" s="45">
        <v>6.2269609528486924E-3</v>
      </c>
      <c r="N57" s="45">
        <v>1.4051064758688447E-2</v>
      </c>
      <c r="O57" s="45">
        <v>3.3571442771891391E-3</v>
      </c>
      <c r="P57" s="45">
        <v>1.3568549688588227E-2</v>
      </c>
      <c r="Q57" s="45">
        <v>1.9186486892448618E-2</v>
      </c>
      <c r="R57" s="45">
        <v>6.5827830728878212E-2</v>
      </c>
      <c r="S57" s="45">
        <v>0.35261324352664047</v>
      </c>
    </row>
    <row r="58" spans="1:19">
      <c r="A58" s="88" t="s">
        <v>282</v>
      </c>
      <c r="B58" s="89" t="s">
        <v>97</v>
      </c>
      <c r="C58" s="45">
        <v>0</v>
      </c>
      <c r="D58" s="45">
        <v>3.0611033886973615E-4</v>
      </c>
      <c r="E58" s="45">
        <v>0</v>
      </c>
      <c r="F58" s="45">
        <v>0</v>
      </c>
      <c r="G58" s="45">
        <v>0.23895271908468807</v>
      </c>
      <c r="H58" s="45">
        <v>0</v>
      </c>
      <c r="I58" s="45">
        <v>0</v>
      </c>
      <c r="J58" s="45">
        <v>0</v>
      </c>
      <c r="K58" s="45">
        <v>2.1514520574208995E-3</v>
      </c>
      <c r="L58" s="45">
        <v>0</v>
      </c>
      <c r="M58" s="45">
        <v>9.3789926480966734E-2</v>
      </c>
      <c r="N58" s="45">
        <v>4.8634673758635394E-2</v>
      </c>
      <c r="O58" s="45">
        <v>7.3757568446176092E-3</v>
      </c>
      <c r="P58" s="45">
        <v>0.17866084370426627</v>
      </c>
      <c r="Q58" s="45">
        <v>0</v>
      </c>
      <c r="R58" s="45">
        <v>2.6148325887028534E-2</v>
      </c>
      <c r="S58" s="45">
        <v>0.59601980815649114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5.7053015113469385E-2</v>
      </c>
      <c r="H59" s="45">
        <v>0</v>
      </c>
      <c r="I59" s="45">
        <v>0</v>
      </c>
      <c r="J59" s="45">
        <v>1.4004233225868024E-3</v>
      </c>
      <c r="K59" s="45">
        <v>0</v>
      </c>
      <c r="L59" s="45">
        <v>0</v>
      </c>
      <c r="M59" s="45">
        <v>9.4371125292356695E-2</v>
      </c>
      <c r="N59" s="45">
        <v>5.256615013383481E-3</v>
      </c>
      <c r="O59" s="45">
        <v>3.624563740730613E-4</v>
      </c>
      <c r="P59" s="45">
        <v>4.2962715377535154E-2</v>
      </c>
      <c r="Q59" s="45">
        <v>1.2011913263101914E-3</v>
      </c>
      <c r="R59" s="45">
        <v>4.3919690888753138E-2</v>
      </c>
      <c r="S59" s="45">
        <v>0.24652723270847332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0</v>
      </c>
      <c r="H60" s="45">
        <v>1.1268118057702253E-2</v>
      </c>
      <c r="I60" s="45">
        <v>0</v>
      </c>
      <c r="J60" s="45">
        <v>9.9589649075082498E-5</v>
      </c>
      <c r="K60" s="45">
        <v>4.739447289889985E-2</v>
      </c>
      <c r="L60" s="45">
        <v>0</v>
      </c>
      <c r="M60" s="45">
        <v>0.26998907614233225</v>
      </c>
      <c r="N60" s="45">
        <v>1.2059909224920951E-2</v>
      </c>
      <c r="O60" s="45">
        <v>0.43158051899248923</v>
      </c>
      <c r="P60" s="45">
        <v>0.42374556806392061</v>
      </c>
      <c r="Q60" s="45">
        <v>2.0441465127448932E-2</v>
      </c>
      <c r="R60" s="45">
        <v>4.6781555130657182E-3</v>
      </c>
      <c r="S60" s="45">
        <v>1.2212568736698586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3.23829860405489E-3</v>
      </c>
      <c r="H61" s="45">
        <v>0</v>
      </c>
      <c r="I61" s="45">
        <v>0</v>
      </c>
      <c r="J61" s="45">
        <v>0</v>
      </c>
      <c r="K61" s="45">
        <v>1.6639868738075575E-2</v>
      </c>
      <c r="L61" s="45">
        <v>0</v>
      </c>
      <c r="M61" s="45">
        <v>0.11640943678194038</v>
      </c>
      <c r="N61" s="45">
        <v>2.785890288436832E-2</v>
      </c>
      <c r="O61" s="45">
        <v>5.7367341002589889E-5</v>
      </c>
      <c r="P61" s="45">
        <v>0.3021449859017622</v>
      </c>
      <c r="Q61" s="45">
        <v>1.7761852531720135E-2</v>
      </c>
      <c r="R61" s="45">
        <v>1.5579670763251841E-2</v>
      </c>
      <c r="S61" s="45">
        <v>0.49969038354616657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0.39139751218626273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0.31172982566881036</v>
      </c>
      <c r="N62" s="45">
        <v>3.1270916645378399E-2</v>
      </c>
      <c r="O62" s="45">
        <v>8.704476100906966E-6</v>
      </c>
      <c r="P62" s="45">
        <v>1.1881856609326391E-2</v>
      </c>
      <c r="Q62" s="45">
        <v>5.9579328957060085E-6</v>
      </c>
      <c r="R62" s="45">
        <v>5.2294781819028913E-4</v>
      </c>
      <c r="S62" s="45">
        <v>0.74681772133696711</v>
      </c>
    </row>
    <row r="63" spans="1:19">
      <c r="A63" s="88" t="s">
        <v>282</v>
      </c>
      <c r="B63" s="89" t="s">
        <v>103</v>
      </c>
      <c r="C63" s="45">
        <v>1.4150606857112669E-2</v>
      </c>
      <c r="D63" s="45">
        <v>0</v>
      </c>
      <c r="E63" s="45">
        <v>0</v>
      </c>
      <c r="F63" s="45">
        <v>5.8060363639359736E-2</v>
      </c>
      <c r="G63" s="45">
        <v>0</v>
      </c>
      <c r="H63" s="45">
        <v>0</v>
      </c>
      <c r="I63" s="45">
        <v>0</v>
      </c>
      <c r="J63" s="45">
        <v>0.17975464869651583</v>
      </c>
      <c r="K63" s="45">
        <v>0</v>
      </c>
      <c r="L63" s="45">
        <v>0</v>
      </c>
      <c r="M63" s="45">
        <v>8.4686884639190829E-2</v>
      </c>
      <c r="N63" s="45">
        <v>2.5516235068501203E-3</v>
      </c>
      <c r="O63" s="45">
        <v>1.8533477391026287E-2</v>
      </c>
      <c r="P63" s="45">
        <v>2.2307455843636248E-2</v>
      </c>
      <c r="Q63" s="45">
        <v>0.13713508102459532</v>
      </c>
      <c r="R63" s="45">
        <v>1.4504251338022911E-2</v>
      </c>
      <c r="S63" s="45">
        <v>0.53168439293631309</v>
      </c>
    </row>
    <row r="64" spans="1:19">
      <c r="A64" s="88" t="s">
        <v>282</v>
      </c>
      <c r="B64" s="89" t="s">
        <v>104</v>
      </c>
      <c r="C64" s="45">
        <v>8.2995164838470581E-2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0.12432882148537322</v>
      </c>
      <c r="L64" s="45">
        <v>0</v>
      </c>
      <c r="M64" s="45">
        <v>8.2875936497199376E-2</v>
      </c>
      <c r="N64" s="45">
        <v>4.8230474005350743E-3</v>
      </c>
      <c r="O64" s="45">
        <v>7.0966971090367981E-2</v>
      </c>
      <c r="P64" s="45">
        <v>0.11082525080605876</v>
      </c>
      <c r="Q64" s="45">
        <v>9.9395542708697882E-3</v>
      </c>
      <c r="R64" s="45">
        <v>2.5954661665910095E-3</v>
      </c>
      <c r="S64" s="45">
        <v>0.48935021255546474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1.8769229537898724E-2</v>
      </c>
      <c r="G65" s="45">
        <v>0</v>
      </c>
      <c r="H65" s="45">
        <v>0</v>
      </c>
      <c r="I65" s="45">
        <v>2.6876188416473656E-3</v>
      </c>
      <c r="J65" s="45">
        <v>0</v>
      </c>
      <c r="K65" s="45">
        <v>0</v>
      </c>
      <c r="L65" s="45">
        <v>0</v>
      </c>
      <c r="M65" s="45">
        <v>0.12878345289080251</v>
      </c>
      <c r="N65" s="45">
        <v>8.7385217528268555E-4</v>
      </c>
      <c r="O65" s="45">
        <v>5.3885767917508653E-3</v>
      </c>
      <c r="P65" s="45">
        <v>0.11184658528848956</v>
      </c>
      <c r="Q65" s="45">
        <v>3.1476987877675777E-2</v>
      </c>
      <c r="R65" s="45">
        <v>5.8774467966440369E-2</v>
      </c>
      <c r="S65" s="45">
        <v>0.3586007713699928</v>
      </c>
    </row>
    <row r="66" spans="1:19">
      <c r="A66" s="88" t="s">
        <v>282</v>
      </c>
      <c r="B66" s="89" t="s">
        <v>106</v>
      </c>
      <c r="C66" s="45">
        <v>2.3240800115829074E-3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0.51200995627247536</v>
      </c>
      <c r="K66" s="45">
        <v>0</v>
      </c>
      <c r="L66" s="45">
        <v>0</v>
      </c>
      <c r="M66" s="45">
        <v>0.55268717807183521</v>
      </c>
      <c r="N66" s="45">
        <v>8.6799221632194445E-4</v>
      </c>
      <c r="O66" s="45">
        <v>0.10162542122977125</v>
      </c>
      <c r="P66" s="45">
        <v>8.0356379968993252E-2</v>
      </c>
      <c r="Q66" s="45">
        <v>5.6523704167865341E-2</v>
      </c>
      <c r="R66" s="45">
        <v>2.6207339751422865E-3</v>
      </c>
      <c r="S66" s="45">
        <v>1.3090154459139853</v>
      </c>
    </row>
    <row r="67" spans="1:19">
      <c r="A67" s="88" t="s">
        <v>282</v>
      </c>
      <c r="B67" s="89" t="s">
        <v>107</v>
      </c>
      <c r="C67" s="45">
        <v>0</v>
      </c>
      <c r="D67" s="45">
        <v>1.3554318428454337E-2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0.12142719315977679</v>
      </c>
      <c r="N67" s="45">
        <v>5.4237905426585797E-2</v>
      </c>
      <c r="O67" s="45">
        <v>0</v>
      </c>
      <c r="P67" s="45">
        <v>0.31190762252921012</v>
      </c>
      <c r="Q67" s="45">
        <v>0.24524641992632623</v>
      </c>
      <c r="R67" s="45">
        <v>6.5947522854230556E-3</v>
      </c>
      <c r="S67" s="45">
        <v>0.75296821175577122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0.1457988786560982</v>
      </c>
      <c r="M68" s="45">
        <v>2.0381117499930212E-3</v>
      </c>
      <c r="N68" s="45">
        <v>1.1650653209294148E-5</v>
      </c>
      <c r="O68" s="45">
        <v>5.2805559274904379E-4</v>
      </c>
      <c r="P68" s="45">
        <v>0.27205669015022238</v>
      </c>
      <c r="Q68" s="45">
        <v>5.3245724992418975E-2</v>
      </c>
      <c r="R68" s="45">
        <v>2.0771717222004327E-2</v>
      </c>
      <c r="S68" s="45">
        <v>0.49445082901669934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6.1534627405031017E-3</v>
      </c>
      <c r="N69" s="45">
        <v>1.1067065125933695E-3</v>
      </c>
      <c r="O69" s="45">
        <v>6.7923777533158702E-3</v>
      </c>
      <c r="P69" s="45">
        <v>3.3045054928368955E-3</v>
      </c>
      <c r="Q69" s="45">
        <v>1.8009397258369475E-3</v>
      </c>
      <c r="R69" s="45">
        <v>2.9110868107338206E-3</v>
      </c>
      <c r="S69" s="45">
        <v>2.2069079035830441E-2</v>
      </c>
    </row>
    <row r="70" spans="1:19">
      <c r="A70" s="88" t="s">
        <v>282</v>
      </c>
      <c r="B70" s="89" t="s">
        <v>110</v>
      </c>
      <c r="C70" s="45">
        <v>1.8942036489069114E-3</v>
      </c>
      <c r="D70" s="45">
        <v>0</v>
      </c>
      <c r="E70" s="45">
        <v>0</v>
      </c>
      <c r="F70" s="45">
        <v>0</v>
      </c>
      <c r="G70" s="45">
        <v>2.1233130194545424E-2</v>
      </c>
      <c r="H70" s="45">
        <v>0</v>
      </c>
      <c r="I70" s="45">
        <v>1.2855824135865612E-3</v>
      </c>
      <c r="J70" s="45">
        <v>0.49791711235701908</v>
      </c>
      <c r="K70" s="45">
        <v>0.12020036902737002</v>
      </c>
      <c r="L70" s="45">
        <v>0.3991151571039584</v>
      </c>
      <c r="M70" s="45">
        <v>2.220216614965409E-4</v>
      </c>
      <c r="N70" s="45">
        <v>0</v>
      </c>
      <c r="O70" s="45">
        <v>0</v>
      </c>
      <c r="P70" s="45">
        <v>4.4215370047275826E-3</v>
      </c>
      <c r="Q70" s="45">
        <v>0.26998871430544924</v>
      </c>
      <c r="R70" s="45">
        <v>5.9251370022872507E-4</v>
      </c>
      <c r="S70" s="45">
        <v>1.3168703414172711</v>
      </c>
    </row>
    <row r="71" spans="1:19">
      <c r="A71" s="88" t="s">
        <v>282</v>
      </c>
      <c r="B71" s="89" t="s">
        <v>111</v>
      </c>
      <c r="C71" s="45">
        <v>0.91821795487924929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1.0851281567550775E-2</v>
      </c>
      <c r="L71" s="45">
        <v>0</v>
      </c>
      <c r="M71" s="45">
        <v>7.4200821324360788E-2</v>
      </c>
      <c r="N71" s="45">
        <v>9.0605255424947018E-3</v>
      </c>
      <c r="O71" s="45">
        <v>2.4197835732457595E-2</v>
      </c>
      <c r="P71" s="45">
        <v>0.13083313626558457</v>
      </c>
      <c r="Q71" s="45">
        <v>2.642928486304541E-3</v>
      </c>
      <c r="R71" s="45">
        <v>1.4831201909797365E-3</v>
      </c>
      <c r="S71" s="45">
        <v>1.1714876039889788</v>
      </c>
    </row>
    <row r="72" spans="1:19">
      <c r="A72" s="88" t="s">
        <v>282</v>
      </c>
      <c r="B72" s="89" t="s">
        <v>112</v>
      </c>
      <c r="C72" s="45">
        <v>7.3752911075697369E-5</v>
      </c>
      <c r="D72" s="45">
        <v>2.547714060269568E-2</v>
      </c>
      <c r="E72" s="45">
        <v>0</v>
      </c>
      <c r="F72" s="45">
        <v>0</v>
      </c>
      <c r="G72" s="45">
        <v>5.8093133387737694E-3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1.8753496303324013E-2</v>
      </c>
      <c r="N72" s="45">
        <v>1.4831424164363227E-6</v>
      </c>
      <c r="O72" s="45">
        <v>6.7990749784387905E-3</v>
      </c>
      <c r="P72" s="45">
        <v>6.5639558086889593E-3</v>
      </c>
      <c r="Q72" s="45">
        <v>7.387030326840005E-2</v>
      </c>
      <c r="R72" s="45">
        <v>3.192206234287287E-3</v>
      </c>
      <c r="S72" s="45">
        <v>0.14054072658811378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3.0752463115319983E-3</v>
      </c>
      <c r="H73" s="45">
        <v>0</v>
      </c>
      <c r="I73" s="45">
        <v>0</v>
      </c>
      <c r="J73" s="45">
        <v>4.6501634195170727E-3</v>
      </c>
      <c r="K73" s="45">
        <v>0</v>
      </c>
      <c r="L73" s="45">
        <v>0</v>
      </c>
      <c r="M73" s="45">
        <v>2.6775133940581952E-4</v>
      </c>
      <c r="N73" s="45">
        <v>1.6041484179094567E-3</v>
      </c>
      <c r="O73" s="45">
        <v>0</v>
      </c>
      <c r="P73" s="45">
        <v>1.5252095233412533E-2</v>
      </c>
      <c r="Q73" s="45">
        <v>0.70528476762489345</v>
      </c>
      <c r="R73" s="45">
        <v>5.8755743705418695E-4</v>
      </c>
      <c r="S73" s="45">
        <v>0.73072172978372407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7.8411215123210809E-3</v>
      </c>
      <c r="N74" s="45">
        <v>0</v>
      </c>
      <c r="O74" s="45">
        <v>2.1749929765442211E-3</v>
      </c>
      <c r="P74" s="45">
        <v>0.1643119410275613</v>
      </c>
      <c r="Q74" s="45">
        <v>1.8638459236330895E-3</v>
      </c>
      <c r="R74" s="45">
        <v>5.9445972294795979E-3</v>
      </c>
      <c r="S74" s="45">
        <v>0.18213649866953574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5.0411333076816334E-6</v>
      </c>
      <c r="J75" s="45">
        <v>0</v>
      </c>
      <c r="K75" s="45">
        <v>0</v>
      </c>
      <c r="L75" s="45">
        <v>0</v>
      </c>
      <c r="M75" s="45">
        <v>1.2797376657031734E-2</v>
      </c>
      <c r="N75" s="45">
        <v>0</v>
      </c>
      <c r="O75" s="45">
        <v>7.6480691547331503E-4</v>
      </c>
      <c r="P75" s="45">
        <v>7.469997039974885E-2</v>
      </c>
      <c r="Q75" s="45">
        <v>2.6147644254947977E-2</v>
      </c>
      <c r="R75" s="45">
        <v>5.3815798310701268E-3</v>
      </c>
      <c r="S75" s="45">
        <v>0.11979641919158723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1.437645828561207E-3</v>
      </c>
      <c r="F76" s="45">
        <v>0</v>
      </c>
      <c r="G76" s="45">
        <v>1.211296849130683E-3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1.9847671948589607E-3</v>
      </c>
      <c r="Q76" s="45">
        <v>0.16050256040766531</v>
      </c>
      <c r="R76" s="45">
        <v>4.9670686586367196E-4</v>
      </c>
      <c r="S76" s="45">
        <v>0.16563297714608893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0.62558681037758834</v>
      </c>
      <c r="L77" s="45">
        <v>0</v>
      </c>
      <c r="M77" s="45">
        <v>5.4094361622443188E-3</v>
      </c>
      <c r="N77" s="45">
        <v>1.3685250727801801E-2</v>
      </c>
      <c r="O77" s="45">
        <v>3.0079405388239167E-5</v>
      </c>
      <c r="P77" s="45">
        <v>0.28363810467926776</v>
      </c>
      <c r="Q77" s="45">
        <v>2.2001135360004032E-2</v>
      </c>
      <c r="R77" s="45">
        <v>0</v>
      </c>
      <c r="S77" s="45">
        <v>0.95035081671227317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1.9626316424634638E-3</v>
      </c>
      <c r="N78" s="45">
        <v>5.2409442906642845E-2</v>
      </c>
      <c r="O78" s="45">
        <v>0</v>
      </c>
      <c r="P78" s="45">
        <v>0.379324889805563</v>
      </c>
      <c r="Q78" s="45">
        <v>5.8185770751970622E-3</v>
      </c>
      <c r="R78" s="45">
        <v>3.680368785180832E-2</v>
      </c>
      <c r="S78" s="45">
        <v>0.47631922928167114</v>
      </c>
    </row>
    <row r="79" spans="1:19">
      <c r="A79" s="88" t="s">
        <v>282</v>
      </c>
      <c r="B79" s="69" t="s">
        <v>119</v>
      </c>
      <c r="C79" s="45">
        <v>0.10582629031614887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3.9398829414348802E-2</v>
      </c>
      <c r="L79" s="45">
        <v>0</v>
      </c>
      <c r="M79" s="45">
        <v>2.3377876376644124E-2</v>
      </c>
      <c r="N79" s="45">
        <v>0</v>
      </c>
      <c r="O79" s="45">
        <v>9.3521565274201635E-6</v>
      </c>
      <c r="P79" s="45">
        <v>1.6353469798602305E-4</v>
      </c>
      <c r="Q79" s="45">
        <v>3.0525286306741783E-3</v>
      </c>
      <c r="R79" s="45">
        <v>-3.9968028886505635E-15</v>
      </c>
      <c r="S79" s="45">
        <v>0.17182841159234385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3.3756351679317342E-2</v>
      </c>
      <c r="L80" s="45">
        <v>0</v>
      </c>
      <c r="M80" s="45">
        <v>2.618195818371305E-6</v>
      </c>
      <c r="N80" s="45">
        <v>0</v>
      </c>
      <c r="O80" s="45">
        <v>0</v>
      </c>
      <c r="P80" s="45">
        <v>1.408846365036176E-2</v>
      </c>
      <c r="Q80" s="45">
        <v>1.0900930632725903E-2</v>
      </c>
      <c r="R80" s="45">
        <v>0</v>
      </c>
      <c r="S80" s="45">
        <v>5.8748364158233812E-2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1.9772613135048078E-2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1.7966995925606355E-2</v>
      </c>
      <c r="Q81" s="45">
        <v>0.19562278494768037</v>
      </c>
      <c r="R81" s="45">
        <v>4.7140819111746168E-4</v>
      </c>
      <c r="S81" s="45">
        <v>0.23383380219944172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0.1588891477477383</v>
      </c>
      <c r="I82" s="45">
        <v>0</v>
      </c>
      <c r="J82" s="45">
        <v>0</v>
      </c>
      <c r="K82" s="45">
        <v>0</v>
      </c>
      <c r="L82" s="45">
        <v>0</v>
      </c>
      <c r="M82" s="45">
        <v>6.8103715511487195E-3</v>
      </c>
      <c r="N82" s="45">
        <v>1.0429375430334176E-3</v>
      </c>
      <c r="O82" s="45">
        <v>1.449107731059307E-2</v>
      </c>
      <c r="P82" s="45">
        <v>3.1498855666848513E-2</v>
      </c>
      <c r="Q82" s="45">
        <v>0</v>
      </c>
      <c r="R82" s="45">
        <v>0</v>
      </c>
      <c r="S82" s="45">
        <v>0.21273238981936515</v>
      </c>
    </row>
    <row r="83" spans="1:19">
      <c r="A83" s="88" t="s">
        <v>282</v>
      </c>
      <c r="B83" s="69" t="s">
        <v>123</v>
      </c>
      <c r="C83" s="45">
        <v>1.9780203922969974E-4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2.6629155591706422E-6</v>
      </c>
      <c r="N83" s="45">
        <v>0</v>
      </c>
      <c r="O83" s="45">
        <v>2.2779780574744279E-5</v>
      </c>
      <c r="P83" s="45">
        <v>1.3455745093203575E-2</v>
      </c>
      <c r="Q83" s="45">
        <v>0</v>
      </c>
      <c r="R83" s="45">
        <v>3.8267182946505329E-4</v>
      </c>
      <c r="S83" s="45">
        <v>1.406166165801892E-2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0.12849559870821237</v>
      </c>
      <c r="F84" s="45">
        <v>0</v>
      </c>
      <c r="G84" s="45">
        <v>0</v>
      </c>
      <c r="H84" s="45">
        <v>0</v>
      </c>
      <c r="I84" s="45">
        <v>0</v>
      </c>
      <c r="J84" s="45">
        <v>0.56305576608292118</v>
      </c>
      <c r="K84" s="45">
        <v>0</v>
      </c>
      <c r="L84" s="45">
        <v>0</v>
      </c>
      <c r="M84" s="45">
        <v>1.1134812017914442E-3</v>
      </c>
      <c r="N84" s="45">
        <v>1.1687138154403698E-4</v>
      </c>
      <c r="O84" s="45">
        <v>4.6211662245725371E-3</v>
      </c>
      <c r="P84" s="45">
        <v>0.11165173716258536</v>
      </c>
      <c r="Q84" s="45">
        <v>5.5153564472387728E-4</v>
      </c>
      <c r="R84" s="45">
        <v>1.1616497246109247E-2</v>
      </c>
      <c r="S84" s="45">
        <v>0.82122265365245539</v>
      </c>
    </row>
    <row r="85" spans="1:19">
      <c r="A85" s="88" t="s">
        <v>282</v>
      </c>
      <c r="B85" s="69" t="s">
        <v>125</v>
      </c>
      <c r="C85" s="45">
        <v>0</v>
      </c>
      <c r="D85" s="45">
        <v>1.0180555740335606E-4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2.1093182279745548E-3</v>
      </c>
      <c r="N85" s="45">
        <v>1.8122922715294809E-2</v>
      </c>
      <c r="O85" s="45">
        <v>3.9885443459630743E-4</v>
      </c>
      <c r="P85" s="45">
        <v>0.26335972962396426</v>
      </c>
      <c r="Q85" s="45">
        <v>3.0750126219836638E-2</v>
      </c>
      <c r="R85" s="45">
        <v>0</v>
      </c>
      <c r="S85" s="45">
        <v>0.31484275677907192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1.0828207570838799E-3</v>
      </c>
      <c r="N86" s="45">
        <v>0</v>
      </c>
      <c r="O86" s="45">
        <v>0</v>
      </c>
      <c r="P86" s="45">
        <v>1.0626355482173722E-2</v>
      </c>
      <c r="Q86" s="45">
        <v>5.8762127811160525E-3</v>
      </c>
      <c r="R86" s="45">
        <v>1.1203043204233154E-4</v>
      </c>
      <c r="S86" s="45">
        <v>1.7697419452417762E-2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3.5869809190520741E-3</v>
      </c>
      <c r="H87" s="45">
        <v>0</v>
      </c>
      <c r="I87" s="45">
        <v>0</v>
      </c>
      <c r="J87" s="45">
        <v>1.2834669595861659E-2</v>
      </c>
      <c r="K87" s="45">
        <v>0</v>
      </c>
      <c r="L87" s="45">
        <v>0</v>
      </c>
      <c r="M87" s="45">
        <v>1.6034047820419062E-3</v>
      </c>
      <c r="N87" s="45">
        <v>0</v>
      </c>
      <c r="O87" s="45">
        <v>0</v>
      </c>
      <c r="P87" s="45">
        <v>7.4947276909064442E-2</v>
      </c>
      <c r="Q87" s="45">
        <v>1.1923190300753284E-2</v>
      </c>
      <c r="R87" s="45">
        <v>0</v>
      </c>
      <c r="S87" s="45">
        <v>0.10489552250678003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6.5655599441765133E-3</v>
      </c>
      <c r="N88" s="45">
        <v>6.0068540711295526E-3</v>
      </c>
      <c r="O88" s="45">
        <v>6.0990459502363592E-5</v>
      </c>
      <c r="P88" s="45">
        <v>1.4421628266703124E-4</v>
      </c>
      <c r="Q88" s="45">
        <v>1.1637274012832322E-3</v>
      </c>
      <c r="R88" s="45">
        <v>1.2248058090168712E-2</v>
      </c>
      <c r="S88" s="45">
        <v>2.6189406248917635E-2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2.0799686417660723E-8</v>
      </c>
      <c r="O89" s="45">
        <v>2.6790947413868338E-6</v>
      </c>
      <c r="P89" s="45">
        <v>1.0100425404484525E-3</v>
      </c>
      <c r="Q89" s="45">
        <v>2.5947539136872422E-5</v>
      </c>
      <c r="R89" s="45">
        <v>0</v>
      </c>
      <c r="S89" s="45">
        <v>1.0386899740097988E-3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0.11400068511352401</v>
      </c>
      <c r="Q90" s="45">
        <v>1.866404009076561E-4</v>
      </c>
      <c r="R90" s="45">
        <v>1.2328471364142501E-4</v>
      </c>
      <c r="S90" s="45">
        <v>0.11431061022807398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6.4682014330767479E-3</v>
      </c>
      <c r="I91" s="45">
        <v>0</v>
      </c>
      <c r="J91" s="45">
        <v>0</v>
      </c>
      <c r="K91" s="45">
        <v>0</v>
      </c>
      <c r="L91" s="45">
        <v>0</v>
      </c>
      <c r="M91" s="45">
        <v>1.5395692476616318E-3</v>
      </c>
      <c r="N91" s="45">
        <v>1.0028346437174207E-4</v>
      </c>
      <c r="O91" s="45">
        <v>0</v>
      </c>
      <c r="P91" s="45">
        <v>1.1246725940317504E-2</v>
      </c>
      <c r="Q91" s="45">
        <v>7.3675448994059423E-3</v>
      </c>
      <c r="R91" s="45">
        <v>4.4099973663946912E-4</v>
      </c>
      <c r="S91" s="45">
        <v>2.7163324721470872E-2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8.0847309403884515E-2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0.1293224255503489</v>
      </c>
      <c r="M92" s="45">
        <v>1.7917218084662068E-4</v>
      </c>
      <c r="N92" s="45">
        <v>0</v>
      </c>
      <c r="O92" s="45">
        <v>0</v>
      </c>
      <c r="P92" s="45">
        <v>1.1646502363067412E-3</v>
      </c>
      <c r="Q92" s="45">
        <v>3.1507184417023382E-8</v>
      </c>
      <c r="R92" s="45">
        <v>9.6994249577306846E-3</v>
      </c>
      <c r="S92" s="45">
        <v>0.22121301383631931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4.3260881939422013E-4</v>
      </c>
      <c r="P93" s="45">
        <v>3.5073548652064801E-6</v>
      </c>
      <c r="Q93" s="45">
        <v>0</v>
      </c>
      <c r="R93" s="45">
        <v>2.7878551360771553E-5</v>
      </c>
      <c r="S93" s="45">
        <v>4.639947256208643E-4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1.6420958307561406E-5</v>
      </c>
      <c r="K94" s="45">
        <v>0</v>
      </c>
      <c r="L94" s="45">
        <v>0</v>
      </c>
      <c r="M94" s="45">
        <v>3.8366243125764754E-4</v>
      </c>
      <c r="N94" s="45">
        <v>0</v>
      </c>
      <c r="O94" s="45">
        <v>5.6925262872078441E-3</v>
      </c>
      <c r="P94" s="45">
        <v>4.9710264595894671E-3</v>
      </c>
      <c r="Q94" s="45">
        <v>0</v>
      </c>
      <c r="R94" s="45">
        <v>0</v>
      </c>
      <c r="S94" s="45">
        <v>1.1063636136356081E-2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1.341109670747187E-4</v>
      </c>
      <c r="N95" s="45">
        <v>0</v>
      </c>
      <c r="O95" s="45">
        <v>2.7406298218846104E-5</v>
      </c>
      <c r="P95" s="45">
        <v>0</v>
      </c>
      <c r="Q95" s="45">
        <v>0</v>
      </c>
      <c r="R95" s="45">
        <v>1.2477661561653974E-3</v>
      </c>
      <c r="S95" s="45">
        <v>1.4092834214665118E-3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7.222403148343659E-5</v>
      </c>
      <c r="N96" s="45">
        <v>0</v>
      </c>
      <c r="O96" s="45">
        <v>0</v>
      </c>
      <c r="P96" s="45">
        <v>0</v>
      </c>
      <c r="Q96" s="45">
        <v>2.5170960194786929E-2</v>
      </c>
      <c r="R96" s="45">
        <v>1.6615133101169022E-2</v>
      </c>
      <c r="S96" s="45">
        <v>4.1858317327438499E-2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2.9409104530664365E-4</v>
      </c>
      <c r="N97" s="45">
        <v>1.0871545831762752E-2</v>
      </c>
      <c r="O97" s="45">
        <v>0</v>
      </c>
      <c r="P97" s="45">
        <v>8.36416989109523E-4</v>
      </c>
      <c r="Q97" s="45">
        <v>0</v>
      </c>
      <c r="R97" s="45">
        <v>1.9449282221728481E-4</v>
      </c>
      <c r="S97" s="45">
        <v>1.2196546688400645E-2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5.4198608978452967E-3</v>
      </c>
      <c r="M98" s="45">
        <v>4.0686190568930414E-3</v>
      </c>
      <c r="N98" s="45">
        <v>0</v>
      </c>
      <c r="O98" s="45">
        <v>0</v>
      </c>
      <c r="P98" s="45">
        <v>4.0559033267353328E-3</v>
      </c>
      <c r="Q98" s="45">
        <v>4.1252986192041874E-3</v>
      </c>
      <c r="R98" s="45">
        <v>1.08334233385321E-3</v>
      </c>
      <c r="S98" s="45">
        <v>1.8753024234513305E-2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7.2260071398655423E-3</v>
      </c>
      <c r="L99" s="45">
        <v>0</v>
      </c>
      <c r="M99" s="45">
        <v>0</v>
      </c>
      <c r="N99" s="45">
        <v>5.1509831761569203E-3</v>
      </c>
      <c r="O99" s="45">
        <v>0</v>
      </c>
      <c r="P99" s="45">
        <v>2.2504445589415667E-2</v>
      </c>
      <c r="Q99" s="45">
        <v>1.2139162729800645E-3</v>
      </c>
      <c r="R99" s="45">
        <v>1.9379773789296451E-5</v>
      </c>
      <c r="S99" s="45">
        <v>3.6114731952210377E-2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2.0242055642327728E-5</v>
      </c>
      <c r="N100" s="45">
        <v>0</v>
      </c>
      <c r="O100" s="45">
        <v>0</v>
      </c>
      <c r="P100" s="45">
        <v>2.5953577612725098E-4</v>
      </c>
      <c r="Q100" s="45">
        <v>0</v>
      </c>
      <c r="R100" s="45">
        <v>1.2019372610296841E-3</v>
      </c>
      <c r="S100" s="45">
        <v>1.4817150927939338E-3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1.3247955188631089E-3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0.3910704742004163</v>
      </c>
      <c r="L101" s="45">
        <v>0</v>
      </c>
      <c r="M101" s="45">
        <v>2.0742307279775218E-5</v>
      </c>
      <c r="N101" s="45">
        <v>0</v>
      </c>
      <c r="O101" s="45">
        <v>0</v>
      </c>
      <c r="P101" s="45">
        <v>1.2267014187195002E-4</v>
      </c>
      <c r="Q101" s="45">
        <v>1.062500910400388E-4</v>
      </c>
      <c r="R101" s="45">
        <v>0</v>
      </c>
      <c r="S101" s="45">
        <v>0.39264493225950048</v>
      </c>
    </row>
    <row r="102" spans="1:19">
      <c r="A102" s="88" t="s">
        <v>282</v>
      </c>
      <c r="B102" s="69" t="s">
        <v>142</v>
      </c>
      <c r="C102" s="45">
        <v>6.9582995070440745E-3</v>
      </c>
      <c r="D102" s="45">
        <v>3.1987549594880704E-5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0.23773156736682255</v>
      </c>
      <c r="L102" s="45">
        <v>0</v>
      </c>
      <c r="M102" s="45">
        <v>0</v>
      </c>
      <c r="N102" s="45">
        <v>3.5969329383618742E-2</v>
      </c>
      <c r="O102" s="45">
        <v>4.3923766363440642E-4</v>
      </c>
      <c r="P102" s="45">
        <v>3.7925336946145194E-3</v>
      </c>
      <c r="Q102" s="45">
        <v>0</v>
      </c>
      <c r="R102" s="45">
        <v>-3.5527136788005009E-15</v>
      </c>
      <c r="S102" s="45">
        <v>0.28492295516531385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5.6640837174875003E-3</v>
      </c>
      <c r="Q103" s="45">
        <v>5.698649759953156E-4</v>
      </c>
      <c r="R103" s="45">
        <v>0</v>
      </c>
      <c r="S103" s="45">
        <v>6.233948693463276E-3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0.35732589877626353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1.3668921800338296E-2</v>
      </c>
      <c r="N104" s="45">
        <v>8.8357806184991006E-4</v>
      </c>
      <c r="O104" s="45">
        <v>2.0306618336156657E-3</v>
      </c>
      <c r="P104" s="45">
        <v>3.1562338181707617E-3</v>
      </c>
      <c r="Q104" s="45">
        <v>8.7609007336730826E-4</v>
      </c>
      <c r="R104" s="45">
        <v>4.5415271543021163E-3</v>
      </c>
      <c r="S104" s="45">
        <v>0.38248291151792557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2.052368379559133E-3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6.5327620166755196E-6</v>
      </c>
      <c r="N105" s="45">
        <v>8.2133161427577761E-7</v>
      </c>
      <c r="O105" s="45">
        <v>0</v>
      </c>
      <c r="P105" s="45">
        <v>0.12178458900024047</v>
      </c>
      <c r="Q105" s="45">
        <v>1.0965299885512536E-4</v>
      </c>
      <c r="R105" s="45">
        <v>0</v>
      </c>
      <c r="S105" s="45">
        <v>0.12395396447226403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2.7336136092515062E-6</v>
      </c>
      <c r="N106" s="45">
        <v>4.899266745095332E-5</v>
      </c>
      <c r="O106" s="45">
        <v>0</v>
      </c>
      <c r="P106" s="45">
        <v>2.8342552822326894E-3</v>
      </c>
      <c r="Q106" s="45">
        <v>6.4617958668637954E-3</v>
      </c>
      <c r="R106" s="45">
        <v>6.6599780442544443E-5</v>
      </c>
      <c r="S106" s="45">
        <v>9.4143772106178858E-3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6.4578647478310103E-2</v>
      </c>
      <c r="M107" s="45">
        <v>8.7343562246271489E-3</v>
      </c>
      <c r="N107" s="45">
        <v>4.7332325783244755E-6</v>
      </c>
      <c r="O107" s="45">
        <v>0</v>
      </c>
      <c r="P107" s="45">
        <v>5.1460196291159832E-3</v>
      </c>
      <c r="Q107" s="45">
        <v>0</v>
      </c>
      <c r="R107" s="45">
        <v>0</v>
      </c>
      <c r="S107" s="45">
        <v>7.8463756564630671E-2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1.3128504213533176E-4</v>
      </c>
      <c r="N108" s="45">
        <v>0</v>
      </c>
      <c r="O108" s="45">
        <v>8.9282883891428355E-5</v>
      </c>
      <c r="P108" s="45">
        <v>1.3776092732165068E-4</v>
      </c>
      <c r="Q108" s="45">
        <v>0</v>
      </c>
      <c r="R108" s="45">
        <v>0</v>
      </c>
      <c r="S108" s="45">
        <v>3.5832885335196352E-4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1.2730291350308676E-2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1.4512346543771315E-4</v>
      </c>
      <c r="N109" s="45">
        <v>0</v>
      </c>
      <c r="O109" s="45">
        <v>5.3357750167948303E-4</v>
      </c>
      <c r="P109" s="45">
        <v>0</v>
      </c>
      <c r="Q109" s="45">
        <v>2.8015609973923716E-3</v>
      </c>
      <c r="R109" s="45">
        <v>0</v>
      </c>
      <c r="S109" s="45">
        <v>1.6210553314820686E-2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2.2891905834623749E-2</v>
      </c>
      <c r="N110" s="45">
        <v>8.0504558756926414E-3</v>
      </c>
      <c r="O110" s="45">
        <v>0</v>
      </c>
      <c r="P110" s="45">
        <v>8.4959557986685752E-4</v>
      </c>
      <c r="Q110" s="45">
        <v>0</v>
      </c>
      <c r="R110" s="45">
        <v>0</v>
      </c>
      <c r="S110" s="45">
        <v>3.1791957290195683E-2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2.7898903748688753E-2</v>
      </c>
      <c r="N111" s="45">
        <v>0</v>
      </c>
      <c r="O111" s="45">
        <v>0</v>
      </c>
      <c r="P111" s="45">
        <v>0</v>
      </c>
      <c r="Q111" s="45">
        <v>1.280512308286319E-2</v>
      </c>
      <c r="R111" s="45">
        <v>0</v>
      </c>
      <c r="S111" s="45">
        <v>4.0704026831534179E-2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5.5793950446037854E-2</v>
      </c>
      <c r="L112" s="45">
        <v>0</v>
      </c>
      <c r="M112" s="45">
        <v>9.1532540835714826E-7</v>
      </c>
      <c r="N112" s="45">
        <v>0</v>
      </c>
      <c r="O112" s="45">
        <v>0</v>
      </c>
      <c r="P112" s="45">
        <v>5.9376640059021213E-3</v>
      </c>
      <c r="Q112" s="45">
        <v>2.1508882818821462E-5</v>
      </c>
      <c r="R112" s="45">
        <v>0</v>
      </c>
      <c r="S112" s="45">
        <v>6.1754038660168931E-2</v>
      </c>
    </row>
    <row r="113" spans="1:19">
      <c r="A113" s="88" t="s">
        <v>282</v>
      </c>
      <c r="B113" s="69" t="s">
        <v>153</v>
      </c>
      <c r="C113" s="45">
        <v>0</v>
      </c>
      <c r="D113" s="45">
        <v>5.2853541132571014E-2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2.3264101486555333E-3</v>
      </c>
      <c r="N113" s="45">
        <v>0</v>
      </c>
      <c r="O113" s="45">
        <v>0</v>
      </c>
      <c r="P113" s="45">
        <v>1.0605449674017109E-7</v>
      </c>
      <c r="Q113" s="45">
        <v>0</v>
      </c>
      <c r="R113" s="45">
        <v>5.6256515989616673E-5</v>
      </c>
      <c r="S113" s="45">
        <v>5.523631385172223E-2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1.0261662339292599E-2</v>
      </c>
      <c r="Q114" s="45">
        <v>0</v>
      </c>
      <c r="R114" s="45">
        <v>0</v>
      </c>
      <c r="S114" s="45">
        <v>1.0261662339289046E-2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2.9432642562038147E-2</v>
      </c>
      <c r="N115" s="45">
        <v>4.8481065109129418E-5</v>
      </c>
      <c r="O115" s="45">
        <v>0</v>
      </c>
      <c r="P115" s="45">
        <v>0</v>
      </c>
      <c r="Q115" s="45">
        <v>0</v>
      </c>
      <c r="R115" s="45">
        <v>0</v>
      </c>
      <c r="S115" s="45">
        <v>2.9481123627149941E-2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3.3258461300533781E-6</v>
      </c>
      <c r="O116" s="45">
        <v>0</v>
      </c>
      <c r="P116" s="45">
        <v>7.9116122372102637E-3</v>
      </c>
      <c r="Q116" s="45">
        <v>3.504136255596535E-4</v>
      </c>
      <c r="R116" s="45">
        <v>9.8472759368917195E-6</v>
      </c>
      <c r="S116" s="45">
        <v>8.2751989848190988E-3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0.1126172188669825</v>
      </c>
      <c r="L117" s="45">
        <v>0</v>
      </c>
      <c r="M117" s="45">
        <v>0</v>
      </c>
      <c r="N117" s="45">
        <v>0</v>
      </c>
      <c r="O117" s="45">
        <v>2.0215389275213269E-5</v>
      </c>
      <c r="P117" s="45">
        <v>1.4445072259501757E-2</v>
      </c>
      <c r="Q117" s="45">
        <v>0</v>
      </c>
      <c r="R117" s="45">
        <v>1.4026228198495971E-3</v>
      </c>
      <c r="S117" s="45">
        <v>0.12848512933561551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7.1851389991106629E-6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3.7891467780069021E-3</v>
      </c>
      <c r="O118" s="45">
        <v>0</v>
      </c>
      <c r="P118" s="45">
        <v>1.896948792655806E-2</v>
      </c>
      <c r="Q118" s="45">
        <v>0</v>
      </c>
      <c r="R118" s="45">
        <v>9.5515441572047166E-5</v>
      </c>
      <c r="S118" s="45">
        <v>2.2861335285128348E-2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2.1879501076872643E-2</v>
      </c>
      <c r="N119" s="45">
        <v>9.982800312613449E-6</v>
      </c>
      <c r="O119" s="45">
        <v>0</v>
      </c>
      <c r="P119" s="45">
        <v>4.3624977504528317E-2</v>
      </c>
      <c r="Q119" s="45">
        <v>0</v>
      </c>
      <c r="R119" s="45">
        <v>5.0383928213548757E-4</v>
      </c>
      <c r="S119" s="45">
        <v>6.6018300663856166E-2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6.7795951948905753E-3</v>
      </c>
      <c r="N120" s="45">
        <v>1.0252020407008899E-4</v>
      </c>
      <c r="O120" s="45">
        <v>0</v>
      </c>
      <c r="P120" s="45">
        <v>0</v>
      </c>
      <c r="Q120" s="45">
        <v>3.954990933596747E-5</v>
      </c>
      <c r="R120" s="45">
        <v>0</v>
      </c>
      <c r="S120" s="45">
        <v>6.9216653082975199E-3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5.4789572999780489E-4</v>
      </c>
      <c r="N121" s="45">
        <v>3.8354721121205415E-3</v>
      </c>
      <c r="O121" s="45">
        <v>0</v>
      </c>
      <c r="P121" s="45">
        <v>0</v>
      </c>
      <c r="Q121" s="45">
        <v>0</v>
      </c>
      <c r="R121" s="45">
        <v>3.1095221499199965E-4</v>
      </c>
      <c r="S121" s="45">
        <v>4.6943200571121224E-3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1.6731932441409469E-3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1.599242103447196E-2</v>
      </c>
      <c r="S122" s="45">
        <v>1.7665614278612907E-2</v>
      </c>
    </row>
    <row r="123" spans="1:19">
      <c r="A123" s="88" t="s">
        <v>282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5">
        <v>0</v>
      </c>
      <c r="S123" s="45">
        <v>0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6.312145697420668E-3</v>
      </c>
      <c r="N124" s="45">
        <v>5.884459069897563E-2</v>
      </c>
      <c r="O124" s="45">
        <v>4.2469217307124829E-2</v>
      </c>
      <c r="P124" s="45">
        <v>1.8240178317707745E-2</v>
      </c>
      <c r="Q124" s="45">
        <v>0</v>
      </c>
      <c r="R124" s="45">
        <v>0</v>
      </c>
      <c r="S124" s="45">
        <v>0.12586613202121555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0.44322100519751584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1.8237793586386886E-2</v>
      </c>
      <c r="M125" s="45">
        <v>1.4798056177021124E-3</v>
      </c>
      <c r="N125" s="45">
        <v>0</v>
      </c>
      <c r="O125" s="45">
        <v>0</v>
      </c>
      <c r="P125" s="45">
        <v>5.0879371045198241E-6</v>
      </c>
      <c r="Q125" s="45">
        <v>2.0945752687850927E-8</v>
      </c>
      <c r="R125" s="45">
        <v>0</v>
      </c>
      <c r="S125" s="45">
        <v>0.46294371328446005</v>
      </c>
    </row>
    <row r="126" spans="1:19">
      <c r="A126" s="88" t="s">
        <v>282</v>
      </c>
      <c r="B126" s="69" t="s">
        <v>166</v>
      </c>
      <c r="C126" s="45">
        <v>3.2040237991859399E-5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4.5301115596958486E-3</v>
      </c>
      <c r="L126" s="45">
        <v>0</v>
      </c>
      <c r="M126" s="45">
        <v>1.5736615901838391E-2</v>
      </c>
      <c r="N126" s="45">
        <v>0</v>
      </c>
      <c r="O126" s="45">
        <v>0</v>
      </c>
      <c r="P126" s="45">
        <v>2.3159178436493733E-4</v>
      </c>
      <c r="Q126" s="45">
        <v>0</v>
      </c>
      <c r="R126" s="45">
        <v>9.6387472965453469E-4</v>
      </c>
      <c r="S126" s="45">
        <v>2.149423421354868E-2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4.364566871144504E-4</v>
      </c>
      <c r="O127" s="45">
        <v>0</v>
      </c>
      <c r="P127" s="45">
        <v>8.0530428956393507E-6</v>
      </c>
      <c r="Q127" s="45">
        <v>5.1075643168285723E-4</v>
      </c>
      <c r="R127" s="45">
        <v>0</v>
      </c>
      <c r="S127" s="45">
        <v>9.5526616169649969E-4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7.8196331235957928E-4</v>
      </c>
      <c r="O128" s="45">
        <v>0</v>
      </c>
      <c r="P128" s="45">
        <v>7.9579641464851747E-2</v>
      </c>
      <c r="Q128" s="45">
        <v>0</v>
      </c>
      <c r="R128" s="45">
        <v>0</v>
      </c>
      <c r="S128" s="45">
        <v>8.036160477720955E-2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3.3551069472448347E-5</v>
      </c>
      <c r="P129" s="45">
        <v>4.4503753076341468E-4</v>
      </c>
      <c r="Q129" s="45">
        <v>0</v>
      </c>
      <c r="R129" s="45">
        <v>0</v>
      </c>
      <c r="S129" s="45">
        <v>4.7858860023097805E-4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5.8202773109643502E-3</v>
      </c>
      <c r="N130" s="45">
        <v>0</v>
      </c>
      <c r="O130" s="45">
        <v>1.6507352610917181E-4</v>
      </c>
      <c r="P130" s="45">
        <v>0</v>
      </c>
      <c r="Q130" s="45">
        <v>0</v>
      </c>
      <c r="R130" s="45">
        <v>1.286279566343751E-4</v>
      </c>
      <c r="S130" s="45">
        <v>6.1139787937065648E-3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6.2387950088726996E-5</v>
      </c>
      <c r="N131" s="45">
        <v>0</v>
      </c>
      <c r="O131" s="45">
        <v>0</v>
      </c>
      <c r="P131" s="45">
        <v>1.02274977862713E-2</v>
      </c>
      <c r="Q131" s="45">
        <v>0</v>
      </c>
      <c r="R131" s="45">
        <v>0</v>
      </c>
      <c r="S131" s="45">
        <v>1.0289885736369797E-2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3.7738104190054855E-3</v>
      </c>
      <c r="O132" s="45">
        <v>0</v>
      </c>
      <c r="P132" s="45">
        <v>6.9462124584394047E-3</v>
      </c>
      <c r="Q132" s="45">
        <v>0</v>
      </c>
      <c r="R132" s="45">
        <v>0</v>
      </c>
      <c r="S132" s="45">
        <v>1.0720022877436008E-2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4.182194979240883E-3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4.182194979250653E-3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1.0880060049789364E-4</v>
      </c>
      <c r="O134" s="45">
        <v>0</v>
      </c>
      <c r="P134" s="45">
        <v>2.3006868226589816E-2</v>
      </c>
      <c r="Q134" s="45">
        <v>0</v>
      </c>
      <c r="R134" s="45">
        <v>8.8118219994370861E-4</v>
      </c>
      <c r="S134" s="45">
        <v>2.3996851027035859E-2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2.9218957288357217E-5</v>
      </c>
      <c r="N135" s="45">
        <v>1.4676023957385098E-3</v>
      </c>
      <c r="O135" s="45">
        <v>0</v>
      </c>
      <c r="P135" s="45">
        <v>1.7903847293609942E-8</v>
      </c>
      <c r="Q135" s="45">
        <v>0</v>
      </c>
      <c r="R135" s="45">
        <v>2.6979269547489082E-3</v>
      </c>
      <c r="S135" s="45">
        <v>4.1947662116257334E-3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1.0297286584324716E-2</v>
      </c>
      <c r="N136" s="45">
        <v>9.1375937039117616E-8</v>
      </c>
      <c r="O136" s="45">
        <v>0</v>
      </c>
      <c r="P136" s="45">
        <v>2.4589340220479983E-3</v>
      </c>
      <c r="Q136" s="45">
        <v>7.9361278260137169E-7</v>
      </c>
      <c r="R136" s="45">
        <v>2.0737952218752298E-4</v>
      </c>
      <c r="S136" s="45">
        <v>1.2964485117265667E-2</v>
      </c>
    </row>
    <row r="137" spans="1:19">
      <c r="A137" s="88" t="s">
        <v>282</v>
      </c>
      <c r="B137" s="69" t="s">
        <v>177</v>
      </c>
      <c r="C137" s="45">
        <v>1.3796754805770473E-3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2.9075285496560355E-5</v>
      </c>
      <c r="N137" s="45">
        <v>0</v>
      </c>
      <c r="O137" s="45">
        <v>0</v>
      </c>
      <c r="P137" s="45">
        <v>8.1349869796909502E-5</v>
      </c>
      <c r="Q137" s="45">
        <v>0</v>
      </c>
      <c r="R137" s="45">
        <v>1.1753609448650337E-4</v>
      </c>
      <c r="S137" s="45">
        <v>1.607636730369677E-3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3.7410773675536912E-3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2.7186480582228612E-3</v>
      </c>
      <c r="O138" s="45">
        <v>0</v>
      </c>
      <c r="P138" s="45">
        <v>3.1143361791663438E-6</v>
      </c>
      <c r="Q138" s="45">
        <v>3.5546674537414447E-3</v>
      </c>
      <c r="R138" s="45">
        <v>0</v>
      </c>
      <c r="S138" s="45">
        <v>1.0017507215692945E-2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1.8202688078261531E-4</v>
      </c>
      <c r="N139" s="45">
        <v>0</v>
      </c>
      <c r="O139" s="45">
        <v>0</v>
      </c>
      <c r="P139" s="45">
        <v>0</v>
      </c>
      <c r="Q139" s="45">
        <v>0</v>
      </c>
      <c r="R139" s="45">
        <v>7.4591515826227806E-6</v>
      </c>
      <c r="S139" s="45">
        <v>1.8948603235457995E-4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3.5974777090608256E-5</v>
      </c>
      <c r="N140" s="45">
        <v>0</v>
      </c>
      <c r="O140" s="45">
        <v>0</v>
      </c>
      <c r="P140" s="45">
        <v>2.1097816924360302E-3</v>
      </c>
      <c r="Q140" s="45">
        <v>0</v>
      </c>
      <c r="R140" s="45">
        <v>1.1131836433264652E-4</v>
      </c>
      <c r="S140" s="45">
        <v>2.2570748338637259E-3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1.023293268698211E-5</v>
      </c>
      <c r="N142" s="45">
        <v>0</v>
      </c>
      <c r="O142" s="45">
        <v>0</v>
      </c>
      <c r="P142" s="45">
        <v>0</v>
      </c>
      <c r="Q142" s="45">
        <v>0</v>
      </c>
      <c r="R142" s="45">
        <v>3.8823262482878818E-4</v>
      </c>
      <c r="S142" s="45">
        <v>3.9846555752376389E-4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2.6186247860479739E-2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3.6077867140260622E-4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2.6547026531872575E-2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8.4301178986549985E-3</v>
      </c>
      <c r="N144" s="45">
        <v>2.7755443170560667E-3</v>
      </c>
      <c r="O144" s="45">
        <v>0</v>
      </c>
      <c r="P144" s="45">
        <v>3.3036166033895142E-5</v>
      </c>
      <c r="Q144" s="45">
        <v>0</v>
      </c>
      <c r="R144" s="45">
        <v>0</v>
      </c>
      <c r="S144" s="45">
        <v>1.1238698381745849E-2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1.7333594878674585E-3</v>
      </c>
      <c r="J145" s="45">
        <v>0</v>
      </c>
      <c r="K145" s="45">
        <v>0</v>
      </c>
      <c r="L145" s="45">
        <v>0</v>
      </c>
      <c r="M145" s="45">
        <v>1.0873945868006274E-4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1.8420989465539606E-3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3.0223627175995915E-4</v>
      </c>
      <c r="O146" s="45">
        <v>0</v>
      </c>
      <c r="P146" s="45">
        <v>1.3179453617340187E-7</v>
      </c>
      <c r="Q146" s="45">
        <v>0</v>
      </c>
      <c r="R146" s="45">
        <v>0</v>
      </c>
      <c r="S146" s="45">
        <v>3.0236806628636259E-4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3.3060328650691417E-5</v>
      </c>
      <c r="S147" s="45">
        <v>3.3060328661349558E-5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45">
        <v>0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2.3701887361760043E-4</v>
      </c>
      <c r="Q149" s="45">
        <v>0</v>
      </c>
      <c r="R149" s="45">
        <v>0</v>
      </c>
      <c r="S149" s="45">
        <v>2.3701887361937679E-4</v>
      </c>
    </row>
    <row r="150" spans="1:19">
      <c r="A150" s="88" t="s">
        <v>282</v>
      </c>
      <c r="B150" s="69" t="s">
        <v>190</v>
      </c>
      <c r="C150" s="45">
        <v>1.4402591028429335E-2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3.5141411078853935E-6</v>
      </c>
      <c r="R150" s="45">
        <v>0</v>
      </c>
      <c r="S150" s="45">
        <v>1.4406105169541661E-2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9.4582818670474467E-6</v>
      </c>
      <c r="O152" s="45">
        <v>0</v>
      </c>
      <c r="P152" s="45">
        <v>0</v>
      </c>
      <c r="Q152" s="45">
        <v>0</v>
      </c>
      <c r="R152" s="45">
        <v>0</v>
      </c>
      <c r="S152" s="45">
        <v>9.4582818519484135E-6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2.8936757878739172E-7</v>
      </c>
      <c r="N153" s="45">
        <v>0</v>
      </c>
      <c r="O153" s="45">
        <v>0</v>
      </c>
      <c r="P153" s="45">
        <v>0</v>
      </c>
      <c r="Q153" s="45">
        <v>0</v>
      </c>
      <c r="R153" s="45">
        <v>1.3971037312856538E-3</v>
      </c>
      <c r="S153" s="45">
        <v>1.3973930988697703E-3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7.4565844137453041E-4</v>
      </c>
      <c r="N154" s="45">
        <v>0</v>
      </c>
      <c r="O154" s="45">
        <v>0</v>
      </c>
      <c r="P154" s="45">
        <v>0</v>
      </c>
      <c r="Q154" s="45">
        <v>0</v>
      </c>
      <c r="R154" s="45">
        <v>9.2736680166183305E-4</v>
      </c>
      <c r="S154" s="45">
        <v>1.6730252430363635E-3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9.0831514548952441E-3</v>
      </c>
      <c r="N155" s="45">
        <v>0</v>
      </c>
      <c r="O155" s="45">
        <v>0</v>
      </c>
      <c r="P155" s="45">
        <v>3.4793451771442108E-4</v>
      </c>
      <c r="Q155" s="45">
        <v>0</v>
      </c>
      <c r="R155" s="45">
        <v>3.0022854595657122E-4</v>
      </c>
      <c r="S155" s="45">
        <v>9.7313145185751182E-3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1.3779316308738743E-2</v>
      </c>
      <c r="O156" s="45">
        <v>0</v>
      </c>
      <c r="P156" s="45">
        <v>0</v>
      </c>
      <c r="Q156" s="45">
        <v>0</v>
      </c>
      <c r="R156" s="45">
        <v>0</v>
      </c>
      <c r="S156" s="45">
        <v>1.3779316308728085E-2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6.0198040740761627E-2</v>
      </c>
      <c r="O157" s="45">
        <v>0</v>
      </c>
      <c r="P157" s="45">
        <v>0</v>
      </c>
      <c r="Q157" s="45">
        <v>0</v>
      </c>
      <c r="R157" s="45">
        <v>0</v>
      </c>
      <c r="S157" s="45">
        <v>6.0198040740772285E-2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1.4692209490352326E-4</v>
      </c>
      <c r="N158" s="45">
        <v>1.8913489270744321E-5</v>
      </c>
      <c r="O158" s="45">
        <v>0</v>
      </c>
      <c r="P158" s="45">
        <v>0</v>
      </c>
      <c r="Q158" s="45">
        <v>0</v>
      </c>
      <c r="R158" s="45">
        <v>6.7787963534016171E-5</v>
      </c>
      <c r="S158" s="45">
        <v>2.3362354770029015E-4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2.0569408969102199E-3</v>
      </c>
      <c r="N159" s="45">
        <v>0</v>
      </c>
      <c r="O159" s="45">
        <v>0</v>
      </c>
      <c r="P159" s="45">
        <v>1.3496126502943184E-4</v>
      </c>
      <c r="Q159" s="45">
        <v>0</v>
      </c>
      <c r="R159" s="45">
        <v>0</v>
      </c>
      <c r="S159" s="45">
        <v>2.1919021619680734E-3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1.7406702608079527E-2</v>
      </c>
      <c r="N160" s="45">
        <v>0</v>
      </c>
      <c r="O160" s="45">
        <v>0</v>
      </c>
      <c r="P160" s="45">
        <v>3.8052526953862298E-3</v>
      </c>
      <c r="Q160" s="45">
        <v>0</v>
      </c>
      <c r="R160" s="45">
        <v>0</v>
      </c>
      <c r="S160" s="45">
        <v>2.1211955303442664E-2</v>
      </c>
    </row>
    <row r="161" spans="1:19">
      <c r="A161" s="88" t="s">
        <v>282</v>
      </c>
      <c r="B161" s="69" t="s">
        <v>201</v>
      </c>
      <c r="C161" s="45">
        <v>1.2084258564093453E-4</v>
      </c>
      <c r="D161" s="45">
        <v>0.64874444540655674</v>
      </c>
      <c r="E161" s="45">
        <v>0</v>
      </c>
      <c r="F161" s="45">
        <v>0</v>
      </c>
      <c r="G161" s="45">
        <v>8.5742212988737521E-2</v>
      </c>
      <c r="H161" s="45">
        <v>0</v>
      </c>
      <c r="I161" s="45">
        <v>0.16120354531567704</v>
      </c>
      <c r="J161" s="45">
        <v>0</v>
      </c>
      <c r="K161" s="45">
        <v>2.2953243822193548E-2</v>
      </c>
      <c r="L161" s="45">
        <v>0.25832342993091473</v>
      </c>
      <c r="M161" s="45">
        <v>0.15077936021207616</v>
      </c>
      <c r="N161" s="45">
        <v>8.9131047176670641E-2</v>
      </c>
      <c r="O161" s="45">
        <v>2.0351946025984891E-3</v>
      </c>
      <c r="P161" s="45">
        <v>0.10237258149811801</v>
      </c>
      <c r="Q161" s="45">
        <v>2.5327051090577868E-3</v>
      </c>
      <c r="R161" s="45">
        <v>8.1371497240706248E-2</v>
      </c>
      <c r="S161" s="45">
        <v>1.6053101058889325</v>
      </c>
    </row>
    <row r="162" spans="1:19">
      <c r="A162" s="88" t="s">
        <v>282</v>
      </c>
      <c r="B162" s="69" t="s">
        <v>202</v>
      </c>
      <c r="C162" s="45">
        <v>8.8132034761951861E-3</v>
      </c>
      <c r="D162" s="45">
        <v>6.3476511392046575E-5</v>
      </c>
      <c r="E162" s="45">
        <v>0</v>
      </c>
      <c r="F162" s="45">
        <v>0</v>
      </c>
      <c r="G162" s="45">
        <v>0.4625890276989848</v>
      </c>
      <c r="H162" s="45">
        <v>0</v>
      </c>
      <c r="I162" s="45">
        <v>7.200823976573778E-2</v>
      </c>
      <c r="J162" s="45">
        <v>0</v>
      </c>
      <c r="K162" s="45">
        <v>2.6097878517653772E-2</v>
      </c>
      <c r="L162" s="45">
        <v>0</v>
      </c>
      <c r="M162" s="45">
        <v>0.24685778197296138</v>
      </c>
      <c r="N162" s="45">
        <v>1.8526355064531153E-2</v>
      </c>
      <c r="O162" s="45">
        <v>3.4336028109098748E-3</v>
      </c>
      <c r="P162" s="45">
        <v>7.4600426860442326E-2</v>
      </c>
      <c r="Q162" s="45">
        <v>6.0181034308470771E-4</v>
      </c>
      <c r="R162" s="45">
        <v>1.9415053458557985E-2</v>
      </c>
      <c r="S162" s="45">
        <v>0.93300685648044634</v>
      </c>
    </row>
    <row r="163" spans="1:19">
      <c r="A163" s="88" t="s">
        <v>282</v>
      </c>
      <c r="B163" s="69" t="s">
        <v>203</v>
      </c>
      <c r="C163" s="45">
        <v>1.2828530190303056E-3</v>
      </c>
      <c r="D163" s="45">
        <v>3.8389035010331085E-3</v>
      </c>
      <c r="E163" s="45">
        <v>3.1797078795614109E-2</v>
      </c>
      <c r="F163" s="45">
        <v>0</v>
      </c>
      <c r="G163" s="45">
        <v>0</v>
      </c>
      <c r="H163" s="45">
        <v>4.2867408532407503E-2</v>
      </c>
      <c r="I163" s="45">
        <v>7.0585029947995981E-3</v>
      </c>
      <c r="J163" s="45">
        <v>0</v>
      </c>
      <c r="K163" s="45">
        <v>0</v>
      </c>
      <c r="L163" s="45">
        <v>0.17185168010936636</v>
      </c>
      <c r="M163" s="45">
        <v>6.5401222178294027E-2</v>
      </c>
      <c r="N163" s="45">
        <v>3.0327272727075361E-2</v>
      </c>
      <c r="O163" s="45">
        <v>4.1348698423262498E-3</v>
      </c>
      <c r="P163" s="45">
        <v>0.16891369269304946</v>
      </c>
      <c r="Q163" s="45">
        <v>6.4089511222604756E-3</v>
      </c>
      <c r="R163" s="45">
        <v>7.2115099327921151E-2</v>
      </c>
      <c r="S163" s="45">
        <v>0.60599753484319763</v>
      </c>
    </row>
    <row r="164" spans="1:19">
      <c r="A164" s="88" t="s">
        <v>282</v>
      </c>
      <c r="B164" s="69" t="s">
        <v>204</v>
      </c>
      <c r="C164" s="45">
        <v>1.8209903160639085E-2</v>
      </c>
      <c r="D164" s="45">
        <v>9.1479086490262596E-3</v>
      </c>
      <c r="E164" s="45">
        <v>9.8061881820821206E-4</v>
      </c>
      <c r="F164" s="45">
        <v>0</v>
      </c>
      <c r="G164" s="45">
        <v>1.9115055457632479E-3</v>
      </c>
      <c r="H164" s="45">
        <v>0</v>
      </c>
      <c r="I164" s="45">
        <v>0</v>
      </c>
      <c r="J164" s="45">
        <v>1.0858435766425423E-3</v>
      </c>
      <c r="K164" s="45">
        <v>2.8879470750769354E-2</v>
      </c>
      <c r="L164" s="45">
        <v>1.3445465621123809</v>
      </c>
      <c r="M164" s="45">
        <v>9.9440005132493958E-2</v>
      </c>
      <c r="N164" s="45">
        <v>8.3388282529424096E-3</v>
      </c>
      <c r="O164" s="45">
        <v>2.01450778136536E-3</v>
      </c>
      <c r="P164" s="45">
        <v>0.18953716005469801</v>
      </c>
      <c r="Q164" s="45">
        <v>2.3093255972610471E-3</v>
      </c>
      <c r="R164" s="45">
        <v>3.4561967263093685E-2</v>
      </c>
      <c r="S164" s="45">
        <v>1.7409636066952743</v>
      </c>
    </row>
    <row r="165" spans="1:19">
      <c r="A165" s="88" t="s">
        <v>282</v>
      </c>
      <c r="B165" s="69" t="s">
        <v>205</v>
      </c>
      <c r="C165" s="45">
        <v>7.1110451460096868E-3</v>
      </c>
      <c r="D165" s="45">
        <v>5.5212114489568975E-3</v>
      </c>
      <c r="E165" s="45">
        <v>1.6985164011051879E-5</v>
      </c>
      <c r="F165" s="45">
        <v>0</v>
      </c>
      <c r="G165" s="45">
        <v>0</v>
      </c>
      <c r="H165" s="45">
        <v>1.4541208235021585E-3</v>
      </c>
      <c r="I165" s="45">
        <v>3.6877829238268767E-3</v>
      </c>
      <c r="J165" s="45">
        <v>0</v>
      </c>
      <c r="K165" s="45">
        <v>9.7942917403854857E-3</v>
      </c>
      <c r="L165" s="45">
        <v>9.3730294493273192E-2</v>
      </c>
      <c r="M165" s="45">
        <v>0.11978631772059423</v>
      </c>
      <c r="N165" s="45">
        <v>2.3693049567930835E-2</v>
      </c>
      <c r="O165" s="45">
        <v>1.6647298958574197E-2</v>
      </c>
      <c r="P165" s="45">
        <v>0.11232987423040264</v>
      </c>
      <c r="Q165" s="45">
        <v>5.0225829088192953E-3</v>
      </c>
      <c r="R165" s="45">
        <v>1.5295445046765721E-2</v>
      </c>
      <c r="S165" s="45">
        <v>0.4140903001730436</v>
      </c>
    </row>
    <row r="166" spans="1:19">
      <c r="A166" s="88" t="s">
        <v>282</v>
      </c>
      <c r="B166" s="69" t="s">
        <v>206</v>
      </c>
      <c r="C166" s="45">
        <v>2.2939968593171933E-4</v>
      </c>
      <c r="D166" s="45">
        <v>1.8425852420295374E-2</v>
      </c>
      <c r="E166" s="45">
        <v>7.1321370524861649E-3</v>
      </c>
      <c r="F166" s="45">
        <v>0.14702450727162741</v>
      </c>
      <c r="G166" s="45">
        <v>0</v>
      </c>
      <c r="H166" s="45">
        <v>0</v>
      </c>
      <c r="I166" s="45">
        <v>1.2015570879788662E-3</v>
      </c>
      <c r="J166" s="45">
        <v>2.0672919707179771E-2</v>
      </c>
      <c r="K166" s="45">
        <v>4.4070572537462382E-2</v>
      </c>
      <c r="L166" s="45">
        <v>3.7567567526139101E-2</v>
      </c>
      <c r="M166" s="45">
        <v>3.853747846450517E-2</v>
      </c>
      <c r="N166" s="45">
        <v>5.7189347592605078E-2</v>
      </c>
      <c r="O166" s="45">
        <v>8.3027628664265052E-3</v>
      </c>
      <c r="P166" s="45">
        <v>3.4305385334798544E-2</v>
      </c>
      <c r="Q166" s="45">
        <v>3.2760312132339209E-2</v>
      </c>
      <c r="R166" s="45">
        <v>1.3365203134164005E-2</v>
      </c>
      <c r="S166" s="45">
        <v>0.46078500281396373</v>
      </c>
    </row>
    <row r="167" spans="1:19">
      <c r="A167" s="88" t="s">
        <v>282</v>
      </c>
      <c r="B167" s="69" t="s">
        <v>207</v>
      </c>
      <c r="C167" s="45">
        <v>1.0814402063654471E-2</v>
      </c>
      <c r="D167" s="45">
        <v>0</v>
      </c>
      <c r="E167" s="45">
        <v>0</v>
      </c>
      <c r="F167" s="45">
        <v>0.27786525765728598</v>
      </c>
      <c r="G167" s="45">
        <v>0.28288574400614053</v>
      </c>
      <c r="H167" s="45">
        <v>0</v>
      </c>
      <c r="I167" s="45">
        <v>2.601461282776274E-4</v>
      </c>
      <c r="J167" s="45">
        <v>0</v>
      </c>
      <c r="K167" s="45">
        <v>3.8193823423745332E-2</v>
      </c>
      <c r="L167" s="45">
        <v>3.1291384530476307E-3</v>
      </c>
      <c r="M167" s="45">
        <v>3.425044401715116E-2</v>
      </c>
      <c r="N167" s="45">
        <v>6.277764341602321E-4</v>
      </c>
      <c r="O167" s="45">
        <v>1.2022030175177445E-2</v>
      </c>
      <c r="P167" s="45">
        <v>9.6756826822595343E-2</v>
      </c>
      <c r="Q167" s="45">
        <v>3.0743359421565586E-3</v>
      </c>
      <c r="R167" s="45">
        <v>5.0518711764042656E-2</v>
      </c>
      <c r="S167" s="45">
        <v>0.81039863688744163</v>
      </c>
    </row>
    <row r="168" spans="1:19">
      <c r="A168" s="88" t="s">
        <v>282</v>
      </c>
      <c r="B168" s="69" t="s">
        <v>208</v>
      </c>
      <c r="C168" s="45">
        <v>1.8964102331153754E-5</v>
      </c>
      <c r="D168" s="45">
        <v>0</v>
      </c>
      <c r="E168" s="45">
        <v>2.7819246903565631E-2</v>
      </c>
      <c r="F168" s="45">
        <v>0.13603506889184658</v>
      </c>
      <c r="G168" s="45">
        <v>0.21317236723553279</v>
      </c>
      <c r="H168" s="45">
        <v>0</v>
      </c>
      <c r="I168" s="45">
        <v>0</v>
      </c>
      <c r="J168" s="45">
        <v>3.1396023977315002E-2</v>
      </c>
      <c r="K168" s="45">
        <v>0</v>
      </c>
      <c r="L168" s="45">
        <v>1.6184747788930309E-2</v>
      </c>
      <c r="M168" s="45">
        <v>2.3902999521029145E-2</v>
      </c>
      <c r="N168" s="45">
        <v>5.0918860275865896E-3</v>
      </c>
      <c r="O168" s="45">
        <v>1.0839971395061099E-2</v>
      </c>
      <c r="P168" s="45">
        <v>5.0194560597560667E-2</v>
      </c>
      <c r="Q168" s="45">
        <v>4.4824795954268026E-4</v>
      </c>
      <c r="R168" s="45">
        <v>1.3547026429534981E-2</v>
      </c>
      <c r="S168" s="45">
        <v>0.52865111082982708</v>
      </c>
    </row>
    <row r="169" spans="1:19">
      <c r="A169" s="88" t="s">
        <v>282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3.4817946739096328E-6</v>
      </c>
      <c r="J169" s="45">
        <v>3.0414272670165499E-2</v>
      </c>
      <c r="K169" s="45">
        <v>0</v>
      </c>
      <c r="L169" s="45">
        <v>3.2634319466868789E-2</v>
      </c>
      <c r="M169" s="45">
        <v>6.2349724919803506E-3</v>
      </c>
      <c r="N169" s="45">
        <v>6.461614764498691E-3</v>
      </c>
      <c r="O169" s="45">
        <v>8.0806637974690787E-3</v>
      </c>
      <c r="P169" s="45">
        <v>4.49339234176378E-2</v>
      </c>
      <c r="Q169" s="45">
        <v>2.8188862416258509E-3</v>
      </c>
      <c r="R169" s="45">
        <v>2.4891885465059715E-2</v>
      </c>
      <c r="S169" s="45">
        <v>0.15647402010998235</v>
      </c>
    </row>
    <row r="170" spans="1:19">
      <c r="A170" s="88" t="s">
        <v>282</v>
      </c>
      <c r="B170" s="69" t="s">
        <v>210</v>
      </c>
      <c r="C170" s="45">
        <v>0</v>
      </c>
      <c r="D170" s="45">
        <v>2.4159438225979102E-5</v>
      </c>
      <c r="E170" s="45">
        <v>2.8114403384238429E-4</v>
      </c>
      <c r="F170" s="45">
        <v>0</v>
      </c>
      <c r="G170" s="45">
        <v>1.721362476583721E-3</v>
      </c>
      <c r="H170" s="45">
        <v>3.4302915691120095E-4</v>
      </c>
      <c r="I170" s="45">
        <v>2.8181914888487647E-3</v>
      </c>
      <c r="J170" s="45">
        <v>0</v>
      </c>
      <c r="K170" s="45">
        <v>0</v>
      </c>
      <c r="L170" s="45">
        <v>0</v>
      </c>
      <c r="M170" s="45">
        <v>1.4820553493084532E-3</v>
      </c>
      <c r="N170" s="45">
        <v>1.687514531926837E-3</v>
      </c>
      <c r="O170" s="45">
        <v>8.4628849584595933E-3</v>
      </c>
      <c r="P170" s="45">
        <v>5.305709414574622E-2</v>
      </c>
      <c r="Q170" s="45">
        <v>6.4651428584028281E-6</v>
      </c>
      <c r="R170" s="45">
        <v>2.2746473485923957E-3</v>
      </c>
      <c r="S170" s="45">
        <v>7.2158548071300288E-2</v>
      </c>
    </row>
    <row r="171" spans="1:19">
      <c r="A171" s="88" t="s">
        <v>282</v>
      </c>
      <c r="B171" s="69" t="s">
        <v>211</v>
      </c>
      <c r="C171" s="45">
        <v>5.0390575601652721E-2</v>
      </c>
      <c r="D171" s="45">
        <v>2.1724949782253589E-5</v>
      </c>
      <c r="E171" s="45">
        <v>0</v>
      </c>
      <c r="F171" s="45">
        <v>5.5553407667829902E-4</v>
      </c>
      <c r="G171" s="45">
        <v>3.2649509551667677E-3</v>
      </c>
      <c r="H171" s="45">
        <v>1.0130031866300016E-2</v>
      </c>
      <c r="I171" s="45">
        <v>7.0152161359526843E-3</v>
      </c>
      <c r="J171" s="45">
        <v>0</v>
      </c>
      <c r="K171" s="45">
        <v>3.1543448073265701E-3</v>
      </c>
      <c r="L171" s="45">
        <v>7.9185400591978095E-2</v>
      </c>
      <c r="M171" s="45">
        <v>7.7001719164240257E-3</v>
      </c>
      <c r="N171" s="45">
        <v>4.5868094890124667E-3</v>
      </c>
      <c r="O171" s="45">
        <v>4.5937341084378858E-5</v>
      </c>
      <c r="P171" s="45">
        <v>2.3191055797141757E-2</v>
      </c>
      <c r="Q171" s="45">
        <v>4.185670798196206E-3</v>
      </c>
      <c r="R171" s="45">
        <v>5.5504738161182843E-5</v>
      </c>
      <c r="S171" s="45">
        <v>0.19348292906484232</v>
      </c>
    </row>
    <row r="172" spans="1:19">
      <c r="A172" s="88" t="s">
        <v>282</v>
      </c>
      <c r="B172" s="69" t="s">
        <v>212</v>
      </c>
      <c r="C172" s="45">
        <v>6.1111868694996296E-4</v>
      </c>
      <c r="D172" s="45">
        <v>0</v>
      </c>
      <c r="E172" s="45">
        <v>0</v>
      </c>
      <c r="F172" s="45">
        <v>3.3386950929319426E-3</v>
      </c>
      <c r="G172" s="45">
        <v>0</v>
      </c>
      <c r="H172" s="45">
        <v>0</v>
      </c>
      <c r="I172" s="45">
        <v>6.4572140067387096E-4</v>
      </c>
      <c r="J172" s="45">
        <v>0</v>
      </c>
      <c r="K172" s="45">
        <v>1.1697929173283494E-2</v>
      </c>
      <c r="L172" s="45">
        <v>3.8270584956023868E-4</v>
      </c>
      <c r="M172" s="45">
        <v>3.195281814638129E-3</v>
      </c>
      <c r="N172" s="45">
        <v>2.6047087547906855E-3</v>
      </c>
      <c r="O172" s="45">
        <v>1.1426397486635764E-4</v>
      </c>
      <c r="P172" s="45">
        <v>1.0889479942399305E-2</v>
      </c>
      <c r="Q172" s="45">
        <v>3.0452967568344036E-3</v>
      </c>
      <c r="R172" s="45">
        <v>1.7561319924874752E-3</v>
      </c>
      <c r="S172" s="45">
        <v>3.8281333439442733E-2</v>
      </c>
    </row>
    <row r="173" spans="1:19">
      <c r="A173" s="88" t="s">
        <v>282</v>
      </c>
      <c r="B173" s="69" t="s">
        <v>213</v>
      </c>
      <c r="C173" s="45">
        <v>0</v>
      </c>
      <c r="D173" s="45">
        <v>6.3396071454668856E-6</v>
      </c>
      <c r="E173" s="45">
        <v>8.7636120760752334E-3</v>
      </c>
      <c r="F173" s="45">
        <v>7.3463389124128753E-3</v>
      </c>
      <c r="G173" s="45">
        <v>1.2348915316488629E-2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6.4493596640957662E-5</v>
      </c>
      <c r="N173" s="45">
        <v>2.9599816328063078E-3</v>
      </c>
      <c r="O173" s="45">
        <v>1.4438319981990855E-3</v>
      </c>
      <c r="P173" s="45">
        <v>1.737440092447784E-2</v>
      </c>
      <c r="Q173" s="45">
        <v>1.1875039800379739E-4</v>
      </c>
      <c r="R173" s="45">
        <v>4.8436007178764839E-4</v>
      </c>
      <c r="S173" s="45">
        <v>5.0911024534016747E-2</v>
      </c>
    </row>
    <row r="174" spans="1:19">
      <c r="A174" s="88" t="s">
        <v>282</v>
      </c>
      <c r="B174" s="69" t="s">
        <v>214</v>
      </c>
      <c r="C174" s="45">
        <v>0</v>
      </c>
      <c r="D174" s="45">
        <v>0</v>
      </c>
      <c r="E174" s="45">
        <v>4.7098556354074894E-4</v>
      </c>
      <c r="F174" s="45">
        <v>0</v>
      </c>
      <c r="G174" s="45">
        <v>0</v>
      </c>
      <c r="H174" s="45">
        <v>0</v>
      </c>
      <c r="I174" s="45">
        <v>5.6105772447967439E-6</v>
      </c>
      <c r="J174" s="45">
        <v>0</v>
      </c>
      <c r="K174" s="45">
        <v>0</v>
      </c>
      <c r="L174" s="45">
        <v>0</v>
      </c>
      <c r="M174" s="45">
        <v>5.8943334869798747E-4</v>
      </c>
      <c r="N174" s="45">
        <v>6.792343972525039E-3</v>
      </c>
      <c r="O174" s="45">
        <v>3.8544226189740627E-4</v>
      </c>
      <c r="P174" s="45">
        <v>5.8006911954286977E-3</v>
      </c>
      <c r="Q174" s="45">
        <v>1.1431236778491893E-4</v>
      </c>
      <c r="R174" s="45">
        <v>1.1612184115890045E-3</v>
      </c>
      <c r="S174" s="45">
        <v>1.5320037698714373E-2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1.8089624300721141E-3</v>
      </c>
      <c r="N175" s="45">
        <v>7.0236202205364862E-5</v>
      </c>
      <c r="O175" s="45">
        <v>1.2051880160235395E-3</v>
      </c>
      <c r="P175" s="45">
        <v>1.240802590782053E-2</v>
      </c>
      <c r="Q175" s="45">
        <v>4.9394634702260021E-4</v>
      </c>
      <c r="R175" s="45">
        <v>3.7058662180200486E-3</v>
      </c>
      <c r="S175" s="45">
        <v>1.9692225121161755E-2</v>
      </c>
    </row>
    <row r="176" spans="1:19">
      <c r="A176" s="88" t="s">
        <v>282</v>
      </c>
      <c r="B176" s="69" t="s">
        <v>216</v>
      </c>
      <c r="C176" s="45">
        <v>0</v>
      </c>
      <c r="D176" s="45">
        <v>2.2205331167590714E-5</v>
      </c>
      <c r="E176" s="45">
        <v>0</v>
      </c>
      <c r="F176" s="45">
        <v>0</v>
      </c>
      <c r="G176" s="45">
        <v>8.7357813608690549E-5</v>
      </c>
      <c r="H176" s="45">
        <v>0</v>
      </c>
      <c r="I176" s="45">
        <v>0</v>
      </c>
      <c r="J176" s="45">
        <v>0</v>
      </c>
      <c r="K176" s="45">
        <v>0</v>
      </c>
      <c r="L176" s="45">
        <v>5.8850292331236176E-3</v>
      </c>
      <c r="M176" s="45">
        <v>4.5072408903790162E-3</v>
      </c>
      <c r="N176" s="45">
        <v>8.6605402100801143E-3</v>
      </c>
      <c r="O176" s="45">
        <v>7.6502828392333022E-4</v>
      </c>
      <c r="P176" s="45">
        <v>5.7461184502294316E-3</v>
      </c>
      <c r="Q176" s="45">
        <v>3.2043761438060869E-5</v>
      </c>
      <c r="R176" s="45">
        <v>1.1844420738782446E-4</v>
      </c>
      <c r="S176" s="45">
        <v>2.5824008181331237E-2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3.8608558057461995E-2</v>
      </c>
      <c r="F177" s="45">
        <v>0</v>
      </c>
      <c r="G177" s="45">
        <v>1.6995783796966535E-2</v>
      </c>
      <c r="H177" s="45">
        <v>0</v>
      </c>
      <c r="I177" s="45">
        <v>0</v>
      </c>
      <c r="J177" s="45">
        <v>1.0015516762917898E-4</v>
      </c>
      <c r="K177" s="45">
        <v>0</v>
      </c>
      <c r="L177" s="45">
        <v>5.248898451739592E-4</v>
      </c>
      <c r="M177" s="45">
        <v>6.7206910559587385E-3</v>
      </c>
      <c r="N177" s="45">
        <v>5.3216631841479511E-4</v>
      </c>
      <c r="O177" s="45">
        <v>2.1216387204869847E-6</v>
      </c>
      <c r="P177" s="45">
        <v>9.2381099645493236E-3</v>
      </c>
      <c r="Q177" s="45">
        <v>1.0009406281191513E-2</v>
      </c>
      <c r="R177" s="45">
        <v>5.8858386816851294E-4</v>
      </c>
      <c r="S177" s="45">
        <v>8.3320465994262349E-2</v>
      </c>
    </row>
    <row r="178" spans="1:19">
      <c r="A178" s="88" t="s">
        <v>282</v>
      </c>
      <c r="B178" s="69" t="s">
        <v>218</v>
      </c>
      <c r="C178" s="45">
        <v>0</v>
      </c>
      <c r="D178" s="45">
        <v>7.4637488303963551E-3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1.7441951899230368E-2</v>
      </c>
      <c r="N178" s="45">
        <v>1.5871780913050415E-3</v>
      </c>
      <c r="O178" s="45">
        <v>2.1464602481224837E-4</v>
      </c>
      <c r="P178" s="45">
        <v>1.9547675131192932E-3</v>
      </c>
      <c r="Q178" s="45">
        <v>5.1198121826789844E-4</v>
      </c>
      <c r="R178" s="45">
        <v>2.1375460393358026E-4</v>
      </c>
      <c r="S178" s="45">
        <v>2.9388028181045911E-2</v>
      </c>
    </row>
    <row r="179" spans="1:19">
      <c r="A179" s="88" t="s">
        <v>282</v>
      </c>
      <c r="B179" s="69" t="s">
        <v>219</v>
      </c>
      <c r="C179" s="45">
        <v>0</v>
      </c>
      <c r="D179" s="45">
        <v>0.19377232808992328</v>
      </c>
      <c r="E179" s="45">
        <v>0</v>
      </c>
      <c r="F179" s="45">
        <v>0.18298949182232604</v>
      </c>
      <c r="G179" s="45">
        <v>0</v>
      </c>
      <c r="H179" s="45">
        <v>0</v>
      </c>
      <c r="I179" s="45">
        <v>2.5316996766184152E-2</v>
      </c>
      <c r="J179" s="45">
        <v>0</v>
      </c>
      <c r="K179" s="45">
        <v>2.0820062340831669E-6</v>
      </c>
      <c r="L179" s="45">
        <v>1.0444761164372096E-3</v>
      </c>
      <c r="M179" s="45">
        <v>1.038655768196417E-2</v>
      </c>
      <c r="N179" s="45">
        <v>0.13893157541711521</v>
      </c>
      <c r="O179" s="45">
        <v>3.9739706572410327E-3</v>
      </c>
      <c r="P179" s="45">
        <v>6.7450601168394186E-2</v>
      </c>
      <c r="Q179" s="45">
        <v>2.1343859718186309E-2</v>
      </c>
      <c r="R179" s="45">
        <v>1.4373936176191648E-2</v>
      </c>
      <c r="S179" s="45">
        <v>0.65958587562020909</v>
      </c>
    </row>
    <row r="180" spans="1:19">
      <c r="A180" s="88" t="s">
        <v>282</v>
      </c>
      <c r="B180" s="69" t="s">
        <v>220</v>
      </c>
      <c r="C180" s="45">
        <v>0</v>
      </c>
      <c r="D180" s="45">
        <v>0</v>
      </c>
      <c r="E180" s="45">
        <v>2.66464154714674E-3</v>
      </c>
      <c r="F180" s="45">
        <v>2.082995862043191E-3</v>
      </c>
      <c r="G180" s="45">
        <v>0</v>
      </c>
      <c r="H180" s="45">
        <v>0</v>
      </c>
      <c r="I180" s="45">
        <v>0</v>
      </c>
      <c r="J180" s="45">
        <v>4.3686810918674102E-2</v>
      </c>
      <c r="K180" s="45">
        <v>0</v>
      </c>
      <c r="L180" s="45">
        <v>0</v>
      </c>
      <c r="M180" s="45">
        <v>3.6311293270827605E-3</v>
      </c>
      <c r="N180" s="45">
        <v>7.1072954754729523E-3</v>
      </c>
      <c r="O180" s="45">
        <v>6.9429310240476383E-4</v>
      </c>
      <c r="P180" s="45">
        <v>1.0555572609654007E-2</v>
      </c>
      <c r="Q180" s="45">
        <v>1.9835226495003244E-2</v>
      </c>
      <c r="R180" s="45">
        <v>6.3362419972179396E-4</v>
      </c>
      <c r="S180" s="45">
        <v>9.089158953719334E-2</v>
      </c>
    </row>
    <row r="181" spans="1:19">
      <c r="A181" s="88" t="s">
        <v>282</v>
      </c>
      <c r="B181" s="69" t="s">
        <v>221</v>
      </c>
      <c r="C181" s="45">
        <v>0</v>
      </c>
      <c r="D181" s="45">
        <v>0</v>
      </c>
      <c r="E181" s="45">
        <v>1.9610595834307354E-4</v>
      </c>
      <c r="F181" s="45">
        <v>1.3499216718948048E-2</v>
      </c>
      <c r="G181" s="45">
        <v>0</v>
      </c>
      <c r="H181" s="45">
        <v>0</v>
      </c>
      <c r="I181" s="45">
        <v>9.153761086411194E-4</v>
      </c>
      <c r="J181" s="45">
        <v>0</v>
      </c>
      <c r="K181" s="45">
        <v>0</v>
      </c>
      <c r="L181" s="45">
        <v>0</v>
      </c>
      <c r="M181" s="45">
        <v>5.4451853783543669E-4</v>
      </c>
      <c r="N181" s="45">
        <v>1.1298836230029252E-3</v>
      </c>
      <c r="O181" s="45">
        <v>2.7445968505679375E-4</v>
      </c>
      <c r="P181" s="45">
        <v>2.0487658982723644E-2</v>
      </c>
      <c r="Q181" s="45">
        <v>2.9396119821162969E-2</v>
      </c>
      <c r="R181" s="45">
        <v>5.2742905094049775E-5</v>
      </c>
      <c r="S181" s="45">
        <v>6.6496082340790963E-2</v>
      </c>
    </row>
    <row r="182" spans="1:19">
      <c r="A182" s="88" t="s">
        <v>282</v>
      </c>
      <c r="B182" s="69" t="s">
        <v>222</v>
      </c>
      <c r="C182" s="45">
        <v>2.484244640665878E-5</v>
      </c>
      <c r="D182" s="45">
        <v>0</v>
      </c>
      <c r="E182" s="45">
        <v>4.4915970435461805E-3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6.8445483188561695E-4</v>
      </c>
      <c r="N182" s="45">
        <v>3.7599017904721421E-4</v>
      </c>
      <c r="O182" s="45">
        <v>3.9602613561862121E-4</v>
      </c>
      <c r="P182" s="45">
        <v>2.7394452323292739E-4</v>
      </c>
      <c r="Q182" s="45">
        <v>3.254826897185481E-4</v>
      </c>
      <c r="R182" s="45">
        <v>3.5418999958469755E-4</v>
      </c>
      <c r="S182" s="45">
        <v>6.9265278490604487E-3</v>
      </c>
    </row>
    <row r="183" spans="1:19">
      <c r="A183" s="88" t="s">
        <v>282</v>
      </c>
      <c r="B183" s="69" t="s">
        <v>223</v>
      </c>
      <c r="C183" s="45">
        <v>0</v>
      </c>
      <c r="D183" s="45">
        <v>5.1151127498982873E-5</v>
      </c>
      <c r="E183" s="45">
        <v>0</v>
      </c>
      <c r="F183" s="45">
        <v>6.1652448184901232E-5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1.1296579138786456E-7</v>
      </c>
      <c r="N183" s="45">
        <v>3.5371563960495678E-5</v>
      </c>
      <c r="O183" s="45">
        <v>0</v>
      </c>
      <c r="P183" s="45">
        <v>4.3207217614771309E-4</v>
      </c>
      <c r="Q183" s="45">
        <v>3.0274686757536529E-8</v>
      </c>
      <c r="R183" s="45">
        <v>5.0248650452999755E-5</v>
      </c>
      <c r="S183" s="45">
        <v>6.3063920671879714E-4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4.5241642280302585E-4</v>
      </c>
      <c r="Q184" s="45">
        <v>1.498813225531137E-6</v>
      </c>
      <c r="R184" s="45">
        <v>2.0887103602262869E-8</v>
      </c>
      <c r="S184" s="45">
        <v>4.5393612312238929E-4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5.0064444879094339E-5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5.0064444877762071E-5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0.15898839292367895</v>
      </c>
      <c r="D10" s="45">
        <v>0.85809306942370644</v>
      </c>
      <c r="E10" s="45">
        <v>0.28518097316277213</v>
      </c>
      <c r="F10" s="45">
        <v>5.0903484289293104</v>
      </c>
      <c r="G10" s="45">
        <v>1.397573416084136</v>
      </c>
      <c r="H10" s="45">
        <v>9.2408195495533418E-2</v>
      </c>
      <c r="I10" s="45">
        <v>0.44801832815935461</v>
      </c>
      <c r="J10" s="45">
        <v>0.12661742596898021</v>
      </c>
      <c r="K10" s="45">
        <v>0.17024192259109311</v>
      </c>
      <c r="L10" s="45">
        <v>7.7723025949956606</v>
      </c>
      <c r="M10" s="45">
        <v>1.8276880425917914</v>
      </c>
      <c r="N10" s="45">
        <v>1.5733812148136082</v>
      </c>
      <c r="O10" s="45">
        <v>0.11124241311866503</v>
      </c>
      <c r="P10" s="45">
        <v>1.5320766210262182</v>
      </c>
      <c r="Q10" s="45">
        <v>9.8532253863820141E-2</v>
      </c>
      <c r="R10" s="45">
        <v>0.40555944029723479</v>
      </c>
      <c r="S10" s="45">
        <v>21.94825273344556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1.1624772366441558</v>
      </c>
      <c r="G11" s="45">
        <v>0.30174009699582838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2.7674759159879159E-6</v>
      </c>
      <c r="N11" s="45">
        <v>1.4821424163997676E-3</v>
      </c>
      <c r="O11" s="45">
        <v>0</v>
      </c>
      <c r="P11" s="45">
        <v>0.13641258741108531</v>
      </c>
      <c r="Q11" s="45">
        <v>1.4191472036906294E-5</v>
      </c>
      <c r="R11" s="45">
        <v>0</v>
      </c>
      <c r="S11" s="45">
        <v>1.6021290224154221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1.6567100336573048E-4</v>
      </c>
      <c r="N12" s="45">
        <v>1.7313292755005705E-7</v>
      </c>
      <c r="O12" s="45">
        <v>0</v>
      </c>
      <c r="P12" s="45">
        <v>0</v>
      </c>
      <c r="Q12" s="45">
        <v>0</v>
      </c>
      <c r="R12" s="45">
        <v>4.7443471583363817E-5</v>
      </c>
      <c r="S12" s="45">
        <v>2.1328760787753254E-4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9.6421124550105652E-4</v>
      </c>
      <c r="Q13" s="45">
        <v>0</v>
      </c>
      <c r="R13" s="45">
        <v>2.6221698546269323E-3</v>
      </c>
      <c r="S13" s="45">
        <v>3.5863811001242141E-3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1.5493106569911819E-3</v>
      </c>
      <c r="P14" s="45">
        <v>0</v>
      </c>
      <c r="Q14" s="45">
        <v>0</v>
      </c>
      <c r="R14" s="45">
        <v>1.0947366623099697E-3</v>
      </c>
      <c r="S14" s="45">
        <v>2.6440473193041214E-3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0.22400814631201538</v>
      </c>
      <c r="G15" s="45">
        <v>0</v>
      </c>
      <c r="H15" s="45">
        <v>0</v>
      </c>
      <c r="I15" s="45">
        <v>0</v>
      </c>
      <c r="J15" s="45">
        <v>0</v>
      </c>
      <c r="K15" s="45">
        <v>2.3345692324806544E-3</v>
      </c>
      <c r="L15" s="45">
        <v>0</v>
      </c>
      <c r="M15" s="45">
        <v>0</v>
      </c>
      <c r="N15" s="45">
        <v>1.0905097853560086E-2</v>
      </c>
      <c r="O15" s="45">
        <v>7.4094180692833855E-4</v>
      </c>
      <c r="P15" s="45">
        <v>8.4470706519490513E-4</v>
      </c>
      <c r="Q15" s="45">
        <v>3.02849609014888E-4</v>
      </c>
      <c r="R15" s="45">
        <v>2.8257024036265399E-2</v>
      </c>
      <c r="S15" s="45">
        <v>0.26739333591546455</v>
      </c>
    </row>
    <row r="16" spans="1:20">
      <c r="A16" s="88" t="s">
        <v>282</v>
      </c>
      <c r="B16" s="89" t="s">
        <v>55</v>
      </c>
      <c r="C16" s="45">
        <v>0</v>
      </c>
      <c r="D16" s="45">
        <v>8.9930365050783223E-5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2.2008745921731077E-5</v>
      </c>
      <c r="N16" s="45">
        <v>2.6723028659878523E-3</v>
      </c>
      <c r="O16" s="45">
        <v>0</v>
      </c>
      <c r="P16" s="45">
        <v>2.9566504803435478E-4</v>
      </c>
      <c r="Q16" s="45">
        <v>7.0440550724026885E-6</v>
      </c>
      <c r="R16" s="45">
        <v>6.618879497644059E-5</v>
      </c>
      <c r="S16" s="45">
        <v>3.1531398750423989E-3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0.24924442305659777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4.2924301509117413E-3</v>
      </c>
      <c r="N17" s="45">
        <v>0</v>
      </c>
      <c r="O17" s="45">
        <v>0</v>
      </c>
      <c r="P17" s="45">
        <v>6.8693565929534017E-4</v>
      </c>
      <c r="Q17" s="45">
        <v>0</v>
      </c>
      <c r="R17" s="45">
        <v>7.0593080534893105E-3</v>
      </c>
      <c r="S17" s="45">
        <v>0.26128309692029461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7.2067479136794788E-5</v>
      </c>
      <c r="N18" s="45">
        <v>3.1158195203406791E-4</v>
      </c>
      <c r="O18" s="45">
        <v>0</v>
      </c>
      <c r="P18" s="45">
        <v>0.21736764067586378</v>
      </c>
      <c r="Q18" s="45">
        <v>0</v>
      </c>
      <c r="R18" s="45">
        <v>1.0807377665038587E-3</v>
      </c>
      <c r="S18" s="45">
        <v>0.2188320278735354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9.7855685487373556E-3</v>
      </c>
      <c r="N19" s="45">
        <v>0</v>
      </c>
      <c r="O19" s="45">
        <v>0</v>
      </c>
      <c r="P19" s="45">
        <v>6.7832985159483883E-3</v>
      </c>
      <c r="Q19" s="45">
        <v>0</v>
      </c>
      <c r="R19" s="45">
        <v>0</v>
      </c>
      <c r="S19" s="45">
        <v>1.6568867064687964E-2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1.0066187735675856</v>
      </c>
      <c r="G20" s="45">
        <v>0</v>
      </c>
      <c r="H20" s="45">
        <v>0</v>
      </c>
      <c r="I20" s="45">
        <v>5.2306463984019835E-6</v>
      </c>
      <c r="J20" s="45">
        <v>0</v>
      </c>
      <c r="K20" s="45">
        <v>0</v>
      </c>
      <c r="L20" s="45">
        <v>0</v>
      </c>
      <c r="M20" s="45">
        <v>8.1524724631170109E-3</v>
      </c>
      <c r="N20" s="45">
        <v>0</v>
      </c>
      <c r="O20" s="45">
        <v>4.1083602005859143E-5</v>
      </c>
      <c r="P20" s="45">
        <v>0</v>
      </c>
      <c r="Q20" s="45">
        <v>0</v>
      </c>
      <c r="R20" s="45">
        <v>6.0869148399866901E-5</v>
      </c>
      <c r="S20" s="45">
        <v>1.0148784294275046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4.5577113993400198E-2</v>
      </c>
      <c r="J21" s="45">
        <v>0</v>
      </c>
      <c r="K21" s="45">
        <v>0</v>
      </c>
      <c r="L21" s="45">
        <v>0</v>
      </c>
      <c r="M21" s="45">
        <v>1.4652058309744476E-2</v>
      </c>
      <c r="N21" s="45">
        <v>0</v>
      </c>
      <c r="O21" s="45">
        <v>0</v>
      </c>
      <c r="P21" s="45">
        <v>0.17388478999864221</v>
      </c>
      <c r="Q21" s="45">
        <v>4.945738787950818E-2</v>
      </c>
      <c r="R21" s="45">
        <v>0.27214442201591638</v>
      </c>
      <c r="S21" s="45">
        <v>0.55571577219721036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6.3723937283638676E-2</v>
      </c>
      <c r="N22" s="45">
        <v>2.8684586901377429E-2</v>
      </c>
      <c r="O22" s="45">
        <v>3.4606698656181045E-4</v>
      </c>
      <c r="P22" s="45">
        <v>0</v>
      </c>
      <c r="Q22" s="45">
        <v>0</v>
      </c>
      <c r="R22" s="45">
        <v>3.377977452405645E-4</v>
      </c>
      <c r="S22" s="45">
        <v>9.3092388916819147E-2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2.2629604060409036E-5</v>
      </c>
      <c r="N23" s="45">
        <v>8.3939454290309357E-3</v>
      </c>
      <c r="O23" s="45">
        <v>0</v>
      </c>
      <c r="P23" s="45">
        <v>4.4454371803701598E-3</v>
      </c>
      <c r="Q23" s="45">
        <v>0</v>
      </c>
      <c r="R23" s="45">
        <v>7.5723417398151582E-2</v>
      </c>
      <c r="S23" s="45">
        <v>8.8585429611615751E-2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4.6914002684646405E-2</v>
      </c>
      <c r="N24" s="45">
        <v>0</v>
      </c>
      <c r="O24" s="45">
        <v>4.9430679685800685E-2</v>
      </c>
      <c r="P24" s="45">
        <v>1.0079502475718094E-2</v>
      </c>
      <c r="Q24" s="45">
        <v>0</v>
      </c>
      <c r="R24" s="45">
        <v>2.2046731887748194E-4</v>
      </c>
      <c r="S24" s="45">
        <v>0.10664465216504126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2.8099118256176503E-2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6.3210159156001922E-4</v>
      </c>
      <c r="Q25" s="45">
        <v>0</v>
      </c>
      <c r="R25" s="45">
        <v>1.1722347643061681E-4</v>
      </c>
      <c r="S25" s="45">
        <v>2.8848443324164919E-2</v>
      </c>
    </row>
    <row r="26" spans="1:19">
      <c r="A26" s="88" t="s">
        <v>282</v>
      </c>
      <c r="B26" s="89" t="s">
        <v>65</v>
      </c>
      <c r="C26" s="45">
        <v>0</v>
      </c>
      <c r="D26" s="45">
        <v>0.13574767046512581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1.2328453788494897E-3</v>
      </c>
      <c r="N26" s="45">
        <v>1.6999918223768118E-2</v>
      </c>
      <c r="O26" s="45">
        <v>0</v>
      </c>
      <c r="P26" s="45">
        <v>1.2747420482739358E-5</v>
      </c>
      <c r="Q26" s="45">
        <v>0</v>
      </c>
      <c r="R26" s="45">
        <v>5.0546949555752008E-5</v>
      </c>
      <c r="S26" s="45">
        <v>0.15404372843778447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2.0288050484040809E-7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2.0288050350814046E-7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3.7629164450487806E-3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1.4063441626976925E-3</v>
      </c>
      <c r="N28" s="45">
        <v>2.2736341273255078E-5</v>
      </c>
      <c r="O28" s="45">
        <v>0</v>
      </c>
      <c r="P28" s="45">
        <v>1.3983300803595E-3</v>
      </c>
      <c r="Q28" s="45">
        <v>0</v>
      </c>
      <c r="R28" s="45">
        <v>1.5975423633740604E-5</v>
      </c>
      <c r="S28" s="45">
        <v>6.606302453018742E-3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6.0650873335696964E-3</v>
      </c>
      <c r="N29" s="45">
        <v>0</v>
      </c>
      <c r="O29" s="45">
        <v>0</v>
      </c>
      <c r="P29" s="45">
        <v>1.438066124524795E-3</v>
      </c>
      <c r="Q29" s="45">
        <v>0</v>
      </c>
      <c r="R29" s="45">
        <v>1.5831615915118391E-5</v>
      </c>
      <c r="S29" s="45">
        <v>7.5189850740073894E-3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1.3282422286797324E-2</v>
      </c>
      <c r="N30" s="45">
        <v>0</v>
      </c>
      <c r="O30" s="45">
        <v>0</v>
      </c>
      <c r="P30" s="45">
        <v>1.5421531442960656E-6</v>
      </c>
      <c r="Q30" s="45">
        <v>2.2546752241819901E-4</v>
      </c>
      <c r="R30" s="45">
        <v>0</v>
      </c>
      <c r="S30" s="45">
        <v>1.3509431962361873E-2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3.044996491323726E-4</v>
      </c>
      <c r="N31" s="45">
        <v>4.5594173122687209E-4</v>
      </c>
      <c r="O31" s="45">
        <v>0</v>
      </c>
      <c r="P31" s="45">
        <v>7.0605643933707718E-3</v>
      </c>
      <c r="Q31" s="45">
        <v>0</v>
      </c>
      <c r="R31" s="45">
        <v>0</v>
      </c>
      <c r="S31" s="45">
        <v>7.8210057737244654E-3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3.1565884192330529E-4</v>
      </c>
      <c r="N32" s="45">
        <v>0</v>
      </c>
      <c r="O32" s="45">
        <v>1.8284381019034734E-4</v>
      </c>
      <c r="P32" s="45">
        <v>0.17754729763896693</v>
      </c>
      <c r="Q32" s="45">
        <v>0</v>
      </c>
      <c r="R32" s="45">
        <v>0.23253578575503131</v>
      </c>
      <c r="S32" s="45">
        <v>0.4105815860461135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5.2434328341011138E-5</v>
      </c>
      <c r="N33" s="45">
        <v>1.5191298114259677E-2</v>
      </c>
      <c r="O33" s="45">
        <v>0</v>
      </c>
      <c r="P33" s="45">
        <v>1.778543863317994E-2</v>
      </c>
      <c r="Q33" s="45">
        <v>7.5208389316128166E-5</v>
      </c>
      <c r="R33" s="45">
        <v>0.54819187801209601</v>
      </c>
      <c r="S33" s="45">
        <v>0.58129625747719516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0</v>
      </c>
      <c r="F34" s="45">
        <v>4.2981953358278702E-4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2.1614031707821724E-3</v>
      </c>
      <c r="N34" s="45">
        <v>0</v>
      </c>
      <c r="O34" s="45">
        <v>0</v>
      </c>
      <c r="P34" s="45">
        <v>6.1546339743139278E-3</v>
      </c>
      <c r="Q34" s="45">
        <v>4.2776606881789747E-3</v>
      </c>
      <c r="R34" s="45">
        <v>0</v>
      </c>
      <c r="S34" s="45">
        <v>1.3023517366857362E-2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1.1139345877132278E-2</v>
      </c>
      <c r="N35" s="45">
        <v>1.4063746910020214E-4</v>
      </c>
      <c r="O35" s="45">
        <v>0</v>
      </c>
      <c r="P35" s="45">
        <v>9.5334961675459517E-3</v>
      </c>
      <c r="Q35" s="45">
        <v>0</v>
      </c>
      <c r="R35" s="45">
        <v>0</v>
      </c>
      <c r="S35" s="45">
        <v>2.0813479513780209E-2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7.562255759684211E-2</v>
      </c>
      <c r="N36" s="45">
        <v>7.936879444248035E-5</v>
      </c>
      <c r="O36" s="45">
        <v>1.716354972830203E-2</v>
      </c>
      <c r="P36" s="45">
        <v>8.9513975359611919E-5</v>
      </c>
      <c r="Q36" s="45">
        <v>0</v>
      </c>
      <c r="R36" s="45">
        <v>0</v>
      </c>
      <c r="S36" s="45">
        <v>9.2954990094945344E-2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1.575169802279941E-2</v>
      </c>
      <c r="N37" s="45">
        <v>0</v>
      </c>
      <c r="O37" s="45">
        <v>2.692129666767018E-4</v>
      </c>
      <c r="P37" s="45">
        <v>1.8126846262944696E-3</v>
      </c>
      <c r="Q37" s="45">
        <v>5.6073607535878089E-4</v>
      </c>
      <c r="R37" s="45">
        <v>3.6937263470358417E-2</v>
      </c>
      <c r="S37" s="45">
        <v>5.5331595161487002E-2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7.4625511236861009E-3</v>
      </c>
      <c r="N38" s="45">
        <v>5.9957215815882314E-3</v>
      </c>
      <c r="O38" s="45">
        <v>1.1610078899929599E-3</v>
      </c>
      <c r="P38" s="45">
        <v>2.0411033188150185E-4</v>
      </c>
      <c r="Q38" s="45">
        <v>0</v>
      </c>
      <c r="R38" s="45">
        <v>0</v>
      </c>
      <c r="S38" s="45">
        <v>1.4823390927151792E-2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0.39235547712862928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5.0126306565405621E-2</v>
      </c>
      <c r="M39" s="45">
        <v>4.4275576386194615E-3</v>
      </c>
      <c r="N39" s="45">
        <v>0</v>
      </c>
      <c r="O39" s="45">
        <v>0</v>
      </c>
      <c r="P39" s="45">
        <v>5.1352008512139946E-5</v>
      </c>
      <c r="Q39" s="45">
        <v>0</v>
      </c>
      <c r="R39" s="45">
        <v>4.1304935469783643E-3</v>
      </c>
      <c r="S39" s="45">
        <v>0.4510911868881422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7.2393010908999855E-3</v>
      </c>
      <c r="N40" s="45">
        <v>0</v>
      </c>
      <c r="O40" s="45">
        <v>0</v>
      </c>
      <c r="P40" s="45">
        <v>4.2981711207650264E-3</v>
      </c>
      <c r="Q40" s="45">
        <v>0</v>
      </c>
      <c r="R40" s="45">
        <v>0</v>
      </c>
      <c r="S40" s="45">
        <v>1.1537472211667676E-2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2.507510290108419</v>
      </c>
      <c r="G41" s="45">
        <v>0.79630769540466018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8.3214685716814785E-5</v>
      </c>
      <c r="N41" s="45">
        <v>3.1661499302052309E-2</v>
      </c>
      <c r="O41" s="45">
        <v>0</v>
      </c>
      <c r="P41" s="45">
        <v>6.868017694243278E-2</v>
      </c>
      <c r="Q41" s="45">
        <v>1.8686144035034991E-3</v>
      </c>
      <c r="R41" s="45">
        <v>1.6705414589653245E-2</v>
      </c>
      <c r="S41" s="45">
        <v>3.4228169054364308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4.6614592685578771E-4</v>
      </c>
      <c r="N42" s="45">
        <v>5.8062389462087971E-3</v>
      </c>
      <c r="O42" s="45">
        <v>3.0271599993114545E-2</v>
      </c>
      <c r="P42" s="45">
        <v>0</v>
      </c>
      <c r="Q42" s="45">
        <v>0</v>
      </c>
      <c r="R42" s="45">
        <v>0</v>
      </c>
      <c r="S42" s="45">
        <v>3.6543984866177937E-2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1.1146084207993336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0.11033635676785547</v>
      </c>
      <c r="N43" s="45">
        <v>0</v>
      </c>
      <c r="O43" s="45">
        <v>0</v>
      </c>
      <c r="P43" s="45">
        <v>1.8393697845464629E-4</v>
      </c>
      <c r="Q43" s="45">
        <v>0</v>
      </c>
      <c r="R43" s="45">
        <v>-1.7763568394002505E-15</v>
      </c>
      <c r="S43" s="45">
        <v>1.2251287145456402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3.971728072306199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1.496491915218634E-2</v>
      </c>
      <c r="N44" s="45">
        <v>1.3673785895829127E-4</v>
      </c>
      <c r="O44" s="45">
        <v>1.7174116178936494E-2</v>
      </c>
      <c r="P44" s="45">
        <v>7.1472390950164666E-3</v>
      </c>
      <c r="Q44" s="45">
        <v>0</v>
      </c>
      <c r="R44" s="45">
        <v>2.3983149975437712E-2</v>
      </c>
      <c r="S44" s="45">
        <v>4.0351342345667405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8.7265864335961396E-4</v>
      </c>
      <c r="N45" s="45">
        <v>0</v>
      </c>
      <c r="O45" s="45">
        <v>0</v>
      </c>
      <c r="P45" s="45">
        <v>5.1936783437680489E-3</v>
      </c>
      <c r="Q45" s="45">
        <v>5.6435163810153455E-5</v>
      </c>
      <c r="R45" s="45">
        <v>2.0780727427744949E-2</v>
      </c>
      <c r="S45" s="45">
        <v>2.6903499578686763E-2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3.6500605851918611E-2</v>
      </c>
      <c r="N46" s="45">
        <v>4.1635217226039245E-3</v>
      </c>
      <c r="O46" s="45">
        <v>3.6076837777634929E-3</v>
      </c>
      <c r="P46" s="45">
        <v>1.2778020815971125E-2</v>
      </c>
      <c r="Q46" s="45">
        <v>0</v>
      </c>
      <c r="R46" s="45">
        <v>1.0886417400612913E-2</v>
      </c>
      <c r="S46" s="45">
        <v>6.7936249568866458E-2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1.1892562743383941</v>
      </c>
      <c r="M47" s="45">
        <v>1.694182726149851E-3</v>
      </c>
      <c r="N47" s="45">
        <v>0</v>
      </c>
      <c r="O47" s="45">
        <v>7.3636064411880531E-4</v>
      </c>
      <c r="P47" s="45">
        <v>1.3813517103984374E-3</v>
      </c>
      <c r="Q47" s="45">
        <v>2.8887316699277577E-4</v>
      </c>
      <c r="R47" s="45">
        <v>1.2682830053734051E-5</v>
      </c>
      <c r="S47" s="45">
        <v>1.1933697254161117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6.0941627938237986E-4</v>
      </c>
      <c r="N48" s="45">
        <v>4.2148597804780863E-4</v>
      </c>
      <c r="O48" s="45">
        <v>2.2797928479598717E-3</v>
      </c>
      <c r="P48" s="45">
        <v>7.6567768337618691E-2</v>
      </c>
      <c r="Q48" s="45">
        <v>1.8349035826981108E-4</v>
      </c>
      <c r="R48" s="45">
        <v>0.12764928564632783</v>
      </c>
      <c r="S48" s="45">
        <v>0.20771123944760461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7.959553828226773E-4</v>
      </c>
      <c r="K49" s="45">
        <v>0</v>
      </c>
      <c r="L49" s="45">
        <v>0</v>
      </c>
      <c r="M49" s="45">
        <v>1.476297749259281E-3</v>
      </c>
      <c r="N49" s="45">
        <v>0</v>
      </c>
      <c r="O49" s="45">
        <v>2.6503442702180413E-4</v>
      </c>
      <c r="P49" s="45">
        <v>0.14153779322275994</v>
      </c>
      <c r="Q49" s="45">
        <v>3.6122234374201811E-3</v>
      </c>
      <c r="R49" s="45">
        <v>0.16141888149416062</v>
      </c>
      <c r="S49" s="45">
        <v>0.30910618571345339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2.3668128960427026E-2</v>
      </c>
      <c r="H50" s="45">
        <v>0</v>
      </c>
      <c r="I50" s="45">
        <v>1.3426178865866834E-3</v>
      </c>
      <c r="J50" s="45">
        <v>0</v>
      </c>
      <c r="K50" s="45">
        <v>0</v>
      </c>
      <c r="L50" s="45">
        <v>0</v>
      </c>
      <c r="M50" s="45">
        <v>5.9604664609650637E-2</v>
      </c>
      <c r="N50" s="45">
        <v>5.4736759174245364E-4</v>
      </c>
      <c r="O50" s="45">
        <v>0</v>
      </c>
      <c r="P50" s="45">
        <v>0.11368794671032667</v>
      </c>
      <c r="Q50" s="45">
        <v>1.4196451571535373E-4</v>
      </c>
      <c r="R50" s="45">
        <v>2.2815233733481932E-3</v>
      </c>
      <c r="S50" s="45">
        <v>0.20127421364778542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4.6759480916396257E-3</v>
      </c>
      <c r="G51" s="45">
        <v>0</v>
      </c>
      <c r="H51" s="45">
        <v>0</v>
      </c>
      <c r="I51" s="45">
        <v>5.2263930058516483E-3</v>
      </c>
      <c r="J51" s="45">
        <v>0</v>
      </c>
      <c r="K51" s="45">
        <v>0</v>
      </c>
      <c r="L51" s="45">
        <v>0.11938054945200527</v>
      </c>
      <c r="M51" s="45">
        <v>1.928063875733077E-2</v>
      </c>
      <c r="N51" s="45">
        <v>8.4416853639677214E-3</v>
      </c>
      <c r="O51" s="45">
        <v>6.8142586810626682E-3</v>
      </c>
      <c r="P51" s="45">
        <v>0.22526997007133831</v>
      </c>
      <c r="Q51" s="45">
        <v>5.0332502266063894E-3</v>
      </c>
      <c r="R51" s="45">
        <v>1.7763568394002505E-15</v>
      </c>
      <c r="S51" s="45">
        <v>0.39412269364980546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1.5697629560307291E-4</v>
      </c>
      <c r="N52" s="45">
        <v>3.2473722669790206E-3</v>
      </c>
      <c r="O52" s="45">
        <v>3.3247656408450454E-2</v>
      </c>
      <c r="P52" s="45">
        <v>4.0436681170894495E-3</v>
      </c>
      <c r="Q52" s="45">
        <v>0</v>
      </c>
      <c r="R52" s="45">
        <v>5.1399019980767235E-2</v>
      </c>
      <c r="S52" s="45">
        <v>9.2094693068879963E-2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0.30119324136140868</v>
      </c>
      <c r="H53" s="45">
        <v>0</v>
      </c>
      <c r="I53" s="45">
        <v>5.3504158213257824E-5</v>
      </c>
      <c r="J53" s="45">
        <v>0</v>
      </c>
      <c r="K53" s="45">
        <v>0</v>
      </c>
      <c r="L53" s="45">
        <v>0</v>
      </c>
      <c r="M53" s="45">
        <v>9.1984740086109795E-2</v>
      </c>
      <c r="N53" s="45">
        <v>1.2298020218461936E-3</v>
      </c>
      <c r="O53" s="45">
        <v>1.9270585685044694E-2</v>
      </c>
      <c r="P53" s="45">
        <v>0</v>
      </c>
      <c r="Q53" s="45">
        <v>7.7633816817745949E-5</v>
      </c>
      <c r="R53" s="45">
        <v>2.035049043769277E-4</v>
      </c>
      <c r="S53" s="45">
        <v>0.4140130120338199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6.5268439644814435E-3</v>
      </c>
      <c r="N54" s="45">
        <v>6.9645946837106454E-2</v>
      </c>
      <c r="O54" s="45">
        <v>1.3688356802028512E-3</v>
      </c>
      <c r="P54" s="45">
        <v>3.3290046437027154E-2</v>
      </c>
      <c r="Q54" s="45">
        <v>3.4048330846497832E-3</v>
      </c>
      <c r="R54" s="45">
        <v>7.5573086951052915E-4</v>
      </c>
      <c r="S54" s="45">
        <v>0.1149922368729861</v>
      </c>
    </row>
    <row r="55" spans="1:19">
      <c r="A55" s="88" t="s">
        <v>282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2.7087221544977724E-3</v>
      </c>
      <c r="K55" s="45">
        <v>0</v>
      </c>
      <c r="L55" s="45">
        <v>0</v>
      </c>
      <c r="M55" s="45">
        <v>2.4867793462135523E-4</v>
      </c>
      <c r="N55" s="45">
        <v>0</v>
      </c>
      <c r="O55" s="45">
        <v>4.0983966749267853E-3</v>
      </c>
      <c r="P55" s="45">
        <v>0.45492630824357505</v>
      </c>
      <c r="Q55" s="45">
        <v>1.5725746537385843E-3</v>
      </c>
      <c r="R55" s="45">
        <v>0.11769169777359423</v>
      </c>
      <c r="S55" s="45">
        <v>0.58124637743494389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9.2540710175321284E-2</v>
      </c>
      <c r="H56" s="45">
        <v>0</v>
      </c>
      <c r="I56" s="45">
        <v>3.376744672381693E-3</v>
      </c>
      <c r="J56" s="45">
        <v>0</v>
      </c>
      <c r="K56" s="45">
        <v>0</v>
      </c>
      <c r="L56" s="45">
        <v>0</v>
      </c>
      <c r="M56" s="45">
        <v>2.5779281922428066E-2</v>
      </c>
      <c r="N56" s="45">
        <v>3.8912767477805588E-4</v>
      </c>
      <c r="O56" s="45">
        <v>8.8600830797074814E-3</v>
      </c>
      <c r="P56" s="45">
        <v>0.36420108027183806</v>
      </c>
      <c r="Q56" s="45">
        <v>6.4344005566596696E-5</v>
      </c>
      <c r="R56" s="45">
        <v>3.5527136788005009E-15</v>
      </c>
      <c r="S56" s="45">
        <v>0.49521137180202857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1.3662326721167739E-3</v>
      </c>
      <c r="F57" s="45">
        <v>3.6015103700570705E-4</v>
      </c>
      <c r="G57" s="45">
        <v>0.14038964865951975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0.14278730853981214</v>
      </c>
      <c r="N57" s="45">
        <v>1.5531247739364318E-4</v>
      </c>
      <c r="O57" s="45">
        <v>1.0389205444716332E-3</v>
      </c>
      <c r="P57" s="45">
        <v>3.9158352201884572E-2</v>
      </c>
      <c r="Q57" s="45">
        <v>2.5272851036600708E-4</v>
      </c>
      <c r="R57" s="45">
        <v>3.0486123891650507E-2</v>
      </c>
      <c r="S57" s="45">
        <v>0.35599477853423167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0.10576837873209971</v>
      </c>
      <c r="F58" s="45">
        <v>0</v>
      </c>
      <c r="G58" s="45">
        <v>1.6071738525305079E-3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6.8002662552002047E-2</v>
      </c>
      <c r="N58" s="45">
        <v>1.1188295200437182E-3</v>
      </c>
      <c r="O58" s="45">
        <v>1.3028385303215928E-3</v>
      </c>
      <c r="P58" s="45">
        <v>8.7739771804191236E-2</v>
      </c>
      <c r="Q58" s="45">
        <v>1.2953882938478989E-3</v>
      </c>
      <c r="R58" s="45">
        <v>1.6831909106684861E-3</v>
      </c>
      <c r="S58" s="45">
        <v>0.26851823419569598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1.2996118473207474E-3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2.3865865477668002E-3</v>
      </c>
      <c r="N59" s="45">
        <v>7.8321424621194957E-3</v>
      </c>
      <c r="O59" s="45">
        <v>5.2209698834687623E-4</v>
      </c>
      <c r="P59" s="45">
        <v>1.9325537353331868E-4</v>
      </c>
      <c r="Q59" s="45">
        <v>0</v>
      </c>
      <c r="R59" s="45">
        <v>3.3897585615324743E-2</v>
      </c>
      <c r="S59" s="45">
        <v>4.6131278834408818E-2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1.0095165056247524E-3</v>
      </c>
      <c r="H60" s="45">
        <v>0</v>
      </c>
      <c r="I60" s="45">
        <v>0</v>
      </c>
      <c r="J60" s="45">
        <v>4.8815541501823212E-5</v>
      </c>
      <c r="K60" s="45">
        <v>0</v>
      </c>
      <c r="L60" s="45">
        <v>0</v>
      </c>
      <c r="M60" s="45">
        <v>0.17621296086738658</v>
      </c>
      <c r="N60" s="45">
        <v>6.0027297338165475E-3</v>
      </c>
      <c r="O60" s="45">
        <v>0.32461657901618546</v>
      </c>
      <c r="P60" s="45">
        <v>0.48885745278655746</v>
      </c>
      <c r="Q60" s="45">
        <v>3.7685243649149269E-4</v>
      </c>
      <c r="R60" s="45">
        <v>3.839817806638024E-2</v>
      </c>
      <c r="S60" s="45">
        <v>1.035523084953951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0.55389096929539861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1.2841567211805405E-3</v>
      </c>
      <c r="N61" s="45">
        <v>9.8062301285004594E-3</v>
      </c>
      <c r="O61" s="45">
        <v>2.6695334842674612E-7</v>
      </c>
      <c r="P61" s="45">
        <v>0.26017626617563394</v>
      </c>
      <c r="Q61" s="45">
        <v>3.778694127709592E-6</v>
      </c>
      <c r="R61" s="45">
        <v>7.4017136182103371E-2</v>
      </c>
      <c r="S61" s="45">
        <v>0.89917880415029572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1.2062887769748287E-2</v>
      </c>
      <c r="L62" s="45">
        <v>0</v>
      </c>
      <c r="M62" s="45">
        <v>1.2210158848451336E-3</v>
      </c>
      <c r="N62" s="45">
        <v>0</v>
      </c>
      <c r="O62" s="45">
        <v>5.7144459466029751E-5</v>
      </c>
      <c r="P62" s="45">
        <v>1.1277685256771974E-5</v>
      </c>
      <c r="Q62" s="45">
        <v>3.3575521959909316E-3</v>
      </c>
      <c r="R62" s="45">
        <v>7.4483161611738069E-6</v>
      </c>
      <c r="S62" s="45">
        <v>1.6717326311464831E-2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1.7475217576423674E-3</v>
      </c>
      <c r="N63" s="45">
        <v>5.9201751486392951E-4</v>
      </c>
      <c r="O63" s="45">
        <v>8.9864518066262722E-4</v>
      </c>
      <c r="P63" s="45">
        <v>2.9175114772783672E-4</v>
      </c>
      <c r="Q63" s="45">
        <v>2.048975536965536E-3</v>
      </c>
      <c r="R63" s="45">
        <v>1.9884301850652264E-3</v>
      </c>
      <c r="S63" s="45">
        <v>7.5673413229253583E-3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1.5107411278220129E-4</v>
      </c>
      <c r="L64" s="45">
        <v>0.62535844678029662</v>
      </c>
      <c r="M64" s="45">
        <v>1.9501193562083685E-3</v>
      </c>
      <c r="N64" s="45">
        <v>0</v>
      </c>
      <c r="O64" s="45">
        <v>0</v>
      </c>
      <c r="P64" s="45">
        <v>6.1678637264250824E-6</v>
      </c>
      <c r="Q64" s="45">
        <v>0</v>
      </c>
      <c r="R64" s="45">
        <v>0.10580051922390865</v>
      </c>
      <c r="S64" s="45">
        <v>0.73326632733692776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6.1233705055965704E-2</v>
      </c>
      <c r="N65" s="45">
        <v>2.1567075428437832E-2</v>
      </c>
      <c r="O65" s="45">
        <v>3.7862364071772348E-6</v>
      </c>
      <c r="P65" s="45">
        <v>4.104990260343655E-2</v>
      </c>
      <c r="Q65" s="45">
        <v>4.4901489571724795E-4</v>
      </c>
      <c r="R65" s="45">
        <v>2.6355314397449092E-2</v>
      </c>
      <c r="S65" s="45">
        <v>0.15065879861740683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5.3241739475302197E-2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7.9728847062590091E-3</v>
      </c>
      <c r="M66" s="45">
        <v>4.4033187406222751E-4</v>
      </c>
      <c r="N66" s="45">
        <v>0</v>
      </c>
      <c r="O66" s="45">
        <v>0</v>
      </c>
      <c r="P66" s="45">
        <v>1.6849792070416925E-4</v>
      </c>
      <c r="Q66" s="45">
        <v>1.1838349156007899E-2</v>
      </c>
      <c r="R66" s="45">
        <v>1.3152301470142902E-7</v>
      </c>
      <c r="S66" s="45">
        <v>7.3661934655341099E-2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1.202545087111706E-5</v>
      </c>
      <c r="L67" s="45">
        <v>0</v>
      </c>
      <c r="M67" s="45">
        <v>3.3230892649567245E-2</v>
      </c>
      <c r="N67" s="45">
        <v>3.9051092116126895E-3</v>
      </c>
      <c r="O67" s="45">
        <v>0.14629632239836554</v>
      </c>
      <c r="P67" s="45">
        <v>6.6291385945485892E-2</v>
      </c>
      <c r="Q67" s="45">
        <v>0</v>
      </c>
      <c r="R67" s="45">
        <v>0</v>
      </c>
      <c r="S67" s="45">
        <v>0.24973573565591067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3.2747777122819066E-2</v>
      </c>
      <c r="H68" s="45">
        <v>0</v>
      </c>
      <c r="I68" s="45">
        <v>8.4931571929729444E-3</v>
      </c>
      <c r="J68" s="45">
        <v>0</v>
      </c>
      <c r="K68" s="45">
        <v>0</v>
      </c>
      <c r="L68" s="45">
        <v>0</v>
      </c>
      <c r="M68" s="45">
        <v>2.8436902888476556E-2</v>
      </c>
      <c r="N68" s="45">
        <v>3.1019863892391975E-3</v>
      </c>
      <c r="O68" s="45">
        <v>0</v>
      </c>
      <c r="P68" s="45">
        <v>9.4763107819789916E-2</v>
      </c>
      <c r="Q68" s="45">
        <v>1.2390032868158651E-3</v>
      </c>
      <c r="R68" s="45">
        <v>5.3193820690466964E-6</v>
      </c>
      <c r="S68" s="45">
        <v>0.16878725408218287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6.1082915450849207E-2</v>
      </c>
      <c r="H69" s="45">
        <v>0</v>
      </c>
      <c r="I69" s="45">
        <v>0</v>
      </c>
      <c r="J69" s="45">
        <v>0</v>
      </c>
      <c r="K69" s="45">
        <v>7.8348031408720514E-2</v>
      </c>
      <c r="L69" s="45">
        <v>0</v>
      </c>
      <c r="M69" s="45">
        <v>6.2983165746866021E-4</v>
      </c>
      <c r="N69" s="45">
        <v>0.13211291950828485</v>
      </c>
      <c r="O69" s="45">
        <v>0</v>
      </c>
      <c r="P69" s="45">
        <v>9.0870314352180515E-3</v>
      </c>
      <c r="Q69" s="45">
        <v>2.9759826321201777E-3</v>
      </c>
      <c r="R69" s="45">
        <v>1.1532431360663509E-3</v>
      </c>
      <c r="S69" s="45">
        <v>0.28538995522872312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1.0719108290454304E-2</v>
      </c>
      <c r="N70" s="45">
        <v>2.5492053856550845E-2</v>
      </c>
      <c r="O70" s="45">
        <v>0</v>
      </c>
      <c r="P70" s="45">
        <v>0</v>
      </c>
      <c r="Q70" s="45">
        <v>6.1223811338079193E-4</v>
      </c>
      <c r="R70" s="45">
        <v>3.4518007519963589E-3</v>
      </c>
      <c r="S70" s="45">
        <v>4.0275201012377693E-2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0.4090251544752066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1.88972917962138E-2</v>
      </c>
      <c r="N71" s="45">
        <v>1.0923917967389229E-3</v>
      </c>
      <c r="O71" s="45">
        <v>1.0870821056340185E-3</v>
      </c>
      <c r="P71" s="45">
        <v>3.980592391480986E-2</v>
      </c>
      <c r="Q71" s="45">
        <v>0</v>
      </c>
      <c r="R71" s="45">
        <v>0</v>
      </c>
      <c r="S71" s="45">
        <v>0.46990784408860975</v>
      </c>
    </row>
    <row r="72" spans="1:19">
      <c r="A72" s="88" t="s">
        <v>282</v>
      </c>
      <c r="B72" s="89" t="s">
        <v>112</v>
      </c>
      <c r="C72" s="45">
        <v>4.7551007756327313E-2</v>
      </c>
      <c r="D72" s="45">
        <v>0</v>
      </c>
      <c r="E72" s="45">
        <v>0.26404948342699414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1.5004286266605327E-2</v>
      </c>
      <c r="N72" s="45">
        <v>6.0190548252236908E-6</v>
      </c>
      <c r="O72" s="45">
        <v>2.9992398764484562E-3</v>
      </c>
      <c r="P72" s="45">
        <v>6.1623681570814881E-3</v>
      </c>
      <c r="Q72" s="45">
        <v>4.1664731739431971E-3</v>
      </c>
      <c r="R72" s="45">
        <v>6.0303885069803442E-3</v>
      </c>
      <c r="S72" s="45">
        <v>0.34596926621920687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0.74349503097964309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8.0246252618865199E-4</v>
      </c>
      <c r="N73" s="45">
        <v>0</v>
      </c>
      <c r="O73" s="45">
        <v>1.9537440884266344E-3</v>
      </c>
      <c r="P73" s="45">
        <v>0</v>
      </c>
      <c r="Q73" s="45">
        <v>0</v>
      </c>
      <c r="R73" s="45">
        <v>0</v>
      </c>
      <c r="S73" s="45">
        <v>0.74625123759426515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5.7690994872112711E-3</v>
      </c>
      <c r="N74" s="45">
        <v>0</v>
      </c>
      <c r="O74" s="45">
        <v>0</v>
      </c>
      <c r="P74" s="45">
        <v>1.7984497546525979E-2</v>
      </c>
      <c r="Q74" s="45">
        <v>7.9072431830029544E-7</v>
      </c>
      <c r="R74" s="45">
        <v>6.0606251856718529E-3</v>
      </c>
      <c r="S74" s="45">
        <v>2.9815012943721797E-2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1.9106909443973308E-3</v>
      </c>
      <c r="J75" s="45">
        <v>0</v>
      </c>
      <c r="K75" s="45">
        <v>0</v>
      </c>
      <c r="L75" s="45">
        <v>0</v>
      </c>
      <c r="M75" s="45">
        <v>5.2489193746742213E-2</v>
      </c>
      <c r="N75" s="45">
        <v>7.7977241198002645E-2</v>
      </c>
      <c r="O75" s="45">
        <v>3.3909498176054598E-7</v>
      </c>
      <c r="P75" s="45">
        <v>1.763429426588381E-2</v>
      </c>
      <c r="Q75" s="45">
        <v>1.4317483324556401E-2</v>
      </c>
      <c r="R75" s="45">
        <v>3.8790444655489864E-5</v>
      </c>
      <c r="S75" s="45">
        <v>0.16436803301920833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2.8391501975448818E-3</v>
      </c>
      <c r="N76" s="45">
        <v>2.6440599498922523E-3</v>
      </c>
      <c r="O76" s="45">
        <v>0</v>
      </c>
      <c r="P76" s="45">
        <v>1.6996509354365585E-3</v>
      </c>
      <c r="Q76" s="45">
        <v>1.5132853945182267E-4</v>
      </c>
      <c r="R76" s="45">
        <v>0</v>
      </c>
      <c r="S76" s="45">
        <v>7.3341896223340086E-3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2.1478083990675856E-3</v>
      </c>
      <c r="N77" s="45">
        <v>0</v>
      </c>
      <c r="O77" s="45">
        <v>0</v>
      </c>
      <c r="P77" s="45">
        <v>1.0480314614937924E-3</v>
      </c>
      <c r="Q77" s="45">
        <v>4.8959912905923275E-2</v>
      </c>
      <c r="R77" s="45">
        <v>1.712808866637161E-2</v>
      </c>
      <c r="S77" s="45">
        <v>6.9283841432856264E-2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6.2762700014489248E-3</v>
      </c>
      <c r="N78" s="45">
        <v>1.4784895669830433E-3</v>
      </c>
      <c r="O78" s="45">
        <v>3.7895602728932332E-5</v>
      </c>
      <c r="P78" s="45">
        <v>1.4015272389311662E-3</v>
      </c>
      <c r="Q78" s="45">
        <v>8.4146070634671943E-6</v>
      </c>
      <c r="R78" s="45">
        <v>6.3256141815379863E-3</v>
      </c>
      <c r="S78" s="45">
        <v>1.5528211198692077E-2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4.3534992755795976E-3</v>
      </c>
      <c r="N79" s="45">
        <v>0</v>
      </c>
      <c r="O79" s="45">
        <v>8.0663837318600828E-3</v>
      </c>
      <c r="P79" s="45">
        <v>4.1635370820269912E-4</v>
      </c>
      <c r="Q79" s="45">
        <v>1.8446329967114483E-4</v>
      </c>
      <c r="R79" s="45">
        <v>0</v>
      </c>
      <c r="S79" s="45">
        <v>1.3020700015317743E-2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2.5051120451571762E-2</v>
      </c>
      <c r="N80" s="45">
        <v>9.3523005924065039E-2</v>
      </c>
      <c r="O80" s="45">
        <v>0</v>
      </c>
      <c r="P80" s="45">
        <v>1.9281514079239059E-3</v>
      </c>
      <c r="Q80" s="45">
        <v>2.9168322266702185E-3</v>
      </c>
      <c r="R80" s="45">
        <v>1.4372551806829392E-4</v>
      </c>
      <c r="S80" s="45">
        <v>0.12356283552829694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1.9798148376192426E-2</v>
      </c>
      <c r="N81" s="45">
        <v>0</v>
      </c>
      <c r="O81" s="45">
        <v>0</v>
      </c>
      <c r="P81" s="45">
        <v>0</v>
      </c>
      <c r="Q81" s="45">
        <v>6.0944082318198367E-4</v>
      </c>
      <c r="R81" s="45">
        <v>0</v>
      </c>
      <c r="S81" s="45">
        <v>2.0407589199379572E-2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3.1653247253076167E-3</v>
      </c>
      <c r="N82" s="45">
        <v>1.7204415257054961E-4</v>
      </c>
      <c r="O82" s="45">
        <v>0</v>
      </c>
      <c r="P82" s="45">
        <v>4.2567794225655931E-2</v>
      </c>
      <c r="Q82" s="45">
        <v>9.0523379868982679E-2</v>
      </c>
      <c r="R82" s="45">
        <v>8.004227126185981E-4</v>
      </c>
      <c r="S82" s="45">
        <v>0.1372289656851251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3.6359398012999478E-3</v>
      </c>
      <c r="H83" s="45">
        <v>0</v>
      </c>
      <c r="I83" s="45">
        <v>1.8289389422155633E-2</v>
      </c>
      <c r="J83" s="45">
        <v>0</v>
      </c>
      <c r="K83" s="45">
        <v>0</v>
      </c>
      <c r="L83" s="45">
        <v>0</v>
      </c>
      <c r="M83" s="45">
        <v>0</v>
      </c>
      <c r="N83" s="45">
        <v>6.0471891287296131E-2</v>
      </c>
      <c r="O83" s="45">
        <v>2.4833230218057611E-4</v>
      </c>
      <c r="P83" s="45">
        <v>8.0264610085478694E-5</v>
      </c>
      <c r="Q83" s="45">
        <v>0</v>
      </c>
      <c r="R83" s="45">
        <v>0</v>
      </c>
      <c r="S83" s="45">
        <v>8.27258174230181E-2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3.3552282939802724E-4</v>
      </c>
      <c r="K84" s="45">
        <v>0</v>
      </c>
      <c r="L84" s="45">
        <v>0.1882227941910557</v>
      </c>
      <c r="M84" s="45">
        <v>0</v>
      </c>
      <c r="N84" s="45">
        <v>8.4416321670939709E-2</v>
      </c>
      <c r="O84" s="45">
        <v>0</v>
      </c>
      <c r="P84" s="45">
        <v>1.9176630150496976E-7</v>
      </c>
      <c r="Q84" s="45">
        <v>7.0505135892851012E-4</v>
      </c>
      <c r="R84" s="45">
        <v>4.7027046755232504E-4</v>
      </c>
      <c r="S84" s="45">
        <v>0.27415015228417872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9.4459091771845582E-2</v>
      </c>
      <c r="L85" s="45">
        <v>0</v>
      </c>
      <c r="M85" s="45">
        <v>2.0201209935954978E-6</v>
      </c>
      <c r="N85" s="45">
        <v>3.4819296440383951E-2</v>
      </c>
      <c r="O85" s="45">
        <v>3.3788190385048988E-3</v>
      </c>
      <c r="P85" s="45">
        <v>6.284462119952039E-4</v>
      </c>
      <c r="Q85" s="45">
        <v>8.1727638970623961E-3</v>
      </c>
      <c r="R85" s="45">
        <v>1.0694781213871352E-3</v>
      </c>
      <c r="S85" s="45">
        <v>0.14252991560217509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1.0583025233570353E-3</v>
      </c>
      <c r="N86" s="45">
        <v>0</v>
      </c>
      <c r="O86" s="45">
        <v>0</v>
      </c>
      <c r="P86" s="45">
        <v>1.5019354052885348E-2</v>
      </c>
      <c r="Q86" s="45">
        <v>5.7234222352548492E-3</v>
      </c>
      <c r="R86" s="45">
        <v>4.0048509859502701E-6</v>
      </c>
      <c r="S86" s="45">
        <v>2.1805083662478353E-2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0.17287417060155086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9.4060011476315708E-3</v>
      </c>
      <c r="N87" s="45">
        <v>3.6445572120120673E-3</v>
      </c>
      <c r="O87" s="45">
        <v>0.35781850080249689</v>
      </c>
      <c r="P87" s="45">
        <v>1.0651442963194313E-6</v>
      </c>
      <c r="Q87" s="45">
        <v>0</v>
      </c>
      <c r="R87" s="45">
        <v>4.7404206699255269E-3</v>
      </c>
      <c r="S87" s="45">
        <v>0.54848471557792067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2.3645621726442911E-2</v>
      </c>
      <c r="N88" s="45">
        <v>6.3957309465756396E-4</v>
      </c>
      <c r="O88" s="45">
        <v>1.5246241384177184E-2</v>
      </c>
      <c r="P88" s="45">
        <v>1.8615775648918031E-3</v>
      </c>
      <c r="Q88" s="45">
        <v>5.4945458183394136E-3</v>
      </c>
      <c r="R88" s="45">
        <v>0</v>
      </c>
      <c r="S88" s="45">
        <v>4.6887559588512318E-2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8.4959525809547021E-4</v>
      </c>
      <c r="F89" s="45">
        <v>0</v>
      </c>
      <c r="G89" s="45">
        <v>1.5898385553612115E-3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1.2755541782240698E-2</v>
      </c>
      <c r="N89" s="45">
        <v>0</v>
      </c>
      <c r="O89" s="45">
        <v>0</v>
      </c>
      <c r="P89" s="45">
        <v>3.9271829397472757E-2</v>
      </c>
      <c r="Q89" s="45">
        <v>0</v>
      </c>
      <c r="R89" s="45">
        <v>0</v>
      </c>
      <c r="S89" s="45">
        <v>5.4466804993161588E-2</v>
      </c>
    </row>
    <row r="90" spans="1:19">
      <c r="A90" s="88" t="s">
        <v>282</v>
      </c>
      <c r="B90" s="69" t="s">
        <v>130</v>
      </c>
      <c r="C90" s="45">
        <v>0</v>
      </c>
      <c r="D90" s="45">
        <v>5.7473154655429681E-5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9.9290737729679751E-2</v>
      </c>
      <c r="K90" s="45">
        <v>0</v>
      </c>
      <c r="L90" s="45">
        <v>0</v>
      </c>
      <c r="M90" s="45">
        <v>0</v>
      </c>
      <c r="N90" s="45">
        <v>4.2922214539116155E-3</v>
      </c>
      <c r="O90" s="45">
        <v>1.118344585160358E-5</v>
      </c>
      <c r="P90" s="45">
        <v>1.2844678491363837E-3</v>
      </c>
      <c r="Q90" s="45">
        <v>5.3214265955037199E-4</v>
      </c>
      <c r="R90" s="45">
        <v>6.8841749617156722E-3</v>
      </c>
      <c r="S90" s="45">
        <v>0.11235240125451185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5.4345146436744596E-2</v>
      </c>
      <c r="N91" s="45">
        <v>0</v>
      </c>
      <c r="O91" s="45">
        <v>0</v>
      </c>
      <c r="P91" s="45">
        <v>6.0137343416144518E-5</v>
      </c>
      <c r="Q91" s="45">
        <v>3.9498207516031059E-5</v>
      </c>
      <c r="R91" s="45">
        <v>0</v>
      </c>
      <c r="S91" s="45">
        <v>5.4444781987669444E-2</v>
      </c>
    </row>
    <row r="92" spans="1:19">
      <c r="A92" s="88" t="s">
        <v>282</v>
      </c>
      <c r="B92" s="69" t="s">
        <v>132</v>
      </c>
      <c r="C92" s="45">
        <v>0</v>
      </c>
      <c r="D92" s="45">
        <v>1.4165424406870963E-2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1.7211763809754643E-6</v>
      </c>
      <c r="O92" s="45">
        <v>0</v>
      </c>
      <c r="P92" s="45">
        <v>0</v>
      </c>
      <c r="Q92" s="45">
        <v>7.3814292655316471E-3</v>
      </c>
      <c r="R92" s="45">
        <v>0</v>
      </c>
      <c r="S92" s="45">
        <v>2.1548574848786473E-2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8.009210375359288E-6</v>
      </c>
      <c r="N93" s="45">
        <v>0</v>
      </c>
      <c r="O93" s="45">
        <v>1.381708670650017E-2</v>
      </c>
      <c r="P93" s="45">
        <v>0.16146553683752796</v>
      </c>
      <c r="Q93" s="45">
        <v>0</v>
      </c>
      <c r="R93" s="45">
        <v>9.7216765387955206E-3</v>
      </c>
      <c r="S93" s="45">
        <v>0.18501230929319945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2.7400058526896309E-3</v>
      </c>
      <c r="N94" s="45">
        <v>0</v>
      </c>
      <c r="O94" s="45">
        <v>0</v>
      </c>
      <c r="P94" s="45">
        <v>1.4533353732064214E-2</v>
      </c>
      <c r="Q94" s="45">
        <v>2.6851010382800133E-5</v>
      </c>
      <c r="R94" s="45">
        <v>3.1104636701794419E-2</v>
      </c>
      <c r="S94" s="45">
        <v>4.8404847296929177E-2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4.0748414652732823E-2</v>
      </c>
      <c r="N95" s="45">
        <v>1.1854697271927339E-2</v>
      </c>
      <c r="O95" s="45">
        <v>4.3696816152913875E-3</v>
      </c>
      <c r="P95" s="45">
        <v>1.812320542677881E-4</v>
      </c>
      <c r="Q95" s="45">
        <v>0.28969379558473385</v>
      </c>
      <c r="R95" s="45">
        <v>2.0137472277337309E-2</v>
      </c>
      <c r="S95" s="45">
        <v>0.36698529345630249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1.7734222986387493E-4</v>
      </c>
      <c r="N96" s="45">
        <v>2.4016162435502864E-3</v>
      </c>
      <c r="O96" s="45">
        <v>0</v>
      </c>
      <c r="P96" s="45">
        <v>5.4597578631465637E-3</v>
      </c>
      <c r="Q96" s="45">
        <v>5.2160061000960933E-4</v>
      </c>
      <c r="R96" s="45">
        <v>1.0656524292741665E-2</v>
      </c>
      <c r="S96" s="45">
        <v>1.9216841239312998E-2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9.9104950847313661E-3</v>
      </c>
      <c r="I97" s="45">
        <v>0</v>
      </c>
      <c r="J97" s="45">
        <v>0.11007360300053745</v>
      </c>
      <c r="K97" s="45">
        <v>0</v>
      </c>
      <c r="L97" s="45">
        <v>0</v>
      </c>
      <c r="M97" s="45">
        <v>8.1220646935609153E-4</v>
      </c>
      <c r="N97" s="45">
        <v>0</v>
      </c>
      <c r="O97" s="45">
        <v>0</v>
      </c>
      <c r="P97" s="45">
        <v>6.5186136090060742E-3</v>
      </c>
      <c r="Q97" s="45">
        <v>2.9114860430719203E-2</v>
      </c>
      <c r="R97" s="45">
        <v>0</v>
      </c>
      <c r="S97" s="45">
        <v>0.15642977859434382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1.4628290076132977E-3</v>
      </c>
      <c r="J98" s="45">
        <v>0</v>
      </c>
      <c r="K98" s="45">
        <v>0</v>
      </c>
      <c r="L98" s="45">
        <v>0</v>
      </c>
      <c r="M98" s="45">
        <v>7.1692959384130894E-3</v>
      </c>
      <c r="N98" s="45">
        <v>9.7578447060220341E-4</v>
      </c>
      <c r="O98" s="45">
        <v>0</v>
      </c>
      <c r="P98" s="45">
        <v>0.16887893686384103</v>
      </c>
      <c r="Q98" s="45">
        <v>1.1761099333540415E-4</v>
      </c>
      <c r="R98" s="45">
        <v>3.1722823179336501E-4</v>
      </c>
      <c r="S98" s="45">
        <v>0.17892168550559262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2.2180869825016991E-3</v>
      </c>
      <c r="N99" s="45">
        <v>0</v>
      </c>
      <c r="O99" s="45">
        <v>4.7115955126093567E-3</v>
      </c>
      <c r="P99" s="45">
        <v>2.194605993365073E-3</v>
      </c>
      <c r="Q99" s="45">
        <v>2.8709810794924628E-4</v>
      </c>
      <c r="R99" s="45">
        <v>3.1371416350030046E-2</v>
      </c>
      <c r="S99" s="45">
        <v>4.0782802946452534E-2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6.8071634991971663E-2</v>
      </c>
      <c r="H100" s="45">
        <v>0.1592562528972164</v>
      </c>
      <c r="I100" s="45">
        <v>0</v>
      </c>
      <c r="J100" s="45">
        <v>0</v>
      </c>
      <c r="K100" s="45">
        <v>0</v>
      </c>
      <c r="L100" s="45">
        <v>0</v>
      </c>
      <c r="M100" s="45">
        <v>1.7077093383832675E-6</v>
      </c>
      <c r="N100" s="45">
        <v>2.3050382914364675E-3</v>
      </c>
      <c r="O100" s="45">
        <v>0</v>
      </c>
      <c r="P100" s="45">
        <v>0</v>
      </c>
      <c r="Q100" s="45">
        <v>1.5519607430337867E-2</v>
      </c>
      <c r="R100" s="45">
        <v>0</v>
      </c>
      <c r="S100" s="45">
        <v>0.24515424132030716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3.689569731575193E-3</v>
      </c>
      <c r="F101" s="45">
        <v>0</v>
      </c>
      <c r="G101" s="45">
        <v>0</v>
      </c>
      <c r="H101" s="45">
        <v>0</v>
      </c>
      <c r="I101" s="45">
        <v>0</v>
      </c>
      <c r="J101" s="45">
        <v>0.46864314520505396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6.3966580337043943E-2</v>
      </c>
      <c r="Q101" s="45">
        <v>0</v>
      </c>
      <c r="R101" s="45">
        <v>0</v>
      </c>
      <c r="S101" s="45">
        <v>0.53629929527367182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0.30244897410453397</v>
      </c>
      <c r="M102" s="45">
        <v>1.616525580105943E-5</v>
      </c>
      <c r="N102" s="45">
        <v>9.232969254609058E-2</v>
      </c>
      <c r="O102" s="45">
        <v>0.10146928370524555</v>
      </c>
      <c r="P102" s="45">
        <v>5.9265004871340565E-3</v>
      </c>
      <c r="Q102" s="45">
        <v>1.7906800473159734E-3</v>
      </c>
      <c r="R102" s="45">
        <v>4.9144027851610872E-4</v>
      </c>
      <c r="S102" s="45">
        <v>0.50447273642463131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0.33107938336272846</v>
      </c>
      <c r="K103" s="45">
        <v>0</v>
      </c>
      <c r="L103" s="45">
        <v>0</v>
      </c>
      <c r="M103" s="45">
        <v>0</v>
      </c>
      <c r="N103" s="45">
        <v>0</v>
      </c>
      <c r="O103" s="45">
        <v>1.9768921319940347E-6</v>
      </c>
      <c r="P103" s="45">
        <v>1.6270054993825056E-2</v>
      </c>
      <c r="Q103" s="45">
        <v>8.9430659241218624E-4</v>
      </c>
      <c r="R103" s="45">
        <v>1.5487319915408193E-4</v>
      </c>
      <c r="S103" s="45">
        <v>0.34840059504026044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1.3839780414891756E-2</v>
      </c>
      <c r="N104" s="45">
        <v>0</v>
      </c>
      <c r="O104" s="45">
        <v>0</v>
      </c>
      <c r="P104" s="45">
        <v>5.4703903839214973E-4</v>
      </c>
      <c r="Q104" s="45">
        <v>0</v>
      </c>
      <c r="R104" s="45">
        <v>0</v>
      </c>
      <c r="S104" s="45">
        <v>1.4386819453271471E-2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3.1514296383799989E-4</v>
      </c>
      <c r="I105" s="45">
        <v>0</v>
      </c>
      <c r="J105" s="45">
        <v>0</v>
      </c>
      <c r="K105" s="45">
        <v>3.9456671258024545E-2</v>
      </c>
      <c r="L105" s="45">
        <v>0</v>
      </c>
      <c r="M105" s="45">
        <v>2.8827760566274563E-2</v>
      </c>
      <c r="N105" s="45">
        <v>1.5582791011384156E-2</v>
      </c>
      <c r="O105" s="45">
        <v>0</v>
      </c>
      <c r="P105" s="45">
        <v>1.463318869451502E-2</v>
      </c>
      <c r="Q105" s="45">
        <v>0</v>
      </c>
      <c r="R105" s="45">
        <v>0</v>
      </c>
      <c r="S105" s="45">
        <v>9.8815554494052549E-2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7.8785712588423928E-3</v>
      </c>
      <c r="I106" s="45">
        <v>0</v>
      </c>
      <c r="J106" s="45">
        <v>3.8897939643114388E-3</v>
      </c>
      <c r="K106" s="45">
        <v>0</v>
      </c>
      <c r="L106" s="45">
        <v>0</v>
      </c>
      <c r="M106" s="45">
        <v>3.5195649417696373E-4</v>
      </c>
      <c r="N106" s="45">
        <v>0</v>
      </c>
      <c r="O106" s="45">
        <v>0</v>
      </c>
      <c r="P106" s="45">
        <v>5.0661627915767227E-2</v>
      </c>
      <c r="Q106" s="45">
        <v>0</v>
      </c>
      <c r="R106" s="45">
        <v>0</v>
      </c>
      <c r="S106" s="45">
        <v>6.2781949633098577E-2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3.7017257080429466E-4</v>
      </c>
      <c r="P107" s="45">
        <v>1.5999202229721732E-7</v>
      </c>
      <c r="Q107" s="45">
        <v>5.2190985701194847E-5</v>
      </c>
      <c r="R107" s="45">
        <v>0</v>
      </c>
      <c r="S107" s="45">
        <v>4.2252354852223561E-4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0.11872775417747428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1.2384736213011394E-5</v>
      </c>
      <c r="N108" s="45">
        <v>0</v>
      </c>
      <c r="O108" s="45">
        <v>1.505357272970631E-4</v>
      </c>
      <c r="P108" s="45">
        <v>0</v>
      </c>
      <c r="Q108" s="45">
        <v>0</v>
      </c>
      <c r="R108" s="45">
        <v>0</v>
      </c>
      <c r="S108" s="45">
        <v>0.11889067464097991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2.8704427139742972E-3</v>
      </c>
      <c r="K109" s="45">
        <v>0</v>
      </c>
      <c r="L109" s="45">
        <v>0</v>
      </c>
      <c r="M109" s="45">
        <v>3.6162827209640369E-5</v>
      </c>
      <c r="N109" s="45">
        <v>0</v>
      </c>
      <c r="O109" s="45">
        <v>0</v>
      </c>
      <c r="P109" s="45">
        <v>3.3784428304413083E-3</v>
      </c>
      <c r="Q109" s="45">
        <v>0.10139800970685275</v>
      </c>
      <c r="R109" s="45">
        <v>0</v>
      </c>
      <c r="S109" s="45">
        <v>0.10768305807847867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1.2737173034530258E-2</v>
      </c>
      <c r="O110" s="45">
        <v>0</v>
      </c>
      <c r="P110" s="45">
        <v>6.2969822552414456E-3</v>
      </c>
      <c r="Q110" s="45">
        <v>8.0870680623212898E-4</v>
      </c>
      <c r="R110" s="45">
        <v>1.3012418350086818E-3</v>
      </c>
      <c r="S110" s="45">
        <v>2.1144103931021618E-2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3.6708145194594977E-3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7.6419172210528963E-3</v>
      </c>
      <c r="N111" s="45">
        <v>0</v>
      </c>
      <c r="O111" s="45">
        <v>5.7878293728141905E-3</v>
      </c>
      <c r="P111" s="45">
        <v>2.2872718313315943E-4</v>
      </c>
      <c r="Q111" s="45">
        <v>3.479452882141798E-3</v>
      </c>
      <c r="R111" s="45">
        <v>3.1481088687002057E-5</v>
      </c>
      <c r="S111" s="45">
        <v>2.084022226726745E-2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1.5327901123079357E-2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1.8108567202101966E-4</v>
      </c>
      <c r="N112" s="45">
        <v>0</v>
      </c>
      <c r="O112" s="45">
        <v>0</v>
      </c>
      <c r="P112" s="45">
        <v>5.7415600454113758E-4</v>
      </c>
      <c r="Q112" s="45">
        <v>0</v>
      </c>
      <c r="R112" s="45">
        <v>6.0513906254300309E-4</v>
      </c>
      <c r="S112" s="45">
        <v>1.6688281862187182E-2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2.1866772373487109E-2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8.3880010746106848E-6</v>
      </c>
      <c r="N113" s="45">
        <v>0</v>
      </c>
      <c r="O113" s="45">
        <v>6.3724054859989332E-2</v>
      </c>
      <c r="P113" s="45">
        <v>5.3695605897408072E-3</v>
      </c>
      <c r="Q113" s="45">
        <v>0</v>
      </c>
      <c r="R113" s="45">
        <v>0</v>
      </c>
      <c r="S113" s="45">
        <v>9.0968775824308068E-2</v>
      </c>
    </row>
    <row r="114" spans="1:19">
      <c r="A114" s="88" t="s">
        <v>282</v>
      </c>
      <c r="B114" s="69" t="s">
        <v>154</v>
      </c>
      <c r="C114" s="45">
        <v>1.0935896451729765E-3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2.1029505891685396E-3</v>
      </c>
      <c r="N114" s="45">
        <v>0</v>
      </c>
      <c r="O114" s="45">
        <v>0</v>
      </c>
      <c r="P114" s="45">
        <v>0</v>
      </c>
      <c r="Q114" s="45">
        <v>1.9915573648763285E-3</v>
      </c>
      <c r="R114" s="45">
        <v>4.5358550333940428E-5</v>
      </c>
      <c r="S114" s="45">
        <v>5.2334561495612775E-3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7.4035906685265829E-3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2.0019117734983993E-3</v>
      </c>
      <c r="N115" s="45">
        <v>2.2020961892375013E-3</v>
      </c>
      <c r="O115" s="45">
        <v>0</v>
      </c>
      <c r="P115" s="45">
        <v>0.11240635030862212</v>
      </c>
      <c r="Q115" s="45">
        <v>0.2617704534728782</v>
      </c>
      <c r="R115" s="45">
        <v>0</v>
      </c>
      <c r="S115" s="45">
        <v>0.38578440241275302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1.3645644747917074E-2</v>
      </c>
      <c r="J116" s="45">
        <v>0</v>
      </c>
      <c r="K116" s="45">
        <v>0</v>
      </c>
      <c r="L116" s="45">
        <v>0</v>
      </c>
      <c r="M116" s="45">
        <v>1.1501371002453187E-2</v>
      </c>
      <c r="N116" s="45">
        <v>0</v>
      </c>
      <c r="O116" s="45">
        <v>0</v>
      </c>
      <c r="P116" s="45">
        <v>1.2758867704425469E-3</v>
      </c>
      <c r="Q116" s="45">
        <v>3.6834313990574685E-4</v>
      </c>
      <c r="R116" s="45">
        <v>0</v>
      </c>
      <c r="S116" s="45">
        <v>2.6791245660717777E-2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4.7907754977069561E-3</v>
      </c>
      <c r="L117" s="45">
        <v>0</v>
      </c>
      <c r="M117" s="45">
        <v>0.1212341025560062</v>
      </c>
      <c r="N117" s="45">
        <v>0</v>
      </c>
      <c r="O117" s="45">
        <v>0</v>
      </c>
      <c r="P117" s="45">
        <v>1.3931068403696401E-3</v>
      </c>
      <c r="Q117" s="45">
        <v>4.1368337882818906E-5</v>
      </c>
      <c r="R117" s="45">
        <v>0</v>
      </c>
      <c r="S117" s="45">
        <v>0.12745935323196989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0.12973474518097605</v>
      </c>
      <c r="N118" s="45">
        <v>0</v>
      </c>
      <c r="O118" s="45">
        <v>0</v>
      </c>
      <c r="P118" s="45">
        <v>4.5613761892759896E-4</v>
      </c>
      <c r="Q118" s="45">
        <v>4.3035504281041526E-4</v>
      </c>
      <c r="R118" s="45">
        <v>0</v>
      </c>
      <c r="S118" s="45">
        <v>0.13062123784271762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1.8458958708206463E-2</v>
      </c>
      <c r="N119" s="45">
        <v>0</v>
      </c>
      <c r="O119" s="45">
        <v>1.6121298072766521E-3</v>
      </c>
      <c r="P119" s="45">
        <v>6.6352659314983242E-4</v>
      </c>
      <c r="Q119" s="45">
        <v>8.9293090687565524E-2</v>
      </c>
      <c r="R119" s="45">
        <v>1.2531664868120629E-4</v>
      </c>
      <c r="S119" s="45">
        <v>0.11015302244486946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8.1337052179208946E-3</v>
      </c>
      <c r="N120" s="45">
        <v>1.5993448765881269E-2</v>
      </c>
      <c r="O120" s="45">
        <v>0</v>
      </c>
      <c r="P120" s="45">
        <v>4.2222922756318226E-2</v>
      </c>
      <c r="Q120" s="45">
        <v>0</v>
      </c>
      <c r="R120" s="45">
        <v>4.2016689065960122E-4</v>
      </c>
      <c r="S120" s="45">
        <v>6.6770243630784876E-2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3.4446224572470818E-3</v>
      </c>
      <c r="N121" s="45">
        <v>0</v>
      </c>
      <c r="O121" s="45">
        <v>2.0017342974496533E-3</v>
      </c>
      <c r="P121" s="45">
        <v>1.2180675886801495E-2</v>
      </c>
      <c r="Q121" s="45">
        <v>0.25682561473612786</v>
      </c>
      <c r="R121" s="45">
        <v>7.5146916926236429E-3</v>
      </c>
      <c r="S121" s="45">
        <v>0.28196733907024907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4.7941662685246911E-4</v>
      </c>
      <c r="H122" s="45">
        <v>0</v>
      </c>
      <c r="I122" s="45">
        <v>1.2454111068408213E-2</v>
      </c>
      <c r="J122" s="45">
        <v>0</v>
      </c>
      <c r="K122" s="45">
        <v>0.55966207065746443</v>
      </c>
      <c r="L122" s="45">
        <v>0</v>
      </c>
      <c r="M122" s="45">
        <v>1.0883283860652071E-4</v>
      </c>
      <c r="N122" s="45">
        <v>0</v>
      </c>
      <c r="O122" s="45">
        <v>0</v>
      </c>
      <c r="P122" s="45">
        <v>2.3609066216566887E-2</v>
      </c>
      <c r="Q122" s="45">
        <v>3.5070177432949823E-2</v>
      </c>
      <c r="R122" s="45">
        <v>0</v>
      </c>
      <c r="S122" s="45">
        <v>0.63138367484084768</v>
      </c>
    </row>
    <row r="123" spans="1:19">
      <c r="A123" s="88" t="s">
        <v>282</v>
      </c>
      <c r="B123" s="69" t="s">
        <v>163</v>
      </c>
      <c r="C123" s="45">
        <v>5.4631524472388338E-2</v>
      </c>
      <c r="D123" s="45">
        <v>0</v>
      </c>
      <c r="E123" s="45">
        <v>0</v>
      </c>
      <c r="F123" s="45">
        <v>1.8662481220161453E-2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5.9462248762631731E-5</v>
      </c>
      <c r="N123" s="45">
        <v>9.1896601752710083E-3</v>
      </c>
      <c r="O123" s="45">
        <v>0</v>
      </c>
      <c r="P123" s="45">
        <v>3.4172477699963011E-3</v>
      </c>
      <c r="Q123" s="45">
        <v>0</v>
      </c>
      <c r="R123" s="45">
        <v>6.315480087648595E-5</v>
      </c>
      <c r="S123" s="45">
        <v>8.6023530687455718E-2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5.316812810752447E-2</v>
      </c>
      <c r="N124" s="45">
        <v>1.1600149088151213E-3</v>
      </c>
      <c r="O124" s="45">
        <v>0</v>
      </c>
      <c r="P124" s="45">
        <v>1.7844700359130883E-2</v>
      </c>
      <c r="Q124" s="45">
        <v>0</v>
      </c>
      <c r="R124" s="45">
        <v>0</v>
      </c>
      <c r="S124" s="45">
        <v>7.2172843375469142E-2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3.688925409119137E-3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3.4488751927943539E-3</v>
      </c>
      <c r="Q125" s="45">
        <v>1.7099514340572775E-3</v>
      </c>
      <c r="R125" s="45">
        <v>9.0684973144092851E-3</v>
      </c>
      <c r="S125" s="45">
        <v>1.7916249350371061E-2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3.1258589682714444E-4</v>
      </c>
      <c r="N126" s="45">
        <v>0</v>
      </c>
      <c r="O126" s="45">
        <v>1.2763509625027813E-2</v>
      </c>
      <c r="P126" s="45">
        <v>1.0514020246432665E-5</v>
      </c>
      <c r="Q126" s="45">
        <v>6.706117612671525E-2</v>
      </c>
      <c r="R126" s="45">
        <v>0</v>
      </c>
      <c r="S126" s="45">
        <v>8.0147785668813754E-2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7.9487970087201987E-3</v>
      </c>
      <c r="N127" s="45">
        <v>0</v>
      </c>
      <c r="O127" s="45">
        <v>0</v>
      </c>
      <c r="P127" s="45">
        <v>4.084310768259769E-5</v>
      </c>
      <c r="Q127" s="45">
        <v>4.0039774269144957E-3</v>
      </c>
      <c r="R127" s="45">
        <v>0</v>
      </c>
      <c r="S127" s="45">
        <v>1.199361754331818E-2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5.8144112905722523E-4</v>
      </c>
      <c r="S128" s="45">
        <v>5.8144112905722523E-4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0.28248100971299051</v>
      </c>
      <c r="L129" s="45">
        <v>0</v>
      </c>
      <c r="M129" s="45">
        <v>4.8737982983970696E-4</v>
      </c>
      <c r="N129" s="45">
        <v>1.5807688047431157E-8</v>
      </c>
      <c r="O129" s="45">
        <v>6.1819755950320854E-5</v>
      </c>
      <c r="P129" s="45">
        <v>0.18705838317637458</v>
      </c>
      <c r="Q129" s="45">
        <v>6.6093025866540422E-3</v>
      </c>
      <c r="R129" s="45">
        <v>8.5446296004292321E-3</v>
      </c>
      <c r="S129" s="45">
        <v>0.48524254046994031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8.3053374604495911E-3</v>
      </c>
      <c r="K130" s="45">
        <v>0</v>
      </c>
      <c r="L130" s="45">
        <v>0</v>
      </c>
      <c r="M130" s="45">
        <v>0</v>
      </c>
      <c r="N130" s="45">
        <v>0.13157365911318353</v>
      </c>
      <c r="O130" s="45">
        <v>0</v>
      </c>
      <c r="P130" s="45">
        <v>0.11060753874180307</v>
      </c>
      <c r="Q130" s="45">
        <v>0</v>
      </c>
      <c r="R130" s="45">
        <v>0</v>
      </c>
      <c r="S130" s="45">
        <v>0.25048653531543152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1.6025079138696441E-2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2.67106642892454E-2</v>
      </c>
      <c r="Q131" s="45">
        <v>4.464213326026556E-2</v>
      </c>
      <c r="R131" s="45">
        <v>4.0386224576494101E-4</v>
      </c>
      <c r="S131" s="45">
        <v>8.7781738933969677E-2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0.3587007708415495</v>
      </c>
      <c r="K132" s="45">
        <v>0</v>
      </c>
      <c r="L132" s="45">
        <v>0</v>
      </c>
      <c r="M132" s="45">
        <v>0</v>
      </c>
      <c r="N132" s="45">
        <v>5.1597058005639074E-2</v>
      </c>
      <c r="O132" s="45">
        <v>0</v>
      </c>
      <c r="P132" s="45">
        <v>0</v>
      </c>
      <c r="Q132" s="45">
        <v>7.3915214509057137E-6</v>
      </c>
      <c r="R132" s="45">
        <v>0</v>
      </c>
      <c r="S132" s="45">
        <v>0.4103052203686417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1.1220614774174464E-3</v>
      </c>
      <c r="N133" s="45">
        <v>0</v>
      </c>
      <c r="O133" s="45">
        <v>0</v>
      </c>
      <c r="P133" s="45">
        <v>0.12348785809629703</v>
      </c>
      <c r="Q133" s="45">
        <v>2.816809608488402E-3</v>
      </c>
      <c r="R133" s="45">
        <v>7.8956079683223379E-6</v>
      </c>
      <c r="S133" s="45">
        <v>0.12743462479016898</v>
      </c>
    </row>
    <row r="134" spans="1:19">
      <c r="A134" s="88" t="s">
        <v>282</v>
      </c>
      <c r="B134" s="69" t="s">
        <v>174</v>
      </c>
      <c r="C134" s="45">
        <v>6.8212931285116518E-6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1.9964737164590574E-5</v>
      </c>
      <c r="K134" s="45">
        <v>0</v>
      </c>
      <c r="L134" s="45">
        <v>0</v>
      </c>
      <c r="M134" s="45">
        <v>8.0584901418681021E-2</v>
      </c>
      <c r="N134" s="45">
        <v>1.5498347245950228E-2</v>
      </c>
      <c r="O134" s="45">
        <v>1.7461806862240081E-4</v>
      </c>
      <c r="P134" s="45">
        <v>5.4075326390154999E-3</v>
      </c>
      <c r="Q134" s="45">
        <v>0</v>
      </c>
      <c r="R134" s="45">
        <v>1.9574604150300878E-3</v>
      </c>
      <c r="S134" s="45">
        <v>0.1036496458175975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45">
        <v>0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4.5604260802560859E-3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7.1055584163648433E-4</v>
      </c>
      <c r="N136" s="45">
        <v>4.9610256144410059E-3</v>
      </c>
      <c r="O136" s="45">
        <v>3.7487422944737503E-5</v>
      </c>
      <c r="P136" s="45">
        <v>3.8248074079580974E-2</v>
      </c>
      <c r="Q136" s="45">
        <v>0</v>
      </c>
      <c r="R136" s="45">
        <v>0</v>
      </c>
      <c r="S136" s="45">
        <v>4.8517569038857289E-2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2.2352654280410889E-5</v>
      </c>
      <c r="R137" s="45">
        <v>0</v>
      </c>
      <c r="S137" s="45">
        <v>2.2352654276858175E-5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2.3150356246417481E-3</v>
      </c>
      <c r="N138" s="45">
        <v>0</v>
      </c>
      <c r="O138" s="45">
        <v>0</v>
      </c>
      <c r="P138" s="45">
        <v>2.3812365647302158E-5</v>
      </c>
      <c r="Q138" s="45">
        <v>0</v>
      </c>
      <c r="R138" s="45">
        <v>0</v>
      </c>
      <c r="S138" s="45">
        <v>2.3388479902877179E-3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7.5818230902413575E-6</v>
      </c>
      <c r="N139" s="45">
        <v>0</v>
      </c>
      <c r="O139" s="45">
        <v>0</v>
      </c>
      <c r="P139" s="45">
        <v>0.17072445581181306</v>
      </c>
      <c r="Q139" s="45">
        <v>1.0906241357404589E-3</v>
      </c>
      <c r="R139" s="45">
        <v>2.9760758691921296E-4</v>
      </c>
      <c r="S139" s="45">
        <v>0.17212026935757052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2.8119463974896064E-4</v>
      </c>
      <c r="O140" s="45">
        <v>0</v>
      </c>
      <c r="P140" s="45">
        <v>0.18901724879991733</v>
      </c>
      <c r="Q140" s="45">
        <v>2.9837970791257717E-4</v>
      </c>
      <c r="R140" s="45">
        <v>1.421125343433971E-3</v>
      </c>
      <c r="S140" s="45">
        <v>0.19101794849101594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0.13113366501494284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4.0757840734801931E-3</v>
      </c>
      <c r="Q141" s="45">
        <v>0</v>
      </c>
      <c r="R141" s="45">
        <v>0</v>
      </c>
      <c r="S141" s="45">
        <v>0.13520944908842125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2.4494141235700262E-3</v>
      </c>
      <c r="O142" s="45">
        <v>0</v>
      </c>
      <c r="P142" s="45">
        <v>4.9053547612709636E-2</v>
      </c>
      <c r="Q142" s="45">
        <v>1.2610616199415503E-4</v>
      </c>
      <c r="R142" s="45">
        <v>0</v>
      </c>
      <c r="S142" s="45">
        <v>5.1629067898268488E-2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2.4426657482257141E-5</v>
      </c>
      <c r="P143" s="45">
        <v>0</v>
      </c>
      <c r="Q143" s="45">
        <v>2.5486672336585414E-3</v>
      </c>
      <c r="R143" s="45">
        <v>4.2862337036098097E-5</v>
      </c>
      <c r="S143" s="45">
        <v>2.6159562281691251E-3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6.0133122644856485E-5</v>
      </c>
      <c r="Q144" s="45">
        <v>0.10830014409165534</v>
      </c>
      <c r="R144" s="45">
        <v>0</v>
      </c>
      <c r="S144" s="45">
        <v>0.10836027721430241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1.0715517727542201E-2</v>
      </c>
      <c r="P145" s="45">
        <v>2.1112851376887676E-3</v>
      </c>
      <c r="Q145" s="45">
        <v>5.122707195708287E-4</v>
      </c>
      <c r="R145" s="45">
        <v>1.0988272565271018E-4</v>
      </c>
      <c r="S145" s="45">
        <v>1.3448956310455173E-2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2.1100516948127535E-2</v>
      </c>
      <c r="N146" s="45">
        <v>2.8945760035226087E-4</v>
      </c>
      <c r="O146" s="45">
        <v>0</v>
      </c>
      <c r="P146" s="45">
        <v>1.777028287870408E-2</v>
      </c>
      <c r="Q146" s="45">
        <v>5.4679209805787998E-3</v>
      </c>
      <c r="R146" s="45">
        <v>0</v>
      </c>
      <c r="S146" s="45">
        <v>4.4628178407762675E-2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2.0696318265395419E-2</v>
      </c>
      <c r="Q147" s="45">
        <v>0</v>
      </c>
      <c r="R147" s="45">
        <v>0</v>
      </c>
      <c r="S147" s="45">
        <v>2.0696318265393643E-2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1.068036807003736E-4</v>
      </c>
      <c r="N148" s="45">
        <v>0</v>
      </c>
      <c r="O148" s="45">
        <v>0</v>
      </c>
      <c r="P148" s="45">
        <v>7.481415494048349E-4</v>
      </c>
      <c r="Q148" s="45">
        <v>0</v>
      </c>
      <c r="R148" s="45">
        <v>0</v>
      </c>
      <c r="S148" s="45">
        <v>8.549452301096494E-4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3.1890654444027611E-2</v>
      </c>
      <c r="L149" s="45">
        <v>0</v>
      </c>
      <c r="M149" s="45">
        <v>2.4527497166637602E-6</v>
      </c>
      <c r="N149" s="45">
        <v>2.0090373809011908E-8</v>
      </c>
      <c r="O149" s="45">
        <v>0</v>
      </c>
      <c r="P149" s="45">
        <v>1.6804338339825975E-2</v>
      </c>
      <c r="Q149" s="45">
        <v>2.8112570122384994E-4</v>
      </c>
      <c r="R149" s="45">
        <v>0</v>
      </c>
      <c r="S149" s="45">
        <v>4.8978591325166576E-2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9.7212627074592661E-2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7.517291909309165E-5</v>
      </c>
      <c r="Q150" s="45">
        <v>1.0491500103273488E-2</v>
      </c>
      <c r="R150" s="45">
        <v>2.6136237467611068E-4</v>
      </c>
      <c r="S150" s="45">
        <v>0.10804066247163746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8.6620077930859019E-3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1.0523655008064736E-2</v>
      </c>
      <c r="Q151" s="45">
        <v>2.3984781394217336E-3</v>
      </c>
      <c r="R151" s="45">
        <v>0</v>
      </c>
      <c r="S151" s="45">
        <v>2.158414094057548E-2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2.4225588495097483E-2</v>
      </c>
      <c r="P152" s="45">
        <v>8.9541479569632543E-5</v>
      </c>
      <c r="Q152" s="45">
        <v>3.8037632400045318E-3</v>
      </c>
      <c r="R152" s="45">
        <v>9.6979948615327771E-4</v>
      </c>
      <c r="S152" s="45">
        <v>2.9088692700817376E-2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1.3069473738237303E-2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1.3069473738234194E-2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1.077148552184326E-4</v>
      </c>
      <c r="N154" s="45">
        <v>8.6304639008716322E-4</v>
      </c>
      <c r="O154" s="45">
        <v>3.420818277088955E-6</v>
      </c>
      <c r="P154" s="45">
        <v>1.4129014376944582E-3</v>
      </c>
      <c r="Q154" s="45">
        <v>0</v>
      </c>
      <c r="R154" s="45">
        <v>0</v>
      </c>
      <c r="S154" s="45">
        <v>2.3870835012687053E-3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8.1898157093873714E-3</v>
      </c>
      <c r="O155" s="45">
        <v>0</v>
      </c>
      <c r="P155" s="45">
        <v>1.6690432665420474E-3</v>
      </c>
      <c r="Q155" s="45">
        <v>2.5055598952610225E-3</v>
      </c>
      <c r="R155" s="45">
        <v>0</v>
      </c>
      <c r="S155" s="45">
        <v>1.236441887119355E-2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1.0741006113457185E-3</v>
      </c>
      <c r="J156" s="45">
        <v>0</v>
      </c>
      <c r="K156" s="45">
        <v>0</v>
      </c>
      <c r="L156" s="45">
        <v>0</v>
      </c>
      <c r="M156" s="45">
        <v>1.0652831575580723E-2</v>
      </c>
      <c r="N156" s="45">
        <v>0</v>
      </c>
      <c r="O156" s="45">
        <v>0</v>
      </c>
      <c r="P156" s="45">
        <v>0</v>
      </c>
      <c r="Q156" s="45">
        <v>0</v>
      </c>
      <c r="R156" s="45">
        <v>1.3635504866726933E-4</v>
      </c>
      <c r="S156" s="45">
        <v>1.1863287235598818E-2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4.4586058991491484E-6</v>
      </c>
      <c r="N157" s="45">
        <v>5.0091569490096077E-5</v>
      </c>
      <c r="O157" s="45">
        <v>0</v>
      </c>
      <c r="P157" s="45">
        <v>8.5523141332508601E-3</v>
      </c>
      <c r="Q157" s="45">
        <v>0</v>
      </c>
      <c r="R157" s="45">
        <v>2.4290494694767517E-4</v>
      </c>
      <c r="S157" s="45">
        <v>8.8497692555975505E-3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7.770605568513389E-5</v>
      </c>
      <c r="N158" s="45">
        <v>0</v>
      </c>
      <c r="O158" s="45">
        <v>0</v>
      </c>
      <c r="P158" s="45">
        <v>1.2624045213627255E-5</v>
      </c>
      <c r="Q158" s="45">
        <v>0</v>
      </c>
      <c r="R158" s="45">
        <v>2.0707903673109485E-2</v>
      </c>
      <c r="S158" s="45">
        <v>2.0798233774002028E-2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4.6074066258976476E-3</v>
      </c>
      <c r="L159" s="45">
        <v>0</v>
      </c>
      <c r="M159" s="45">
        <v>5.4473902419807541E-2</v>
      </c>
      <c r="N159" s="45">
        <v>0</v>
      </c>
      <c r="O159" s="45">
        <v>0</v>
      </c>
      <c r="P159" s="45">
        <v>0</v>
      </c>
      <c r="Q159" s="45">
        <v>1.0904383666283657E-3</v>
      </c>
      <c r="R159" s="45">
        <v>2.419302521495581E-3</v>
      </c>
      <c r="S159" s="45">
        <v>6.2591049933828913E-2</v>
      </c>
    </row>
    <row r="160" spans="1:19">
      <c r="A160" s="88" t="s">
        <v>282</v>
      </c>
      <c r="B160" s="69" t="s">
        <v>200</v>
      </c>
      <c r="C160" s="45">
        <v>7.2419436225878986E-5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1.0179641996543864E-4</v>
      </c>
      <c r="N160" s="45">
        <v>0</v>
      </c>
      <c r="O160" s="45">
        <v>0</v>
      </c>
      <c r="P160" s="45">
        <v>4.1344676849242035E-3</v>
      </c>
      <c r="Q160" s="45">
        <v>0</v>
      </c>
      <c r="R160" s="45">
        <v>0</v>
      </c>
      <c r="S160" s="45">
        <v>4.3086835411116908E-3</v>
      </c>
    </row>
    <row r="161" spans="1:19">
      <c r="A161" s="88" t="s">
        <v>282</v>
      </c>
      <c r="B161" s="69" t="s">
        <v>201</v>
      </c>
      <c r="C161" s="45">
        <v>0.36179422437457825</v>
      </c>
      <c r="D161" s="45">
        <v>1.1680207628804284E-2</v>
      </c>
      <c r="E161" s="45">
        <v>0.5523864393295177</v>
      </c>
      <c r="F161" s="45">
        <v>1.2832028721824429E-2</v>
      </c>
      <c r="G161" s="45">
        <v>0</v>
      </c>
      <c r="H161" s="45">
        <v>3.0021104650006514E-2</v>
      </c>
      <c r="I161" s="45">
        <v>2.3631560432375798E-2</v>
      </c>
      <c r="J161" s="45">
        <v>0</v>
      </c>
      <c r="K161" s="45">
        <v>0.43444459404983471</v>
      </c>
      <c r="L161" s="45">
        <v>2.2391601523160052</v>
      </c>
      <c r="M161" s="45">
        <v>0.11841157394076518</v>
      </c>
      <c r="N161" s="45">
        <v>0.10831891571657648</v>
      </c>
      <c r="O161" s="45">
        <v>7.7491966971139803E-2</v>
      </c>
      <c r="P161" s="45">
        <v>0.60123201654297631</v>
      </c>
      <c r="Q161" s="45">
        <v>3.1930464137059467E-2</v>
      </c>
      <c r="R161" s="45">
        <v>2.4307094566089482E-2</v>
      </c>
      <c r="S161" s="45">
        <v>4.6276423433775662</v>
      </c>
    </row>
    <row r="162" spans="1:19">
      <c r="A162" s="88" t="s">
        <v>282</v>
      </c>
      <c r="B162" s="69" t="s">
        <v>202</v>
      </c>
      <c r="C162" s="45">
        <v>2.0469243366516565E-4</v>
      </c>
      <c r="D162" s="45">
        <v>0.67379838434508832</v>
      </c>
      <c r="E162" s="45">
        <v>3.6969528228268267E-2</v>
      </c>
      <c r="F162" s="45">
        <v>4.3818131894768797E-2</v>
      </c>
      <c r="G162" s="45">
        <v>6.2386153596882821E-3</v>
      </c>
      <c r="H162" s="45">
        <v>0</v>
      </c>
      <c r="I162" s="45">
        <v>0</v>
      </c>
      <c r="J162" s="45">
        <v>0</v>
      </c>
      <c r="K162" s="45">
        <v>0</v>
      </c>
      <c r="L162" s="45">
        <v>6.0287587993345326E-2</v>
      </c>
      <c r="M162" s="45">
        <v>9.4100614137814453E-2</v>
      </c>
      <c r="N162" s="45">
        <v>4.426370183124817E-2</v>
      </c>
      <c r="O162" s="45">
        <v>6.0745019964070224E-3</v>
      </c>
      <c r="P162" s="45">
        <v>0.22774223126610593</v>
      </c>
      <c r="Q162" s="45">
        <v>2.0760838215410082E-3</v>
      </c>
      <c r="R162" s="45">
        <v>1.0132513730254367E-2</v>
      </c>
      <c r="S162" s="45">
        <v>1.2057065870381862</v>
      </c>
    </row>
    <row r="163" spans="1:19">
      <c r="A163" s="88" t="s">
        <v>282</v>
      </c>
      <c r="B163" s="69" t="s">
        <v>203</v>
      </c>
      <c r="C163" s="45">
        <v>2.3912963346583993E-5</v>
      </c>
      <c r="D163" s="45">
        <v>0.21106693107835683</v>
      </c>
      <c r="E163" s="45">
        <v>0</v>
      </c>
      <c r="F163" s="45">
        <v>0</v>
      </c>
      <c r="G163" s="45">
        <v>0.5807925939511982</v>
      </c>
      <c r="H163" s="45">
        <v>1.1872033201371091E-3</v>
      </c>
      <c r="I163" s="45">
        <v>2.6810104665065615E-2</v>
      </c>
      <c r="J163" s="45">
        <v>0</v>
      </c>
      <c r="K163" s="45">
        <v>5.282724286301832E-4</v>
      </c>
      <c r="L163" s="45">
        <v>6.4553127579998204E-2</v>
      </c>
      <c r="M163" s="45">
        <v>0.2435166197928389</v>
      </c>
      <c r="N163" s="45">
        <v>5.7561671895417277E-2</v>
      </c>
      <c r="O163" s="45">
        <v>2.3161521026843657E-2</v>
      </c>
      <c r="P163" s="45">
        <v>0.25916259781744078</v>
      </c>
      <c r="Q163" s="45">
        <v>4.2481132286202872E-3</v>
      </c>
      <c r="R163" s="45">
        <v>9.0173593600432422E-2</v>
      </c>
      <c r="S163" s="45">
        <v>1.5627862633483289</v>
      </c>
    </row>
    <row r="164" spans="1:19">
      <c r="A164" s="88" t="s">
        <v>282</v>
      </c>
      <c r="B164" s="69" t="s">
        <v>204</v>
      </c>
      <c r="C164" s="45">
        <v>6.4052463392006986E-3</v>
      </c>
      <c r="D164" s="45">
        <v>4.1209590836246424E-3</v>
      </c>
      <c r="E164" s="45">
        <v>0</v>
      </c>
      <c r="F164" s="45">
        <v>2.928237281068391E-3</v>
      </c>
      <c r="G164" s="45">
        <v>0</v>
      </c>
      <c r="H164" s="45">
        <v>0</v>
      </c>
      <c r="I164" s="45">
        <v>3.5103429997500268E-2</v>
      </c>
      <c r="J164" s="45">
        <v>1.1549217292912139E-3</v>
      </c>
      <c r="K164" s="45">
        <v>6.7757587602460756E-2</v>
      </c>
      <c r="L164" s="45">
        <v>0.11650776551496733</v>
      </c>
      <c r="M164" s="45">
        <v>8.8373668596221755E-2</v>
      </c>
      <c r="N164" s="45">
        <v>1.1258110704028823E-2</v>
      </c>
      <c r="O164" s="45">
        <v>5.3488426385109422E-2</v>
      </c>
      <c r="P164" s="45">
        <v>2.7114507257789633E-2</v>
      </c>
      <c r="Q164" s="45">
        <v>5.4620259644302394E-3</v>
      </c>
      <c r="R164" s="45">
        <v>6.0206095274484284E-3</v>
      </c>
      <c r="S164" s="45">
        <v>0.42569549598314893</v>
      </c>
    </row>
    <row r="165" spans="1:19">
      <c r="A165" s="88" t="s">
        <v>282</v>
      </c>
      <c r="B165" s="69" t="s">
        <v>205</v>
      </c>
      <c r="C165" s="45">
        <v>1.4327233104682868E-3</v>
      </c>
      <c r="D165" s="45">
        <v>1.5592802826700503E-2</v>
      </c>
      <c r="E165" s="45">
        <v>2.4284911752343818E-2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5">
        <v>3.7356206671748993E-2</v>
      </c>
      <c r="L165" s="45">
        <v>0.31870580696046424</v>
      </c>
      <c r="M165" s="45">
        <v>9.9470622427906719E-2</v>
      </c>
      <c r="N165" s="45">
        <v>4.1561960064028458E-2</v>
      </c>
      <c r="O165" s="45">
        <v>1.4211371759038638E-3</v>
      </c>
      <c r="P165" s="45">
        <v>0.10986922973454671</v>
      </c>
      <c r="Q165" s="45">
        <v>4.1336542235099749E-3</v>
      </c>
      <c r="R165" s="45">
        <v>4.7208324189643935E-2</v>
      </c>
      <c r="S165" s="45">
        <v>0.70103737933725085</v>
      </c>
    </row>
    <row r="166" spans="1:19">
      <c r="A166" s="88" t="s">
        <v>282</v>
      </c>
      <c r="B166" s="69" t="s">
        <v>206</v>
      </c>
      <c r="C166" s="45">
        <v>1.2847274846943479E-2</v>
      </c>
      <c r="D166" s="45">
        <v>0</v>
      </c>
      <c r="E166" s="45">
        <v>1.7556244473103888E-2</v>
      </c>
      <c r="F166" s="45">
        <v>0.11534231076099744</v>
      </c>
      <c r="G166" s="45">
        <v>0</v>
      </c>
      <c r="H166" s="45">
        <v>0</v>
      </c>
      <c r="I166" s="45">
        <v>0</v>
      </c>
      <c r="J166" s="45">
        <v>0</v>
      </c>
      <c r="K166" s="45">
        <v>1.6791774319366404E-2</v>
      </c>
      <c r="L166" s="45">
        <v>0.5617093410079157</v>
      </c>
      <c r="M166" s="45">
        <v>1.9012210685207087E-2</v>
      </c>
      <c r="N166" s="45">
        <v>1.8394372656868718E-2</v>
      </c>
      <c r="O166" s="45">
        <v>2.8951759124752563E-2</v>
      </c>
      <c r="P166" s="45">
        <v>7.2825129649029208E-2</v>
      </c>
      <c r="Q166" s="45">
        <v>4.6311403435854714E-3</v>
      </c>
      <c r="R166" s="45">
        <v>5.3377028372928681E-2</v>
      </c>
      <c r="S166" s="45">
        <v>0.92143858624071129</v>
      </c>
    </row>
    <row r="167" spans="1:19">
      <c r="A167" s="88" t="s">
        <v>282</v>
      </c>
      <c r="B167" s="69" t="s">
        <v>207</v>
      </c>
      <c r="C167" s="45">
        <v>4.7689871794718286E-3</v>
      </c>
      <c r="D167" s="45">
        <v>0</v>
      </c>
      <c r="E167" s="45">
        <v>0</v>
      </c>
      <c r="F167" s="45">
        <v>3.9404883282980308E-2</v>
      </c>
      <c r="G167" s="45">
        <v>0.17017287531242431</v>
      </c>
      <c r="H167" s="45">
        <v>0</v>
      </c>
      <c r="I167" s="45">
        <v>2.4980927462525671E-4</v>
      </c>
      <c r="J167" s="45">
        <v>8.3918493637116232E-3</v>
      </c>
      <c r="K167" s="45">
        <v>5.6437275652136965E-3</v>
      </c>
      <c r="L167" s="45">
        <v>0.63099544045101474</v>
      </c>
      <c r="M167" s="45">
        <v>0.15339584568860687</v>
      </c>
      <c r="N167" s="45">
        <v>2.2019828736740799E-2</v>
      </c>
      <c r="O167" s="45">
        <v>1.9357657769218939E-3</v>
      </c>
      <c r="P167" s="45">
        <v>9.373766637472869E-2</v>
      </c>
      <c r="Q167" s="45">
        <v>2.2512808914012306E-2</v>
      </c>
      <c r="R167" s="45">
        <v>1.2503389949737986E-2</v>
      </c>
      <c r="S167" s="45">
        <v>1.1657328778701839</v>
      </c>
    </row>
    <row r="168" spans="1:19">
      <c r="A168" s="88" t="s">
        <v>282</v>
      </c>
      <c r="B168" s="69" t="s">
        <v>208</v>
      </c>
      <c r="C168" s="45">
        <v>9.8229596159795651E-3</v>
      </c>
      <c r="D168" s="45">
        <v>0</v>
      </c>
      <c r="E168" s="45">
        <v>1.091712857139715E-4</v>
      </c>
      <c r="F168" s="45">
        <v>0</v>
      </c>
      <c r="G168" s="45">
        <v>0.1754442238972338</v>
      </c>
      <c r="H168" s="45">
        <v>0</v>
      </c>
      <c r="I168" s="45">
        <v>8.6988669134757668E-4</v>
      </c>
      <c r="J168" s="45">
        <v>2.591489213648468E-2</v>
      </c>
      <c r="K168" s="45">
        <v>0</v>
      </c>
      <c r="L168" s="45">
        <v>2.8549859967608171E-3</v>
      </c>
      <c r="M168" s="45">
        <v>3.5176317696300252E-2</v>
      </c>
      <c r="N168" s="45">
        <v>5.6364866974084826E-2</v>
      </c>
      <c r="O168" s="45">
        <v>1.8807211212474861E-3</v>
      </c>
      <c r="P168" s="45">
        <v>7.973807178359138E-2</v>
      </c>
      <c r="Q168" s="45">
        <v>1.0289305983273822E-2</v>
      </c>
      <c r="R168" s="45">
        <v>1.0813951011348522E-2</v>
      </c>
      <c r="S168" s="45">
        <v>0.40927935419337302</v>
      </c>
    </row>
    <row r="169" spans="1:19">
      <c r="A169" s="88" t="s">
        <v>282</v>
      </c>
      <c r="B169" s="69" t="s">
        <v>209</v>
      </c>
      <c r="C169" s="45">
        <v>0</v>
      </c>
      <c r="D169" s="45">
        <v>5.7715180731654492E-4</v>
      </c>
      <c r="E169" s="45">
        <v>7.9318444084375272E-4</v>
      </c>
      <c r="F169" s="45">
        <v>0.11672194743558606</v>
      </c>
      <c r="G169" s="45">
        <v>0</v>
      </c>
      <c r="H169" s="45">
        <v>0</v>
      </c>
      <c r="I169" s="45">
        <v>0</v>
      </c>
      <c r="J169" s="45">
        <v>3.3642320240900858E-4</v>
      </c>
      <c r="K169" s="45">
        <v>0</v>
      </c>
      <c r="L169" s="45">
        <v>0.18712231117966738</v>
      </c>
      <c r="M169" s="45">
        <v>3.2300417485608968E-2</v>
      </c>
      <c r="N169" s="45">
        <v>5.0234255634404867E-3</v>
      </c>
      <c r="O169" s="45">
        <v>2.8300233545854203E-2</v>
      </c>
      <c r="P169" s="45">
        <v>0.11237260443126473</v>
      </c>
      <c r="Q169" s="45">
        <v>3.1069900253095639E-3</v>
      </c>
      <c r="R169" s="45">
        <v>1.5476177577120609E-3</v>
      </c>
      <c r="S169" s="45">
        <v>0.48820230687499588</v>
      </c>
    </row>
    <row r="170" spans="1:19">
      <c r="A170" s="88" t="s">
        <v>282</v>
      </c>
      <c r="B170" s="69" t="s">
        <v>210</v>
      </c>
      <c r="C170" s="45">
        <v>1.3641033246936107E-4</v>
      </c>
      <c r="D170" s="45">
        <v>2.8420269903882245E-2</v>
      </c>
      <c r="E170" s="45">
        <v>2.2586704873647001E-2</v>
      </c>
      <c r="F170" s="45">
        <v>0</v>
      </c>
      <c r="G170" s="45">
        <v>0.13601002596124268</v>
      </c>
      <c r="H170" s="45">
        <v>0</v>
      </c>
      <c r="I170" s="45">
        <v>0</v>
      </c>
      <c r="J170" s="45">
        <v>3.1180503897243028E-2</v>
      </c>
      <c r="K170" s="45">
        <v>0</v>
      </c>
      <c r="L170" s="45">
        <v>7.2107932902909511E-4</v>
      </c>
      <c r="M170" s="45">
        <v>6.4758893086214186E-4</v>
      </c>
      <c r="N170" s="45">
        <v>1.1286587825629635E-2</v>
      </c>
      <c r="O170" s="45">
        <v>9.0221232788922912E-4</v>
      </c>
      <c r="P170" s="45">
        <v>6.6181982452709676E-2</v>
      </c>
      <c r="Q170" s="45">
        <v>3.0269795857718051E-3</v>
      </c>
      <c r="R170" s="45">
        <v>2.9345728323275644E-3</v>
      </c>
      <c r="S170" s="45">
        <v>0.30403491825269668</v>
      </c>
    </row>
    <row r="171" spans="1:19">
      <c r="A171" s="88" t="s">
        <v>282</v>
      </c>
      <c r="B171" s="69" t="s">
        <v>211</v>
      </c>
      <c r="C171" s="45">
        <v>7.2923353784435374E-3</v>
      </c>
      <c r="D171" s="45">
        <v>0</v>
      </c>
      <c r="E171" s="45">
        <v>9.6266925943142567E-3</v>
      </c>
      <c r="F171" s="45">
        <v>0</v>
      </c>
      <c r="G171" s="45">
        <v>0</v>
      </c>
      <c r="H171" s="45">
        <v>0</v>
      </c>
      <c r="I171" s="45">
        <v>1.2533724181788108E-2</v>
      </c>
      <c r="J171" s="45">
        <v>2.5269108211344093E-2</v>
      </c>
      <c r="K171" s="45">
        <v>0</v>
      </c>
      <c r="L171" s="45">
        <v>7.1074343511281057E-2</v>
      </c>
      <c r="M171" s="45">
        <v>8.5723957781720372E-3</v>
      </c>
      <c r="N171" s="45">
        <v>1.1120520833798331E-2</v>
      </c>
      <c r="O171" s="45">
        <v>6.8422376613288538E-3</v>
      </c>
      <c r="P171" s="45">
        <v>5.3576596151389211E-2</v>
      </c>
      <c r="Q171" s="45">
        <v>2.0655157795752555E-2</v>
      </c>
      <c r="R171" s="45">
        <v>4.2625350055747191E-4</v>
      </c>
      <c r="S171" s="45">
        <v>0.22698936559818605</v>
      </c>
    </row>
    <row r="172" spans="1:19">
      <c r="A172" s="88" t="s">
        <v>282</v>
      </c>
      <c r="B172" s="69" t="s">
        <v>212</v>
      </c>
      <c r="C172" s="45">
        <v>0</v>
      </c>
      <c r="D172" s="45">
        <v>0</v>
      </c>
      <c r="E172" s="45">
        <v>4.9049961639781259E-2</v>
      </c>
      <c r="F172" s="45">
        <v>9.3028224446403129E-2</v>
      </c>
      <c r="G172" s="45">
        <v>0</v>
      </c>
      <c r="H172" s="45">
        <v>8.6682663745152322E-3</v>
      </c>
      <c r="I172" s="45">
        <v>6.1325604409079304E-6</v>
      </c>
      <c r="J172" s="45">
        <v>0</v>
      </c>
      <c r="K172" s="45">
        <v>0</v>
      </c>
      <c r="L172" s="45">
        <v>1.7752756665153413E-2</v>
      </c>
      <c r="M172" s="45">
        <v>1.7022461458164884E-3</v>
      </c>
      <c r="N172" s="45">
        <v>1.9792916734662214E-4</v>
      </c>
      <c r="O172" s="45">
        <v>6.5137228810294712E-3</v>
      </c>
      <c r="P172" s="45">
        <v>4.2066345675131345E-3</v>
      </c>
      <c r="Q172" s="45">
        <v>3.3430507180298719E-6</v>
      </c>
      <c r="R172" s="45">
        <v>1.8448863092359602E-3</v>
      </c>
      <c r="S172" s="45">
        <v>0.18297410380795043</v>
      </c>
    </row>
    <row r="173" spans="1:19">
      <c r="A173" s="88" t="s">
        <v>282</v>
      </c>
      <c r="B173" s="69" t="s">
        <v>213</v>
      </c>
      <c r="C173" s="45">
        <v>0</v>
      </c>
      <c r="D173" s="45">
        <v>3.973589668859745E-5</v>
      </c>
      <c r="E173" s="45">
        <v>0</v>
      </c>
      <c r="F173" s="45">
        <v>0</v>
      </c>
      <c r="G173" s="45">
        <v>7.911528797691858E-3</v>
      </c>
      <c r="H173" s="45">
        <v>0</v>
      </c>
      <c r="I173" s="45">
        <v>0</v>
      </c>
      <c r="J173" s="45">
        <v>0</v>
      </c>
      <c r="K173" s="45">
        <v>0</v>
      </c>
      <c r="L173" s="45">
        <v>5.9304562948732098E-3</v>
      </c>
      <c r="M173" s="45">
        <v>4.5416858753295486E-3</v>
      </c>
      <c r="N173" s="45">
        <v>1.3196958514338775E-3</v>
      </c>
      <c r="O173" s="45">
        <v>7.1983472542513915E-4</v>
      </c>
      <c r="P173" s="45">
        <v>5.0858867992982226E-3</v>
      </c>
      <c r="Q173" s="45">
        <v>1.9255926364003528E-4</v>
      </c>
      <c r="R173" s="45">
        <v>9.5522858914165454E-4</v>
      </c>
      <c r="S173" s="45">
        <v>2.6696612093545014E-2</v>
      </c>
    </row>
    <row r="174" spans="1:19">
      <c r="A174" s="88" t="s">
        <v>282</v>
      </c>
      <c r="B174" s="69" t="s">
        <v>214</v>
      </c>
      <c r="C174" s="45">
        <v>2.8095561114445111E-3</v>
      </c>
      <c r="D174" s="45">
        <v>3.4997973906936153E-5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3.232603816177182E-3</v>
      </c>
      <c r="N174" s="45">
        <v>1.5299279713728797E-2</v>
      </c>
      <c r="O174" s="45">
        <v>6.5104400577498112E-5</v>
      </c>
      <c r="P174" s="45">
        <v>1.106740904000425E-2</v>
      </c>
      <c r="Q174" s="45">
        <v>4.7587989105846162E-4</v>
      </c>
      <c r="R174" s="45">
        <v>3.3627668281179801E-3</v>
      </c>
      <c r="S174" s="45">
        <v>3.6347597774991414E-2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1.2448792063695535E-2</v>
      </c>
      <c r="G175" s="45">
        <v>0</v>
      </c>
      <c r="H175" s="45">
        <v>0</v>
      </c>
      <c r="I175" s="45">
        <v>1.9491011444516815E-3</v>
      </c>
      <c r="J175" s="45">
        <v>0</v>
      </c>
      <c r="K175" s="45">
        <v>5.2493727744258312E-3</v>
      </c>
      <c r="L175" s="45">
        <v>5.8832878413994649E-3</v>
      </c>
      <c r="M175" s="45">
        <v>1.476397444401556E-2</v>
      </c>
      <c r="N175" s="45">
        <v>0</v>
      </c>
      <c r="O175" s="45">
        <v>5.0417222506609072E-3</v>
      </c>
      <c r="P175" s="45">
        <v>4.6311866180856143E-2</v>
      </c>
      <c r="Q175" s="45">
        <v>2.974003396124747E-3</v>
      </c>
      <c r="R175" s="45">
        <v>3.2311827241748858E-4</v>
      </c>
      <c r="S175" s="45">
        <v>9.4945238368040918E-2</v>
      </c>
    </row>
    <row r="176" spans="1:19">
      <c r="A176" s="88" t="s">
        <v>282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5.6865747969370162E-6</v>
      </c>
      <c r="J176" s="45">
        <v>7.9070460053307645E-3</v>
      </c>
      <c r="K176" s="45">
        <v>4.3697267071500123E-2</v>
      </c>
      <c r="L176" s="45">
        <v>0</v>
      </c>
      <c r="M176" s="45">
        <v>8.5405056278045066E-3</v>
      </c>
      <c r="N176" s="45">
        <v>0</v>
      </c>
      <c r="O176" s="45">
        <v>1.2096177726430568E-3</v>
      </c>
      <c r="P176" s="45">
        <v>1.6081883391358076E-2</v>
      </c>
      <c r="Q176" s="45">
        <v>1.2924067378325299E-2</v>
      </c>
      <c r="R176" s="45">
        <v>6.4494402676729123E-4</v>
      </c>
      <c r="S176" s="45">
        <v>9.1011017848529718E-2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0</v>
      </c>
      <c r="F177" s="45">
        <v>9.411278808215684E-4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4.4037574405129121E-3</v>
      </c>
      <c r="N177" s="45">
        <v>8.1864104866911092E-3</v>
      </c>
      <c r="O177" s="45">
        <v>1.851752903509718E-2</v>
      </c>
      <c r="P177" s="45">
        <v>2.280148814470806E-5</v>
      </c>
      <c r="Q177" s="45">
        <v>1.4314776060952994E-4</v>
      </c>
      <c r="R177" s="45">
        <v>4.1834179789645987E-4</v>
      </c>
      <c r="S177" s="45">
        <v>3.2633115889780129E-2</v>
      </c>
    </row>
    <row r="178" spans="1:19">
      <c r="A178" s="88" t="s">
        <v>282</v>
      </c>
      <c r="B178" s="69" t="s">
        <v>218</v>
      </c>
      <c r="C178" s="45">
        <v>8.9899204666066268E-6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1.6423354354699882E-5</v>
      </c>
      <c r="N178" s="45">
        <v>4.9083313751605573E-3</v>
      </c>
      <c r="O178" s="45">
        <v>1.449531264059889E-3</v>
      </c>
      <c r="P178" s="45">
        <v>2.1818144242530479E-2</v>
      </c>
      <c r="Q178" s="45">
        <v>1.6925426979863545E-4</v>
      </c>
      <c r="R178" s="45">
        <v>1.0902020083136676E-4</v>
      </c>
      <c r="S178" s="45">
        <v>2.8479694627208119E-2</v>
      </c>
    </row>
    <row r="179" spans="1:19">
      <c r="A179" s="88" t="s">
        <v>282</v>
      </c>
      <c r="B179" s="69" t="s">
        <v>219</v>
      </c>
      <c r="C179" s="45">
        <v>3.0176013208928598E-2</v>
      </c>
      <c r="D179" s="45">
        <v>0.18699301058015694</v>
      </c>
      <c r="E179" s="45">
        <v>3.9046217414906437E-7</v>
      </c>
      <c r="F179" s="45">
        <v>0.2471937577591774</v>
      </c>
      <c r="G179" s="45">
        <v>5.9965601549450298E-2</v>
      </c>
      <c r="H179" s="45">
        <v>0</v>
      </c>
      <c r="I179" s="45">
        <v>6.4221950586783816E-2</v>
      </c>
      <c r="J179" s="45">
        <v>2.0783963928838745E-4</v>
      </c>
      <c r="K179" s="45">
        <v>0</v>
      </c>
      <c r="L179" s="45">
        <v>0</v>
      </c>
      <c r="M179" s="45">
        <v>2.7162265168517052E-2</v>
      </c>
      <c r="N179" s="45">
        <v>0.15205311319372905</v>
      </c>
      <c r="O179" s="45">
        <v>1.6117829214745694E-3</v>
      </c>
      <c r="P179" s="45">
        <v>0.22585366691316722</v>
      </c>
      <c r="Q179" s="45">
        <v>6.4290585178032877E-3</v>
      </c>
      <c r="R179" s="45">
        <v>1.8082136103176438E-2</v>
      </c>
      <c r="S179" s="45">
        <v>1.0199505866038265</v>
      </c>
    </row>
    <row r="180" spans="1:19">
      <c r="A180" s="88" t="s">
        <v>282</v>
      </c>
      <c r="B180" s="69" t="s">
        <v>220</v>
      </c>
      <c r="C180" s="45">
        <v>0</v>
      </c>
      <c r="D180" s="45">
        <v>5.4495264953935418E-6</v>
      </c>
      <c r="E180" s="45">
        <v>3.2223951218907976E-2</v>
      </c>
      <c r="F180" s="45">
        <v>1.0949444668284514E-5</v>
      </c>
      <c r="G180" s="45">
        <v>7.9592287057206335E-3</v>
      </c>
      <c r="H180" s="45">
        <v>0</v>
      </c>
      <c r="I180" s="45">
        <v>3.3360473528265544E-3</v>
      </c>
      <c r="J180" s="45">
        <v>0</v>
      </c>
      <c r="K180" s="45">
        <v>2.9324124489460424E-4</v>
      </c>
      <c r="L180" s="45">
        <v>0</v>
      </c>
      <c r="M180" s="45">
        <v>5.8972218180048941E-3</v>
      </c>
      <c r="N180" s="45">
        <v>6.9896900695467501E-3</v>
      </c>
      <c r="O180" s="45">
        <v>4.4748190480303762E-4</v>
      </c>
      <c r="P180" s="45">
        <v>4.7816573524885442E-2</v>
      </c>
      <c r="Q180" s="45">
        <v>6.7207763449417257E-4</v>
      </c>
      <c r="R180" s="45">
        <v>4.1712086780911761E-3</v>
      </c>
      <c r="S180" s="45">
        <v>0.10982312112334114</v>
      </c>
    </row>
    <row r="181" spans="1:19">
      <c r="A181" s="88" t="s">
        <v>282</v>
      </c>
      <c r="B181" s="69" t="s">
        <v>221</v>
      </c>
      <c r="C181" s="45">
        <v>3.4771713750436639E-5</v>
      </c>
      <c r="D181" s="45">
        <v>2.9828131019016269E-4</v>
      </c>
      <c r="E181" s="45">
        <v>2.3326755477837136E-3</v>
      </c>
      <c r="F181" s="45">
        <v>1.1855452000045119E-2</v>
      </c>
      <c r="G181" s="45">
        <v>4.1680672225368198E-3</v>
      </c>
      <c r="H181" s="45">
        <v>0</v>
      </c>
      <c r="I181" s="45">
        <v>5.7212016905416885E-4</v>
      </c>
      <c r="J181" s="45">
        <v>3.4209907713155685E-2</v>
      </c>
      <c r="K181" s="45">
        <v>0</v>
      </c>
      <c r="L181" s="45">
        <v>0</v>
      </c>
      <c r="M181" s="45">
        <v>9.6087264409758788E-3</v>
      </c>
      <c r="N181" s="45">
        <v>1.6161345497485158E-3</v>
      </c>
      <c r="O181" s="45">
        <v>4.8004799974705747E-3</v>
      </c>
      <c r="P181" s="45">
        <v>1.4758277765571037E-2</v>
      </c>
      <c r="Q181" s="45">
        <v>1.919628056205025E-2</v>
      </c>
      <c r="R181" s="45">
        <v>3.0287303218612394E-4</v>
      </c>
      <c r="S181" s="45">
        <v>0.10375404802451271</v>
      </c>
    </row>
    <row r="182" spans="1:19">
      <c r="A182" s="88" t="s">
        <v>282</v>
      </c>
      <c r="B182" s="69" t="s">
        <v>222</v>
      </c>
      <c r="C182" s="45">
        <v>1.3992510789455626E-3</v>
      </c>
      <c r="D182" s="45">
        <v>0</v>
      </c>
      <c r="E182" s="45">
        <v>4.5675299265151015E-3</v>
      </c>
      <c r="F182" s="45">
        <v>1.1319608142557058E-4</v>
      </c>
      <c r="G182" s="45">
        <v>0</v>
      </c>
      <c r="H182" s="45">
        <v>0</v>
      </c>
      <c r="I182" s="45">
        <v>5.2924685332450538E-3</v>
      </c>
      <c r="J182" s="45">
        <v>4.5540289649104171E-3</v>
      </c>
      <c r="K182" s="45">
        <v>1.2151579542827307E-3</v>
      </c>
      <c r="L182" s="45">
        <v>0</v>
      </c>
      <c r="M182" s="45">
        <v>5.1699509606892846E-3</v>
      </c>
      <c r="N182" s="45">
        <v>6.4562328481976294E-4</v>
      </c>
      <c r="O182" s="45">
        <v>2.9372257800419632E-5</v>
      </c>
      <c r="P182" s="45">
        <v>1.7643907136944748E-2</v>
      </c>
      <c r="Q182" s="45">
        <v>1.9689485699547538E-2</v>
      </c>
      <c r="R182" s="45">
        <v>5.6072241327020933E-4</v>
      </c>
      <c r="S182" s="45">
        <v>6.08806942923934E-2</v>
      </c>
    </row>
    <row r="183" spans="1:19">
      <c r="A183" s="88" t="s">
        <v>282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6.2351036317374042E-3</v>
      </c>
      <c r="L183" s="45">
        <v>1.4728420291234556E-3</v>
      </c>
      <c r="M183" s="45">
        <v>6.6724342146340376E-4</v>
      </c>
      <c r="N183" s="45">
        <v>4.51662433640454E-3</v>
      </c>
      <c r="O183" s="45">
        <v>2.2953926102076139E-6</v>
      </c>
      <c r="P183" s="45">
        <v>7.5566230963932668E-3</v>
      </c>
      <c r="Q183" s="45">
        <v>3.6984157987252075E-5</v>
      </c>
      <c r="R183" s="45">
        <v>4.3639522333691616E-3</v>
      </c>
      <c r="S183" s="45">
        <v>2.4851668299092466E-2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4.0104347392655448E-5</v>
      </c>
      <c r="J184" s="45">
        <v>0</v>
      </c>
      <c r="K184" s="45">
        <v>1.083606556425698E-3</v>
      </c>
      <c r="L184" s="45">
        <v>5.9124918548292271E-4</v>
      </c>
      <c r="M184" s="45">
        <v>4.5940822013257332E-5</v>
      </c>
      <c r="N184" s="45">
        <v>6.8976659246544614E-6</v>
      </c>
      <c r="O184" s="45">
        <v>1.2712100756662181E-4</v>
      </c>
      <c r="P184" s="45">
        <v>2.6265154339455421E-4</v>
      </c>
      <c r="Q184" s="45">
        <v>9.7112530692555765E-6</v>
      </c>
      <c r="R184" s="45">
        <v>5.8761008858709829E-7</v>
      </c>
      <c r="S184" s="45">
        <v>2.1678699913678656E-3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8.3932592218616264E-6</v>
      </c>
      <c r="Q185" s="45">
        <v>0</v>
      </c>
      <c r="R185" s="45">
        <v>3.7593410695535567E-7</v>
      </c>
      <c r="S185" s="45">
        <v>8.7691933288169821E-6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0.12622498644006572</v>
      </c>
      <c r="D10" s="45">
        <v>0.20107130671877077</v>
      </c>
      <c r="E10" s="45">
        <v>0.21498416202065199</v>
      </c>
      <c r="F10" s="45">
        <v>4.1818053031592184</v>
      </c>
      <c r="G10" s="45">
        <v>1.0099620081398306</v>
      </c>
      <c r="H10" s="45">
        <v>2.9677346908994155E-2</v>
      </c>
      <c r="I10" s="45">
        <v>0.28749300438888276</v>
      </c>
      <c r="J10" s="45">
        <v>8.9120343757421935E-2</v>
      </c>
      <c r="K10" s="45">
        <v>0.10664403169324818</v>
      </c>
      <c r="L10" s="45">
        <v>4.4409547328871986</v>
      </c>
      <c r="M10" s="45">
        <v>1.2901399773123248</v>
      </c>
      <c r="N10" s="45">
        <v>0.81313618815193123</v>
      </c>
      <c r="O10" s="45">
        <v>8.4493797621708527E-2</v>
      </c>
      <c r="P10" s="45">
        <v>2.1371148047276867</v>
      </c>
      <c r="Q10" s="45">
        <v>0.10538682170656104</v>
      </c>
      <c r="R10" s="45">
        <v>0.7206320136469393</v>
      </c>
      <c r="S10" s="45">
        <v>15.838840829281438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0.23161059486300228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2.2216706143529663E-4</v>
      </c>
      <c r="Q11" s="45">
        <v>0</v>
      </c>
      <c r="R11" s="45">
        <v>5.2865545363705913E-2</v>
      </c>
      <c r="S11" s="45">
        <v>0.28469830728814216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2.6582953376106944E-3</v>
      </c>
      <c r="J12" s="45">
        <v>0</v>
      </c>
      <c r="K12" s="45">
        <v>0</v>
      </c>
      <c r="L12" s="45">
        <v>0</v>
      </c>
      <c r="M12" s="45">
        <v>1.1662864748531732E-3</v>
      </c>
      <c r="N12" s="45">
        <v>0</v>
      </c>
      <c r="O12" s="45">
        <v>0</v>
      </c>
      <c r="P12" s="45">
        <v>2.515378472387475E-4</v>
      </c>
      <c r="Q12" s="45">
        <v>3.8583958234339466E-3</v>
      </c>
      <c r="R12" s="45">
        <v>0</v>
      </c>
      <c r="S12" s="45">
        <v>7.93451548313584E-3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9.2769266241607973E-3</v>
      </c>
      <c r="Q13" s="45">
        <v>0</v>
      </c>
      <c r="R13" s="45">
        <v>1.0466404924081019E-5</v>
      </c>
      <c r="S13" s="45">
        <v>9.287393029083546E-3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8.9983505058279789E-3</v>
      </c>
      <c r="N14" s="45">
        <v>0</v>
      </c>
      <c r="O14" s="45">
        <v>0</v>
      </c>
      <c r="P14" s="45">
        <v>6.4473408091867856E-2</v>
      </c>
      <c r="Q14" s="45">
        <v>0</v>
      </c>
      <c r="R14" s="45">
        <v>0</v>
      </c>
      <c r="S14" s="45">
        <v>7.3471758597698056E-2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4.0196169460243736E-5</v>
      </c>
      <c r="R15" s="45">
        <v>0</v>
      </c>
      <c r="S15" s="45">
        <v>4.0196169457829001E-5</v>
      </c>
    </row>
    <row r="16" spans="1:20">
      <c r="A16" s="88" t="s">
        <v>282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2.5394962463842319E-2</v>
      </c>
      <c r="M16" s="45">
        <v>8.8919433860690233E-5</v>
      </c>
      <c r="N16" s="45">
        <v>0</v>
      </c>
      <c r="O16" s="45">
        <v>0</v>
      </c>
      <c r="P16" s="45">
        <v>3.229658459349416E-4</v>
      </c>
      <c r="Q16" s="45">
        <v>0</v>
      </c>
      <c r="R16" s="45">
        <v>1.5845325993707249E-2</v>
      </c>
      <c r="S16" s="45">
        <v>4.1652173737347198E-2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2.3356779851360088E-3</v>
      </c>
      <c r="N17" s="45">
        <v>3.2811713995171132E-3</v>
      </c>
      <c r="O17" s="45">
        <v>0</v>
      </c>
      <c r="P17" s="45">
        <v>2.1876689032478858E-2</v>
      </c>
      <c r="Q17" s="45">
        <v>0</v>
      </c>
      <c r="R17" s="45">
        <v>0</v>
      </c>
      <c r="S17" s="45">
        <v>2.7493538417129315E-2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9.0537480317682828E-3</v>
      </c>
      <c r="N18" s="45">
        <v>3.5889000077693467E-4</v>
      </c>
      <c r="O18" s="45">
        <v>0</v>
      </c>
      <c r="P18" s="45">
        <v>1.049400569572656E-2</v>
      </c>
      <c r="Q18" s="45">
        <v>0</v>
      </c>
      <c r="R18" s="45">
        <v>0</v>
      </c>
      <c r="S18" s="45">
        <v>1.990664372827311E-2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1.734850003636268E-4</v>
      </c>
      <c r="N19" s="45">
        <v>2.1147505342433703E-6</v>
      </c>
      <c r="O19" s="45">
        <v>1.143567159947706E-3</v>
      </c>
      <c r="P19" s="45">
        <v>1.8144072112447063E-4</v>
      </c>
      <c r="Q19" s="45">
        <v>0</v>
      </c>
      <c r="R19" s="45">
        <v>0</v>
      </c>
      <c r="S19" s="45">
        <v>1.5006076319714623E-3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0.78750578589641318</v>
      </c>
      <c r="M20" s="45">
        <v>6.7520945059573734E-6</v>
      </c>
      <c r="N20" s="45">
        <v>3.6862390819236701E-4</v>
      </c>
      <c r="O20" s="45">
        <v>4.1345669532386053E-5</v>
      </c>
      <c r="P20" s="45">
        <v>2.7050343481471728E-4</v>
      </c>
      <c r="Q20" s="45">
        <v>1.8182335921435033E-5</v>
      </c>
      <c r="R20" s="45">
        <v>3.6150984384963891E-4</v>
      </c>
      <c r="S20" s="45">
        <v>0.78857270318323458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2.0000945414695437E-3</v>
      </c>
      <c r="G21" s="45">
        <v>5.3609910862728372E-2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8.3385206314918747E-2</v>
      </c>
      <c r="N21" s="45">
        <v>2.3732129871079088E-4</v>
      </c>
      <c r="O21" s="45">
        <v>0</v>
      </c>
      <c r="P21" s="45">
        <v>0</v>
      </c>
      <c r="Q21" s="45">
        <v>0</v>
      </c>
      <c r="R21" s="45">
        <v>1.4810101411910637E-7</v>
      </c>
      <c r="S21" s="45">
        <v>0.13923268111883758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3.8814184408764163E-4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1.3321737510119114E-4</v>
      </c>
      <c r="N22" s="45">
        <v>3.9720561394370524E-2</v>
      </c>
      <c r="O22" s="45">
        <v>0</v>
      </c>
      <c r="P22" s="45">
        <v>8.8696476126256751E-2</v>
      </c>
      <c r="Q22" s="45">
        <v>0</v>
      </c>
      <c r="R22" s="45">
        <v>4.3746699511026499E-2</v>
      </c>
      <c r="S22" s="45">
        <v>0.1726850962508415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5.4551136575236026E-3</v>
      </c>
      <c r="N23" s="45">
        <v>6.2604767996596866E-3</v>
      </c>
      <c r="O23" s="45">
        <v>1.1115888042683847E-3</v>
      </c>
      <c r="P23" s="45">
        <v>0</v>
      </c>
      <c r="Q23" s="45">
        <v>0</v>
      </c>
      <c r="R23" s="45">
        <v>0</v>
      </c>
      <c r="S23" s="45">
        <v>1.2827179261449828E-2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1.7851298955741779E-2</v>
      </c>
      <c r="Q24" s="45">
        <v>0</v>
      </c>
      <c r="R24" s="45">
        <v>0</v>
      </c>
      <c r="S24" s="45">
        <v>1.7851298955743999E-2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1.614934280952518E-2</v>
      </c>
      <c r="N25" s="45">
        <v>3.276139814369694E-3</v>
      </c>
      <c r="O25" s="45">
        <v>0</v>
      </c>
      <c r="P25" s="45">
        <v>4.5264414684234033E-3</v>
      </c>
      <c r="Q25" s="45">
        <v>3.3410327873739654E-5</v>
      </c>
      <c r="R25" s="45">
        <v>0</v>
      </c>
      <c r="S25" s="45">
        <v>2.398533442018902E-2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3.4836643324487326E-4</v>
      </c>
      <c r="Q26" s="45">
        <v>3.0715528261610059E-4</v>
      </c>
      <c r="R26" s="45">
        <v>4.8865080552840112E-4</v>
      </c>
      <c r="S26" s="45">
        <v>1.1441725213927612E-3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2.706853869071657E-4</v>
      </c>
      <c r="J27" s="45">
        <v>0</v>
      </c>
      <c r="K27" s="45">
        <v>0</v>
      </c>
      <c r="L27" s="45">
        <v>0</v>
      </c>
      <c r="M27" s="45">
        <v>1.8228428485499437E-2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1.8499113872405104E-2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2.6005346692725584E-2</v>
      </c>
      <c r="F28" s="45">
        <v>0</v>
      </c>
      <c r="G28" s="45">
        <v>0.473610300643029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5.0687378095895075E-2</v>
      </c>
      <c r="P28" s="45">
        <v>3.0233869453422102E-4</v>
      </c>
      <c r="Q28" s="45">
        <v>0</v>
      </c>
      <c r="R28" s="45">
        <v>1.2936071973729035E-2</v>
      </c>
      <c r="S28" s="45">
        <v>0.56354143609991425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2.6826204568346085E-2</v>
      </c>
      <c r="L29" s="45">
        <v>0</v>
      </c>
      <c r="M29" s="45">
        <v>0</v>
      </c>
      <c r="N29" s="45">
        <v>3.8054192213967664E-3</v>
      </c>
      <c r="O29" s="45">
        <v>8.1151374635101969E-3</v>
      </c>
      <c r="P29" s="45">
        <v>1.3334151867949728E-4</v>
      </c>
      <c r="Q29" s="45">
        <v>0</v>
      </c>
      <c r="R29" s="45">
        <v>3.7456273072820068E-3</v>
      </c>
      <c r="S29" s="45">
        <v>4.2625730079215884E-2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3.8565013726955311E-2</v>
      </c>
      <c r="Q30" s="45">
        <v>0</v>
      </c>
      <c r="R30" s="45">
        <v>0</v>
      </c>
      <c r="S30" s="45">
        <v>3.8565013726955755E-2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1.03824584930301E-4</v>
      </c>
      <c r="Q31" s="45">
        <v>5.6095211465956307E-4</v>
      </c>
      <c r="R31" s="45">
        <v>0</v>
      </c>
      <c r="S31" s="45">
        <v>6.6477669958686647E-4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2.9847625615531115E-7</v>
      </c>
      <c r="N32" s="45">
        <v>0</v>
      </c>
      <c r="O32" s="45">
        <v>0</v>
      </c>
      <c r="P32" s="45">
        <v>1.4591607609713009E-3</v>
      </c>
      <c r="Q32" s="45">
        <v>1.2811761784248255E-4</v>
      </c>
      <c r="R32" s="45">
        <v>0</v>
      </c>
      <c r="S32" s="45">
        <v>1.5875768550692726E-3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4.3876872154707258E-3</v>
      </c>
      <c r="J33" s="45">
        <v>0</v>
      </c>
      <c r="K33" s="45">
        <v>0</v>
      </c>
      <c r="L33" s="45">
        <v>0</v>
      </c>
      <c r="M33" s="45">
        <v>5.2420036870093334E-4</v>
      </c>
      <c r="N33" s="45">
        <v>0</v>
      </c>
      <c r="O33" s="45">
        <v>1.8512697265782307E-4</v>
      </c>
      <c r="P33" s="45">
        <v>5.849275242608698E-5</v>
      </c>
      <c r="Q33" s="45">
        <v>2.4338846852617335E-4</v>
      </c>
      <c r="R33" s="45">
        <v>0</v>
      </c>
      <c r="S33" s="45">
        <v>5.398895777783963E-3</v>
      </c>
    </row>
    <row r="34" spans="1:19">
      <c r="A34" s="88" t="s">
        <v>282</v>
      </c>
      <c r="B34" s="89" t="s">
        <v>73</v>
      </c>
      <c r="C34" s="45">
        <v>0</v>
      </c>
      <c r="D34" s="45">
        <v>8.2106933186051889E-4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6.3712433251743583E-3</v>
      </c>
      <c r="N34" s="45">
        <v>1.3658071435518337E-4</v>
      </c>
      <c r="O34" s="45">
        <v>0</v>
      </c>
      <c r="P34" s="45">
        <v>4.6577446623078167E-2</v>
      </c>
      <c r="Q34" s="45">
        <v>2.867289190840866E-3</v>
      </c>
      <c r="R34" s="45">
        <v>0</v>
      </c>
      <c r="S34" s="45">
        <v>5.6773629185308039E-2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2.9633342535362317E-7</v>
      </c>
      <c r="N35" s="45">
        <v>1.8245681230810717E-4</v>
      </c>
      <c r="O35" s="45">
        <v>0</v>
      </c>
      <c r="P35" s="45">
        <v>4.9620551315054939E-4</v>
      </c>
      <c r="Q35" s="45">
        <v>0</v>
      </c>
      <c r="R35" s="45">
        <v>1.9733281515499357E-6</v>
      </c>
      <c r="S35" s="45">
        <v>6.8093198703067515E-4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8.2310999544130681E-3</v>
      </c>
      <c r="H36" s="45">
        <v>0</v>
      </c>
      <c r="I36" s="45">
        <v>0</v>
      </c>
      <c r="J36" s="45">
        <v>5.1202904371133728E-4</v>
      </c>
      <c r="K36" s="45">
        <v>0</v>
      </c>
      <c r="L36" s="45">
        <v>0.11354488905484406</v>
      </c>
      <c r="M36" s="45">
        <v>9.7915395157954777E-4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0.12326717200454951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6.8395146992203948E-3</v>
      </c>
      <c r="M37" s="45">
        <v>1.5564829700155602E-2</v>
      </c>
      <c r="N37" s="45">
        <v>0</v>
      </c>
      <c r="O37" s="45">
        <v>0</v>
      </c>
      <c r="P37" s="45">
        <v>2.1598871492981786E-2</v>
      </c>
      <c r="Q37" s="45">
        <v>3.8760534408616154E-4</v>
      </c>
      <c r="R37" s="45">
        <v>0</v>
      </c>
      <c r="S37" s="45">
        <v>4.4390821236444111E-2</v>
      </c>
    </row>
    <row r="38" spans="1:19">
      <c r="A38" s="88" t="s">
        <v>282</v>
      </c>
      <c r="B38" s="89" t="s">
        <v>77</v>
      </c>
      <c r="C38" s="45">
        <v>2.3145268487400533E-2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9.630556771479809E-3</v>
      </c>
      <c r="P38" s="45">
        <v>3.8737485845627972E-3</v>
      </c>
      <c r="Q38" s="45">
        <v>1.647513100240805E-3</v>
      </c>
      <c r="R38" s="45">
        <v>0.47329939158504986</v>
      </c>
      <c r="S38" s="45">
        <v>0.51159647852873746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0.28523129177615481</v>
      </c>
      <c r="G39" s="45">
        <v>0</v>
      </c>
      <c r="H39" s="45">
        <v>0</v>
      </c>
      <c r="I39" s="45">
        <v>0</v>
      </c>
      <c r="J39" s="45">
        <v>2.3307837033775813E-4</v>
      </c>
      <c r="K39" s="45">
        <v>0</v>
      </c>
      <c r="L39" s="45">
        <v>0</v>
      </c>
      <c r="M39" s="45">
        <v>6.5890770768994855E-4</v>
      </c>
      <c r="N39" s="45">
        <v>1.8385373322860055E-4</v>
      </c>
      <c r="O39" s="45">
        <v>2.7173817792501748E-2</v>
      </c>
      <c r="P39" s="45">
        <v>0</v>
      </c>
      <c r="Q39" s="45">
        <v>0</v>
      </c>
      <c r="R39" s="45">
        <v>7.9601861676259489E-3</v>
      </c>
      <c r="S39" s="45">
        <v>0.32144113554754128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1.2160177583082827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9.5946104720940451E-2</v>
      </c>
      <c r="N40" s="45">
        <v>4.4411846821481582E-3</v>
      </c>
      <c r="O40" s="45">
        <v>1.8642406431183256E-3</v>
      </c>
      <c r="P40" s="45">
        <v>3.6225102570499601E-3</v>
      </c>
      <c r="Q40" s="45">
        <v>0</v>
      </c>
      <c r="R40" s="45">
        <v>0</v>
      </c>
      <c r="S40" s="45">
        <v>1.3218917986115351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1.1735755811566202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5.5137334492454393E-3</v>
      </c>
      <c r="N41" s="45">
        <v>0</v>
      </c>
      <c r="O41" s="45">
        <v>3.9595664658553797E-5</v>
      </c>
      <c r="P41" s="45">
        <v>0</v>
      </c>
      <c r="Q41" s="45">
        <v>0</v>
      </c>
      <c r="R41" s="45">
        <v>5.6185844128275875E-4</v>
      </c>
      <c r="S41" s="45">
        <v>1.1796907687118079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0.89096033880634629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5.2376357324801504E-4</v>
      </c>
      <c r="N42" s="45">
        <v>0</v>
      </c>
      <c r="O42" s="45">
        <v>7.8409019388950285E-4</v>
      </c>
      <c r="P42" s="45">
        <v>5.1557225576281951E-3</v>
      </c>
      <c r="Q42" s="45">
        <v>4.4626512416628961E-5</v>
      </c>
      <c r="R42" s="45">
        <v>7.9763803488290819E-3</v>
      </c>
      <c r="S42" s="45">
        <v>0.90544492199235549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1.2901795435421581E-5</v>
      </c>
      <c r="P43" s="45">
        <v>4.5564086807642123E-2</v>
      </c>
      <c r="Q43" s="45">
        <v>1.5063649802978252E-3</v>
      </c>
      <c r="R43" s="45">
        <v>0</v>
      </c>
      <c r="S43" s="45">
        <v>4.708335358337834E-2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4.1516225801470696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9.5116604535494531E-4</v>
      </c>
      <c r="N44" s="45">
        <v>0</v>
      </c>
      <c r="O44" s="45">
        <v>0</v>
      </c>
      <c r="P44" s="45">
        <v>2.2545321463367074E-2</v>
      </c>
      <c r="Q44" s="45">
        <v>0</v>
      </c>
      <c r="R44" s="45">
        <v>9.7381147227793008E-5</v>
      </c>
      <c r="S44" s="45">
        <v>4.1752164488030203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2.0526431372600573E-3</v>
      </c>
      <c r="O45" s="45">
        <v>0</v>
      </c>
      <c r="P45" s="45">
        <v>8.4701102093864833E-4</v>
      </c>
      <c r="Q45" s="45">
        <v>6.3467257923696674E-4</v>
      </c>
      <c r="R45" s="45">
        <v>1.2515777036981035E-7</v>
      </c>
      <c r="S45" s="45">
        <v>3.5344518952094006E-3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6.9673656948941148E-2</v>
      </c>
      <c r="F46" s="45">
        <v>0</v>
      </c>
      <c r="G46" s="45">
        <v>0</v>
      </c>
      <c r="H46" s="45">
        <v>0</v>
      </c>
      <c r="I46" s="45">
        <v>4.2922173489334803E-6</v>
      </c>
      <c r="J46" s="45">
        <v>0</v>
      </c>
      <c r="K46" s="45">
        <v>0</v>
      </c>
      <c r="L46" s="45">
        <v>0</v>
      </c>
      <c r="M46" s="45">
        <v>1.6342687145840529E-3</v>
      </c>
      <c r="N46" s="45">
        <v>0</v>
      </c>
      <c r="O46" s="45">
        <v>1.1855378999325872E-4</v>
      </c>
      <c r="P46" s="45">
        <v>1.7691402074106133E-2</v>
      </c>
      <c r="Q46" s="45">
        <v>0</v>
      </c>
      <c r="R46" s="45">
        <v>0</v>
      </c>
      <c r="S46" s="45">
        <v>8.9122173744968336E-2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8.1468195731801973E-3</v>
      </c>
      <c r="N47" s="45">
        <v>0</v>
      </c>
      <c r="O47" s="45">
        <v>0</v>
      </c>
      <c r="P47" s="45">
        <v>0.11562103482107533</v>
      </c>
      <c r="Q47" s="45">
        <v>0</v>
      </c>
      <c r="R47" s="45">
        <v>0</v>
      </c>
      <c r="S47" s="45">
        <v>0.1237678543942593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1.0832968749566296E-2</v>
      </c>
      <c r="N48" s="45">
        <v>1.2121388867492033E-3</v>
      </c>
      <c r="O48" s="45">
        <v>1.4108351182179346E-5</v>
      </c>
      <c r="P48" s="45">
        <v>2.234275518398654E-2</v>
      </c>
      <c r="Q48" s="45">
        <v>3.7828930724848053E-5</v>
      </c>
      <c r="R48" s="45">
        <v>9.2319113071201997E-3</v>
      </c>
      <c r="S48" s="45">
        <v>4.3671711409327685E-2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8.1438097258211606E-2</v>
      </c>
      <c r="N49" s="45">
        <v>3.512686116714292E-3</v>
      </c>
      <c r="O49" s="45">
        <v>0</v>
      </c>
      <c r="P49" s="45">
        <v>0.11020553402028055</v>
      </c>
      <c r="Q49" s="45">
        <v>0</v>
      </c>
      <c r="R49" s="45">
        <v>0</v>
      </c>
      <c r="S49" s="45">
        <v>0.19515631739520956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8.1742283103164448E-4</v>
      </c>
      <c r="F50" s="45">
        <v>0</v>
      </c>
      <c r="G50" s="45">
        <v>2.4998061749821776E-2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6.7545994060225212E-6</v>
      </c>
      <c r="N50" s="45">
        <v>9.0832855908071997E-2</v>
      </c>
      <c r="O50" s="45">
        <v>2.8971136143799148E-3</v>
      </c>
      <c r="P50" s="45">
        <v>3.9782322296830763E-3</v>
      </c>
      <c r="Q50" s="45">
        <v>2.5875081530177257E-4</v>
      </c>
      <c r="R50" s="45">
        <v>1.3166579295683434E-2</v>
      </c>
      <c r="S50" s="45">
        <v>0.13695577104337531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0.43083669925602219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1.5175211060321825E-2</v>
      </c>
      <c r="N51" s="45">
        <v>0</v>
      </c>
      <c r="O51" s="45">
        <v>3.6688579693824608E-3</v>
      </c>
      <c r="P51" s="45">
        <v>9.5461825008413825E-5</v>
      </c>
      <c r="Q51" s="45">
        <v>0</v>
      </c>
      <c r="R51" s="45">
        <v>0</v>
      </c>
      <c r="S51" s="45">
        <v>0.4497762301107322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0.19032867983833768</v>
      </c>
      <c r="N52" s="45">
        <v>1.7178686239396335E-3</v>
      </c>
      <c r="O52" s="45">
        <v>1.3421579503530012E-3</v>
      </c>
      <c r="P52" s="45">
        <v>1.0116231359269534E-6</v>
      </c>
      <c r="Q52" s="45">
        <v>0</v>
      </c>
      <c r="R52" s="45">
        <v>4.735441653576089E-3</v>
      </c>
      <c r="S52" s="45">
        <v>0.19812515968933653</v>
      </c>
    </row>
    <row r="53" spans="1:19">
      <c r="A53" s="88" t="s">
        <v>282</v>
      </c>
      <c r="B53" s="89" t="s">
        <v>92</v>
      </c>
      <c r="C53" s="45">
        <v>0</v>
      </c>
      <c r="D53" s="45">
        <v>2.0143112835602217E-5</v>
      </c>
      <c r="E53" s="45">
        <v>0</v>
      </c>
      <c r="F53" s="45">
        <v>3.1373730022394852E-3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7.1220738160091557E-3</v>
      </c>
      <c r="N53" s="45">
        <v>0</v>
      </c>
      <c r="O53" s="45">
        <v>1.7147265546374774E-2</v>
      </c>
      <c r="P53" s="45">
        <v>2.776825421286766E-4</v>
      </c>
      <c r="Q53" s="45">
        <v>3.1137134294126345E-4</v>
      </c>
      <c r="R53" s="45">
        <v>8.1985401626063492E-3</v>
      </c>
      <c r="S53" s="45">
        <v>3.6214449525143522E-2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5.0819933348513757E-2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1.6592190685837949E-5</v>
      </c>
      <c r="N54" s="45">
        <v>1.2693767880348483E-2</v>
      </c>
      <c r="O54" s="45">
        <v>4.9766876199338145E-2</v>
      </c>
      <c r="P54" s="45">
        <v>1.3795146202599806E-2</v>
      </c>
      <c r="Q54" s="45">
        <v>5.2063693837564318E-3</v>
      </c>
      <c r="R54" s="45">
        <v>3.2990108049801847E-4</v>
      </c>
      <c r="S54" s="45">
        <v>0.13262858628574392</v>
      </c>
    </row>
    <row r="55" spans="1:19">
      <c r="A55" s="88" t="s">
        <v>282</v>
      </c>
      <c r="B55" s="89" t="s">
        <v>94</v>
      </c>
      <c r="C55" s="45">
        <v>1.305964011439259E-3</v>
      </c>
      <c r="D55" s="45">
        <v>0</v>
      </c>
      <c r="E55" s="45">
        <v>0</v>
      </c>
      <c r="F55" s="45">
        <v>0</v>
      </c>
      <c r="G55" s="45">
        <v>1.0350963448924055E-3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2.4470819370774333E-2</v>
      </c>
      <c r="N55" s="45">
        <v>1.5256365699789498E-4</v>
      </c>
      <c r="O55" s="45">
        <v>2.347099874656422E-3</v>
      </c>
      <c r="P55" s="45">
        <v>2.7673568839511997E-2</v>
      </c>
      <c r="Q55" s="45">
        <v>1.0123581696275252E-6</v>
      </c>
      <c r="R55" s="45">
        <v>0</v>
      </c>
      <c r="S55" s="45">
        <v>5.6986124456432918E-2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8.1473661232480676E-3</v>
      </c>
      <c r="O56" s="45">
        <v>1.4639848987240134E-3</v>
      </c>
      <c r="P56" s="45">
        <v>2.8438409880589433E-2</v>
      </c>
      <c r="Q56" s="45">
        <v>2.0665371123521944E-2</v>
      </c>
      <c r="R56" s="45">
        <v>2.4298739491952048E-2</v>
      </c>
      <c r="S56" s="45">
        <v>8.3013871518037519E-2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0.1462154631094954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2.8399388972981665E-2</v>
      </c>
      <c r="N57" s="45">
        <v>0</v>
      </c>
      <c r="O57" s="45">
        <v>8.4580387828777082E-3</v>
      </c>
      <c r="P57" s="45">
        <v>0</v>
      </c>
      <c r="Q57" s="45">
        <v>1.1504226245134808E-4</v>
      </c>
      <c r="R57" s="45">
        <v>0</v>
      </c>
      <c r="S57" s="45">
        <v>0.18318793312780457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2.9882384082179914E-3</v>
      </c>
      <c r="J58" s="45">
        <v>0</v>
      </c>
      <c r="K58" s="45">
        <v>0</v>
      </c>
      <c r="L58" s="45">
        <v>0</v>
      </c>
      <c r="M58" s="45">
        <v>1.2383854518047688E-2</v>
      </c>
      <c r="N58" s="45">
        <v>0</v>
      </c>
      <c r="O58" s="45">
        <v>3.4296858902493899E-5</v>
      </c>
      <c r="P58" s="45">
        <v>0</v>
      </c>
      <c r="Q58" s="45">
        <v>1.1634504231801679E-3</v>
      </c>
      <c r="R58" s="45">
        <v>3.2475760492076233E-2</v>
      </c>
      <c r="S58" s="45">
        <v>4.9045600700424075E-2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4.8641388999648427E-4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9.9826126102209756E-2</v>
      </c>
      <c r="M59" s="45">
        <v>1.3362133257379671E-3</v>
      </c>
      <c r="N59" s="45">
        <v>9.340599151454021E-3</v>
      </c>
      <c r="O59" s="45">
        <v>1.3544933938676729E-3</v>
      </c>
      <c r="P59" s="45">
        <v>5.6072201570023239E-4</v>
      </c>
      <c r="Q59" s="45">
        <v>3.0749794262794894E-3</v>
      </c>
      <c r="R59" s="45">
        <v>1.4654060942053349E-2</v>
      </c>
      <c r="S59" s="45">
        <v>0.13063360824730452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1.7440987357235649E-3</v>
      </c>
      <c r="H60" s="45">
        <v>0</v>
      </c>
      <c r="I60" s="45">
        <v>0</v>
      </c>
      <c r="J60" s="45">
        <v>2.5410736726614591E-3</v>
      </c>
      <c r="K60" s="45">
        <v>9.9968537125845469E-3</v>
      </c>
      <c r="L60" s="45">
        <v>0</v>
      </c>
      <c r="M60" s="45">
        <v>0.16782050717656261</v>
      </c>
      <c r="N60" s="45">
        <v>5.3222295996111502E-3</v>
      </c>
      <c r="O60" s="45">
        <v>0.53302200948113021</v>
      </c>
      <c r="P60" s="45">
        <v>0.39729433233558842</v>
      </c>
      <c r="Q60" s="45">
        <v>2.8022142499136149E-3</v>
      </c>
      <c r="R60" s="45">
        <v>0.17904063535615755</v>
      </c>
      <c r="S60" s="45">
        <v>1.2995839543199317</v>
      </c>
    </row>
    <row r="61" spans="1:19">
      <c r="A61" s="88" t="s">
        <v>282</v>
      </c>
      <c r="B61" s="89" t="s">
        <v>101</v>
      </c>
      <c r="C61" s="45">
        <v>0</v>
      </c>
      <c r="D61" s="45">
        <v>8.0974203840769587E-3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1.862898906039856E-3</v>
      </c>
      <c r="N61" s="45">
        <v>1.1208922481632078E-2</v>
      </c>
      <c r="O61" s="45">
        <v>7.6192890837678551E-4</v>
      </c>
      <c r="P61" s="45">
        <v>4.8236240051591217E-3</v>
      </c>
      <c r="Q61" s="45">
        <v>0</v>
      </c>
      <c r="R61" s="45">
        <v>3.211246514499777E-3</v>
      </c>
      <c r="S61" s="45">
        <v>2.9966041199788407E-2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4.315919516884037E-6</v>
      </c>
      <c r="N62" s="45">
        <v>0</v>
      </c>
      <c r="O62" s="45">
        <v>0</v>
      </c>
      <c r="P62" s="45">
        <v>6.9075063343104759E-4</v>
      </c>
      <c r="Q62" s="45">
        <v>2.6594043739606166E-3</v>
      </c>
      <c r="R62" s="45">
        <v>0.1112455709446003</v>
      </c>
      <c r="S62" s="45">
        <v>0.1146000418715083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3.0515783012718511E-2</v>
      </c>
      <c r="N63" s="45">
        <v>0</v>
      </c>
      <c r="O63" s="45">
        <v>2.870780767105785E-6</v>
      </c>
      <c r="P63" s="45">
        <v>7.259717377860575E-3</v>
      </c>
      <c r="Q63" s="45">
        <v>3.4295691014474272E-4</v>
      </c>
      <c r="R63" s="45">
        <v>2.2587654758723374E-3</v>
      </c>
      <c r="S63" s="45">
        <v>4.0380093557359942E-2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1.8448405483824981E-2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1.8510082499018754E-2</v>
      </c>
      <c r="N64" s="45">
        <v>3.2330226733903622E-2</v>
      </c>
      <c r="O64" s="45">
        <v>0</v>
      </c>
      <c r="P64" s="45">
        <v>0.10406362119592538</v>
      </c>
      <c r="Q64" s="45">
        <v>3.8592490031463811E-7</v>
      </c>
      <c r="R64" s="45">
        <v>1.7763568394002505E-15</v>
      </c>
      <c r="S64" s="45">
        <v>0.17335272183757411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1.9972325460665408E-5</v>
      </c>
      <c r="L65" s="45">
        <v>0</v>
      </c>
      <c r="M65" s="45">
        <v>4.1455346139107618E-4</v>
      </c>
      <c r="N65" s="45">
        <v>4.4582482579788696E-2</v>
      </c>
      <c r="O65" s="45">
        <v>3.9016455840997777E-3</v>
      </c>
      <c r="P65" s="45">
        <v>0</v>
      </c>
      <c r="Q65" s="45">
        <v>2.046462298882501E-5</v>
      </c>
      <c r="R65" s="45">
        <v>0</v>
      </c>
      <c r="S65" s="45">
        <v>4.8939118573734675E-2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3.682957627267669E-3</v>
      </c>
      <c r="N66" s="45">
        <v>0</v>
      </c>
      <c r="O66" s="45">
        <v>3.5745653278018708E-5</v>
      </c>
      <c r="P66" s="45">
        <v>1.8649395105446054E-2</v>
      </c>
      <c r="Q66" s="45">
        <v>0</v>
      </c>
      <c r="R66" s="45">
        <v>3.5424948635665032E-4</v>
      </c>
      <c r="S66" s="45">
        <v>2.2722347872345949E-2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0.50976412815731598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1.7133953097794752E-2</v>
      </c>
      <c r="N67" s="45">
        <v>0.13200587284605891</v>
      </c>
      <c r="O67" s="45">
        <v>0</v>
      </c>
      <c r="P67" s="45">
        <v>1.3334137799470014E-4</v>
      </c>
      <c r="Q67" s="45">
        <v>6.0021769280038662E-4</v>
      </c>
      <c r="R67" s="45">
        <v>1.1447542229703345E-4</v>
      </c>
      <c r="S67" s="45">
        <v>0.65975198859425888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4.2390648295704381E-2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2.2403281416876197E-3</v>
      </c>
      <c r="N68" s="45">
        <v>0</v>
      </c>
      <c r="O68" s="45">
        <v>0</v>
      </c>
      <c r="P68" s="45">
        <v>5.9822482070530647E-3</v>
      </c>
      <c r="Q68" s="45">
        <v>4.8497362227048479E-3</v>
      </c>
      <c r="R68" s="45">
        <v>1.1451716591892591E-3</v>
      </c>
      <c r="S68" s="45">
        <v>5.6608132526335453E-2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0.20956157541075737</v>
      </c>
      <c r="F69" s="45">
        <v>0</v>
      </c>
      <c r="G69" s="45">
        <v>0</v>
      </c>
      <c r="H69" s="45">
        <v>0</v>
      </c>
      <c r="I69" s="45">
        <v>1.0231475030936799E-3</v>
      </c>
      <c r="J69" s="45">
        <v>0</v>
      </c>
      <c r="K69" s="45">
        <v>2.222454295970927E-3</v>
      </c>
      <c r="L69" s="45">
        <v>0</v>
      </c>
      <c r="M69" s="45">
        <v>7.0116010176501931E-4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0.21350833731159113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5.4956244815596689E-2</v>
      </c>
      <c r="O70" s="45">
        <v>1.8299902369012244E-6</v>
      </c>
      <c r="P70" s="45">
        <v>2.2328671876531203E-2</v>
      </c>
      <c r="Q70" s="45">
        <v>3.2095536623727439E-4</v>
      </c>
      <c r="R70" s="45">
        <v>5.3027889646699577E-3</v>
      </c>
      <c r="S70" s="45">
        <v>8.2910491013272747E-2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4.5731489715610252E-2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1.6770876377689703E-3</v>
      </c>
      <c r="N71" s="45">
        <v>0</v>
      </c>
      <c r="O71" s="45">
        <v>0</v>
      </c>
      <c r="P71" s="45">
        <v>2.4658993705028998E-3</v>
      </c>
      <c r="Q71" s="45">
        <v>0</v>
      </c>
      <c r="R71" s="45">
        <v>2.8548224346280904E-5</v>
      </c>
      <c r="S71" s="45">
        <v>4.9903024948225294E-2</v>
      </c>
    </row>
    <row r="72" spans="1:19">
      <c r="A72" s="88" t="s">
        <v>282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2.0910924931511587E-2</v>
      </c>
      <c r="N72" s="45">
        <v>0</v>
      </c>
      <c r="O72" s="45">
        <v>4.5205872144871151E-4</v>
      </c>
      <c r="P72" s="45">
        <v>7.4395543012872878E-4</v>
      </c>
      <c r="Q72" s="45">
        <v>1.0789957137189388E-2</v>
      </c>
      <c r="R72" s="45">
        <v>5.2568907039791668E-3</v>
      </c>
      <c r="S72" s="45">
        <v>3.8153786924254973E-2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6.1729452726830836E-3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4.3163265791745786E-4</v>
      </c>
      <c r="N73" s="45">
        <v>0.15199986594510961</v>
      </c>
      <c r="O73" s="45">
        <v>0</v>
      </c>
      <c r="P73" s="45">
        <v>1.7694947073240375E-2</v>
      </c>
      <c r="Q73" s="45">
        <v>4.2694773959295329E-5</v>
      </c>
      <c r="R73" s="45">
        <v>1.5500156947318544E-2</v>
      </c>
      <c r="S73" s="45">
        <v>0.19184224267023708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3.3641751792767849E-5</v>
      </c>
      <c r="N74" s="45">
        <v>9.2302818638771988E-3</v>
      </c>
      <c r="O74" s="45">
        <v>0</v>
      </c>
      <c r="P74" s="45">
        <v>0</v>
      </c>
      <c r="Q74" s="45">
        <v>2.0991882117496474E-3</v>
      </c>
      <c r="R74" s="45">
        <v>0</v>
      </c>
      <c r="S74" s="45">
        <v>1.136311182741423E-2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5.6599793579570346E-3</v>
      </c>
      <c r="N75" s="45">
        <v>2.1049831589010637E-3</v>
      </c>
      <c r="O75" s="45">
        <v>7.4424572275033629E-4</v>
      </c>
      <c r="P75" s="45">
        <v>2.2886803708876968E-4</v>
      </c>
      <c r="Q75" s="45">
        <v>3.4021494582323619E-3</v>
      </c>
      <c r="R75" s="45">
        <v>8.0099541258960016E-4</v>
      </c>
      <c r="S75" s="45">
        <v>1.2941221147521276E-2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2.9589350012870219E-3</v>
      </c>
      <c r="K76" s="45">
        <v>0</v>
      </c>
      <c r="L76" s="45">
        <v>0</v>
      </c>
      <c r="M76" s="45">
        <v>8.6688861886692337E-3</v>
      </c>
      <c r="N76" s="45">
        <v>0</v>
      </c>
      <c r="O76" s="45">
        <v>9.1359318566827663E-2</v>
      </c>
      <c r="P76" s="45">
        <v>0</v>
      </c>
      <c r="Q76" s="45">
        <v>2.1991680224613952E-3</v>
      </c>
      <c r="R76" s="45">
        <v>0</v>
      </c>
      <c r="S76" s="45">
        <v>0.10518630777923832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1.8513993023780984E-3</v>
      </c>
      <c r="G77" s="45">
        <v>0</v>
      </c>
      <c r="H77" s="45">
        <v>0</v>
      </c>
      <c r="I77" s="45">
        <v>0</v>
      </c>
      <c r="J77" s="45">
        <v>0</v>
      </c>
      <c r="K77" s="45">
        <v>7.7077519735169742E-2</v>
      </c>
      <c r="L77" s="45">
        <v>0</v>
      </c>
      <c r="M77" s="45">
        <v>9.719437923501939E-3</v>
      </c>
      <c r="N77" s="45">
        <v>0</v>
      </c>
      <c r="O77" s="45">
        <v>9.9885345703335515E-3</v>
      </c>
      <c r="P77" s="45">
        <v>8.0576250856490006E-4</v>
      </c>
      <c r="Q77" s="45">
        <v>8.4953287862676863E-5</v>
      </c>
      <c r="R77" s="45">
        <v>1.7978698831910833E-5</v>
      </c>
      <c r="S77" s="45">
        <v>9.954558602664676E-2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4.8488314773287494E-2</v>
      </c>
      <c r="L78" s="45">
        <v>0</v>
      </c>
      <c r="M78" s="45">
        <v>2.2517650033115899E-4</v>
      </c>
      <c r="N78" s="45">
        <v>3.2688040214261527E-3</v>
      </c>
      <c r="O78" s="45">
        <v>1.1387189951934218E-2</v>
      </c>
      <c r="P78" s="45">
        <v>2.7182734924169338E-4</v>
      </c>
      <c r="Q78" s="45">
        <v>5.7368558862224694E-3</v>
      </c>
      <c r="R78" s="45">
        <v>4.720772489363867E-4</v>
      </c>
      <c r="S78" s="45">
        <v>6.9850245731377214E-2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3.4312614946601094E-3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4.4229096610415297E-4</v>
      </c>
      <c r="N79" s="45">
        <v>0</v>
      </c>
      <c r="O79" s="45">
        <v>0.32023900129642546</v>
      </c>
      <c r="P79" s="45">
        <v>3.7533821460574934E-2</v>
      </c>
      <c r="Q79" s="45">
        <v>1.4746042923290403E-3</v>
      </c>
      <c r="R79" s="45">
        <v>7.4598495336530846E-5</v>
      </c>
      <c r="S79" s="45">
        <v>0.36319557800543834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1.0947840984994794E-2</v>
      </c>
      <c r="N80" s="45">
        <v>6.3214293540669875E-3</v>
      </c>
      <c r="O80" s="45">
        <v>4.3178411950905993E-3</v>
      </c>
      <c r="P80" s="45">
        <v>6.200299763436945E-5</v>
      </c>
      <c r="Q80" s="45">
        <v>0</v>
      </c>
      <c r="R80" s="45">
        <v>1.6624740679915817E-4</v>
      </c>
      <c r="S80" s="45">
        <v>2.1815361938578803E-2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0.77053306357747431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6.3637006160019993E-3</v>
      </c>
      <c r="N81" s="45">
        <v>1.1082034565790266E-4</v>
      </c>
      <c r="O81" s="45">
        <v>0</v>
      </c>
      <c r="P81" s="45">
        <v>1.4707527462576309E-7</v>
      </c>
      <c r="Q81" s="45">
        <v>2.326847684290978E-3</v>
      </c>
      <c r="R81" s="45">
        <v>1.2213647069540201E-2</v>
      </c>
      <c r="S81" s="45">
        <v>0.79154822636824207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9.1582151927616096E-4</v>
      </c>
      <c r="N82" s="45">
        <v>1.8572113218451314E-3</v>
      </c>
      <c r="O82" s="45">
        <v>6.6180516589486871E-4</v>
      </c>
      <c r="P82" s="45">
        <v>3.6676045254888656E-2</v>
      </c>
      <c r="Q82" s="45">
        <v>0</v>
      </c>
      <c r="R82" s="45">
        <v>3.709839849861396E-4</v>
      </c>
      <c r="S82" s="45">
        <v>4.048186724688918E-2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2.2687771945232305E-3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5.0737839761089309E-2</v>
      </c>
      <c r="L83" s="45">
        <v>0</v>
      </c>
      <c r="M83" s="45">
        <v>0</v>
      </c>
      <c r="N83" s="45">
        <v>0</v>
      </c>
      <c r="O83" s="45">
        <v>3.2590922098947317E-3</v>
      </c>
      <c r="P83" s="45">
        <v>7.8582220167077388E-2</v>
      </c>
      <c r="Q83" s="45">
        <v>2.3700141246751905E-5</v>
      </c>
      <c r="R83" s="45">
        <v>1.7903416454586818E-2</v>
      </c>
      <c r="S83" s="45">
        <v>0.15277504592842206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3.0645951745999209</v>
      </c>
      <c r="M84" s="45">
        <v>0</v>
      </c>
      <c r="N84" s="45">
        <v>0</v>
      </c>
      <c r="O84" s="45">
        <v>0</v>
      </c>
      <c r="P84" s="45">
        <v>2.8692337394886636E-10</v>
      </c>
      <c r="Q84" s="45">
        <v>4.319277909293312E-2</v>
      </c>
      <c r="R84" s="45">
        <v>1.1851378568650262E-4</v>
      </c>
      <c r="S84" s="45">
        <v>3.1079064677654671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1.3826676737091592E-2</v>
      </c>
      <c r="N85" s="45">
        <v>0</v>
      </c>
      <c r="O85" s="45">
        <v>0</v>
      </c>
      <c r="P85" s="45">
        <v>4.7003413249699477E-2</v>
      </c>
      <c r="Q85" s="45">
        <v>0</v>
      </c>
      <c r="R85" s="45">
        <v>0</v>
      </c>
      <c r="S85" s="45">
        <v>6.0830089986787073E-2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8.5055269479223372E-2</v>
      </c>
      <c r="J86" s="45">
        <v>6.2672483613497587E-3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1.1885104869572505E-2</v>
      </c>
      <c r="Q86" s="45">
        <v>2.2591134544768299E-2</v>
      </c>
      <c r="R86" s="45">
        <v>4.9956631243617267E-2</v>
      </c>
      <c r="S86" s="45">
        <v>0.175755388498537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1.8195040370089899E-2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7.0204620294432973E-2</v>
      </c>
      <c r="R87" s="45">
        <v>2.2280501024063426E-4</v>
      </c>
      <c r="S87" s="45">
        <v>8.8622465674760065E-2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2.0500832615176989E-2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1.4087185156554938E-3</v>
      </c>
      <c r="N88" s="45">
        <v>9.0782804403444217E-5</v>
      </c>
      <c r="O88" s="45">
        <v>0</v>
      </c>
      <c r="P88" s="45">
        <v>9.5313883769299501E-2</v>
      </c>
      <c r="Q88" s="45">
        <v>2.769716129336075E-5</v>
      </c>
      <c r="R88" s="45">
        <v>3.2404082306314308E-3</v>
      </c>
      <c r="S88" s="45">
        <v>0.12058232309645689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0.19235611158536692</v>
      </c>
      <c r="M89" s="45">
        <v>1.5983550347709041E-5</v>
      </c>
      <c r="N89" s="45">
        <v>0</v>
      </c>
      <c r="O89" s="45">
        <v>3.7932322050817646E-3</v>
      </c>
      <c r="P89" s="45">
        <v>1.99462873661993E-3</v>
      </c>
      <c r="Q89" s="45">
        <v>0</v>
      </c>
      <c r="R89" s="45">
        <v>0</v>
      </c>
      <c r="S89" s="45">
        <v>0.19815995607741144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1.9236759312110108E-3</v>
      </c>
      <c r="K90" s="45">
        <v>0</v>
      </c>
      <c r="L90" s="45">
        <v>0</v>
      </c>
      <c r="M90" s="45">
        <v>0</v>
      </c>
      <c r="N90" s="45">
        <v>7.7810805381612891E-3</v>
      </c>
      <c r="O90" s="45">
        <v>1.6686990211150832E-2</v>
      </c>
      <c r="P90" s="45">
        <v>4.392748912836808E-3</v>
      </c>
      <c r="Q90" s="45">
        <v>2.08205819299212E-3</v>
      </c>
      <c r="R90" s="45">
        <v>0</v>
      </c>
      <c r="S90" s="45">
        <v>3.2866553786355723E-2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9.0566912207341588E-3</v>
      </c>
      <c r="H91" s="45">
        <v>0.15587768585901229</v>
      </c>
      <c r="I91" s="45">
        <v>0</v>
      </c>
      <c r="J91" s="45">
        <v>8.6481291138157709E-2</v>
      </c>
      <c r="K91" s="45">
        <v>0</v>
      </c>
      <c r="L91" s="45">
        <v>0</v>
      </c>
      <c r="M91" s="45">
        <v>2.3650152892527032E-3</v>
      </c>
      <c r="N91" s="45">
        <v>0</v>
      </c>
      <c r="O91" s="45">
        <v>6.9352135467903864E-4</v>
      </c>
      <c r="P91" s="45">
        <v>3.3639287770084181E-2</v>
      </c>
      <c r="Q91" s="45">
        <v>1.9971162145608345E-3</v>
      </c>
      <c r="R91" s="45">
        <v>0</v>
      </c>
      <c r="S91" s="45">
        <v>0.29011060884647577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6.1365295419798294E-2</v>
      </c>
      <c r="Q92" s="45">
        <v>4.6628656876511743E-3</v>
      </c>
      <c r="R92" s="45">
        <v>0</v>
      </c>
      <c r="S92" s="45">
        <v>6.6028161107446692E-2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1.6682498979609939E-3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1.5239726648554885E-3</v>
      </c>
      <c r="N93" s="45">
        <v>0</v>
      </c>
      <c r="O93" s="45">
        <v>0</v>
      </c>
      <c r="P93" s="45">
        <v>2.4555289843242178E-4</v>
      </c>
      <c r="Q93" s="45">
        <v>2.0252899879321662E-3</v>
      </c>
      <c r="R93" s="45">
        <v>9.4290202227469422E-3</v>
      </c>
      <c r="S93" s="45">
        <v>1.4892085671931454E-2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1.6443496120159384E-2</v>
      </c>
      <c r="N94" s="45">
        <v>4.4641241870149173E-3</v>
      </c>
      <c r="O94" s="45">
        <v>3.453759584974847E-4</v>
      </c>
      <c r="P94" s="45">
        <v>0</v>
      </c>
      <c r="Q94" s="45">
        <v>6.2719182088241787E-2</v>
      </c>
      <c r="R94" s="45">
        <v>0</v>
      </c>
      <c r="S94" s="45">
        <v>8.3972178353924676E-2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0.19621029300477089</v>
      </c>
      <c r="H95" s="45">
        <v>9.713333919430106E-3</v>
      </c>
      <c r="I95" s="45">
        <v>0</v>
      </c>
      <c r="J95" s="45">
        <v>0.38647368912749669</v>
      </c>
      <c r="K95" s="45">
        <v>0</v>
      </c>
      <c r="L95" s="45">
        <v>0</v>
      </c>
      <c r="M95" s="45">
        <v>5.9585817842884303E-3</v>
      </c>
      <c r="N95" s="45">
        <v>0</v>
      </c>
      <c r="O95" s="45">
        <v>6.2066117895764883E-4</v>
      </c>
      <c r="P95" s="45">
        <v>2.8523424564799171E-3</v>
      </c>
      <c r="Q95" s="45">
        <v>6.0938407432257868E-2</v>
      </c>
      <c r="R95" s="45">
        <v>1.9332710853809942E-3</v>
      </c>
      <c r="S95" s="45">
        <v>0.6647005799890664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7.0279044869039353E-3</v>
      </c>
      <c r="N96" s="45">
        <v>0</v>
      </c>
      <c r="O96" s="45">
        <v>0</v>
      </c>
      <c r="P96" s="45">
        <v>2.7105213635980618E-4</v>
      </c>
      <c r="Q96" s="45">
        <v>0</v>
      </c>
      <c r="R96" s="45">
        <v>1.9835478435155096E-3</v>
      </c>
      <c r="S96" s="45">
        <v>9.2825044667748102E-3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3.6505109937934321E-4</v>
      </c>
      <c r="N97" s="45">
        <v>0</v>
      </c>
      <c r="O97" s="45">
        <v>4.1043398446571899E-6</v>
      </c>
      <c r="P97" s="45">
        <v>0</v>
      </c>
      <c r="Q97" s="45">
        <v>1.0160520980251331E-3</v>
      </c>
      <c r="R97" s="45">
        <v>2.9410720335690144E-2</v>
      </c>
      <c r="S97" s="45">
        <v>3.0795927872937057E-2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0.22166484083382398</v>
      </c>
      <c r="K98" s="45">
        <v>4.6495377246709158E-3</v>
      </c>
      <c r="L98" s="45">
        <v>0</v>
      </c>
      <c r="M98" s="45">
        <v>1.9817956717589347E-3</v>
      </c>
      <c r="N98" s="45">
        <v>0</v>
      </c>
      <c r="O98" s="45">
        <v>4.2999943818610609E-2</v>
      </c>
      <c r="P98" s="45">
        <v>0</v>
      </c>
      <c r="Q98" s="45">
        <v>0</v>
      </c>
      <c r="R98" s="45">
        <v>0</v>
      </c>
      <c r="S98" s="45">
        <v>0.27129611804886622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3.8604710192152503E-2</v>
      </c>
      <c r="Q99" s="45">
        <v>0.21264248802794072</v>
      </c>
      <c r="R99" s="45">
        <v>0</v>
      </c>
      <c r="S99" s="45">
        <v>0.25124719822009212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1.6933243132464249E-3</v>
      </c>
      <c r="J100" s="45">
        <v>0</v>
      </c>
      <c r="K100" s="45">
        <v>0</v>
      </c>
      <c r="L100" s="45">
        <v>0</v>
      </c>
      <c r="M100" s="45">
        <v>2.0409076210934352E-3</v>
      </c>
      <c r="N100" s="45">
        <v>3.9055031039580967E-3</v>
      </c>
      <c r="O100" s="45">
        <v>0</v>
      </c>
      <c r="P100" s="45">
        <v>2.5690412354872905E-4</v>
      </c>
      <c r="Q100" s="45">
        <v>4.3618070179447299E-2</v>
      </c>
      <c r="R100" s="45">
        <v>0</v>
      </c>
      <c r="S100" s="45">
        <v>5.151470934129776E-2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3.1933256229774165E-4</v>
      </c>
      <c r="I101" s="45">
        <v>0</v>
      </c>
      <c r="J101" s="45">
        <v>0</v>
      </c>
      <c r="K101" s="45">
        <v>0</v>
      </c>
      <c r="L101" s="45">
        <v>0</v>
      </c>
      <c r="M101" s="45">
        <v>4.4617019530024393E-4</v>
      </c>
      <c r="N101" s="45">
        <v>0.10873401114982872</v>
      </c>
      <c r="O101" s="45">
        <v>4.489588227666097E-3</v>
      </c>
      <c r="P101" s="45">
        <v>0</v>
      </c>
      <c r="Q101" s="45">
        <v>0.15113102732886885</v>
      </c>
      <c r="R101" s="45">
        <v>0</v>
      </c>
      <c r="S101" s="45">
        <v>0.26512012946395913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0.13254904190494798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1.3755308745203809E-2</v>
      </c>
      <c r="N102" s="45">
        <v>1.1123609015350366E-2</v>
      </c>
      <c r="O102" s="45">
        <v>0</v>
      </c>
      <c r="P102" s="45">
        <v>3.469304263843398E-4</v>
      </c>
      <c r="Q102" s="45">
        <v>0</v>
      </c>
      <c r="R102" s="45">
        <v>1.6463271111533118E-4</v>
      </c>
      <c r="S102" s="45">
        <v>0.15793952280299806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1.4510254331412398E-8</v>
      </c>
      <c r="O103" s="45">
        <v>0</v>
      </c>
      <c r="P103" s="45">
        <v>3.5566318847468636E-4</v>
      </c>
      <c r="Q103" s="45">
        <v>6.9547839484007667E-4</v>
      </c>
      <c r="R103" s="45">
        <v>6.1634381356867607E-5</v>
      </c>
      <c r="S103" s="45">
        <v>1.1127904749343998E-3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8.0505876877855487E-3</v>
      </c>
      <c r="I104" s="45">
        <v>3.9814685739976152E-3</v>
      </c>
      <c r="J104" s="45">
        <v>0</v>
      </c>
      <c r="K104" s="45">
        <v>0</v>
      </c>
      <c r="L104" s="45">
        <v>0</v>
      </c>
      <c r="M104" s="45">
        <v>5.1448131616504966E-4</v>
      </c>
      <c r="N104" s="45">
        <v>0</v>
      </c>
      <c r="O104" s="45">
        <v>4.366333908848441E-3</v>
      </c>
      <c r="P104" s="45">
        <v>1.1730138470342766E-3</v>
      </c>
      <c r="Q104" s="45">
        <v>0</v>
      </c>
      <c r="R104" s="45">
        <v>0</v>
      </c>
      <c r="S104" s="45">
        <v>1.8085885333825047E-2</v>
      </c>
    </row>
    <row r="105" spans="1:19">
      <c r="A105" s="88" t="s">
        <v>282</v>
      </c>
      <c r="B105" s="69" t="s">
        <v>145</v>
      </c>
      <c r="C105" s="45">
        <v>4.278104704419361E-5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1.7652312878979615E-5</v>
      </c>
      <c r="N105" s="45">
        <v>0</v>
      </c>
      <c r="O105" s="45">
        <v>3.2168007428090561E-4</v>
      </c>
      <c r="P105" s="45">
        <v>1.2350103848358884E-2</v>
      </c>
      <c r="Q105" s="45">
        <v>1.2540834719681149E-2</v>
      </c>
      <c r="R105" s="45">
        <v>8.3050554016339539E-4</v>
      </c>
      <c r="S105" s="45">
        <v>2.6103557542406008E-2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2.944208166578921E-3</v>
      </c>
      <c r="N106" s="45">
        <v>0</v>
      </c>
      <c r="O106" s="45">
        <v>4.1901416921353185E-2</v>
      </c>
      <c r="P106" s="45">
        <v>2.5573695160623799E-2</v>
      </c>
      <c r="Q106" s="45">
        <v>0</v>
      </c>
      <c r="R106" s="45">
        <v>0</v>
      </c>
      <c r="S106" s="45">
        <v>7.0419320248561235E-2</v>
      </c>
    </row>
    <row r="107" spans="1:19">
      <c r="A107" s="88" t="s">
        <v>282</v>
      </c>
      <c r="B107" s="69" t="s">
        <v>147</v>
      </c>
      <c r="C107" s="45">
        <v>3.131394088149278E-2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4.9338292174905263E-4</v>
      </c>
      <c r="N107" s="45">
        <v>0</v>
      </c>
      <c r="O107" s="45">
        <v>0</v>
      </c>
      <c r="P107" s="45">
        <v>9.6749900818160484E-4</v>
      </c>
      <c r="Q107" s="45">
        <v>2.3944865305258745E-4</v>
      </c>
      <c r="R107" s="45">
        <v>6.0984199555063068E-3</v>
      </c>
      <c r="S107" s="45">
        <v>3.9112691419973089E-2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3.1618479434669666E-7</v>
      </c>
      <c r="N108" s="45">
        <v>1.6652819862189805E-2</v>
      </c>
      <c r="O108" s="45">
        <v>0</v>
      </c>
      <c r="P108" s="45">
        <v>2.3705293284696616E-2</v>
      </c>
      <c r="Q108" s="45">
        <v>0</v>
      </c>
      <c r="R108" s="45">
        <v>0</v>
      </c>
      <c r="S108" s="45">
        <v>4.0358429331682544E-2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3.9660219972237343E-4</v>
      </c>
      <c r="Q109" s="45">
        <v>6.0273188166659608E-4</v>
      </c>
      <c r="R109" s="45">
        <v>0</v>
      </c>
      <c r="S109" s="45">
        <v>9.9933408139207813E-4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5.6604721374866607E-3</v>
      </c>
      <c r="N110" s="45">
        <v>2.5310806721314805E-3</v>
      </c>
      <c r="O110" s="45">
        <v>0</v>
      </c>
      <c r="P110" s="45">
        <v>6.2284147913871379E-5</v>
      </c>
      <c r="Q110" s="45">
        <v>2.3156517072120408E-4</v>
      </c>
      <c r="R110" s="45">
        <v>7.4989339605480154E-5</v>
      </c>
      <c r="S110" s="45">
        <v>8.5603914678529236E-3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0.58545221650392709</v>
      </c>
      <c r="L111" s="45">
        <v>0</v>
      </c>
      <c r="M111" s="45">
        <v>0.10698232389333295</v>
      </c>
      <c r="N111" s="45">
        <v>0</v>
      </c>
      <c r="O111" s="45">
        <v>0</v>
      </c>
      <c r="P111" s="45">
        <v>3.7333489537268338E-2</v>
      </c>
      <c r="Q111" s="45">
        <v>3.1491124577942564E-4</v>
      </c>
      <c r="R111" s="45">
        <v>0</v>
      </c>
      <c r="S111" s="45">
        <v>0.73008294118031358</v>
      </c>
    </row>
    <row r="112" spans="1:19">
      <c r="A112" s="88" t="s">
        <v>282</v>
      </c>
      <c r="B112" s="69" t="s">
        <v>152</v>
      </c>
      <c r="C112" s="45">
        <v>1.1900720847520002E-2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3.8874775469821543E-6</v>
      </c>
      <c r="N112" s="45">
        <v>0</v>
      </c>
      <c r="O112" s="45">
        <v>0</v>
      </c>
      <c r="P112" s="45">
        <v>0</v>
      </c>
      <c r="Q112" s="45">
        <v>6.1510341011916658E-3</v>
      </c>
      <c r="R112" s="45">
        <v>7.2240357107955511E-4</v>
      </c>
      <c r="S112" s="45">
        <v>1.8778045997343895E-2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4.4936181019945565E-3</v>
      </c>
      <c r="O113" s="45">
        <v>0</v>
      </c>
      <c r="P113" s="45">
        <v>0.11689065628135165</v>
      </c>
      <c r="Q113" s="45">
        <v>4.5246096121087653E-4</v>
      </c>
      <c r="R113" s="45">
        <v>0</v>
      </c>
      <c r="S113" s="45">
        <v>0.12183673534455153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1.6440630977201387E-3</v>
      </c>
      <c r="N114" s="45">
        <v>5.1679666403554592E-3</v>
      </c>
      <c r="O114" s="45">
        <v>0</v>
      </c>
      <c r="P114" s="45">
        <v>8.274849163214526E-6</v>
      </c>
      <c r="Q114" s="45">
        <v>0.20607366281204509</v>
      </c>
      <c r="R114" s="45">
        <v>0</v>
      </c>
      <c r="S114" s="45">
        <v>0.2128939673992889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3.0576461591711457E-3</v>
      </c>
      <c r="N115" s="45">
        <v>0</v>
      </c>
      <c r="O115" s="45">
        <v>0</v>
      </c>
      <c r="P115" s="45">
        <v>7.401745916628677E-3</v>
      </c>
      <c r="Q115" s="45">
        <v>0</v>
      </c>
      <c r="R115" s="45">
        <v>0</v>
      </c>
      <c r="S115" s="45">
        <v>1.0459392075802043E-2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1.8353947183040731E-3</v>
      </c>
      <c r="Q116" s="45">
        <v>1.2453416884214974E-3</v>
      </c>
      <c r="R116" s="45">
        <v>4.7326244569383391E-3</v>
      </c>
      <c r="S116" s="45">
        <v>7.8133608636576923E-3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2.3406935454275413E-3</v>
      </c>
      <c r="N117" s="45">
        <v>0</v>
      </c>
      <c r="O117" s="45">
        <v>0</v>
      </c>
      <c r="P117" s="45">
        <v>9.4760470294986909E-2</v>
      </c>
      <c r="Q117" s="45">
        <v>0</v>
      </c>
      <c r="R117" s="45">
        <v>0</v>
      </c>
      <c r="S117" s="45">
        <v>9.7101163840413562E-2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1.6337683393496449E-2</v>
      </c>
      <c r="J118" s="45">
        <v>0</v>
      </c>
      <c r="K118" s="45">
        <v>0.31515637601057589</v>
      </c>
      <c r="L118" s="45">
        <v>0</v>
      </c>
      <c r="M118" s="45">
        <v>0</v>
      </c>
      <c r="N118" s="45">
        <v>0</v>
      </c>
      <c r="O118" s="45">
        <v>0</v>
      </c>
      <c r="P118" s="45">
        <v>0.12238080125069306</v>
      </c>
      <c r="Q118" s="45">
        <v>5.1214704155237989E-3</v>
      </c>
      <c r="R118" s="45">
        <v>7.3524276142613587E-3</v>
      </c>
      <c r="S118" s="45">
        <v>0.46634875868455339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1.4066142460514186E-2</v>
      </c>
      <c r="N119" s="45">
        <v>0</v>
      </c>
      <c r="O119" s="45">
        <v>2.0751221167425449E-4</v>
      </c>
      <c r="P119" s="45">
        <v>0</v>
      </c>
      <c r="Q119" s="45">
        <v>0</v>
      </c>
      <c r="R119" s="45">
        <v>2.1431095794000043E-4</v>
      </c>
      <c r="S119" s="45">
        <v>1.4487965630124222E-2</v>
      </c>
    </row>
    <row r="120" spans="1:19">
      <c r="A120" s="88" t="s">
        <v>282</v>
      </c>
      <c r="B120" s="69" t="s">
        <v>160</v>
      </c>
      <c r="C120" s="45">
        <v>7.9847986824566064E-4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2.8221292650787433E-5</v>
      </c>
      <c r="N120" s="45">
        <v>0</v>
      </c>
      <c r="O120" s="45">
        <v>3.4001309718578732E-3</v>
      </c>
      <c r="P120" s="45">
        <v>1.1301542779493801E-3</v>
      </c>
      <c r="Q120" s="45">
        <v>0</v>
      </c>
      <c r="R120" s="45">
        <v>0</v>
      </c>
      <c r="S120" s="45">
        <v>5.3569864107032572E-3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1.7652888063407257E-2</v>
      </c>
      <c r="N121" s="45">
        <v>0</v>
      </c>
      <c r="O121" s="45">
        <v>2.7449217101964685E-3</v>
      </c>
      <c r="P121" s="45">
        <v>0</v>
      </c>
      <c r="Q121" s="45">
        <v>0</v>
      </c>
      <c r="R121" s="45">
        <v>0</v>
      </c>
      <c r="S121" s="45">
        <v>2.0397809773598397E-2</v>
      </c>
    </row>
    <row r="122" spans="1:19">
      <c r="A122" s="88" t="s">
        <v>282</v>
      </c>
      <c r="B122" s="69" t="s">
        <v>162</v>
      </c>
      <c r="C122" s="45">
        <v>0.20539470921176509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6.2894915068989476E-3</v>
      </c>
      <c r="N122" s="45">
        <v>0</v>
      </c>
      <c r="O122" s="45">
        <v>0</v>
      </c>
      <c r="P122" s="45">
        <v>1.5268284612703908E-3</v>
      </c>
      <c r="Q122" s="45">
        <v>0</v>
      </c>
      <c r="R122" s="45">
        <v>0</v>
      </c>
      <c r="S122" s="45">
        <v>0.21321102917993784</v>
      </c>
    </row>
    <row r="123" spans="1:19">
      <c r="A123" s="88" t="s">
        <v>282</v>
      </c>
      <c r="B123" s="69" t="s">
        <v>163</v>
      </c>
      <c r="C123" s="45">
        <v>3.4858282144112351E-6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1.1114271492029815E-4</v>
      </c>
      <c r="N123" s="45">
        <v>0</v>
      </c>
      <c r="O123" s="45">
        <v>1.4277404911424929E-2</v>
      </c>
      <c r="P123" s="45">
        <v>0</v>
      </c>
      <c r="Q123" s="45">
        <v>1.1569168162197663E-3</v>
      </c>
      <c r="R123" s="45">
        <v>9.358108572699031E-5</v>
      </c>
      <c r="S123" s="45">
        <v>1.5642531356512279E-2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1.8026634623078408E-3</v>
      </c>
      <c r="Q124" s="45">
        <v>3.1394332237733025E-4</v>
      </c>
      <c r="R124" s="45">
        <v>4.7493223938488427E-5</v>
      </c>
      <c r="S124" s="45">
        <v>2.1641000086205509E-3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2.1923987135989975E-3</v>
      </c>
      <c r="Q125" s="45">
        <v>3.2767130739768113E-3</v>
      </c>
      <c r="R125" s="45">
        <v>0</v>
      </c>
      <c r="S125" s="45">
        <v>5.4691117875762529E-3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1.6913722924938313E-4</v>
      </c>
      <c r="N126" s="45">
        <v>0</v>
      </c>
      <c r="O126" s="45">
        <v>0</v>
      </c>
      <c r="P126" s="45">
        <v>7.7816736764075856E-3</v>
      </c>
      <c r="Q126" s="45">
        <v>0</v>
      </c>
      <c r="R126" s="45">
        <v>0</v>
      </c>
      <c r="S126" s="45">
        <v>7.9508109056618537E-3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8.8417120786088543E-2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6.6261878235374994E-2</v>
      </c>
      <c r="N127" s="45">
        <v>1.0168766717249422E-2</v>
      </c>
      <c r="O127" s="45">
        <v>0</v>
      </c>
      <c r="P127" s="45">
        <v>0</v>
      </c>
      <c r="Q127" s="45">
        <v>1.7809829393478083E-5</v>
      </c>
      <c r="R127" s="45">
        <v>0</v>
      </c>
      <c r="S127" s="45">
        <v>0.16486557556811476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1.4640536010190885E-6</v>
      </c>
      <c r="N128" s="45">
        <v>0</v>
      </c>
      <c r="O128" s="45">
        <v>0</v>
      </c>
      <c r="P128" s="45">
        <v>9.8107714040462923E-4</v>
      </c>
      <c r="Q128" s="45">
        <v>4.3710627530835211E-4</v>
      </c>
      <c r="R128" s="45">
        <v>0</v>
      </c>
      <c r="S128" s="45">
        <v>1.4196474693051186E-3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5.8560493260007007E-4</v>
      </c>
      <c r="N129" s="45">
        <v>3.2475829578437754E-5</v>
      </c>
      <c r="O129" s="45">
        <v>0</v>
      </c>
      <c r="P129" s="45">
        <v>0</v>
      </c>
      <c r="Q129" s="45">
        <v>6.5888499273558665E-4</v>
      </c>
      <c r="R129" s="45">
        <v>0</v>
      </c>
      <c r="S129" s="45">
        <v>1.2769657549185354E-3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1.0049224708241766E-3</v>
      </c>
      <c r="N130" s="45">
        <v>0</v>
      </c>
      <c r="O130" s="45">
        <v>0</v>
      </c>
      <c r="P130" s="45">
        <v>1.3951735228383555E-3</v>
      </c>
      <c r="Q130" s="45">
        <v>6.955537664183975E-2</v>
      </c>
      <c r="R130" s="45">
        <v>9.6591333871742791E-5</v>
      </c>
      <c r="S130" s="45">
        <v>7.2052063969366031E-2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5.8553080044716488E-3</v>
      </c>
      <c r="R131" s="45">
        <v>3.1306408150300058E-5</v>
      </c>
      <c r="S131" s="45">
        <v>5.8866144126241693E-3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3.3555280404351073E-2</v>
      </c>
      <c r="Q132" s="45">
        <v>0</v>
      </c>
      <c r="R132" s="45">
        <v>1.0055880860413424E-3</v>
      </c>
      <c r="S132" s="45">
        <v>3.456086849039508E-2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0.17692431004329112</v>
      </c>
      <c r="N134" s="45">
        <v>0</v>
      </c>
      <c r="O134" s="45">
        <v>0</v>
      </c>
      <c r="P134" s="45">
        <v>1.5285941661025149E-3</v>
      </c>
      <c r="Q134" s="45">
        <v>0</v>
      </c>
      <c r="R134" s="45">
        <v>0</v>
      </c>
      <c r="S134" s="45">
        <v>0.17845290420939364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7.8909091839580725E-3</v>
      </c>
      <c r="Q135" s="45">
        <v>2.9802600509594157E-3</v>
      </c>
      <c r="R135" s="45">
        <v>5.8312737714061313E-6</v>
      </c>
      <c r="S135" s="45">
        <v>1.0877000508699552E-2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1.6845992159528755E-3</v>
      </c>
      <c r="R136" s="45">
        <v>2.674996093681159E-4</v>
      </c>
      <c r="S136" s="45">
        <v>1.9520988253205473E-3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5.6444538157816027E-3</v>
      </c>
      <c r="N137" s="45">
        <v>4.0106477915635708E-5</v>
      </c>
      <c r="O137" s="45">
        <v>0</v>
      </c>
      <c r="P137" s="45">
        <v>0</v>
      </c>
      <c r="Q137" s="45">
        <v>0</v>
      </c>
      <c r="R137" s="45">
        <v>0</v>
      </c>
      <c r="S137" s="45">
        <v>5.6845602936874684E-3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1.1506632993685817E-3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3.230842061485717E-4</v>
      </c>
      <c r="Q138" s="45">
        <v>1.5605309656883115E-3</v>
      </c>
      <c r="R138" s="45">
        <v>0</v>
      </c>
      <c r="S138" s="45">
        <v>3.0342784711976378E-3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3.1689348900654224E-3</v>
      </c>
      <c r="O139" s="45">
        <v>0</v>
      </c>
      <c r="P139" s="45">
        <v>2.973209917691122E-3</v>
      </c>
      <c r="Q139" s="45">
        <v>0</v>
      </c>
      <c r="R139" s="45">
        <v>0</v>
      </c>
      <c r="S139" s="45">
        <v>6.1421448077538798E-3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0.24114173877283562</v>
      </c>
      <c r="Q140" s="45">
        <v>0</v>
      </c>
      <c r="R140" s="45">
        <v>0</v>
      </c>
      <c r="S140" s="45">
        <v>0.24114173877283918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0.30939077363340861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0.30939077363341028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3.4644614728425172E-3</v>
      </c>
      <c r="L142" s="45">
        <v>0</v>
      </c>
      <c r="M142" s="45">
        <v>2.6871005483171118E-3</v>
      </c>
      <c r="N142" s="45">
        <v>3.2974126638141144E-4</v>
      </c>
      <c r="O142" s="45">
        <v>0</v>
      </c>
      <c r="P142" s="45">
        <v>1.2816302701779136E-5</v>
      </c>
      <c r="Q142" s="45">
        <v>0</v>
      </c>
      <c r="R142" s="45">
        <v>2.8858496605721484E-6</v>
      </c>
      <c r="S142" s="45">
        <v>6.4970054399040578E-3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2.5041796352454071E-4</v>
      </c>
      <c r="N143" s="45">
        <v>3.7301122278132759E-2</v>
      </c>
      <c r="O143" s="45">
        <v>0</v>
      </c>
      <c r="P143" s="45">
        <v>0</v>
      </c>
      <c r="Q143" s="45">
        <v>3.6345788681244606E-3</v>
      </c>
      <c r="R143" s="45">
        <v>4.0447013489597339E-6</v>
      </c>
      <c r="S143" s="45">
        <v>4.1190163811130276E-2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9.4006855683126389E-4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2.9834347969881492E-6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9.4305199162647568E-4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1.5198241262313061E-3</v>
      </c>
      <c r="N146" s="45">
        <v>2.2288947841286877E-3</v>
      </c>
      <c r="O146" s="45">
        <v>0</v>
      </c>
      <c r="P146" s="45">
        <v>0</v>
      </c>
      <c r="Q146" s="45">
        <v>5.2701009001769883E-3</v>
      </c>
      <c r="R146" s="45">
        <v>4.1505753367587772E-4</v>
      </c>
      <c r="S146" s="45">
        <v>9.4338773442146362E-3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3.2213544898240798E-7</v>
      </c>
      <c r="O147" s="45">
        <v>0</v>
      </c>
      <c r="P147" s="45">
        <v>0</v>
      </c>
      <c r="Q147" s="45">
        <v>0</v>
      </c>
      <c r="R147" s="45">
        <v>0</v>
      </c>
      <c r="S147" s="45">
        <v>3.2213544898240798E-7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2.2827913558565172E-5</v>
      </c>
      <c r="K148" s="45">
        <v>0</v>
      </c>
      <c r="L148" s="45">
        <v>0</v>
      </c>
      <c r="M148" s="45">
        <v>5.0450251483979969E-5</v>
      </c>
      <c r="N148" s="45">
        <v>0.10299726878381588</v>
      </c>
      <c r="O148" s="45">
        <v>8.4881562424810042E-5</v>
      </c>
      <c r="P148" s="45">
        <v>2.3517506125733334E-2</v>
      </c>
      <c r="Q148" s="45">
        <v>4.1952894975771926E-6</v>
      </c>
      <c r="R148" s="45">
        <v>9.6349145536578362E-5</v>
      </c>
      <c r="S148" s="45">
        <v>0.12677347907204961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5.3249393955278279E-2</v>
      </c>
      <c r="N149" s="45">
        <v>0</v>
      </c>
      <c r="O149" s="45">
        <v>0</v>
      </c>
      <c r="P149" s="45">
        <v>4.483061289890955E-2</v>
      </c>
      <c r="Q149" s="45">
        <v>0</v>
      </c>
      <c r="R149" s="45">
        <v>0</v>
      </c>
      <c r="S149" s="45">
        <v>9.80800068541825E-2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2.3447198355244225E-3</v>
      </c>
      <c r="N150" s="45">
        <v>0</v>
      </c>
      <c r="O150" s="45">
        <v>0</v>
      </c>
      <c r="P150" s="45">
        <v>5.6227652484963642E-3</v>
      </c>
      <c r="Q150" s="45">
        <v>7.2421525544186238E-4</v>
      </c>
      <c r="R150" s="45">
        <v>3.1617495637092929E-4</v>
      </c>
      <c r="S150" s="45">
        <v>9.0078752958362429E-3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5.9255006631455664E-3</v>
      </c>
      <c r="K151" s="45">
        <v>0</v>
      </c>
      <c r="L151" s="45">
        <v>0</v>
      </c>
      <c r="M151" s="45">
        <v>1.2717648636955126E-3</v>
      </c>
      <c r="N151" s="45">
        <v>1.1514764163036428E-2</v>
      </c>
      <c r="O151" s="45">
        <v>1.8995863825335135E-3</v>
      </c>
      <c r="P151" s="45">
        <v>1.5582412861743222E-3</v>
      </c>
      <c r="Q151" s="45">
        <v>0</v>
      </c>
      <c r="R151" s="45">
        <v>4.1077869354921859E-5</v>
      </c>
      <c r="S151" s="45">
        <v>2.2210935227938933E-2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1.9334713766028244E-3</v>
      </c>
      <c r="S152" s="45">
        <v>1.9334713766028244E-3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1.5140943575713828E-2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7.9831314788947338E-5</v>
      </c>
      <c r="R153" s="45">
        <v>0</v>
      </c>
      <c r="S153" s="45">
        <v>1.5220774890501332E-2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4.3268344941651549E-3</v>
      </c>
      <c r="N154" s="45">
        <v>0</v>
      </c>
      <c r="O154" s="45">
        <v>0</v>
      </c>
      <c r="P154" s="45">
        <v>6.3982574030063688E-6</v>
      </c>
      <c r="Q154" s="45">
        <v>3.0910189585990899E-3</v>
      </c>
      <c r="R154" s="45">
        <v>1.4521389994897049E-3</v>
      </c>
      <c r="S154" s="45">
        <v>8.8763907096591765E-3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1.5877015823395624E-4</v>
      </c>
      <c r="N155" s="45">
        <v>0</v>
      </c>
      <c r="O155" s="45">
        <v>0</v>
      </c>
      <c r="P155" s="45">
        <v>1.890509596513823E-5</v>
      </c>
      <c r="Q155" s="45">
        <v>0</v>
      </c>
      <c r="R155" s="45">
        <v>0</v>
      </c>
      <c r="S155" s="45">
        <v>1.7767525419998265E-4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6.4476760011624723E-3</v>
      </c>
      <c r="J156" s="45">
        <v>0</v>
      </c>
      <c r="K156" s="45">
        <v>0</v>
      </c>
      <c r="L156" s="45">
        <v>7.1359788828926796E-2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3.427993840467991E-4</v>
      </c>
      <c r="S156" s="45">
        <v>7.8150264214144727E-2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1.2803952039243782E-2</v>
      </c>
      <c r="N157" s="45">
        <v>0</v>
      </c>
      <c r="O157" s="45">
        <v>0</v>
      </c>
      <c r="P157" s="45">
        <v>1.0643995915344817E-3</v>
      </c>
      <c r="Q157" s="45">
        <v>1.3068530221440611E-3</v>
      </c>
      <c r="R157" s="45">
        <v>0</v>
      </c>
      <c r="S157" s="45">
        <v>1.517520465291966E-2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2.2649099590843491E-4</v>
      </c>
      <c r="Q158" s="45">
        <v>0</v>
      </c>
      <c r="R158" s="45">
        <v>0</v>
      </c>
      <c r="S158" s="45">
        <v>2.2649099590665855E-4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8.9550682358385814E-5</v>
      </c>
      <c r="N159" s="45">
        <v>0</v>
      </c>
      <c r="O159" s="45">
        <v>0</v>
      </c>
      <c r="P159" s="45">
        <v>0</v>
      </c>
      <c r="Q159" s="45">
        <v>3.3705802167105503E-6</v>
      </c>
      <c r="R159" s="45">
        <v>0</v>
      </c>
      <c r="S159" s="45">
        <v>9.2921262570655472E-5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4.5831079797942209E-7</v>
      </c>
      <c r="P160" s="45">
        <v>5.4938967079003476E-3</v>
      </c>
      <c r="Q160" s="45">
        <v>1.8735499818234302E-8</v>
      </c>
      <c r="R160" s="45">
        <v>0</v>
      </c>
      <c r="S160" s="45">
        <v>5.4943737541961468E-3</v>
      </c>
    </row>
    <row r="161" spans="1:19">
      <c r="A161" s="88" t="s">
        <v>282</v>
      </c>
      <c r="B161" s="69" t="s">
        <v>201</v>
      </c>
      <c r="C161" s="45">
        <v>3.4147429512001004E-2</v>
      </c>
      <c r="D161" s="45">
        <v>6.3207006349091654E-3</v>
      </c>
      <c r="E161" s="45">
        <v>0.46829644237903623</v>
      </c>
      <c r="F161" s="45">
        <v>0</v>
      </c>
      <c r="G161" s="45">
        <v>6.5625535765696519E-3</v>
      </c>
      <c r="H161" s="45">
        <v>2.3828905108718129E-2</v>
      </c>
      <c r="I161" s="45">
        <v>0</v>
      </c>
      <c r="J161" s="45">
        <v>0</v>
      </c>
      <c r="K161" s="45">
        <v>0.26618367238202056</v>
      </c>
      <c r="L161" s="45">
        <v>4.75022460445782E-2</v>
      </c>
      <c r="M161" s="45">
        <v>0.13942957456093286</v>
      </c>
      <c r="N161" s="45">
        <v>0.22400094043459151</v>
      </c>
      <c r="O161" s="45">
        <v>0.15433280478232669</v>
      </c>
      <c r="P161" s="45">
        <v>0.2476980434381435</v>
      </c>
      <c r="Q161" s="45">
        <v>2.0477099603973592E-2</v>
      </c>
      <c r="R161" s="45">
        <v>4.3133773322815649E-2</v>
      </c>
      <c r="S161" s="45">
        <v>1.6819141857806201</v>
      </c>
    </row>
    <row r="162" spans="1:19">
      <c r="A162" s="88" t="s">
        <v>282</v>
      </c>
      <c r="B162" s="69" t="s">
        <v>202</v>
      </c>
      <c r="C162" s="45">
        <v>5.9901851314714261E-5</v>
      </c>
      <c r="D162" s="45">
        <v>3.8890098056120204E-3</v>
      </c>
      <c r="E162" s="45">
        <v>5.6256059974835182E-6</v>
      </c>
      <c r="F162" s="45">
        <v>5.5375988796447118E-2</v>
      </c>
      <c r="G162" s="45">
        <v>0.29815789369995516</v>
      </c>
      <c r="H162" s="45">
        <v>1.1674943362413592E-3</v>
      </c>
      <c r="I162" s="45">
        <v>2.9318898776772906E-2</v>
      </c>
      <c r="J162" s="45">
        <v>0</v>
      </c>
      <c r="K162" s="45">
        <v>5.9117782229490601E-2</v>
      </c>
      <c r="L162" s="45">
        <v>0</v>
      </c>
      <c r="M162" s="45">
        <v>9.1149398136647797E-2</v>
      </c>
      <c r="N162" s="45">
        <v>0.16731507336895524</v>
      </c>
      <c r="O162" s="45">
        <v>2.0243971149933149E-2</v>
      </c>
      <c r="P162" s="45">
        <v>0.24553342407302647</v>
      </c>
      <c r="Q162" s="45">
        <v>1.331868403444858E-2</v>
      </c>
      <c r="R162" s="45">
        <v>5.4926799078928612E-2</v>
      </c>
      <c r="S162" s="45">
        <v>1.0395799449437675</v>
      </c>
    </row>
    <row r="163" spans="1:19">
      <c r="A163" s="88" t="s">
        <v>282</v>
      </c>
      <c r="B163" s="69" t="s">
        <v>203</v>
      </c>
      <c r="C163" s="45">
        <v>2.1382404298838642E-3</v>
      </c>
      <c r="D163" s="45">
        <v>1.577101986118667</v>
      </c>
      <c r="E163" s="45">
        <v>0</v>
      </c>
      <c r="F163" s="45">
        <v>0</v>
      </c>
      <c r="G163" s="45">
        <v>0.26440950690305787</v>
      </c>
      <c r="H163" s="45">
        <v>0</v>
      </c>
      <c r="I163" s="45">
        <v>4.4680589687751349E-2</v>
      </c>
      <c r="J163" s="45">
        <v>0</v>
      </c>
      <c r="K163" s="45">
        <v>5.044403829712607E-4</v>
      </c>
      <c r="L163" s="45">
        <v>0.18245444974233749</v>
      </c>
      <c r="M163" s="45">
        <v>0.25140072320761631</v>
      </c>
      <c r="N163" s="45">
        <v>9.2615893871116572E-2</v>
      </c>
      <c r="O163" s="45">
        <v>4.7168598926310423E-3</v>
      </c>
      <c r="P163" s="45">
        <v>0.1626895622756086</v>
      </c>
      <c r="Q163" s="45">
        <v>8.6427536334698907E-3</v>
      </c>
      <c r="R163" s="45">
        <v>8.1912271106661994E-2</v>
      </c>
      <c r="S163" s="45">
        <v>2.6732672772517745</v>
      </c>
    </row>
    <row r="164" spans="1:19">
      <c r="A164" s="88" t="s">
        <v>282</v>
      </c>
      <c r="B164" s="69" t="s">
        <v>204</v>
      </c>
      <c r="C164" s="45">
        <v>9.7558623227689267E-6</v>
      </c>
      <c r="D164" s="45">
        <v>0</v>
      </c>
      <c r="E164" s="45">
        <v>1.128822639666538E-2</v>
      </c>
      <c r="F164" s="45">
        <v>0</v>
      </c>
      <c r="G164" s="45">
        <v>0</v>
      </c>
      <c r="H164" s="45">
        <v>0</v>
      </c>
      <c r="I164" s="45">
        <v>2.6456250544212301E-3</v>
      </c>
      <c r="J164" s="45">
        <v>1.1987240320305848E-3</v>
      </c>
      <c r="K164" s="45">
        <v>2.2357484671544192E-2</v>
      </c>
      <c r="L164" s="45">
        <v>0.10814905999578883</v>
      </c>
      <c r="M164" s="45">
        <v>0.11428427722408196</v>
      </c>
      <c r="N164" s="45">
        <v>8.5909426752905915E-2</v>
      </c>
      <c r="O164" s="45">
        <v>3.1249567342698015E-2</v>
      </c>
      <c r="P164" s="45">
        <v>0.19464132984928639</v>
      </c>
      <c r="Q164" s="45">
        <v>8.6801936439602212E-3</v>
      </c>
      <c r="R164" s="45">
        <v>3.0413832351061654E-2</v>
      </c>
      <c r="S164" s="45">
        <v>0.61082750317677181</v>
      </c>
    </row>
    <row r="165" spans="1:19">
      <c r="A165" s="88" t="s">
        <v>282</v>
      </c>
      <c r="B165" s="69" t="s">
        <v>205</v>
      </c>
      <c r="C165" s="45">
        <v>1.5534145750079054E-4</v>
      </c>
      <c r="D165" s="45">
        <v>0</v>
      </c>
      <c r="E165" s="45">
        <v>3.7603384683309038E-3</v>
      </c>
      <c r="F165" s="45">
        <v>2.7299524102133432E-3</v>
      </c>
      <c r="G165" s="45">
        <v>3.2960904154450077E-2</v>
      </c>
      <c r="H165" s="45">
        <v>0</v>
      </c>
      <c r="I165" s="45">
        <v>0</v>
      </c>
      <c r="J165" s="45">
        <v>5.2474134924905602E-2</v>
      </c>
      <c r="K165" s="45">
        <v>0.19410201324564991</v>
      </c>
      <c r="L165" s="45">
        <v>0.11885067821106432</v>
      </c>
      <c r="M165" s="45">
        <v>7.229211059273144E-2</v>
      </c>
      <c r="N165" s="45">
        <v>5.4418834251097614E-2</v>
      </c>
      <c r="O165" s="45">
        <v>1.8595937911483063E-3</v>
      </c>
      <c r="P165" s="45">
        <v>9.1395689105075562E-2</v>
      </c>
      <c r="Q165" s="45">
        <v>1.5536827560103106E-4</v>
      </c>
      <c r="R165" s="45">
        <v>5.0147590819156207E-3</v>
      </c>
      <c r="S165" s="45">
        <v>0.63016971796969301</v>
      </c>
    </row>
    <row r="166" spans="1:19">
      <c r="A166" s="88" t="s">
        <v>282</v>
      </c>
      <c r="B166" s="69" t="s">
        <v>206</v>
      </c>
      <c r="C166" s="45">
        <v>0</v>
      </c>
      <c r="D166" s="45">
        <v>0</v>
      </c>
      <c r="E166" s="45">
        <v>2.4167603793935566E-2</v>
      </c>
      <c r="F166" s="45">
        <v>0</v>
      </c>
      <c r="G166" s="45">
        <v>0.63651077573627735</v>
      </c>
      <c r="H166" s="45">
        <v>0</v>
      </c>
      <c r="I166" s="45">
        <v>8.8580578538585142E-3</v>
      </c>
      <c r="J166" s="45">
        <v>0</v>
      </c>
      <c r="K166" s="45">
        <v>3.1663155900332418E-2</v>
      </c>
      <c r="L166" s="45">
        <v>0.72509232088507503</v>
      </c>
      <c r="M166" s="45">
        <v>8.1150500870366571E-2</v>
      </c>
      <c r="N166" s="45">
        <v>1.0705560476983678E-2</v>
      </c>
      <c r="O166" s="45">
        <v>4.0201458636886622E-2</v>
      </c>
      <c r="P166" s="45">
        <v>0.10086704167374627</v>
      </c>
      <c r="Q166" s="45">
        <v>9.3618589025914467E-3</v>
      </c>
      <c r="R166" s="45">
        <v>4.8367016830326293E-3</v>
      </c>
      <c r="S166" s="45">
        <v>1.6734150364130826</v>
      </c>
    </row>
    <row r="167" spans="1:19">
      <c r="A167" s="88" t="s">
        <v>282</v>
      </c>
      <c r="B167" s="69" t="s">
        <v>207</v>
      </c>
      <c r="C167" s="45">
        <v>0</v>
      </c>
      <c r="D167" s="45">
        <v>0</v>
      </c>
      <c r="E167" s="45">
        <v>2.3449532344907986E-3</v>
      </c>
      <c r="F167" s="45">
        <v>4.2485517125701477E-2</v>
      </c>
      <c r="G167" s="45">
        <v>2.8653470479504506E-2</v>
      </c>
      <c r="H167" s="45">
        <v>0</v>
      </c>
      <c r="I167" s="45">
        <v>0</v>
      </c>
      <c r="J167" s="45">
        <v>9.0471826850635484E-3</v>
      </c>
      <c r="K167" s="45">
        <v>4.5009641430594716E-2</v>
      </c>
      <c r="L167" s="45">
        <v>4.52574930282168E-3</v>
      </c>
      <c r="M167" s="45">
        <v>2.1794328490938764E-2</v>
      </c>
      <c r="N167" s="45">
        <v>1.789423153304881E-3</v>
      </c>
      <c r="O167" s="45">
        <v>1.4427572629616137E-4</v>
      </c>
      <c r="P167" s="45">
        <v>6.6196170826963829E-2</v>
      </c>
      <c r="Q167" s="45">
        <v>3.3919304089516933E-2</v>
      </c>
      <c r="R167" s="45">
        <v>1.2014694931011149E-2</v>
      </c>
      <c r="S167" s="45">
        <v>0.26792471147620489</v>
      </c>
    </row>
    <row r="168" spans="1:19">
      <c r="A168" s="88" t="s">
        <v>282</v>
      </c>
      <c r="B168" s="69" t="s">
        <v>208</v>
      </c>
      <c r="C168" s="45">
        <v>3.7246437623222328E-3</v>
      </c>
      <c r="D168" s="45">
        <v>0</v>
      </c>
      <c r="E168" s="45">
        <v>8.6082028442202585E-4</v>
      </c>
      <c r="F168" s="45">
        <v>0.10898714584601876</v>
      </c>
      <c r="G168" s="45">
        <v>0</v>
      </c>
      <c r="H168" s="45">
        <v>0</v>
      </c>
      <c r="I168" s="45">
        <v>2.3819220250897999E-4</v>
      </c>
      <c r="J168" s="45">
        <v>2.8277864874737269E-4</v>
      </c>
      <c r="K168" s="45">
        <v>0</v>
      </c>
      <c r="L168" s="45">
        <v>0.3123602477755405</v>
      </c>
      <c r="M168" s="45">
        <v>0.1632390511111641</v>
      </c>
      <c r="N168" s="45">
        <v>6.7488373997242945E-2</v>
      </c>
      <c r="O168" s="45">
        <v>6.7392562861701144E-4</v>
      </c>
      <c r="P168" s="45">
        <v>7.1480474999318311E-2</v>
      </c>
      <c r="Q168" s="45">
        <v>2.6200005653919556E-2</v>
      </c>
      <c r="R168" s="45">
        <v>2.6890943154209701E-3</v>
      </c>
      <c r="S168" s="45">
        <v>0.75822475422523894</v>
      </c>
    </row>
    <row r="169" spans="1:19">
      <c r="A169" s="88" t="s">
        <v>282</v>
      </c>
      <c r="B169" s="69" t="s">
        <v>209</v>
      </c>
      <c r="C169" s="45">
        <v>0</v>
      </c>
      <c r="D169" s="45">
        <v>5.6002230196731562E-2</v>
      </c>
      <c r="E169" s="45">
        <v>0</v>
      </c>
      <c r="F169" s="45">
        <v>0.10848024082926955</v>
      </c>
      <c r="G169" s="45">
        <v>1.1121653822715238E-2</v>
      </c>
      <c r="H169" s="45">
        <v>0</v>
      </c>
      <c r="I169" s="45">
        <v>0</v>
      </c>
      <c r="J169" s="45">
        <v>2.4273772484439959E-4</v>
      </c>
      <c r="K169" s="45">
        <v>0</v>
      </c>
      <c r="L169" s="45">
        <v>5.5521528506830009E-4</v>
      </c>
      <c r="M169" s="45">
        <v>2.160090401700776E-2</v>
      </c>
      <c r="N169" s="45">
        <v>2.3081957190676849E-2</v>
      </c>
      <c r="O169" s="45">
        <v>8.4381298498421575E-3</v>
      </c>
      <c r="P169" s="45">
        <v>0.11254033375267092</v>
      </c>
      <c r="Q169" s="45">
        <v>3.5410265508715177E-3</v>
      </c>
      <c r="R169" s="45">
        <v>1.0057100943285491E-2</v>
      </c>
      <c r="S169" s="45">
        <v>0.3556615301629904</v>
      </c>
    </row>
    <row r="170" spans="1:19">
      <c r="A170" s="88" t="s">
        <v>282</v>
      </c>
      <c r="B170" s="69" t="s">
        <v>210</v>
      </c>
      <c r="C170" s="45">
        <v>0</v>
      </c>
      <c r="D170" s="45">
        <v>0</v>
      </c>
      <c r="E170" s="45">
        <v>2.7043420692476339E-2</v>
      </c>
      <c r="F170" s="45">
        <v>1.5002532799304191E-3</v>
      </c>
      <c r="G170" s="45">
        <v>0</v>
      </c>
      <c r="H170" s="45">
        <v>0</v>
      </c>
      <c r="I170" s="45">
        <v>9.7763017720131629E-6</v>
      </c>
      <c r="J170" s="45">
        <v>4.7953758630953969E-2</v>
      </c>
      <c r="K170" s="45">
        <v>0</v>
      </c>
      <c r="L170" s="45">
        <v>0</v>
      </c>
      <c r="M170" s="45">
        <v>1.8189224824407546E-2</v>
      </c>
      <c r="N170" s="45">
        <v>7.9987322781969183E-3</v>
      </c>
      <c r="O170" s="45">
        <v>1.0998343935402222E-3</v>
      </c>
      <c r="P170" s="45">
        <v>0.11862982492887131</v>
      </c>
      <c r="Q170" s="45">
        <v>4.2167634422773936E-4</v>
      </c>
      <c r="R170" s="45">
        <v>4.6786437421124205E-2</v>
      </c>
      <c r="S170" s="45">
        <v>0.26963293909549435</v>
      </c>
    </row>
    <row r="171" spans="1:19">
      <c r="A171" s="88" t="s">
        <v>282</v>
      </c>
      <c r="B171" s="69" t="s">
        <v>211</v>
      </c>
      <c r="C171" s="45">
        <v>3.3650700045967374E-4</v>
      </c>
      <c r="D171" s="45">
        <v>0</v>
      </c>
      <c r="E171" s="45">
        <v>7.2663938002522244E-2</v>
      </c>
      <c r="F171" s="45">
        <v>0</v>
      </c>
      <c r="G171" s="45">
        <v>0</v>
      </c>
      <c r="H171" s="45">
        <v>0</v>
      </c>
      <c r="I171" s="45">
        <v>7.6731374593419499E-4</v>
      </c>
      <c r="J171" s="45">
        <v>2.3296294414200558E-2</v>
      </c>
      <c r="K171" s="45">
        <v>8.3503630541654772E-3</v>
      </c>
      <c r="L171" s="45">
        <v>8.7011817620386012E-4</v>
      </c>
      <c r="M171" s="45">
        <v>3.2936669417559017E-2</v>
      </c>
      <c r="N171" s="45">
        <v>7.4536059600127658E-4</v>
      </c>
      <c r="O171" s="45">
        <v>7.4038620494485397E-3</v>
      </c>
      <c r="P171" s="45">
        <v>9.3502229104655221E-2</v>
      </c>
      <c r="Q171" s="45">
        <v>2.2247972930522497E-3</v>
      </c>
      <c r="R171" s="45">
        <v>2.8961939290312877E-3</v>
      </c>
      <c r="S171" s="45">
        <v>0.24599364678323354</v>
      </c>
    </row>
    <row r="172" spans="1:19">
      <c r="A172" s="88" t="s">
        <v>282</v>
      </c>
      <c r="B172" s="69" t="s">
        <v>212</v>
      </c>
      <c r="C172" s="45">
        <v>0</v>
      </c>
      <c r="D172" s="45">
        <v>7.08200972763251E-5</v>
      </c>
      <c r="E172" s="45">
        <v>2.47378908401652E-4</v>
      </c>
      <c r="F172" s="45">
        <v>0</v>
      </c>
      <c r="G172" s="45">
        <v>0</v>
      </c>
      <c r="H172" s="45">
        <v>8.0591501570519419E-3</v>
      </c>
      <c r="I172" s="45">
        <v>6.2629791175365934E-3</v>
      </c>
      <c r="J172" s="45">
        <v>0</v>
      </c>
      <c r="K172" s="45">
        <v>0</v>
      </c>
      <c r="L172" s="45">
        <v>0.45381521008289205</v>
      </c>
      <c r="M172" s="45">
        <v>6.4434208026735718E-3</v>
      </c>
      <c r="N172" s="45">
        <v>2.8121669117115999E-3</v>
      </c>
      <c r="O172" s="45">
        <v>2.7504646044470338E-2</v>
      </c>
      <c r="P172" s="45">
        <v>5.2492300857847951E-2</v>
      </c>
      <c r="Q172" s="45">
        <v>2.4186610206231585E-3</v>
      </c>
      <c r="R172" s="45">
        <v>6.5502172098774736E-4</v>
      </c>
      <c r="S172" s="45">
        <v>0.56078175572146449</v>
      </c>
    </row>
    <row r="173" spans="1:19">
      <c r="A173" s="88" t="s">
        <v>282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2.4814860140613959E-2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6.1588726297134855E-3</v>
      </c>
      <c r="N173" s="45">
        <v>2.9560439393456761E-3</v>
      </c>
      <c r="O173" s="45">
        <v>1.374342521966998E-4</v>
      </c>
      <c r="P173" s="45">
        <v>6.0126705750594311E-2</v>
      </c>
      <c r="Q173" s="45">
        <v>5.2069926699482849E-3</v>
      </c>
      <c r="R173" s="45">
        <v>4.2630134564465294E-3</v>
      </c>
      <c r="S173" s="45">
        <v>0.10366392283886938</v>
      </c>
    </row>
    <row r="174" spans="1:19">
      <c r="A174" s="88" t="s">
        <v>282</v>
      </c>
      <c r="B174" s="69" t="s">
        <v>214</v>
      </c>
      <c r="C174" s="45">
        <v>3.0875177694766887E-4</v>
      </c>
      <c r="D174" s="45">
        <v>2.3410256451583678E-5</v>
      </c>
      <c r="E174" s="45">
        <v>0</v>
      </c>
      <c r="F174" s="45">
        <v>7.1405841528928704E-3</v>
      </c>
      <c r="G174" s="45">
        <v>0</v>
      </c>
      <c r="H174" s="45">
        <v>0</v>
      </c>
      <c r="I174" s="45">
        <v>5.4043938052528162E-6</v>
      </c>
      <c r="J174" s="45">
        <v>1.9535694283382865E-2</v>
      </c>
      <c r="K174" s="45">
        <v>7.0585535083833584E-4</v>
      </c>
      <c r="L174" s="45">
        <v>8.942014819967703E-2</v>
      </c>
      <c r="M174" s="45">
        <v>1.8132622474967164E-2</v>
      </c>
      <c r="N174" s="45">
        <v>2.1508177062656841E-3</v>
      </c>
      <c r="O174" s="45">
        <v>8.0411953970571659E-5</v>
      </c>
      <c r="P174" s="45">
        <v>1.019098013990849E-2</v>
      </c>
      <c r="Q174" s="45">
        <v>2.2089379370713313E-3</v>
      </c>
      <c r="R174" s="45">
        <v>1.2044919594180747E-3</v>
      </c>
      <c r="S174" s="45">
        <v>0.15110811058559648</v>
      </c>
    </row>
    <row r="175" spans="1:19">
      <c r="A175" s="88" t="s">
        <v>282</v>
      </c>
      <c r="B175" s="69" t="s">
        <v>215</v>
      </c>
      <c r="C175" s="45">
        <v>2.2682312767649537E-3</v>
      </c>
      <c r="D175" s="45">
        <v>1.2864343865715E-5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2.3062978468436857E-2</v>
      </c>
      <c r="N175" s="45">
        <v>2.0683536726018303E-4</v>
      </c>
      <c r="O175" s="45">
        <v>4.9736716255965874E-5</v>
      </c>
      <c r="P175" s="45">
        <v>1.4492314805224282E-2</v>
      </c>
      <c r="Q175" s="45">
        <v>3.0062748161441277E-4</v>
      </c>
      <c r="R175" s="45">
        <v>4.1271844416752579E-3</v>
      </c>
      <c r="S175" s="45">
        <v>4.452077290110168E-2</v>
      </c>
    </row>
    <row r="176" spans="1:19">
      <c r="A176" s="88" t="s">
        <v>282</v>
      </c>
      <c r="B176" s="69" t="s">
        <v>216</v>
      </c>
      <c r="C176" s="45">
        <v>0</v>
      </c>
      <c r="D176" s="45">
        <v>9.6159339973578284E-4</v>
      </c>
      <c r="E176" s="45">
        <v>1.3361324727889645E-4</v>
      </c>
      <c r="F176" s="45">
        <v>6.0414964793054082E-3</v>
      </c>
      <c r="G176" s="45">
        <v>0</v>
      </c>
      <c r="H176" s="45">
        <v>0</v>
      </c>
      <c r="I176" s="45">
        <v>0</v>
      </c>
      <c r="J176" s="45">
        <v>0</v>
      </c>
      <c r="K176" s="45">
        <v>3.8407160929023298E-2</v>
      </c>
      <c r="L176" s="45">
        <v>0</v>
      </c>
      <c r="M176" s="45">
        <v>2.6134488373988241E-2</v>
      </c>
      <c r="N176" s="45">
        <v>0</v>
      </c>
      <c r="O176" s="45">
        <v>3.1899369686221313E-3</v>
      </c>
      <c r="P176" s="45">
        <v>4.323684151994911E-3</v>
      </c>
      <c r="Q176" s="45">
        <v>3.8977310395527098E-4</v>
      </c>
      <c r="R176" s="45">
        <v>4.5576607515229739E-4</v>
      </c>
      <c r="S176" s="45">
        <v>8.0037512729049354E-2</v>
      </c>
    </row>
    <row r="177" spans="1:19">
      <c r="A177" s="88" t="s">
        <v>282</v>
      </c>
      <c r="B177" s="69" t="s">
        <v>217</v>
      </c>
      <c r="C177" s="45">
        <v>0</v>
      </c>
      <c r="D177" s="45">
        <v>4.1796066061472459E-6</v>
      </c>
      <c r="E177" s="45">
        <v>0</v>
      </c>
      <c r="F177" s="45">
        <v>7.1471205828455453E-2</v>
      </c>
      <c r="G177" s="45">
        <v>0</v>
      </c>
      <c r="H177" s="45">
        <v>0</v>
      </c>
      <c r="I177" s="45">
        <v>0.11469192719788013</v>
      </c>
      <c r="J177" s="45">
        <v>0</v>
      </c>
      <c r="K177" s="45">
        <v>1.9555681418648163E-5</v>
      </c>
      <c r="L177" s="45">
        <v>0</v>
      </c>
      <c r="M177" s="45">
        <v>1.9932937015263441E-3</v>
      </c>
      <c r="N177" s="45">
        <v>0.14314829374727056</v>
      </c>
      <c r="O177" s="45">
        <v>1.7541636897628887E-3</v>
      </c>
      <c r="P177" s="45">
        <v>6.5676072238147754E-3</v>
      </c>
      <c r="Q177" s="45">
        <v>2.1559019615846609E-4</v>
      </c>
      <c r="R177" s="45">
        <v>6.3895130210767093E-5</v>
      </c>
      <c r="S177" s="45">
        <v>0.33992971200310507</v>
      </c>
    </row>
    <row r="178" spans="1:19">
      <c r="A178" s="88" t="s">
        <v>282</v>
      </c>
      <c r="B178" s="69" t="s">
        <v>218</v>
      </c>
      <c r="C178" s="45">
        <v>1.9201783154166263E-2</v>
      </c>
      <c r="D178" s="45">
        <v>3.2436107840716488E-4</v>
      </c>
      <c r="E178" s="45">
        <v>0</v>
      </c>
      <c r="F178" s="45">
        <v>0</v>
      </c>
      <c r="G178" s="45">
        <v>0</v>
      </c>
      <c r="H178" s="45">
        <v>0</v>
      </c>
      <c r="I178" s="45">
        <v>1.5959892592396496E-3</v>
      </c>
      <c r="J178" s="45">
        <v>0</v>
      </c>
      <c r="K178" s="45">
        <v>0</v>
      </c>
      <c r="L178" s="45">
        <v>0</v>
      </c>
      <c r="M178" s="45">
        <v>8.9460755460901709E-5</v>
      </c>
      <c r="N178" s="45">
        <v>9.2953527397678926E-3</v>
      </c>
      <c r="O178" s="45">
        <v>4.0212310308263E-6</v>
      </c>
      <c r="P178" s="45">
        <v>0.12920090520097105</v>
      </c>
      <c r="Q178" s="45">
        <v>1.0593002979602417E-2</v>
      </c>
      <c r="R178" s="45">
        <v>5.8674824152049609E-4</v>
      </c>
      <c r="S178" s="45">
        <v>0.17089162464016994</v>
      </c>
    </row>
    <row r="179" spans="1:19">
      <c r="A179" s="88" t="s">
        <v>282</v>
      </c>
      <c r="B179" s="69" t="s">
        <v>219</v>
      </c>
      <c r="C179" s="45">
        <v>4.2202505842752203E-3</v>
      </c>
      <c r="D179" s="45">
        <v>0.27572963471455481</v>
      </c>
      <c r="E179" s="45">
        <v>4.0605421380845996E-7</v>
      </c>
      <c r="F179" s="45">
        <v>0.21702818233837107</v>
      </c>
      <c r="G179" s="45">
        <v>1.1115589834700401E-3</v>
      </c>
      <c r="H179" s="45">
        <v>0</v>
      </c>
      <c r="I179" s="45">
        <v>2.4386469226460594E-2</v>
      </c>
      <c r="J179" s="45">
        <v>0</v>
      </c>
      <c r="K179" s="45">
        <v>4.3485527707975979E-3</v>
      </c>
      <c r="L179" s="45">
        <v>7.4833288852396151E-3</v>
      </c>
      <c r="M179" s="45">
        <v>2.2511247162020354E-2</v>
      </c>
      <c r="N179" s="45">
        <v>5.0260420867657807E-2</v>
      </c>
      <c r="O179" s="45">
        <v>2.1905093690846256E-2</v>
      </c>
      <c r="P179" s="45">
        <v>0.15676391526198952</v>
      </c>
      <c r="Q179" s="45">
        <v>3.1309479113852401E-2</v>
      </c>
      <c r="R179" s="45">
        <v>1.9072350324668363E-2</v>
      </c>
      <c r="S179" s="45">
        <v>0.83613088997840634</v>
      </c>
    </row>
    <row r="180" spans="1:19">
      <c r="A180" s="88" t="s">
        <v>282</v>
      </c>
      <c r="B180" s="69" t="s">
        <v>220</v>
      </c>
      <c r="C180" s="45">
        <v>2.3176560692014514E-2</v>
      </c>
      <c r="D180" s="45">
        <v>6.3745397041126139E-3</v>
      </c>
      <c r="E180" s="45">
        <v>2.9226526726378044E-3</v>
      </c>
      <c r="F180" s="45">
        <v>2.2145247717304528E-3</v>
      </c>
      <c r="G180" s="45">
        <v>0</v>
      </c>
      <c r="H180" s="45">
        <v>0</v>
      </c>
      <c r="I180" s="45">
        <v>6.5695120675368646E-4</v>
      </c>
      <c r="J180" s="45">
        <v>1.0739843504858904E-4</v>
      </c>
      <c r="K180" s="45">
        <v>0</v>
      </c>
      <c r="L180" s="45">
        <v>0</v>
      </c>
      <c r="M180" s="45">
        <v>8.493735114585732E-3</v>
      </c>
      <c r="N180" s="45">
        <v>2.415916057830092E-2</v>
      </c>
      <c r="O180" s="45">
        <v>1.6298758160759874E-4</v>
      </c>
      <c r="P180" s="45">
        <v>2.8363314613020663E-2</v>
      </c>
      <c r="Q180" s="45">
        <v>9.6097655153326578E-4</v>
      </c>
      <c r="R180" s="45">
        <v>2.0945913791909909E-3</v>
      </c>
      <c r="S180" s="45">
        <v>9.9687393300548877E-2</v>
      </c>
    </row>
    <row r="181" spans="1:19">
      <c r="A181" s="88" t="s">
        <v>282</v>
      </c>
      <c r="B181" s="69" t="s">
        <v>221</v>
      </c>
      <c r="C181" s="45">
        <v>3.2026464123104947E-3</v>
      </c>
      <c r="D181" s="45">
        <v>0</v>
      </c>
      <c r="E181" s="45">
        <v>0</v>
      </c>
      <c r="F181" s="45">
        <v>8.9622179906427846E-3</v>
      </c>
      <c r="G181" s="45">
        <v>3.7934137938051116E-2</v>
      </c>
      <c r="H181" s="45">
        <v>0</v>
      </c>
      <c r="I181" s="45">
        <v>0</v>
      </c>
      <c r="J181" s="45">
        <v>3.7660001492286543E-2</v>
      </c>
      <c r="K181" s="45">
        <v>1.3930046030993903E-2</v>
      </c>
      <c r="L181" s="45">
        <v>3.6121178609729299E-3</v>
      </c>
      <c r="M181" s="45">
        <v>5.3192159754504864E-3</v>
      </c>
      <c r="N181" s="45">
        <v>1.7872186980278926E-3</v>
      </c>
      <c r="O181" s="45">
        <v>1.6032525227647199E-3</v>
      </c>
      <c r="P181" s="45">
        <v>4.7189154124309241E-2</v>
      </c>
      <c r="Q181" s="45">
        <v>1.0203037742268162E-2</v>
      </c>
      <c r="R181" s="45">
        <v>1.8706768122589423E-4</v>
      </c>
      <c r="S181" s="45">
        <v>0.1715901144692964</v>
      </c>
    </row>
    <row r="182" spans="1:19">
      <c r="A182" s="88" t="s">
        <v>282</v>
      </c>
      <c r="B182" s="69" t="s">
        <v>222</v>
      </c>
      <c r="C182" s="45">
        <v>1.5046238264759815E-6</v>
      </c>
      <c r="D182" s="45">
        <v>0</v>
      </c>
      <c r="E182" s="45">
        <v>3.0730351449532733E-2</v>
      </c>
      <c r="F182" s="45">
        <v>0</v>
      </c>
      <c r="G182" s="45">
        <v>5.5331556186333231E-3</v>
      </c>
      <c r="H182" s="45">
        <v>0</v>
      </c>
      <c r="I182" s="45">
        <v>0</v>
      </c>
      <c r="J182" s="45">
        <v>5.3242513323215057E-4</v>
      </c>
      <c r="K182" s="45">
        <v>1.6831923844917718E-4</v>
      </c>
      <c r="L182" s="45">
        <v>7.3031893306065854E-3</v>
      </c>
      <c r="M182" s="45">
        <v>7.1500176254808423E-3</v>
      </c>
      <c r="N182" s="45">
        <v>0</v>
      </c>
      <c r="O182" s="45">
        <v>8.1016114036547293E-5</v>
      </c>
      <c r="P182" s="45">
        <v>6.2184423188531568E-3</v>
      </c>
      <c r="Q182" s="45">
        <v>2.6620689990996871E-2</v>
      </c>
      <c r="R182" s="45">
        <v>7.3011378518295089E-4</v>
      </c>
      <c r="S182" s="45">
        <v>8.5069225228842527E-2</v>
      </c>
    </row>
    <row r="183" spans="1:19">
      <c r="A183" s="88" t="s">
        <v>282</v>
      </c>
      <c r="B183" s="69" t="s">
        <v>223</v>
      </c>
      <c r="C183" s="45">
        <v>1.0830042768639192E-5</v>
      </c>
      <c r="D183" s="45">
        <v>0</v>
      </c>
      <c r="E183" s="45">
        <v>1.7028688031373029E-4</v>
      </c>
      <c r="F183" s="45">
        <v>6.9439348699518177E-5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1.9549283193853739E-4</v>
      </c>
      <c r="M183" s="45">
        <v>5.7629897620703474E-5</v>
      </c>
      <c r="N183" s="45">
        <v>5.0018283979724742E-4</v>
      </c>
      <c r="O183" s="45">
        <v>3.8780604487698156E-6</v>
      </c>
      <c r="P183" s="45">
        <v>1.0537822484799619E-3</v>
      </c>
      <c r="Q183" s="45">
        <v>9.1136522914858631E-4</v>
      </c>
      <c r="R183" s="45">
        <v>1.2083919182614977E-4</v>
      </c>
      <c r="S183" s="45">
        <v>3.093726571030686E-3</v>
      </c>
    </row>
    <row r="184" spans="1:19">
      <c r="A184" s="88" t="s">
        <v>282</v>
      </c>
      <c r="B184" s="69" t="s">
        <v>224</v>
      </c>
      <c r="C184" s="45">
        <v>4.4020159631785738E-5</v>
      </c>
      <c r="D184" s="45">
        <v>0</v>
      </c>
      <c r="E184" s="45">
        <v>9.1320889072932232E-8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7.1360942117681958E-5</v>
      </c>
      <c r="N184" s="45">
        <v>0</v>
      </c>
      <c r="O184" s="45">
        <v>4.3810860510973271E-5</v>
      </c>
      <c r="P184" s="45">
        <v>2.6802793969693539E-4</v>
      </c>
      <c r="Q184" s="45">
        <v>7.25080684187418E-5</v>
      </c>
      <c r="R184" s="45">
        <v>8.7855020245442006E-6</v>
      </c>
      <c r="S184" s="45">
        <v>5.0860479328918018E-4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5.9255692952397965E-7</v>
      </c>
      <c r="P185" s="45">
        <v>5.1282832966847991E-6</v>
      </c>
      <c r="Q185" s="45">
        <v>0</v>
      </c>
      <c r="R185" s="45">
        <v>0</v>
      </c>
      <c r="S185" s="45">
        <v>5.7208402282071802E-6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G33"/>
  <sheetViews>
    <sheetView workbookViewId="0">
      <selection activeCell="B2" sqref="B2:C6"/>
    </sheetView>
  </sheetViews>
  <sheetFormatPr defaultRowHeight="15"/>
  <cols>
    <col min="2" max="2" width="23.140625" bestFit="1" customWidth="1"/>
    <col min="3" max="5" width="10.85546875" customWidth="1"/>
  </cols>
  <sheetData>
    <row r="2" spans="2:7">
      <c r="B2" s="133" t="s">
        <v>372</v>
      </c>
      <c r="C2" s="134" t="s">
        <v>373</v>
      </c>
      <c r="D2" s="134"/>
      <c r="E2" s="135"/>
      <c r="F2" s="135"/>
      <c r="G2" s="136"/>
    </row>
    <row r="3" spans="2:7">
      <c r="B3" s="137" t="s">
        <v>374</v>
      </c>
      <c r="C3" s="138">
        <v>41543</v>
      </c>
      <c r="D3" s="139"/>
      <c r="E3" s="140"/>
      <c r="F3" s="140"/>
      <c r="G3" s="141"/>
    </row>
    <row r="4" spans="2:7">
      <c r="B4" s="137" t="s">
        <v>1</v>
      </c>
      <c r="C4" s="139" t="s">
        <v>389</v>
      </c>
      <c r="D4" s="139"/>
      <c r="E4" s="140"/>
      <c r="F4" s="140"/>
      <c r="G4" s="141"/>
    </row>
    <row r="5" spans="2:7">
      <c r="B5" s="137" t="s">
        <v>3</v>
      </c>
      <c r="C5" s="142" t="s">
        <v>283</v>
      </c>
      <c r="D5" s="142"/>
      <c r="E5" s="140"/>
      <c r="F5" s="140"/>
      <c r="G5" s="141"/>
    </row>
    <row r="6" spans="2:7" ht="18">
      <c r="B6" s="143" t="s">
        <v>375</v>
      </c>
      <c r="C6" s="144" t="s">
        <v>376</v>
      </c>
      <c r="D6" s="144"/>
      <c r="E6" s="144"/>
      <c r="F6" s="144"/>
      <c r="G6" s="145"/>
    </row>
    <row r="8" spans="2:7">
      <c r="B8" s="146" t="s">
        <v>377</v>
      </c>
    </row>
    <row r="9" spans="2:7">
      <c r="B9" s="147" t="s">
        <v>378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202">
        <v>0.99338303027954811</v>
      </c>
      <c r="D11" s="202">
        <v>1.3484262108288425</v>
      </c>
      <c r="E11" s="202">
        <v>1.520767231413013</v>
      </c>
      <c r="F11" s="202">
        <v>1.6344718754792065</v>
      </c>
      <c r="G11" s="202">
        <v>1.7172039416119638</v>
      </c>
    </row>
    <row r="12" spans="2:7">
      <c r="B12" s="73" t="s">
        <v>15</v>
      </c>
      <c r="C12" s="202">
        <v>7.5759756213149396</v>
      </c>
      <c r="D12" s="202">
        <v>8.8150091454769708</v>
      </c>
      <c r="E12" s="202">
        <v>9.9205378906774033</v>
      </c>
      <c r="F12" s="202">
        <v>10.367918912359839</v>
      </c>
      <c r="G12" s="202">
        <v>10.446230910981621</v>
      </c>
    </row>
    <row r="13" spans="2:7">
      <c r="B13" s="73" t="s">
        <v>16</v>
      </c>
      <c r="C13" s="202">
        <v>0</v>
      </c>
      <c r="D13" s="202">
        <v>0</v>
      </c>
      <c r="E13" s="202">
        <v>0</v>
      </c>
      <c r="F13" s="202">
        <v>0</v>
      </c>
      <c r="G13" s="202">
        <v>0</v>
      </c>
    </row>
    <row r="14" spans="2:7">
      <c r="B14" s="73" t="s">
        <v>17</v>
      </c>
      <c r="C14" s="202">
        <v>38.094087399359786</v>
      </c>
      <c r="D14" s="202">
        <v>62.463588907772404</v>
      </c>
      <c r="E14" s="202">
        <v>78.16526707980492</v>
      </c>
      <c r="F14" s="202">
        <v>84.576221160542332</v>
      </c>
      <c r="G14" s="202">
        <v>85.552779292975274</v>
      </c>
    </row>
    <row r="15" spans="2:7">
      <c r="B15" s="73" t="s">
        <v>18</v>
      </c>
      <c r="C15" s="202">
        <v>117.98244327703284</v>
      </c>
      <c r="D15" s="202">
        <v>140.96959922546182</v>
      </c>
      <c r="E15" s="202">
        <v>159.6628282770356</v>
      </c>
      <c r="F15" s="202">
        <v>165.48734178441475</v>
      </c>
      <c r="G15" s="202">
        <v>164.52098519797181</v>
      </c>
    </row>
    <row r="16" spans="2:7">
      <c r="B16" s="73" t="s">
        <v>19</v>
      </c>
      <c r="C16" s="202">
        <v>109.34443897758648</v>
      </c>
      <c r="D16" s="202">
        <v>102.42664953774637</v>
      </c>
      <c r="E16" s="202">
        <v>98.268152132240729</v>
      </c>
      <c r="F16" s="202">
        <v>94.823098785521864</v>
      </c>
      <c r="G16" s="202">
        <v>91.539043274991343</v>
      </c>
    </row>
    <row r="17" spans="2:7">
      <c r="B17" s="73" t="s">
        <v>20</v>
      </c>
      <c r="C17" s="202">
        <v>1.3056920716477025</v>
      </c>
      <c r="D17" s="202">
        <v>1.3742451585753208</v>
      </c>
      <c r="E17" s="202">
        <v>1.4571338903890274</v>
      </c>
      <c r="F17" s="202">
        <v>1.4983683886437662</v>
      </c>
      <c r="G17" s="202">
        <v>1.5151199721546245</v>
      </c>
    </row>
    <row r="18" spans="2:7">
      <c r="B18" s="73" t="s">
        <v>21</v>
      </c>
      <c r="C18" s="202">
        <v>0.31240584448762243</v>
      </c>
      <c r="D18" s="202">
        <v>0.50966592199267458</v>
      </c>
      <c r="E18" s="202">
        <v>0.55726435773302929</v>
      </c>
      <c r="F18" s="202">
        <v>0.58337302721787521</v>
      </c>
      <c r="G18" s="202">
        <v>0.59937963966540431</v>
      </c>
    </row>
    <row r="19" spans="2:7">
      <c r="B19" s="73" t="s">
        <v>22</v>
      </c>
      <c r="C19" s="202">
        <v>0.11407500141149818</v>
      </c>
      <c r="D19" s="202">
        <v>0.25908212875677838</v>
      </c>
      <c r="E19" s="202">
        <v>0.31451696243645128</v>
      </c>
      <c r="F19" s="202">
        <v>0.34803037662766656</v>
      </c>
      <c r="G19" s="202">
        <v>0.37044933061128354</v>
      </c>
    </row>
    <row r="20" spans="2:7">
      <c r="B20" s="73" t="s">
        <v>23</v>
      </c>
      <c r="C20" s="202">
        <v>5.730688128363977</v>
      </c>
      <c r="D20" s="202">
        <v>8.0749225345033793</v>
      </c>
      <c r="E20" s="202">
        <v>8.568580332985773</v>
      </c>
      <c r="F20" s="202">
        <v>8.7660921222988684</v>
      </c>
      <c r="G20" s="202">
        <v>8.7748891659225698</v>
      </c>
    </row>
    <row r="21" spans="2:7">
      <c r="B21" s="150" t="s">
        <v>13</v>
      </c>
      <c r="C21" s="203"/>
      <c r="D21" s="203"/>
      <c r="E21" s="203"/>
      <c r="F21" s="203"/>
      <c r="G21" s="204"/>
    </row>
    <row r="22" spans="2:7">
      <c r="B22" s="157" t="s">
        <v>24</v>
      </c>
      <c r="C22" s="202">
        <v>12.374135038692749</v>
      </c>
      <c r="D22" s="202">
        <v>13.665067536463233</v>
      </c>
      <c r="E22" s="202">
        <v>16.10536188851523</v>
      </c>
      <c r="F22" s="202">
        <v>17.416966782996056</v>
      </c>
      <c r="G22" s="202">
        <v>18.234732259536269</v>
      </c>
    </row>
    <row r="23" spans="2:7">
      <c r="B23" s="157" t="s">
        <v>238</v>
      </c>
      <c r="C23" s="202">
        <v>24.181331621891434</v>
      </c>
      <c r="D23" s="202">
        <v>24.507437885381005</v>
      </c>
      <c r="E23" s="202">
        <v>25.664995939900127</v>
      </c>
      <c r="F23" s="202">
        <v>26.257804705786413</v>
      </c>
      <c r="G23" s="202">
        <v>26.388019856109114</v>
      </c>
    </row>
    <row r="24" spans="2:7">
      <c r="B24" s="157" t="s">
        <v>239</v>
      </c>
      <c r="C24" s="202">
        <v>1.4733783227404513</v>
      </c>
      <c r="D24" s="202">
        <v>2.4396608225814833</v>
      </c>
      <c r="E24" s="202">
        <v>3.1167549978834415</v>
      </c>
      <c r="F24" s="202">
        <v>3.4731146008692502</v>
      </c>
      <c r="G24" s="202">
        <v>3.6760612520682017</v>
      </c>
    </row>
    <row r="25" spans="2:7">
      <c r="B25" s="157" t="s">
        <v>27</v>
      </c>
      <c r="C25" s="202">
        <v>0.37043138162051653</v>
      </c>
      <c r="D25" s="202">
        <v>1.0220852718639508</v>
      </c>
      <c r="E25" s="202">
        <v>1.3380497575656736</v>
      </c>
      <c r="F25" s="202">
        <v>1.5244665267878226</v>
      </c>
      <c r="G25" s="202">
        <v>1.6580334607315339</v>
      </c>
    </row>
    <row r="26" spans="2:7">
      <c r="B26" s="157" t="s">
        <v>28</v>
      </c>
      <c r="C26" s="202">
        <v>0.71969845366183716</v>
      </c>
      <c r="D26" s="202">
        <v>0.83073135978717372</v>
      </c>
      <c r="E26" s="202">
        <v>0.80891275085563419</v>
      </c>
      <c r="F26" s="202">
        <v>0.79491123046880974</v>
      </c>
      <c r="G26" s="202">
        <v>0.78566485665226005</v>
      </c>
    </row>
    <row r="27" spans="2:7">
      <c r="B27" s="157" t="s">
        <v>240</v>
      </c>
      <c r="C27" s="202">
        <v>244.38294807492252</v>
      </c>
      <c r="D27" s="202">
        <v>281.20236788699276</v>
      </c>
      <c r="E27" s="202">
        <v>316.62409279068231</v>
      </c>
      <c r="F27" s="202">
        <v>333.84910074953541</v>
      </c>
      <c r="G27" s="202">
        <v>340.29264396509569</v>
      </c>
    </row>
    <row r="28" spans="2:7">
      <c r="B28" s="157" t="s">
        <v>379</v>
      </c>
      <c r="C28" s="202">
        <v>0</v>
      </c>
      <c r="D28" s="202">
        <v>0</v>
      </c>
      <c r="E28" s="202">
        <v>0</v>
      </c>
      <c r="F28" s="202">
        <v>0</v>
      </c>
      <c r="G28" s="202">
        <v>0</v>
      </c>
    </row>
    <row r="29" spans="2:7">
      <c r="B29" s="19" t="s">
        <v>241</v>
      </c>
      <c r="C29" s="205">
        <v>564.95511224501388</v>
      </c>
      <c r="D29" s="205">
        <v>649.90853953418423</v>
      </c>
      <c r="E29" s="205">
        <v>722.09321628011844</v>
      </c>
      <c r="F29" s="205">
        <v>751.40128102954986</v>
      </c>
      <c r="G29" s="206">
        <v>756.071236377079</v>
      </c>
    </row>
    <row r="31" spans="2:7">
      <c r="B31" s="160" t="s">
        <v>380</v>
      </c>
      <c r="C31" t="s">
        <v>390</v>
      </c>
      <c r="E31" s="161"/>
      <c r="F31" s="161"/>
    </row>
    <row r="33" spans="3:7">
      <c r="C33" s="162"/>
      <c r="D33" s="162"/>
      <c r="G33" s="16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0.11817172731335919</v>
      </c>
      <c r="E10" s="45">
        <v>0</v>
      </c>
      <c r="F10" s="45">
        <v>0</v>
      </c>
      <c r="G10" s="45">
        <v>2.8388206028456201E-4</v>
      </c>
      <c r="H10" s="45">
        <v>0.76662622546492487</v>
      </c>
      <c r="I10" s="45">
        <v>0</v>
      </c>
      <c r="J10" s="45">
        <v>2.3109852742031574E-3</v>
      </c>
      <c r="K10" s="45">
        <v>0</v>
      </c>
      <c r="L10" s="45">
        <v>0</v>
      </c>
      <c r="M10" s="45">
        <v>2.8566918525729224E-2</v>
      </c>
      <c r="N10" s="45">
        <v>2.5037159036270188E-2</v>
      </c>
      <c r="O10" s="45">
        <v>0</v>
      </c>
      <c r="P10" s="45">
        <v>7.3342999980614259E-3</v>
      </c>
      <c r="Q10" s="45">
        <v>3.2499792124193981E-2</v>
      </c>
      <c r="R10" s="45">
        <v>4.47066032125715E-2</v>
      </c>
      <c r="S10" s="45">
        <v>1.0255375930095982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4.1587759704269679E-3</v>
      </c>
      <c r="N11" s="45">
        <v>0</v>
      </c>
      <c r="O11" s="45">
        <v>0</v>
      </c>
      <c r="P11" s="45">
        <v>0</v>
      </c>
      <c r="Q11" s="45">
        <v>0</v>
      </c>
      <c r="R11" s="45">
        <v>0.10925040484642598</v>
      </c>
      <c r="S11" s="45">
        <v>0.11340918081685292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0.13146610095713362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0.13146610095713385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1.7210778181207306E-3</v>
      </c>
      <c r="Q13" s="45">
        <v>0</v>
      </c>
      <c r="R13" s="45">
        <v>0</v>
      </c>
      <c r="S13" s="45">
        <v>1.7210778181206976E-3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5.6239132119936877E-3</v>
      </c>
      <c r="N14" s="45">
        <v>0</v>
      </c>
      <c r="O14" s="45">
        <v>0</v>
      </c>
      <c r="P14" s="45">
        <v>0</v>
      </c>
      <c r="Q14" s="45">
        <v>0</v>
      </c>
      <c r="R14" s="45">
        <v>2.9202474663425626E-7</v>
      </c>
      <c r="S14" s="45">
        <v>5.6242052367401207E-3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4.8256005408610025E-2</v>
      </c>
      <c r="P17" s="45">
        <v>0</v>
      </c>
      <c r="Q17" s="45">
        <v>0</v>
      </c>
      <c r="R17" s="45">
        <v>0</v>
      </c>
      <c r="S17" s="45">
        <v>4.8256005408610081E-2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2.7736067810659598E-4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2.7736067810679721E-4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7.5182877271144886E-3</v>
      </c>
      <c r="O20" s="45">
        <v>0</v>
      </c>
      <c r="P20" s="45">
        <v>0</v>
      </c>
      <c r="Q20" s="45">
        <v>0</v>
      </c>
      <c r="R20" s="45">
        <v>0</v>
      </c>
      <c r="S20" s="45">
        <v>7.5182877271144921E-3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8.1463496573452865E-8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8.1463496393041623E-8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1.278393034275304E-2</v>
      </c>
      <c r="O25" s="45">
        <v>0</v>
      </c>
      <c r="P25" s="45">
        <v>0</v>
      </c>
      <c r="Q25" s="45">
        <v>0</v>
      </c>
      <c r="R25" s="45">
        <v>0</v>
      </c>
      <c r="S25" s="45">
        <v>1.2783930342753047E-2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6.0283075787282703E-3</v>
      </c>
      <c r="N28" s="45">
        <v>9.8416435471529728E-3</v>
      </c>
      <c r="O28" s="45">
        <v>0</v>
      </c>
      <c r="P28" s="45">
        <v>0</v>
      </c>
      <c r="Q28" s="45">
        <v>0</v>
      </c>
      <c r="R28" s="45">
        <v>0</v>
      </c>
      <c r="S28" s="45">
        <v>1.5869951125881521E-2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3.9935462047634204E-3</v>
      </c>
      <c r="Q29" s="45">
        <v>0</v>
      </c>
      <c r="R29" s="45">
        <v>0</v>
      </c>
      <c r="S29" s="45">
        <v>3.9935462047633319E-3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1.7818503532870955E-6</v>
      </c>
      <c r="N30" s="45">
        <v>6.6619619072235431E-2</v>
      </c>
      <c r="O30" s="45">
        <v>0</v>
      </c>
      <c r="P30" s="45">
        <v>0</v>
      </c>
      <c r="Q30" s="45">
        <v>0</v>
      </c>
      <c r="R30" s="45">
        <v>0.43610977636903225</v>
      </c>
      <c r="S30" s="45">
        <v>0.50273117729162053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2.5406711599840204E-6</v>
      </c>
      <c r="N31" s="45">
        <v>1.0280287733195337E-3</v>
      </c>
      <c r="O31" s="45">
        <v>0</v>
      </c>
      <c r="P31" s="45">
        <v>0</v>
      </c>
      <c r="Q31" s="45">
        <v>0</v>
      </c>
      <c r="R31" s="45">
        <v>0</v>
      </c>
      <c r="S31" s="45">
        <v>1.0305694444796565E-3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7.7725807231283917E-4</v>
      </c>
      <c r="N32" s="45">
        <v>0</v>
      </c>
      <c r="O32" s="45">
        <v>0</v>
      </c>
      <c r="P32" s="45">
        <v>0</v>
      </c>
      <c r="Q32" s="45">
        <v>0</v>
      </c>
      <c r="R32" s="45">
        <v>1.6232179530436799</v>
      </c>
      <c r="S32" s="45">
        <v>1.6239952111159925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4.207225173406208E-3</v>
      </c>
      <c r="N33" s="45">
        <v>4.2011630512150386E-2</v>
      </c>
      <c r="O33" s="45">
        <v>0</v>
      </c>
      <c r="P33" s="45">
        <v>0</v>
      </c>
      <c r="Q33" s="45">
        <v>0</v>
      </c>
      <c r="R33" s="45">
        <v>0</v>
      </c>
      <c r="S33" s="45">
        <v>4.6218855685556726E-2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0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5.6529093222942861E-4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5.6529093222934534E-4</v>
      </c>
    </row>
    <row r="36" spans="1:19">
      <c r="A36" s="88" t="s">
        <v>284</v>
      </c>
      <c r="B36" s="89" t="s">
        <v>75</v>
      </c>
      <c r="C36" s="45">
        <v>1.9209980865295927E-2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1.9209980865296128E-2</v>
      </c>
    </row>
    <row r="37" spans="1:19">
      <c r="A37" s="88" t="s">
        <v>284</v>
      </c>
      <c r="B37" s="89" t="s">
        <v>76</v>
      </c>
      <c r="C37" s="45">
        <v>0</v>
      </c>
      <c r="D37" s="45">
        <v>0.11438675306217465</v>
      </c>
      <c r="E37" s="45">
        <v>0</v>
      </c>
      <c r="F37" s="45">
        <v>0</v>
      </c>
      <c r="G37" s="45">
        <v>0</v>
      </c>
      <c r="H37" s="45">
        <v>0.81932076965810319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0.93370752272027735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8.5028255443250957E-3</v>
      </c>
      <c r="Q38" s="45">
        <v>0</v>
      </c>
      <c r="R38" s="45">
        <v>0</v>
      </c>
      <c r="S38" s="45">
        <v>8.5028255443253542E-3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2.676328547286666E-6</v>
      </c>
      <c r="N39" s="45">
        <v>0</v>
      </c>
      <c r="O39" s="45">
        <v>0</v>
      </c>
      <c r="P39" s="45">
        <v>3.1013873452184863E-3</v>
      </c>
      <c r="Q39" s="45">
        <v>0</v>
      </c>
      <c r="R39" s="45">
        <v>0</v>
      </c>
      <c r="S39" s="45">
        <v>3.1040636737653671E-3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0.70503890135055292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9.1757814555986167E-2</v>
      </c>
      <c r="O40" s="45">
        <v>0</v>
      </c>
      <c r="P40" s="45">
        <v>0</v>
      </c>
      <c r="Q40" s="45">
        <v>0</v>
      </c>
      <c r="R40" s="45">
        <v>0</v>
      </c>
      <c r="S40" s="45">
        <v>0.796796715906539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45">
        <v>0</v>
      </c>
      <c r="S41" s="45">
        <v>0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7.910738812098167E-5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7.9107388121002487E-5</v>
      </c>
    </row>
    <row r="43" spans="1:19">
      <c r="A43" s="88" t="s">
        <v>284</v>
      </c>
      <c r="B43" s="89" t="s">
        <v>82</v>
      </c>
      <c r="C43" s="45">
        <v>0</v>
      </c>
      <c r="D43" s="45">
        <v>8.70782223081219E-2</v>
      </c>
      <c r="E43" s="45">
        <v>0</v>
      </c>
      <c r="F43" s="45">
        <v>0</v>
      </c>
      <c r="G43" s="45">
        <v>0</v>
      </c>
      <c r="H43" s="45">
        <v>1.1746044391458144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2.6176328720373121E-4</v>
      </c>
      <c r="S43" s="45">
        <v>1.2619444247411407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2.249555123678979E-6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9.2496499159894774E-3</v>
      </c>
      <c r="O44" s="45">
        <v>0</v>
      </c>
      <c r="P44" s="45">
        <v>0</v>
      </c>
      <c r="Q44" s="45">
        <v>0</v>
      </c>
      <c r="R44" s="45">
        <v>4.8651563826815902E-3</v>
      </c>
      <c r="S44" s="45">
        <v>1.4117055853794191E-2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6.3478535826111404E-5</v>
      </c>
      <c r="N45" s="45">
        <v>8.8819784533855639E-4</v>
      </c>
      <c r="O45" s="45">
        <v>0</v>
      </c>
      <c r="P45" s="45">
        <v>0</v>
      </c>
      <c r="Q45" s="45">
        <v>0</v>
      </c>
      <c r="R45" s="45">
        <v>0.73183820281181466</v>
      </c>
      <c r="S45" s="45">
        <v>0.73278987919298011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1.6500452190058856E-4</v>
      </c>
      <c r="N46" s="45">
        <v>7.207113534323123E-2</v>
      </c>
      <c r="O46" s="45">
        <v>0</v>
      </c>
      <c r="P46" s="45">
        <v>0</v>
      </c>
      <c r="Q46" s="45">
        <v>0</v>
      </c>
      <c r="R46" s="45">
        <v>2.369354812253377E-2</v>
      </c>
      <c r="S46" s="45">
        <v>9.5929687987664991E-2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0.77265051830440257</v>
      </c>
      <c r="I47" s="45">
        <v>0</v>
      </c>
      <c r="J47" s="45">
        <v>0</v>
      </c>
      <c r="K47" s="45">
        <v>0</v>
      </c>
      <c r="L47" s="45">
        <v>0</v>
      </c>
      <c r="M47" s="45">
        <v>2.1296272963622492E-3</v>
      </c>
      <c r="N47" s="45">
        <v>0</v>
      </c>
      <c r="O47" s="45">
        <v>0</v>
      </c>
      <c r="P47" s="45">
        <v>0</v>
      </c>
      <c r="Q47" s="45">
        <v>0</v>
      </c>
      <c r="R47" s="45">
        <v>4.4197840741615479E-3</v>
      </c>
      <c r="S47" s="45">
        <v>0.77919992967492746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8.0761777369608295E-4</v>
      </c>
      <c r="N48" s="45">
        <v>0</v>
      </c>
      <c r="O48" s="45">
        <v>0</v>
      </c>
      <c r="P48" s="45">
        <v>0</v>
      </c>
      <c r="Q48" s="45">
        <v>0</v>
      </c>
      <c r="R48" s="45">
        <v>8.8804553264441033E-2</v>
      </c>
      <c r="S48" s="45">
        <v>8.9612171038135457E-2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6.5431149933944943E-5</v>
      </c>
      <c r="N49" s="45">
        <v>1.0185462222516428E-2</v>
      </c>
      <c r="O49" s="45">
        <v>0</v>
      </c>
      <c r="P49" s="45">
        <v>0</v>
      </c>
      <c r="Q49" s="45">
        <v>0</v>
      </c>
      <c r="R49" s="45">
        <v>0</v>
      </c>
      <c r="S49" s="45">
        <v>1.0250893372452552E-2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0.39407701465464395</v>
      </c>
      <c r="I50" s="45">
        <v>0</v>
      </c>
      <c r="J50" s="45">
        <v>0</v>
      </c>
      <c r="K50" s="45">
        <v>0</v>
      </c>
      <c r="L50" s="45">
        <v>0</v>
      </c>
      <c r="M50" s="45">
        <v>1.4819059451249422E-4</v>
      </c>
      <c r="N50" s="45">
        <v>0</v>
      </c>
      <c r="O50" s="45">
        <v>0</v>
      </c>
      <c r="P50" s="45">
        <v>0</v>
      </c>
      <c r="Q50" s="45">
        <v>0</v>
      </c>
      <c r="R50" s="45">
        <v>0.13766071049933037</v>
      </c>
      <c r="S50" s="45">
        <v>0.53188591574848587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1.7671181282815043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1.9798527693445152E-2</v>
      </c>
      <c r="N51" s="45">
        <v>3.0697739206731911E-2</v>
      </c>
      <c r="O51" s="45">
        <v>0</v>
      </c>
      <c r="P51" s="45">
        <v>0</v>
      </c>
      <c r="Q51" s="45">
        <v>0</v>
      </c>
      <c r="R51" s="45">
        <v>5.7159106265194382E-3</v>
      </c>
      <c r="S51" s="45">
        <v>1.8233303058082004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4.695963257815789</v>
      </c>
      <c r="I52" s="45">
        <v>3.212501481482255E-2</v>
      </c>
      <c r="J52" s="45">
        <v>0</v>
      </c>
      <c r="K52" s="45">
        <v>0</v>
      </c>
      <c r="L52" s="45">
        <v>0</v>
      </c>
      <c r="M52" s="45">
        <v>1.064805696850718E-3</v>
      </c>
      <c r="N52" s="45">
        <v>5.4525227125545861E-3</v>
      </c>
      <c r="O52" s="45">
        <v>0</v>
      </c>
      <c r="P52" s="45">
        <v>0</v>
      </c>
      <c r="Q52" s="45">
        <v>0</v>
      </c>
      <c r="R52" s="45">
        <v>0.62102186415177618</v>
      </c>
      <c r="S52" s="45">
        <v>5.3556274651917928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1.4535785714898686</v>
      </c>
      <c r="G53" s="45">
        <v>0</v>
      </c>
      <c r="H53" s="45">
        <v>0</v>
      </c>
      <c r="I53" s="45">
        <v>2.0341178974471463E-2</v>
      </c>
      <c r="J53" s="45">
        <v>0</v>
      </c>
      <c r="K53" s="45">
        <v>0</v>
      </c>
      <c r="L53" s="45">
        <v>0</v>
      </c>
      <c r="M53" s="45">
        <v>5.6255465751937905E-4</v>
      </c>
      <c r="N53" s="45">
        <v>1.4492113914126636E-2</v>
      </c>
      <c r="O53" s="45">
        <v>0</v>
      </c>
      <c r="P53" s="45">
        <v>0</v>
      </c>
      <c r="Q53" s="45">
        <v>0</v>
      </c>
      <c r="R53" s="45">
        <v>0</v>
      </c>
      <c r="S53" s="45">
        <v>1.4889744190359853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0.38663881992732385</v>
      </c>
      <c r="I54" s="45">
        <v>0</v>
      </c>
      <c r="J54" s="45">
        <v>0</v>
      </c>
      <c r="K54" s="45">
        <v>0</v>
      </c>
      <c r="L54" s="45">
        <v>0.98984571400119714</v>
      </c>
      <c r="M54" s="45">
        <v>1.4364937897013902E-2</v>
      </c>
      <c r="N54" s="45">
        <v>6.9067650215100529E-3</v>
      </c>
      <c r="O54" s="45">
        <v>0</v>
      </c>
      <c r="P54" s="45">
        <v>3.1902153660658267E-3</v>
      </c>
      <c r="Q54" s="45">
        <v>2.387279648214731E-3</v>
      </c>
      <c r="R54" s="45">
        <v>4.6493700575092056E-2</v>
      </c>
      <c r="S54" s="45">
        <v>1.4498274324364182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8.2529003553069913E-2</v>
      </c>
      <c r="I55" s="45">
        <v>0</v>
      </c>
      <c r="J55" s="45">
        <v>0</v>
      </c>
      <c r="K55" s="45">
        <v>0</v>
      </c>
      <c r="L55" s="45">
        <v>0</v>
      </c>
      <c r="M55" s="45">
        <v>5.8965267226996659E-2</v>
      </c>
      <c r="N55" s="45">
        <v>1.3281689417468212E-2</v>
      </c>
      <c r="O55" s="45">
        <v>0</v>
      </c>
      <c r="P55" s="45">
        <v>0</v>
      </c>
      <c r="Q55" s="45">
        <v>0</v>
      </c>
      <c r="R55" s="45">
        <v>2.5122257478250809E-2</v>
      </c>
      <c r="S55" s="45">
        <v>0.17989821767578462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2.6063891955548453</v>
      </c>
      <c r="I56" s="45">
        <v>0</v>
      </c>
      <c r="J56" s="45">
        <v>0</v>
      </c>
      <c r="K56" s="45">
        <v>0</v>
      </c>
      <c r="L56" s="45">
        <v>0</v>
      </c>
      <c r="M56" s="45">
        <v>1.3722445885155921E-6</v>
      </c>
      <c r="N56" s="45">
        <v>6.1926902765014114E-2</v>
      </c>
      <c r="O56" s="45">
        <v>0</v>
      </c>
      <c r="P56" s="45">
        <v>3.0647298601411792E-3</v>
      </c>
      <c r="Q56" s="45">
        <v>0</v>
      </c>
      <c r="R56" s="45">
        <v>0.41858929425840552</v>
      </c>
      <c r="S56" s="45">
        <v>3.0899714946830024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1.9195246052760018E-3</v>
      </c>
      <c r="N57" s="45">
        <v>0.12330101296543089</v>
      </c>
      <c r="O57" s="45">
        <v>0</v>
      </c>
      <c r="P57" s="45">
        <v>0</v>
      </c>
      <c r="Q57" s="45">
        <v>0</v>
      </c>
      <c r="R57" s="45">
        <v>1.6676973434075588</v>
      </c>
      <c r="S57" s="45">
        <v>1.792917880978262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7.6471456476863431E-2</v>
      </c>
      <c r="N58" s="45">
        <v>0.20405689908757108</v>
      </c>
      <c r="O58" s="45">
        <v>0</v>
      </c>
      <c r="P58" s="45">
        <v>2.9110839219959175E-2</v>
      </c>
      <c r="Q58" s="45">
        <v>0</v>
      </c>
      <c r="R58" s="45">
        <v>1.4077074212973564</v>
      </c>
      <c r="S58" s="45">
        <v>1.7173466160817483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7.5693871317095809</v>
      </c>
      <c r="G59" s="45">
        <v>1.6438132988735172</v>
      </c>
      <c r="H59" s="45">
        <v>1.1088639672224812</v>
      </c>
      <c r="I59" s="45">
        <v>7.5057692746446913E-5</v>
      </c>
      <c r="J59" s="45">
        <v>0</v>
      </c>
      <c r="K59" s="45">
        <v>0</v>
      </c>
      <c r="L59" s="45">
        <v>0</v>
      </c>
      <c r="M59" s="45">
        <v>2.7564975278178583E-2</v>
      </c>
      <c r="N59" s="45">
        <v>0.29015756835380657</v>
      </c>
      <c r="O59" s="45">
        <v>0</v>
      </c>
      <c r="P59" s="45">
        <v>0</v>
      </c>
      <c r="Q59" s="45">
        <v>0</v>
      </c>
      <c r="R59" s="45">
        <v>0.29625526809707381</v>
      </c>
      <c r="S59" s="45">
        <v>10.936117267227385</v>
      </c>
    </row>
    <row r="60" spans="1:19">
      <c r="A60" s="88" t="s">
        <v>284</v>
      </c>
      <c r="B60" s="89" t="s">
        <v>99</v>
      </c>
      <c r="C60" s="45">
        <v>0</v>
      </c>
      <c r="D60" s="45">
        <v>2.9143820787992158E-2</v>
      </c>
      <c r="E60" s="45">
        <v>0</v>
      </c>
      <c r="F60" s="45">
        <v>6.183736601894374E-2</v>
      </c>
      <c r="G60" s="45">
        <v>0</v>
      </c>
      <c r="H60" s="45">
        <v>3.5998297459113004</v>
      </c>
      <c r="I60" s="45">
        <v>1.9930726161839732E-2</v>
      </c>
      <c r="J60" s="45">
        <v>2.0689471481031684E-4</v>
      </c>
      <c r="K60" s="45">
        <v>0</v>
      </c>
      <c r="L60" s="45">
        <v>0</v>
      </c>
      <c r="M60" s="45">
        <v>0.29707698524085119</v>
      </c>
      <c r="N60" s="45">
        <v>0.26782843665418188</v>
      </c>
      <c r="O60" s="45">
        <v>0</v>
      </c>
      <c r="P60" s="45">
        <v>1.2282264469365423E-6</v>
      </c>
      <c r="Q60" s="45">
        <v>1.1615032450400124E-2</v>
      </c>
      <c r="R60" s="45">
        <v>3.1019038405135735</v>
      </c>
      <c r="S60" s="45">
        <v>7.3893740766803404</v>
      </c>
    </row>
    <row r="61" spans="1:19">
      <c r="A61" s="88" t="s">
        <v>284</v>
      </c>
      <c r="B61" s="89" t="s">
        <v>101</v>
      </c>
      <c r="C61" s="45">
        <v>0</v>
      </c>
      <c r="D61" s="45">
        <v>0.17465289826306907</v>
      </c>
      <c r="E61" s="45">
        <v>0</v>
      </c>
      <c r="F61" s="45">
        <v>0.45708915986243959</v>
      </c>
      <c r="G61" s="45">
        <v>0</v>
      </c>
      <c r="H61" s="45">
        <v>1.2700691243834967</v>
      </c>
      <c r="I61" s="45">
        <v>3.8837310453120763E-2</v>
      </c>
      <c r="J61" s="45">
        <v>0</v>
      </c>
      <c r="K61" s="45">
        <v>0</v>
      </c>
      <c r="L61" s="45">
        <v>0</v>
      </c>
      <c r="M61" s="45">
        <v>0.20403366681080104</v>
      </c>
      <c r="N61" s="45">
        <v>0.29245476516389046</v>
      </c>
      <c r="O61" s="45">
        <v>0</v>
      </c>
      <c r="P61" s="45">
        <v>6.9453220959395795E-4</v>
      </c>
      <c r="Q61" s="45">
        <v>0</v>
      </c>
      <c r="R61" s="45">
        <v>9.5422510835546053</v>
      </c>
      <c r="S61" s="45">
        <v>11.980082540701019</v>
      </c>
    </row>
    <row r="62" spans="1:19">
      <c r="A62" s="88" t="s">
        <v>284</v>
      </c>
      <c r="B62" s="89" t="s">
        <v>102</v>
      </c>
      <c r="C62" s="45">
        <v>0</v>
      </c>
      <c r="D62" s="45">
        <v>0.45982850654082097</v>
      </c>
      <c r="E62" s="45">
        <v>0</v>
      </c>
      <c r="F62" s="45">
        <v>5.691153658079152</v>
      </c>
      <c r="G62" s="45">
        <v>0</v>
      </c>
      <c r="H62" s="45">
        <v>0</v>
      </c>
      <c r="I62" s="45">
        <v>2.4500094897295099E-6</v>
      </c>
      <c r="J62" s="45">
        <v>8.2467485564723161E-3</v>
      </c>
      <c r="K62" s="45">
        <v>0</v>
      </c>
      <c r="L62" s="45">
        <v>0</v>
      </c>
      <c r="M62" s="45">
        <v>0.11586905439390727</v>
      </c>
      <c r="N62" s="45">
        <v>4.8290436466911446E-2</v>
      </c>
      <c r="O62" s="45">
        <v>0</v>
      </c>
      <c r="P62" s="45">
        <v>1.0184932058866225E-3</v>
      </c>
      <c r="Q62" s="45">
        <v>2.2861018298331919E-2</v>
      </c>
      <c r="R62" s="45">
        <v>0.28724079725498797</v>
      </c>
      <c r="S62" s="45">
        <v>6.6345111628059641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0.19416513707751193</v>
      </c>
      <c r="H63" s="45">
        <v>0.31176205721185823</v>
      </c>
      <c r="I63" s="45">
        <v>1.8584608977036121E-4</v>
      </c>
      <c r="J63" s="45">
        <v>0</v>
      </c>
      <c r="K63" s="45">
        <v>0</v>
      </c>
      <c r="L63" s="45">
        <v>0</v>
      </c>
      <c r="M63" s="45">
        <v>7.8895919306731566E-2</v>
      </c>
      <c r="N63" s="45">
        <v>0.46843620979521061</v>
      </c>
      <c r="O63" s="45">
        <v>0</v>
      </c>
      <c r="P63" s="45">
        <v>1.4785758140349603E-3</v>
      </c>
      <c r="Q63" s="45">
        <v>0</v>
      </c>
      <c r="R63" s="45">
        <v>0.16171379461103541</v>
      </c>
      <c r="S63" s="45">
        <v>1.2166375399061451</v>
      </c>
    </row>
    <row r="64" spans="1:19">
      <c r="A64" s="88" t="s">
        <v>284</v>
      </c>
      <c r="B64" s="89" t="s">
        <v>104</v>
      </c>
      <c r="C64" s="45">
        <v>0</v>
      </c>
      <c r="D64" s="45">
        <v>0</v>
      </c>
      <c r="E64" s="45">
        <v>0</v>
      </c>
      <c r="F64" s="45">
        <v>5.7787373259157597</v>
      </c>
      <c r="G64" s="45">
        <v>0.39978787954751649</v>
      </c>
      <c r="H64" s="45">
        <v>1.453083306153605</v>
      </c>
      <c r="I64" s="45">
        <v>4.1524335254878669E-2</v>
      </c>
      <c r="J64" s="45">
        <v>0</v>
      </c>
      <c r="K64" s="45">
        <v>0</v>
      </c>
      <c r="L64" s="45">
        <v>0</v>
      </c>
      <c r="M64" s="45">
        <v>0.16060712822926904</v>
      </c>
      <c r="N64" s="45">
        <v>0.21872808653173781</v>
      </c>
      <c r="O64" s="45">
        <v>0</v>
      </c>
      <c r="P64" s="45">
        <v>1.1294550363072781E-3</v>
      </c>
      <c r="Q64" s="45">
        <v>0</v>
      </c>
      <c r="R64" s="45">
        <v>0.46922273425438377</v>
      </c>
      <c r="S64" s="45">
        <v>8.5228202509234734</v>
      </c>
    </row>
    <row r="65" spans="1:19">
      <c r="A65" s="88" t="s">
        <v>284</v>
      </c>
      <c r="B65" s="89" t="s">
        <v>105</v>
      </c>
      <c r="C65" s="45">
        <v>0</v>
      </c>
      <c r="D65" s="45">
        <v>0.21373964261444756</v>
      </c>
      <c r="E65" s="45">
        <v>0</v>
      </c>
      <c r="F65" s="45">
        <v>0</v>
      </c>
      <c r="G65" s="45">
        <v>0.23342390792641687</v>
      </c>
      <c r="H65" s="45">
        <v>1.8330470709477211</v>
      </c>
      <c r="I65" s="45">
        <v>1.0128502138368856E-2</v>
      </c>
      <c r="J65" s="45">
        <v>0</v>
      </c>
      <c r="K65" s="45">
        <v>0</v>
      </c>
      <c r="L65" s="45">
        <v>0</v>
      </c>
      <c r="M65" s="45">
        <v>7.6325431559176593E-4</v>
      </c>
      <c r="N65" s="45">
        <v>0.33130993671013442</v>
      </c>
      <c r="O65" s="45">
        <v>0</v>
      </c>
      <c r="P65" s="45">
        <v>5.176415998805417E-3</v>
      </c>
      <c r="Q65" s="45">
        <v>1.3555276948832434E-3</v>
      </c>
      <c r="R65" s="45">
        <v>0.82189520122464899</v>
      </c>
      <c r="S65" s="45">
        <v>3.4508394595710143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0.18758165238764946</v>
      </c>
      <c r="I66" s="45">
        <v>5.7171157288432028E-3</v>
      </c>
      <c r="J66" s="45">
        <v>0</v>
      </c>
      <c r="K66" s="45">
        <v>0</v>
      </c>
      <c r="L66" s="45">
        <v>0</v>
      </c>
      <c r="M66" s="45">
        <v>5.4454451538586301E-2</v>
      </c>
      <c r="N66" s="45">
        <v>0.31943770732706778</v>
      </c>
      <c r="O66" s="45">
        <v>0.11669429108831925</v>
      </c>
      <c r="P66" s="45">
        <v>1.3575641397926691E-2</v>
      </c>
      <c r="Q66" s="45">
        <v>0</v>
      </c>
      <c r="R66" s="45">
        <v>0.21882061414552112</v>
      </c>
      <c r="S66" s="45">
        <v>0.91628147361390688</v>
      </c>
    </row>
    <row r="67" spans="1:19">
      <c r="A67" s="88" t="s">
        <v>284</v>
      </c>
      <c r="B67" s="89" t="s">
        <v>107</v>
      </c>
      <c r="C67" s="45">
        <v>0</v>
      </c>
      <c r="D67" s="45">
        <v>0.2922976896094045</v>
      </c>
      <c r="E67" s="45">
        <v>0</v>
      </c>
      <c r="F67" s="45">
        <v>0</v>
      </c>
      <c r="G67" s="45">
        <v>0</v>
      </c>
      <c r="H67" s="45">
        <v>0.20067290868747278</v>
      </c>
      <c r="I67" s="45">
        <v>0</v>
      </c>
      <c r="J67" s="45">
        <v>0</v>
      </c>
      <c r="K67" s="45">
        <v>3.408102174942469E-3</v>
      </c>
      <c r="L67" s="45">
        <v>0</v>
      </c>
      <c r="M67" s="45">
        <v>2.1900288581991001E-2</v>
      </c>
      <c r="N67" s="45">
        <v>0.54407424077341915</v>
      </c>
      <c r="O67" s="45">
        <v>3.0095568491355085E-3</v>
      </c>
      <c r="P67" s="45">
        <v>2.6698731046019497E-2</v>
      </c>
      <c r="Q67" s="45">
        <v>0</v>
      </c>
      <c r="R67" s="45">
        <v>1.8018473347718142</v>
      </c>
      <c r="S67" s="45">
        <v>2.8939088524941923</v>
      </c>
    </row>
    <row r="68" spans="1:19">
      <c r="A68" s="88" t="s">
        <v>284</v>
      </c>
      <c r="B68" s="89" t="s">
        <v>108</v>
      </c>
      <c r="C68" s="45">
        <v>6.9979165676381655E-2</v>
      </c>
      <c r="D68" s="45">
        <v>6.3527077243762831E-2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1.0618505590158367E-3</v>
      </c>
      <c r="K68" s="45">
        <v>0</v>
      </c>
      <c r="L68" s="45">
        <v>0</v>
      </c>
      <c r="M68" s="45">
        <v>7.257309542253787E-2</v>
      </c>
      <c r="N68" s="45">
        <v>0.1612526941551593</v>
      </c>
      <c r="O68" s="45">
        <v>0</v>
      </c>
      <c r="P68" s="45">
        <v>8.3361015401281491E-5</v>
      </c>
      <c r="Q68" s="45">
        <v>0</v>
      </c>
      <c r="R68" s="45">
        <v>5.4833568128927972</v>
      </c>
      <c r="S68" s="45">
        <v>5.8518340569650462</v>
      </c>
    </row>
    <row r="69" spans="1:19">
      <c r="A69" s="88" t="s">
        <v>284</v>
      </c>
      <c r="B69" s="89" t="s">
        <v>109</v>
      </c>
      <c r="C69" s="45">
        <v>8.0542836745881863E-3</v>
      </c>
      <c r="D69" s="45">
        <v>0.17545539945902333</v>
      </c>
      <c r="E69" s="45">
        <v>0</v>
      </c>
      <c r="F69" s="45">
        <v>0</v>
      </c>
      <c r="G69" s="45">
        <v>0.82523217292614781</v>
      </c>
      <c r="H69" s="45">
        <v>1.3368167428697895</v>
      </c>
      <c r="I69" s="45">
        <v>7.0695879961753999E-2</v>
      </c>
      <c r="J69" s="45">
        <v>0</v>
      </c>
      <c r="K69" s="45">
        <v>6.5345443286279831E-3</v>
      </c>
      <c r="L69" s="45">
        <v>0.1071856883512643</v>
      </c>
      <c r="M69" s="45">
        <v>0.24424085382793392</v>
      </c>
      <c r="N69" s="45">
        <v>0.19202552337619938</v>
      </c>
      <c r="O69" s="45">
        <v>0</v>
      </c>
      <c r="P69" s="45">
        <v>0</v>
      </c>
      <c r="Q69" s="45">
        <v>0</v>
      </c>
      <c r="R69" s="45">
        <v>1.0695460675401023</v>
      </c>
      <c r="S69" s="45">
        <v>4.035787156315422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0.86550880662387542</v>
      </c>
      <c r="G70" s="45">
        <v>0</v>
      </c>
      <c r="H70" s="45">
        <v>1.5766568217778314</v>
      </c>
      <c r="I70" s="45">
        <v>8.626521107243601E-3</v>
      </c>
      <c r="J70" s="45">
        <v>0</v>
      </c>
      <c r="K70" s="45">
        <v>0</v>
      </c>
      <c r="L70" s="45">
        <v>0.24199280323459771</v>
      </c>
      <c r="M70" s="45">
        <v>0.49521352231142823</v>
      </c>
      <c r="N70" s="45">
        <v>0.2058329242007515</v>
      </c>
      <c r="O70" s="45">
        <v>0</v>
      </c>
      <c r="P70" s="45">
        <v>1.1012555703130575E-2</v>
      </c>
      <c r="Q70" s="45">
        <v>8.9774064958469957E-4</v>
      </c>
      <c r="R70" s="45">
        <v>1.2493114697712073</v>
      </c>
      <c r="S70" s="45">
        <v>4.6550531653796554</v>
      </c>
    </row>
    <row r="71" spans="1:19">
      <c r="A71" s="88" t="s">
        <v>284</v>
      </c>
      <c r="B71" s="89" t="s">
        <v>111</v>
      </c>
      <c r="C71" s="45">
        <v>4.1177081250196756E-2</v>
      </c>
      <c r="D71" s="45">
        <v>0.22279794260332375</v>
      </c>
      <c r="E71" s="45">
        <v>0</v>
      </c>
      <c r="F71" s="45">
        <v>0</v>
      </c>
      <c r="G71" s="45">
        <v>1.5690270508415667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0.3406714291463202</v>
      </c>
      <c r="N71" s="45">
        <v>0.17236296785549854</v>
      </c>
      <c r="O71" s="45">
        <v>0</v>
      </c>
      <c r="P71" s="45">
        <v>0</v>
      </c>
      <c r="Q71" s="45">
        <v>4.0203065979212416E-3</v>
      </c>
      <c r="R71" s="45">
        <v>2.1781386779212255</v>
      </c>
      <c r="S71" s="45">
        <v>4.5281954562160678</v>
      </c>
    </row>
    <row r="72" spans="1:19">
      <c r="A72" s="88" t="s">
        <v>284</v>
      </c>
      <c r="B72" s="89" t="s">
        <v>112</v>
      </c>
      <c r="C72" s="45">
        <v>0</v>
      </c>
      <c r="D72" s="45">
        <v>0.61224336675281643</v>
      </c>
      <c r="E72" s="45">
        <v>0</v>
      </c>
      <c r="F72" s="45">
        <v>1.7992748876458684</v>
      </c>
      <c r="G72" s="45">
        <v>1.7078973190038571</v>
      </c>
      <c r="H72" s="45">
        <v>0</v>
      </c>
      <c r="I72" s="45">
        <v>3.3096577690175932E-2</v>
      </c>
      <c r="J72" s="45">
        <v>0</v>
      </c>
      <c r="K72" s="45">
        <v>0</v>
      </c>
      <c r="L72" s="45">
        <v>6.6109029309759926E-3</v>
      </c>
      <c r="M72" s="45">
        <v>7.0729704257192161E-2</v>
      </c>
      <c r="N72" s="45">
        <v>5.3604339250161281E-2</v>
      </c>
      <c r="O72" s="45">
        <v>5.5576163664307759E-2</v>
      </c>
      <c r="P72" s="45">
        <v>0</v>
      </c>
      <c r="Q72" s="45">
        <v>0</v>
      </c>
      <c r="R72" s="45">
        <v>1.7814793727723313</v>
      </c>
      <c r="S72" s="45">
        <v>6.1205126339676923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0.60561820819841117</v>
      </c>
      <c r="G73" s="45">
        <v>2.2540134626035595</v>
      </c>
      <c r="H73" s="45">
        <v>0</v>
      </c>
      <c r="I73" s="45">
        <v>0.14485419034079872</v>
      </c>
      <c r="J73" s="45">
        <v>0</v>
      </c>
      <c r="K73" s="45">
        <v>0</v>
      </c>
      <c r="L73" s="45">
        <v>0</v>
      </c>
      <c r="M73" s="45">
        <v>0.47663038154924875</v>
      </c>
      <c r="N73" s="45">
        <v>6.447164064308275E-2</v>
      </c>
      <c r="O73" s="45">
        <v>5.4059649916606473E-2</v>
      </c>
      <c r="P73" s="45">
        <v>4.7610276272235103E-3</v>
      </c>
      <c r="Q73" s="45">
        <v>3.9234722101638697E-4</v>
      </c>
      <c r="R73" s="45">
        <v>3.4523600100132512</v>
      </c>
      <c r="S73" s="45">
        <v>7.0571609181131691</v>
      </c>
    </row>
    <row r="74" spans="1:19">
      <c r="A74" s="88" t="s">
        <v>284</v>
      </c>
      <c r="B74" s="89" t="s">
        <v>114</v>
      </c>
      <c r="C74" s="45">
        <v>0</v>
      </c>
      <c r="D74" s="45">
        <v>0.40676987050230862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4.9477141602768615E-2</v>
      </c>
      <c r="N74" s="45">
        <v>0.13381438574509197</v>
      </c>
      <c r="O74" s="45">
        <v>5.4014365988911128E-2</v>
      </c>
      <c r="P74" s="45">
        <v>3.0002862460094287E-2</v>
      </c>
      <c r="Q74" s="45">
        <v>0</v>
      </c>
      <c r="R74" s="45">
        <v>0.90175423160450663</v>
      </c>
      <c r="S74" s="45">
        <v>1.5758328579036913</v>
      </c>
    </row>
    <row r="75" spans="1:19">
      <c r="A75" s="88" t="s">
        <v>284</v>
      </c>
      <c r="B75" s="89" t="s">
        <v>115</v>
      </c>
      <c r="C75" s="45">
        <v>8.2854594940268533E-2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0.17286201340494456</v>
      </c>
      <c r="N75" s="45">
        <v>6.8165907322356389E-2</v>
      </c>
      <c r="O75" s="45">
        <v>0</v>
      </c>
      <c r="P75" s="45">
        <v>7.1406284773790629E-3</v>
      </c>
      <c r="Q75" s="45">
        <v>8.3112026852216747E-4</v>
      </c>
      <c r="R75" s="45">
        <v>1.1496150724452576</v>
      </c>
      <c r="S75" s="45">
        <v>1.4814693368587371</v>
      </c>
    </row>
    <row r="76" spans="1:19">
      <c r="A76" s="88" t="s">
        <v>284</v>
      </c>
      <c r="B76" s="69" t="s">
        <v>116</v>
      </c>
      <c r="C76" s="45">
        <v>0</v>
      </c>
      <c r="D76" s="45">
        <v>0</v>
      </c>
      <c r="E76" s="45">
        <v>0</v>
      </c>
      <c r="F76" s="45">
        <v>1.5644385582166862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0.20412309949454155</v>
      </c>
      <c r="N76" s="45">
        <v>0.1279033927802633</v>
      </c>
      <c r="O76" s="45">
        <v>0.11850665450796005</v>
      </c>
      <c r="P76" s="45">
        <v>6.4020476279931515E-3</v>
      </c>
      <c r="Q76" s="45">
        <v>4.1934639080811187E-3</v>
      </c>
      <c r="R76" s="45">
        <v>0.36140581582907316</v>
      </c>
      <c r="S76" s="45">
        <v>2.3869730323646081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8.7097800805742365E-2</v>
      </c>
      <c r="J77" s="45">
        <v>0</v>
      </c>
      <c r="K77" s="45">
        <v>0</v>
      </c>
      <c r="L77" s="45">
        <v>0</v>
      </c>
      <c r="M77" s="45">
        <v>3.7786142319115257E-2</v>
      </c>
      <c r="N77" s="45">
        <v>5.6192463623988331E-2</v>
      </c>
      <c r="O77" s="45">
        <v>0</v>
      </c>
      <c r="P77" s="45">
        <v>0</v>
      </c>
      <c r="Q77" s="45">
        <v>2.154045623843498E-3</v>
      </c>
      <c r="R77" s="45">
        <v>0.61818355199348929</v>
      </c>
      <c r="S77" s="45">
        <v>0.8014140043661655</v>
      </c>
    </row>
    <row r="78" spans="1:19">
      <c r="A78" s="88" t="s">
        <v>284</v>
      </c>
      <c r="B78" s="69" t="s">
        <v>118</v>
      </c>
      <c r="C78" s="45">
        <v>0</v>
      </c>
      <c r="D78" s="45">
        <v>0</v>
      </c>
      <c r="E78" s="45">
        <v>0</v>
      </c>
      <c r="F78" s="45">
        <v>1.7172987035760734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0.10260494580337332</v>
      </c>
      <c r="N78" s="45">
        <v>1.2072288842819745E-2</v>
      </c>
      <c r="O78" s="45">
        <v>0</v>
      </c>
      <c r="P78" s="45">
        <v>1.2677243525624493E-3</v>
      </c>
      <c r="Q78" s="45">
        <v>3.9304601127223004E-3</v>
      </c>
      <c r="R78" s="45">
        <v>1.1722797968388932</v>
      </c>
      <c r="S78" s="45">
        <v>3.009453919526436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1.1078228894734199E-4</v>
      </c>
      <c r="J79" s="45">
        <v>0</v>
      </c>
      <c r="K79" s="45">
        <v>0</v>
      </c>
      <c r="L79" s="45">
        <v>1.5543891508768226E-2</v>
      </c>
      <c r="M79" s="45">
        <v>6.337236297238924E-3</v>
      </c>
      <c r="N79" s="45">
        <v>0.14157241791303754</v>
      </c>
      <c r="O79" s="45">
        <v>0</v>
      </c>
      <c r="P79" s="45">
        <v>9.305030381007634E-3</v>
      </c>
      <c r="Q79" s="45">
        <v>1.821698182126158E-3</v>
      </c>
      <c r="R79" s="45">
        <v>1.4956944952976983</v>
      </c>
      <c r="S79" s="45">
        <v>1.6703855518688329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0.53661429529821625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5.3415465000117734E-2</v>
      </c>
      <c r="N80" s="45">
        <v>9.4573512611481725E-2</v>
      </c>
      <c r="O80" s="45">
        <v>0</v>
      </c>
      <c r="P80" s="45">
        <v>0</v>
      </c>
      <c r="Q80" s="45">
        <v>1.366078061745879E-3</v>
      </c>
      <c r="R80" s="45">
        <v>0.17547656110998133</v>
      </c>
      <c r="S80" s="45">
        <v>0.86144591208154964</v>
      </c>
    </row>
    <row r="81" spans="1:19">
      <c r="A81" s="88" t="s">
        <v>284</v>
      </c>
      <c r="B81" s="69" t="s">
        <v>121</v>
      </c>
      <c r="C81" s="45">
        <v>0.11546859554469405</v>
      </c>
      <c r="D81" s="45">
        <v>0.16846743877294212</v>
      </c>
      <c r="E81" s="45">
        <v>0</v>
      </c>
      <c r="F81" s="45">
        <v>0</v>
      </c>
      <c r="G81" s="45">
        <v>0</v>
      </c>
      <c r="H81" s="45">
        <v>0</v>
      </c>
      <c r="I81" s="45">
        <v>2.8548426343894762E-2</v>
      </c>
      <c r="J81" s="45">
        <v>0</v>
      </c>
      <c r="K81" s="45">
        <v>0</v>
      </c>
      <c r="L81" s="45">
        <v>0</v>
      </c>
      <c r="M81" s="45">
        <v>2.0064917169912544E-2</v>
      </c>
      <c r="N81" s="45">
        <v>3.9841661213936064E-2</v>
      </c>
      <c r="O81" s="45">
        <v>0</v>
      </c>
      <c r="P81" s="45">
        <v>1.2981769519458036E-2</v>
      </c>
      <c r="Q81" s="45">
        <v>8.4274315726217131E-3</v>
      </c>
      <c r="R81" s="45">
        <v>4.4994171275163808E-2</v>
      </c>
      <c r="S81" s="45">
        <v>0.43879441141261566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0.89770425993687297</v>
      </c>
      <c r="I82" s="45">
        <v>0</v>
      </c>
      <c r="J82" s="45">
        <v>0</v>
      </c>
      <c r="K82" s="45">
        <v>1.282691292763757E-2</v>
      </c>
      <c r="L82" s="45">
        <v>0</v>
      </c>
      <c r="M82" s="45">
        <v>5.3997485716769322E-2</v>
      </c>
      <c r="N82" s="45">
        <v>7.3760488240054656E-2</v>
      </c>
      <c r="O82" s="45">
        <v>0</v>
      </c>
      <c r="P82" s="45">
        <v>2.2864290777675489E-3</v>
      </c>
      <c r="Q82" s="45">
        <v>5.2849758398564456E-3</v>
      </c>
      <c r="R82" s="45">
        <v>0.10480507021251384</v>
      </c>
      <c r="S82" s="45">
        <v>1.1506656219514753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2.6914650843446353E-2</v>
      </c>
      <c r="N83" s="45">
        <v>0.14672739650490652</v>
      </c>
      <c r="O83" s="45">
        <v>0</v>
      </c>
      <c r="P83" s="45">
        <v>0</v>
      </c>
      <c r="Q83" s="45">
        <v>2.701307339996975E-3</v>
      </c>
      <c r="R83" s="45">
        <v>1.1623765928203866</v>
      </c>
      <c r="S83" s="45">
        <v>1.3387199475087499</v>
      </c>
    </row>
    <row r="84" spans="1:19">
      <c r="A84" s="88" t="s">
        <v>284</v>
      </c>
      <c r="B84" s="69" t="s">
        <v>124</v>
      </c>
      <c r="C84" s="45">
        <v>0</v>
      </c>
      <c r="D84" s="45">
        <v>1.7967543902599914E-2</v>
      </c>
      <c r="E84" s="45">
        <v>0</v>
      </c>
      <c r="F84" s="45">
        <v>1.6372870939939226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2.7927868921153731E-3</v>
      </c>
      <c r="N84" s="45">
        <v>5.5365347085774452E-2</v>
      </c>
      <c r="O84" s="45">
        <v>0</v>
      </c>
      <c r="P84" s="45">
        <v>0</v>
      </c>
      <c r="Q84" s="45">
        <v>2.6858520400024621E-3</v>
      </c>
      <c r="R84" s="45">
        <v>0.82879804269834523</v>
      </c>
      <c r="S84" s="45">
        <v>2.5448966666127575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4.1081757827996057E-2</v>
      </c>
      <c r="N85" s="45">
        <v>0.15039723827327034</v>
      </c>
      <c r="O85" s="45">
        <v>0</v>
      </c>
      <c r="P85" s="45">
        <v>0</v>
      </c>
      <c r="Q85" s="45">
        <v>3.195542426045167E-3</v>
      </c>
      <c r="R85" s="45">
        <v>0.77075042879889111</v>
      </c>
      <c r="S85" s="45">
        <v>0.96542496732618588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1.280418373525171E-2</v>
      </c>
      <c r="L86" s="45">
        <v>5.4506838748352493E-2</v>
      </c>
      <c r="M86" s="45">
        <v>1.8153596182899356E-3</v>
      </c>
      <c r="N86" s="45">
        <v>8.8724919671176572E-2</v>
      </c>
      <c r="O86" s="45">
        <v>0</v>
      </c>
      <c r="P86" s="45">
        <v>0</v>
      </c>
      <c r="Q86" s="45">
        <v>0</v>
      </c>
      <c r="R86" s="45">
        <v>0</v>
      </c>
      <c r="S86" s="45">
        <v>0.15785130177306428</v>
      </c>
    </row>
    <row r="87" spans="1:19">
      <c r="A87" s="88" t="s">
        <v>284</v>
      </c>
      <c r="B87" s="69" t="s">
        <v>127</v>
      </c>
      <c r="C87" s="45">
        <v>4.0006759419619842E-2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4.7815608527033593E-2</v>
      </c>
      <c r="N87" s="45">
        <v>8.9733033609415536E-2</v>
      </c>
      <c r="O87" s="45">
        <v>5.6684224475147149E-2</v>
      </c>
      <c r="P87" s="45">
        <v>7.8127974691047375E-4</v>
      </c>
      <c r="Q87" s="45">
        <v>0</v>
      </c>
      <c r="R87" s="45">
        <v>1.8906620104083061E-2</v>
      </c>
      <c r="S87" s="45">
        <v>0.25392752588223289</v>
      </c>
    </row>
    <row r="88" spans="1:19">
      <c r="A88" s="88" t="s">
        <v>284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0.57451546046468138</v>
      </c>
      <c r="I88" s="45">
        <v>0</v>
      </c>
      <c r="J88" s="45">
        <v>0</v>
      </c>
      <c r="K88" s="45">
        <v>0</v>
      </c>
      <c r="L88" s="45">
        <v>0</v>
      </c>
      <c r="M88" s="45">
        <v>0.10579226955706611</v>
      </c>
      <c r="N88" s="45">
        <v>1.2831502449391685E-2</v>
      </c>
      <c r="O88" s="45">
        <v>0</v>
      </c>
      <c r="P88" s="45">
        <v>0</v>
      </c>
      <c r="Q88" s="45">
        <v>7.7865255813175105E-3</v>
      </c>
      <c r="R88" s="45">
        <v>0</v>
      </c>
      <c r="S88" s="45">
        <v>0.70092575805244905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0.90537869399538629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3.3949600417312098E-2</v>
      </c>
      <c r="N89" s="45">
        <v>4.9496535894895111E-2</v>
      </c>
      <c r="O89" s="45">
        <v>1.8136550720529998E-3</v>
      </c>
      <c r="P89" s="45">
        <v>7.4512448163324696E-4</v>
      </c>
      <c r="Q89" s="45">
        <v>0</v>
      </c>
      <c r="R89" s="45">
        <v>0.12396958811424952</v>
      </c>
      <c r="S89" s="45">
        <v>1.1153531979755087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0.10214178624517434</v>
      </c>
      <c r="N90" s="45">
        <v>3.3960648328683618E-3</v>
      </c>
      <c r="O90" s="45">
        <v>0</v>
      </c>
      <c r="P90" s="45">
        <v>9.9447000985586342E-4</v>
      </c>
      <c r="Q90" s="45">
        <v>0</v>
      </c>
      <c r="R90" s="45">
        <v>3.0372068932784657E-2</v>
      </c>
      <c r="S90" s="45">
        <v>0.1369043900207032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0.84982557084318699</v>
      </c>
      <c r="H91" s="45">
        <v>0</v>
      </c>
      <c r="I91" s="45">
        <v>0</v>
      </c>
      <c r="J91" s="45">
        <v>3.009645540008335E-3</v>
      </c>
      <c r="K91" s="45">
        <v>0</v>
      </c>
      <c r="L91" s="45">
        <v>0</v>
      </c>
      <c r="M91" s="45">
        <v>3.5429277020390781E-2</v>
      </c>
      <c r="N91" s="45">
        <v>1.3172830534679214E-2</v>
      </c>
      <c r="O91" s="45">
        <v>3.7621768345130757E-3</v>
      </c>
      <c r="P91" s="45">
        <v>0</v>
      </c>
      <c r="Q91" s="45">
        <v>0</v>
      </c>
      <c r="R91" s="45">
        <v>0.24826240801331778</v>
      </c>
      <c r="S91" s="45">
        <v>1.1534619087861131</v>
      </c>
    </row>
    <row r="92" spans="1:19">
      <c r="A92" s="88" t="s">
        <v>284</v>
      </c>
      <c r="B92" s="69" t="s">
        <v>132</v>
      </c>
      <c r="C92" s="45">
        <v>0</v>
      </c>
      <c r="D92" s="45">
        <v>5.0918965555479367E-2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4.1816377487891465E-2</v>
      </c>
      <c r="N92" s="45">
        <v>2.379152647935534E-3</v>
      </c>
      <c r="O92" s="45">
        <v>0</v>
      </c>
      <c r="P92" s="45">
        <v>9.5161975061754944E-3</v>
      </c>
      <c r="Q92" s="45">
        <v>0</v>
      </c>
      <c r="R92" s="45">
        <v>1.7466416127575712E-2</v>
      </c>
      <c r="S92" s="45">
        <v>0.12209710932503981</v>
      </c>
    </row>
    <row r="93" spans="1:19">
      <c r="A93" s="88" t="s">
        <v>284</v>
      </c>
      <c r="B93" s="69" t="s">
        <v>133</v>
      </c>
      <c r="C93" s="45">
        <v>5.9101921632818522E-2</v>
      </c>
      <c r="D93" s="45">
        <v>0</v>
      </c>
      <c r="E93" s="45">
        <v>0</v>
      </c>
      <c r="F93" s="45">
        <v>0</v>
      </c>
      <c r="G93" s="45">
        <v>1.8294155844649342</v>
      </c>
      <c r="H93" s="45">
        <v>0</v>
      </c>
      <c r="I93" s="45">
        <v>0</v>
      </c>
      <c r="J93" s="45">
        <v>0</v>
      </c>
      <c r="K93" s="45">
        <v>0</v>
      </c>
      <c r="L93" s="45">
        <v>2.3781966185342007E-2</v>
      </c>
      <c r="M93" s="45">
        <v>0.26015395043879597</v>
      </c>
      <c r="N93" s="45">
        <v>0.16638924691017998</v>
      </c>
      <c r="O93" s="45">
        <v>0</v>
      </c>
      <c r="P93" s="45">
        <v>8.5759005470201211E-4</v>
      </c>
      <c r="Q93" s="45">
        <v>0</v>
      </c>
      <c r="R93" s="45">
        <v>0.57106409498884148</v>
      </c>
      <c r="S93" s="45">
        <v>2.9107643546756208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0.61007165575544064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9.7182575796317394E-4</v>
      </c>
      <c r="N94" s="45">
        <v>7.5754484403917743E-2</v>
      </c>
      <c r="O94" s="45">
        <v>0</v>
      </c>
      <c r="P94" s="45">
        <v>1.977512393502856E-5</v>
      </c>
      <c r="Q94" s="45">
        <v>4.6472485941533581E-3</v>
      </c>
      <c r="R94" s="45">
        <v>9.8018161873653753E-2</v>
      </c>
      <c r="S94" s="45">
        <v>0.78948315150907433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2.606996496445102E-2</v>
      </c>
      <c r="J95" s="45">
        <v>0</v>
      </c>
      <c r="K95" s="45">
        <v>0</v>
      </c>
      <c r="L95" s="45">
        <v>0</v>
      </c>
      <c r="M95" s="45">
        <v>3.02040731815163E-2</v>
      </c>
      <c r="N95" s="45">
        <v>3.8597943212268504E-2</v>
      </c>
      <c r="O95" s="45">
        <v>0</v>
      </c>
      <c r="P95" s="45">
        <v>1.0096629823320435E-2</v>
      </c>
      <c r="Q95" s="45">
        <v>9.438964252733606E-3</v>
      </c>
      <c r="R95" s="45">
        <v>0.30980173958240442</v>
      </c>
      <c r="S95" s="45">
        <v>0.42420931501669656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0.71893399287542437</v>
      </c>
      <c r="I96" s="45">
        <v>0</v>
      </c>
      <c r="J96" s="45">
        <v>0</v>
      </c>
      <c r="K96" s="45">
        <v>0</v>
      </c>
      <c r="L96" s="45">
        <v>0</v>
      </c>
      <c r="M96" s="45">
        <v>1.0460530918936506E-2</v>
      </c>
      <c r="N96" s="45">
        <v>6.4209976716242068E-2</v>
      </c>
      <c r="O96" s="45">
        <v>0</v>
      </c>
      <c r="P96" s="45">
        <v>1.482383490061856E-3</v>
      </c>
      <c r="Q96" s="45">
        <v>0</v>
      </c>
      <c r="R96" s="45">
        <v>0.34645974096636678</v>
      </c>
      <c r="S96" s="45">
        <v>1.1415466249670203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2.3958725511903645E-3</v>
      </c>
      <c r="K97" s="45">
        <v>0</v>
      </c>
      <c r="L97" s="45">
        <v>0</v>
      </c>
      <c r="M97" s="45">
        <v>2.0325465988235258E-2</v>
      </c>
      <c r="N97" s="45">
        <v>1.4822388318069812E-3</v>
      </c>
      <c r="O97" s="45">
        <v>8.1975527462740838E-2</v>
      </c>
      <c r="P97" s="45">
        <v>0</v>
      </c>
      <c r="Q97" s="45">
        <v>0</v>
      </c>
      <c r="R97" s="45">
        <v>0.22752906177980492</v>
      </c>
      <c r="S97" s="45">
        <v>0.33370816661374647</v>
      </c>
    </row>
    <row r="98" spans="1:19">
      <c r="A98" s="88" t="s">
        <v>284</v>
      </c>
      <c r="B98" s="69" t="s">
        <v>138</v>
      </c>
      <c r="C98" s="45">
        <v>0</v>
      </c>
      <c r="D98" s="45">
        <v>0.18816107039679153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2.1405333058011067E-3</v>
      </c>
      <c r="N98" s="45">
        <v>3.569388513927052E-2</v>
      </c>
      <c r="O98" s="45">
        <v>0</v>
      </c>
      <c r="P98" s="45">
        <v>5.0751406287466438E-3</v>
      </c>
      <c r="Q98" s="45">
        <v>0</v>
      </c>
      <c r="R98" s="45">
        <v>6.5240546634399266E-2</v>
      </c>
      <c r="S98" s="45">
        <v>0.29631117610506408</v>
      </c>
    </row>
    <row r="99" spans="1:19">
      <c r="A99" s="88" t="s">
        <v>284</v>
      </c>
      <c r="B99" s="69" t="s">
        <v>139</v>
      </c>
      <c r="C99" s="45">
        <v>0</v>
      </c>
      <c r="D99" s="45">
        <v>0.13353667527419066</v>
      </c>
      <c r="E99" s="45">
        <v>0</v>
      </c>
      <c r="F99" s="45">
        <v>0</v>
      </c>
      <c r="G99" s="45">
        <v>0</v>
      </c>
      <c r="H99" s="45">
        <v>0.64593449208701514</v>
      </c>
      <c r="I99" s="45">
        <v>0</v>
      </c>
      <c r="J99" s="45">
        <v>1.3454980567680068E-2</v>
      </c>
      <c r="K99" s="45">
        <v>0</v>
      </c>
      <c r="L99" s="45">
        <v>3.412527002665966E-2</v>
      </c>
      <c r="M99" s="45">
        <v>0.14802683586762022</v>
      </c>
      <c r="N99" s="45">
        <v>0.12090189548910502</v>
      </c>
      <c r="O99" s="45">
        <v>0</v>
      </c>
      <c r="P99" s="45">
        <v>0</v>
      </c>
      <c r="Q99" s="45">
        <v>0</v>
      </c>
      <c r="R99" s="45">
        <v>3.3889711037424775E-2</v>
      </c>
      <c r="S99" s="45">
        <v>1.129869860349686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7.2698854481867414E-4</v>
      </c>
      <c r="N100" s="45">
        <v>2.6925624550091953E-2</v>
      </c>
      <c r="O100" s="45">
        <v>0</v>
      </c>
      <c r="P100" s="45">
        <v>0</v>
      </c>
      <c r="Q100" s="45">
        <v>0</v>
      </c>
      <c r="R100" s="45">
        <v>0.17320268523984339</v>
      </c>
      <c r="S100" s="45">
        <v>0.20085529833474425</v>
      </c>
    </row>
    <row r="101" spans="1:19">
      <c r="A101" s="88" t="s">
        <v>284</v>
      </c>
      <c r="B101" s="69" t="s">
        <v>141</v>
      </c>
      <c r="C101" s="45">
        <v>0</v>
      </c>
      <c r="D101" s="45">
        <v>0.16146116859528892</v>
      </c>
      <c r="E101" s="45">
        <v>0</v>
      </c>
      <c r="F101" s="45">
        <v>0</v>
      </c>
      <c r="G101" s="45">
        <v>0.66638533535687472</v>
      </c>
      <c r="H101" s="45">
        <v>0</v>
      </c>
      <c r="I101" s="45">
        <v>0</v>
      </c>
      <c r="J101" s="45">
        <v>0</v>
      </c>
      <c r="K101" s="45">
        <v>0</v>
      </c>
      <c r="L101" s="45">
        <v>7.2052585527118129E-2</v>
      </c>
      <c r="M101" s="45">
        <v>5.3374300686519049E-2</v>
      </c>
      <c r="N101" s="45">
        <v>3.0076002550650571E-2</v>
      </c>
      <c r="O101" s="45">
        <v>0</v>
      </c>
      <c r="P101" s="45">
        <v>0</v>
      </c>
      <c r="Q101" s="45">
        <v>0</v>
      </c>
      <c r="R101" s="45">
        <v>1.7909145372868807E-2</v>
      </c>
      <c r="S101" s="45">
        <v>1.0012585380893029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3.4235945478615815</v>
      </c>
      <c r="H102" s="45">
        <v>0.62229489974968999</v>
      </c>
      <c r="I102" s="45">
        <v>0</v>
      </c>
      <c r="J102" s="45">
        <v>0</v>
      </c>
      <c r="K102" s="45">
        <v>0</v>
      </c>
      <c r="L102" s="45">
        <v>0</v>
      </c>
      <c r="M102" s="45">
        <v>1.4321630332134738E-2</v>
      </c>
      <c r="N102" s="45">
        <v>5.0236529113334427E-4</v>
      </c>
      <c r="O102" s="45">
        <v>0</v>
      </c>
      <c r="P102" s="45">
        <v>1.0840425728749103E-2</v>
      </c>
      <c r="Q102" s="45">
        <v>0</v>
      </c>
      <c r="R102" s="45">
        <v>2.0000796057445314E-2</v>
      </c>
      <c r="S102" s="45">
        <v>4.0915546650207375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0.83703140205933124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8.2991619189929366E-3</v>
      </c>
      <c r="N103" s="45">
        <v>3.5015222034594728E-2</v>
      </c>
      <c r="O103" s="45">
        <v>0</v>
      </c>
      <c r="P103" s="45">
        <v>1.6300074625316019E-2</v>
      </c>
      <c r="Q103" s="45">
        <v>0</v>
      </c>
      <c r="R103" s="45">
        <v>0</v>
      </c>
      <c r="S103" s="45">
        <v>0.89664586063824459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1.5241087299100933</v>
      </c>
      <c r="H104" s="45">
        <v>0</v>
      </c>
      <c r="I104" s="45">
        <v>0</v>
      </c>
      <c r="J104" s="45">
        <v>0</v>
      </c>
      <c r="K104" s="45">
        <v>5.8803411918577284E-3</v>
      </c>
      <c r="L104" s="45">
        <v>0</v>
      </c>
      <c r="M104" s="45">
        <v>6.6996914533934415E-3</v>
      </c>
      <c r="N104" s="45">
        <v>0</v>
      </c>
      <c r="O104" s="45">
        <v>0</v>
      </c>
      <c r="P104" s="45">
        <v>0</v>
      </c>
      <c r="Q104" s="45">
        <v>3.6139855718264891E-3</v>
      </c>
      <c r="R104" s="45">
        <v>3.4241834297716878E-2</v>
      </c>
      <c r="S104" s="45">
        <v>1.5745445824248918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4.5065086493289996E-3</v>
      </c>
      <c r="N105" s="45">
        <v>4.9849837846647205E-2</v>
      </c>
      <c r="O105" s="45">
        <v>0</v>
      </c>
      <c r="P105" s="45">
        <v>5.8979222124907471E-3</v>
      </c>
      <c r="Q105" s="45">
        <v>0</v>
      </c>
      <c r="R105" s="45">
        <v>7.5022619534337309E-3</v>
      </c>
      <c r="S105" s="45">
        <v>6.7756530661910119E-2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0.7627587300501979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7.4326493878782429E-3</v>
      </c>
      <c r="N106" s="45">
        <v>1.7578726405549361E-2</v>
      </c>
      <c r="O106" s="45">
        <v>0</v>
      </c>
      <c r="P106" s="45">
        <v>0</v>
      </c>
      <c r="Q106" s="45">
        <v>2.6945532499908498E-3</v>
      </c>
      <c r="R106" s="45">
        <v>3.9099780447287458E-2</v>
      </c>
      <c r="S106" s="45">
        <v>0.82956443954088854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1.9841301988333448</v>
      </c>
      <c r="G107" s="45">
        <v>0</v>
      </c>
      <c r="H107" s="45">
        <v>0.60647193984375036</v>
      </c>
      <c r="I107" s="45">
        <v>0</v>
      </c>
      <c r="J107" s="45">
        <v>0</v>
      </c>
      <c r="K107" s="45">
        <v>6.6103595009861793E-3</v>
      </c>
      <c r="L107" s="45">
        <v>0</v>
      </c>
      <c r="M107" s="45">
        <v>2.5719885723907154E-3</v>
      </c>
      <c r="N107" s="45">
        <v>0</v>
      </c>
      <c r="O107" s="45">
        <v>5.3694675437793937E-2</v>
      </c>
      <c r="P107" s="45">
        <v>0</v>
      </c>
      <c r="Q107" s="45">
        <v>0</v>
      </c>
      <c r="R107" s="45">
        <v>0.29797613568266712</v>
      </c>
      <c r="S107" s="45">
        <v>2.9514552978709219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0.87398814245701928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0.10976638572840081</v>
      </c>
      <c r="N108" s="45">
        <v>0</v>
      </c>
      <c r="O108" s="45">
        <v>4.3552556809990373E-3</v>
      </c>
      <c r="P108" s="45">
        <v>1.1353547265488262E-2</v>
      </c>
      <c r="Q108" s="45">
        <v>2.763227154676029E-3</v>
      </c>
      <c r="R108" s="45">
        <v>0</v>
      </c>
      <c r="S108" s="45">
        <v>1.0022265582865657</v>
      </c>
    </row>
    <row r="109" spans="1:19">
      <c r="A109" s="88" t="s">
        <v>284</v>
      </c>
      <c r="B109" s="69" t="s">
        <v>149</v>
      </c>
      <c r="C109" s="45">
        <v>3.6994646369343243E-2</v>
      </c>
      <c r="D109" s="45">
        <v>0</v>
      </c>
      <c r="E109" s="45">
        <v>0</v>
      </c>
      <c r="F109" s="45">
        <v>0.90317649795247945</v>
      </c>
      <c r="G109" s="45">
        <v>0</v>
      </c>
      <c r="H109" s="45">
        <v>0</v>
      </c>
      <c r="I109" s="45">
        <v>0</v>
      </c>
      <c r="J109" s="45">
        <v>0</v>
      </c>
      <c r="K109" s="45">
        <v>6.447597444951228E-3</v>
      </c>
      <c r="L109" s="45">
        <v>0</v>
      </c>
      <c r="M109" s="45">
        <v>1.0744685680146304E-3</v>
      </c>
      <c r="N109" s="45">
        <v>2.7426363298118872E-2</v>
      </c>
      <c r="O109" s="45">
        <v>0</v>
      </c>
      <c r="P109" s="45">
        <v>1.1079292183405753E-3</v>
      </c>
      <c r="Q109" s="45">
        <v>0</v>
      </c>
      <c r="R109" s="45">
        <v>0.42992159045213185</v>
      </c>
      <c r="S109" s="45">
        <v>1.4061490933033838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0.48545711968591121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2.3139289771139104E-3</v>
      </c>
      <c r="N110" s="45">
        <v>1.6812581367986468E-4</v>
      </c>
      <c r="O110" s="45">
        <v>0</v>
      </c>
      <c r="P110" s="45">
        <v>6.1669982422098979E-3</v>
      </c>
      <c r="Q110" s="45">
        <v>0</v>
      </c>
      <c r="R110" s="45">
        <v>0.86253936250354002</v>
      </c>
      <c r="S110" s="45">
        <v>1.3566455352224693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6.4379559113798557E-2</v>
      </c>
      <c r="M111" s="45">
        <v>1.5179626798762946E-2</v>
      </c>
      <c r="N111" s="45">
        <v>1.5859862500528621E-2</v>
      </c>
      <c r="O111" s="45">
        <v>0</v>
      </c>
      <c r="P111" s="45">
        <v>1.0240417020909498E-2</v>
      </c>
      <c r="Q111" s="45">
        <v>0</v>
      </c>
      <c r="R111" s="45">
        <v>4.9565926408149608E-2</v>
      </c>
      <c r="S111" s="45">
        <v>0.15522539184212292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2.0364579450111719E-3</v>
      </c>
      <c r="N112" s="45">
        <v>3.0767262809192175E-2</v>
      </c>
      <c r="O112" s="45">
        <v>0</v>
      </c>
      <c r="P112" s="45">
        <v>0</v>
      </c>
      <c r="Q112" s="45">
        <v>0</v>
      </c>
      <c r="R112" s="45">
        <v>4.1139609993621207E-3</v>
      </c>
      <c r="S112" s="45">
        <v>3.691768175357879E-2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0.23668632539449375</v>
      </c>
      <c r="M113" s="45">
        <v>6.6103563437609481E-3</v>
      </c>
      <c r="N113" s="45">
        <v>1.3758363224436465E-3</v>
      </c>
      <c r="O113" s="45">
        <v>0</v>
      </c>
      <c r="P113" s="45">
        <v>7.9103818751130595E-3</v>
      </c>
      <c r="Q113" s="45">
        <v>1.2200659318882812E-3</v>
      </c>
      <c r="R113" s="45">
        <v>0</v>
      </c>
      <c r="S113" s="45">
        <v>0.25380296586772033</v>
      </c>
    </row>
    <row r="114" spans="1:19">
      <c r="A114" s="88" t="s">
        <v>284</v>
      </c>
      <c r="B114" s="69" t="s">
        <v>154</v>
      </c>
      <c r="C114" s="45">
        <v>8.7060045880090697E-2</v>
      </c>
      <c r="D114" s="45">
        <v>0</v>
      </c>
      <c r="E114" s="45">
        <v>0</v>
      </c>
      <c r="F114" s="45">
        <v>0.91007148070013244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5.8291528329847964E-3</v>
      </c>
      <c r="N114" s="45">
        <v>1.8645064152078561E-3</v>
      </c>
      <c r="O114" s="45">
        <v>0</v>
      </c>
      <c r="P114" s="45">
        <v>0</v>
      </c>
      <c r="Q114" s="45">
        <v>0</v>
      </c>
      <c r="R114" s="45">
        <v>1.2967337086492066</v>
      </c>
      <c r="S114" s="45">
        <v>2.3015588944776084</v>
      </c>
    </row>
    <row r="115" spans="1:19">
      <c r="A115" s="88" t="s">
        <v>284</v>
      </c>
      <c r="B115" s="69" t="s">
        <v>155</v>
      </c>
      <c r="C115" s="45">
        <v>2.0752733177844873E-2</v>
      </c>
      <c r="D115" s="45">
        <v>0.2199446251515651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3.4893798386939068E-3</v>
      </c>
      <c r="N115" s="45">
        <v>9.6150627237712172E-3</v>
      </c>
      <c r="O115" s="45">
        <v>0</v>
      </c>
      <c r="P115" s="45">
        <v>0</v>
      </c>
      <c r="Q115" s="45">
        <v>0</v>
      </c>
      <c r="R115" s="45">
        <v>0.20879579518392433</v>
      </c>
      <c r="S115" s="45">
        <v>0.46259759607579554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7.6893627260696817E-3</v>
      </c>
      <c r="N116" s="45">
        <v>3.3749880680051803E-3</v>
      </c>
      <c r="O116" s="45">
        <v>0</v>
      </c>
      <c r="P116" s="45">
        <v>0</v>
      </c>
      <c r="Q116" s="45">
        <v>0</v>
      </c>
      <c r="R116" s="45">
        <v>8.8729259650222048E-3</v>
      </c>
      <c r="S116" s="45">
        <v>1.9937276759094402E-2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7.7715284297821159E-3</v>
      </c>
      <c r="K117" s="45">
        <v>6.7776345316324579E-3</v>
      </c>
      <c r="L117" s="45">
        <v>0</v>
      </c>
      <c r="M117" s="45">
        <v>3.3511215188018362E-2</v>
      </c>
      <c r="N117" s="45">
        <v>3.5473711800904084E-5</v>
      </c>
      <c r="O117" s="45">
        <v>0</v>
      </c>
      <c r="P117" s="45">
        <v>0</v>
      </c>
      <c r="Q117" s="45">
        <v>0</v>
      </c>
      <c r="R117" s="45">
        <v>2.3451118091315948E-2</v>
      </c>
      <c r="S117" s="45">
        <v>7.1546969952578365E-2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5.798228286442253E-2</v>
      </c>
      <c r="N118" s="45">
        <v>1.018382404058471E-2</v>
      </c>
      <c r="O118" s="45">
        <v>6.6753168124215279E-2</v>
      </c>
      <c r="P118" s="45">
        <v>0</v>
      </c>
      <c r="Q118" s="45">
        <v>4.8770575594386523E-3</v>
      </c>
      <c r="R118" s="45">
        <v>8.5072291265582578E-2</v>
      </c>
      <c r="S118" s="45">
        <v>0.22486862385423478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0.55193019956112721</v>
      </c>
      <c r="I119" s="45">
        <v>0</v>
      </c>
      <c r="J119" s="45">
        <v>0</v>
      </c>
      <c r="K119" s="45">
        <v>1.1807289450911217E-2</v>
      </c>
      <c r="L119" s="45">
        <v>0</v>
      </c>
      <c r="M119" s="45">
        <v>1.3833622253756062E-4</v>
      </c>
      <c r="N119" s="45">
        <v>1.0908785851579061E-2</v>
      </c>
      <c r="O119" s="45">
        <v>0</v>
      </c>
      <c r="P119" s="45">
        <v>1.6661588404484284E-2</v>
      </c>
      <c r="Q119" s="45">
        <v>0</v>
      </c>
      <c r="R119" s="45">
        <v>8.1543208522255384E-2</v>
      </c>
      <c r="S119" s="45">
        <v>0.67298940801290996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2.2526224318115018E-2</v>
      </c>
      <c r="J120" s="45">
        <v>6.9213208900360673E-3</v>
      </c>
      <c r="K120" s="45">
        <v>0</v>
      </c>
      <c r="L120" s="45">
        <v>0</v>
      </c>
      <c r="M120" s="45">
        <v>5.6074424192775751E-3</v>
      </c>
      <c r="N120" s="45">
        <v>0</v>
      </c>
      <c r="O120" s="45">
        <v>3.2578287899720504E-3</v>
      </c>
      <c r="P120" s="45">
        <v>1.1391483027944904E-3</v>
      </c>
      <c r="Q120" s="45">
        <v>0</v>
      </c>
      <c r="R120" s="45">
        <v>4.2508211349421288E-2</v>
      </c>
      <c r="S120" s="45">
        <v>8.1960176069600266E-2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0.89995883942658139</v>
      </c>
      <c r="G121" s="45">
        <v>0.80811004599206981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2.5313503482156108E-3</v>
      </c>
      <c r="N121" s="45">
        <v>1.8423340660218557E-3</v>
      </c>
      <c r="O121" s="45">
        <v>0</v>
      </c>
      <c r="P121" s="45">
        <v>7.2599296473979669E-3</v>
      </c>
      <c r="Q121" s="45">
        <v>0</v>
      </c>
      <c r="R121" s="45">
        <v>0.18164727816166959</v>
      </c>
      <c r="S121" s="45">
        <v>1.9013497776419683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7.2717917939558591E-3</v>
      </c>
      <c r="L122" s="45">
        <v>6.7488510025859316E-2</v>
      </c>
      <c r="M122" s="45">
        <v>2.0809290022771876E-4</v>
      </c>
      <c r="N122" s="45">
        <v>5.1301616292933616E-3</v>
      </c>
      <c r="O122" s="45">
        <v>0</v>
      </c>
      <c r="P122" s="45">
        <v>0</v>
      </c>
      <c r="Q122" s="45">
        <v>0</v>
      </c>
      <c r="R122" s="45">
        <v>0.22989215585526779</v>
      </c>
      <c r="S122" s="45">
        <v>0.30999071220458063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3.2310620715358951E-3</v>
      </c>
      <c r="N123" s="45">
        <v>6.9808435860059248E-3</v>
      </c>
      <c r="O123" s="45">
        <v>5.9227171489562025E-4</v>
      </c>
      <c r="P123" s="45">
        <v>0</v>
      </c>
      <c r="Q123" s="45">
        <v>0</v>
      </c>
      <c r="R123" s="45">
        <v>0.15896196357166303</v>
      </c>
      <c r="S123" s="45">
        <v>0.16976614094409115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9.6974947663142075E-5</v>
      </c>
      <c r="N124" s="45">
        <v>0</v>
      </c>
      <c r="O124" s="45">
        <v>0</v>
      </c>
      <c r="P124" s="45">
        <v>0</v>
      </c>
      <c r="Q124" s="45">
        <v>0</v>
      </c>
      <c r="R124" s="45">
        <v>0.20469635862912838</v>
      </c>
      <c r="S124" s="45">
        <v>0.20479333357678797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1.8520153486130564E-2</v>
      </c>
      <c r="M125" s="45">
        <v>4.4320744732473827E-2</v>
      </c>
      <c r="N125" s="45">
        <v>0</v>
      </c>
      <c r="O125" s="45">
        <v>0</v>
      </c>
      <c r="P125" s="45">
        <v>0</v>
      </c>
      <c r="Q125" s="45">
        <v>0</v>
      </c>
      <c r="R125" s="45">
        <v>8.5119554560222355E-3</v>
      </c>
      <c r="S125" s="45">
        <v>7.1352853674653716E-2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3.7157841382518875E-2</v>
      </c>
      <c r="M126" s="45">
        <v>1.2441064337980201E-2</v>
      </c>
      <c r="N126" s="45">
        <v>5.765800453642278E-2</v>
      </c>
      <c r="O126" s="45">
        <v>0</v>
      </c>
      <c r="P126" s="45">
        <v>0</v>
      </c>
      <c r="Q126" s="45">
        <v>0</v>
      </c>
      <c r="R126" s="45">
        <v>9.6843246057019883E-2</v>
      </c>
      <c r="S126" s="45">
        <v>0.20410015631392753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0.910195356970803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5.9480396937165114E-2</v>
      </c>
      <c r="M127" s="45">
        <v>3.201788180414944E-3</v>
      </c>
      <c r="N127" s="45">
        <v>2.0303721329210767E-2</v>
      </c>
      <c r="O127" s="45">
        <v>0</v>
      </c>
      <c r="P127" s="45">
        <v>0</v>
      </c>
      <c r="Q127" s="45">
        <v>0</v>
      </c>
      <c r="R127" s="45">
        <v>0.65836185161248295</v>
      </c>
      <c r="S127" s="45">
        <v>1.6515431150300515</v>
      </c>
    </row>
    <row r="128" spans="1:19">
      <c r="A128" s="88" t="s">
        <v>284</v>
      </c>
      <c r="B128" s="69" t="s">
        <v>168</v>
      </c>
      <c r="C128" s="45">
        <v>0</v>
      </c>
      <c r="D128" s="45">
        <v>0.15070529106160091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4.4452125600624726E-2</v>
      </c>
      <c r="P128" s="45">
        <v>7.4360298935799429E-3</v>
      </c>
      <c r="Q128" s="45">
        <v>0</v>
      </c>
      <c r="R128" s="45">
        <v>0</v>
      </c>
      <c r="S128" s="45">
        <v>0.20259344655582368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2.7071171291126461E-4</v>
      </c>
      <c r="N129" s="45">
        <v>2.8550519198988766E-3</v>
      </c>
      <c r="O129" s="45">
        <v>0</v>
      </c>
      <c r="P129" s="45">
        <v>0</v>
      </c>
      <c r="Q129" s="45">
        <v>0</v>
      </c>
      <c r="R129" s="45">
        <v>0.26126471433970977</v>
      </c>
      <c r="S129" s="45">
        <v>0.26439047797254034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3.0645080019038318E-3</v>
      </c>
      <c r="N130" s="45">
        <v>0</v>
      </c>
      <c r="O130" s="45">
        <v>0</v>
      </c>
      <c r="P130" s="45">
        <v>0</v>
      </c>
      <c r="Q130" s="45">
        <v>0</v>
      </c>
      <c r="R130" s="45">
        <v>0.13314876369459228</v>
      </c>
      <c r="S130" s="45">
        <v>0.13621327169647657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5.7642804413431392E-3</v>
      </c>
      <c r="O131" s="45">
        <v>9.6324305097927887E-4</v>
      </c>
      <c r="P131" s="45">
        <v>0</v>
      </c>
      <c r="Q131" s="45">
        <v>0</v>
      </c>
      <c r="R131" s="45">
        <v>0</v>
      </c>
      <c r="S131" s="45">
        <v>6.7275234923158678E-3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1.1874303727208289E-2</v>
      </c>
      <c r="K132" s="45">
        <v>6.7521294440825025E-3</v>
      </c>
      <c r="L132" s="45">
        <v>0</v>
      </c>
      <c r="M132" s="45">
        <v>1.7224358510441462E-3</v>
      </c>
      <c r="N132" s="45">
        <v>0</v>
      </c>
      <c r="O132" s="45">
        <v>0</v>
      </c>
      <c r="P132" s="45">
        <v>6.5679215607252761E-3</v>
      </c>
      <c r="Q132" s="45">
        <v>0</v>
      </c>
      <c r="R132" s="45">
        <v>5.0930972019088472E-2</v>
      </c>
      <c r="S132" s="45">
        <v>7.7847762602175408E-2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4.2253292912191043E-3</v>
      </c>
      <c r="N133" s="45">
        <v>0</v>
      </c>
      <c r="O133" s="45">
        <v>0</v>
      </c>
      <c r="P133" s="45">
        <v>0</v>
      </c>
      <c r="Q133" s="45">
        <v>0</v>
      </c>
      <c r="R133" s="45">
        <v>0.18665524448061888</v>
      </c>
      <c r="S133" s="45">
        <v>0.19088057377183532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4.3338105861907145E-3</v>
      </c>
      <c r="L134" s="45">
        <v>4.2857066567535185E-2</v>
      </c>
      <c r="M134" s="45">
        <v>3.2501091474603783E-2</v>
      </c>
      <c r="N134" s="45">
        <v>5.1200173017094563E-2</v>
      </c>
      <c r="O134" s="45">
        <v>5.1330175914451326E-2</v>
      </c>
      <c r="P134" s="45">
        <v>0</v>
      </c>
      <c r="Q134" s="45">
        <v>0</v>
      </c>
      <c r="R134" s="45">
        <v>2.5602406373600672E-2</v>
      </c>
      <c r="S134" s="45">
        <v>0.20782472393347007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5.8715793725756527E-3</v>
      </c>
      <c r="N135" s="45">
        <v>3.3022781759770581E-3</v>
      </c>
      <c r="O135" s="45">
        <v>0</v>
      </c>
      <c r="P135" s="45">
        <v>0</v>
      </c>
      <c r="Q135" s="45">
        <v>0</v>
      </c>
      <c r="R135" s="45">
        <v>0</v>
      </c>
      <c r="S135" s="45">
        <v>9.1738575485749152E-3</v>
      </c>
    </row>
    <row r="136" spans="1:19">
      <c r="A136" s="88" t="s">
        <v>284</v>
      </c>
      <c r="B136" s="69" t="s">
        <v>176</v>
      </c>
      <c r="C136" s="45">
        <v>0</v>
      </c>
      <c r="D136" s="45">
        <v>0.12572864088922664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9.169992535694213E-3</v>
      </c>
      <c r="L136" s="45">
        <v>0</v>
      </c>
      <c r="M136" s="45">
        <v>2.2659306431194182E-7</v>
      </c>
      <c r="N136" s="45">
        <v>0</v>
      </c>
      <c r="O136" s="45">
        <v>0</v>
      </c>
      <c r="P136" s="45">
        <v>0</v>
      </c>
      <c r="Q136" s="45">
        <v>9.7515325440440392E-3</v>
      </c>
      <c r="R136" s="45">
        <v>5.1049105204107548E-2</v>
      </c>
      <c r="S136" s="45">
        <v>0.19569949776612816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2.3206918361213802E-2</v>
      </c>
      <c r="O137" s="45">
        <v>0</v>
      </c>
      <c r="P137" s="45">
        <v>0</v>
      </c>
      <c r="Q137" s="45">
        <v>0</v>
      </c>
      <c r="R137" s="45">
        <v>1.1504911060455925E-4</v>
      </c>
      <c r="S137" s="45">
        <v>2.3321967471815697E-2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3.3042640373714072E-2</v>
      </c>
      <c r="M138" s="45">
        <v>5.0489716960283815E-2</v>
      </c>
      <c r="N138" s="45">
        <v>3.8979196802468863E-4</v>
      </c>
      <c r="O138" s="45">
        <v>0</v>
      </c>
      <c r="P138" s="45">
        <v>0</v>
      </c>
      <c r="Q138" s="45">
        <v>0</v>
      </c>
      <c r="R138" s="45">
        <v>3.1623813428097947E-2</v>
      </c>
      <c r="S138" s="45">
        <v>0.11554596273009565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2.7668977225907554E-3</v>
      </c>
      <c r="N139" s="45">
        <v>1.4336457723556073E-2</v>
      </c>
      <c r="O139" s="45">
        <v>0</v>
      </c>
      <c r="P139" s="45">
        <v>1.8097032541518066E-3</v>
      </c>
      <c r="Q139" s="45">
        <v>0</v>
      </c>
      <c r="R139" s="45">
        <v>0</v>
      </c>
      <c r="S139" s="45">
        <v>1.8913058700320562E-2</v>
      </c>
    </row>
    <row r="140" spans="1:19">
      <c r="A140" s="88" t="s">
        <v>284</v>
      </c>
      <c r="B140" s="69" t="s">
        <v>180</v>
      </c>
      <c r="C140" s="45">
        <v>3.5925461410955206E-2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1.963751174884365E-2</v>
      </c>
      <c r="N140" s="45">
        <v>0</v>
      </c>
      <c r="O140" s="45">
        <v>0</v>
      </c>
      <c r="P140" s="45">
        <v>0</v>
      </c>
      <c r="Q140" s="45">
        <v>2.764697380596981E-3</v>
      </c>
      <c r="R140" s="45">
        <v>0.71783665408289465</v>
      </c>
      <c r="S140" s="45">
        <v>0.77616432462329499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0.47411242906069972</v>
      </c>
      <c r="I141" s="45">
        <v>0</v>
      </c>
      <c r="J141" s="45">
        <v>0</v>
      </c>
      <c r="K141" s="45">
        <v>0</v>
      </c>
      <c r="L141" s="45">
        <v>3.0580424859206534E-2</v>
      </c>
      <c r="M141" s="45">
        <v>1.6134008069990102E-5</v>
      </c>
      <c r="N141" s="45">
        <v>3.8723695866789143E-3</v>
      </c>
      <c r="O141" s="45">
        <v>0</v>
      </c>
      <c r="P141" s="45">
        <v>0</v>
      </c>
      <c r="Q141" s="45">
        <v>0</v>
      </c>
      <c r="R141" s="45">
        <v>0.12747577417380285</v>
      </c>
      <c r="S141" s="45">
        <v>0.63605713168846023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3.3228858777789583E-4</v>
      </c>
      <c r="N142" s="45">
        <v>0</v>
      </c>
      <c r="O142" s="45">
        <v>0</v>
      </c>
      <c r="P142" s="45">
        <v>4.3407244528026467E-4</v>
      </c>
      <c r="Q142" s="45">
        <v>0</v>
      </c>
      <c r="R142" s="45">
        <v>0</v>
      </c>
      <c r="S142" s="45">
        <v>7.6636103304394965E-4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5.0212058175029384E-2</v>
      </c>
      <c r="N143" s="45">
        <v>1.0251620048948418E-2</v>
      </c>
      <c r="O143" s="45">
        <v>0</v>
      </c>
      <c r="P143" s="45">
        <v>7.3545277552383714E-4</v>
      </c>
      <c r="Q143" s="45">
        <v>0</v>
      </c>
      <c r="R143" s="45">
        <v>0.31753932421988651</v>
      </c>
      <c r="S143" s="45">
        <v>0.3787384552193771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0.89632331379920771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6.2490375671941933E-3</v>
      </c>
      <c r="N144" s="45">
        <v>0</v>
      </c>
      <c r="O144" s="45">
        <v>0</v>
      </c>
      <c r="P144" s="45">
        <v>0</v>
      </c>
      <c r="Q144" s="45">
        <v>3.8505503988904843E-3</v>
      </c>
      <c r="R144" s="45">
        <v>0.28994221864919467</v>
      </c>
      <c r="S144" s="45">
        <v>1.1963651204144981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5.3902124570734955E-3</v>
      </c>
      <c r="N145" s="45">
        <v>3.4778657397727564E-2</v>
      </c>
      <c r="O145" s="45">
        <v>6.4550309114115967E-2</v>
      </c>
      <c r="P145" s="45">
        <v>2.0060856407509986E-3</v>
      </c>
      <c r="Q145" s="45">
        <v>0</v>
      </c>
      <c r="R145" s="45">
        <v>3.1333865234493885E-2</v>
      </c>
      <c r="S145" s="45">
        <v>0.13805912984415158</v>
      </c>
    </row>
    <row r="146" spans="1:19">
      <c r="A146" s="88" t="s">
        <v>284</v>
      </c>
      <c r="B146" s="69" t="s">
        <v>186</v>
      </c>
      <c r="C146" s="45">
        <v>3.2756237985223757E-2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0.16738717387860369</v>
      </c>
      <c r="M146" s="45">
        <v>1.7827300712545124E-3</v>
      </c>
      <c r="N146" s="45">
        <v>3.2147146522472525E-2</v>
      </c>
      <c r="O146" s="45">
        <v>0</v>
      </c>
      <c r="P146" s="45">
        <v>3.1038190399482191E-3</v>
      </c>
      <c r="Q146" s="45">
        <v>0</v>
      </c>
      <c r="R146" s="45">
        <v>0.35956626667357483</v>
      </c>
      <c r="S146" s="45">
        <v>0.59674337417112611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0.7567754513169227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2.944077273371537E-3</v>
      </c>
      <c r="Q147" s="45">
        <v>2.0560830830078369E-3</v>
      </c>
      <c r="R147" s="45">
        <v>0.12045028864935858</v>
      </c>
      <c r="S147" s="45">
        <v>0.8822259003226236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1.0739485016193484E-3</v>
      </c>
      <c r="N148" s="45">
        <v>0</v>
      </c>
      <c r="O148" s="45">
        <v>2.2351435802030473E-3</v>
      </c>
      <c r="P148" s="45">
        <v>0</v>
      </c>
      <c r="Q148" s="45">
        <v>0</v>
      </c>
      <c r="R148" s="45">
        <v>6.8169184730990651E-3</v>
      </c>
      <c r="S148" s="45">
        <v>1.0126010554927234E-2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1.0525113250086093E-2</v>
      </c>
      <c r="N149" s="45">
        <v>0</v>
      </c>
      <c r="O149" s="45">
        <v>0</v>
      </c>
      <c r="P149" s="45">
        <v>0</v>
      </c>
      <c r="Q149" s="45">
        <v>0</v>
      </c>
      <c r="R149" s="45">
        <v>0.72802631788628958</v>
      </c>
      <c r="S149" s="45">
        <v>0.73855143113638633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9.2556537430254604E-2</v>
      </c>
      <c r="M150" s="45">
        <v>0</v>
      </c>
      <c r="N150" s="45">
        <v>3.4370650068551889E-2</v>
      </c>
      <c r="O150" s="45">
        <v>1.249851246125977E-3</v>
      </c>
      <c r="P150" s="45">
        <v>0</v>
      </c>
      <c r="Q150" s="45">
        <v>0</v>
      </c>
      <c r="R150" s="45">
        <v>0</v>
      </c>
      <c r="S150" s="45">
        <v>0.12817703874492281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2.6443332433530031E-3</v>
      </c>
      <c r="S151" s="45">
        <v>2.6443332433530031E-3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8.7579857907704728E-2</v>
      </c>
      <c r="O152" s="45">
        <v>0</v>
      </c>
      <c r="P152" s="45">
        <v>3.769154934028629E-3</v>
      </c>
      <c r="Q152" s="45">
        <v>0</v>
      </c>
      <c r="R152" s="45">
        <v>0.25095386010717391</v>
      </c>
      <c r="S152" s="45">
        <v>0.34230287294892037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6.7303087038656506E-3</v>
      </c>
      <c r="L153" s="45">
        <v>0</v>
      </c>
      <c r="M153" s="45">
        <v>1.483206199548448E-4</v>
      </c>
      <c r="N153" s="45">
        <v>0.118391602983694</v>
      </c>
      <c r="O153" s="45">
        <v>2.0584575057731591E-3</v>
      </c>
      <c r="P153" s="45">
        <v>0</v>
      </c>
      <c r="Q153" s="45">
        <v>0</v>
      </c>
      <c r="R153" s="45">
        <v>0</v>
      </c>
      <c r="S153" s="45">
        <v>0.12732868981328238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6.4337154517826178E-3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6.4337154517488671E-3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3.4685320074076209E-2</v>
      </c>
      <c r="N155" s="45">
        <v>4.5549075070088207E-3</v>
      </c>
      <c r="O155" s="45">
        <v>0</v>
      </c>
      <c r="P155" s="45">
        <v>5.5829527070697105E-3</v>
      </c>
      <c r="Q155" s="45">
        <v>0</v>
      </c>
      <c r="R155" s="45">
        <v>6.3062975835649127E-2</v>
      </c>
      <c r="S155" s="45">
        <v>0.10788615612381136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5.4778574031309479E-3</v>
      </c>
      <c r="Q156" s="45">
        <v>1.8746811682997244E-3</v>
      </c>
      <c r="R156" s="45">
        <v>0</v>
      </c>
      <c r="S156" s="45">
        <v>7.3525385714390268E-3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4.2390006738642683E-2</v>
      </c>
      <c r="N157" s="45">
        <v>8.2505260181902074E-3</v>
      </c>
      <c r="O157" s="45">
        <v>0</v>
      </c>
      <c r="P157" s="45">
        <v>1.9329338704507371E-3</v>
      </c>
      <c r="Q157" s="45">
        <v>0</v>
      </c>
      <c r="R157" s="45">
        <v>0</v>
      </c>
      <c r="S157" s="45">
        <v>5.2573466627279686E-2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7.5384572266591343E-3</v>
      </c>
      <c r="Q158" s="45">
        <v>0</v>
      </c>
      <c r="R158" s="45">
        <v>0.60756451520043697</v>
      </c>
      <c r="S158" s="45">
        <v>0.61510297242708134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2.5034095679764778E-2</v>
      </c>
      <c r="J160" s="45">
        <v>0</v>
      </c>
      <c r="K160" s="45">
        <v>0</v>
      </c>
      <c r="L160" s="45">
        <v>0</v>
      </c>
      <c r="M160" s="45">
        <v>2.663293556528501E-4</v>
      </c>
      <c r="N160" s="45">
        <v>0</v>
      </c>
      <c r="O160" s="45">
        <v>0</v>
      </c>
      <c r="P160" s="45">
        <v>6.6287492835442885E-3</v>
      </c>
      <c r="Q160" s="45">
        <v>0</v>
      </c>
      <c r="R160" s="45">
        <v>0.56788141488362953</v>
      </c>
      <c r="S160" s="45">
        <v>0.59981058920263308</v>
      </c>
    </row>
    <row r="161" spans="1:19">
      <c r="A161" s="88" t="s">
        <v>284</v>
      </c>
      <c r="B161" s="69" t="s">
        <v>201</v>
      </c>
      <c r="C161" s="45">
        <v>4.1553751426164687E-2</v>
      </c>
      <c r="D161" s="45">
        <v>4.6821670309816099E-2</v>
      </c>
      <c r="E161" s="45">
        <v>0</v>
      </c>
      <c r="F161" s="45">
        <v>4.91735828867143</v>
      </c>
      <c r="G161" s="45">
        <v>0.78785629573728855</v>
      </c>
      <c r="H161" s="45">
        <v>0</v>
      </c>
      <c r="I161" s="45">
        <v>0</v>
      </c>
      <c r="J161" s="45">
        <v>1.5192893358485157E-2</v>
      </c>
      <c r="K161" s="45">
        <v>2.501748550630617E-2</v>
      </c>
      <c r="L161" s="45">
        <v>0.24744328148915873</v>
      </c>
      <c r="M161" s="45">
        <v>6.7778218935278467E-2</v>
      </c>
      <c r="N161" s="45">
        <v>0.26698473220990326</v>
      </c>
      <c r="O161" s="45">
        <v>2.086659141309255E-2</v>
      </c>
      <c r="P161" s="45">
        <v>2.7859606894190869E-2</v>
      </c>
      <c r="Q161" s="45">
        <v>2.0736697343219423E-2</v>
      </c>
      <c r="R161" s="45">
        <v>2.4767180962979367</v>
      </c>
      <c r="S161" s="45">
        <v>8.962187609592263</v>
      </c>
    </row>
    <row r="162" spans="1:19">
      <c r="A162" s="88" t="s">
        <v>284</v>
      </c>
      <c r="B162" s="69" t="s">
        <v>202</v>
      </c>
      <c r="C162" s="45">
        <v>3.7592866374312806E-2</v>
      </c>
      <c r="D162" s="45">
        <v>4.017267327401175E-2</v>
      </c>
      <c r="E162" s="45">
        <v>0</v>
      </c>
      <c r="F162" s="45">
        <v>0.32932227690176319</v>
      </c>
      <c r="G162" s="45">
        <v>5.2486571881130821</v>
      </c>
      <c r="H162" s="45">
        <v>0</v>
      </c>
      <c r="I162" s="45">
        <v>0</v>
      </c>
      <c r="J162" s="45">
        <v>3.7790332410856525E-3</v>
      </c>
      <c r="K162" s="45">
        <v>5.3048463083212871E-3</v>
      </c>
      <c r="L162" s="45">
        <v>0.10366154175877229</v>
      </c>
      <c r="M162" s="45">
        <v>4.4964392848191537E-2</v>
      </c>
      <c r="N162" s="45">
        <v>0.14425092230844605</v>
      </c>
      <c r="O162" s="45">
        <v>1.9444101873930753E-2</v>
      </c>
      <c r="P162" s="45">
        <v>3.3839694804030929E-2</v>
      </c>
      <c r="Q162" s="45">
        <v>1.0005732146280061E-2</v>
      </c>
      <c r="R162" s="45">
        <v>0.78451255536609921</v>
      </c>
      <c r="S162" s="45">
        <v>6.8055078253183581</v>
      </c>
    </row>
    <row r="163" spans="1:19">
      <c r="A163" s="88" t="s">
        <v>284</v>
      </c>
      <c r="B163" s="69" t="s">
        <v>203</v>
      </c>
      <c r="C163" s="45">
        <v>0</v>
      </c>
      <c r="D163" s="45">
        <v>1.8225562417966579E-2</v>
      </c>
      <c r="E163" s="45">
        <v>0</v>
      </c>
      <c r="F163" s="45">
        <v>0.5003407887183613</v>
      </c>
      <c r="G163" s="45">
        <v>4.8485303413494343</v>
      </c>
      <c r="H163" s="45">
        <v>0.28282843872030128</v>
      </c>
      <c r="I163" s="45">
        <v>0</v>
      </c>
      <c r="J163" s="45">
        <v>1.0832083385521885E-3</v>
      </c>
      <c r="K163" s="45">
        <v>1.9209644276695803E-2</v>
      </c>
      <c r="L163" s="45">
        <v>0</v>
      </c>
      <c r="M163" s="45">
        <v>1.9160716724708315E-2</v>
      </c>
      <c r="N163" s="45">
        <v>9.2067123355207059E-2</v>
      </c>
      <c r="O163" s="45">
        <v>3.4616375138593503E-2</v>
      </c>
      <c r="P163" s="45">
        <v>1.1091603720997267E-2</v>
      </c>
      <c r="Q163" s="45">
        <v>7.4718648456520431E-3</v>
      </c>
      <c r="R163" s="45">
        <v>0.29931551371844023</v>
      </c>
      <c r="S163" s="45">
        <v>6.1339411813248432</v>
      </c>
    </row>
    <row r="164" spans="1:19">
      <c r="A164" s="88" t="s">
        <v>284</v>
      </c>
      <c r="B164" s="69" t="s">
        <v>204</v>
      </c>
      <c r="C164" s="45">
        <v>0</v>
      </c>
      <c r="D164" s="45">
        <v>3.4019789041072279E-2</v>
      </c>
      <c r="E164" s="45">
        <v>0</v>
      </c>
      <c r="F164" s="45">
        <v>0.32932227690177029</v>
      </c>
      <c r="G164" s="45">
        <v>0</v>
      </c>
      <c r="H164" s="45">
        <v>0</v>
      </c>
      <c r="I164" s="45">
        <v>0</v>
      </c>
      <c r="J164" s="45">
        <v>2.7236575054733203E-3</v>
      </c>
      <c r="K164" s="45">
        <v>0</v>
      </c>
      <c r="L164" s="45">
        <v>8.0907345665699459E-3</v>
      </c>
      <c r="M164" s="45">
        <v>8.5294054264615227E-3</v>
      </c>
      <c r="N164" s="45">
        <v>4.2278218203549045E-2</v>
      </c>
      <c r="O164" s="45">
        <v>0</v>
      </c>
      <c r="P164" s="45">
        <v>1.0408288192707227E-2</v>
      </c>
      <c r="Q164" s="45">
        <v>0</v>
      </c>
      <c r="R164" s="45">
        <v>0.27921791656915218</v>
      </c>
      <c r="S164" s="45">
        <v>0.71459028640677502</v>
      </c>
    </row>
    <row r="165" spans="1:19">
      <c r="A165" s="88" t="s">
        <v>284</v>
      </c>
      <c r="B165" s="69" t="s">
        <v>205</v>
      </c>
      <c r="C165" s="45">
        <v>0</v>
      </c>
      <c r="D165" s="45">
        <v>4.7064612480738788E-2</v>
      </c>
      <c r="E165" s="45">
        <v>0</v>
      </c>
      <c r="F165" s="45">
        <v>0</v>
      </c>
      <c r="G165" s="45">
        <v>0</v>
      </c>
      <c r="H165" s="45">
        <v>0.22303408246540357</v>
      </c>
      <c r="I165" s="45">
        <v>0</v>
      </c>
      <c r="J165" s="45">
        <v>1.1734923195286656E-3</v>
      </c>
      <c r="K165" s="45">
        <v>0</v>
      </c>
      <c r="L165" s="45">
        <v>0</v>
      </c>
      <c r="M165" s="45">
        <v>2.0495031858676072E-3</v>
      </c>
      <c r="N165" s="45">
        <v>3.0780876951837399E-2</v>
      </c>
      <c r="O165" s="45">
        <v>2.8958862503423388E-2</v>
      </c>
      <c r="P165" s="45">
        <v>5.9841062211204998E-3</v>
      </c>
      <c r="Q165" s="45">
        <v>3.8024419101293228E-3</v>
      </c>
      <c r="R165" s="45">
        <v>0</v>
      </c>
      <c r="S165" s="45">
        <v>0.34284797803809397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0.28946333992557527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2.6352430847669694E-2</v>
      </c>
      <c r="N166" s="45">
        <v>0</v>
      </c>
      <c r="O166" s="45">
        <v>0</v>
      </c>
      <c r="P166" s="45">
        <v>7.3534539294355383E-3</v>
      </c>
      <c r="Q166" s="45">
        <v>0</v>
      </c>
      <c r="R166" s="45">
        <v>2.8215564386442793E-2</v>
      </c>
      <c r="S166" s="45">
        <v>0.35138478908908155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7.0679386219637763E-2</v>
      </c>
      <c r="I167" s="45">
        <v>0</v>
      </c>
      <c r="J167" s="45">
        <v>0</v>
      </c>
      <c r="K167" s="45">
        <v>0</v>
      </c>
      <c r="L167" s="45">
        <v>0</v>
      </c>
      <c r="M167" s="45">
        <v>4.0129253740417425E-5</v>
      </c>
      <c r="N167" s="45">
        <v>0</v>
      </c>
      <c r="O167" s="45">
        <v>2.6415571285173134E-2</v>
      </c>
      <c r="P167" s="45">
        <v>1.8552559593884022E-3</v>
      </c>
      <c r="Q167" s="45">
        <v>0</v>
      </c>
      <c r="R167" s="45">
        <v>6.5153095324859578E-2</v>
      </c>
      <c r="S167" s="45">
        <v>0.16414343804285636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0.45127194109530677</v>
      </c>
      <c r="H168" s="45">
        <v>1.5114445714058178E-2</v>
      </c>
      <c r="I168" s="45">
        <v>0</v>
      </c>
      <c r="J168" s="45">
        <v>4.5667012831016318E-3</v>
      </c>
      <c r="K168" s="45">
        <v>0</v>
      </c>
      <c r="L168" s="45">
        <v>0</v>
      </c>
      <c r="M168" s="45">
        <v>1.3179697663536771E-3</v>
      </c>
      <c r="N168" s="45">
        <v>0</v>
      </c>
      <c r="O168" s="45">
        <v>0</v>
      </c>
      <c r="P168" s="45">
        <v>1.5115892808381659E-4</v>
      </c>
      <c r="Q168" s="45">
        <v>0</v>
      </c>
      <c r="R168" s="45">
        <v>7.783774611951344E-2</v>
      </c>
      <c r="S168" s="45">
        <v>0.55025996290635248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1.9314220329334775E-3</v>
      </c>
      <c r="K169" s="45">
        <v>0</v>
      </c>
      <c r="L169" s="45">
        <v>1.0365825140039142E-2</v>
      </c>
      <c r="M169" s="45">
        <v>8.9193034222212475E-4</v>
      </c>
      <c r="N169" s="45">
        <v>1.6039397570111191E-4</v>
      </c>
      <c r="O169" s="45">
        <v>0</v>
      </c>
      <c r="P169" s="45">
        <v>0</v>
      </c>
      <c r="Q169" s="45">
        <v>0</v>
      </c>
      <c r="R169" s="45">
        <v>8.5469294682994246E-2</v>
      </c>
      <c r="S169" s="45">
        <v>9.8818866173928654E-2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8.7763895183997354E-3</v>
      </c>
      <c r="K170" s="45">
        <v>0</v>
      </c>
      <c r="L170" s="45">
        <v>0</v>
      </c>
      <c r="M170" s="45">
        <v>2.2862395869793772E-6</v>
      </c>
      <c r="N170" s="45">
        <v>0</v>
      </c>
      <c r="O170" s="45">
        <v>0</v>
      </c>
      <c r="P170" s="45">
        <v>5.9285711169763111E-3</v>
      </c>
      <c r="Q170" s="45">
        <v>0</v>
      </c>
      <c r="R170" s="45">
        <v>1.357870967254371E-3</v>
      </c>
      <c r="S170" s="45">
        <v>1.6065117842231302E-2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0.17461546787454552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2.0082383879982402E-4</v>
      </c>
      <c r="Q171" s="45">
        <v>0</v>
      </c>
      <c r="R171" s="45">
        <v>5.5695858070365034E-2</v>
      </c>
      <c r="S171" s="45">
        <v>0.23051214978369217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2.7544882565344597E-4</v>
      </c>
      <c r="J172" s="45">
        <v>1.6492411532974399E-3</v>
      </c>
      <c r="K172" s="45">
        <v>0</v>
      </c>
      <c r="L172" s="45">
        <v>0</v>
      </c>
      <c r="M172" s="45">
        <v>1.8681487685459075E-3</v>
      </c>
      <c r="N172" s="45">
        <v>8.3504926943156477E-3</v>
      </c>
      <c r="O172" s="45">
        <v>0</v>
      </c>
      <c r="P172" s="45">
        <v>2.7706826562523545E-4</v>
      </c>
      <c r="Q172" s="45">
        <v>1.4997488195736541E-4</v>
      </c>
      <c r="R172" s="45">
        <v>3.8252773942531348E-2</v>
      </c>
      <c r="S172" s="45">
        <v>5.0823148531918605E-2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1.4152387350809814E-2</v>
      </c>
      <c r="M173" s="45">
        <v>8.5693491471694472E-5</v>
      </c>
      <c r="N173" s="45">
        <v>3.0232480355607549E-5</v>
      </c>
      <c r="O173" s="45">
        <v>0</v>
      </c>
      <c r="P173" s="45">
        <v>0</v>
      </c>
      <c r="Q173" s="45">
        <v>0</v>
      </c>
      <c r="R173" s="45">
        <v>5.8356959389982421E-2</v>
      </c>
      <c r="S173" s="45">
        <v>7.2625272712627975E-2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5.3036225845648488E-4</v>
      </c>
      <c r="J174" s="45">
        <v>0</v>
      </c>
      <c r="K174" s="45">
        <v>0</v>
      </c>
      <c r="L174" s="45">
        <v>1.158405573486565E-3</v>
      </c>
      <c r="M174" s="45">
        <v>0</v>
      </c>
      <c r="N174" s="45">
        <v>0</v>
      </c>
      <c r="O174" s="45">
        <v>9.0804268748989614E-4</v>
      </c>
      <c r="P174" s="45">
        <v>0</v>
      </c>
      <c r="Q174" s="45">
        <v>0</v>
      </c>
      <c r="R174" s="45">
        <v>2.0941438756423736E-2</v>
      </c>
      <c r="S174" s="45">
        <v>2.3538249275844692E-2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5">
        <v>1.476906262354305E-3</v>
      </c>
      <c r="S175" s="45">
        <v>1.4769062623258833E-3</v>
      </c>
    </row>
    <row r="176" spans="1:19">
      <c r="A176" s="88" t="s">
        <v>284</v>
      </c>
      <c r="B176" s="69" t="s">
        <v>216</v>
      </c>
      <c r="C176" s="45">
        <v>1.4582505544122881E-3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7.0670702021047305E-5</v>
      </c>
      <c r="N176" s="45">
        <v>0</v>
      </c>
      <c r="O176" s="45">
        <v>0</v>
      </c>
      <c r="P176" s="45">
        <v>2.4062432565445935E-3</v>
      </c>
      <c r="Q176" s="45">
        <v>0</v>
      </c>
      <c r="R176" s="45">
        <v>4.0456088356606301E-2</v>
      </c>
      <c r="S176" s="45">
        <v>4.4391252869615982E-2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0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1.3145728479102559E-5</v>
      </c>
      <c r="N178" s="45">
        <v>2.1469968386078619E-3</v>
      </c>
      <c r="O178" s="45">
        <v>0</v>
      </c>
      <c r="P178" s="45">
        <v>0</v>
      </c>
      <c r="Q178" s="45">
        <v>0</v>
      </c>
      <c r="R178" s="45">
        <v>0</v>
      </c>
      <c r="S178" s="45">
        <v>2.1601425670780827E-3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0.20282788384999861</v>
      </c>
      <c r="H179" s="45">
        <v>9.2997465583373184E-3</v>
      </c>
      <c r="I179" s="45">
        <v>0</v>
      </c>
      <c r="J179" s="45">
        <v>0</v>
      </c>
      <c r="K179" s="45">
        <v>0</v>
      </c>
      <c r="L179" s="45">
        <v>3.1457468180873249E-4</v>
      </c>
      <c r="M179" s="45">
        <v>2.4345354561052801E-3</v>
      </c>
      <c r="N179" s="45">
        <v>9.7844055512892325E-3</v>
      </c>
      <c r="O179" s="45">
        <v>0</v>
      </c>
      <c r="P179" s="45">
        <v>5.5624857155545104E-5</v>
      </c>
      <c r="Q179" s="45">
        <v>0</v>
      </c>
      <c r="R179" s="45">
        <v>8.7819610846452179E-2</v>
      </c>
      <c r="S179" s="45">
        <v>0.31253638180115217</v>
      </c>
    </row>
    <row r="180" spans="1:19">
      <c r="A180" s="88" t="s">
        <v>284</v>
      </c>
      <c r="B180" s="69" t="s">
        <v>220</v>
      </c>
      <c r="C180" s="45">
        <v>4.7406173976582977E-4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3.7867530221635803E-4</v>
      </c>
      <c r="J180" s="45">
        <v>0</v>
      </c>
      <c r="K180" s="45">
        <v>2.3887507065520341E-4</v>
      </c>
      <c r="L180" s="45">
        <v>0</v>
      </c>
      <c r="M180" s="45">
        <v>0</v>
      </c>
      <c r="N180" s="45">
        <v>1.8461385238310868E-6</v>
      </c>
      <c r="O180" s="45">
        <v>0</v>
      </c>
      <c r="P180" s="45">
        <v>0</v>
      </c>
      <c r="Q180" s="45">
        <v>0</v>
      </c>
      <c r="R180" s="45">
        <v>3.7457105697839665E-2</v>
      </c>
      <c r="S180" s="45">
        <v>3.8550563949002026E-2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3.164234514230202E-5</v>
      </c>
      <c r="N181" s="45">
        <v>1.9541975926635757E-3</v>
      </c>
      <c r="O181" s="45">
        <v>0</v>
      </c>
      <c r="P181" s="45">
        <v>9.7190221342580152E-6</v>
      </c>
      <c r="Q181" s="45">
        <v>0</v>
      </c>
      <c r="R181" s="45">
        <v>3.5558676634124708E-2</v>
      </c>
      <c r="S181" s="45">
        <v>3.7554235594058127E-2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1.8409781448358586E-4</v>
      </c>
      <c r="N182" s="45">
        <v>3.6390246743955856E-4</v>
      </c>
      <c r="O182" s="45">
        <v>0</v>
      </c>
      <c r="P182" s="45">
        <v>0</v>
      </c>
      <c r="Q182" s="45">
        <v>0</v>
      </c>
      <c r="R182" s="45">
        <v>9.229354606404172E-3</v>
      </c>
      <c r="S182" s="45">
        <v>9.7773548883139938E-3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1.0996518706996028E-3</v>
      </c>
      <c r="I183" s="45">
        <v>0</v>
      </c>
      <c r="J183" s="45">
        <v>2.9745839085926207E-4</v>
      </c>
      <c r="K183" s="45">
        <v>0</v>
      </c>
      <c r="L183" s="45">
        <v>0</v>
      </c>
      <c r="M183" s="45">
        <v>5.284582143438854E-6</v>
      </c>
      <c r="N183" s="45">
        <v>1.1474675662981326E-6</v>
      </c>
      <c r="O183" s="45">
        <v>0</v>
      </c>
      <c r="P183" s="45">
        <v>7.1780782371910767E-6</v>
      </c>
      <c r="Q183" s="45">
        <v>1.3467804865249788E-4</v>
      </c>
      <c r="R183" s="45">
        <v>3.8088993783560454E-3</v>
      </c>
      <c r="S183" s="45">
        <v>5.3542978165523891E-3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2.4010177845923408E-7</v>
      </c>
      <c r="N184" s="45">
        <v>0</v>
      </c>
      <c r="O184" s="45">
        <v>0</v>
      </c>
      <c r="P184" s="45">
        <v>0</v>
      </c>
      <c r="Q184" s="45">
        <v>2.5914044343619547E-4</v>
      </c>
      <c r="R184" s="45">
        <v>1.7077281907376118E-3</v>
      </c>
      <c r="S184" s="45">
        <v>1.9671087359256489E-3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1.1648688706600296E-4</v>
      </c>
      <c r="S185" s="45">
        <v>1.1648688706600296E-4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0.13746824904457569</v>
      </c>
      <c r="E10" s="45">
        <v>0</v>
      </c>
      <c r="F10" s="45">
        <v>0</v>
      </c>
      <c r="G10" s="45">
        <v>0</v>
      </c>
      <c r="H10" s="45">
        <v>0.38646601411213344</v>
      </c>
      <c r="I10" s="45">
        <v>0</v>
      </c>
      <c r="J10" s="45">
        <v>0</v>
      </c>
      <c r="K10" s="45">
        <v>0</v>
      </c>
      <c r="L10" s="45">
        <v>8.467731924440081E-3</v>
      </c>
      <c r="M10" s="45">
        <v>3.6334365489406342E-2</v>
      </c>
      <c r="N10" s="45">
        <v>2.9946236116629273E-2</v>
      </c>
      <c r="O10" s="45">
        <v>0</v>
      </c>
      <c r="P10" s="45">
        <v>1.1975825591639228E-2</v>
      </c>
      <c r="Q10" s="45">
        <v>1.02552810020713E-2</v>
      </c>
      <c r="R10" s="45">
        <v>0.17235816808411999</v>
      </c>
      <c r="S10" s="45">
        <v>0.79327187136501531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0.25834469431695894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0.24250888478147767</v>
      </c>
      <c r="S14" s="45">
        <v>0.50085357909843675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8.1273904765132195E-4</v>
      </c>
      <c r="Q15" s="45">
        <v>0</v>
      </c>
      <c r="R15" s="45">
        <v>0</v>
      </c>
      <c r="S15" s="45">
        <v>8.1273904765133409E-4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1.4813464584151337E-7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1.4813464566110213E-7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1.0412333865909403E-2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1.0412333865909451E-2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7.1466144738422071E-4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2.9909392939646284E-4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1.0137553767806118E-3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0.54965363820748547</v>
      </c>
      <c r="S20" s="45">
        <v>0.54965363820748547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1.1117004472603224E-2</v>
      </c>
      <c r="O22" s="45">
        <v>0</v>
      </c>
      <c r="P22" s="45">
        <v>0</v>
      </c>
      <c r="Q22" s="45">
        <v>0</v>
      </c>
      <c r="R22" s="45">
        <v>0</v>
      </c>
      <c r="S22" s="45">
        <v>1.111700447260322E-2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2.9608231706712562E-4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2.9608231706723664E-4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9.5424145144296091E-5</v>
      </c>
      <c r="S24" s="45">
        <v>9.5424145144296091E-5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0.25095204141778071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3.5555134475517433E-2</v>
      </c>
      <c r="O25" s="45">
        <v>0</v>
      </c>
      <c r="P25" s="45">
        <v>5.5100608307750987E-4</v>
      </c>
      <c r="Q25" s="45">
        <v>0</v>
      </c>
      <c r="R25" s="45">
        <v>0</v>
      </c>
      <c r="S25" s="45">
        <v>0.28705818197637578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9.8090809441767624E-3</v>
      </c>
      <c r="O26" s="45">
        <v>0</v>
      </c>
      <c r="P26" s="45">
        <v>0</v>
      </c>
      <c r="Q26" s="45">
        <v>0</v>
      </c>
      <c r="R26" s="45">
        <v>0</v>
      </c>
      <c r="S26" s="45">
        <v>9.8090809441768734E-3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8.3568787336331385E-4</v>
      </c>
      <c r="O27" s="45">
        <v>0</v>
      </c>
      <c r="P27" s="45">
        <v>0</v>
      </c>
      <c r="Q27" s="45">
        <v>0</v>
      </c>
      <c r="R27" s="45">
        <v>0.55472278591338176</v>
      </c>
      <c r="S27" s="45">
        <v>0.55555847378674494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0.71433965169107927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0.71433965169107916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5.1680523840817727E-4</v>
      </c>
      <c r="N30" s="45">
        <v>0</v>
      </c>
      <c r="O30" s="45">
        <v>0</v>
      </c>
      <c r="P30" s="45">
        <v>0</v>
      </c>
      <c r="Q30" s="45">
        <v>0</v>
      </c>
      <c r="R30" s="45">
        <v>4.7919468527926057E-3</v>
      </c>
      <c r="S30" s="45">
        <v>5.3087520912007413E-3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6.5568304478819117E-6</v>
      </c>
      <c r="O31" s="45">
        <v>0</v>
      </c>
      <c r="P31" s="45">
        <v>0</v>
      </c>
      <c r="Q31" s="45">
        <v>0</v>
      </c>
      <c r="R31" s="45">
        <v>1.8288696471760084</v>
      </c>
      <c r="S31" s="45">
        <v>1.8288762040064559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0.85803228138349596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3.6119836018453783E-3</v>
      </c>
      <c r="R32" s="45">
        <v>0</v>
      </c>
      <c r="S32" s="45">
        <v>0.86164426498534219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1.830327199807278E-3</v>
      </c>
      <c r="Q33" s="45">
        <v>0</v>
      </c>
      <c r="R33" s="45">
        <v>0.46049557750597048</v>
      </c>
      <c r="S33" s="45">
        <v>0.46232590470577861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1.4150112562262562E-4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1.4150112562205663E-4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5.5487367694289176E-3</v>
      </c>
      <c r="K35" s="45">
        <v>0</v>
      </c>
      <c r="L35" s="45">
        <v>0</v>
      </c>
      <c r="M35" s="45">
        <v>0</v>
      </c>
      <c r="N35" s="45">
        <v>4.8090492453524661E-2</v>
      </c>
      <c r="O35" s="45">
        <v>0</v>
      </c>
      <c r="P35" s="45">
        <v>0</v>
      </c>
      <c r="Q35" s="45">
        <v>0</v>
      </c>
      <c r="R35" s="45">
        <v>0</v>
      </c>
      <c r="S35" s="45">
        <v>5.3639229222953944E-2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8.1348364679650204E-4</v>
      </c>
      <c r="Q36" s="45">
        <v>0</v>
      </c>
      <c r="R36" s="45">
        <v>0</v>
      </c>
      <c r="S36" s="45">
        <v>8.1348364679634244E-4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</v>
      </c>
    </row>
    <row r="38" spans="1:19">
      <c r="A38" s="88" t="s">
        <v>284</v>
      </c>
      <c r="B38" s="89" t="s">
        <v>77</v>
      </c>
      <c r="C38" s="45">
        <v>0</v>
      </c>
      <c r="D38" s="45">
        <v>9.7279269117516193E-2</v>
      </c>
      <c r="E38" s="45">
        <v>0</v>
      </c>
      <c r="F38" s="45">
        <v>0</v>
      </c>
      <c r="G38" s="45">
        <v>0</v>
      </c>
      <c r="H38" s="45">
        <v>2.8198167090209836E-6</v>
      </c>
      <c r="I38" s="45">
        <v>0</v>
      </c>
      <c r="J38" s="45">
        <v>0</v>
      </c>
      <c r="K38" s="45">
        <v>0</v>
      </c>
      <c r="L38" s="45">
        <v>0</v>
      </c>
      <c r="M38" s="45">
        <v>2.2132216809592209E-6</v>
      </c>
      <c r="N38" s="45">
        <v>0</v>
      </c>
      <c r="O38" s="45">
        <v>0</v>
      </c>
      <c r="P38" s="45">
        <v>0</v>
      </c>
      <c r="Q38" s="45">
        <v>1.5489376917213731E-3</v>
      </c>
      <c r="R38" s="45">
        <v>0</v>
      </c>
      <c r="S38" s="45">
        <v>9.8833239847627041E-2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5.8648803189712335E-2</v>
      </c>
      <c r="M39" s="45">
        <v>1.0301979063333522E-3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5.967900109604507E-2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9.6332623552893015E-4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45">
        <v>9.6332623552974894E-4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1.0418823675364675E-3</v>
      </c>
      <c r="O41" s="45">
        <v>0</v>
      </c>
      <c r="P41" s="45">
        <v>8.4551309706158984E-3</v>
      </c>
      <c r="Q41" s="45">
        <v>0</v>
      </c>
      <c r="R41" s="45">
        <v>0</v>
      </c>
      <c r="S41" s="45">
        <v>9.4970133381524491E-3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1.9063336089814073E-2</v>
      </c>
      <c r="N42" s="45">
        <v>0</v>
      </c>
      <c r="O42" s="45">
        <v>0</v>
      </c>
      <c r="P42" s="45">
        <v>0</v>
      </c>
      <c r="Q42" s="45">
        <v>0</v>
      </c>
      <c r="R42" s="45">
        <v>1.7499995601764518E-2</v>
      </c>
      <c r="S42" s="45">
        <v>3.6563331691578327E-2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6.5652856329506959E-3</v>
      </c>
      <c r="N43" s="45">
        <v>0</v>
      </c>
      <c r="O43" s="45">
        <v>0</v>
      </c>
      <c r="P43" s="45">
        <v>0</v>
      </c>
      <c r="Q43" s="45">
        <v>0</v>
      </c>
      <c r="R43" s="45">
        <v>3.516522568328595E-2</v>
      </c>
      <c r="S43" s="45">
        <v>4.1730511316236729E-2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8.3074594610715313E-3</v>
      </c>
      <c r="O44" s="45">
        <v>7.2888007158874155E-2</v>
      </c>
      <c r="P44" s="45">
        <v>0</v>
      </c>
      <c r="Q44" s="45">
        <v>0</v>
      </c>
      <c r="R44" s="45">
        <v>2.5108513133189625E-3</v>
      </c>
      <c r="S44" s="45">
        <v>8.3706317933263996E-2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6.5613065601297094E-3</v>
      </c>
      <c r="N45" s="45">
        <v>0</v>
      </c>
      <c r="O45" s="45">
        <v>0</v>
      </c>
      <c r="P45" s="45">
        <v>0</v>
      </c>
      <c r="Q45" s="45">
        <v>0</v>
      </c>
      <c r="R45" s="45">
        <v>0</v>
      </c>
      <c r="S45" s="45">
        <v>6.5613065601297649E-3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5.4519131141992507E-7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5.5170548060408386E-4</v>
      </c>
      <c r="N46" s="45">
        <v>0</v>
      </c>
      <c r="O46" s="45">
        <v>0</v>
      </c>
      <c r="P46" s="45">
        <v>0</v>
      </c>
      <c r="Q46" s="45">
        <v>0</v>
      </c>
      <c r="R46" s="45">
        <v>0</v>
      </c>
      <c r="S46" s="45">
        <v>5.5225067191599919E-4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2.2092531752957867</v>
      </c>
      <c r="H47" s="45">
        <v>0.41354148419517678</v>
      </c>
      <c r="I47" s="45">
        <v>0</v>
      </c>
      <c r="J47" s="45">
        <v>0</v>
      </c>
      <c r="K47" s="45">
        <v>0</v>
      </c>
      <c r="L47" s="45">
        <v>0</v>
      </c>
      <c r="M47" s="45">
        <v>2.9704328276455638E-2</v>
      </c>
      <c r="N47" s="45">
        <v>2.7780159461796849E-3</v>
      </c>
      <c r="O47" s="45">
        <v>0</v>
      </c>
      <c r="P47" s="45">
        <v>0</v>
      </c>
      <c r="Q47" s="45">
        <v>0</v>
      </c>
      <c r="R47" s="45">
        <v>3.7824356337212706E-4</v>
      </c>
      <c r="S47" s="45">
        <v>2.6556552472769699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3.7082543018513281</v>
      </c>
      <c r="I48" s="45">
        <v>0</v>
      </c>
      <c r="J48" s="45">
        <v>0</v>
      </c>
      <c r="K48" s="45">
        <v>0</v>
      </c>
      <c r="L48" s="45">
        <v>0</v>
      </c>
      <c r="M48" s="45">
        <v>3.1006144888966192E-4</v>
      </c>
      <c r="N48" s="45">
        <v>0</v>
      </c>
      <c r="O48" s="45">
        <v>0</v>
      </c>
      <c r="P48" s="45">
        <v>1.0952834947271103E-2</v>
      </c>
      <c r="Q48" s="45">
        <v>0</v>
      </c>
      <c r="R48" s="45">
        <v>1.0125522926271033</v>
      </c>
      <c r="S48" s="45">
        <v>4.7320694908745935</v>
      </c>
    </row>
    <row r="49" spans="1:19">
      <c r="A49" s="88" t="s">
        <v>284</v>
      </c>
      <c r="B49" s="89" t="s">
        <v>88</v>
      </c>
      <c r="C49" s="45">
        <v>2.0565795841127475E-2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2.488166545119852E-6</v>
      </c>
      <c r="N49" s="45">
        <v>7.3258982077994417E-3</v>
      </c>
      <c r="O49" s="45">
        <v>0</v>
      </c>
      <c r="P49" s="45">
        <v>0</v>
      </c>
      <c r="Q49" s="45">
        <v>6.7110838927476359E-4</v>
      </c>
      <c r="R49" s="45">
        <v>0</v>
      </c>
      <c r="S49" s="45">
        <v>2.8565290604745996E-2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0.323256642046025</v>
      </c>
      <c r="I50" s="45">
        <v>0</v>
      </c>
      <c r="J50" s="45">
        <v>0</v>
      </c>
      <c r="K50" s="45">
        <v>0</v>
      </c>
      <c r="L50" s="45">
        <v>0</v>
      </c>
      <c r="M50" s="45">
        <v>1.6751924226130893E-3</v>
      </c>
      <c r="N50" s="45">
        <v>0</v>
      </c>
      <c r="O50" s="45">
        <v>0</v>
      </c>
      <c r="P50" s="45">
        <v>0</v>
      </c>
      <c r="Q50" s="45">
        <v>0</v>
      </c>
      <c r="R50" s="45">
        <v>4.3527885450362014E-2</v>
      </c>
      <c r="S50" s="45">
        <v>0.36845971991900051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0.35098850455007924</v>
      </c>
      <c r="M51" s="45">
        <v>3.1423446370797692E-3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0.35413084918716109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0.4531484803665547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0.46366471817537347</v>
      </c>
      <c r="M52" s="45">
        <v>1.6317352311017219E-2</v>
      </c>
      <c r="N52" s="45">
        <v>1.1455469533815626E-2</v>
      </c>
      <c r="O52" s="45">
        <v>0</v>
      </c>
      <c r="P52" s="45">
        <v>7.5083806360234095E-3</v>
      </c>
      <c r="Q52" s="45">
        <v>0</v>
      </c>
      <c r="R52" s="45">
        <v>0.12324695776993355</v>
      </c>
      <c r="S52" s="45">
        <v>1.0753413587927163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6.9990450391013925E-2</v>
      </c>
      <c r="N53" s="45">
        <v>4.3090582424888613E-2</v>
      </c>
      <c r="O53" s="45">
        <v>0</v>
      </c>
      <c r="P53" s="45">
        <v>1.1755546428933589E-3</v>
      </c>
      <c r="Q53" s="45">
        <v>0</v>
      </c>
      <c r="R53" s="45">
        <v>9.3213763921934145E-2</v>
      </c>
      <c r="S53" s="45">
        <v>0.20747035138072789</v>
      </c>
    </row>
    <row r="54" spans="1:19">
      <c r="A54" s="88" t="s">
        <v>284</v>
      </c>
      <c r="B54" s="89" t="s">
        <v>93</v>
      </c>
      <c r="C54" s="45">
        <v>0</v>
      </c>
      <c r="D54" s="45">
        <v>0.16426389134023262</v>
      </c>
      <c r="E54" s="45">
        <v>0</v>
      </c>
      <c r="F54" s="45">
        <v>0</v>
      </c>
      <c r="G54" s="45">
        <v>0</v>
      </c>
      <c r="H54" s="45">
        <v>2.1039609479061374</v>
      </c>
      <c r="I54" s="45">
        <v>0</v>
      </c>
      <c r="J54" s="45">
        <v>0</v>
      </c>
      <c r="K54" s="45">
        <v>0</v>
      </c>
      <c r="L54" s="45">
        <v>0</v>
      </c>
      <c r="M54" s="45">
        <v>2.9584092012460705E-4</v>
      </c>
      <c r="N54" s="45">
        <v>9.1528361729376062E-5</v>
      </c>
      <c r="O54" s="45">
        <v>0</v>
      </c>
      <c r="P54" s="45">
        <v>7.6980664484609246E-3</v>
      </c>
      <c r="Q54" s="45">
        <v>0</v>
      </c>
      <c r="R54" s="45">
        <v>2.065201921351445E-2</v>
      </c>
      <c r="S54" s="45">
        <v>2.2969622941902017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2.763920030358157</v>
      </c>
      <c r="G55" s="45">
        <v>0</v>
      </c>
      <c r="H55" s="45">
        <v>0.96129875860244951</v>
      </c>
      <c r="I55" s="45">
        <v>0</v>
      </c>
      <c r="J55" s="45">
        <v>0</v>
      </c>
      <c r="K55" s="45">
        <v>0</v>
      </c>
      <c r="L55" s="45">
        <v>0</v>
      </c>
      <c r="M55" s="45">
        <v>5.646429715720036E-2</v>
      </c>
      <c r="N55" s="45">
        <v>8.5485649342840198E-3</v>
      </c>
      <c r="O55" s="45">
        <v>0</v>
      </c>
      <c r="P55" s="45">
        <v>3.6554190381491089E-3</v>
      </c>
      <c r="Q55" s="45">
        <v>0</v>
      </c>
      <c r="R55" s="45">
        <v>1.701907019205251E-2</v>
      </c>
      <c r="S55" s="45">
        <v>3.8109061402822917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5.1480538580729318E-3</v>
      </c>
      <c r="N56" s="45">
        <v>3.2521813817304346E-2</v>
      </c>
      <c r="O56" s="45">
        <v>0</v>
      </c>
      <c r="P56" s="45">
        <v>0</v>
      </c>
      <c r="Q56" s="45">
        <v>6.4544328843626347E-4</v>
      </c>
      <c r="R56" s="45">
        <v>0.48199923419014201</v>
      </c>
      <c r="S56" s="45">
        <v>0.52031454515395836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1.1378087231079874</v>
      </c>
      <c r="I57" s="45">
        <v>0</v>
      </c>
      <c r="J57" s="45">
        <v>0</v>
      </c>
      <c r="K57" s="45">
        <v>0</v>
      </c>
      <c r="L57" s="45">
        <v>0</v>
      </c>
      <c r="M57" s="45">
        <v>2.4473013004477906E-4</v>
      </c>
      <c r="N57" s="45">
        <v>3.522538934792746E-2</v>
      </c>
      <c r="O57" s="45">
        <v>0</v>
      </c>
      <c r="P57" s="45">
        <v>0</v>
      </c>
      <c r="Q57" s="45">
        <v>0</v>
      </c>
      <c r="R57" s="45">
        <v>2.0788463325511639</v>
      </c>
      <c r="S57" s="45">
        <v>3.2521251751371238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0.23843174077553897</v>
      </c>
      <c r="I58" s="45">
        <v>1.5718121866953278E-2</v>
      </c>
      <c r="J58" s="45">
        <v>0</v>
      </c>
      <c r="K58" s="45">
        <v>0</v>
      </c>
      <c r="L58" s="45">
        <v>0</v>
      </c>
      <c r="M58" s="45">
        <v>3.8247999682463618E-3</v>
      </c>
      <c r="N58" s="45">
        <v>4.4286489134037876E-2</v>
      </c>
      <c r="O58" s="45">
        <v>0</v>
      </c>
      <c r="P58" s="45">
        <v>5.4925299776703157E-3</v>
      </c>
      <c r="Q58" s="45">
        <v>1.3275206743879435E-3</v>
      </c>
      <c r="R58" s="45">
        <v>0.36812315674482132</v>
      </c>
      <c r="S58" s="45">
        <v>0.67720435914165478</v>
      </c>
    </row>
    <row r="59" spans="1:19">
      <c r="A59" s="88" t="s">
        <v>284</v>
      </c>
      <c r="B59" s="89" t="s">
        <v>98</v>
      </c>
      <c r="C59" s="45">
        <v>0</v>
      </c>
      <c r="D59" s="45">
        <v>3.8840063274525494E-2</v>
      </c>
      <c r="E59" s="45">
        <v>0</v>
      </c>
      <c r="F59" s="45">
        <v>0.83137005508261996</v>
      </c>
      <c r="G59" s="45">
        <v>0</v>
      </c>
      <c r="H59" s="45">
        <v>0</v>
      </c>
      <c r="I59" s="45">
        <v>3.6438989370631156E-2</v>
      </c>
      <c r="J59" s="45">
        <v>0</v>
      </c>
      <c r="K59" s="45">
        <v>0</v>
      </c>
      <c r="L59" s="45">
        <v>0</v>
      </c>
      <c r="M59" s="45">
        <v>9.1619431444860067E-2</v>
      </c>
      <c r="N59" s="45">
        <v>0.60131654783969268</v>
      </c>
      <c r="O59" s="45">
        <v>0</v>
      </c>
      <c r="P59" s="45">
        <v>6.5709537774867988E-2</v>
      </c>
      <c r="Q59" s="45">
        <v>0</v>
      </c>
      <c r="R59" s="45">
        <v>2.7929644652674206</v>
      </c>
      <c r="S59" s="45">
        <v>4.458259090054618</v>
      </c>
    </row>
    <row r="60" spans="1:19">
      <c r="A60" s="88" t="s">
        <v>284</v>
      </c>
      <c r="B60" s="89" t="s">
        <v>99</v>
      </c>
      <c r="C60" s="45">
        <v>0</v>
      </c>
      <c r="D60" s="45">
        <v>0.11869530747137802</v>
      </c>
      <c r="E60" s="45">
        <v>0</v>
      </c>
      <c r="F60" s="45">
        <v>0.11979103477580377</v>
      </c>
      <c r="G60" s="45">
        <v>3.559196419925843</v>
      </c>
      <c r="H60" s="45">
        <v>2.7509804913729106</v>
      </c>
      <c r="I60" s="45">
        <v>4.2154925522343317E-2</v>
      </c>
      <c r="J60" s="45">
        <v>2.0814628856433929E-4</v>
      </c>
      <c r="K60" s="45">
        <v>0</v>
      </c>
      <c r="L60" s="45">
        <v>0</v>
      </c>
      <c r="M60" s="45">
        <v>0.28192713160260063</v>
      </c>
      <c r="N60" s="45">
        <v>0.3760721912600542</v>
      </c>
      <c r="O60" s="45">
        <v>0</v>
      </c>
      <c r="P60" s="45">
        <v>9.0386164901257171E-6</v>
      </c>
      <c r="Q60" s="45">
        <v>5.6957359402015628E-3</v>
      </c>
      <c r="R60" s="45">
        <v>12.515510310561382</v>
      </c>
      <c r="S60" s="45">
        <v>19.770240733337573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3.3320446433314499E-4</v>
      </c>
      <c r="J61" s="45">
        <v>0</v>
      </c>
      <c r="K61" s="45">
        <v>0</v>
      </c>
      <c r="L61" s="45">
        <v>0</v>
      </c>
      <c r="M61" s="45">
        <v>0.32434715489377519</v>
      </c>
      <c r="N61" s="45">
        <v>0.366584600862355</v>
      </c>
      <c r="O61" s="45">
        <v>0</v>
      </c>
      <c r="P61" s="45">
        <v>0</v>
      </c>
      <c r="Q61" s="45">
        <v>0</v>
      </c>
      <c r="R61" s="45">
        <v>18.894564626606218</v>
      </c>
      <c r="S61" s="45">
        <v>19.585829586826677</v>
      </c>
    </row>
    <row r="62" spans="1:19">
      <c r="A62" s="88" t="s">
        <v>284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0.27792638679926274</v>
      </c>
      <c r="H62" s="45">
        <v>0</v>
      </c>
      <c r="I62" s="45">
        <v>2.4224847028284091E-4</v>
      </c>
      <c r="J62" s="45">
        <v>0</v>
      </c>
      <c r="K62" s="45">
        <v>0</v>
      </c>
      <c r="L62" s="45">
        <v>0</v>
      </c>
      <c r="M62" s="45">
        <v>1.5688749952021297E-2</v>
      </c>
      <c r="N62" s="45">
        <v>0.16410258833841063</v>
      </c>
      <c r="O62" s="45">
        <v>0</v>
      </c>
      <c r="P62" s="45">
        <v>4.4076716993021264E-2</v>
      </c>
      <c r="Q62" s="45">
        <v>1.3454292328919027E-2</v>
      </c>
      <c r="R62" s="45">
        <v>0.3242711753841192</v>
      </c>
      <c r="S62" s="45">
        <v>0.83976215826604061</v>
      </c>
    </row>
    <row r="63" spans="1:19">
      <c r="A63" s="88" t="s">
        <v>284</v>
      </c>
      <c r="B63" s="89" t="s">
        <v>103</v>
      </c>
      <c r="C63" s="45">
        <v>0</v>
      </c>
      <c r="D63" s="45">
        <v>0.43999339678930238</v>
      </c>
      <c r="E63" s="45">
        <v>0</v>
      </c>
      <c r="F63" s="45">
        <v>0</v>
      </c>
      <c r="G63" s="45">
        <v>1.5124758360929853</v>
      </c>
      <c r="H63" s="45">
        <v>1.3329286902409567</v>
      </c>
      <c r="I63" s="45">
        <v>0</v>
      </c>
      <c r="J63" s="45">
        <v>0</v>
      </c>
      <c r="K63" s="45">
        <v>0</v>
      </c>
      <c r="L63" s="45">
        <v>9.9549002959132826E-2</v>
      </c>
      <c r="M63" s="45">
        <v>0.10427817986571175</v>
      </c>
      <c r="N63" s="45">
        <v>0.30555641929214472</v>
      </c>
      <c r="O63" s="45">
        <v>5.1869597332439163E-2</v>
      </c>
      <c r="P63" s="45">
        <v>1.0316946087103041E-3</v>
      </c>
      <c r="Q63" s="45">
        <v>2.4935290451691336E-3</v>
      </c>
      <c r="R63" s="45">
        <v>0.34737891099160834</v>
      </c>
      <c r="S63" s="45">
        <v>4.1975552572181698</v>
      </c>
    </row>
    <row r="64" spans="1:19">
      <c r="A64" s="88" t="s">
        <v>284</v>
      </c>
      <c r="B64" s="89" t="s">
        <v>104</v>
      </c>
      <c r="C64" s="45">
        <v>0</v>
      </c>
      <c r="D64" s="45">
        <v>0.22191061899928322</v>
      </c>
      <c r="E64" s="45">
        <v>0</v>
      </c>
      <c r="F64" s="45">
        <v>0.32836268507537181</v>
      </c>
      <c r="G64" s="45">
        <v>2.8424080244429497</v>
      </c>
      <c r="H64" s="45">
        <v>0</v>
      </c>
      <c r="I64" s="45">
        <v>6.46804086658926E-2</v>
      </c>
      <c r="J64" s="45">
        <v>0</v>
      </c>
      <c r="K64" s="45">
        <v>0</v>
      </c>
      <c r="L64" s="45">
        <v>0</v>
      </c>
      <c r="M64" s="45">
        <v>5.684475724061322E-2</v>
      </c>
      <c r="N64" s="45">
        <v>0.11134320638096273</v>
      </c>
      <c r="O64" s="45">
        <v>0</v>
      </c>
      <c r="P64" s="45">
        <v>5.2652167507994396E-3</v>
      </c>
      <c r="Q64" s="45">
        <v>1.2058249067988455E-3</v>
      </c>
      <c r="R64" s="45">
        <v>0.63347942955466863</v>
      </c>
      <c r="S64" s="45">
        <v>4.2655001720173402</v>
      </c>
    </row>
    <row r="65" spans="1:19">
      <c r="A65" s="88" t="s">
        <v>284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0.49090782774091934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6.0636976018062505E-3</v>
      </c>
      <c r="N65" s="45">
        <v>0.17272889870489161</v>
      </c>
      <c r="O65" s="45">
        <v>0</v>
      </c>
      <c r="P65" s="45">
        <v>8.7090841352671089E-3</v>
      </c>
      <c r="Q65" s="45">
        <v>1.5143232144805147E-3</v>
      </c>
      <c r="R65" s="45">
        <v>0.47521184693989227</v>
      </c>
      <c r="S65" s="45">
        <v>1.1551356783372455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5.5357401325014042</v>
      </c>
      <c r="G66" s="45">
        <v>3.9463874748881018</v>
      </c>
      <c r="H66" s="45">
        <v>0.34387481370194095</v>
      </c>
      <c r="I66" s="45">
        <v>7.3883350517074953E-3</v>
      </c>
      <c r="J66" s="45">
        <v>0</v>
      </c>
      <c r="K66" s="45">
        <v>0</v>
      </c>
      <c r="L66" s="45">
        <v>0.18280430374064616</v>
      </c>
      <c r="M66" s="45">
        <v>4.3525445586280354E-2</v>
      </c>
      <c r="N66" s="45">
        <v>0.18080352395998567</v>
      </c>
      <c r="O66" s="45">
        <v>4.5740538279231135E-3</v>
      </c>
      <c r="P66" s="45">
        <v>3.5465163948001643E-3</v>
      </c>
      <c r="Q66" s="45">
        <v>0</v>
      </c>
      <c r="R66" s="45">
        <v>0.3392243434408968</v>
      </c>
      <c r="S66" s="45">
        <v>10.587868943093682</v>
      </c>
    </row>
    <row r="67" spans="1:19">
      <c r="A67" s="88" t="s">
        <v>284</v>
      </c>
      <c r="B67" s="89" t="s">
        <v>107</v>
      </c>
      <c r="C67" s="45">
        <v>0</v>
      </c>
      <c r="D67" s="45">
        <v>0.11083665736147186</v>
      </c>
      <c r="E67" s="45">
        <v>0</v>
      </c>
      <c r="F67" s="45">
        <v>1.1743687572407371</v>
      </c>
      <c r="G67" s="45">
        <v>0</v>
      </c>
      <c r="H67" s="45">
        <v>1.8530029422574987</v>
      </c>
      <c r="I67" s="45">
        <v>2.148167745215801E-2</v>
      </c>
      <c r="J67" s="45">
        <v>0</v>
      </c>
      <c r="K67" s="45">
        <v>0</v>
      </c>
      <c r="L67" s="45">
        <v>0.10185048338305536</v>
      </c>
      <c r="M67" s="45">
        <v>7.7049125927468376E-2</v>
      </c>
      <c r="N67" s="45">
        <v>0.26866698938700129</v>
      </c>
      <c r="O67" s="45">
        <v>0.12220139275350905</v>
      </c>
      <c r="P67" s="45">
        <v>0</v>
      </c>
      <c r="Q67" s="45">
        <v>0</v>
      </c>
      <c r="R67" s="45">
        <v>0.82208558698980738</v>
      </c>
      <c r="S67" s="45">
        <v>4.5515436127527238</v>
      </c>
    </row>
    <row r="68" spans="1:19">
      <c r="A68" s="88" t="s">
        <v>284</v>
      </c>
      <c r="B68" s="89" t="s">
        <v>108</v>
      </c>
      <c r="C68" s="45">
        <v>0</v>
      </c>
      <c r="D68" s="45">
        <v>0.2546010050807046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9.1356545233371111E-2</v>
      </c>
      <c r="N68" s="45">
        <v>0.26317604017032492</v>
      </c>
      <c r="O68" s="45">
        <v>0</v>
      </c>
      <c r="P68" s="45">
        <v>1.6733545033367159E-2</v>
      </c>
      <c r="Q68" s="45">
        <v>0</v>
      </c>
      <c r="R68" s="45">
        <v>1.2658619912712012</v>
      </c>
      <c r="S68" s="45">
        <v>1.8917291267889595</v>
      </c>
    </row>
    <row r="69" spans="1:19">
      <c r="A69" s="88" t="s">
        <v>284</v>
      </c>
      <c r="B69" s="89" t="s">
        <v>109</v>
      </c>
      <c r="C69" s="45">
        <v>1.3329620796992788E-2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2.464935169350646E-4</v>
      </c>
      <c r="J69" s="45">
        <v>0</v>
      </c>
      <c r="K69" s="45">
        <v>9.4420235606767038E-3</v>
      </c>
      <c r="L69" s="45">
        <v>0.22720834386787891</v>
      </c>
      <c r="M69" s="45">
        <v>0.12867179119441596</v>
      </c>
      <c r="N69" s="45">
        <v>2.1494034835622955E-2</v>
      </c>
      <c r="O69" s="45">
        <v>0</v>
      </c>
      <c r="P69" s="45">
        <v>2.8226853385761363E-2</v>
      </c>
      <c r="Q69" s="45">
        <v>0</v>
      </c>
      <c r="R69" s="45">
        <v>1.6487784505802452</v>
      </c>
      <c r="S69" s="45">
        <v>2.0773976117385189</v>
      </c>
    </row>
    <row r="70" spans="1:19">
      <c r="A70" s="88" t="s">
        <v>284</v>
      </c>
      <c r="B70" s="89" t="s">
        <v>110</v>
      </c>
      <c r="C70" s="45">
        <v>7.4905448510155084E-2</v>
      </c>
      <c r="D70" s="45">
        <v>0.44239675281940261</v>
      </c>
      <c r="E70" s="45">
        <v>0</v>
      </c>
      <c r="F70" s="45">
        <v>0</v>
      </c>
      <c r="G70" s="45">
        <v>0.48301907953650947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0.1376662898032659</v>
      </c>
      <c r="N70" s="45">
        <v>0.1271095554908106</v>
      </c>
      <c r="O70" s="45">
        <v>0</v>
      </c>
      <c r="P70" s="45">
        <v>1.1408456215223794E-2</v>
      </c>
      <c r="Q70" s="45">
        <v>2.4409942026636169E-3</v>
      </c>
      <c r="R70" s="45">
        <v>2.3991571687439475</v>
      </c>
      <c r="S70" s="45">
        <v>3.6781037453219909</v>
      </c>
    </row>
    <row r="71" spans="1:19">
      <c r="A71" s="88" t="s">
        <v>284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1.2957075393609792</v>
      </c>
      <c r="I71" s="45">
        <v>0</v>
      </c>
      <c r="J71" s="45">
        <v>0</v>
      </c>
      <c r="K71" s="45">
        <v>0</v>
      </c>
      <c r="L71" s="45">
        <v>0.11272622335075067</v>
      </c>
      <c r="M71" s="45">
        <v>0.2849849187507707</v>
      </c>
      <c r="N71" s="45">
        <v>6.2630888428413911E-2</v>
      </c>
      <c r="O71" s="45">
        <v>0</v>
      </c>
      <c r="P71" s="45">
        <v>5.8236895161427882E-3</v>
      </c>
      <c r="Q71" s="45">
        <v>5.9897007397060748E-3</v>
      </c>
      <c r="R71" s="45">
        <v>2.6094983771132263</v>
      </c>
      <c r="S71" s="45">
        <v>4.377361337259984</v>
      </c>
    </row>
    <row r="72" spans="1:19">
      <c r="A72" s="88" t="s">
        <v>284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1.5329497221506188</v>
      </c>
      <c r="I72" s="45">
        <v>0</v>
      </c>
      <c r="J72" s="45">
        <v>1.0583165254504385E-3</v>
      </c>
      <c r="K72" s="45">
        <v>0</v>
      </c>
      <c r="L72" s="45">
        <v>0</v>
      </c>
      <c r="M72" s="45">
        <v>2.7419214593120023E-2</v>
      </c>
      <c r="N72" s="45">
        <v>0.14177894632981447</v>
      </c>
      <c r="O72" s="45">
        <v>0</v>
      </c>
      <c r="P72" s="45">
        <v>1.0550769760672152E-3</v>
      </c>
      <c r="Q72" s="45">
        <v>0</v>
      </c>
      <c r="R72" s="45">
        <v>2.2050771521761092</v>
      </c>
      <c r="S72" s="45">
        <v>3.9093384287511697</v>
      </c>
    </row>
    <row r="73" spans="1:19">
      <c r="A73" s="88" t="s">
        <v>284</v>
      </c>
      <c r="B73" s="89" t="s">
        <v>113</v>
      </c>
      <c r="C73" s="45">
        <v>0</v>
      </c>
      <c r="D73" s="45">
        <v>0.35939025991193319</v>
      </c>
      <c r="E73" s="45">
        <v>0</v>
      </c>
      <c r="F73" s="45">
        <v>0</v>
      </c>
      <c r="G73" s="45">
        <v>1.6752464547802237</v>
      </c>
      <c r="H73" s="45">
        <v>0</v>
      </c>
      <c r="I73" s="45">
        <v>7.4194171225917316E-2</v>
      </c>
      <c r="J73" s="45">
        <v>0</v>
      </c>
      <c r="K73" s="45">
        <v>4.9488553294492824E-4</v>
      </c>
      <c r="L73" s="45">
        <v>0</v>
      </c>
      <c r="M73" s="45">
        <v>0.45462135104212398</v>
      </c>
      <c r="N73" s="45">
        <v>0.3740146816878962</v>
      </c>
      <c r="O73" s="45">
        <v>0</v>
      </c>
      <c r="P73" s="45">
        <v>1.3807228650320469E-3</v>
      </c>
      <c r="Q73" s="45">
        <v>4.7670532049016306E-4</v>
      </c>
      <c r="R73" s="45">
        <v>0.83800066630493575</v>
      </c>
      <c r="S73" s="45">
        <v>3.7778198986715097</v>
      </c>
    </row>
    <row r="74" spans="1:19">
      <c r="A74" s="88" t="s">
        <v>284</v>
      </c>
      <c r="B74" s="89" t="s">
        <v>114</v>
      </c>
      <c r="C74" s="45">
        <v>0</v>
      </c>
      <c r="D74" s="45">
        <v>0.27515335499445559</v>
      </c>
      <c r="E74" s="45">
        <v>0</v>
      </c>
      <c r="F74" s="45">
        <v>0.58500637303416525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0.22541764713245094</v>
      </c>
      <c r="N74" s="45">
        <v>0.16445379770913426</v>
      </c>
      <c r="O74" s="45">
        <v>0</v>
      </c>
      <c r="P74" s="45">
        <v>8.1119549453672612E-3</v>
      </c>
      <c r="Q74" s="45">
        <v>2.4415226736977658E-4</v>
      </c>
      <c r="R74" s="45">
        <v>2.0071604877175631</v>
      </c>
      <c r="S74" s="45">
        <v>3.2655477678005127</v>
      </c>
    </row>
    <row r="75" spans="1:19">
      <c r="A75" s="88" t="s">
        <v>284</v>
      </c>
      <c r="B75" s="89" t="s">
        <v>115</v>
      </c>
      <c r="C75" s="45">
        <v>4.634356089753898E-2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0.33959588305027166</v>
      </c>
      <c r="N75" s="45">
        <v>7.3392141927899779E-2</v>
      </c>
      <c r="O75" s="45">
        <v>0</v>
      </c>
      <c r="P75" s="45">
        <v>6.7562078343925136E-3</v>
      </c>
      <c r="Q75" s="45">
        <v>4.8186406397185341E-3</v>
      </c>
      <c r="R75" s="45">
        <v>1.1554680118287806</v>
      </c>
      <c r="S75" s="45">
        <v>1.6263744461786018</v>
      </c>
    </row>
    <row r="76" spans="1:19">
      <c r="A76" s="88" t="s">
        <v>284</v>
      </c>
      <c r="B76" s="69" t="s">
        <v>116</v>
      </c>
      <c r="C76" s="45">
        <v>0</v>
      </c>
      <c r="D76" s="45">
        <v>0.39094584538878463</v>
      </c>
      <c r="E76" s="45">
        <v>0</v>
      </c>
      <c r="F76" s="45">
        <v>0.57122641392008511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8.7698119900520455E-2</v>
      </c>
      <c r="M76" s="45">
        <v>0.25726531445528256</v>
      </c>
      <c r="N76" s="45">
        <v>1.1395537970018133E-2</v>
      </c>
      <c r="O76" s="45">
        <v>7.7957205772078153E-2</v>
      </c>
      <c r="P76" s="45">
        <v>0</v>
      </c>
      <c r="Q76" s="45">
        <v>0</v>
      </c>
      <c r="R76" s="45">
        <v>0.28675804403357574</v>
      </c>
      <c r="S76" s="45">
        <v>1.6832464814403352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6.8910484571550579E-2</v>
      </c>
      <c r="J77" s="45">
        <v>0</v>
      </c>
      <c r="K77" s="45">
        <v>0</v>
      </c>
      <c r="L77" s="45">
        <v>0</v>
      </c>
      <c r="M77" s="45">
        <v>0.10350412345944759</v>
      </c>
      <c r="N77" s="45">
        <v>0.16220148411212509</v>
      </c>
      <c r="O77" s="45">
        <v>0.11633006053211992</v>
      </c>
      <c r="P77" s="45">
        <v>1.1238955993249367E-2</v>
      </c>
      <c r="Q77" s="45">
        <v>2.212889716006132E-3</v>
      </c>
      <c r="R77" s="45">
        <v>1.3285550792926202</v>
      </c>
      <c r="S77" s="45">
        <v>1.7929530776771401</v>
      </c>
    </row>
    <row r="78" spans="1:19">
      <c r="A78" s="88" t="s">
        <v>284</v>
      </c>
      <c r="B78" s="69" t="s">
        <v>118</v>
      </c>
      <c r="C78" s="45">
        <v>9.2806739564785051E-2</v>
      </c>
      <c r="D78" s="45">
        <v>2.5025178148665894E-2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1.56282167767543E-2</v>
      </c>
      <c r="N78" s="45">
        <v>3.7089398507855975E-2</v>
      </c>
      <c r="O78" s="45">
        <v>0</v>
      </c>
      <c r="P78" s="45">
        <v>1.1034348023914453E-3</v>
      </c>
      <c r="Q78" s="45">
        <v>1.8972681615570669E-3</v>
      </c>
      <c r="R78" s="45">
        <v>0.23251053356980123</v>
      </c>
      <c r="S78" s="45">
        <v>0.40606076953179127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0.15439668601989442</v>
      </c>
      <c r="N79" s="45">
        <v>0.14364381891126676</v>
      </c>
      <c r="O79" s="45">
        <v>0</v>
      </c>
      <c r="P79" s="45">
        <v>4.107507169680169E-3</v>
      </c>
      <c r="Q79" s="45">
        <v>9.3620901047192992E-3</v>
      </c>
      <c r="R79" s="45">
        <v>1.014782302660528</v>
      </c>
      <c r="S79" s="45">
        <v>1.3262924048661091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3.834560511621099E-2</v>
      </c>
      <c r="J80" s="45">
        <v>0</v>
      </c>
      <c r="K80" s="45">
        <v>0</v>
      </c>
      <c r="L80" s="45">
        <v>0</v>
      </c>
      <c r="M80" s="45">
        <v>1.1078946907846721E-2</v>
      </c>
      <c r="N80" s="45">
        <v>0.16379007621539987</v>
      </c>
      <c r="O80" s="45">
        <v>0</v>
      </c>
      <c r="P80" s="45">
        <v>7.0282556464237311E-3</v>
      </c>
      <c r="Q80" s="45">
        <v>3.1979350523741595E-3</v>
      </c>
      <c r="R80" s="45">
        <v>2.5725642315126862</v>
      </c>
      <c r="S80" s="45">
        <v>2.7960050504509297</v>
      </c>
    </row>
    <row r="81" spans="1:19">
      <c r="A81" s="88" t="s">
        <v>284</v>
      </c>
      <c r="B81" s="69" t="s">
        <v>121</v>
      </c>
      <c r="C81" s="45">
        <v>0</v>
      </c>
      <c r="D81" s="45">
        <v>0.18450338035281089</v>
      </c>
      <c r="E81" s="45">
        <v>0</v>
      </c>
      <c r="F81" s="45">
        <v>1.0773997585234554</v>
      </c>
      <c r="G81" s="45">
        <v>0</v>
      </c>
      <c r="H81" s="45">
        <v>0</v>
      </c>
      <c r="I81" s="45">
        <v>0</v>
      </c>
      <c r="J81" s="45">
        <v>5.6943641798264943E-3</v>
      </c>
      <c r="K81" s="45">
        <v>0</v>
      </c>
      <c r="L81" s="45">
        <v>0</v>
      </c>
      <c r="M81" s="45">
        <v>9.9434079304607792E-3</v>
      </c>
      <c r="N81" s="45">
        <v>0.20230174286827296</v>
      </c>
      <c r="O81" s="45">
        <v>0</v>
      </c>
      <c r="P81" s="45">
        <v>1.4551401981886924E-2</v>
      </c>
      <c r="Q81" s="45">
        <v>4.8124297599183852E-3</v>
      </c>
      <c r="R81" s="45">
        <v>0.62907253015160336</v>
      </c>
      <c r="S81" s="45">
        <v>2.1282790157482339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3.4835821074389317E-2</v>
      </c>
      <c r="J82" s="45">
        <v>0</v>
      </c>
      <c r="K82" s="45">
        <v>0</v>
      </c>
      <c r="L82" s="45">
        <v>0</v>
      </c>
      <c r="M82" s="45">
        <v>1.0417119283900433E-2</v>
      </c>
      <c r="N82" s="45">
        <v>0.16891477148311207</v>
      </c>
      <c r="O82" s="45">
        <v>2.9043907209740372E-3</v>
      </c>
      <c r="P82" s="45">
        <v>2.1398218600470698E-2</v>
      </c>
      <c r="Q82" s="45">
        <v>0</v>
      </c>
      <c r="R82" s="45">
        <v>0.93277031984737846</v>
      </c>
      <c r="S82" s="45">
        <v>1.171240641010229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5.2481877861638715E-2</v>
      </c>
      <c r="J83" s="45">
        <v>0</v>
      </c>
      <c r="K83" s="45">
        <v>0</v>
      </c>
      <c r="L83" s="45">
        <v>0</v>
      </c>
      <c r="M83" s="45">
        <v>0.12017643295918923</v>
      </c>
      <c r="N83" s="45">
        <v>2.0608689551639969E-3</v>
      </c>
      <c r="O83" s="45">
        <v>3.5409769641727151E-3</v>
      </c>
      <c r="P83" s="45">
        <v>0</v>
      </c>
      <c r="Q83" s="45">
        <v>0</v>
      </c>
      <c r="R83" s="45">
        <v>0.26842706634593583</v>
      </c>
      <c r="S83" s="45">
        <v>0.44668722308608722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6.3907886788982404E-2</v>
      </c>
      <c r="J84" s="45">
        <v>0</v>
      </c>
      <c r="K84" s="45">
        <v>0</v>
      </c>
      <c r="L84" s="45">
        <v>1.5718037607173496E-2</v>
      </c>
      <c r="M84" s="45">
        <v>8.513140185317658E-2</v>
      </c>
      <c r="N84" s="45">
        <v>1.6398731837101721E-2</v>
      </c>
      <c r="O84" s="45">
        <v>0</v>
      </c>
      <c r="P84" s="45">
        <v>1.8616793901764517E-3</v>
      </c>
      <c r="Q84" s="45">
        <v>6.6180644241230907E-3</v>
      </c>
      <c r="R84" s="45">
        <v>0.97093700808554217</v>
      </c>
      <c r="S84" s="45">
        <v>1.1605728099862915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1.5553372636008825E-2</v>
      </c>
      <c r="L85" s="45">
        <v>0.10780146565428628</v>
      </c>
      <c r="M85" s="45">
        <v>5.9167960255877006E-3</v>
      </c>
      <c r="N85" s="45">
        <v>1.1166396804595635E-2</v>
      </c>
      <c r="O85" s="45">
        <v>0</v>
      </c>
      <c r="P85" s="45">
        <v>3.399623212801961E-5</v>
      </c>
      <c r="Q85" s="45">
        <v>2.0967063022950261E-4</v>
      </c>
      <c r="R85" s="45">
        <v>1.3288923259689938</v>
      </c>
      <c r="S85" s="45">
        <v>1.4695740239518216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2.1564460948522601E-2</v>
      </c>
      <c r="N86" s="45">
        <v>4.2290820117672823E-2</v>
      </c>
      <c r="O86" s="45">
        <v>2.4455697493190875E-3</v>
      </c>
      <c r="P86" s="45">
        <v>8.0131128521603867E-3</v>
      </c>
      <c r="Q86" s="45">
        <v>3.7463716498662702E-3</v>
      </c>
      <c r="R86" s="45">
        <v>0.36800433423854884</v>
      </c>
      <c r="S86" s="45">
        <v>0.44606466955607971</v>
      </c>
    </row>
    <row r="87" spans="1:19">
      <c r="A87" s="88" t="s">
        <v>284</v>
      </c>
      <c r="B87" s="69" t="s">
        <v>127</v>
      </c>
      <c r="C87" s="45">
        <v>4.5481043846434532E-2</v>
      </c>
      <c r="D87" s="45">
        <v>0</v>
      </c>
      <c r="E87" s="45">
        <v>0</v>
      </c>
      <c r="F87" s="45">
        <v>0</v>
      </c>
      <c r="G87" s="45">
        <v>0</v>
      </c>
      <c r="H87" s="45">
        <v>0.14624950334423659</v>
      </c>
      <c r="I87" s="45">
        <v>0</v>
      </c>
      <c r="J87" s="45">
        <v>0</v>
      </c>
      <c r="K87" s="45">
        <v>0</v>
      </c>
      <c r="L87" s="45">
        <v>0</v>
      </c>
      <c r="M87" s="45">
        <v>8.0054006227224583E-2</v>
      </c>
      <c r="N87" s="45">
        <v>0.1232281091908991</v>
      </c>
      <c r="O87" s="45">
        <v>0</v>
      </c>
      <c r="P87" s="45">
        <v>0</v>
      </c>
      <c r="Q87" s="45">
        <v>0</v>
      </c>
      <c r="R87" s="45">
        <v>1.08418371511695</v>
      </c>
      <c r="S87" s="45">
        <v>1.4791963777257706</v>
      </c>
    </row>
    <row r="88" spans="1:19">
      <c r="A88" s="88" t="s">
        <v>284</v>
      </c>
      <c r="B88" s="69" t="s">
        <v>128</v>
      </c>
      <c r="C88" s="45">
        <v>6.5350374332521277E-2</v>
      </c>
      <c r="D88" s="45">
        <v>0</v>
      </c>
      <c r="E88" s="45">
        <v>0</v>
      </c>
      <c r="F88" s="45">
        <v>0</v>
      </c>
      <c r="G88" s="45">
        <v>0</v>
      </c>
      <c r="H88" s="45">
        <v>0.62687518559282296</v>
      </c>
      <c r="I88" s="45">
        <v>3.3690312654321097E-2</v>
      </c>
      <c r="J88" s="45">
        <v>0</v>
      </c>
      <c r="K88" s="45">
        <v>0</v>
      </c>
      <c r="L88" s="45">
        <v>0</v>
      </c>
      <c r="M88" s="45">
        <v>1.560281499537064E-2</v>
      </c>
      <c r="N88" s="45">
        <v>3.8786978964525431E-2</v>
      </c>
      <c r="O88" s="45">
        <v>0</v>
      </c>
      <c r="P88" s="45">
        <v>9.7442320532281634E-4</v>
      </c>
      <c r="Q88" s="45">
        <v>0</v>
      </c>
      <c r="R88" s="45">
        <v>1.5546375290426795E-2</v>
      </c>
      <c r="S88" s="45">
        <v>0.79682646503528076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1.4923207489053318</v>
      </c>
      <c r="G89" s="45">
        <v>0</v>
      </c>
      <c r="H89" s="45">
        <v>0</v>
      </c>
      <c r="I89" s="45">
        <v>2.9990462447693433E-2</v>
      </c>
      <c r="J89" s="45">
        <v>0</v>
      </c>
      <c r="K89" s="45">
        <v>0</v>
      </c>
      <c r="L89" s="45">
        <v>4.7022052971524175E-2</v>
      </c>
      <c r="M89" s="45">
        <v>5.455119515087592E-3</v>
      </c>
      <c r="N89" s="45">
        <v>0.11394667931032743</v>
      </c>
      <c r="O89" s="45">
        <v>7.5692268302802179E-2</v>
      </c>
      <c r="P89" s="45">
        <v>1.4225037547325514E-2</v>
      </c>
      <c r="Q89" s="45">
        <v>1.5077510582775511E-4</v>
      </c>
      <c r="R89" s="45">
        <v>1.3370926364601132E-2</v>
      </c>
      <c r="S89" s="45">
        <v>1.7921740704705371</v>
      </c>
    </row>
    <row r="90" spans="1:19">
      <c r="A90" s="88" t="s">
        <v>284</v>
      </c>
      <c r="B90" s="69" t="s">
        <v>130</v>
      </c>
      <c r="C90" s="45">
        <v>0</v>
      </c>
      <c r="D90" s="45">
        <v>5.4956569498004093E-2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0.12851584216277834</v>
      </c>
      <c r="N90" s="45">
        <v>7.9672744364675196E-2</v>
      </c>
      <c r="O90" s="45">
        <v>0.14354693619737235</v>
      </c>
      <c r="P90" s="45">
        <v>0</v>
      </c>
      <c r="Q90" s="45">
        <v>2.3482301662858251E-4</v>
      </c>
      <c r="R90" s="45">
        <v>0.28793513845921836</v>
      </c>
      <c r="S90" s="45">
        <v>0.69486205369867093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3.9111264313087979E-2</v>
      </c>
      <c r="N91" s="45">
        <v>8.8982796712766543E-3</v>
      </c>
      <c r="O91" s="45">
        <v>0</v>
      </c>
      <c r="P91" s="45">
        <v>4.0834759094061091E-3</v>
      </c>
      <c r="Q91" s="45">
        <v>8.0065933365033037E-3</v>
      </c>
      <c r="R91" s="45">
        <v>2.7895919097971955E-2</v>
      </c>
      <c r="S91" s="45">
        <v>8.7995532328250192E-2</v>
      </c>
    </row>
    <row r="92" spans="1:19">
      <c r="A92" s="88" t="s">
        <v>284</v>
      </c>
      <c r="B92" s="69" t="s">
        <v>132</v>
      </c>
      <c r="C92" s="45">
        <v>3.7274517989290712E-2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6.5484189175366581E-3</v>
      </c>
      <c r="N92" s="45">
        <v>0.13022461457030232</v>
      </c>
      <c r="O92" s="45">
        <v>0</v>
      </c>
      <c r="P92" s="45">
        <v>0</v>
      </c>
      <c r="Q92" s="45">
        <v>0</v>
      </c>
      <c r="R92" s="45">
        <v>0.38660581977418929</v>
      </c>
      <c r="S92" s="45">
        <v>0.56065337125130554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0.59796644923547149</v>
      </c>
      <c r="I93" s="45">
        <v>0</v>
      </c>
      <c r="J93" s="45">
        <v>0</v>
      </c>
      <c r="K93" s="45">
        <v>0</v>
      </c>
      <c r="L93" s="45">
        <v>0</v>
      </c>
      <c r="M93" s="45">
        <v>0.1027175051673197</v>
      </c>
      <c r="N93" s="45">
        <v>0.10353204072307598</v>
      </c>
      <c r="O93" s="45">
        <v>0</v>
      </c>
      <c r="P93" s="45">
        <v>0</v>
      </c>
      <c r="Q93" s="45">
        <v>6.068460703492512E-3</v>
      </c>
      <c r="R93" s="45">
        <v>7.001361086335578E-2</v>
      </c>
      <c r="S93" s="45">
        <v>0.88029806669271693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1.0959139291820321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3.0379347131958667E-2</v>
      </c>
      <c r="N94" s="45">
        <v>1.5811077810193197E-2</v>
      </c>
      <c r="O94" s="45">
        <v>0</v>
      </c>
      <c r="P94" s="45">
        <v>0</v>
      </c>
      <c r="Q94" s="45">
        <v>3.1704039042241283E-3</v>
      </c>
      <c r="R94" s="45">
        <v>6.3927060766019395E-2</v>
      </c>
      <c r="S94" s="45">
        <v>1.2092018187944404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0.76407658856734884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6.1480934673297405E-2</v>
      </c>
      <c r="N95" s="45">
        <v>0.11450091992566946</v>
      </c>
      <c r="O95" s="45">
        <v>1.1955081638271858E-3</v>
      </c>
      <c r="P95" s="45">
        <v>7.684970979998651E-5</v>
      </c>
      <c r="Q95" s="45">
        <v>0</v>
      </c>
      <c r="R95" s="45">
        <v>0.18609900914987065</v>
      </c>
      <c r="S95" s="45">
        <v>1.1274298101898239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2.428315671044956E-3</v>
      </c>
      <c r="N96" s="45">
        <v>6.7875655922884803E-2</v>
      </c>
      <c r="O96" s="45">
        <v>0</v>
      </c>
      <c r="P96" s="45">
        <v>0</v>
      </c>
      <c r="Q96" s="45">
        <v>4.1147539818497947E-4</v>
      </c>
      <c r="R96" s="45">
        <v>0.37136847761605907</v>
      </c>
      <c r="S96" s="45">
        <v>0.44208392460814139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0.19693733868914798</v>
      </c>
      <c r="N97" s="45">
        <v>4.5874361957949361E-2</v>
      </c>
      <c r="O97" s="45">
        <v>0</v>
      </c>
      <c r="P97" s="45">
        <v>7.7368306951081101E-4</v>
      </c>
      <c r="Q97" s="45">
        <v>0</v>
      </c>
      <c r="R97" s="45">
        <v>6.1786239561001821E-2</v>
      </c>
      <c r="S97" s="45">
        <v>0.30537162327763667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1.0380546712184042</v>
      </c>
      <c r="H98" s="45">
        <v>0</v>
      </c>
      <c r="I98" s="45">
        <v>0</v>
      </c>
      <c r="J98" s="45">
        <v>0</v>
      </c>
      <c r="K98" s="45">
        <v>0</v>
      </c>
      <c r="L98" s="45">
        <v>5.1032345683627911E-2</v>
      </c>
      <c r="M98" s="45">
        <v>1.1184583035175777E-2</v>
      </c>
      <c r="N98" s="45">
        <v>4.5530800264472759E-2</v>
      </c>
      <c r="O98" s="45">
        <v>0</v>
      </c>
      <c r="P98" s="45">
        <v>0</v>
      </c>
      <c r="Q98" s="45">
        <v>1.5461701568103003E-3</v>
      </c>
      <c r="R98" s="45">
        <v>4.44165825109053E-2</v>
      </c>
      <c r="S98" s="45">
        <v>1.191765152869408</v>
      </c>
    </row>
    <row r="99" spans="1:19">
      <c r="A99" s="88" t="s">
        <v>284</v>
      </c>
      <c r="B99" s="69" t="s">
        <v>139</v>
      </c>
      <c r="C99" s="45">
        <v>0</v>
      </c>
      <c r="D99" s="45">
        <v>0.17705487489945515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5.814715829023898E-3</v>
      </c>
      <c r="K99" s="45">
        <v>0</v>
      </c>
      <c r="L99" s="45">
        <v>0</v>
      </c>
      <c r="M99" s="45">
        <v>7.6079477365501802E-2</v>
      </c>
      <c r="N99" s="45">
        <v>1.5135574305109145E-2</v>
      </c>
      <c r="O99" s="45">
        <v>0</v>
      </c>
      <c r="P99" s="45">
        <v>8.7937284129181448E-3</v>
      </c>
      <c r="Q99" s="45">
        <v>7.4304516952705679E-4</v>
      </c>
      <c r="R99" s="45">
        <v>0.43770428723878751</v>
      </c>
      <c r="S99" s="45">
        <v>0.72132570322031597</v>
      </c>
    </row>
    <row r="100" spans="1:19">
      <c r="A100" s="88" t="s">
        <v>284</v>
      </c>
      <c r="B100" s="69" t="s">
        <v>140</v>
      </c>
      <c r="C100" s="45">
        <v>5.9689790919497054E-2</v>
      </c>
      <c r="D100" s="45">
        <v>0</v>
      </c>
      <c r="E100" s="45">
        <v>0</v>
      </c>
      <c r="F100" s="45">
        <v>0</v>
      </c>
      <c r="G100" s="45">
        <v>0.98216686802874875</v>
      </c>
      <c r="H100" s="45">
        <v>0.75677379266230815</v>
      </c>
      <c r="I100" s="45">
        <v>3.1505422072963585E-2</v>
      </c>
      <c r="J100" s="45">
        <v>0</v>
      </c>
      <c r="K100" s="45">
        <v>0</v>
      </c>
      <c r="L100" s="45">
        <v>0.13658733051730221</v>
      </c>
      <c r="M100" s="45">
        <v>5.4107038375897254E-2</v>
      </c>
      <c r="N100" s="45">
        <v>6.993496533659993E-3</v>
      </c>
      <c r="O100" s="45">
        <v>0</v>
      </c>
      <c r="P100" s="45">
        <v>0</v>
      </c>
      <c r="Q100" s="45">
        <v>1.2030054320663619E-4</v>
      </c>
      <c r="R100" s="45">
        <v>8.9650645718677424E-3</v>
      </c>
      <c r="S100" s="45">
        <v>2.0369091042254581</v>
      </c>
    </row>
    <row r="101" spans="1:19">
      <c r="A101" s="88" t="s">
        <v>284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0.45838033450399962</v>
      </c>
      <c r="H101" s="45">
        <v>0</v>
      </c>
      <c r="I101" s="45">
        <v>8.1499016904312827E-3</v>
      </c>
      <c r="J101" s="45">
        <v>0</v>
      </c>
      <c r="K101" s="45">
        <v>0</v>
      </c>
      <c r="L101" s="45">
        <v>0</v>
      </c>
      <c r="M101" s="45">
        <v>2.7021136750810193E-2</v>
      </c>
      <c r="N101" s="45">
        <v>1.9275087386745327E-2</v>
      </c>
      <c r="O101" s="45">
        <v>0</v>
      </c>
      <c r="P101" s="45">
        <v>0</v>
      </c>
      <c r="Q101" s="45">
        <v>2.8094265837663723E-3</v>
      </c>
      <c r="R101" s="45">
        <v>8.15651686491492E-3</v>
      </c>
      <c r="S101" s="45">
        <v>0.52379240378064651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1.2362310002203003E-3</v>
      </c>
      <c r="N102" s="45">
        <v>0</v>
      </c>
      <c r="O102" s="45">
        <v>0</v>
      </c>
      <c r="P102" s="45">
        <v>0</v>
      </c>
      <c r="Q102" s="45">
        <v>8.1553683741284327E-3</v>
      </c>
      <c r="R102" s="45">
        <v>1.4321822957015229E-2</v>
      </c>
      <c r="S102" s="45">
        <v>2.371342233135465E-2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0.69988435079108058</v>
      </c>
      <c r="I103" s="45">
        <v>0</v>
      </c>
      <c r="J103" s="45">
        <v>0</v>
      </c>
      <c r="K103" s="45">
        <v>0</v>
      </c>
      <c r="L103" s="45">
        <v>0</v>
      </c>
      <c r="M103" s="45">
        <v>4.3020821748024574E-2</v>
      </c>
      <c r="N103" s="45">
        <v>7.5314010666387432E-2</v>
      </c>
      <c r="O103" s="45">
        <v>6.4472036455507364E-3</v>
      </c>
      <c r="P103" s="45">
        <v>1.0242514849871542E-2</v>
      </c>
      <c r="Q103" s="45">
        <v>3.091570533342608E-3</v>
      </c>
      <c r="R103" s="45">
        <v>3.763912278269288E-2</v>
      </c>
      <c r="S103" s="45">
        <v>0.87563959501696331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5.4439198153755086E-3</v>
      </c>
      <c r="N104" s="45">
        <v>4.1221780339945724E-2</v>
      </c>
      <c r="O104" s="45">
        <v>0</v>
      </c>
      <c r="P104" s="45">
        <v>9.95425120576654E-3</v>
      </c>
      <c r="Q104" s="45">
        <v>0</v>
      </c>
      <c r="R104" s="45">
        <v>0.19060063300007357</v>
      </c>
      <c r="S104" s="45">
        <v>0.2472205843611448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7.6955470233681794E-3</v>
      </c>
      <c r="L105" s="45">
        <v>0</v>
      </c>
      <c r="M105" s="45">
        <v>3.6395433598856997E-3</v>
      </c>
      <c r="N105" s="45">
        <v>3.4005800120738172E-2</v>
      </c>
      <c r="O105" s="45">
        <v>0</v>
      </c>
      <c r="P105" s="45">
        <v>0</v>
      </c>
      <c r="Q105" s="45">
        <v>0</v>
      </c>
      <c r="R105" s="45">
        <v>1.343713849148287E-2</v>
      </c>
      <c r="S105" s="45">
        <v>5.8778028995504883E-2</v>
      </c>
    </row>
    <row r="106" spans="1:19">
      <c r="A106" s="88" t="s">
        <v>284</v>
      </c>
      <c r="B106" s="69" t="s">
        <v>146</v>
      </c>
      <c r="C106" s="45">
        <v>4.2596663575601768E-2</v>
      </c>
      <c r="D106" s="45">
        <v>0</v>
      </c>
      <c r="E106" s="45">
        <v>0</v>
      </c>
      <c r="F106" s="45">
        <v>0</v>
      </c>
      <c r="G106" s="45">
        <v>0.56912161105701031</v>
      </c>
      <c r="H106" s="45">
        <v>0</v>
      </c>
      <c r="I106" s="45">
        <v>0</v>
      </c>
      <c r="J106" s="45">
        <v>1.263189818500288E-2</v>
      </c>
      <c r="K106" s="45">
        <v>0</v>
      </c>
      <c r="L106" s="45">
        <v>0.25706357896318721</v>
      </c>
      <c r="M106" s="45">
        <v>0.12492626153761321</v>
      </c>
      <c r="N106" s="45">
        <v>5.2594073387682627E-2</v>
      </c>
      <c r="O106" s="45">
        <v>0</v>
      </c>
      <c r="P106" s="45">
        <v>1.1959930793951801E-2</v>
      </c>
      <c r="Q106" s="45">
        <v>6.2350191072624711E-3</v>
      </c>
      <c r="R106" s="45">
        <v>0</v>
      </c>
      <c r="S106" s="45">
        <v>1.0771290366073458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4.2403744090968587E-3</v>
      </c>
      <c r="N107" s="45">
        <v>5.712762076678235E-2</v>
      </c>
      <c r="O107" s="45">
        <v>7.2225511071375093E-2</v>
      </c>
      <c r="P107" s="45">
        <v>0</v>
      </c>
      <c r="Q107" s="45">
        <v>0</v>
      </c>
      <c r="R107" s="45">
        <v>0.12245982781956855</v>
      </c>
      <c r="S107" s="45">
        <v>0.25605333406679165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0.60814283497767008</v>
      </c>
      <c r="I108" s="45">
        <v>0</v>
      </c>
      <c r="J108" s="45">
        <v>0</v>
      </c>
      <c r="K108" s="45">
        <v>0</v>
      </c>
      <c r="L108" s="45">
        <v>0</v>
      </c>
      <c r="M108" s="45">
        <v>0.13553738250513447</v>
      </c>
      <c r="N108" s="45">
        <v>1.1047847932579735E-2</v>
      </c>
      <c r="O108" s="45">
        <v>0</v>
      </c>
      <c r="P108" s="45">
        <v>1.7520099423116331E-2</v>
      </c>
      <c r="Q108" s="45">
        <v>8.8801935544264021E-3</v>
      </c>
      <c r="R108" s="45">
        <v>9.6454550234554404E-2</v>
      </c>
      <c r="S108" s="45">
        <v>0.8775829086274598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7.8760879684163509E-3</v>
      </c>
      <c r="L109" s="45">
        <v>0</v>
      </c>
      <c r="M109" s="45">
        <v>4.2180456733911242E-3</v>
      </c>
      <c r="N109" s="45">
        <v>2.9254110313798876E-3</v>
      </c>
      <c r="O109" s="45">
        <v>3.061453529138225E-3</v>
      </c>
      <c r="P109" s="45">
        <v>0</v>
      </c>
      <c r="Q109" s="45">
        <v>3.8651310470581013E-3</v>
      </c>
      <c r="R109" s="45">
        <v>4.0889977823354684E-2</v>
      </c>
      <c r="S109" s="45">
        <v>6.2836107072769209E-2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0.66909479648379744</v>
      </c>
      <c r="I110" s="45">
        <v>0</v>
      </c>
      <c r="J110" s="45">
        <v>0</v>
      </c>
      <c r="K110" s="45">
        <v>7.4870735598941349E-3</v>
      </c>
      <c r="L110" s="45">
        <v>0</v>
      </c>
      <c r="M110" s="45">
        <v>7.8234577429991958E-4</v>
      </c>
      <c r="N110" s="45">
        <v>0</v>
      </c>
      <c r="O110" s="45">
        <v>0</v>
      </c>
      <c r="P110" s="45">
        <v>0</v>
      </c>
      <c r="Q110" s="45">
        <v>0</v>
      </c>
      <c r="R110" s="45">
        <v>3.7476517374557261E-4</v>
      </c>
      <c r="S110" s="45">
        <v>0.6777389809917338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0.48149234256478124</v>
      </c>
      <c r="G111" s="45">
        <v>0.96770511992653496</v>
      </c>
      <c r="H111" s="45">
        <v>0</v>
      </c>
      <c r="I111" s="45">
        <v>0</v>
      </c>
      <c r="J111" s="45">
        <v>0</v>
      </c>
      <c r="K111" s="45">
        <v>1.5913563247655006E-2</v>
      </c>
      <c r="L111" s="45">
        <v>0</v>
      </c>
      <c r="M111" s="45">
        <v>5.1958320117337919E-3</v>
      </c>
      <c r="N111" s="45">
        <v>3.307455504283574E-3</v>
      </c>
      <c r="O111" s="45">
        <v>0</v>
      </c>
      <c r="P111" s="45">
        <v>0</v>
      </c>
      <c r="Q111" s="45">
        <v>0</v>
      </c>
      <c r="R111" s="45">
        <v>0.36513046002158944</v>
      </c>
      <c r="S111" s="45">
        <v>1.8387447732765452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6.6298024036557379E-2</v>
      </c>
      <c r="O112" s="45">
        <v>0</v>
      </c>
      <c r="P112" s="45">
        <v>0</v>
      </c>
      <c r="Q112" s="45">
        <v>1.3797015571490046E-4</v>
      </c>
      <c r="R112" s="45">
        <v>7.4428490601974318E-4</v>
      </c>
      <c r="S112" s="45">
        <v>6.7180279098295159E-2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0.84448974851163783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9.8664328622355413E-3</v>
      </c>
      <c r="N113" s="45">
        <v>0</v>
      </c>
      <c r="O113" s="45">
        <v>0</v>
      </c>
      <c r="P113" s="45">
        <v>0</v>
      </c>
      <c r="Q113" s="45">
        <v>0</v>
      </c>
      <c r="R113" s="45">
        <v>0.22060686946242924</v>
      </c>
      <c r="S113" s="45">
        <v>1.0749630508363168</v>
      </c>
    </row>
    <row r="114" spans="1:19">
      <c r="A114" s="88" t="s">
        <v>284</v>
      </c>
      <c r="B114" s="69" t="s">
        <v>154</v>
      </c>
      <c r="C114" s="45">
        <v>0</v>
      </c>
      <c r="D114" s="45">
        <v>0.17095272574505227</v>
      </c>
      <c r="E114" s="45">
        <v>0</v>
      </c>
      <c r="F114" s="45">
        <v>0</v>
      </c>
      <c r="G114" s="45">
        <v>3.3173865528847735</v>
      </c>
      <c r="H114" s="45">
        <v>0</v>
      </c>
      <c r="I114" s="45">
        <v>0</v>
      </c>
      <c r="J114" s="45">
        <v>0</v>
      </c>
      <c r="K114" s="45">
        <v>0</v>
      </c>
      <c r="L114" s="45">
        <v>4.3407724837332573E-2</v>
      </c>
      <c r="M114" s="45">
        <v>3.0740385087835165E-3</v>
      </c>
      <c r="N114" s="45">
        <v>4.5247994369788103E-3</v>
      </c>
      <c r="O114" s="45">
        <v>4.9591182464211458E-3</v>
      </c>
      <c r="P114" s="45">
        <v>3.800001347425308E-3</v>
      </c>
      <c r="Q114" s="45">
        <v>0</v>
      </c>
      <c r="R114" s="45">
        <v>0.12321891179254862</v>
      </c>
      <c r="S114" s="45">
        <v>3.67132387279932</v>
      </c>
    </row>
    <row r="115" spans="1:19">
      <c r="A115" s="88" t="s">
        <v>284</v>
      </c>
      <c r="B115" s="69" t="s">
        <v>155</v>
      </c>
      <c r="C115" s="45">
        <v>0</v>
      </c>
      <c r="D115" s="45">
        <v>0</v>
      </c>
      <c r="E115" s="45">
        <v>0</v>
      </c>
      <c r="F115" s="45">
        <v>0.81075796926053201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3.1656121876064258E-2</v>
      </c>
      <c r="M115" s="45">
        <v>1.2619434220280112E-3</v>
      </c>
      <c r="N115" s="45">
        <v>5.6915028709166648E-2</v>
      </c>
      <c r="O115" s="45">
        <v>0</v>
      </c>
      <c r="P115" s="45">
        <v>0</v>
      </c>
      <c r="Q115" s="45">
        <v>0</v>
      </c>
      <c r="R115" s="45">
        <v>9.3978841075923469E-2</v>
      </c>
      <c r="S115" s="45">
        <v>0.99456990434367754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0.77754482223673449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5.6309551849734518E-2</v>
      </c>
      <c r="M116" s="45">
        <v>9.505068007175943E-2</v>
      </c>
      <c r="N116" s="45">
        <v>1.6889413345218429E-2</v>
      </c>
      <c r="O116" s="45">
        <v>9.6720341250583597E-2</v>
      </c>
      <c r="P116" s="45">
        <v>3.7916302104828992E-3</v>
      </c>
      <c r="Q116" s="45">
        <v>0</v>
      </c>
      <c r="R116" s="45">
        <v>0.24164548418418974</v>
      </c>
      <c r="S116" s="45">
        <v>1.2879519231487393</v>
      </c>
    </row>
    <row r="117" spans="1:19">
      <c r="A117" s="88" t="s">
        <v>284</v>
      </c>
      <c r="B117" s="69" t="s">
        <v>157</v>
      </c>
      <c r="C117" s="45">
        <v>4.2536981021688069E-2</v>
      </c>
      <c r="D117" s="45">
        <v>0</v>
      </c>
      <c r="E117" s="45">
        <v>0</v>
      </c>
      <c r="F117" s="45">
        <v>1.4922067153316476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1.2296323953139954E-2</v>
      </c>
      <c r="N117" s="45">
        <v>4.7342764191231623E-3</v>
      </c>
      <c r="O117" s="45">
        <v>0</v>
      </c>
      <c r="P117" s="45">
        <v>1.2005114254297122E-2</v>
      </c>
      <c r="Q117" s="45">
        <v>0</v>
      </c>
      <c r="R117" s="45">
        <v>0</v>
      </c>
      <c r="S117" s="45">
        <v>1.5637794109798904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3.1892546231925945E-2</v>
      </c>
      <c r="M118" s="45">
        <v>7.2409127951429397E-3</v>
      </c>
      <c r="N118" s="45">
        <v>9.671550092575032E-3</v>
      </c>
      <c r="O118" s="45">
        <v>7.2364996422868977E-4</v>
      </c>
      <c r="P118" s="45">
        <v>0</v>
      </c>
      <c r="Q118" s="45">
        <v>0</v>
      </c>
      <c r="R118" s="45">
        <v>0.16487081675276727</v>
      </c>
      <c r="S118" s="45">
        <v>0.21439947583661478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1.9885342981806886E-3</v>
      </c>
      <c r="N119" s="45">
        <v>0</v>
      </c>
      <c r="O119" s="45">
        <v>0</v>
      </c>
      <c r="P119" s="45">
        <v>0</v>
      </c>
      <c r="Q119" s="45">
        <v>0</v>
      </c>
      <c r="R119" s="45">
        <v>0.27361724215943184</v>
      </c>
      <c r="S119" s="45">
        <v>0.27560577645763829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1.6406984395544697</v>
      </c>
      <c r="H120" s="45">
        <v>0.62548958933336962</v>
      </c>
      <c r="I120" s="45">
        <v>0</v>
      </c>
      <c r="J120" s="45">
        <v>0</v>
      </c>
      <c r="K120" s="45">
        <v>0</v>
      </c>
      <c r="L120" s="45">
        <v>0</v>
      </c>
      <c r="M120" s="45">
        <v>3.6810178453929865E-3</v>
      </c>
      <c r="N120" s="45">
        <v>4.5095846853834942E-2</v>
      </c>
      <c r="O120" s="45">
        <v>0</v>
      </c>
      <c r="P120" s="45">
        <v>0</v>
      </c>
      <c r="Q120" s="45">
        <v>0</v>
      </c>
      <c r="R120" s="45">
        <v>0</v>
      </c>
      <c r="S120" s="45">
        <v>2.3149648935870459</v>
      </c>
    </row>
    <row r="121" spans="1:19">
      <c r="A121" s="88" t="s">
        <v>284</v>
      </c>
      <c r="B121" s="69" t="s">
        <v>161</v>
      </c>
      <c r="C121" s="45">
        <v>0</v>
      </c>
      <c r="D121" s="45">
        <v>0.11276590511409879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0.14052418050312943</v>
      </c>
      <c r="M121" s="45">
        <v>1.2856210243850086E-4</v>
      </c>
      <c r="N121" s="45">
        <v>3.338634946634933E-2</v>
      </c>
      <c r="O121" s="45">
        <v>0</v>
      </c>
      <c r="P121" s="45">
        <v>1.5925795141320531E-3</v>
      </c>
      <c r="Q121" s="45">
        <v>0</v>
      </c>
      <c r="R121" s="45">
        <v>3.0649828374905042E-2</v>
      </c>
      <c r="S121" s="45">
        <v>0.31904740507508222</v>
      </c>
    </row>
    <row r="122" spans="1:19">
      <c r="A122" s="88" t="s">
        <v>284</v>
      </c>
      <c r="B122" s="69" t="s">
        <v>162</v>
      </c>
      <c r="C122" s="45">
        <v>5.2902688503762563E-2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1.2445313408893099E-4</v>
      </c>
      <c r="N122" s="45">
        <v>5.6167017628180993E-2</v>
      </c>
      <c r="O122" s="45">
        <v>7.2541875436400782E-2</v>
      </c>
      <c r="P122" s="45">
        <v>1.2836282438749125E-2</v>
      </c>
      <c r="Q122" s="45">
        <v>1.5591245301351808E-3</v>
      </c>
      <c r="R122" s="45">
        <v>7.4165706358172656E-2</v>
      </c>
      <c r="S122" s="45">
        <v>0.27029714802949911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0.81831549520293478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9.8403860347502814E-2</v>
      </c>
      <c r="O123" s="45">
        <v>0</v>
      </c>
      <c r="P123" s="45">
        <v>0</v>
      </c>
      <c r="Q123" s="45">
        <v>1.6137107115256344E-3</v>
      </c>
      <c r="R123" s="45">
        <v>4.6490545049948651E-4</v>
      </c>
      <c r="S123" s="45">
        <v>0.91879797171247901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8.2363851146094597E-3</v>
      </c>
      <c r="L124" s="45">
        <v>0</v>
      </c>
      <c r="M124" s="45">
        <v>2.9778466562466299E-2</v>
      </c>
      <c r="N124" s="45">
        <v>3.2629411099263095E-3</v>
      </c>
      <c r="O124" s="45">
        <v>0</v>
      </c>
      <c r="P124" s="45">
        <v>2.0461094932463231E-2</v>
      </c>
      <c r="Q124" s="45">
        <v>1.2181830227339652E-4</v>
      </c>
      <c r="R124" s="45">
        <v>0.14999236485142831</v>
      </c>
      <c r="S124" s="45">
        <v>0.21185307087313276</v>
      </c>
    </row>
    <row r="125" spans="1:19">
      <c r="A125" s="88" t="s">
        <v>284</v>
      </c>
      <c r="B125" s="69" t="s">
        <v>165</v>
      </c>
      <c r="C125" s="45">
        <v>0</v>
      </c>
      <c r="D125" s="45">
        <v>0.16575278225447221</v>
      </c>
      <c r="E125" s="45">
        <v>0</v>
      </c>
      <c r="F125" s="45">
        <v>0</v>
      </c>
      <c r="G125" s="45">
        <v>0.55985119415383622</v>
      </c>
      <c r="H125" s="45">
        <v>0</v>
      </c>
      <c r="I125" s="45">
        <v>2.7642808414356512E-2</v>
      </c>
      <c r="J125" s="45">
        <v>0</v>
      </c>
      <c r="K125" s="45">
        <v>0</v>
      </c>
      <c r="L125" s="45">
        <v>0</v>
      </c>
      <c r="M125" s="45">
        <v>1.3978859281191802E-3</v>
      </c>
      <c r="N125" s="45">
        <v>1.9204694232017872E-3</v>
      </c>
      <c r="O125" s="45">
        <v>0</v>
      </c>
      <c r="P125" s="45">
        <v>9.6779228932608041E-3</v>
      </c>
      <c r="Q125" s="45">
        <v>0</v>
      </c>
      <c r="R125" s="45">
        <v>1.1199478961145815E-2</v>
      </c>
      <c r="S125" s="45">
        <v>0.77744254202838192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1.2493924227552355E-4</v>
      </c>
      <c r="O126" s="45">
        <v>0</v>
      </c>
      <c r="P126" s="45">
        <v>1.3182191922551767E-2</v>
      </c>
      <c r="Q126" s="45">
        <v>0</v>
      </c>
      <c r="R126" s="45">
        <v>0.17963764387660319</v>
      </c>
      <c r="S126" s="45">
        <v>0.1929447750414397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0.93503819935038734</v>
      </c>
      <c r="H127" s="45">
        <v>0</v>
      </c>
      <c r="I127" s="45">
        <v>0</v>
      </c>
      <c r="J127" s="45">
        <v>0</v>
      </c>
      <c r="K127" s="45">
        <v>0</v>
      </c>
      <c r="L127" s="45">
        <v>0.19002247338404921</v>
      </c>
      <c r="M127" s="45">
        <v>7.4092383146169283E-3</v>
      </c>
      <c r="N127" s="45">
        <v>0</v>
      </c>
      <c r="O127" s="45">
        <v>0</v>
      </c>
      <c r="P127" s="45">
        <v>0</v>
      </c>
      <c r="Q127" s="45">
        <v>0</v>
      </c>
      <c r="R127" s="45">
        <v>4.0133277982477011E-3</v>
      </c>
      <c r="S127" s="45">
        <v>1.1364832388472905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1.6065786561423323E-3</v>
      </c>
      <c r="N128" s="45">
        <v>2.0232126495274727E-2</v>
      </c>
      <c r="O128" s="45">
        <v>0</v>
      </c>
      <c r="P128" s="45">
        <v>0</v>
      </c>
      <c r="Q128" s="45">
        <v>0</v>
      </c>
      <c r="R128" s="45">
        <v>1.2838788257023026</v>
      </c>
      <c r="S128" s="45">
        <v>1.3057175308537126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5.7056697211343987E-4</v>
      </c>
      <c r="N129" s="45">
        <v>0</v>
      </c>
      <c r="O129" s="45">
        <v>0</v>
      </c>
      <c r="P129" s="45">
        <v>0</v>
      </c>
      <c r="Q129" s="45">
        <v>4.469171339448047E-3</v>
      </c>
      <c r="R129" s="45">
        <v>0.24957077145423057</v>
      </c>
      <c r="S129" s="45">
        <v>0.25461050976579713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2.625786577414857E-4</v>
      </c>
      <c r="N130" s="45">
        <v>1.3715089452963625E-3</v>
      </c>
      <c r="O130" s="45">
        <v>0</v>
      </c>
      <c r="P130" s="45">
        <v>0</v>
      </c>
      <c r="Q130" s="45">
        <v>0</v>
      </c>
      <c r="R130" s="45">
        <v>2.1705532219797874E-2</v>
      </c>
      <c r="S130" s="45">
        <v>2.3339619822820623E-2</v>
      </c>
    </row>
    <row r="131" spans="1:19">
      <c r="A131" s="88" t="s">
        <v>284</v>
      </c>
      <c r="B131" s="69" t="s">
        <v>171</v>
      </c>
      <c r="C131" s="45">
        <v>0</v>
      </c>
      <c r="D131" s="45">
        <v>0.21599905717776879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8.8222658221530637E-3</v>
      </c>
      <c r="O131" s="45">
        <v>0</v>
      </c>
      <c r="P131" s="45">
        <v>1.0590226749287446E-2</v>
      </c>
      <c r="Q131" s="45">
        <v>0</v>
      </c>
      <c r="R131" s="45">
        <v>0.22714690119072145</v>
      </c>
      <c r="S131" s="45">
        <v>0.46255845093995163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1.2390806437014845E-3</v>
      </c>
      <c r="N132" s="45">
        <v>8.9245399195702291E-2</v>
      </c>
      <c r="O132" s="45">
        <v>0</v>
      </c>
      <c r="P132" s="45">
        <v>2.5632741115447777E-3</v>
      </c>
      <c r="Q132" s="45">
        <v>0</v>
      </c>
      <c r="R132" s="45">
        <v>8.7114325506405521E-2</v>
      </c>
      <c r="S132" s="45">
        <v>0.18016207945737506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8.7433123504787602E-5</v>
      </c>
      <c r="N133" s="45">
        <v>1.5081050990361611E-2</v>
      </c>
      <c r="O133" s="45">
        <v>1.2607277619899326E-3</v>
      </c>
      <c r="P133" s="45">
        <v>1.3227240063713452E-3</v>
      </c>
      <c r="Q133" s="45">
        <v>0</v>
      </c>
      <c r="R133" s="45">
        <v>0</v>
      </c>
      <c r="S133" s="45">
        <v>1.7751935882216685E-2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0.83140525786556552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1.3064864407184018E-3</v>
      </c>
      <c r="O134" s="45">
        <v>6.6575420006027231E-2</v>
      </c>
      <c r="P134" s="45">
        <v>0</v>
      </c>
      <c r="Q134" s="45">
        <v>0</v>
      </c>
      <c r="R134" s="45">
        <v>0.29632823854255719</v>
      </c>
      <c r="S134" s="45">
        <v>1.1956154028548553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1.4210106897838415E-3</v>
      </c>
      <c r="N135" s="45">
        <v>2.8970505900710819E-2</v>
      </c>
      <c r="O135" s="45">
        <v>0</v>
      </c>
      <c r="P135" s="45">
        <v>0</v>
      </c>
      <c r="Q135" s="45">
        <v>0</v>
      </c>
      <c r="R135" s="45">
        <v>1.0005781999541909</v>
      </c>
      <c r="S135" s="45">
        <v>1.0309697165446892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2.6675144598629075E-3</v>
      </c>
      <c r="N136" s="45">
        <v>1.2317844467404804E-2</v>
      </c>
      <c r="O136" s="45">
        <v>0</v>
      </c>
      <c r="P136" s="45">
        <v>0</v>
      </c>
      <c r="Q136" s="45">
        <v>0</v>
      </c>
      <c r="R136" s="45">
        <v>3.1780626611521257E-2</v>
      </c>
      <c r="S136" s="45">
        <v>4.6765985538769428E-2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1.673561402891446E-2</v>
      </c>
      <c r="K137" s="45">
        <v>1.2155329710189358E-2</v>
      </c>
      <c r="L137" s="45">
        <v>0</v>
      </c>
      <c r="M137" s="45">
        <v>1.7872417925976158E-2</v>
      </c>
      <c r="N137" s="45">
        <v>4.4710293212556707E-2</v>
      </c>
      <c r="O137" s="45">
        <v>0</v>
      </c>
      <c r="P137" s="45">
        <v>0</v>
      </c>
      <c r="Q137" s="45">
        <v>9.2902267986472165E-4</v>
      </c>
      <c r="R137" s="45">
        <v>0.2155510639961733</v>
      </c>
      <c r="S137" s="45">
        <v>0.30795374155371746</v>
      </c>
    </row>
    <row r="138" spans="1:19">
      <c r="A138" s="88" t="s">
        <v>284</v>
      </c>
      <c r="B138" s="69" t="s">
        <v>178</v>
      </c>
      <c r="C138" s="45">
        <v>1.537965256578433E-2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7.1734109991012929E-3</v>
      </c>
      <c r="N138" s="45">
        <v>2.4632031423088563E-4</v>
      </c>
      <c r="O138" s="45">
        <v>0</v>
      </c>
      <c r="P138" s="45">
        <v>1.6188192430334536E-2</v>
      </c>
      <c r="Q138" s="45">
        <v>0</v>
      </c>
      <c r="R138" s="45">
        <v>0</v>
      </c>
      <c r="S138" s="45">
        <v>3.8987576309466476E-2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0.5572471384406299</v>
      </c>
      <c r="I139" s="45">
        <v>0</v>
      </c>
      <c r="J139" s="45">
        <v>0</v>
      </c>
      <c r="K139" s="45">
        <v>0</v>
      </c>
      <c r="L139" s="45">
        <v>0</v>
      </c>
      <c r="M139" s="45">
        <v>1.0902655944438067E-2</v>
      </c>
      <c r="N139" s="45">
        <v>1.638312192529856E-2</v>
      </c>
      <c r="O139" s="45">
        <v>0</v>
      </c>
      <c r="P139" s="45">
        <v>0</v>
      </c>
      <c r="Q139" s="45">
        <v>6.0043259365413493E-3</v>
      </c>
      <c r="R139" s="45">
        <v>4.5166421334329243E-2</v>
      </c>
      <c r="S139" s="45">
        <v>0.63570366358121078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3.0963621219395776E-2</v>
      </c>
      <c r="M140" s="45">
        <v>1.9961057273754079E-5</v>
      </c>
      <c r="N140" s="45">
        <v>1.916488251589854E-4</v>
      </c>
      <c r="O140" s="45">
        <v>0</v>
      </c>
      <c r="P140" s="45">
        <v>0</v>
      </c>
      <c r="Q140" s="45">
        <v>0</v>
      </c>
      <c r="R140" s="45">
        <v>0.17002238746624698</v>
      </c>
      <c r="S140" s="45">
        <v>0.20119761856810214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4.6893401137060309E-3</v>
      </c>
      <c r="N141" s="45">
        <v>1.2037715979973385E-3</v>
      </c>
      <c r="O141" s="45">
        <v>0</v>
      </c>
      <c r="P141" s="45">
        <v>0</v>
      </c>
      <c r="Q141" s="45">
        <v>0</v>
      </c>
      <c r="R141" s="45">
        <v>9.9338137985114372E-3</v>
      </c>
      <c r="S141" s="45">
        <v>1.5826925510197043E-2</v>
      </c>
    </row>
    <row r="142" spans="1:19">
      <c r="A142" s="88" t="s">
        <v>284</v>
      </c>
      <c r="B142" s="69" t="s">
        <v>182</v>
      </c>
      <c r="C142" s="45">
        <v>3.7707701338432709E-2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8.9232873875930707E-3</v>
      </c>
      <c r="N142" s="45">
        <v>2.7418997267324663E-2</v>
      </c>
      <c r="O142" s="45">
        <v>3.0508303969455364E-3</v>
      </c>
      <c r="P142" s="45">
        <v>0</v>
      </c>
      <c r="Q142" s="45">
        <v>3.7020861252563542E-3</v>
      </c>
      <c r="R142" s="45">
        <v>4.0808437378501594E-2</v>
      </c>
      <c r="S142" s="45">
        <v>0.12161133989405926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0.58890861686990803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1.105757186882883E-3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0.59001437405677848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3.9556372982474386E-5</v>
      </c>
      <c r="N144" s="45">
        <v>0</v>
      </c>
      <c r="O144" s="45">
        <v>0</v>
      </c>
      <c r="P144" s="45">
        <v>1.0189167900130913E-3</v>
      </c>
      <c r="Q144" s="45">
        <v>0</v>
      </c>
      <c r="R144" s="45">
        <v>0</v>
      </c>
      <c r="S144" s="45">
        <v>1.0584731629990074E-3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0.15424297442808577</v>
      </c>
      <c r="M145" s="45">
        <v>1.6006457370654203E-4</v>
      </c>
      <c r="N145" s="45">
        <v>5.138497430058564E-3</v>
      </c>
      <c r="O145" s="45">
        <v>0</v>
      </c>
      <c r="P145" s="45">
        <v>0</v>
      </c>
      <c r="Q145" s="45">
        <v>0</v>
      </c>
      <c r="R145" s="45">
        <v>1.1648575920730764E-4</v>
      </c>
      <c r="S145" s="45">
        <v>0.15965802219105285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6.6507678839795234E-3</v>
      </c>
      <c r="K146" s="45">
        <v>0</v>
      </c>
      <c r="L146" s="45">
        <v>0</v>
      </c>
      <c r="M146" s="45">
        <v>3.6894770080801109E-2</v>
      </c>
      <c r="N146" s="45">
        <v>0</v>
      </c>
      <c r="O146" s="45">
        <v>0</v>
      </c>
      <c r="P146" s="45">
        <v>0</v>
      </c>
      <c r="Q146" s="45">
        <v>1.5375811474684087E-3</v>
      </c>
      <c r="R146" s="45">
        <v>2.1344388932561742E-2</v>
      </c>
      <c r="S146" s="45">
        <v>6.6427508044796468E-2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5.9837500579538627E-2</v>
      </c>
      <c r="M147" s="45">
        <v>6.8472823778975567E-5</v>
      </c>
      <c r="N147" s="45">
        <v>0</v>
      </c>
      <c r="O147" s="45">
        <v>0</v>
      </c>
      <c r="P147" s="45">
        <v>0</v>
      </c>
      <c r="Q147" s="45">
        <v>3.6734072571002752E-3</v>
      </c>
      <c r="R147" s="45">
        <v>0.61518867687118473</v>
      </c>
      <c r="S147" s="45">
        <v>0.67876805753161307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1.2211354053220269E-2</v>
      </c>
      <c r="N148" s="45">
        <v>0</v>
      </c>
      <c r="O148" s="45">
        <v>0</v>
      </c>
      <c r="P148" s="45">
        <v>0</v>
      </c>
      <c r="Q148" s="45">
        <v>1.6190284225583718E-3</v>
      </c>
      <c r="R148" s="45">
        <v>0</v>
      </c>
      <c r="S148" s="45">
        <v>1.3830382475759961E-2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8.6850183441889328E-2</v>
      </c>
      <c r="I149" s="45">
        <v>0</v>
      </c>
      <c r="J149" s="45">
        <v>0</v>
      </c>
      <c r="K149" s="45">
        <v>7.703530933339614E-3</v>
      </c>
      <c r="L149" s="45">
        <v>3.6608655121626921E-2</v>
      </c>
      <c r="M149" s="45">
        <v>1.5704883841873851E-3</v>
      </c>
      <c r="N149" s="45">
        <v>0</v>
      </c>
      <c r="O149" s="45">
        <v>0</v>
      </c>
      <c r="P149" s="45">
        <v>7.2259654201308754E-3</v>
      </c>
      <c r="Q149" s="45">
        <v>1.1983078110975875E-3</v>
      </c>
      <c r="R149" s="45">
        <v>3.1662274479344887E-3</v>
      </c>
      <c r="S149" s="45">
        <v>0.14432335856020018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5.8464752667815867E-3</v>
      </c>
      <c r="L150" s="45">
        <v>0</v>
      </c>
      <c r="M150" s="45">
        <v>0</v>
      </c>
      <c r="N150" s="45">
        <v>0</v>
      </c>
      <c r="O150" s="45">
        <v>0</v>
      </c>
      <c r="P150" s="45">
        <v>5.1024145128719667E-4</v>
      </c>
      <c r="Q150" s="45">
        <v>0</v>
      </c>
      <c r="R150" s="45">
        <v>0.31573645193158484</v>
      </c>
      <c r="S150" s="45">
        <v>0.32209316864967263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4.9842683403884536E-3</v>
      </c>
      <c r="N151" s="45">
        <v>6.6359807137006399E-3</v>
      </c>
      <c r="O151" s="45">
        <v>0</v>
      </c>
      <c r="P151" s="45">
        <v>0</v>
      </c>
      <c r="Q151" s="45">
        <v>0</v>
      </c>
      <c r="R151" s="45">
        <v>1.2652791286697607E-2</v>
      </c>
      <c r="S151" s="45">
        <v>2.4273040340773377E-2</v>
      </c>
    </row>
    <row r="152" spans="1:19">
      <c r="A152" s="88" t="s">
        <v>284</v>
      </c>
      <c r="B152" s="69" t="s">
        <v>192</v>
      </c>
      <c r="C152" s="45">
        <v>3.9081998277246899E-2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1.4411853818563358E-3</v>
      </c>
      <c r="N152" s="45">
        <v>2.0112857688481256E-4</v>
      </c>
      <c r="O152" s="45">
        <v>0</v>
      </c>
      <c r="P152" s="45">
        <v>1.1896668146316181E-3</v>
      </c>
      <c r="Q152" s="45">
        <v>0</v>
      </c>
      <c r="R152" s="45">
        <v>2.4324564179991626E-2</v>
      </c>
      <c r="S152" s="45">
        <v>6.6238543230610958E-2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0.87693260820045538</v>
      </c>
      <c r="H153" s="45">
        <v>0</v>
      </c>
      <c r="I153" s="45">
        <v>0</v>
      </c>
      <c r="J153" s="45">
        <v>6.2087524682319858E-3</v>
      </c>
      <c r="K153" s="45">
        <v>0</v>
      </c>
      <c r="L153" s="45">
        <v>0</v>
      </c>
      <c r="M153" s="45">
        <v>1.0741627828263489E-3</v>
      </c>
      <c r="N153" s="45">
        <v>0</v>
      </c>
      <c r="O153" s="45">
        <v>0</v>
      </c>
      <c r="P153" s="45">
        <v>0</v>
      </c>
      <c r="Q153" s="45">
        <v>1.8806675094841796E-3</v>
      </c>
      <c r="R153" s="45">
        <v>0</v>
      </c>
      <c r="S153" s="45">
        <v>0.88609619096101255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3.079863941666261E-3</v>
      </c>
      <c r="N154" s="45">
        <v>1.6802129213964179E-3</v>
      </c>
      <c r="O154" s="45">
        <v>0</v>
      </c>
      <c r="P154" s="45">
        <v>8.506467032956655E-3</v>
      </c>
      <c r="Q154" s="45">
        <v>0</v>
      </c>
      <c r="R154" s="45">
        <v>0</v>
      </c>
      <c r="S154" s="45">
        <v>1.3266543896008898E-2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3.9739494287078792E-2</v>
      </c>
      <c r="N155" s="45">
        <v>0</v>
      </c>
      <c r="O155" s="45">
        <v>0</v>
      </c>
      <c r="P155" s="45">
        <v>3.4828508503296218E-3</v>
      </c>
      <c r="Q155" s="45">
        <v>0</v>
      </c>
      <c r="R155" s="45">
        <v>9.1840595104997647E-2</v>
      </c>
      <c r="S155" s="45">
        <v>0.13506294024242038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1.6251831480396106E-3</v>
      </c>
      <c r="O156" s="45">
        <v>0</v>
      </c>
      <c r="P156" s="45">
        <v>0</v>
      </c>
      <c r="Q156" s="45">
        <v>0</v>
      </c>
      <c r="R156" s="45">
        <v>0</v>
      </c>
      <c r="S156" s="45">
        <v>1.6251831480360579E-3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1.3498234480157301E-2</v>
      </c>
      <c r="N157" s="45">
        <v>0</v>
      </c>
      <c r="O157" s="45">
        <v>0</v>
      </c>
      <c r="P157" s="45">
        <v>2.5384298089971002E-3</v>
      </c>
      <c r="Q157" s="45">
        <v>0</v>
      </c>
      <c r="R157" s="45">
        <v>0</v>
      </c>
      <c r="S157" s="45">
        <v>1.6036664289146074E-2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4.0002125103448249E-3</v>
      </c>
      <c r="L158" s="45">
        <v>0</v>
      </c>
      <c r="M158" s="45">
        <v>1.7484350150560601E-3</v>
      </c>
      <c r="N158" s="45">
        <v>3.5400379385436054E-2</v>
      </c>
      <c r="O158" s="45">
        <v>1.5347902715399098E-3</v>
      </c>
      <c r="P158" s="45">
        <v>1.9918263439843154E-3</v>
      </c>
      <c r="Q158" s="45">
        <v>0</v>
      </c>
      <c r="R158" s="45">
        <v>4.742070278085464E-2</v>
      </c>
      <c r="S158" s="45">
        <v>9.2096346307215526E-2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1.1306523703832561E-2</v>
      </c>
      <c r="N159" s="45">
        <v>6.5922923857719695E-4</v>
      </c>
      <c r="O159" s="45">
        <v>0</v>
      </c>
      <c r="P159" s="45">
        <v>0</v>
      </c>
      <c r="Q159" s="45">
        <v>0</v>
      </c>
      <c r="R159" s="45">
        <v>8.5677426291255188E-2</v>
      </c>
      <c r="S159" s="45">
        <v>9.7643179233642741E-2</v>
      </c>
    </row>
    <row r="160" spans="1:19">
      <c r="A160" s="88" t="s">
        <v>284</v>
      </c>
      <c r="B160" s="69" t="s">
        <v>200</v>
      </c>
      <c r="C160" s="45">
        <v>0</v>
      </c>
      <c r="D160" s="45">
        <v>0.11148738741917175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3.1358456504563037E-2</v>
      </c>
      <c r="S160" s="45">
        <v>0.14284584392373745</v>
      </c>
    </row>
    <row r="161" spans="1:19">
      <c r="A161" s="88" t="s">
        <v>284</v>
      </c>
      <c r="B161" s="69" t="s">
        <v>201</v>
      </c>
      <c r="C161" s="45">
        <v>0</v>
      </c>
      <c r="D161" s="45">
        <v>1.5699135891421356E-2</v>
      </c>
      <c r="E161" s="45">
        <v>0</v>
      </c>
      <c r="F161" s="45">
        <v>0.11702243706250925</v>
      </c>
      <c r="G161" s="45">
        <v>1.0291343901838488</v>
      </c>
      <c r="H161" s="45">
        <v>8.2023902481445532E-2</v>
      </c>
      <c r="I161" s="45">
        <v>0</v>
      </c>
      <c r="J161" s="45">
        <v>2.1713783914721868E-2</v>
      </c>
      <c r="K161" s="45">
        <v>7.8569178514775739E-3</v>
      </c>
      <c r="L161" s="45">
        <v>8.8188890244026208E-2</v>
      </c>
      <c r="M161" s="45">
        <v>0.11191127689531744</v>
      </c>
      <c r="N161" s="45">
        <v>0.42494415419234066</v>
      </c>
      <c r="O161" s="45">
        <v>0.1082524669027749</v>
      </c>
      <c r="P161" s="45">
        <v>9.4134730800962463E-2</v>
      </c>
      <c r="Q161" s="45">
        <v>2.8720726946173641E-2</v>
      </c>
      <c r="R161" s="45">
        <v>4.8260348964628861</v>
      </c>
      <c r="S161" s="45">
        <v>6.9556377098299151</v>
      </c>
    </row>
    <row r="162" spans="1:19">
      <c r="A162" s="88" t="s">
        <v>284</v>
      </c>
      <c r="B162" s="69" t="s">
        <v>202</v>
      </c>
      <c r="C162" s="45">
        <v>4.1829753991421414E-2</v>
      </c>
      <c r="D162" s="45">
        <v>5.6731403084102183E-2</v>
      </c>
      <c r="E162" s="45">
        <v>0</v>
      </c>
      <c r="F162" s="45">
        <v>4.1904484653450957</v>
      </c>
      <c r="G162" s="45">
        <v>1.0787578747358637</v>
      </c>
      <c r="H162" s="45">
        <v>0.19104095740287619</v>
      </c>
      <c r="I162" s="45">
        <v>2.4409902726199029E-2</v>
      </c>
      <c r="J162" s="45">
        <v>8.6330986467082343E-3</v>
      </c>
      <c r="K162" s="45">
        <v>0</v>
      </c>
      <c r="L162" s="45">
        <v>0.10890572230279227</v>
      </c>
      <c r="M162" s="45">
        <v>5.2313369074322047E-2</v>
      </c>
      <c r="N162" s="45">
        <v>0.11675647530737177</v>
      </c>
      <c r="O162" s="45">
        <v>0</v>
      </c>
      <c r="P162" s="45">
        <v>7.9623240446707544E-2</v>
      </c>
      <c r="Q162" s="45">
        <v>1.282075892262749E-2</v>
      </c>
      <c r="R162" s="45">
        <v>1.1223379741550161</v>
      </c>
      <c r="S162" s="45">
        <v>7.0846089961410996</v>
      </c>
    </row>
    <row r="163" spans="1:19">
      <c r="A163" s="88" t="s">
        <v>284</v>
      </c>
      <c r="B163" s="69" t="s">
        <v>203</v>
      </c>
      <c r="C163" s="45">
        <v>3.4584482030039165E-2</v>
      </c>
      <c r="D163" s="45">
        <v>0.16528729246843898</v>
      </c>
      <c r="E163" s="45">
        <v>0</v>
      </c>
      <c r="F163" s="45">
        <v>0</v>
      </c>
      <c r="G163" s="45">
        <v>0.4832635707566979</v>
      </c>
      <c r="H163" s="45">
        <v>0.14937014628760181</v>
      </c>
      <c r="I163" s="45">
        <v>0</v>
      </c>
      <c r="J163" s="45">
        <v>0</v>
      </c>
      <c r="K163" s="45">
        <v>9.246179373067015E-3</v>
      </c>
      <c r="L163" s="45">
        <v>0</v>
      </c>
      <c r="M163" s="45">
        <v>2.8696422155391588E-2</v>
      </c>
      <c r="N163" s="45">
        <v>0.10581692786465435</v>
      </c>
      <c r="O163" s="45">
        <v>9.349964324301574E-3</v>
      </c>
      <c r="P163" s="45">
        <v>2.1397520402423376E-2</v>
      </c>
      <c r="Q163" s="45">
        <v>1.1572715945297185E-3</v>
      </c>
      <c r="R163" s="45">
        <v>0.55284479327437452</v>
      </c>
      <c r="S163" s="45">
        <v>1.5610145705315404</v>
      </c>
    </row>
    <row r="164" spans="1:19">
      <c r="A164" s="88" t="s">
        <v>284</v>
      </c>
      <c r="B164" s="69" t="s">
        <v>204</v>
      </c>
      <c r="C164" s="45">
        <v>2.2961219100126051E-4</v>
      </c>
      <c r="D164" s="45">
        <v>0</v>
      </c>
      <c r="E164" s="45">
        <v>0</v>
      </c>
      <c r="F164" s="45">
        <v>0</v>
      </c>
      <c r="G164" s="45">
        <v>0</v>
      </c>
      <c r="H164" s="45">
        <v>0.26316031374037863</v>
      </c>
      <c r="I164" s="45">
        <v>0</v>
      </c>
      <c r="J164" s="45">
        <v>0</v>
      </c>
      <c r="K164" s="45">
        <v>4.3174287576986103E-3</v>
      </c>
      <c r="L164" s="45">
        <v>2.2844698016671217E-2</v>
      </c>
      <c r="M164" s="45">
        <v>3.1604412313854802E-2</v>
      </c>
      <c r="N164" s="45">
        <v>1.1316078750393643E-2</v>
      </c>
      <c r="O164" s="45">
        <v>1.374029634014251E-2</v>
      </c>
      <c r="P164" s="45">
        <v>1.8653501454491739E-2</v>
      </c>
      <c r="Q164" s="45">
        <v>7.5408420949746036E-3</v>
      </c>
      <c r="R164" s="45">
        <v>0.5194551858681109</v>
      </c>
      <c r="S164" s="45">
        <v>0.89286236952773379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0.17025670967929685</v>
      </c>
      <c r="G165" s="45">
        <v>0.70112666435711901</v>
      </c>
      <c r="H165" s="45">
        <v>0</v>
      </c>
      <c r="I165" s="45">
        <v>0</v>
      </c>
      <c r="J165" s="45">
        <v>6.6494846755404263E-3</v>
      </c>
      <c r="K165" s="45">
        <v>3.1105696742371458E-3</v>
      </c>
      <c r="L165" s="45">
        <v>0</v>
      </c>
      <c r="M165" s="45">
        <v>1.5345855508663853E-2</v>
      </c>
      <c r="N165" s="45">
        <v>2.1204726245548144E-2</v>
      </c>
      <c r="O165" s="45">
        <v>1.1680386358695616E-2</v>
      </c>
      <c r="P165" s="45">
        <v>1.6187914489026234E-2</v>
      </c>
      <c r="Q165" s="45">
        <v>2.1556947109694913E-3</v>
      </c>
      <c r="R165" s="45">
        <v>0.14054721476885845</v>
      </c>
      <c r="S165" s="45">
        <v>1.0882652204679175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0.76696334588506687</v>
      </c>
      <c r="H166" s="45">
        <v>0.19821509670555315</v>
      </c>
      <c r="I166" s="45">
        <v>0</v>
      </c>
      <c r="J166" s="45">
        <v>0</v>
      </c>
      <c r="K166" s="45">
        <v>0</v>
      </c>
      <c r="L166" s="45">
        <v>0</v>
      </c>
      <c r="M166" s="45">
        <v>5.9355486201084773E-4</v>
      </c>
      <c r="N166" s="45">
        <v>3.1704529025319061E-2</v>
      </c>
      <c r="O166" s="45">
        <v>0</v>
      </c>
      <c r="P166" s="45">
        <v>6.0476315532043134E-4</v>
      </c>
      <c r="Q166" s="45">
        <v>2.8216236518210092E-3</v>
      </c>
      <c r="R166" s="45">
        <v>0.12386942665219181</v>
      </c>
      <c r="S166" s="45">
        <v>1.1247723399372944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1.7527971117141732</v>
      </c>
      <c r="H167" s="45">
        <v>7.4144928101802066E-2</v>
      </c>
      <c r="I167" s="45">
        <v>0</v>
      </c>
      <c r="J167" s="45">
        <v>0</v>
      </c>
      <c r="K167" s="45">
        <v>0</v>
      </c>
      <c r="L167" s="45">
        <v>5.6909203047261769E-3</v>
      </c>
      <c r="M167" s="45">
        <v>6.0063596335364622E-3</v>
      </c>
      <c r="N167" s="45">
        <v>1.0872515978039843E-2</v>
      </c>
      <c r="O167" s="45">
        <v>0</v>
      </c>
      <c r="P167" s="45">
        <v>6.3837159537399879E-3</v>
      </c>
      <c r="Q167" s="45">
        <v>5.7925890228233134E-4</v>
      </c>
      <c r="R167" s="45">
        <v>0.24468726865084989</v>
      </c>
      <c r="S167" s="45">
        <v>2.1011620792391454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2.437949630436087E-3</v>
      </c>
      <c r="N168" s="45">
        <v>2.8557510031103739E-2</v>
      </c>
      <c r="O168" s="45">
        <v>0</v>
      </c>
      <c r="P168" s="45">
        <v>4.8808293550418602E-3</v>
      </c>
      <c r="Q168" s="45">
        <v>2.7655682861024988E-3</v>
      </c>
      <c r="R168" s="45">
        <v>1.0553289074692884E-3</v>
      </c>
      <c r="S168" s="45">
        <v>3.9697186210162272E-2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0.10275160843864128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3.5782019496277684E-4</v>
      </c>
      <c r="N169" s="45">
        <v>2.9486055299976499E-4</v>
      </c>
      <c r="O169" s="45">
        <v>0</v>
      </c>
      <c r="P169" s="45">
        <v>1.9820240250540966E-3</v>
      </c>
      <c r="Q169" s="45">
        <v>5.376122217068402E-4</v>
      </c>
      <c r="R169" s="45">
        <v>6.5648276892289914E-2</v>
      </c>
      <c r="S169" s="45">
        <v>0.17157220232564896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1.4564096969957419</v>
      </c>
      <c r="H170" s="45">
        <v>0</v>
      </c>
      <c r="I170" s="45">
        <v>0</v>
      </c>
      <c r="J170" s="45">
        <v>1.0372081593258559E-3</v>
      </c>
      <c r="K170" s="45">
        <v>4.4384000051046757E-3</v>
      </c>
      <c r="L170" s="45">
        <v>0</v>
      </c>
      <c r="M170" s="45">
        <v>3.8112165834025546E-4</v>
      </c>
      <c r="N170" s="45">
        <v>1.4916179746396807E-2</v>
      </c>
      <c r="O170" s="45">
        <v>0</v>
      </c>
      <c r="P170" s="45">
        <v>7.146409407488008E-5</v>
      </c>
      <c r="Q170" s="45">
        <v>0</v>
      </c>
      <c r="R170" s="45">
        <v>6.7806816742432829E-3</v>
      </c>
      <c r="S170" s="45">
        <v>1.4840347523332582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2.2197788457223311E-3</v>
      </c>
      <c r="K171" s="45">
        <v>0</v>
      </c>
      <c r="L171" s="45">
        <v>0</v>
      </c>
      <c r="M171" s="45">
        <v>7.5194410344536777E-5</v>
      </c>
      <c r="N171" s="45">
        <v>4.041128073222211E-4</v>
      </c>
      <c r="O171" s="45">
        <v>0</v>
      </c>
      <c r="P171" s="45">
        <v>6.5952790950937201E-3</v>
      </c>
      <c r="Q171" s="45">
        <v>9.3502116840860072E-4</v>
      </c>
      <c r="R171" s="45">
        <v>0</v>
      </c>
      <c r="S171" s="45">
        <v>1.0229386326869871E-2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2.808168162511393E-4</v>
      </c>
      <c r="N172" s="45">
        <v>1.42320375145637E-2</v>
      </c>
      <c r="O172" s="45">
        <v>0</v>
      </c>
      <c r="P172" s="45">
        <v>1.267525099375888E-3</v>
      </c>
      <c r="Q172" s="45">
        <v>0</v>
      </c>
      <c r="R172" s="45">
        <v>0</v>
      </c>
      <c r="S172" s="45">
        <v>1.5780379430196945E-2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3.5363078421137284E-3</v>
      </c>
      <c r="L173" s="45">
        <v>0</v>
      </c>
      <c r="M173" s="45">
        <v>1.0020369708918508E-4</v>
      </c>
      <c r="N173" s="45">
        <v>0</v>
      </c>
      <c r="O173" s="45">
        <v>0</v>
      </c>
      <c r="P173" s="45">
        <v>1.9973618272461913E-3</v>
      </c>
      <c r="Q173" s="45">
        <v>0</v>
      </c>
      <c r="R173" s="45">
        <v>0</v>
      </c>
      <c r="S173" s="45">
        <v>5.6338733664631491E-3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1.0197252739807539E-4</v>
      </c>
      <c r="N174" s="45">
        <v>0</v>
      </c>
      <c r="O174" s="45">
        <v>0</v>
      </c>
      <c r="P174" s="45">
        <v>1.8706682568492283E-4</v>
      </c>
      <c r="Q174" s="45">
        <v>0</v>
      </c>
      <c r="R174" s="45">
        <v>1.534345790295788E-2</v>
      </c>
      <c r="S174" s="45">
        <v>1.5632497256035549E-2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2.2743942894421082E-3</v>
      </c>
      <c r="K175" s="45">
        <v>0</v>
      </c>
      <c r="L175" s="45">
        <v>0</v>
      </c>
      <c r="M175" s="45">
        <v>0</v>
      </c>
      <c r="N175" s="45">
        <v>2.8519660332904095E-5</v>
      </c>
      <c r="O175" s="45">
        <v>1.5118497943598985E-2</v>
      </c>
      <c r="P175" s="45">
        <v>0</v>
      </c>
      <c r="Q175" s="45">
        <v>0</v>
      </c>
      <c r="R175" s="45">
        <v>4.0664403309691011E-2</v>
      </c>
      <c r="S175" s="45">
        <v>5.8085815203071434E-2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0.10275160843864484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5.7251696914839556E-5</v>
      </c>
      <c r="N176" s="45">
        <v>0</v>
      </c>
      <c r="O176" s="45">
        <v>0</v>
      </c>
      <c r="P176" s="45">
        <v>0</v>
      </c>
      <c r="Q176" s="45">
        <v>1.0102557779434473E-3</v>
      </c>
      <c r="R176" s="45">
        <v>1.8941867108566157E-3</v>
      </c>
      <c r="S176" s="45">
        <v>0.10571330262433776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1.0118808939635571E-2</v>
      </c>
      <c r="O177" s="45">
        <v>0</v>
      </c>
      <c r="P177" s="45">
        <v>0</v>
      </c>
      <c r="Q177" s="45">
        <v>0</v>
      </c>
      <c r="R177" s="45">
        <v>0</v>
      </c>
      <c r="S177" s="45">
        <v>1.0118808939637347E-2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1.7571993637943706E-8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1.7572006072441582E-8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1.4819262242806025E-3</v>
      </c>
      <c r="K179" s="45">
        <v>1.1913390364090559E-4</v>
      </c>
      <c r="L179" s="45">
        <v>0</v>
      </c>
      <c r="M179" s="45">
        <v>2.4226584294240183E-8</v>
      </c>
      <c r="N179" s="45">
        <v>1.5221009969414112E-2</v>
      </c>
      <c r="O179" s="45">
        <v>0</v>
      </c>
      <c r="P179" s="45">
        <v>3.8658624901710681E-3</v>
      </c>
      <c r="Q179" s="45">
        <v>3.5000437570303911E-4</v>
      </c>
      <c r="R179" s="45">
        <v>0.13006228261231456</v>
      </c>
      <c r="S179" s="45">
        <v>0.15110024380209097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7.4408861549134286E-2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7.943736869009399E-5</v>
      </c>
      <c r="N180" s="45">
        <v>5.9876655367396836E-4</v>
      </c>
      <c r="O180" s="45">
        <v>0</v>
      </c>
      <c r="P180" s="45">
        <v>1.8330391207777019E-4</v>
      </c>
      <c r="Q180" s="45">
        <v>0</v>
      </c>
      <c r="R180" s="45">
        <v>1.5095678512366817E-2</v>
      </c>
      <c r="S180" s="45">
        <v>9.0366047895940937E-2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1.9803046313882078E-8</v>
      </c>
      <c r="N181" s="45">
        <v>4.8722937428271607E-3</v>
      </c>
      <c r="O181" s="45">
        <v>5.3040548024119172E-3</v>
      </c>
      <c r="P181" s="45">
        <v>7.7709668979020208E-5</v>
      </c>
      <c r="Q181" s="45">
        <v>2.2455821087358219E-4</v>
      </c>
      <c r="R181" s="45">
        <v>1.4045475664133278E-2</v>
      </c>
      <c r="S181" s="45">
        <v>2.4524111892276323E-2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0</v>
      </c>
      <c r="O182" s="45">
        <v>2.7255200440490235E-4</v>
      </c>
      <c r="P182" s="45">
        <v>5.6072854868149946E-4</v>
      </c>
      <c r="Q182" s="45">
        <v>0</v>
      </c>
      <c r="R182" s="45">
        <v>0</v>
      </c>
      <c r="S182" s="45">
        <v>8.3328055308129478E-4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7.5698472595142619E-5</v>
      </c>
      <c r="N183" s="45">
        <v>0</v>
      </c>
      <c r="O183" s="45">
        <v>0</v>
      </c>
      <c r="P183" s="45">
        <v>0</v>
      </c>
      <c r="Q183" s="45">
        <v>0</v>
      </c>
      <c r="R183" s="45">
        <v>4.2033159093506356E-3</v>
      </c>
      <c r="S183" s="45">
        <v>4.2790143819502191E-3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1.2563941596432926E-5</v>
      </c>
      <c r="N184" s="45">
        <v>5.406806817376264E-6</v>
      </c>
      <c r="O184" s="45">
        <v>0</v>
      </c>
      <c r="P184" s="45">
        <v>0</v>
      </c>
      <c r="Q184" s="45">
        <v>4.5758857852851165E-7</v>
      </c>
      <c r="R184" s="45">
        <v>3.2362703015849092E-3</v>
      </c>
      <c r="S184" s="45">
        <v>3.2546986385852961E-3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0.14248335796055067</v>
      </c>
      <c r="E10" s="45">
        <v>0</v>
      </c>
      <c r="F10" s="45">
        <v>0</v>
      </c>
      <c r="G10" s="45">
        <v>5.895869432382165E-4</v>
      </c>
      <c r="H10" s="45">
        <v>0.48705906479182476</v>
      </c>
      <c r="I10" s="45">
        <v>0</v>
      </c>
      <c r="J10" s="45">
        <v>0</v>
      </c>
      <c r="K10" s="45">
        <v>0</v>
      </c>
      <c r="L10" s="45">
        <v>1.1068394810881848E-2</v>
      </c>
      <c r="M10" s="45">
        <v>4.1298283756289002E-2</v>
      </c>
      <c r="N10" s="45">
        <v>1.908524601391438E-2</v>
      </c>
      <c r="O10" s="45">
        <v>1.0327002176719038E-3</v>
      </c>
      <c r="P10" s="45">
        <v>1.3656723718505431E-2</v>
      </c>
      <c r="Q10" s="45">
        <v>4.7657847030539158E-3</v>
      </c>
      <c r="R10" s="45">
        <v>0.13135374115187287</v>
      </c>
      <c r="S10" s="45">
        <v>0.852392884067803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9.3946751161713138E-3</v>
      </c>
      <c r="S11" s="45">
        <v>9.3946751161713138E-3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0.22327739403805102</v>
      </c>
      <c r="S12" s="45">
        <v>0.22327739403805102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5.719418637346145E-4</v>
      </c>
      <c r="O16" s="45">
        <v>0</v>
      </c>
      <c r="P16" s="45">
        <v>0</v>
      </c>
      <c r="Q16" s="45">
        <v>0</v>
      </c>
      <c r="R16" s="45">
        <v>0</v>
      </c>
      <c r="S16" s="45">
        <v>5.7194186373465961E-4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2.8485486469628715E-2</v>
      </c>
      <c r="O17" s="45">
        <v>0</v>
      </c>
      <c r="P17" s="45">
        <v>0</v>
      </c>
      <c r="Q17" s="45">
        <v>0</v>
      </c>
      <c r="R17" s="45">
        <v>0</v>
      </c>
      <c r="S17" s="45">
        <v>2.8485486469628674E-2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0.52731900502054896</v>
      </c>
      <c r="S19" s="45">
        <v>0.52731900502054896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3.4960818767277441E-4</v>
      </c>
      <c r="N21" s="45">
        <v>0</v>
      </c>
      <c r="O21" s="45">
        <v>0</v>
      </c>
      <c r="P21" s="45">
        <v>0</v>
      </c>
      <c r="Q21" s="45">
        <v>0</v>
      </c>
      <c r="R21" s="45">
        <v>2.0077446997159742E-2</v>
      </c>
      <c r="S21" s="45">
        <v>2.0427055184832676E-2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0.69759904876701473</v>
      </c>
      <c r="I23" s="45">
        <v>0</v>
      </c>
      <c r="J23" s="45">
        <v>0</v>
      </c>
      <c r="K23" s="45">
        <v>0</v>
      </c>
      <c r="L23" s="45">
        <v>0</v>
      </c>
      <c r="M23" s="45">
        <v>4.2827348652495906E-4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0.69802732225353958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0.72680941092243834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7.4324390241379407E-4</v>
      </c>
      <c r="O24" s="45">
        <v>0</v>
      </c>
      <c r="P24" s="45">
        <v>0</v>
      </c>
      <c r="Q24" s="45">
        <v>0</v>
      </c>
      <c r="R24" s="45">
        <v>0</v>
      </c>
      <c r="S24" s="45">
        <v>0.72755265482485232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0.55254485251760221</v>
      </c>
      <c r="S25" s="45">
        <v>0.55254485251760199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3.8616855191489233E-2</v>
      </c>
      <c r="O26" s="45">
        <v>0</v>
      </c>
      <c r="P26" s="45">
        <v>0</v>
      </c>
      <c r="Q26" s="45">
        <v>0</v>
      </c>
      <c r="R26" s="45">
        <v>0</v>
      </c>
      <c r="S26" s="45">
        <v>3.8616855191489385E-2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1.41252369787917E-4</v>
      </c>
      <c r="O27" s="45">
        <v>0</v>
      </c>
      <c r="P27" s="45">
        <v>0</v>
      </c>
      <c r="Q27" s="45">
        <v>0</v>
      </c>
      <c r="R27" s="45">
        <v>6.9834613086960928E-5</v>
      </c>
      <c r="S27" s="45">
        <v>2.1108698287441996E-4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1.0458782743367812E-2</v>
      </c>
      <c r="O28" s="45">
        <v>0</v>
      </c>
      <c r="P28" s="45">
        <v>0</v>
      </c>
      <c r="Q28" s="45">
        <v>2.283417704202189E-4</v>
      </c>
      <c r="R28" s="45">
        <v>0</v>
      </c>
      <c r="S28" s="45">
        <v>1.0687124513788504E-2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9.8541682888701049E-4</v>
      </c>
      <c r="N31" s="45">
        <v>0</v>
      </c>
      <c r="O31" s="45">
        <v>0</v>
      </c>
      <c r="P31" s="45">
        <v>0</v>
      </c>
      <c r="Q31" s="45">
        <v>0</v>
      </c>
      <c r="R31" s="45">
        <v>1.8149317031663219</v>
      </c>
      <c r="S31" s="45">
        <v>1.8159171199952091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0.21268780501467563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0.21268780501467521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1.4338928343364532E-4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1.4338928343349266E-4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1.0791567600478974E-3</v>
      </c>
      <c r="Q34" s="45">
        <v>0</v>
      </c>
      <c r="R34" s="45">
        <v>0</v>
      </c>
      <c r="S34" s="45">
        <v>1.0791567600483276E-3</v>
      </c>
    </row>
    <row r="35" spans="1:19">
      <c r="A35" s="88" t="s">
        <v>284</v>
      </c>
      <c r="B35" s="89" t="s">
        <v>74</v>
      </c>
      <c r="C35" s="45">
        <v>0</v>
      </c>
      <c r="D35" s="45">
        <v>9.0571462608317638E-2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0.46317336949717358</v>
      </c>
      <c r="S35" s="45">
        <v>0.5537448321054903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2.9066689574652749E-4</v>
      </c>
      <c r="O37" s="45">
        <v>0</v>
      </c>
      <c r="P37" s="45">
        <v>0</v>
      </c>
      <c r="Q37" s="45">
        <v>0</v>
      </c>
      <c r="R37" s="45">
        <v>1.701291207831046E-2</v>
      </c>
      <c r="S37" s="45">
        <v>1.7303578974058098E-2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2.1779424650425483E-6</v>
      </c>
      <c r="I38" s="45">
        <v>0</v>
      </c>
      <c r="J38" s="45">
        <v>0</v>
      </c>
      <c r="K38" s="45">
        <v>0</v>
      </c>
      <c r="L38" s="45">
        <v>0</v>
      </c>
      <c r="M38" s="45">
        <v>2.2155691496439367E-6</v>
      </c>
      <c r="N38" s="45">
        <v>0</v>
      </c>
      <c r="O38" s="45">
        <v>0</v>
      </c>
      <c r="P38" s="45">
        <v>0</v>
      </c>
      <c r="Q38" s="45">
        <v>0</v>
      </c>
      <c r="R38" s="45">
        <v>2.0634287133330709E-2</v>
      </c>
      <c r="S38" s="45">
        <v>2.0638680644944785E-2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4.853978108152382E-2</v>
      </c>
      <c r="M39" s="45">
        <v>6.6357648155222285E-3</v>
      </c>
      <c r="N39" s="45">
        <v>9.5977301533556325E-4</v>
      </c>
      <c r="O39" s="45">
        <v>0</v>
      </c>
      <c r="P39" s="45">
        <v>9.3730736873704479E-3</v>
      </c>
      <c r="Q39" s="45">
        <v>0</v>
      </c>
      <c r="R39" s="45">
        <v>0</v>
      </c>
      <c r="S39" s="45">
        <v>6.5508392599753051E-2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2.1300061884488596E-2</v>
      </c>
      <c r="N40" s="45">
        <v>0</v>
      </c>
      <c r="O40" s="45">
        <v>0</v>
      </c>
      <c r="P40" s="45">
        <v>0</v>
      </c>
      <c r="Q40" s="45">
        <v>3.9806247381624048E-3</v>
      </c>
      <c r="R40" s="45">
        <v>5.3551077900744204E-3</v>
      </c>
      <c r="S40" s="45">
        <v>3.0635794412724238E-2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1.0467085051621833E-3</v>
      </c>
      <c r="N41" s="45">
        <v>0</v>
      </c>
      <c r="O41" s="45">
        <v>0</v>
      </c>
      <c r="P41" s="45">
        <v>1.3528846739033693E-3</v>
      </c>
      <c r="Q41" s="45">
        <v>0</v>
      </c>
      <c r="R41" s="45">
        <v>5.3422288044808752E-3</v>
      </c>
      <c r="S41" s="45">
        <v>7.7418219835472257E-3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4.6121414427945095E-4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4.6121414427968688E-4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0.41447479833529743</v>
      </c>
      <c r="I43" s="45">
        <v>0</v>
      </c>
      <c r="J43" s="45">
        <v>0</v>
      </c>
      <c r="K43" s="45">
        <v>0</v>
      </c>
      <c r="L43" s="45">
        <v>0</v>
      </c>
      <c r="M43" s="45">
        <v>2.0034152327971788E-3</v>
      </c>
      <c r="N43" s="45">
        <v>0</v>
      </c>
      <c r="O43" s="45">
        <v>0</v>
      </c>
      <c r="P43" s="45">
        <v>7.7087852195962189E-3</v>
      </c>
      <c r="Q43" s="45">
        <v>0</v>
      </c>
      <c r="R43" s="45">
        <v>0</v>
      </c>
      <c r="S43" s="45">
        <v>0.42418699878769051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2.1728537183244314</v>
      </c>
      <c r="H45" s="45">
        <v>2.0055976539625284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7.9987667804990309E-3</v>
      </c>
      <c r="O45" s="45">
        <v>0</v>
      </c>
      <c r="P45" s="45">
        <v>8.612376888831666E-4</v>
      </c>
      <c r="Q45" s="45">
        <v>0</v>
      </c>
      <c r="R45" s="45">
        <v>0</v>
      </c>
      <c r="S45" s="45">
        <v>4.187311376756341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1.3425692375908636</v>
      </c>
      <c r="I46" s="45">
        <v>0</v>
      </c>
      <c r="J46" s="45">
        <v>0</v>
      </c>
      <c r="K46" s="45">
        <v>0</v>
      </c>
      <c r="L46" s="45">
        <v>0</v>
      </c>
      <c r="M46" s="45">
        <v>3.8389723319306734E-3</v>
      </c>
      <c r="N46" s="45">
        <v>0</v>
      </c>
      <c r="O46" s="45">
        <v>0</v>
      </c>
      <c r="P46" s="45">
        <v>0</v>
      </c>
      <c r="Q46" s="45">
        <v>0</v>
      </c>
      <c r="R46" s="45">
        <v>4.8230275655156696E-3</v>
      </c>
      <c r="S46" s="45">
        <v>1.351231237488312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6.9012265189968279E-7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1.5162095196695771E-2</v>
      </c>
      <c r="N47" s="45">
        <v>2.0283239849177487E-2</v>
      </c>
      <c r="O47" s="45">
        <v>0</v>
      </c>
      <c r="P47" s="45">
        <v>4.7827396420382917E-4</v>
      </c>
      <c r="Q47" s="45">
        <v>0</v>
      </c>
      <c r="R47" s="45">
        <v>7.197604698414839E-2</v>
      </c>
      <c r="S47" s="45">
        <v>0.1079003461168746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0.55673602470031414</v>
      </c>
      <c r="G48" s="45">
        <v>0</v>
      </c>
      <c r="H48" s="45">
        <v>0.30978363620187199</v>
      </c>
      <c r="I48" s="45">
        <v>0</v>
      </c>
      <c r="J48" s="45">
        <v>0</v>
      </c>
      <c r="K48" s="45">
        <v>0</v>
      </c>
      <c r="L48" s="45">
        <v>0</v>
      </c>
      <c r="M48" s="45">
        <v>5.0505438219938803E-5</v>
      </c>
      <c r="N48" s="45">
        <v>0</v>
      </c>
      <c r="O48" s="45">
        <v>0</v>
      </c>
      <c r="P48" s="45">
        <v>0</v>
      </c>
      <c r="Q48" s="45">
        <v>1.6298327877190683E-4</v>
      </c>
      <c r="R48" s="45">
        <v>1.0369850254820792</v>
      </c>
      <c r="S48" s="45">
        <v>1.9037181751012611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1.3482345981187346E-2</v>
      </c>
      <c r="N49" s="45">
        <v>9.2626259038814107E-3</v>
      </c>
      <c r="O49" s="45">
        <v>0</v>
      </c>
      <c r="P49" s="45">
        <v>0</v>
      </c>
      <c r="Q49" s="45">
        <v>2.4420696849460685E-3</v>
      </c>
      <c r="R49" s="45">
        <v>1.0755834200605108E-2</v>
      </c>
      <c r="S49" s="45">
        <v>3.5942875770619054E-2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0.675376871727839</v>
      </c>
      <c r="M50" s="45">
        <v>2.2939518446536689E-4</v>
      </c>
      <c r="N50" s="45">
        <v>1.0257281694361797E-2</v>
      </c>
      <c r="O50" s="45">
        <v>0</v>
      </c>
      <c r="P50" s="45">
        <v>8.3571374920791627E-3</v>
      </c>
      <c r="Q50" s="45">
        <v>0</v>
      </c>
      <c r="R50" s="45">
        <v>4.1375437245838143E-2</v>
      </c>
      <c r="S50" s="45">
        <v>0.73559612334458357</v>
      </c>
    </row>
    <row r="51" spans="1:19">
      <c r="A51" s="88" t="s">
        <v>284</v>
      </c>
      <c r="B51" s="89" t="s">
        <v>90</v>
      </c>
      <c r="C51" s="45">
        <v>0</v>
      </c>
      <c r="D51" s="45">
        <v>0.16035374995986593</v>
      </c>
      <c r="E51" s="45">
        <v>0</v>
      </c>
      <c r="F51" s="45">
        <v>0</v>
      </c>
      <c r="G51" s="45">
        <v>0</v>
      </c>
      <c r="H51" s="45">
        <v>0.19932613687486977</v>
      </c>
      <c r="I51" s="45">
        <v>0</v>
      </c>
      <c r="J51" s="45">
        <v>6.4708693094545329E-3</v>
      </c>
      <c r="K51" s="45">
        <v>0</v>
      </c>
      <c r="L51" s="45">
        <v>0</v>
      </c>
      <c r="M51" s="45">
        <v>5.4610878709681746E-2</v>
      </c>
      <c r="N51" s="45">
        <v>0</v>
      </c>
      <c r="O51" s="45">
        <v>0</v>
      </c>
      <c r="P51" s="45">
        <v>0</v>
      </c>
      <c r="Q51" s="45">
        <v>0</v>
      </c>
      <c r="R51" s="45">
        <v>0.31578002824992701</v>
      </c>
      <c r="S51" s="45">
        <v>0.73654166310379487</v>
      </c>
    </row>
    <row r="52" spans="1:19">
      <c r="A52" s="88" t="s">
        <v>284</v>
      </c>
      <c r="B52" s="89" t="s">
        <v>91</v>
      </c>
      <c r="C52" s="45">
        <v>1.9954286278213169E-2</v>
      </c>
      <c r="D52" s="45">
        <v>0</v>
      </c>
      <c r="E52" s="45">
        <v>0</v>
      </c>
      <c r="F52" s="45">
        <v>0</v>
      </c>
      <c r="G52" s="45">
        <v>0</v>
      </c>
      <c r="H52" s="45">
        <v>1.0188949863385668</v>
      </c>
      <c r="I52" s="45">
        <v>0</v>
      </c>
      <c r="J52" s="45">
        <v>0</v>
      </c>
      <c r="K52" s="45">
        <v>0</v>
      </c>
      <c r="L52" s="45">
        <v>0</v>
      </c>
      <c r="M52" s="45">
        <v>2.3171177659982278E-2</v>
      </c>
      <c r="N52" s="45">
        <v>0</v>
      </c>
      <c r="O52" s="45">
        <v>8.1996847416078295E-2</v>
      </c>
      <c r="P52" s="45">
        <v>2.3480931166624183E-3</v>
      </c>
      <c r="Q52" s="45">
        <v>1.5804096216877409E-3</v>
      </c>
      <c r="R52" s="45">
        <v>4.7661017286664276E-3</v>
      </c>
      <c r="S52" s="45">
        <v>1.152711902159858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1.0311203510968037</v>
      </c>
      <c r="G53" s="45">
        <v>0</v>
      </c>
      <c r="H53" s="45">
        <v>1.938273878364396</v>
      </c>
      <c r="I53" s="45">
        <v>0</v>
      </c>
      <c r="J53" s="45">
        <v>0</v>
      </c>
      <c r="K53" s="45">
        <v>0</v>
      </c>
      <c r="L53" s="45">
        <v>0</v>
      </c>
      <c r="M53" s="45">
        <v>5.1979104636518253E-2</v>
      </c>
      <c r="N53" s="45">
        <v>2.5111206469180608E-2</v>
      </c>
      <c r="O53" s="45">
        <v>0</v>
      </c>
      <c r="P53" s="45">
        <v>0</v>
      </c>
      <c r="Q53" s="45">
        <v>0</v>
      </c>
      <c r="R53" s="45">
        <v>1.2263578907507622E-2</v>
      </c>
      <c r="S53" s="45">
        <v>3.0587481194744086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1.4533345613726101E-2</v>
      </c>
      <c r="N54" s="45">
        <v>2.2963557207002327E-2</v>
      </c>
      <c r="O54" s="45">
        <v>0</v>
      </c>
      <c r="P54" s="45">
        <v>0</v>
      </c>
      <c r="Q54" s="45">
        <v>0</v>
      </c>
      <c r="R54" s="45">
        <v>0.43328390920784265</v>
      </c>
      <c r="S54" s="45">
        <v>0.47078081202856836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6.8815120923886863E-3</v>
      </c>
      <c r="N55" s="45">
        <v>2.8821381375134847E-2</v>
      </c>
      <c r="O55" s="45">
        <v>0</v>
      </c>
      <c r="P55" s="45">
        <v>0</v>
      </c>
      <c r="Q55" s="45">
        <v>0</v>
      </c>
      <c r="R55" s="45">
        <v>0.30021136095195544</v>
      </c>
      <c r="S55" s="45">
        <v>0.3359142544194782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1.3548272291230568E-4</v>
      </c>
      <c r="N56" s="45">
        <v>1.7979561708810765E-3</v>
      </c>
      <c r="O56" s="45">
        <v>0</v>
      </c>
      <c r="P56" s="45">
        <v>3.957758751590941E-3</v>
      </c>
      <c r="Q56" s="45">
        <v>7.8023720717937395E-4</v>
      </c>
      <c r="R56" s="45">
        <v>1.8630096860552703</v>
      </c>
      <c r="S56" s="45">
        <v>1.8696811209078348</v>
      </c>
    </row>
    <row r="57" spans="1:19">
      <c r="A57" s="88" t="s">
        <v>284</v>
      </c>
      <c r="B57" s="89" t="s">
        <v>96</v>
      </c>
      <c r="C57" s="45">
        <v>0</v>
      </c>
      <c r="D57" s="45">
        <v>2.9495475891228751E-2</v>
      </c>
      <c r="E57" s="45">
        <v>0</v>
      </c>
      <c r="F57" s="45">
        <v>0</v>
      </c>
      <c r="G57" s="45">
        <v>0</v>
      </c>
      <c r="H57" s="45">
        <v>1.1747972686563806</v>
      </c>
      <c r="I57" s="45">
        <v>9.6556907570460179E-5</v>
      </c>
      <c r="J57" s="45">
        <v>0</v>
      </c>
      <c r="K57" s="45">
        <v>0</v>
      </c>
      <c r="L57" s="45">
        <v>0</v>
      </c>
      <c r="M57" s="45">
        <v>0.15137149380492565</v>
      </c>
      <c r="N57" s="45">
        <v>1.0870210406166259E-2</v>
      </c>
      <c r="O57" s="45">
        <v>0</v>
      </c>
      <c r="P57" s="45">
        <v>0</v>
      </c>
      <c r="Q57" s="45">
        <v>0</v>
      </c>
      <c r="R57" s="45">
        <v>7.6379626264190037E-2</v>
      </c>
      <c r="S57" s="45">
        <v>1.4430106319304628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1.4848133851606113E-2</v>
      </c>
      <c r="J58" s="45">
        <v>0</v>
      </c>
      <c r="K58" s="45">
        <v>0</v>
      </c>
      <c r="L58" s="45">
        <v>0</v>
      </c>
      <c r="M58" s="45">
        <v>4.4774966134582039E-2</v>
      </c>
      <c r="N58" s="45">
        <v>6.5192948158217995E-2</v>
      </c>
      <c r="O58" s="45">
        <v>0</v>
      </c>
      <c r="P58" s="45">
        <v>1.4481919419977007E-2</v>
      </c>
      <c r="Q58" s="45">
        <v>0</v>
      </c>
      <c r="R58" s="45">
        <v>0.56868159506253679</v>
      </c>
      <c r="S58" s="45">
        <v>0.70797956262691386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1.448345282584897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5.7863251040834007E-2</v>
      </c>
      <c r="N59" s="45">
        <v>6.1876011580770662E-2</v>
      </c>
      <c r="O59" s="45">
        <v>0</v>
      </c>
      <c r="P59" s="45">
        <v>0</v>
      </c>
      <c r="Q59" s="45">
        <v>0</v>
      </c>
      <c r="R59" s="45">
        <v>0.88130675057629126</v>
      </c>
      <c r="S59" s="45">
        <v>2.4493912957827959</v>
      </c>
    </row>
    <row r="60" spans="1:19">
      <c r="A60" s="88" t="s">
        <v>284</v>
      </c>
      <c r="B60" s="89" t="s">
        <v>99</v>
      </c>
      <c r="C60" s="45">
        <v>0</v>
      </c>
      <c r="D60" s="45">
        <v>0</v>
      </c>
      <c r="E60" s="45">
        <v>0</v>
      </c>
      <c r="F60" s="45">
        <v>0.11644261315680549</v>
      </c>
      <c r="G60" s="45">
        <v>3.0975749181614032</v>
      </c>
      <c r="H60" s="45">
        <v>2.5250572621700726</v>
      </c>
      <c r="I60" s="45">
        <v>4.3663735188979758E-2</v>
      </c>
      <c r="J60" s="45">
        <v>1.9111820473362729E-4</v>
      </c>
      <c r="K60" s="45">
        <v>0</v>
      </c>
      <c r="L60" s="45">
        <v>0</v>
      </c>
      <c r="M60" s="45">
        <v>0.27028649095079649</v>
      </c>
      <c r="N60" s="45">
        <v>0.56662755915763785</v>
      </c>
      <c r="O60" s="45">
        <v>0</v>
      </c>
      <c r="P60" s="45">
        <v>1.1631952260065248E-3</v>
      </c>
      <c r="Q60" s="45">
        <v>0</v>
      </c>
      <c r="R60" s="45">
        <v>23.789762431612662</v>
      </c>
      <c r="S60" s="45">
        <v>30.410769323829101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4.6312070084016804E-4</v>
      </c>
      <c r="J61" s="45">
        <v>0</v>
      </c>
      <c r="K61" s="45">
        <v>0</v>
      </c>
      <c r="L61" s="45">
        <v>0</v>
      </c>
      <c r="M61" s="45">
        <v>0.16583471485356682</v>
      </c>
      <c r="N61" s="45">
        <v>0.65289150693194842</v>
      </c>
      <c r="O61" s="45">
        <v>0</v>
      </c>
      <c r="P61" s="45">
        <v>3.461546921619052E-2</v>
      </c>
      <c r="Q61" s="45">
        <v>8.7338219821239231E-3</v>
      </c>
      <c r="R61" s="45">
        <v>12.971065272821015</v>
      </c>
      <c r="S61" s="45">
        <v>13.83360390650568</v>
      </c>
    </row>
    <row r="62" spans="1:19">
      <c r="A62" s="88" t="s">
        <v>284</v>
      </c>
      <c r="B62" s="89" t="s">
        <v>102</v>
      </c>
      <c r="C62" s="45">
        <v>0</v>
      </c>
      <c r="D62" s="45">
        <v>0.4367261475952699</v>
      </c>
      <c r="E62" s="45">
        <v>0</v>
      </c>
      <c r="F62" s="45">
        <v>0</v>
      </c>
      <c r="G62" s="45">
        <v>4.7876045991393035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7.7879335607953237E-3</v>
      </c>
      <c r="N62" s="45">
        <v>4.1641826072678967E-2</v>
      </c>
      <c r="O62" s="45">
        <v>5.6551033759839386E-2</v>
      </c>
      <c r="P62" s="45">
        <v>0</v>
      </c>
      <c r="Q62" s="45">
        <v>1.517527843248722E-3</v>
      </c>
      <c r="R62" s="45">
        <v>6.3386014470090402E-2</v>
      </c>
      <c r="S62" s="45">
        <v>5.3952150824412399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1.363484636255281</v>
      </c>
      <c r="I63" s="45">
        <v>1.2961944239010023E-2</v>
      </c>
      <c r="J63" s="45">
        <v>0</v>
      </c>
      <c r="K63" s="45">
        <v>0</v>
      </c>
      <c r="L63" s="45">
        <v>0</v>
      </c>
      <c r="M63" s="45">
        <v>9.0027715096713257E-2</v>
      </c>
      <c r="N63" s="45">
        <v>0.27783278443522486</v>
      </c>
      <c r="O63" s="45">
        <v>6.4772600182226303E-3</v>
      </c>
      <c r="P63" s="45">
        <v>3.5881043409880159E-2</v>
      </c>
      <c r="Q63" s="45">
        <v>0</v>
      </c>
      <c r="R63" s="45">
        <v>0.35832959504662654</v>
      </c>
      <c r="S63" s="45">
        <v>2.1449949785009466</v>
      </c>
    </row>
    <row r="64" spans="1:19">
      <c r="A64" s="88" t="s">
        <v>284</v>
      </c>
      <c r="B64" s="89" t="s">
        <v>104</v>
      </c>
      <c r="C64" s="45">
        <v>2.7697761493216781E-3</v>
      </c>
      <c r="D64" s="45">
        <v>0.22012476009833248</v>
      </c>
      <c r="E64" s="45">
        <v>0</v>
      </c>
      <c r="F64" s="45">
        <v>0.32185368940710646</v>
      </c>
      <c r="G64" s="45">
        <v>4.2322135356034902</v>
      </c>
      <c r="H64" s="45">
        <v>0</v>
      </c>
      <c r="I64" s="45">
        <v>9.0023503043119527E-2</v>
      </c>
      <c r="J64" s="45">
        <v>0</v>
      </c>
      <c r="K64" s="45">
        <v>0</v>
      </c>
      <c r="L64" s="45">
        <v>0.10321688647187277</v>
      </c>
      <c r="M64" s="45">
        <v>0.10189256128714064</v>
      </c>
      <c r="N64" s="45">
        <v>0.36561950012949684</v>
      </c>
      <c r="O64" s="45">
        <v>0</v>
      </c>
      <c r="P64" s="45">
        <v>3.8082621268738959E-2</v>
      </c>
      <c r="Q64" s="45">
        <v>0</v>
      </c>
      <c r="R64" s="45">
        <v>0.80409151190699646</v>
      </c>
      <c r="S64" s="45">
        <v>6.2798883453656202</v>
      </c>
    </row>
    <row r="65" spans="1:19">
      <c r="A65" s="88" t="s">
        <v>284</v>
      </c>
      <c r="B65" s="89" t="s">
        <v>105</v>
      </c>
      <c r="C65" s="45">
        <v>0</v>
      </c>
      <c r="D65" s="45">
        <v>5.7371365982227029E-2</v>
      </c>
      <c r="E65" s="45">
        <v>0</v>
      </c>
      <c r="F65" s="45">
        <v>0</v>
      </c>
      <c r="G65" s="45">
        <v>0</v>
      </c>
      <c r="H65" s="45">
        <v>0.19989225604503247</v>
      </c>
      <c r="I65" s="45">
        <v>0</v>
      </c>
      <c r="J65" s="45">
        <v>0</v>
      </c>
      <c r="K65" s="45">
        <v>0</v>
      </c>
      <c r="L65" s="45">
        <v>0</v>
      </c>
      <c r="M65" s="45">
        <v>1.1239795105405959E-2</v>
      </c>
      <c r="N65" s="45">
        <v>0.11585139185603399</v>
      </c>
      <c r="O65" s="45">
        <v>0</v>
      </c>
      <c r="P65" s="45">
        <v>3.5057105817596357E-3</v>
      </c>
      <c r="Q65" s="45">
        <v>0</v>
      </c>
      <c r="R65" s="45">
        <v>1.1169622123490512</v>
      </c>
      <c r="S65" s="45">
        <v>1.5048227319195036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8.1338823344308531E-3</v>
      </c>
      <c r="J66" s="45">
        <v>0</v>
      </c>
      <c r="K66" s="45">
        <v>0</v>
      </c>
      <c r="L66" s="45">
        <v>0</v>
      </c>
      <c r="M66" s="45">
        <v>8.8768459709723579E-2</v>
      </c>
      <c r="N66" s="45">
        <v>9.754504136179154E-2</v>
      </c>
      <c r="O66" s="45">
        <v>0</v>
      </c>
      <c r="P66" s="45">
        <v>0</v>
      </c>
      <c r="Q66" s="45">
        <v>4.4237170954433344E-4</v>
      </c>
      <c r="R66" s="45">
        <v>0.13940168048475954</v>
      </c>
      <c r="S66" s="45">
        <v>0.33429143560024954</v>
      </c>
    </row>
    <row r="67" spans="1:19">
      <c r="A67" s="88" t="s">
        <v>284</v>
      </c>
      <c r="B67" s="89" t="s">
        <v>107</v>
      </c>
      <c r="C67" s="45">
        <v>0</v>
      </c>
      <c r="D67" s="45">
        <v>0.10663493855734707</v>
      </c>
      <c r="E67" s="45">
        <v>0</v>
      </c>
      <c r="F67" s="45">
        <v>6.0205130847470816</v>
      </c>
      <c r="G67" s="45">
        <v>0.1391326972121476</v>
      </c>
      <c r="H67" s="45">
        <v>1.7465013599486241</v>
      </c>
      <c r="I67" s="45">
        <v>0</v>
      </c>
      <c r="J67" s="45">
        <v>0</v>
      </c>
      <c r="K67" s="45">
        <v>0</v>
      </c>
      <c r="L67" s="45">
        <v>0.26465253630324326</v>
      </c>
      <c r="M67" s="45">
        <v>2.8129119084386645E-2</v>
      </c>
      <c r="N67" s="45">
        <v>0.19718524185775443</v>
      </c>
      <c r="O67" s="45">
        <v>0</v>
      </c>
      <c r="P67" s="45">
        <v>2.0377422545278523E-3</v>
      </c>
      <c r="Q67" s="45">
        <v>0</v>
      </c>
      <c r="R67" s="45">
        <v>0.53331049318969548</v>
      </c>
      <c r="S67" s="45">
        <v>9.0380972131548134</v>
      </c>
    </row>
    <row r="68" spans="1:19">
      <c r="A68" s="88" t="s">
        <v>284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0.48838735604401684</v>
      </c>
      <c r="H68" s="45">
        <v>0.18021487445109585</v>
      </c>
      <c r="I68" s="45">
        <v>0</v>
      </c>
      <c r="J68" s="45">
        <v>0</v>
      </c>
      <c r="K68" s="45">
        <v>0</v>
      </c>
      <c r="L68" s="45">
        <v>0.11658798737625853</v>
      </c>
      <c r="M68" s="45">
        <v>2.2100912617174062E-2</v>
      </c>
      <c r="N68" s="45">
        <v>0.17620391957063841</v>
      </c>
      <c r="O68" s="45">
        <v>0</v>
      </c>
      <c r="P68" s="45">
        <v>4.2047466191362792E-3</v>
      </c>
      <c r="Q68" s="45">
        <v>7.3767054327304495E-3</v>
      </c>
      <c r="R68" s="45">
        <v>2.1320475058626656</v>
      </c>
      <c r="S68" s="45">
        <v>3.1271240079737197</v>
      </c>
    </row>
    <row r="69" spans="1:19">
      <c r="A69" s="88" t="s">
        <v>284</v>
      </c>
      <c r="B69" s="89" t="s">
        <v>109</v>
      </c>
      <c r="C69" s="45">
        <v>1.3499866244560049E-2</v>
      </c>
      <c r="D69" s="45">
        <v>0.24967802052961252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7.7447059110145205E-4</v>
      </c>
      <c r="L69" s="45">
        <v>0.11314488959400726</v>
      </c>
      <c r="M69" s="45">
        <v>0.18981884681600958</v>
      </c>
      <c r="N69" s="45">
        <v>0.12466455542026322</v>
      </c>
      <c r="O69" s="45">
        <v>0.13455985243252055</v>
      </c>
      <c r="P69" s="45">
        <v>0</v>
      </c>
      <c r="Q69" s="45">
        <v>0</v>
      </c>
      <c r="R69" s="45">
        <v>2.1597667161974528</v>
      </c>
      <c r="S69" s="45">
        <v>2.9859072178255275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9.8900142382276294E-3</v>
      </c>
      <c r="L70" s="45">
        <v>0</v>
      </c>
      <c r="M70" s="45">
        <v>0.13609007811554918</v>
      </c>
      <c r="N70" s="45">
        <v>1.8658437101661818E-2</v>
      </c>
      <c r="O70" s="45">
        <v>0</v>
      </c>
      <c r="P70" s="45">
        <v>3.2170034966010036E-2</v>
      </c>
      <c r="Q70" s="45">
        <v>0</v>
      </c>
      <c r="R70" s="45">
        <v>1.2968991751432171</v>
      </c>
      <c r="S70" s="45">
        <v>1.4937077395646696</v>
      </c>
    </row>
    <row r="71" spans="1:19">
      <c r="A71" s="88" t="s">
        <v>284</v>
      </c>
      <c r="B71" s="89" t="s">
        <v>111</v>
      </c>
      <c r="C71" s="45">
        <v>0</v>
      </c>
      <c r="D71" s="45">
        <v>0.18817140512036912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0.1773487702821801</v>
      </c>
      <c r="N71" s="45">
        <v>5.8518481842814829E-2</v>
      </c>
      <c r="O71" s="45">
        <v>0</v>
      </c>
      <c r="P71" s="45">
        <v>0</v>
      </c>
      <c r="Q71" s="45">
        <v>0</v>
      </c>
      <c r="R71" s="45">
        <v>0.1948553338270429</v>
      </c>
      <c r="S71" s="45">
        <v>0.61889399107238319</v>
      </c>
    </row>
    <row r="72" spans="1:19">
      <c r="A72" s="88" t="s">
        <v>284</v>
      </c>
      <c r="B72" s="89" t="s">
        <v>112</v>
      </c>
      <c r="C72" s="45">
        <v>8.1845497013111251E-2</v>
      </c>
      <c r="D72" s="45">
        <v>0.19314805643754696</v>
      </c>
      <c r="E72" s="45">
        <v>0</v>
      </c>
      <c r="F72" s="45">
        <v>0</v>
      </c>
      <c r="G72" s="45">
        <v>0</v>
      </c>
      <c r="H72" s="45">
        <v>1.2611746273301634</v>
      </c>
      <c r="I72" s="45">
        <v>0</v>
      </c>
      <c r="J72" s="45">
        <v>1.3167602853833352E-3</v>
      </c>
      <c r="K72" s="45">
        <v>0</v>
      </c>
      <c r="L72" s="45">
        <v>0</v>
      </c>
      <c r="M72" s="45">
        <v>0.19129244421273284</v>
      </c>
      <c r="N72" s="45">
        <v>0.2044664025393006</v>
      </c>
      <c r="O72" s="45">
        <v>0</v>
      </c>
      <c r="P72" s="45">
        <v>2.8366342123644833E-2</v>
      </c>
      <c r="Q72" s="45">
        <v>3.0943199814880348E-3</v>
      </c>
      <c r="R72" s="45">
        <v>1.969447942071767</v>
      </c>
      <c r="S72" s="45">
        <v>3.9341523919951555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0.10356821326540433</v>
      </c>
      <c r="M73" s="45">
        <v>1.2218415104205294E-2</v>
      </c>
      <c r="N73" s="45">
        <v>0.23369336657095596</v>
      </c>
      <c r="O73" s="45">
        <v>0</v>
      </c>
      <c r="P73" s="45">
        <v>6.2161867006150506E-3</v>
      </c>
      <c r="Q73" s="45">
        <v>3.7450912102140327E-4</v>
      </c>
      <c r="R73" s="45">
        <v>2.9298560151159876</v>
      </c>
      <c r="S73" s="45">
        <v>3.2859267058781825</v>
      </c>
    </row>
    <row r="74" spans="1:19">
      <c r="A74" s="88" t="s">
        <v>284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1.6903732233678035</v>
      </c>
      <c r="H74" s="45">
        <v>1.4775328014619689</v>
      </c>
      <c r="I74" s="45">
        <v>0</v>
      </c>
      <c r="J74" s="45">
        <v>0</v>
      </c>
      <c r="K74" s="45">
        <v>0</v>
      </c>
      <c r="L74" s="45">
        <v>0</v>
      </c>
      <c r="M74" s="45">
        <v>0.46156717552610171</v>
      </c>
      <c r="N74" s="45">
        <v>0.13980788185718973</v>
      </c>
      <c r="O74" s="45">
        <v>0</v>
      </c>
      <c r="P74" s="45">
        <v>1.6281613418374918E-3</v>
      </c>
      <c r="Q74" s="45">
        <v>9.6406028448329864E-3</v>
      </c>
      <c r="R74" s="45">
        <v>0.13538485996305383</v>
      </c>
      <c r="S74" s="45">
        <v>3.9159347063628047</v>
      </c>
    </row>
    <row r="75" spans="1:19">
      <c r="A75" s="88" t="s">
        <v>284</v>
      </c>
      <c r="B75" s="89" t="s">
        <v>115</v>
      </c>
      <c r="C75" s="45">
        <v>0</v>
      </c>
      <c r="D75" s="45">
        <v>0.74201616100792722</v>
      </c>
      <c r="E75" s="45">
        <v>0</v>
      </c>
      <c r="F75" s="45">
        <v>0.5049667417435213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0.11001211434729719</v>
      </c>
      <c r="M75" s="45">
        <v>0.25882242755742935</v>
      </c>
      <c r="N75" s="45">
        <v>4.8975946861257835E-2</v>
      </c>
      <c r="O75" s="45">
        <v>0</v>
      </c>
      <c r="P75" s="45">
        <v>6.9583096951017498E-3</v>
      </c>
      <c r="Q75" s="45">
        <v>3.1132858200966368E-3</v>
      </c>
      <c r="R75" s="45">
        <v>0.15931843310416127</v>
      </c>
      <c r="S75" s="45">
        <v>1.8341834201367817</v>
      </c>
    </row>
    <row r="76" spans="1:19">
      <c r="A76" s="88" t="s">
        <v>284</v>
      </c>
      <c r="B76" s="69" t="s">
        <v>116</v>
      </c>
      <c r="C76" s="45">
        <v>0</v>
      </c>
      <c r="D76" s="45">
        <v>0.1121965733680339</v>
      </c>
      <c r="E76" s="45">
        <v>0</v>
      </c>
      <c r="F76" s="45">
        <v>0</v>
      </c>
      <c r="G76" s="45">
        <v>0</v>
      </c>
      <c r="H76" s="45">
        <v>0</v>
      </c>
      <c r="I76" s="45">
        <v>9.3158573957592028E-2</v>
      </c>
      <c r="J76" s="45">
        <v>0</v>
      </c>
      <c r="K76" s="45">
        <v>0</v>
      </c>
      <c r="L76" s="45">
        <v>0</v>
      </c>
      <c r="M76" s="45">
        <v>0.41843833349091142</v>
      </c>
      <c r="N76" s="45">
        <v>0.1099124564625944</v>
      </c>
      <c r="O76" s="45">
        <v>0</v>
      </c>
      <c r="P76" s="45">
        <v>2.5043897982612695E-2</v>
      </c>
      <c r="Q76" s="45">
        <v>3.4145730800730356E-4</v>
      </c>
      <c r="R76" s="45">
        <v>2.6803583062060738</v>
      </c>
      <c r="S76" s="45">
        <v>3.4394495987758233</v>
      </c>
    </row>
    <row r="77" spans="1:19">
      <c r="A77" s="88" t="s">
        <v>284</v>
      </c>
      <c r="B77" s="69" t="s">
        <v>117</v>
      </c>
      <c r="C77" s="45">
        <v>0</v>
      </c>
      <c r="D77" s="45">
        <v>0.29646963381830149</v>
      </c>
      <c r="E77" s="45">
        <v>0</v>
      </c>
      <c r="F77" s="45">
        <v>0.64991389060503124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0.15182031275632824</v>
      </c>
      <c r="N77" s="45">
        <v>3.4434962186713491E-2</v>
      </c>
      <c r="O77" s="45">
        <v>0</v>
      </c>
      <c r="P77" s="45">
        <v>0</v>
      </c>
      <c r="Q77" s="45">
        <v>2.2750366949504386E-3</v>
      </c>
      <c r="R77" s="45">
        <v>9.5881245300731166E-2</v>
      </c>
      <c r="S77" s="45">
        <v>1.2307950813620607</v>
      </c>
    </row>
    <row r="78" spans="1:19">
      <c r="A78" s="88" t="s">
        <v>284</v>
      </c>
      <c r="B78" s="69" t="s">
        <v>118</v>
      </c>
      <c r="C78" s="45">
        <v>5.0185214451329202E-2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0.17988811462625831</v>
      </c>
      <c r="N78" s="45">
        <v>0.12783106668514321</v>
      </c>
      <c r="O78" s="45">
        <v>0</v>
      </c>
      <c r="P78" s="45">
        <v>1.1146276327500593E-2</v>
      </c>
      <c r="Q78" s="45">
        <v>0</v>
      </c>
      <c r="R78" s="45">
        <v>2.0240178156510069</v>
      </c>
      <c r="S78" s="45">
        <v>2.393068487741246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6.0775905798169383E-3</v>
      </c>
      <c r="N79" s="45">
        <v>4.9618682154836335E-2</v>
      </c>
      <c r="O79" s="45">
        <v>0</v>
      </c>
      <c r="P79" s="45">
        <v>0</v>
      </c>
      <c r="Q79" s="45">
        <v>5.3049324549378912E-3</v>
      </c>
      <c r="R79" s="45">
        <v>0.70679563151176694</v>
      </c>
      <c r="S79" s="45">
        <v>0.76779683670135057</v>
      </c>
    </row>
    <row r="80" spans="1:19">
      <c r="A80" s="88" t="s">
        <v>284</v>
      </c>
      <c r="B80" s="69" t="s">
        <v>120</v>
      </c>
      <c r="C80" s="45">
        <v>5.0741229621825035E-2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6.8238454294246853E-2</v>
      </c>
      <c r="J80" s="45">
        <v>6.5377546003136163E-3</v>
      </c>
      <c r="K80" s="45">
        <v>0</v>
      </c>
      <c r="L80" s="45">
        <v>4.8855419295806168E-2</v>
      </c>
      <c r="M80" s="45">
        <v>0.10860757836384094</v>
      </c>
      <c r="N80" s="45">
        <v>0.23098315376278133</v>
      </c>
      <c r="O80" s="45">
        <v>0.13846990921633029</v>
      </c>
      <c r="P80" s="45">
        <v>6.1635928227397052E-3</v>
      </c>
      <c r="Q80" s="45">
        <v>2.0127065460337767E-3</v>
      </c>
      <c r="R80" s="45">
        <v>1.7476713464957925</v>
      </c>
      <c r="S80" s="45">
        <v>2.4082811450196999</v>
      </c>
    </row>
    <row r="81" spans="1:19">
      <c r="A81" s="88" t="s">
        <v>284</v>
      </c>
      <c r="B81" s="69" t="s">
        <v>121</v>
      </c>
      <c r="C81" s="45">
        <v>5.0039743715670493E-2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7.4667488636841695E-2</v>
      </c>
      <c r="M81" s="45">
        <v>9.3234110737685505E-3</v>
      </c>
      <c r="N81" s="45">
        <v>1.7718526257340272E-2</v>
      </c>
      <c r="O81" s="45">
        <v>8.5266024409068053E-2</v>
      </c>
      <c r="P81" s="45">
        <v>3.8019303931309256E-3</v>
      </c>
      <c r="Q81" s="45">
        <v>2.6976166290829107E-4</v>
      </c>
      <c r="R81" s="45">
        <v>0.80230604052823651</v>
      </c>
      <c r="S81" s="45">
        <v>1.0433929266769724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2.3208905354619613E-2</v>
      </c>
      <c r="N82" s="45">
        <v>6.8465639991819316E-2</v>
      </c>
      <c r="O82" s="45">
        <v>0</v>
      </c>
      <c r="P82" s="45">
        <v>0</v>
      </c>
      <c r="Q82" s="45">
        <v>1.3178760633881778E-2</v>
      </c>
      <c r="R82" s="45">
        <v>0.82292181452251612</v>
      </c>
      <c r="S82" s="45">
        <v>0.92777512050284372</v>
      </c>
    </row>
    <row r="83" spans="1:19">
      <c r="A83" s="88" t="s">
        <v>284</v>
      </c>
      <c r="B83" s="69" t="s">
        <v>123</v>
      </c>
      <c r="C83" s="45">
        <v>0</v>
      </c>
      <c r="D83" s="45">
        <v>0.18317396556229593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2.4527028587270738E-2</v>
      </c>
      <c r="N83" s="45">
        <v>0.11775095916520772</v>
      </c>
      <c r="O83" s="45">
        <v>0</v>
      </c>
      <c r="P83" s="45">
        <v>3.2471842168554366E-3</v>
      </c>
      <c r="Q83" s="45">
        <v>5.1946411127916647E-3</v>
      </c>
      <c r="R83" s="45">
        <v>0.45963797394603034</v>
      </c>
      <c r="S83" s="45">
        <v>0.79353175259043951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5.9473674946435295E-2</v>
      </c>
      <c r="N84" s="45">
        <v>9.1117765235334325E-2</v>
      </c>
      <c r="O84" s="45">
        <v>0</v>
      </c>
      <c r="P84" s="45">
        <v>0</v>
      </c>
      <c r="Q84" s="45">
        <v>0</v>
      </c>
      <c r="R84" s="45">
        <v>8.5616290801780792E-2</v>
      </c>
      <c r="S84" s="45">
        <v>0.2362077309835513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5.5338635340785203E-2</v>
      </c>
      <c r="N85" s="45">
        <v>3.2998526092062441E-2</v>
      </c>
      <c r="O85" s="45">
        <v>2.7949961231237275E-3</v>
      </c>
      <c r="P85" s="45">
        <v>1.1927836817859916E-3</v>
      </c>
      <c r="Q85" s="45">
        <v>3.0170945746865602E-3</v>
      </c>
      <c r="R85" s="45">
        <v>0.7270586094817304</v>
      </c>
      <c r="S85" s="45">
        <v>0.82240064529418078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3.8295415940347244E-2</v>
      </c>
      <c r="J86" s="45">
        <v>0</v>
      </c>
      <c r="K86" s="45">
        <v>0</v>
      </c>
      <c r="L86" s="45">
        <v>0</v>
      </c>
      <c r="M86" s="45">
        <v>2.8166353834970792E-2</v>
      </c>
      <c r="N86" s="45">
        <v>9.2465828899029212E-2</v>
      </c>
      <c r="O86" s="45">
        <v>0</v>
      </c>
      <c r="P86" s="45">
        <v>6.312347362709525E-3</v>
      </c>
      <c r="Q86" s="45">
        <v>0</v>
      </c>
      <c r="R86" s="45">
        <v>1.4016116702980668</v>
      </c>
      <c r="S86" s="45">
        <v>1.5668516163351285</v>
      </c>
    </row>
    <row r="87" spans="1:19">
      <c r="A87" s="88" t="s">
        <v>284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3.2857472951305589E-2</v>
      </c>
      <c r="M87" s="45">
        <v>0.12286802972304978</v>
      </c>
      <c r="N87" s="45">
        <v>3.8935634157292398E-2</v>
      </c>
      <c r="O87" s="45">
        <v>0</v>
      </c>
      <c r="P87" s="45">
        <v>0</v>
      </c>
      <c r="Q87" s="45">
        <v>4.3394095592954735E-3</v>
      </c>
      <c r="R87" s="45">
        <v>2.0325605857109963E-2</v>
      </c>
      <c r="S87" s="45">
        <v>0.21932615224804408</v>
      </c>
    </row>
    <row r="88" spans="1:19">
      <c r="A88" s="88" t="s">
        <v>284</v>
      </c>
      <c r="B88" s="69" t="s">
        <v>128</v>
      </c>
      <c r="C88" s="45">
        <v>5.0352811263496944E-2</v>
      </c>
      <c r="D88" s="45">
        <v>5.504824121111529E-2</v>
      </c>
      <c r="E88" s="45">
        <v>0</v>
      </c>
      <c r="F88" s="45">
        <v>0</v>
      </c>
      <c r="G88" s="45">
        <v>0</v>
      </c>
      <c r="H88" s="45">
        <v>0</v>
      </c>
      <c r="I88" s="45">
        <v>3.5070952317702631E-2</v>
      </c>
      <c r="J88" s="45">
        <v>0</v>
      </c>
      <c r="K88" s="45">
        <v>1.6197312137185567E-2</v>
      </c>
      <c r="L88" s="45">
        <v>0</v>
      </c>
      <c r="M88" s="45">
        <v>1.1730435251350091E-2</v>
      </c>
      <c r="N88" s="45">
        <v>2.6897845100035234E-2</v>
      </c>
      <c r="O88" s="45">
        <v>0</v>
      </c>
      <c r="P88" s="45">
        <v>5.5098312419376572E-3</v>
      </c>
      <c r="Q88" s="45">
        <v>8.940445617383469E-3</v>
      </c>
      <c r="R88" s="45">
        <v>0.47423571477814619</v>
      </c>
      <c r="S88" s="45">
        <v>0.68398358891835187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5.0411113474759794E-3</v>
      </c>
      <c r="N89" s="45">
        <v>5.1844980643418026E-2</v>
      </c>
      <c r="O89" s="45">
        <v>0</v>
      </c>
      <c r="P89" s="45">
        <v>0</v>
      </c>
      <c r="Q89" s="45">
        <v>4.0746826146456361E-3</v>
      </c>
      <c r="R89" s="45">
        <v>0.46160710209773015</v>
      </c>
      <c r="S89" s="45">
        <v>0.52256787670327753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7.9537602118520567E-2</v>
      </c>
      <c r="I90" s="45">
        <v>5.0644236543963106E-2</v>
      </c>
      <c r="J90" s="45">
        <v>0</v>
      </c>
      <c r="K90" s="45">
        <v>0</v>
      </c>
      <c r="L90" s="45">
        <v>0</v>
      </c>
      <c r="M90" s="45">
        <v>0.12055385468733792</v>
      </c>
      <c r="N90" s="45">
        <v>9.681123841862771E-2</v>
      </c>
      <c r="O90" s="45">
        <v>0</v>
      </c>
      <c r="P90" s="45">
        <v>0</v>
      </c>
      <c r="Q90" s="45">
        <v>0</v>
      </c>
      <c r="R90" s="45">
        <v>0.43308179931355539</v>
      </c>
      <c r="S90" s="45">
        <v>0.78062873108200392</v>
      </c>
    </row>
    <row r="91" spans="1:19">
      <c r="A91" s="88" t="s">
        <v>284</v>
      </c>
      <c r="B91" s="69" t="s">
        <v>131</v>
      </c>
      <c r="C91" s="45">
        <v>7.171393728504194E-2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6.1089095011784E-2</v>
      </c>
      <c r="J91" s="45">
        <v>0</v>
      </c>
      <c r="K91" s="45">
        <v>0</v>
      </c>
      <c r="L91" s="45">
        <v>0</v>
      </c>
      <c r="M91" s="45">
        <v>8.4997064222092078E-3</v>
      </c>
      <c r="N91" s="45">
        <v>0.20899959354747022</v>
      </c>
      <c r="O91" s="45">
        <v>0</v>
      </c>
      <c r="P91" s="45">
        <v>2.1544196516875891E-2</v>
      </c>
      <c r="Q91" s="45">
        <v>1.95338810807133E-4</v>
      </c>
      <c r="R91" s="45">
        <v>0.27771480522035574</v>
      </c>
      <c r="S91" s="45">
        <v>0.6497566728145614</v>
      </c>
    </row>
    <row r="92" spans="1:19">
      <c r="A92" s="88" t="s">
        <v>284</v>
      </c>
      <c r="B92" s="69" t="s">
        <v>132</v>
      </c>
      <c r="C92" s="45">
        <v>0</v>
      </c>
      <c r="D92" s="45">
        <v>0</v>
      </c>
      <c r="E92" s="45">
        <v>0</v>
      </c>
      <c r="F92" s="45">
        <v>1.9979002636764065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0.12577579553671026</v>
      </c>
      <c r="M92" s="45">
        <v>5.474051418016046E-3</v>
      </c>
      <c r="N92" s="45">
        <v>0</v>
      </c>
      <c r="O92" s="45">
        <v>8.4831460115386115E-2</v>
      </c>
      <c r="P92" s="45">
        <v>0</v>
      </c>
      <c r="Q92" s="45">
        <v>0</v>
      </c>
      <c r="R92" s="45">
        <v>7.629478316374616E-3</v>
      </c>
      <c r="S92" s="45">
        <v>2.221611049062858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0.17333185301987442</v>
      </c>
      <c r="N93" s="45">
        <v>0.22271389475622261</v>
      </c>
      <c r="O93" s="45">
        <v>1.2450602120901433E-3</v>
      </c>
      <c r="P93" s="45">
        <v>2.007497134263736E-3</v>
      </c>
      <c r="Q93" s="45">
        <v>6.7269969895543125E-3</v>
      </c>
      <c r="R93" s="45">
        <v>0.54374427568343719</v>
      </c>
      <c r="S93" s="45">
        <v>0.94976957779545046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1.1026348610443009</v>
      </c>
      <c r="H94" s="45">
        <v>0.60359227358163281</v>
      </c>
      <c r="I94" s="45">
        <v>3.405477875420837E-2</v>
      </c>
      <c r="J94" s="45">
        <v>0</v>
      </c>
      <c r="K94" s="45">
        <v>0</v>
      </c>
      <c r="L94" s="45">
        <v>0</v>
      </c>
      <c r="M94" s="45">
        <v>5.0097378343288312E-2</v>
      </c>
      <c r="N94" s="45">
        <v>0.13974148770579475</v>
      </c>
      <c r="O94" s="45">
        <v>0</v>
      </c>
      <c r="P94" s="45">
        <v>1.8016068933737195E-3</v>
      </c>
      <c r="Q94" s="45">
        <v>6.6463518001950439E-3</v>
      </c>
      <c r="R94" s="45">
        <v>2.826145881630282E-2</v>
      </c>
      <c r="S94" s="45">
        <v>1.9668301969390996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2.9810213004317965E-2</v>
      </c>
      <c r="J95" s="45">
        <v>0</v>
      </c>
      <c r="K95" s="45">
        <v>0</v>
      </c>
      <c r="L95" s="45">
        <v>0</v>
      </c>
      <c r="M95" s="45">
        <v>2.8176975165475682E-2</v>
      </c>
      <c r="N95" s="45">
        <v>4.7986572428497354E-2</v>
      </c>
      <c r="O95" s="45">
        <v>0</v>
      </c>
      <c r="P95" s="45">
        <v>0</v>
      </c>
      <c r="Q95" s="45">
        <v>0</v>
      </c>
      <c r="R95" s="45">
        <v>0.90146950101588175</v>
      </c>
      <c r="S95" s="45">
        <v>1.0074432616141848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0.60485405011159799</v>
      </c>
      <c r="I96" s="45">
        <v>0</v>
      </c>
      <c r="J96" s="45">
        <v>0</v>
      </c>
      <c r="K96" s="45">
        <v>0</v>
      </c>
      <c r="L96" s="45">
        <v>0</v>
      </c>
      <c r="M96" s="45">
        <v>4.8044619755113871E-2</v>
      </c>
      <c r="N96" s="45">
        <v>1.4460360858452148E-2</v>
      </c>
      <c r="O96" s="45">
        <v>0</v>
      </c>
      <c r="P96" s="45">
        <v>1.5567407446380299E-2</v>
      </c>
      <c r="Q96" s="45">
        <v>0</v>
      </c>
      <c r="R96" s="45">
        <v>6.548499125030105E-2</v>
      </c>
      <c r="S96" s="45">
        <v>0.74841142942182159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1.2171402309743229E-2</v>
      </c>
      <c r="M97" s="45">
        <v>1.4728792702790372E-2</v>
      </c>
      <c r="N97" s="45">
        <v>3.0093884646545277E-2</v>
      </c>
      <c r="O97" s="45">
        <v>0</v>
      </c>
      <c r="P97" s="45">
        <v>0</v>
      </c>
      <c r="Q97" s="45">
        <v>6.1550260672970925E-3</v>
      </c>
      <c r="R97" s="45">
        <v>1.2344617997655405E-2</v>
      </c>
      <c r="S97" s="45">
        <v>7.5493723724065376E-2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3.7177396155910536E-2</v>
      </c>
      <c r="N98" s="45">
        <v>5.7171503722884154E-2</v>
      </c>
      <c r="O98" s="45">
        <v>0</v>
      </c>
      <c r="P98" s="45">
        <v>1.462999071806359E-2</v>
      </c>
      <c r="Q98" s="45">
        <v>1.976739858834814E-3</v>
      </c>
      <c r="R98" s="45">
        <v>0.61159990919107088</v>
      </c>
      <c r="S98" s="45">
        <v>0.72255553964677688</v>
      </c>
    </row>
    <row r="99" spans="1:19">
      <c r="A99" s="88" t="s">
        <v>284</v>
      </c>
      <c r="B99" s="69" t="s">
        <v>139</v>
      </c>
      <c r="C99" s="45">
        <v>6.872072161554621E-2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0.17750135853642224</v>
      </c>
      <c r="N99" s="45">
        <v>0</v>
      </c>
      <c r="O99" s="45">
        <v>0.14636599343591894</v>
      </c>
      <c r="P99" s="45">
        <v>2.5528515920573147E-3</v>
      </c>
      <c r="Q99" s="45">
        <v>0</v>
      </c>
      <c r="R99" s="45">
        <v>0.28422308115823114</v>
      </c>
      <c r="S99" s="45">
        <v>0.67936400633817584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1.9829001932652801E-2</v>
      </c>
      <c r="N100" s="45">
        <v>6.3235579671143682E-2</v>
      </c>
      <c r="O100" s="45">
        <v>0</v>
      </c>
      <c r="P100" s="45">
        <v>0</v>
      </c>
      <c r="Q100" s="45">
        <v>7.9093040983331531E-4</v>
      </c>
      <c r="R100" s="45">
        <v>0.24718875287834408</v>
      </c>
      <c r="S100" s="45">
        <v>0.33104426489194339</v>
      </c>
    </row>
    <row r="101" spans="1:19">
      <c r="A101" s="88" t="s">
        <v>284</v>
      </c>
      <c r="B101" s="69" t="s">
        <v>141</v>
      </c>
      <c r="C101" s="45">
        <v>3.6655888886878096E-2</v>
      </c>
      <c r="D101" s="45">
        <v>0.17539859889535991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7.2434146267230659E-4</v>
      </c>
      <c r="N101" s="45">
        <v>4.8541187739369107E-2</v>
      </c>
      <c r="O101" s="45">
        <v>0</v>
      </c>
      <c r="P101" s="45">
        <v>0</v>
      </c>
      <c r="Q101" s="45">
        <v>0</v>
      </c>
      <c r="R101" s="45">
        <v>6.3172960588161686E-2</v>
      </c>
      <c r="S101" s="45">
        <v>0.32449297757244722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0.41171054763958637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5.2153783298113154E-2</v>
      </c>
      <c r="N102" s="45">
        <v>2.4594311145218484E-2</v>
      </c>
      <c r="O102" s="45">
        <v>0</v>
      </c>
      <c r="P102" s="45">
        <v>9.8586059850127583E-3</v>
      </c>
      <c r="Q102" s="45">
        <v>0</v>
      </c>
      <c r="R102" s="45">
        <v>3.4032229369373113E-2</v>
      </c>
      <c r="S102" s="45">
        <v>0.53234947743729322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1.0310256316039101</v>
      </c>
      <c r="H103" s="45">
        <v>0</v>
      </c>
      <c r="I103" s="45">
        <v>0</v>
      </c>
      <c r="J103" s="45">
        <v>0</v>
      </c>
      <c r="K103" s="45">
        <v>0</v>
      </c>
      <c r="L103" s="45">
        <v>0.11062313542681834</v>
      </c>
      <c r="M103" s="45">
        <v>3.4997435731209947E-3</v>
      </c>
      <c r="N103" s="45">
        <v>1.1661916860566279E-2</v>
      </c>
      <c r="O103" s="45">
        <v>4.9842074993922125E-5</v>
      </c>
      <c r="P103" s="45">
        <v>0</v>
      </c>
      <c r="Q103" s="45">
        <v>2.4389746019330971E-3</v>
      </c>
      <c r="R103" s="45">
        <v>0.15280323205915636</v>
      </c>
      <c r="S103" s="45">
        <v>1.3121024762004936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0.99290831922278855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6.0138654260007307E-2</v>
      </c>
      <c r="N104" s="45">
        <v>5.0003969561696948E-2</v>
      </c>
      <c r="O104" s="45">
        <v>0</v>
      </c>
      <c r="P104" s="45">
        <v>0</v>
      </c>
      <c r="Q104" s="45">
        <v>0</v>
      </c>
      <c r="R104" s="45">
        <v>4.0953337630796227E-2</v>
      </c>
      <c r="S104" s="45">
        <v>1.1440042806752899</v>
      </c>
    </row>
    <row r="105" spans="1:19">
      <c r="A105" s="88" t="s">
        <v>284</v>
      </c>
      <c r="B105" s="69" t="s">
        <v>145</v>
      </c>
      <c r="C105" s="45">
        <v>4.7821481318977566E-2</v>
      </c>
      <c r="D105" s="45">
        <v>0</v>
      </c>
      <c r="E105" s="45">
        <v>0</v>
      </c>
      <c r="F105" s="45">
        <v>0</v>
      </c>
      <c r="G105" s="45">
        <v>0</v>
      </c>
      <c r="H105" s="45">
        <v>0.75431577146540008</v>
      </c>
      <c r="I105" s="45">
        <v>3.2149041085322683E-2</v>
      </c>
      <c r="J105" s="45">
        <v>1.5222640508380268E-2</v>
      </c>
      <c r="K105" s="45">
        <v>0</v>
      </c>
      <c r="L105" s="45">
        <v>0</v>
      </c>
      <c r="M105" s="45">
        <v>7.8649156098878237E-2</v>
      </c>
      <c r="N105" s="45">
        <v>5.280174450096986E-2</v>
      </c>
      <c r="O105" s="45">
        <v>0</v>
      </c>
      <c r="P105" s="45">
        <v>0</v>
      </c>
      <c r="Q105" s="45">
        <v>3.4666816866233685E-3</v>
      </c>
      <c r="R105" s="45">
        <v>7.6668257925703642E-2</v>
      </c>
      <c r="S105" s="45">
        <v>1.0610947745902592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4.6026601465794847E-2</v>
      </c>
      <c r="M106" s="45">
        <v>2.3550975180484102E-3</v>
      </c>
      <c r="N106" s="45">
        <v>4.3149000527717973E-2</v>
      </c>
      <c r="O106" s="45">
        <v>3.4954025400110167E-3</v>
      </c>
      <c r="P106" s="45">
        <v>0</v>
      </c>
      <c r="Q106" s="45">
        <v>0</v>
      </c>
      <c r="R106" s="45">
        <v>0.10448786496036178</v>
      </c>
      <c r="S106" s="45">
        <v>0.19951396701191015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0.70800222355438791</v>
      </c>
      <c r="I107" s="45">
        <v>0</v>
      </c>
      <c r="J107" s="45">
        <v>0</v>
      </c>
      <c r="K107" s="45">
        <v>0</v>
      </c>
      <c r="L107" s="45">
        <v>0</v>
      </c>
      <c r="M107" s="45">
        <v>0.15093960530604278</v>
      </c>
      <c r="N107" s="45">
        <v>7.3710061897995338E-2</v>
      </c>
      <c r="O107" s="45">
        <v>6.3807936484046035E-3</v>
      </c>
      <c r="P107" s="45">
        <v>0</v>
      </c>
      <c r="Q107" s="45">
        <v>2.0506798297587059E-3</v>
      </c>
      <c r="R107" s="45">
        <v>2.1100619741787341E-3</v>
      </c>
      <c r="S107" s="45">
        <v>0.94319342621076885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4.9455663021875651E-3</v>
      </c>
      <c r="N108" s="45">
        <v>0</v>
      </c>
      <c r="O108" s="45">
        <v>0</v>
      </c>
      <c r="P108" s="45">
        <v>0</v>
      </c>
      <c r="Q108" s="45">
        <v>3.5718633037785663E-3</v>
      </c>
      <c r="R108" s="45">
        <v>9.8492738147797354E-3</v>
      </c>
      <c r="S108" s="45">
        <v>1.8366703420753083E-2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9.2376100085136414E-3</v>
      </c>
      <c r="N109" s="45">
        <v>3.8345461788329871E-2</v>
      </c>
      <c r="O109" s="45">
        <v>8.078508457429634E-2</v>
      </c>
      <c r="P109" s="45">
        <v>7.2447143556436666E-4</v>
      </c>
      <c r="Q109" s="45">
        <v>0</v>
      </c>
      <c r="R109" s="45">
        <v>0.16966634920993329</v>
      </c>
      <c r="S109" s="45">
        <v>0.29875897701666077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8.062386091540516E-3</v>
      </c>
      <c r="L110" s="45">
        <v>0.22201125496853846</v>
      </c>
      <c r="M110" s="45">
        <v>7.5012814572990472E-2</v>
      </c>
      <c r="N110" s="45">
        <v>2.3481689443331177E-2</v>
      </c>
      <c r="O110" s="45">
        <v>0</v>
      </c>
      <c r="P110" s="45">
        <v>0</v>
      </c>
      <c r="Q110" s="45">
        <v>0</v>
      </c>
      <c r="R110" s="45">
        <v>0</v>
      </c>
      <c r="S110" s="45">
        <v>0.3285681450764173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0.45175879853713496</v>
      </c>
      <c r="G111" s="45">
        <v>0</v>
      </c>
      <c r="H111" s="45">
        <v>0.62107167474460567</v>
      </c>
      <c r="I111" s="45">
        <v>0</v>
      </c>
      <c r="J111" s="45">
        <v>0</v>
      </c>
      <c r="K111" s="45">
        <v>0</v>
      </c>
      <c r="L111" s="45">
        <v>0</v>
      </c>
      <c r="M111" s="45">
        <v>2.0108964955516839E-2</v>
      </c>
      <c r="N111" s="45">
        <v>8.609076303708374E-2</v>
      </c>
      <c r="O111" s="45">
        <v>0</v>
      </c>
      <c r="P111" s="45">
        <v>1.1571041961256023E-2</v>
      </c>
      <c r="Q111" s="45">
        <v>4.5187076325098607E-3</v>
      </c>
      <c r="R111" s="45">
        <v>4.1384128891309047E-2</v>
      </c>
      <c r="S111" s="45">
        <v>1.2365040797593849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8.9171145928279849E-3</v>
      </c>
      <c r="L112" s="45">
        <v>0</v>
      </c>
      <c r="M112" s="45">
        <v>1.9126092658806826E-2</v>
      </c>
      <c r="N112" s="45">
        <v>1.2361837451345892E-2</v>
      </c>
      <c r="O112" s="45">
        <v>0</v>
      </c>
      <c r="P112" s="45">
        <v>1.1378663136578426E-2</v>
      </c>
      <c r="Q112" s="45">
        <v>4.8747934546726213E-3</v>
      </c>
      <c r="R112" s="45">
        <v>0</v>
      </c>
      <c r="S112" s="45">
        <v>5.6658501294265307E-2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8.2906287902733619E-3</v>
      </c>
      <c r="L113" s="45">
        <v>0</v>
      </c>
      <c r="M113" s="45">
        <v>3.56322578969408E-2</v>
      </c>
      <c r="N113" s="45">
        <v>0</v>
      </c>
      <c r="O113" s="45">
        <v>0</v>
      </c>
      <c r="P113" s="45">
        <v>8.3202154010902918E-4</v>
      </c>
      <c r="Q113" s="45">
        <v>0</v>
      </c>
      <c r="R113" s="45">
        <v>7.0487738802285094E-2</v>
      </c>
      <c r="S113" s="45">
        <v>0.11524264702958931</v>
      </c>
    </row>
    <row r="114" spans="1:19">
      <c r="A114" s="88" t="s">
        <v>284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0.98022361003916458</v>
      </c>
      <c r="H114" s="45">
        <v>0.68202321958356293</v>
      </c>
      <c r="I114" s="45">
        <v>0</v>
      </c>
      <c r="J114" s="45">
        <v>0</v>
      </c>
      <c r="K114" s="45">
        <v>0</v>
      </c>
      <c r="L114" s="45">
        <v>0</v>
      </c>
      <c r="M114" s="45">
        <v>4.696037350875315E-4</v>
      </c>
      <c r="N114" s="45">
        <v>1.5322103364972861E-2</v>
      </c>
      <c r="O114" s="45">
        <v>0</v>
      </c>
      <c r="P114" s="45">
        <v>0</v>
      </c>
      <c r="Q114" s="45">
        <v>2.9443312411971678E-3</v>
      </c>
      <c r="R114" s="45">
        <v>0.32192519839971112</v>
      </c>
      <c r="S114" s="45">
        <v>2.0029080663636876</v>
      </c>
    </row>
    <row r="115" spans="1:19">
      <c r="A115" s="88" t="s">
        <v>284</v>
      </c>
      <c r="B115" s="69" t="s">
        <v>155</v>
      </c>
      <c r="C115" s="45">
        <v>4.7823155328549083E-2</v>
      </c>
      <c r="D115" s="45">
        <v>0</v>
      </c>
      <c r="E115" s="45">
        <v>0</v>
      </c>
      <c r="F115" s="45">
        <v>1.5331790197159219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1.0648850252739095E-3</v>
      </c>
      <c r="N115" s="45">
        <v>0</v>
      </c>
      <c r="O115" s="45">
        <v>0</v>
      </c>
      <c r="P115" s="45">
        <v>1.1514163464505567E-2</v>
      </c>
      <c r="Q115" s="45">
        <v>0</v>
      </c>
      <c r="R115" s="45">
        <v>8.6907364816113386E-4</v>
      </c>
      <c r="S115" s="45">
        <v>1.5944502971824477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0.13574495305225298</v>
      </c>
      <c r="I116" s="45">
        <v>0</v>
      </c>
      <c r="J116" s="45">
        <v>0</v>
      </c>
      <c r="K116" s="45">
        <v>8.0103937016471199E-3</v>
      </c>
      <c r="L116" s="45">
        <v>0</v>
      </c>
      <c r="M116" s="45">
        <v>0.10404690563586083</v>
      </c>
      <c r="N116" s="45">
        <v>5.5422525931551725E-2</v>
      </c>
      <c r="O116" s="45">
        <v>0</v>
      </c>
      <c r="P116" s="45">
        <v>0</v>
      </c>
      <c r="Q116" s="45">
        <v>0</v>
      </c>
      <c r="R116" s="45">
        <v>2.1064004161587491E-2</v>
      </c>
      <c r="S116" s="45">
        <v>0.32428878248288129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1.4912356725797178</v>
      </c>
      <c r="G117" s="45">
        <v>0.57544154149501381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3.8791181420263499E-3</v>
      </c>
      <c r="O117" s="45">
        <v>0</v>
      </c>
      <c r="P117" s="45">
        <v>0</v>
      </c>
      <c r="Q117" s="45">
        <v>0</v>
      </c>
      <c r="R117" s="45">
        <v>0.16370376072400461</v>
      </c>
      <c r="S117" s="45">
        <v>2.2342600929407581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7.7487271984217898E-3</v>
      </c>
      <c r="N118" s="45">
        <v>0</v>
      </c>
      <c r="O118" s="45">
        <v>0</v>
      </c>
      <c r="P118" s="45">
        <v>0</v>
      </c>
      <c r="Q118" s="45">
        <v>7.3430640164007799E-3</v>
      </c>
      <c r="R118" s="45">
        <v>0</v>
      </c>
      <c r="S118" s="45">
        <v>1.5091791214842942E-2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9.15774377048377E-3</v>
      </c>
      <c r="L119" s="45">
        <v>0</v>
      </c>
      <c r="M119" s="45">
        <v>4.0281593931279502E-4</v>
      </c>
      <c r="N119" s="45">
        <v>7.5022352659024349E-3</v>
      </c>
      <c r="O119" s="45">
        <v>0</v>
      </c>
      <c r="P119" s="45">
        <v>0</v>
      </c>
      <c r="Q119" s="45">
        <v>0</v>
      </c>
      <c r="R119" s="45">
        <v>0.26168811829677452</v>
      </c>
      <c r="S119" s="45">
        <v>0.27875091327246082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1.1833057654708767E-3</v>
      </c>
      <c r="N120" s="45">
        <v>1.5568372875325309E-3</v>
      </c>
      <c r="O120" s="45">
        <v>4.9130788259965641E-3</v>
      </c>
      <c r="P120" s="45">
        <v>0</v>
      </c>
      <c r="Q120" s="45">
        <v>0</v>
      </c>
      <c r="R120" s="45">
        <v>0</v>
      </c>
      <c r="S120" s="45">
        <v>7.653221878996419E-3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1.3819680689881899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7.2241645540671584E-4</v>
      </c>
      <c r="N121" s="45">
        <v>1.7222522359643833E-2</v>
      </c>
      <c r="O121" s="45">
        <v>7.3465319709020704E-4</v>
      </c>
      <c r="P121" s="45">
        <v>0</v>
      </c>
      <c r="Q121" s="45">
        <v>1.5527693358327599E-4</v>
      </c>
      <c r="R121" s="45">
        <v>0</v>
      </c>
      <c r="S121" s="45">
        <v>1.4008029379338893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5.4413786784148037E-3</v>
      </c>
      <c r="K122" s="45">
        <v>6.7919102480104021E-3</v>
      </c>
      <c r="L122" s="45">
        <v>3.1021512999378942E-2</v>
      </c>
      <c r="M122" s="45">
        <v>6.3816536953709146E-4</v>
      </c>
      <c r="N122" s="45">
        <v>6.415062276980521E-3</v>
      </c>
      <c r="O122" s="45">
        <v>0</v>
      </c>
      <c r="P122" s="45">
        <v>9.87451875114842E-4</v>
      </c>
      <c r="Q122" s="45">
        <v>0</v>
      </c>
      <c r="R122" s="45">
        <v>1.6753490083942779E-3</v>
      </c>
      <c r="S122" s="45">
        <v>5.2970830455848272E-2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0.64406375147009953</v>
      </c>
      <c r="I123" s="45">
        <v>0</v>
      </c>
      <c r="J123" s="45">
        <v>0</v>
      </c>
      <c r="K123" s="45">
        <v>0</v>
      </c>
      <c r="L123" s="45">
        <v>3.3263825689629378E-2</v>
      </c>
      <c r="M123" s="45">
        <v>2.23235534554167E-3</v>
      </c>
      <c r="N123" s="45">
        <v>1.8340739068704259E-2</v>
      </c>
      <c r="O123" s="45">
        <v>0</v>
      </c>
      <c r="P123" s="45">
        <v>0</v>
      </c>
      <c r="Q123" s="45">
        <v>0</v>
      </c>
      <c r="R123" s="45">
        <v>4.0807092806375067E-2</v>
      </c>
      <c r="S123" s="45">
        <v>0.73870776438033658</v>
      </c>
    </row>
    <row r="124" spans="1:19">
      <c r="A124" s="88" t="s">
        <v>284</v>
      </c>
      <c r="B124" s="69" t="s">
        <v>164</v>
      </c>
      <c r="C124" s="45">
        <v>0</v>
      </c>
      <c r="D124" s="45">
        <v>0.16777119410834151</v>
      </c>
      <c r="E124" s="45">
        <v>0</v>
      </c>
      <c r="F124" s="45">
        <v>0</v>
      </c>
      <c r="G124" s="45">
        <v>0</v>
      </c>
      <c r="H124" s="45">
        <v>0</v>
      </c>
      <c r="I124" s="45">
        <v>7.5340978809528281E-3</v>
      </c>
      <c r="J124" s="45">
        <v>0</v>
      </c>
      <c r="K124" s="45">
        <v>0</v>
      </c>
      <c r="L124" s="45">
        <v>0</v>
      </c>
      <c r="M124" s="45">
        <v>1.0304107300691534E-2</v>
      </c>
      <c r="N124" s="45">
        <v>2.2584031096428703E-3</v>
      </c>
      <c r="O124" s="45">
        <v>0</v>
      </c>
      <c r="P124" s="45">
        <v>9.9228352731934866E-3</v>
      </c>
      <c r="Q124" s="45">
        <v>3.3021880864597675E-5</v>
      </c>
      <c r="R124" s="45">
        <v>0.26441520066750002</v>
      </c>
      <c r="S124" s="45">
        <v>0.46223886022119132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3.6973872937400287E-3</v>
      </c>
      <c r="N125" s="45">
        <v>2.8012546811674532E-2</v>
      </c>
      <c r="O125" s="45">
        <v>0</v>
      </c>
      <c r="P125" s="45">
        <v>2.7664053998773253E-2</v>
      </c>
      <c r="Q125" s="45">
        <v>1.9867830777182127E-3</v>
      </c>
      <c r="R125" s="45">
        <v>0.20078149576251292</v>
      </c>
      <c r="S125" s="45">
        <v>0.2621422669444371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0.60176790580575812</v>
      </c>
      <c r="H126" s="45">
        <v>0</v>
      </c>
      <c r="I126" s="45">
        <v>0</v>
      </c>
      <c r="J126" s="45">
        <v>0</v>
      </c>
      <c r="K126" s="45">
        <v>0</v>
      </c>
      <c r="L126" s="45">
        <v>3.0923892463583513E-2</v>
      </c>
      <c r="M126" s="45">
        <v>5.3644624786741701E-6</v>
      </c>
      <c r="N126" s="45">
        <v>0</v>
      </c>
      <c r="O126" s="45">
        <v>7.9265360133744078E-2</v>
      </c>
      <c r="P126" s="45">
        <v>1.2508714398079546E-3</v>
      </c>
      <c r="Q126" s="45">
        <v>0</v>
      </c>
      <c r="R126" s="45">
        <v>0.4237504070759428</v>
      </c>
      <c r="S126" s="45">
        <v>1.136963801381313</v>
      </c>
    </row>
    <row r="127" spans="1:19">
      <c r="A127" s="88" t="s">
        <v>284</v>
      </c>
      <c r="B127" s="69" t="s">
        <v>167</v>
      </c>
      <c r="C127" s="45">
        <v>0</v>
      </c>
      <c r="D127" s="45">
        <v>0.16420485693593712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3.1256003343481442E-2</v>
      </c>
      <c r="M127" s="45">
        <v>2.3264107463800698E-2</v>
      </c>
      <c r="N127" s="45">
        <v>1.4982753230263768E-4</v>
      </c>
      <c r="O127" s="45">
        <v>0</v>
      </c>
      <c r="P127" s="45">
        <v>1.3080589998739733E-2</v>
      </c>
      <c r="Q127" s="45">
        <v>0</v>
      </c>
      <c r="R127" s="45">
        <v>0.23836793719810601</v>
      </c>
      <c r="S127" s="45">
        <v>0.47032332247238173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2.8973015288857624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2.3923991086032714E-2</v>
      </c>
      <c r="N128" s="45">
        <v>8.8431407775377835E-3</v>
      </c>
      <c r="O128" s="45">
        <v>0</v>
      </c>
      <c r="P128" s="45">
        <v>0</v>
      </c>
      <c r="Q128" s="45">
        <v>0</v>
      </c>
      <c r="R128" s="45">
        <v>1.1363657166640451E-2</v>
      </c>
      <c r="S128" s="45">
        <v>2.941432317915968</v>
      </c>
    </row>
    <row r="129" spans="1:19">
      <c r="A129" s="88" t="s">
        <v>284</v>
      </c>
      <c r="B129" s="69" t="s">
        <v>169</v>
      </c>
      <c r="C129" s="45">
        <v>5.8373678681614249E-2</v>
      </c>
      <c r="D129" s="45">
        <v>0</v>
      </c>
      <c r="E129" s="45">
        <v>0</v>
      </c>
      <c r="F129" s="45">
        <v>0</v>
      </c>
      <c r="G129" s="45">
        <v>0.94989600376482741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1.0482625015395541E-4</v>
      </c>
      <c r="N129" s="45">
        <v>6.1516776914980476E-2</v>
      </c>
      <c r="O129" s="45">
        <v>0</v>
      </c>
      <c r="P129" s="45">
        <v>0</v>
      </c>
      <c r="Q129" s="45">
        <v>0</v>
      </c>
      <c r="R129" s="45">
        <v>7.7075010928382426E-2</v>
      </c>
      <c r="S129" s="45">
        <v>1.1469662965399436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2.8678987993460692E-2</v>
      </c>
      <c r="J130" s="45">
        <v>0</v>
      </c>
      <c r="K130" s="45">
        <v>0</v>
      </c>
      <c r="L130" s="45">
        <v>0.17336362606271694</v>
      </c>
      <c r="M130" s="45">
        <v>3.2647847202920133E-3</v>
      </c>
      <c r="N130" s="45">
        <v>5.6233264689939944E-3</v>
      </c>
      <c r="O130" s="45">
        <v>9.9781102831167368E-2</v>
      </c>
      <c r="P130" s="45">
        <v>0</v>
      </c>
      <c r="Q130" s="45">
        <v>0</v>
      </c>
      <c r="R130" s="45">
        <v>0.17172447178622008</v>
      </c>
      <c r="S130" s="45">
        <v>0.48243629986285441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4.8851550718680414E-3</v>
      </c>
      <c r="O131" s="45">
        <v>0</v>
      </c>
      <c r="P131" s="45">
        <v>3.699469773026598E-3</v>
      </c>
      <c r="Q131" s="45">
        <v>0</v>
      </c>
      <c r="R131" s="45">
        <v>5.1527895929424972E-2</v>
      </c>
      <c r="S131" s="45">
        <v>6.0112520774339373E-2</v>
      </c>
    </row>
    <row r="132" spans="1:19">
      <c r="A132" s="88" t="s">
        <v>284</v>
      </c>
      <c r="B132" s="69" t="s">
        <v>172</v>
      </c>
      <c r="C132" s="45">
        <v>0</v>
      </c>
      <c r="D132" s="45">
        <v>0.11124990656167189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3.6740280256130964E-2</v>
      </c>
      <c r="Q132" s="45">
        <v>0</v>
      </c>
      <c r="R132" s="45">
        <v>4.2850080024408044E-3</v>
      </c>
      <c r="S132" s="45">
        <v>0.15227519482021989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1.5110416271086038</v>
      </c>
      <c r="H133" s="45">
        <v>3.8349830072185398E-2</v>
      </c>
      <c r="I133" s="45">
        <v>0</v>
      </c>
      <c r="J133" s="45">
        <v>0</v>
      </c>
      <c r="K133" s="45">
        <v>0</v>
      </c>
      <c r="L133" s="45">
        <v>0</v>
      </c>
      <c r="M133" s="45">
        <v>2.1903146217061575E-3</v>
      </c>
      <c r="N133" s="45">
        <v>0</v>
      </c>
      <c r="O133" s="45">
        <v>0</v>
      </c>
      <c r="P133" s="45">
        <v>0</v>
      </c>
      <c r="Q133" s="45">
        <v>5.0952569580911544E-3</v>
      </c>
      <c r="R133" s="45">
        <v>0.38779404105433457</v>
      </c>
      <c r="S133" s="45">
        <v>1.9444710698149379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0.34696400783720094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1.1369938742368468E-2</v>
      </c>
      <c r="N134" s="45">
        <v>1.3667294459853707E-3</v>
      </c>
      <c r="O134" s="45">
        <v>0</v>
      </c>
      <c r="P134" s="45">
        <v>1.5419304777247733E-3</v>
      </c>
      <c r="Q134" s="45">
        <v>0</v>
      </c>
      <c r="R134" s="45">
        <v>0</v>
      </c>
      <c r="S134" s="45">
        <v>0.3612426065032821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0.77750588468639492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1.1014434792263383E-2</v>
      </c>
      <c r="M135" s="45">
        <v>5.7510756595675616E-3</v>
      </c>
      <c r="N135" s="45">
        <v>1.2881298371425487E-4</v>
      </c>
      <c r="O135" s="45">
        <v>0</v>
      </c>
      <c r="P135" s="45">
        <v>0</v>
      </c>
      <c r="Q135" s="45">
        <v>0</v>
      </c>
      <c r="R135" s="45">
        <v>0.16422530986864103</v>
      </c>
      <c r="S135" s="45">
        <v>0.95862551799055495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3.1102205090661084E-2</v>
      </c>
      <c r="M136" s="45">
        <v>1.0038161752490282E-4</v>
      </c>
      <c r="N136" s="45">
        <v>4.6221719493355629E-2</v>
      </c>
      <c r="O136" s="45">
        <v>1.271001993162324E-3</v>
      </c>
      <c r="P136" s="45">
        <v>0</v>
      </c>
      <c r="Q136" s="45">
        <v>0</v>
      </c>
      <c r="R136" s="45">
        <v>0</v>
      </c>
      <c r="S136" s="45">
        <v>7.8695308194710378E-2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0.14605820925148638</v>
      </c>
      <c r="M137" s="45">
        <v>8.2869708703547929E-3</v>
      </c>
      <c r="N137" s="45">
        <v>0</v>
      </c>
      <c r="O137" s="45">
        <v>7.4059575356291374E-2</v>
      </c>
      <c r="P137" s="45">
        <v>0</v>
      </c>
      <c r="Q137" s="45">
        <v>0</v>
      </c>
      <c r="R137" s="45">
        <v>4.3232351524693513E-2</v>
      </c>
      <c r="S137" s="45">
        <v>0.2716371070028174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5.7273455774282667E-3</v>
      </c>
      <c r="N138" s="45">
        <v>0</v>
      </c>
      <c r="O138" s="45">
        <v>3.4228046214115349E-3</v>
      </c>
      <c r="P138" s="45">
        <v>0</v>
      </c>
      <c r="Q138" s="45">
        <v>0</v>
      </c>
      <c r="R138" s="45">
        <v>0.30718745693046401</v>
      </c>
      <c r="S138" s="45">
        <v>0.3163376071292987</v>
      </c>
    </row>
    <row r="139" spans="1:19">
      <c r="A139" s="88" t="s">
        <v>284</v>
      </c>
      <c r="B139" s="69" t="s">
        <v>179</v>
      </c>
      <c r="C139" s="45">
        <v>4.2844618077982344E-2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1.1147218219988986E-3</v>
      </c>
      <c r="N139" s="45">
        <v>1.4481247902509153E-4</v>
      </c>
      <c r="O139" s="45">
        <v>0</v>
      </c>
      <c r="P139" s="45">
        <v>6.7065232422949261E-3</v>
      </c>
      <c r="Q139" s="45">
        <v>0</v>
      </c>
      <c r="R139" s="45">
        <v>6.4261680391197729E-2</v>
      </c>
      <c r="S139" s="45">
        <v>0.11507235601251864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5.4738396574549597E-5</v>
      </c>
      <c r="N140" s="45">
        <v>4.5420319667033304E-2</v>
      </c>
      <c r="O140" s="45">
        <v>0</v>
      </c>
      <c r="P140" s="45">
        <v>1.1481062808960107E-3</v>
      </c>
      <c r="Q140" s="45">
        <v>1.7240657556936712E-3</v>
      </c>
      <c r="R140" s="45">
        <v>4.6367860091862667E-3</v>
      </c>
      <c r="S140" s="45">
        <v>5.2984016109405729E-2</v>
      </c>
    </row>
    <row r="141" spans="1:19">
      <c r="A141" s="88" t="s">
        <v>284</v>
      </c>
      <c r="B141" s="69" t="s">
        <v>181</v>
      </c>
      <c r="C141" s="45">
        <v>1.5704689083084755E-2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8.6853939597332924E-3</v>
      </c>
      <c r="L141" s="45">
        <v>0</v>
      </c>
      <c r="M141" s="45">
        <v>2.6573422371409805E-3</v>
      </c>
      <c r="N141" s="45">
        <v>2.462173467598916E-4</v>
      </c>
      <c r="O141" s="45">
        <v>0</v>
      </c>
      <c r="P141" s="45">
        <v>0</v>
      </c>
      <c r="Q141" s="45">
        <v>0</v>
      </c>
      <c r="R141" s="45">
        <v>8.0383997161419529E-3</v>
      </c>
      <c r="S141" s="45">
        <v>3.5332042342844261E-2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0.58011147335223967</v>
      </c>
      <c r="I142" s="45">
        <v>0</v>
      </c>
      <c r="J142" s="45">
        <v>0</v>
      </c>
      <c r="K142" s="45">
        <v>0</v>
      </c>
      <c r="L142" s="45">
        <v>0</v>
      </c>
      <c r="M142" s="45">
        <v>1.9161960967828406E-3</v>
      </c>
      <c r="N142" s="45">
        <v>3.5312137116467746E-2</v>
      </c>
      <c r="O142" s="45">
        <v>0</v>
      </c>
      <c r="P142" s="45">
        <v>0</v>
      </c>
      <c r="Q142" s="45">
        <v>0</v>
      </c>
      <c r="R142" s="45">
        <v>0.38872587842359962</v>
      </c>
      <c r="S142" s="45">
        <v>1.0060656849890677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8.5070581688275262E-3</v>
      </c>
      <c r="K143" s="45">
        <v>0</v>
      </c>
      <c r="L143" s="45">
        <v>1.6755534083529255E-2</v>
      </c>
      <c r="M143" s="45">
        <v>4.6587306662253525E-3</v>
      </c>
      <c r="N143" s="45">
        <v>5.5289117050874026E-3</v>
      </c>
      <c r="O143" s="45">
        <v>0</v>
      </c>
      <c r="P143" s="45">
        <v>0</v>
      </c>
      <c r="Q143" s="45">
        <v>9.0243085449009941E-4</v>
      </c>
      <c r="R143" s="45">
        <v>4.2924227461128339E-2</v>
      </c>
      <c r="S143" s="45">
        <v>7.9276892939304844E-2</v>
      </c>
    </row>
    <row r="144" spans="1:19">
      <c r="A144" s="88" t="s">
        <v>284</v>
      </c>
      <c r="B144" s="69" t="s">
        <v>184</v>
      </c>
      <c r="C144" s="45">
        <v>0</v>
      </c>
      <c r="D144" s="45">
        <v>0.2049582763403861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5.3252508198315951E-3</v>
      </c>
      <c r="N144" s="45">
        <v>0</v>
      </c>
      <c r="O144" s="45">
        <v>0</v>
      </c>
      <c r="P144" s="45">
        <v>0</v>
      </c>
      <c r="Q144" s="45">
        <v>0</v>
      </c>
      <c r="R144" s="45">
        <v>0.8505947947974164</v>
      </c>
      <c r="S144" s="45">
        <v>1.060878321957631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1.2130766478248844E-3</v>
      </c>
      <c r="N145" s="45">
        <v>2.5436724767802232E-3</v>
      </c>
      <c r="O145" s="45">
        <v>0</v>
      </c>
      <c r="P145" s="45">
        <v>1.1858786418787681E-2</v>
      </c>
      <c r="Q145" s="45">
        <v>4.0756082709687003E-3</v>
      </c>
      <c r="R145" s="45">
        <v>9.357987738525253E-3</v>
      </c>
      <c r="S145" s="45">
        <v>2.9049131552881136E-2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1.0090604074408205E-2</v>
      </c>
      <c r="O146" s="45">
        <v>0</v>
      </c>
      <c r="P146" s="45">
        <v>1.352822325857872E-3</v>
      </c>
      <c r="Q146" s="45">
        <v>1.5325286888062672E-4</v>
      </c>
      <c r="R146" s="45">
        <v>3.65215758177726E-2</v>
      </c>
      <c r="S146" s="45">
        <v>4.8118255086905037E-2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7.5737822381142905E-2</v>
      </c>
      <c r="I147" s="45">
        <v>0</v>
      </c>
      <c r="J147" s="45">
        <v>0</v>
      </c>
      <c r="K147" s="45">
        <v>0</v>
      </c>
      <c r="L147" s="45">
        <v>0</v>
      </c>
      <c r="M147" s="45">
        <v>1.3058810634005269E-2</v>
      </c>
      <c r="N147" s="45">
        <v>5.2335767976216196E-2</v>
      </c>
      <c r="O147" s="45">
        <v>0</v>
      </c>
      <c r="P147" s="45">
        <v>2.8784172914302353E-3</v>
      </c>
      <c r="Q147" s="45">
        <v>0</v>
      </c>
      <c r="R147" s="45">
        <v>0.93783526606148371</v>
      </c>
      <c r="S147" s="45">
        <v>1.0818460843442779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1.8666544431789757E-2</v>
      </c>
      <c r="K148" s="45">
        <v>0</v>
      </c>
      <c r="L148" s="45">
        <v>0</v>
      </c>
      <c r="M148" s="45">
        <v>6.8039401457662407E-3</v>
      </c>
      <c r="N148" s="45">
        <v>3.9362246891765373E-2</v>
      </c>
      <c r="O148" s="45">
        <v>0</v>
      </c>
      <c r="P148" s="45">
        <v>2.717542346118984E-4</v>
      </c>
      <c r="Q148" s="45">
        <v>7.7058998225227326E-3</v>
      </c>
      <c r="R148" s="45">
        <v>0.17376493655194736</v>
      </c>
      <c r="S148" s="45">
        <v>0.24657532207839949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1.2279971301699666E-2</v>
      </c>
      <c r="L149" s="45">
        <v>0</v>
      </c>
      <c r="M149" s="45">
        <v>7.3143293974631263E-4</v>
      </c>
      <c r="N149" s="45">
        <v>8.3594212645305532E-2</v>
      </c>
      <c r="O149" s="45">
        <v>0</v>
      </c>
      <c r="P149" s="45">
        <v>0</v>
      </c>
      <c r="Q149" s="45">
        <v>0</v>
      </c>
      <c r="R149" s="45">
        <v>0</v>
      </c>
      <c r="S149" s="45">
        <v>9.6605616886762391E-2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3.4436716368827724E-2</v>
      </c>
      <c r="M150" s="45">
        <v>1.8453836656817657E-4</v>
      </c>
      <c r="N150" s="45">
        <v>0</v>
      </c>
      <c r="O150" s="45">
        <v>0</v>
      </c>
      <c r="P150" s="45">
        <v>0</v>
      </c>
      <c r="Q150" s="45">
        <v>1.9015491472939572E-3</v>
      </c>
      <c r="R150" s="45">
        <v>0</v>
      </c>
      <c r="S150" s="45">
        <v>3.6522803882661492E-2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7.8417954000403051E-3</v>
      </c>
      <c r="K151" s="45">
        <v>0</v>
      </c>
      <c r="L151" s="45">
        <v>0</v>
      </c>
      <c r="M151" s="45">
        <v>1.5988815136758205E-5</v>
      </c>
      <c r="N151" s="45">
        <v>7.2177000055440033E-4</v>
      </c>
      <c r="O151" s="45">
        <v>0</v>
      </c>
      <c r="P151" s="45">
        <v>0</v>
      </c>
      <c r="Q151" s="45">
        <v>0</v>
      </c>
      <c r="R151" s="45">
        <v>5.2521340701474628E-2</v>
      </c>
      <c r="S151" s="45">
        <v>6.1100894917217374E-2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6.2419917976912487E-3</v>
      </c>
      <c r="L152" s="45">
        <v>0</v>
      </c>
      <c r="M152" s="45">
        <v>0</v>
      </c>
      <c r="N152" s="45">
        <v>6.7451668822915423E-3</v>
      </c>
      <c r="O152" s="45">
        <v>0</v>
      </c>
      <c r="P152" s="45">
        <v>0</v>
      </c>
      <c r="Q152" s="45">
        <v>0</v>
      </c>
      <c r="R152" s="45">
        <v>0.21022504322570512</v>
      </c>
      <c r="S152" s="45">
        <v>0.22321220190571012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0.89423089417041979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3.5525161411786854E-4</v>
      </c>
      <c r="N153" s="45">
        <v>8.3883235223154884E-2</v>
      </c>
      <c r="O153" s="45">
        <v>0</v>
      </c>
      <c r="P153" s="45">
        <v>0</v>
      </c>
      <c r="Q153" s="45">
        <v>0</v>
      </c>
      <c r="R153" s="45">
        <v>0.62072915104502613</v>
      </c>
      <c r="S153" s="45">
        <v>1.5991985320526965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0.23007116522401816</v>
      </c>
      <c r="S154" s="45">
        <v>0.23007116522401816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0.48397492556976118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6.1159713768077495E-5</v>
      </c>
      <c r="N155" s="45">
        <v>0</v>
      </c>
      <c r="O155" s="45">
        <v>0</v>
      </c>
      <c r="P155" s="45">
        <v>2.4461004780815809E-3</v>
      </c>
      <c r="Q155" s="45">
        <v>5.1419767233080171E-3</v>
      </c>
      <c r="R155" s="45">
        <v>0</v>
      </c>
      <c r="S155" s="45">
        <v>0.49162416248492491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2.2701894800736255E-4</v>
      </c>
      <c r="N156" s="45">
        <v>3.0704543081299107E-3</v>
      </c>
      <c r="O156" s="45">
        <v>0</v>
      </c>
      <c r="P156" s="45">
        <v>0</v>
      </c>
      <c r="Q156" s="45">
        <v>0</v>
      </c>
      <c r="R156" s="45">
        <v>2.0383401997406736E-2</v>
      </c>
      <c r="S156" s="45">
        <v>2.3680875253546674E-2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3.5607576364666826E-3</v>
      </c>
      <c r="N157" s="45">
        <v>3.3022620533254887E-2</v>
      </c>
      <c r="O157" s="45">
        <v>0</v>
      </c>
      <c r="P157" s="45">
        <v>1.2339888758441386E-3</v>
      </c>
      <c r="Q157" s="45">
        <v>1.6881170003080759E-3</v>
      </c>
      <c r="R157" s="45">
        <v>0.10357374981435896</v>
      </c>
      <c r="S157" s="45">
        <v>0.14307923386022026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1.0008664678480272E-3</v>
      </c>
      <c r="N158" s="45">
        <v>3.5207641425571978E-3</v>
      </c>
      <c r="O158" s="45">
        <v>0</v>
      </c>
      <c r="P158" s="45">
        <v>0</v>
      </c>
      <c r="Q158" s="45">
        <v>0</v>
      </c>
      <c r="R158" s="45">
        <v>0</v>
      </c>
      <c r="S158" s="45">
        <v>4.5216306104123305E-3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0.19294564479002219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0.19294564479000087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7.5272473710175092E-4</v>
      </c>
      <c r="N160" s="45">
        <v>2.3994433893419043E-2</v>
      </c>
      <c r="O160" s="45">
        <v>0</v>
      </c>
      <c r="P160" s="45">
        <v>1.1163784372487662E-3</v>
      </c>
      <c r="Q160" s="45">
        <v>5.9035987786326682E-3</v>
      </c>
      <c r="R160" s="45">
        <v>0</v>
      </c>
      <c r="S160" s="45">
        <v>3.1767135846450856E-2</v>
      </c>
    </row>
    <row r="161" spans="1:19">
      <c r="A161" s="88" t="s">
        <v>284</v>
      </c>
      <c r="B161" s="69" t="s">
        <v>201</v>
      </c>
      <c r="C161" s="45">
        <v>4.3062963602988669E-2</v>
      </c>
      <c r="D161" s="45">
        <v>0.10931257335106537</v>
      </c>
      <c r="E161" s="45">
        <v>0</v>
      </c>
      <c r="F161" s="45">
        <v>0</v>
      </c>
      <c r="G161" s="45">
        <v>0.95517438730487569</v>
      </c>
      <c r="H161" s="45">
        <v>0.11409377333081494</v>
      </c>
      <c r="I161" s="45">
        <v>0</v>
      </c>
      <c r="J161" s="45">
        <v>1.4067662658879806E-2</v>
      </c>
      <c r="K161" s="45">
        <v>1.1887813028415323E-2</v>
      </c>
      <c r="L161" s="45">
        <v>0.19425962417064246</v>
      </c>
      <c r="M161" s="45">
        <v>0.19394615208439347</v>
      </c>
      <c r="N161" s="45">
        <v>0.39489957592503711</v>
      </c>
      <c r="O161" s="45">
        <v>0.11078232489356354</v>
      </c>
      <c r="P161" s="45">
        <v>9.9510277479349929E-2</v>
      </c>
      <c r="Q161" s="45">
        <v>3.4924466127321446E-2</v>
      </c>
      <c r="R161" s="45">
        <v>4.7436129238132878</v>
      </c>
      <c r="S161" s="45">
        <v>7.0195345177706088</v>
      </c>
    </row>
    <row r="162" spans="1:19">
      <c r="A162" s="88" t="s">
        <v>284</v>
      </c>
      <c r="B162" s="69" t="s">
        <v>202</v>
      </c>
      <c r="C162" s="45">
        <v>4.5876384988434493E-2</v>
      </c>
      <c r="D162" s="45">
        <v>6.6218260922939365E-2</v>
      </c>
      <c r="E162" s="45">
        <v>0</v>
      </c>
      <c r="F162" s="45">
        <v>0.79220611143071551</v>
      </c>
      <c r="G162" s="45">
        <v>0.30306113441835336</v>
      </c>
      <c r="H162" s="45">
        <v>0.18854904386710558</v>
      </c>
      <c r="I162" s="45">
        <v>0</v>
      </c>
      <c r="J162" s="45">
        <v>2.0475300912018476E-2</v>
      </c>
      <c r="K162" s="45">
        <v>0</v>
      </c>
      <c r="L162" s="45">
        <v>3.411645172666411E-2</v>
      </c>
      <c r="M162" s="45">
        <v>5.470260616960676E-2</v>
      </c>
      <c r="N162" s="45">
        <v>0.12846779155482846</v>
      </c>
      <c r="O162" s="45">
        <v>0</v>
      </c>
      <c r="P162" s="45">
        <v>8.8898190283533074E-2</v>
      </c>
      <c r="Q162" s="45">
        <v>6.8923530315788684E-3</v>
      </c>
      <c r="R162" s="45">
        <v>1.0210087750287187</v>
      </c>
      <c r="S162" s="45">
        <v>2.7504724043345163</v>
      </c>
    </row>
    <row r="163" spans="1:19">
      <c r="A163" s="88" t="s">
        <v>284</v>
      </c>
      <c r="B163" s="69" t="s">
        <v>203</v>
      </c>
      <c r="C163" s="45">
        <v>0</v>
      </c>
      <c r="D163" s="45">
        <v>0.15614275611530548</v>
      </c>
      <c r="E163" s="45">
        <v>0</v>
      </c>
      <c r="F163" s="45">
        <v>3.4055736344541359</v>
      </c>
      <c r="G163" s="45">
        <v>1.1435273376406769</v>
      </c>
      <c r="H163" s="45">
        <v>0.1765344158661577</v>
      </c>
      <c r="I163" s="45">
        <v>2.1313593153165278E-2</v>
      </c>
      <c r="J163" s="45">
        <v>5.0349275835899349E-3</v>
      </c>
      <c r="K163" s="45">
        <v>0</v>
      </c>
      <c r="L163" s="45">
        <v>1.3114129545211295E-2</v>
      </c>
      <c r="M163" s="45">
        <v>4.5566706659540657E-2</v>
      </c>
      <c r="N163" s="45">
        <v>0.13507622377026607</v>
      </c>
      <c r="O163" s="45">
        <v>1.2106881676379189E-3</v>
      </c>
      <c r="P163" s="45">
        <v>3.6429007950839809E-2</v>
      </c>
      <c r="Q163" s="45">
        <v>3.298242260711598E-3</v>
      </c>
      <c r="R163" s="45">
        <v>0.77782927434785165</v>
      </c>
      <c r="S163" s="45">
        <v>5.9206509375150915</v>
      </c>
    </row>
    <row r="164" spans="1:19">
      <c r="A164" s="88" t="s">
        <v>284</v>
      </c>
      <c r="B164" s="69" t="s">
        <v>204</v>
      </c>
      <c r="C164" s="45">
        <v>3.6602397375884888E-2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6.7481913040334518E-3</v>
      </c>
      <c r="K164" s="45">
        <v>1.4231428633213777E-2</v>
      </c>
      <c r="L164" s="45">
        <v>8.1331881397166406E-3</v>
      </c>
      <c r="M164" s="45">
        <v>1.9686167186435455E-2</v>
      </c>
      <c r="N164" s="45">
        <v>1.0390551621469513E-2</v>
      </c>
      <c r="O164" s="45">
        <v>2.0376923377345424E-3</v>
      </c>
      <c r="P164" s="45">
        <v>3.396519754057592E-2</v>
      </c>
      <c r="Q164" s="45">
        <v>5.3849062891407617E-3</v>
      </c>
      <c r="R164" s="45">
        <v>0.41311561789581219</v>
      </c>
      <c r="S164" s="45">
        <v>0.55029533832401967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</v>
      </c>
      <c r="G165" s="45">
        <v>0.11800589800099459</v>
      </c>
      <c r="H165" s="45">
        <v>0</v>
      </c>
      <c r="I165" s="45">
        <v>0</v>
      </c>
      <c r="J165" s="45">
        <v>0</v>
      </c>
      <c r="K165" s="45">
        <v>0</v>
      </c>
      <c r="L165" s="45">
        <v>1.3989002009324292E-2</v>
      </c>
      <c r="M165" s="45">
        <v>1.5858764395005664E-2</v>
      </c>
      <c r="N165" s="45">
        <v>1.071888486417194E-2</v>
      </c>
      <c r="O165" s="45">
        <v>0</v>
      </c>
      <c r="P165" s="45">
        <v>3.3927028865954334E-3</v>
      </c>
      <c r="Q165" s="45">
        <v>3.1468463134583791E-3</v>
      </c>
      <c r="R165" s="45">
        <v>8.8145539598698974E-2</v>
      </c>
      <c r="S165" s="45">
        <v>0.25325763806824853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0.14993462789541567</v>
      </c>
      <c r="G166" s="45">
        <v>0</v>
      </c>
      <c r="H166" s="45">
        <v>0.2192823420235257</v>
      </c>
      <c r="I166" s="45">
        <v>0</v>
      </c>
      <c r="J166" s="45">
        <v>0</v>
      </c>
      <c r="K166" s="45">
        <v>3.1682542228516353E-3</v>
      </c>
      <c r="L166" s="45">
        <v>0</v>
      </c>
      <c r="M166" s="45">
        <v>1.6520149023659059E-2</v>
      </c>
      <c r="N166" s="45">
        <v>1.9201145252960572E-3</v>
      </c>
      <c r="O166" s="45">
        <v>9.3111261867262485E-3</v>
      </c>
      <c r="P166" s="45">
        <v>1.0407433393533005E-2</v>
      </c>
      <c r="Q166" s="45">
        <v>1.2740075796397465E-3</v>
      </c>
      <c r="R166" s="45">
        <v>0.27252608861451222</v>
      </c>
      <c r="S166" s="45">
        <v>0.6843441434651254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5.3909428499565593E-4</v>
      </c>
      <c r="N167" s="45">
        <v>6.9843416880814857E-3</v>
      </c>
      <c r="O167" s="45">
        <v>9.5501900522640959E-3</v>
      </c>
      <c r="P167" s="45">
        <v>1.215327541656297E-2</v>
      </c>
      <c r="Q167" s="45">
        <v>4.7361102352016515E-3</v>
      </c>
      <c r="R167" s="45">
        <v>8.7582554848594896E-2</v>
      </c>
      <c r="S167" s="45">
        <v>0.12154556652569681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6.370326092353551E-3</v>
      </c>
      <c r="N168" s="45">
        <v>5.8309468336157799E-2</v>
      </c>
      <c r="O168" s="45">
        <v>0</v>
      </c>
      <c r="P168" s="45">
        <v>5.4344090846449866E-3</v>
      </c>
      <c r="Q168" s="45">
        <v>1.239116928247852E-3</v>
      </c>
      <c r="R168" s="45">
        <v>0.15652107671199644</v>
      </c>
      <c r="S168" s="45">
        <v>0.22787439715341407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0.39098226191163477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6.659580912575791E-4</v>
      </c>
      <c r="N169" s="45">
        <v>2.2219482178021721E-2</v>
      </c>
      <c r="O169" s="45">
        <v>0</v>
      </c>
      <c r="P169" s="45">
        <v>1.1874990658644613E-4</v>
      </c>
      <c r="Q169" s="45">
        <v>8.6458415288320767E-4</v>
      </c>
      <c r="R169" s="45">
        <v>1.6352340313503078E-2</v>
      </c>
      <c r="S169" s="45">
        <v>0.43120337655389562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8.8709344637997845E-2</v>
      </c>
      <c r="G170" s="45">
        <v>0.55281914822626987</v>
      </c>
      <c r="H170" s="45">
        <v>0.136209247243265</v>
      </c>
      <c r="I170" s="45">
        <v>0</v>
      </c>
      <c r="J170" s="45">
        <v>3.7585397546594235E-3</v>
      </c>
      <c r="K170" s="45">
        <v>0</v>
      </c>
      <c r="L170" s="45">
        <v>0</v>
      </c>
      <c r="M170" s="45">
        <v>9.3890145995878527E-4</v>
      </c>
      <c r="N170" s="45">
        <v>0</v>
      </c>
      <c r="O170" s="45">
        <v>0</v>
      </c>
      <c r="P170" s="45">
        <v>2.5797498406681107E-3</v>
      </c>
      <c r="Q170" s="45">
        <v>1.4723759930929115E-4</v>
      </c>
      <c r="R170" s="45">
        <v>7.1539250755989769E-3</v>
      </c>
      <c r="S170" s="45">
        <v>0.79231609383774071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1.218427991739226</v>
      </c>
      <c r="H171" s="45">
        <v>0</v>
      </c>
      <c r="I171" s="45">
        <v>0</v>
      </c>
      <c r="J171" s="45">
        <v>2.8210545038007684E-3</v>
      </c>
      <c r="K171" s="45">
        <v>0</v>
      </c>
      <c r="L171" s="45">
        <v>0</v>
      </c>
      <c r="M171" s="45">
        <v>2.716213289453151E-4</v>
      </c>
      <c r="N171" s="45">
        <v>0</v>
      </c>
      <c r="O171" s="45">
        <v>4.507652136787943E-3</v>
      </c>
      <c r="P171" s="45">
        <v>0</v>
      </c>
      <c r="Q171" s="45">
        <v>5.6505343095775151E-4</v>
      </c>
      <c r="R171" s="45">
        <v>0</v>
      </c>
      <c r="S171" s="45">
        <v>1.226593373139707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1.5154141866933202E-3</v>
      </c>
      <c r="N172" s="45">
        <v>0</v>
      </c>
      <c r="O172" s="45">
        <v>0</v>
      </c>
      <c r="P172" s="45">
        <v>1.945878180378835E-3</v>
      </c>
      <c r="Q172" s="45">
        <v>2.1438636319485171E-3</v>
      </c>
      <c r="R172" s="45">
        <v>0</v>
      </c>
      <c r="S172" s="45">
        <v>5.6051559990351052E-3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3.5992286074204571E-5</v>
      </c>
      <c r="N173" s="45">
        <v>0</v>
      </c>
      <c r="O173" s="45">
        <v>0</v>
      </c>
      <c r="P173" s="45">
        <v>1.8928362792025588E-4</v>
      </c>
      <c r="Q173" s="45">
        <v>0</v>
      </c>
      <c r="R173" s="45">
        <v>9.619621504953102E-3</v>
      </c>
      <c r="S173" s="45">
        <v>9.8448974189579985E-3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1.0913592019101728</v>
      </c>
      <c r="H174" s="45">
        <v>0</v>
      </c>
      <c r="I174" s="45">
        <v>0</v>
      </c>
      <c r="J174" s="45">
        <v>0</v>
      </c>
      <c r="K174" s="45">
        <v>3.7861879373257967E-3</v>
      </c>
      <c r="L174" s="45">
        <v>0</v>
      </c>
      <c r="M174" s="45">
        <v>2.2316493994445352E-4</v>
      </c>
      <c r="N174" s="45">
        <v>1.6726460033353874E-3</v>
      </c>
      <c r="O174" s="45">
        <v>0</v>
      </c>
      <c r="P174" s="45">
        <v>5.8483879418637086E-3</v>
      </c>
      <c r="Q174" s="45">
        <v>0</v>
      </c>
      <c r="R174" s="45">
        <v>0</v>
      </c>
      <c r="S174" s="45">
        <v>1.1028895887326371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1.3917468903490438E-4</v>
      </c>
      <c r="Q175" s="45">
        <v>1.9366969917555821E-5</v>
      </c>
      <c r="R175" s="45">
        <v>4.5156613233075404E-2</v>
      </c>
      <c r="S175" s="45">
        <v>4.5315154892023202E-2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6.8473857855977371E-4</v>
      </c>
      <c r="N176" s="45">
        <v>2.1226723297438355E-2</v>
      </c>
      <c r="O176" s="45">
        <v>0</v>
      </c>
      <c r="P176" s="45">
        <v>0</v>
      </c>
      <c r="Q176" s="45">
        <v>0</v>
      </c>
      <c r="R176" s="45">
        <v>0</v>
      </c>
      <c r="S176" s="45">
        <v>2.1911461876015892E-2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2.1277418705880069E-3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2.1277418705665241E-3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8.8709344637997845E-2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6.2316740820023142E-5</v>
      </c>
      <c r="N178" s="45">
        <v>0</v>
      </c>
      <c r="O178" s="45">
        <v>0</v>
      </c>
      <c r="P178" s="45">
        <v>0</v>
      </c>
      <c r="Q178" s="45">
        <v>1.79838788366804E-4</v>
      </c>
      <c r="R178" s="45">
        <v>0</v>
      </c>
      <c r="S178" s="45">
        <v>8.8951500167155473E-2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2.2870949802900886E-3</v>
      </c>
      <c r="L179" s="45">
        <v>1.9507460744017102E-3</v>
      </c>
      <c r="M179" s="45">
        <v>1.7261392516854102E-4</v>
      </c>
      <c r="N179" s="45">
        <v>1.6666082589227749E-2</v>
      </c>
      <c r="O179" s="45">
        <v>0</v>
      </c>
      <c r="P179" s="45">
        <v>2.4121951117791474E-3</v>
      </c>
      <c r="Q179" s="45">
        <v>8.9226023786392883E-4</v>
      </c>
      <c r="R179" s="45">
        <v>0.10930561250842175</v>
      </c>
      <c r="S179" s="45">
        <v>0.13368660542715816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1.0620021219587272E-4</v>
      </c>
      <c r="N180" s="45">
        <v>5.7072924071821518E-3</v>
      </c>
      <c r="O180" s="45">
        <v>0</v>
      </c>
      <c r="P180" s="45">
        <v>2.8385272614882551E-3</v>
      </c>
      <c r="Q180" s="45">
        <v>2.8351507109736218E-4</v>
      </c>
      <c r="R180" s="45">
        <v>3.20704811121999E-2</v>
      </c>
      <c r="S180" s="45">
        <v>4.1006016064159212E-2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6.1179340474559751E-5</v>
      </c>
      <c r="N181" s="45">
        <v>0</v>
      </c>
      <c r="O181" s="45">
        <v>0</v>
      </c>
      <c r="P181" s="45">
        <v>0</v>
      </c>
      <c r="Q181" s="45">
        <v>0</v>
      </c>
      <c r="R181" s="45">
        <v>3.8652396486327234E-4</v>
      </c>
      <c r="S181" s="45">
        <v>4.4770330535470748E-4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2.9496768536745321E-3</v>
      </c>
      <c r="O182" s="45">
        <v>4.2302191254346422E-3</v>
      </c>
      <c r="P182" s="45">
        <v>5.7250322171187307E-5</v>
      </c>
      <c r="Q182" s="45">
        <v>0</v>
      </c>
      <c r="R182" s="45">
        <v>4.3087060421669321E-3</v>
      </c>
      <c r="S182" s="45">
        <v>1.1545852343459728E-2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2.1228540851065958E-2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1.7814035253138627E-5</v>
      </c>
      <c r="N183" s="45">
        <v>6.6666324816111455E-6</v>
      </c>
      <c r="O183" s="45">
        <v>1.7134541206487164E-4</v>
      </c>
      <c r="P183" s="45">
        <v>8.1399740863186132E-5</v>
      </c>
      <c r="Q183" s="45">
        <v>1.4660383386039255E-4</v>
      </c>
      <c r="R183" s="45">
        <v>1.4183453925085132E-3</v>
      </c>
      <c r="S183" s="45">
        <v>2.3070715898086291E-2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1.5551390651680208E-5</v>
      </c>
      <c r="N184" s="45">
        <v>6.2638564664041496E-5</v>
      </c>
      <c r="O184" s="45">
        <v>0</v>
      </c>
      <c r="P184" s="45">
        <v>0</v>
      </c>
      <c r="Q184" s="45">
        <v>0</v>
      </c>
      <c r="R184" s="45">
        <v>1.6124148313849673E-3</v>
      </c>
      <c r="S184" s="45">
        <v>1.6906047866882545E-3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33"/>
  <sheetViews>
    <sheetView workbookViewId="0">
      <selection activeCell="K13" sqref="K13"/>
    </sheetView>
  </sheetViews>
  <sheetFormatPr defaultRowHeight="15"/>
  <cols>
    <col min="2" max="2" width="23.140625" bestFit="1" customWidth="1"/>
    <col min="3" max="5" width="10.85546875" customWidth="1"/>
  </cols>
  <sheetData>
    <row r="2" spans="2:5" ht="11.25" customHeight="1">
      <c r="B2" s="133" t="s">
        <v>372</v>
      </c>
      <c r="C2" s="134" t="s">
        <v>391</v>
      </c>
      <c r="D2" s="135"/>
      <c r="E2" s="136"/>
    </row>
    <row r="3" spans="2:5" ht="11.25" customHeight="1">
      <c r="B3" s="137" t="s">
        <v>1</v>
      </c>
      <c r="C3" s="142" t="s">
        <v>280</v>
      </c>
      <c r="D3" s="140"/>
      <c r="E3" s="141"/>
    </row>
    <row r="4" spans="2:5" ht="11.25" customHeight="1">
      <c r="B4" s="137" t="s">
        <v>3</v>
      </c>
      <c r="C4" s="142" t="s">
        <v>285</v>
      </c>
      <c r="D4" s="140"/>
      <c r="E4" s="141"/>
    </row>
    <row r="5" spans="2:5" ht="11.25" customHeight="1">
      <c r="B5" s="137" t="s">
        <v>375</v>
      </c>
      <c r="C5" s="140" t="s">
        <v>386</v>
      </c>
      <c r="D5" s="140"/>
      <c r="E5" s="141"/>
    </row>
    <row r="6" spans="2:5">
      <c r="B6" s="207"/>
      <c r="C6" s="144"/>
      <c r="D6" s="144"/>
      <c r="E6" s="145"/>
    </row>
    <row r="7" spans="2:5" ht="11.25" customHeight="1"/>
    <row r="8" spans="2:5" ht="11.25" customHeight="1">
      <c r="B8" s="146" t="s">
        <v>387</v>
      </c>
    </row>
    <row r="9" spans="2:5" ht="11.25" customHeight="1">
      <c r="B9" s="147" t="s">
        <v>378</v>
      </c>
      <c r="C9" s="148">
        <v>2010</v>
      </c>
      <c r="D9" s="148">
        <v>2020</v>
      </c>
      <c r="E9" s="149">
        <v>2030</v>
      </c>
    </row>
    <row r="10" spans="2:5" ht="11.25" customHeight="1">
      <c r="B10" s="150" t="s">
        <v>12</v>
      </c>
      <c r="C10" s="151"/>
      <c r="D10" s="152"/>
      <c r="E10" s="153"/>
    </row>
    <row r="11" spans="2:5" ht="11.25" customHeight="1">
      <c r="B11" s="73" t="s">
        <v>14</v>
      </c>
      <c r="C11" s="197">
        <v>55.918894698340992</v>
      </c>
      <c r="D11" s="197">
        <v>59.595584561622658</v>
      </c>
      <c r="E11" s="197">
        <v>62.896219982310306</v>
      </c>
    </row>
    <row r="12" spans="2:5" ht="11.25" customHeight="1">
      <c r="B12" s="73" t="s">
        <v>15</v>
      </c>
      <c r="C12" s="198">
        <v>235.15808853378149</v>
      </c>
      <c r="D12" s="198">
        <v>248.2201743546606</v>
      </c>
      <c r="E12" s="198">
        <v>245.77564025457184</v>
      </c>
    </row>
    <row r="13" spans="2:5" ht="11.25" customHeight="1">
      <c r="B13" s="73" t="s">
        <v>16</v>
      </c>
      <c r="C13" s="198">
        <v>23.962610864208418</v>
      </c>
      <c r="D13" s="198">
        <v>24.70003009945663</v>
      </c>
      <c r="E13" s="198">
        <v>25.081641924014644</v>
      </c>
    </row>
    <row r="14" spans="2:5" ht="11.25" customHeight="1">
      <c r="B14" s="73" t="s">
        <v>17</v>
      </c>
      <c r="C14" s="198">
        <v>241.56361427689032</v>
      </c>
      <c r="D14" s="198">
        <v>262.17685526779297</v>
      </c>
      <c r="E14" s="198">
        <v>278.2975707396397</v>
      </c>
    </row>
    <row r="15" spans="2:5" ht="11.25" customHeight="1">
      <c r="B15" s="73" t="s">
        <v>18</v>
      </c>
      <c r="C15" s="198">
        <v>299.59327408349213</v>
      </c>
      <c r="D15" s="198">
        <v>322.09682342062035</v>
      </c>
      <c r="E15" s="198">
        <v>343.51500031605195</v>
      </c>
    </row>
    <row r="16" spans="2:5" ht="11.25" customHeight="1">
      <c r="B16" s="73" t="s">
        <v>19</v>
      </c>
      <c r="C16" s="198">
        <v>28.695575467455456</v>
      </c>
      <c r="D16" s="198">
        <v>35.481064141607831</v>
      </c>
      <c r="E16" s="198">
        <v>43.465212907384256</v>
      </c>
    </row>
    <row r="17" spans="2:5" ht="11.25" customHeight="1">
      <c r="B17" s="73" t="s">
        <v>20</v>
      </c>
      <c r="C17" s="198">
        <v>49.663646035113217</v>
      </c>
      <c r="D17" s="198">
        <v>55.545261688835119</v>
      </c>
      <c r="E17" s="198">
        <v>60.416078449663601</v>
      </c>
    </row>
    <row r="18" spans="2:5" ht="11.25" customHeight="1">
      <c r="B18" s="73" t="s">
        <v>21</v>
      </c>
      <c r="C18" s="198">
        <v>44.601678646564118</v>
      </c>
      <c r="D18" s="198">
        <v>43.819658895084679</v>
      </c>
      <c r="E18" s="198">
        <v>42.642874513607914</v>
      </c>
    </row>
    <row r="19" spans="2:5" ht="11.25" customHeight="1">
      <c r="B19" s="73" t="s">
        <v>22</v>
      </c>
      <c r="C19" s="198">
        <v>27.408533203184696</v>
      </c>
      <c r="D19" s="198">
        <v>30.236039193479389</v>
      </c>
      <c r="E19" s="198">
        <v>33.127483573154258</v>
      </c>
    </row>
    <row r="20" spans="2:5" ht="11.25" customHeight="1">
      <c r="B20" s="73" t="s">
        <v>23</v>
      </c>
      <c r="C20" s="198">
        <v>174.39034759382037</v>
      </c>
      <c r="D20" s="198">
        <v>181.01924634758205</v>
      </c>
      <c r="E20" s="198">
        <v>185.92723060369752</v>
      </c>
    </row>
    <row r="21" spans="2:5" ht="11.25" customHeight="1">
      <c r="B21" s="150" t="s">
        <v>13</v>
      </c>
      <c r="C21" s="152"/>
      <c r="D21" s="152"/>
      <c r="E21" s="153"/>
    </row>
    <row r="22" spans="2:5" ht="11.25" customHeight="1">
      <c r="B22" s="157" t="s">
        <v>24</v>
      </c>
      <c r="C22" s="199">
        <v>292.89117147774118</v>
      </c>
      <c r="D22" s="199">
        <v>343.4919902094706</v>
      </c>
      <c r="E22" s="199">
        <v>395.37790900143864</v>
      </c>
    </row>
    <row r="23" spans="2:5" ht="11.25" customHeight="1">
      <c r="B23" s="157" t="s">
        <v>238</v>
      </c>
      <c r="C23" s="199">
        <v>227.07670731558426</v>
      </c>
      <c r="D23" s="199">
        <v>258.28310553527308</v>
      </c>
      <c r="E23" s="199">
        <v>283.66348866661514</v>
      </c>
    </row>
    <row r="24" spans="2:5" ht="11.25" customHeight="1">
      <c r="B24" s="157" t="s">
        <v>239</v>
      </c>
      <c r="C24" s="199">
        <v>27.815653873505351</v>
      </c>
      <c r="D24" s="199">
        <v>32.431854516977829</v>
      </c>
      <c r="E24" s="199">
        <v>38.254655036214146</v>
      </c>
    </row>
    <row r="25" spans="2:5" ht="11.25" customHeight="1">
      <c r="B25" s="157" t="s">
        <v>27</v>
      </c>
      <c r="C25" s="199">
        <v>254.95358255597586</v>
      </c>
      <c r="D25" s="199">
        <v>310.508009542938</v>
      </c>
      <c r="E25" s="199">
        <v>383.50739551580909</v>
      </c>
    </row>
    <row r="26" spans="2:5" ht="11.25" customHeight="1">
      <c r="B26" s="157" t="s">
        <v>28</v>
      </c>
      <c r="C26" s="199">
        <v>229.23047749757728</v>
      </c>
      <c r="D26" s="199">
        <v>226.99555675701902</v>
      </c>
      <c r="E26" s="199">
        <v>224.15153179299466</v>
      </c>
    </row>
    <row r="27" spans="2:5" ht="11.25" customHeight="1">
      <c r="B27" s="157" t="s">
        <v>240</v>
      </c>
      <c r="C27" s="199">
        <v>73.417241164189122</v>
      </c>
      <c r="D27" s="199">
        <v>77.66881805646112</v>
      </c>
      <c r="E27" s="199">
        <v>82.945989183214522</v>
      </c>
    </row>
    <row r="28" spans="2:5" ht="11.25" customHeight="1">
      <c r="B28" s="157" t="s">
        <v>379</v>
      </c>
      <c r="C28" s="199">
        <v>0</v>
      </c>
      <c r="D28" s="199">
        <v>0</v>
      </c>
      <c r="E28" s="199">
        <v>0</v>
      </c>
    </row>
    <row r="29" spans="2:5">
      <c r="B29" s="19" t="s">
        <v>241</v>
      </c>
      <c r="C29" s="200">
        <v>2286.341097287424</v>
      </c>
      <c r="D29" s="200">
        <v>2512.2700725888826</v>
      </c>
      <c r="E29" s="200">
        <v>2729.0459224603824</v>
      </c>
    </row>
    <row r="30" spans="2:5" ht="11.25" customHeight="1"/>
    <row r="31" spans="2:5">
      <c r="B31" s="160" t="s">
        <v>380</v>
      </c>
      <c r="C31" t="s">
        <v>392</v>
      </c>
      <c r="D31" s="161"/>
    </row>
    <row r="32" spans="2:5" ht="11.25" customHeight="1">
      <c r="C32" s="162"/>
      <c r="E32" s="162"/>
    </row>
    <row r="33" spans="3:5" ht="11.25" customHeight="1">
      <c r="C33" s="201"/>
      <c r="D33" s="201"/>
      <c r="E33" s="201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0.19862342178361458</v>
      </c>
      <c r="D10" s="45">
        <v>1.168596495523526</v>
      </c>
      <c r="E10" s="45">
        <v>3.4592423421452731E-2</v>
      </c>
      <c r="F10" s="45">
        <v>3.9902842455983145</v>
      </c>
      <c r="G10" s="45">
        <v>3.1647124693901474</v>
      </c>
      <c r="H10" s="45">
        <v>0.39512828574913555</v>
      </c>
      <c r="I10" s="45">
        <v>0.11879706374738351</v>
      </c>
      <c r="J10" s="45">
        <v>0.25721588819649932</v>
      </c>
      <c r="K10" s="45">
        <v>0.58653419954437469</v>
      </c>
      <c r="L10" s="45">
        <v>0.17498621221382185</v>
      </c>
      <c r="M10" s="45">
        <v>4.2235785392317231</v>
      </c>
      <c r="N10" s="45">
        <v>1.3098571520361675</v>
      </c>
      <c r="O10" s="45">
        <v>0.93517323058371671</v>
      </c>
      <c r="P10" s="45">
        <v>2.6011510062946992</v>
      </c>
      <c r="Q10" s="45">
        <v>0.5610189717221421</v>
      </c>
      <c r="R10" s="45">
        <v>2.9988004960189776</v>
      </c>
      <c r="S10" s="45">
        <v>22.719050101055696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2.0933073943043667E-2</v>
      </c>
      <c r="I11" s="45">
        <v>0</v>
      </c>
      <c r="J11" s="45">
        <v>0</v>
      </c>
      <c r="K11" s="45">
        <v>0</v>
      </c>
      <c r="L11" s="45">
        <v>0</v>
      </c>
      <c r="M11" s="45">
        <v>8.2352224665349638E-3</v>
      </c>
      <c r="N11" s="45">
        <v>4.4728820748967557E-2</v>
      </c>
      <c r="O11" s="45">
        <v>1.2800344813868048E-4</v>
      </c>
      <c r="P11" s="45">
        <v>0.23523693221239261</v>
      </c>
      <c r="Q11" s="45">
        <v>0</v>
      </c>
      <c r="R11" s="45">
        <v>0</v>
      </c>
      <c r="S11" s="45">
        <v>0.30926205281907215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2.6681528917659847E-2</v>
      </c>
      <c r="N12" s="45">
        <v>8.0364766847556002E-3</v>
      </c>
      <c r="O12" s="45">
        <v>0</v>
      </c>
      <c r="P12" s="45">
        <v>1.3358989648970088E-2</v>
      </c>
      <c r="Q12" s="45">
        <v>0</v>
      </c>
      <c r="R12" s="45">
        <v>7.6130846977662259E-6</v>
      </c>
      <c r="S12" s="45">
        <v>4.8084608336086632E-2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7.8068053498627776E-3</v>
      </c>
      <c r="N13" s="45">
        <v>0</v>
      </c>
      <c r="O13" s="45">
        <v>0</v>
      </c>
      <c r="P13" s="45">
        <v>0</v>
      </c>
      <c r="Q13" s="45">
        <v>0</v>
      </c>
      <c r="R13" s="45">
        <v>6.11687611255185E-3</v>
      </c>
      <c r="S13" s="45">
        <v>1.3923681462415516E-2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0.39624738381028513</v>
      </c>
      <c r="G14" s="45">
        <v>0</v>
      </c>
      <c r="H14" s="45">
        <v>0</v>
      </c>
      <c r="I14" s="45">
        <v>0.21032100150180194</v>
      </c>
      <c r="J14" s="45">
        <v>0</v>
      </c>
      <c r="K14" s="45">
        <v>0</v>
      </c>
      <c r="L14" s="45">
        <v>0</v>
      </c>
      <c r="M14" s="45">
        <v>4.275672061837188E-2</v>
      </c>
      <c r="N14" s="45">
        <v>4.4696976506883646E-2</v>
      </c>
      <c r="O14" s="45">
        <v>7.6852491218006858E-3</v>
      </c>
      <c r="P14" s="45">
        <v>0</v>
      </c>
      <c r="Q14" s="45">
        <v>0</v>
      </c>
      <c r="R14" s="45">
        <v>8.0445278972343104E-2</v>
      </c>
      <c r="S14" s="45">
        <v>0.78215261053148666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6.8513938229104454E-3</v>
      </c>
      <c r="N15" s="45">
        <v>0</v>
      </c>
      <c r="O15" s="45">
        <v>1.3322744440014134E-4</v>
      </c>
      <c r="P15" s="45">
        <v>0</v>
      </c>
      <c r="Q15" s="45">
        <v>0</v>
      </c>
      <c r="R15" s="45">
        <v>0</v>
      </c>
      <c r="S15" s="45">
        <v>6.984621267307034E-3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0.11045317562416912</v>
      </c>
      <c r="N16" s="45">
        <v>0</v>
      </c>
      <c r="O16" s="45">
        <v>5.8733734105285151E-3</v>
      </c>
      <c r="P16" s="45">
        <v>1.9551326901543931E-2</v>
      </c>
      <c r="Q16" s="45">
        <v>0</v>
      </c>
      <c r="R16" s="45">
        <v>0.45013699516929861</v>
      </c>
      <c r="S16" s="45">
        <v>0.58601487110554018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1.2447705293114453E-2</v>
      </c>
      <c r="N17" s="45">
        <v>0</v>
      </c>
      <c r="O17" s="45">
        <v>0</v>
      </c>
      <c r="P17" s="45">
        <v>4.2508536184011181E-2</v>
      </c>
      <c r="Q17" s="45">
        <v>1.0474157597530009E-2</v>
      </c>
      <c r="R17" s="45">
        <v>0</v>
      </c>
      <c r="S17" s="45">
        <v>6.5430399074660528E-2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8.3451451602936183E-2</v>
      </c>
      <c r="M18" s="45">
        <v>3.9288085637502412E-2</v>
      </c>
      <c r="N18" s="45">
        <v>0</v>
      </c>
      <c r="O18" s="45">
        <v>4.763427099845674E-3</v>
      </c>
      <c r="P18" s="45">
        <v>0</v>
      </c>
      <c r="Q18" s="45">
        <v>0</v>
      </c>
      <c r="R18" s="45">
        <v>0</v>
      </c>
      <c r="S18" s="45">
        <v>0.12750296434028385</v>
      </c>
    </row>
    <row r="19" spans="1:19">
      <c r="A19" s="88" t="s">
        <v>286</v>
      </c>
      <c r="B19" s="89" t="s">
        <v>58</v>
      </c>
      <c r="C19" s="45">
        <v>1.0680566614745071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0.21294442099621502</v>
      </c>
      <c r="N19" s="45">
        <v>4.2505617761966485E-2</v>
      </c>
      <c r="O19" s="45">
        <v>0</v>
      </c>
      <c r="P19" s="45">
        <v>0.81977875229520292</v>
      </c>
      <c r="Q19" s="45">
        <v>0</v>
      </c>
      <c r="R19" s="45">
        <v>0</v>
      </c>
      <c r="S19" s="45">
        <v>2.1432854525278913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9.1184964768267207E-3</v>
      </c>
      <c r="N20" s="45">
        <v>8.8753574904180343E-2</v>
      </c>
      <c r="O20" s="45">
        <v>1.5839468048284289E-7</v>
      </c>
      <c r="P20" s="45">
        <v>0</v>
      </c>
      <c r="Q20" s="45">
        <v>0</v>
      </c>
      <c r="R20" s="45">
        <v>6.6523891564864712E-3</v>
      </c>
      <c r="S20" s="45">
        <v>0.10452461893217446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6.7317746794515188E-4</v>
      </c>
      <c r="N21" s="45">
        <v>5.5368190382491633E-2</v>
      </c>
      <c r="O21" s="45">
        <v>2.0831500043960727E-4</v>
      </c>
      <c r="P21" s="45">
        <v>1.7568316650894644E-2</v>
      </c>
      <c r="Q21" s="45">
        <v>0</v>
      </c>
      <c r="R21" s="45">
        <v>0.20249114170293225</v>
      </c>
      <c r="S21" s="45">
        <v>0.27630914120470607</v>
      </c>
    </row>
    <row r="22" spans="1:19">
      <c r="A22" s="88" t="s">
        <v>286</v>
      </c>
      <c r="B22" s="89" t="s">
        <v>61</v>
      </c>
      <c r="C22" s="45">
        <v>0</v>
      </c>
      <c r="D22" s="45">
        <v>1.0268782919871524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2.028381761890119E-2</v>
      </c>
      <c r="K22" s="45">
        <v>0</v>
      </c>
      <c r="L22" s="45">
        <v>0</v>
      </c>
      <c r="M22" s="45">
        <v>0.35342319208363193</v>
      </c>
      <c r="N22" s="45">
        <v>0.25199461869022843</v>
      </c>
      <c r="O22" s="45">
        <v>1.0342198640494793E-2</v>
      </c>
      <c r="P22" s="45">
        <v>0</v>
      </c>
      <c r="Q22" s="45">
        <v>0</v>
      </c>
      <c r="R22" s="45">
        <v>1.1451275885294265E-2</v>
      </c>
      <c r="S22" s="45">
        <v>1.6743733949056967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3.5911533434414444E-2</v>
      </c>
      <c r="N23" s="45">
        <v>0</v>
      </c>
      <c r="O23" s="45">
        <v>1.1456360707118307E-4</v>
      </c>
      <c r="P23" s="45">
        <v>4.0195272111561486E-2</v>
      </c>
      <c r="Q23" s="45">
        <v>1.2383186073191554E-2</v>
      </c>
      <c r="R23" s="45">
        <v>1.3137272930396904E-5</v>
      </c>
      <c r="S23" s="45">
        <v>8.8617692499170175E-2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5.6900737877396246E-2</v>
      </c>
      <c r="N24" s="45">
        <v>0</v>
      </c>
      <c r="O24" s="45">
        <v>6.0454454548360959E-3</v>
      </c>
      <c r="P24" s="45">
        <v>0</v>
      </c>
      <c r="Q24" s="45">
        <v>0</v>
      </c>
      <c r="R24" s="45">
        <v>0</v>
      </c>
      <c r="S24" s="45">
        <v>6.2946183332233119E-2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4.202517028217212E-2</v>
      </c>
      <c r="N25" s="45">
        <v>0</v>
      </c>
      <c r="O25" s="45">
        <v>1.6720762750086493E-3</v>
      </c>
      <c r="P25" s="45">
        <v>0</v>
      </c>
      <c r="Q25" s="45">
        <v>0</v>
      </c>
      <c r="R25" s="45">
        <v>0</v>
      </c>
      <c r="S25" s="45">
        <v>4.3697246557179881E-2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3.1479619683318916E-3</v>
      </c>
      <c r="N26" s="45">
        <v>3.3624713926021288E-2</v>
      </c>
      <c r="O26" s="45">
        <v>6.9373673052819385E-6</v>
      </c>
      <c r="P26" s="45">
        <v>0</v>
      </c>
      <c r="Q26" s="45">
        <v>0</v>
      </c>
      <c r="R26" s="45">
        <v>3.246522183166789E-4</v>
      </c>
      <c r="S26" s="45">
        <v>3.710426547997514E-2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2.0830269916091382E-2</v>
      </c>
      <c r="N27" s="45">
        <v>0</v>
      </c>
      <c r="O27" s="45">
        <v>6.430517757920251E-3</v>
      </c>
      <c r="P27" s="45">
        <v>3.0710985356002585E-2</v>
      </c>
      <c r="Q27" s="45">
        <v>0</v>
      </c>
      <c r="R27" s="45">
        <v>0</v>
      </c>
      <c r="S27" s="45">
        <v>5.7971773030011775E-2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9.5333845728626243E-2</v>
      </c>
      <c r="J28" s="45">
        <v>0</v>
      </c>
      <c r="K28" s="45">
        <v>0</v>
      </c>
      <c r="L28" s="45">
        <v>0</v>
      </c>
      <c r="M28" s="45">
        <v>3.7170800052944486E-2</v>
      </c>
      <c r="N28" s="45">
        <v>0.43571635000838427</v>
      </c>
      <c r="O28" s="45">
        <v>3.495041536429877E-4</v>
      </c>
      <c r="P28" s="45">
        <v>0</v>
      </c>
      <c r="Q28" s="45">
        <v>0</v>
      </c>
      <c r="R28" s="45">
        <v>0</v>
      </c>
      <c r="S28" s="45">
        <v>0.56857049994360054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9.9563064539864854E-3</v>
      </c>
      <c r="N29" s="45">
        <v>0</v>
      </c>
      <c r="O29" s="45">
        <v>1.3977597144325671E-2</v>
      </c>
      <c r="P29" s="45">
        <v>0</v>
      </c>
      <c r="Q29" s="45">
        <v>0</v>
      </c>
      <c r="R29" s="45">
        <v>0.23953530760491315</v>
      </c>
      <c r="S29" s="45">
        <v>0.26346921120322619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2.5586250740436967E-3</v>
      </c>
      <c r="N30" s="45">
        <v>0</v>
      </c>
      <c r="O30" s="45">
        <v>1.2791103626041966E-4</v>
      </c>
      <c r="P30" s="45">
        <v>1.1826747723286957E-4</v>
      </c>
      <c r="Q30" s="45">
        <v>0</v>
      </c>
      <c r="R30" s="45">
        <v>2.0615797671807989E-2</v>
      </c>
      <c r="S30" s="45">
        <v>2.3420601259349638E-2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1.717077456545546E-2</v>
      </c>
      <c r="N31" s="45">
        <v>0</v>
      </c>
      <c r="O31" s="45">
        <v>0</v>
      </c>
      <c r="P31" s="45">
        <v>0.416978212221633</v>
      </c>
      <c r="Q31" s="45">
        <v>2.9936062132226438E-3</v>
      </c>
      <c r="R31" s="45">
        <v>5.0959441432798513E-3</v>
      </c>
      <c r="S31" s="45">
        <v>0.44223853714358441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4.1506920328152397E-2</v>
      </c>
      <c r="N32" s="45">
        <v>0</v>
      </c>
      <c r="O32" s="45">
        <v>2.1400537719393875E-2</v>
      </c>
      <c r="P32" s="45">
        <v>0</v>
      </c>
      <c r="Q32" s="45">
        <v>0</v>
      </c>
      <c r="R32" s="45">
        <v>0.48601663546027574</v>
      </c>
      <c r="S32" s="45">
        <v>0.54892409350782501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4.1596280005068209E-2</v>
      </c>
      <c r="N33" s="45">
        <v>0</v>
      </c>
      <c r="O33" s="45">
        <v>0</v>
      </c>
      <c r="P33" s="45">
        <v>8.8298166377066778E-2</v>
      </c>
      <c r="Q33" s="45">
        <v>1.4074432244262414E-2</v>
      </c>
      <c r="R33" s="45">
        <v>0.29290838630395832</v>
      </c>
      <c r="S33" s="45">
        <v>0.43687726493035228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1.7191515432518485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1.0184348770594376E-2</v>
      </c>
      <c r="N34" s="45">
        <v>0</v>
      </c>
      <c r="O34" s="45">
        <v>0</v>
      </c>
      <c r="P34" s="45">
        <v>0</v>
      </c>
      <c r="Q34" s="45">
        <v>0</v>
      </c>
      <c r="R34" s="45">
        <v>3.6867298288952632E-2</v>
      </c>
      <c r="S34" s="45">
        <v>1.7662031903114013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1.6416237522534516E-2</v>
      </c>
      <c r="N35" s="45">
        <v>0</v>
      </c>
      <c r="O35" s="45">
        <v>1.4157210450260749E-4</v>
      </c>
      <c r="P35" s="45">
        <v>3.8877205880361032E-4</v>
      </c>
      <c r="Q35" s="45">
        <v>0</v>
      </c>
      <c r="R35" s="45">
        <v>0</v>
      </c>
      <c r="S35" s="45">
        <v>1.6946581685836293E-2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2.9729717347398044E-2</v>
      </c>
      <c r="N36" s="45">
        <v>0.15301605435762689</v>
      </c>
      <c r="O36" s="45">
        <v>7.827732236963536E-3</v>
      </c>
      <c r="P36" s="45">
        <v>0</v>
      </c>
      <c r="Q36" s="45">
        <v>0</v>
      </c>
      <c r="R36" s="45">
        <v>0</v>
      </c>
      <c r="S36" s="45">
        <v>0.19057350394199091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2.1845552554300873E-2</v>
      </c>
      <c r="N37" s="45">
        <v>0</v>
      </c>
      <c r="O37" s="45">
        <v>0</v>
      </c>
      <c r="P37" s="45">
        <v>0</v>
      </c>
      <c r="Q37" s="45">
        <v>0</v>
      </c>
      <c r="R37" s="45">
        <v>6.2855906215959934E-2</v>
      </c>
      <c r="S37" s="45">
        <v>8.4701458770261695E-2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1.1036167192752799E-2</v>
      </c>
      <c r="N38" s="45">
        <v>0</v>
      </c>
      <c r="O38" s="45">
        <v>1.2416627241940148E-6</v>
      </c>
      <c r="P38" s="45">
        <v>0</v>
      </c>
      <c r="Q38" s="45">
        <v>0</v>
      </c>
      <c r="R38" s="45">
        <v>7.5768302787437847E-6</v>
      </c>
      <c r="S38" s="45">
        <v>1.1044985685749964E-2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3.1687508347917337E-2</v>
      </c>
      <c r="N39" s="45">
        <v>0</v>
      </c>
      <c r="O39" s="45">
        <v>2.0159423151522304E-4</v>
      </c>
      <c r="P39" s="45">
        <v>0</v>
      </c>
      <c r="Q39" s="45">
        <v>0</v>
      </c>
      <c r="R39" s="45">
        <v>2.0538347173599369E-2</v>
      </c>
      <c r="S39" s="45">
        <v>5.2427449753032818E-2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1.8972259759577241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3.4973557673912303E-2</v>
      </c>
      <c r="N40" s="45">
        <v>0.94968613947125657</v>
      </c>
      <c r="O40" s="45">
        <v>0</v>
      </c>
      <c r="P40" s="45">
        <v>0.10973359649388925</v>
      </c>
      <c r="Q40" s="45">
        <v>0</v>
      </c>
      <c r="R40" s="45">
        <v>4.2200585633320742E-3</v>
      </c>
      <c r="S40" s="45">
        <v>2.9958393281601161</v>
      </c>
    </row>
    <row r="41" spans="1:19">
      <c r="A41" s="88" t="s">
        <v>286</v>
      </c>
      <c r="B41" s="89" t="s">
        <v>80</v>
      </c>
      <c r="C41" s="45">
        <v>0</v>
      </c>
      <c r="D41" s="45">
        <v>2.6412384620708331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2.6406655643325117E-2</v>
      </c>
      <c r="N41" s="45">
        <v>0</v>
      </c>
      <c r="O41" s="45">
        <v>2.9466629953709411E-3</v>
      </c>
      <c r="P41" s="45">
        <v>6.5554999526238333E-3</v>
      </c>
      <c r="Q41" s="45">
        <v>0</v>
      </c>
      <c r="R41" s="45">
        <v>2.1461534669932725E-2</v>
      </c>
      <c r="S41" s="45">
        <v>2.6986088153320935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0.60529948197046846</v>
      </c>
      <c r="J42" s="45">
        <v>0</v>
      </c>
      <c r="K42" s="45">
        <v>0</v>
      </c>
      <c r="L42" s="45">
        <v>0</v>
      </c>
      <c r="M42" s="45">
        <v>3.8457335893115285E-2</v>
      </c>
      <c r="N42" s="45">
        <v>0.19147892994286142</v>
      </c>
      <c r="O42" s="45">
        <v>2.383155508021817E-3</v>
      </c>
      <c r="P42" s="45">
        <v>0</v>
      </c>
      <c r="Q42" s="45">
        <v>0</v>
      </c>
      <c r="R42" s="45">
        <v>9.6260129229332136E-2</v>
      </c>
      <c r="S42" s="45">
        <v>0.93387903254379978</v>
      </c>
    </row>
    <row r="43" spans="1:19">
      <c r="A43" s="88" t="s">
        <v>286</v>
      </c>
      <c r="B43" s="89" t="s">
        <v>82</v>
      </c>
      <c r="C43" s="45">
        <v>0.25752491196753335</v>
      </c>
      <c r="D43" s="45">
        <v>0</v>
      </c>
      <c r="E43" s="45">
        <v>0</v>
      </c>
      <c r="F43" s="45">
        <v>0</v>
      </c>
      <c r="G43" s="45">
        <v>0</v>
      </c>
      <c r="H43" s="45">
        <v>1.8962851861366037E-3</v>
      </c>
      <c r="I43" s="45">
        <v>0</v>
      </c>
      <c r="J43" s="45">
        <v>0</v>
      </c>
      <c r="K43" s="45">
        <v>0</v>
      </c>
      <c r="L43" s="45">
        <v>0</v>
      </c>
      <c r="M43" s="45">
        <v>1.1270069779359737E-2</v>
      </c>
      <c r="N43" s="45">
        <v>0</v>
      </c>
      <c r="O43" s="45">
        <v>2.4595969232930948E-2</v>
      </c>
      <c r="P43" s="45">
        <v>0</v>
      </c>
      <c r="Q43" s="45">
        <v>0</v>
      </c>
      <c r="R43" s="45">
        <v>8.5789422797957648E-2</v>
      </c>
      <c r="S43" s="45">
        <v>0.38107665896391296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7.3458449423986494E-3</v>
      </c>
      <c r="N44" s="45">
        <v>0</v>
      </c>
      <c r="O44" s="45">
        <v>1.6051477130807346E-3</v>
      </c>
      <c r="P44" s="45">
        <v>0</v>
      </c>
      <c r="Q44" s="45">
        <v>0</v>
      </c>
      <c r="R44" s="45">
        <v>0</v>
      </c>
      <c r="S44" s="45">
        <v>8.9509926554853791E-3</v>
      </c>
    </row>
    <row r="45" spans="1:19">
      <c r="A45" s="88" t="s">
        <v>286</v>
      </c>
      <c r="B45" s="89" t="s">
        <v>84</v>
      </c>
      <c r="C45" s="45">
        <v>1.169376323749356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7.9348235604541628E-2</v>
      </c>
      <c r="N45" s="45">
        <v>0</v>
      </c>
      <c r="O45" s="45">
        <v>0</v>
      </c>
      <c r="P45" s="45">
        <v>0</v>
      </c>
      <c r="Q45" s="45">
        <v>0</v>
      </c>
      <c r="R45" s="45">
        <v>0.23611292372731452</v>
      </c>
      <c r="S45" s="45">
        <v>1.4848374830812148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7.0688727139231355E-2</v>
      </c>
      <c r="L46" s="45">
        <v>0</v>
      </c>
      <c r="M46" s="45">
        <v>4.2290410085626284E-2</v>
      </c>
      <c r="N46" s="45">
        <v>0.3364683137308182</v>
      </c>
      <c r="O46" s="45">
        <v>1.2218422489085334E-4</v>
      </c>
      <c r="P46" s="45">
        <v>0</v>
      </c>
      <c r="Q46" s="45">
        <v>0</v>
      </c>
      <c r="R46" s="45">
        <v>0.36172611845754687</v>
      </c>
      <c r="S46" s="45">
        <v>0.81129575363810602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2.0446477552638953E-2</v>
      </c>
      <c r="N47" s="45">
        <v>0</v>
      </c>
      <c r="O47" s="45">
        <v>4.8037564680525335E-5</v>
      </c>
      <c r="P47" s="45">
        <v>0</v>
      </c>
      <c r="Q47" s="45">
        <v>0</v>
      </c>
      <c r="R47" s="45">
        <v>0</v>
      </c>
      <c r="S47" s="45">
        <v>2.0494515117320589E-2</v>
      </c>
    </row>
    <row r="48" spans="1:19">
      <c r="A48" s="88" t="s">
        <v>286</v>
      </c>
      <c r="B48" s="89" t="s">
        <v>87</v>
      </c>
      <c r="C48" s="45">
        <v>0.2414650916071821</v>
      </c>
      <c r="D48" s="45">
        <v>0</v>
      </c>
      <c r="E48" s="45">
        <v>0</v>
      </c>
      <c r="F48" s="45">
        <v>0.37393333518895222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1.5680468706845474E-2</v>
      </c>
      <c r="N48" s="45">
        <v>0.3061050822736382</v>
      </c>
      <c r="O48" s="45">
        <v>1.1704642511523033E-4</v>
      </c>
      <c r="P48" s="45">
        <v>0.55771896152829825</v>
      </c>
      <c r="Q48" s="45">
        <v>0</v>
      </c>
      <c r="R48" s="45">
        <v>3.4989707808721349E-3</v>
      </c>
      <c r="S48" s="45">
        <v>1.4985189565109067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1.988076251492199E-2</v>
      </c>
      <c r="N49" s="45">
        <v>0</v>
      </c>
      <c r="O49" s="45">
        <v>3.1345169521903582E-3</v>
      </c>
      <c r="P49" s="45">
        <v>0.22503488859279308</v>
      </c>
      <c r="Q49" s="45">
        <v>1.2336826859571048E-2</v>
      </c>
      <c r="R49" s="45">
        <v>6.2509923418930136E-2</v>
      </c>
      <c r="S49" s="45">
        <v>0.32289691833840095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2.5697959720217711E-2</v>
      </c>
      <c r="I50" s="45">
        <v>0</v>
      </c>
      <c r="J50" s="45">
        <v>0</v>
      </c>
      <c r="K50" s="45">
        <v>0</v>
      </c>
      <c r="L50" s="45">
        <v>0</v>
      </c>
      <c r="M50" s="45">
        <v>3.9630109322490448E-2</v>
      </c>
      <c r="N50" s="45">
        <v>0.28916719444101968</v>
      </c>
      <c r="O50" s="45">
        <v>7.7350862529335096E-4</v>
      </c>
      <c r="P50" s="45">
        <v>0</v>
      </c>
      <c r="Q50" s="45">
        <v>0</v>
      </c>
      <c r="R50" s="45">
        <v>1.6058309853761443E-2</v>
      </c>
      <c r="S50" s="45">
        <v>0.3713270819627823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4.5400978820167026E-2</v>
      </c>
      <c r="N51" s="45">
        <v>0</v>
      </c>
      <c r="O51" s="45">
        <v>8.6784337578649229E-4</v>
      </c>
      <c r="P51" s="45">
        <v>3.401603417106891E-2</v>
      </c>
      <c r="Q51" s="45">
        <v>0</v>
      </c>
      <c r="R51" s="45">
        <v>5.7884997722776887E-3</v>
      </c>
      <c r="S51" s="45">
        <v>8.6073356139294788E-2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9.995145776877179E-2</v>
      </c>
      <c r="L52" s="45">
        <v>0</v>
      </c>
      <c r="M52" s="45">
        <v>2.973185110553711E-2</v>
      </c>
      <c r="N52" s="45">
        <v>0.39612077272564861</v>
      </c>
      <c r="O52" s="45">
        <v>0</v>
      </c>
      <c r="P52" s="45">
        <v>2.3577866008601234E-2</v>
      </c>
      <c r="Q52" s="45">
        <v>4.1805917009257731E-3</v>
      </c>
      <c r="R52" s="45">
        <v>0.25143108880206366</v>
      </c>
      <c r="S52" s="45">
        <v>0.80499362811155351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0.16737491950211308</v>
      </c>
      <c r="I53" s="45">
        <v>0</v>
      </c>
      <c r="J53" s="45">
        <v>0</v>
      </c>
      <c r="K53" s="45">
        <v>6.3688262870926771E-2</v>
      </c>
      <c r="L53" s="45">
        <v>4.1592995392393979</v>
      </c>
      <c r="M53" s="45">
        <v>0.45294444492746067</v>
      </c>
      <c r="N53" s="45">
        <v>0</v>
      </c>
      <c r="O53" s="45">
        <v>2.9563241956076514E-3</v>
      </c>
      <c r="P53" s="45">
        <v>3.9751464353496857E-3</v>
      </c>
      <c r="Q53" s="45">
        <v>0</v>
      </c>
      <c r="R53" s="45">
        <v>0.16948975433512548</v>
      </c>
      <c r="S53" s="45">
        <v>5.0197283915059927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1.0382804675749702E-2</v>
      </c>
      <c r="I54" s="45">
        <v>0</v>
      </c>
      <c r="J54" s="45">
        <v>0</v>
      </c>
      <c r="K54" s="45">
        <v>0</v>
      </c>
      <c r="L54" s="45">
        <v>0</v>
      </c>
      <c r="M54" s="45">
        <v>0.13014378170965735</v>
      </c>
      <c r="N54" s="45">
        <v>0</v>
      </c>
      <c r="O54" s="45">
        <v>6.6368445436060242E-5</v>
      </c>
      <c r="P54" s="45">
        <v>3.2439853352665082E-2</v>
      </c>
      <c r="Q54" s="45">
        <v>0</v>
      </c>
      <c r="R54" s="45">
        <v>0.12638875941503702</v>
      </c>
      <c r="S54" s="45">
        <v>0.29942156759854299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0.47241306891275769</v>
      </c>
      <c r="N55" s="45">
        <v>0</v>
      </c>
      <c r="O55" s="45">
        <v>1.2541783257815631E-3</v>
      </c>
      <c r="P55" s="45">
        <v>0</v>
      </c>
      <c r="Q55" s="45">
        <v>0</v>
      </c>
      <c r="R55" s="45">
        <v>9.7196813322595332E-3</v>
      </c>
      <c r="S55" s="45">
        <v>0.48338692857079479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4.9295147606786216E-2</v>
      </c>
      <c r="N56" s="45">
        <v>0.31457921062604122</v>
      </c>
      <c r="O56" s="45">
        <v>1.0794023567077815E-3</v>
      </c>
      <c r="P56" s="45">
        <v>0</v>
      </c>
      <c r="Q56" s="45">
        <v>0</v>
      </c>
      <c r="R56" s="45">
        <v>2.2230456016353095E-2</v>
      </c>
      <c r="S56" s="45">
        <v>0.38718421660588831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8.6513336869795232E-2</v>
      </c>
      <c r="N57" s="45">
        <v>8.5775947317461743E-2</v>
      </c>
      <c r="O57" s="45">
        <v>1.9569545321313386E-2</v>
      </c>
      <c r="P57" s="45">
        <v>0</v>
      </c>
      <c r="Q57" s="45">
        <v>1.0537928638387095E-2</v>
      </c>
      <c r="R57" s="45">
        <v>0.38381644339254883</v>
      </c>
      <c r="S57" s="45">
        <v>0.58621320153950052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0.19653870236990123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6.7893983130866253E-2</v>
      </c>
      <c r="N58" s="45">
        <v>0</v>
      </c>
      <c r="O58" s="45">
        <v>4.8209196957968992E-3</v>
      </c>
      <c r="P58" s="45">
        <v>0.26992152163811234</v>
      </c>
      <c r="Q58" s="45">
        <v>0</v>
      </c>
      <c r="R58" s="45">
        <v>0.12131457164286452</v>
      </c>
      <c r="S58" s="45">
        <v>0.6604896984775479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0.46530004186316454</v>
      </c>
      <c r="G59" s="45">
        <v>0</v>
      </c>
      <c r="H59" s="45">
        <v>0.20529371582316547</v>
      </c>
      <c r="I59" s="45">
        <v>0</v>
      </c>
      <c r="J59" s="45">
        <v>0</v>
      </c>
      <c r="K59" s="45">
        <v>0</v>
      </c>
      <c r="L59" s="45">
        <v>0</v>
      </c>
      <c r="M59" s="45">
        <v>1.21603607110643E-2</v>
      </c>
      <c r="N59" s="45">
        <v>0</v>
      </c>
      <c r="O59" s="45">
        <v>1.3107097864964556E-2</v>
      </c>
      <c r="P59" s="45">
        <v>0.1716122976429908</v>
      </c>
      <c r="Q59" s="45">
        <v>0</v>
      </c>
      <c r="R59" s="45">
        <v>0.18801439967037847</v>
      </c>
      <c r="S59" s="45">
        <v>1.0554879135757318</v>
      </c>
    </row>
    <row r="60" spans="1:19">
      <c r="A60" s="88" t="s">
        <v>286</v>
      </c>
      <c r="B60" s="89" t="s">
        <v>99</v>
      </c>
      <c r="C60" s="45">
        <v>0.60435404032869222</v>
      </c>
      <c r="D60" s="45">
        <v>0.21922241277138088</v>
      </c>
      <c r="E60" s="45">
        <v>0.40596715872945066</v>
      </c>
      <c r="F60" s="45">
        <v>0.37566197167915849</v>
      </c>
      <c r="G60" s="45">
        <v>5.1893163838532912</v>
      </c>
      <c r="H60" s="45">
        <v>0.18053466189460898</v>
      </c>
      <c r="I60" s="45">
        <v>4.7169346735217221E-2</v>
      </c>
      <c r="J60" s="45">
        <v>2.9475346271248315E-2</v>
      </c>
      <c r="K60" s="45">
        <v>0.28687276501958558</v>
      </c>
      <c r="L60" s="45">
        <v>3.6719875328358871</v>
      </c>
      <c r="M60" s="45">
        <v>0.52467135734754944</v>
      </c>
      <c r="N60" s="45">
        <v>0.34936031898272724</v>
      </c>
      <c r="O60" s="45">
        <v>5.4316127251834434E-2</v>
      </c>
      <c r="P60" s="45">
        <v>4.3075546166098109</v>
      </c>
      <c r="Q60" s="45">
        <v>0.10868487361073043</v>
      </c>
      <c r="R60" s="45">
        <v>2.1202793459656455</v>
      </c>
      <c r="S60" s="45">
        <v>18.475428259886804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0.31112209521701484</v>
      </c>
      <c r="N61" s="45">
        <v>0</v>
      </c>
      <c r="O61" s="45">
        <v>0</v>
      </c>
      <c r="P61" s="45">
        <v>0.41943914877699306</v>
      </c>
      <c r="Q61" s="45">
        <v>6.9809183931541785E-3</v>
      </c>
      <c r="R61" s="45">
        <v>0.17003930073624396</v>
      </c>
      <c r="S61" s="45">
        <v>0.90758146312340671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5.0475356170940344E-2</v>
      </c>
      <c r="N62" s="45">
        <v>1.0764454375990677</v>
      </c>
      <c r="O62" s="45">
        <v>6.5553641340279079E-3</v>
      </c>
      <c r="P62" s="45">
        <v>0.12207557097763022</v>
      </c>
      <c r="Q62" s="45">
        <v>0</v>
      </c>
      <c r="R62" s="45">
        <v>0.11251313076884628</v>
      </c>
      <c r="S62" s="45">
        <v>1.3680648596505023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0.44018874026459387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6.7473838974494882E-2</v>
      </c>
      <c r="N63" s="45">
        <v>0.83001177350106037</v>
      </c>
      <c r="O63" s="45">
        <v>8.1298346541549549E-3</v>
      </c>
      <c r="P63" s="45">
        <v>0.6459530907176454</v>
      </c>
      <c r="Q63" s="45">
        <v>0</v>
      </c>
      <c r="R63" s="45">
        <v>0.23392796954682638</v>
      </c>
      <c r="S63" s="45">
        <v>2.2256852476587881</v>
      </c>
    </row>
    <row r="64" spans="1:19">
      <c r="A64" s="88" t="s">
        <v>286</v>
      </c>
      <c r="B64" s="89" t="s">
        <v>104</v>
      </c>
      <c r="C64" s="45">
        <v>0</v>
      </c>
      <c r="D64" s="45">
        <v>0.42505223441648177</v>
      </c>
      <c r="E64" s="45">
        <v>0</v>
      </c>
      <c r="F64" s="45">
        <v>0</v>
      </c>
      <c r="G64" s="45">
        <v>0</v>
      </c>
      <c r="H64" s="45">
        <v>0.14985556373112274</v>
      </c>
      <c r="I64" s="45">
        <v>0.21049315425114612</v>
      </c>
      <c r="J64" s="45">
        <v>0</v>
      </c>
      <c r="K64" s="45">
        <v>0</v>
      </c>
      <c r="L64" s="45">
        <v>0</v>
      </c>
      <c r="M64" s="45">
        <v>8.9037714359401221E-2</v>
      </c>
      <c r="N64" s="45">
        <v>0.13886436802080748</v>
      </c>
      <c r="O64" s="45">
        <v>0</v>
      </c>
      <c r="P64" s="45">
        <v>0.10303510682775574</v>
      </c>
      <c r="Q64" s="45">
        <v>4.1734839463410278E-2</v>
      </c>
      <c r="R64" s="45">
        <v>0.99899890985104811</v>
      </c>
      <c r="S64" s="45">
        <v>2.1570718909211735</v>
      </c>
    </row>
    <row r="65" spans="1:19">
      <c r="A65" s="88" t="s">
        <v>286</v>
      </c>
      <c r="B65" s="89" t="s">
        <v>105</v>
      </c>
      <c r="C65" s="45">
        <v>0</v>
      </c>
      <c r="D65" s="45">
        <v>2.6412384620708291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7.17561342387949E-2</v>
      </c>
      <c r="N65" s="45">
        <v>0.24969158171584205</v>
      </c>
      <c r="O65" s="45">
        <v>1.0721419857251391E-4</v>
      </c>
      <c r="P65" s="45">
        <v>0</v>
      </c>
      <c r="Q65" s="45">
        <v>0</v>
      </c>
      <c r="R65" s="45">
        <v>3.6733542625299265E-2</v>
      </c>
      <c r="S65" s="45">
        <v>2.9995269348493423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4.0040189093648593E-5</v>
      </c>
      <c r="L66" s="45">
        <v>0</v>
      </c>
      <c r="M66" s="45">
        <v>5.087949342232001E-2</v>
      </c>
      <c r="N66" s="45">
        <v>0.2170312454347636</v>
      </c>
      <c r="O66" s="45">
        <v>0</v>
      </c>
      <c r="P66" s="45">
        <v>1.4444826650521492E-3</v>
      </c>
      <c r="Q66" s="45">
        <v>0</v>
      </c>
      <c r="R66" s="45">
        <v>0.76844257513692327</v>
      </c>
      <c r="S66" s="45">
        <v>1.0378378368481407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3.966517559725208</v>
      </c>
      <c r="G67" s="45">
        <v>1.5047052149876983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0.16582992403158947</v>
      </c>
      <c r="N67" s="45">
        <v>7.1133079683427525E-3</v>
      </c>
      <c r="O67" s="45">
        <v>0</v>
      </c>
      <c r="P67" s="45">
        <v>0.5908154318712171</v>
      </c>
      <c r="Q67" s="45">
        <v>0</v>
      </c>
      <c r="R67" s="45">
        <v>0.48638202451987311</v>
      </c>
      <c r="S67" s="45">
        <v>6.7213634631039412</v>
      </c>
    </row>
    <row r="68" spans="1:19">
      <c r="A68" s="88" t="s">
        <v>286</v>
      </c>
      <c r="B68" s="89" t="s">
        <v>108</v>
      </c>
      <c r="C68" s="45">
        <v>0</v>
      </c>
      <c r="D68" s="45">
        <v>1.8159631789879995</v>
      </c>
      <c r="E68" s="45">
        <v>0</v>
      </c>
      <c r="F68" s="45">
        <v>0</v>
      </c>
      <c r="G68" s="45">
        <v>0.11320269429598007</v>
      </c>
      <c r="H68" s="45">
        <v>0.70517566663194287</v>
      </c>
      <c r="I68" s="45">
        <v>0</v>
      </c>
      <c r="J68" s="45">
        <v>0</v>
      </c>
      <c r="K68" s="45">
        <v>0</v>
      </c>
      <c r="L68" s="45">
        <v>0</v>
      </c>
      <c r="M68" s="45">
        <v>3.3021677385905335E-2</v>
      </c>
      <c r="N68" s="45">
        <v>0.17131616090755131</v>
      </c>
      <c r="O68" s="45">
        <v>0</v>
      </c>
      <c r="P68" s="45">
        <v>0.32775415059703406</v>
      </c>
      <c r="Q68" s="45">
        <v>1.0175880607627752E-2</v>
      </c>
      <c r="R68" s="45">
        <v>0.19585967469306276</v>
      </c>
      <c r="S68" s="45">
        <v>3.3724690841070952</v>
      </c>
    </row>
    <row r="69" spans="1:19">
      <c r="A69" s="88" t="s">
        <v>286</v>
      </c>
      <c r="B69" s="89" t="s">
        <v>109</v>
      </c>
      <c r="C69" s="45">
        <v>0.11763474234470461</v>
      </c>
      <c r="D69" s="45">
        <v>0</v>
      </c>
      <c r="E69" s="45">
        <v>0.35183179957378008</v>
      </c>
      <c r="F69" s="45">
        <v>0.82448327857042436</v>
      </c>
      <c r="G69" s="45">
        <v>0</v>
      </c>
      <c r="H69" s="45">
        <v>0.20529371582316558</v>
      </c>
      <c r="I69" s="45">
        <v>0.60529948197046823</v>
      </c>
      <c r="J69" s="45">
        <v>0</v>
      </c>
      <c r="K69" s="45">
        <v>0</v>
      </c>
      <c r="L69" s="45">
        <v>0</v>
      </c>
      <c r="M69" s="45">
        <v>3.0658306483434927E-2</v>
      </c>
      <c r="N69" s="45">
        <v>2.5801502572756263E-2</v>
      </c>
      <c r="O69" s="45">
        <v>0</v>
      </c>
      <c r="P69" s="45">
        <v>0</v>
      </c>
      <c r="Q69" s="45">
        <v>0</v>
      </c>
      <c r="R69" s="45">
        <v>0.32400316431910525</v>
      </c>
      <c r="S69" s="45">
        <v>2.4850059916578431</v>
      </c>
    </row>
    <row r="70" spans="1:19">
      <c r="A70" s="88" t="s">
        <v>286</v>
      </c>
      <c r="B70" s="89" t="s">
        <v>110</v>
      </c>
      <c r="C70" s="45">
        <v>0</v>
      </c>
      <c r="D70" s="45">
        <v>0.24848507125032171</v>
      </c>
      <c r="E70" s="45">
        <v>0</v>
      </c>
      <c r="F70" s="45">
        <v>0</v>
      </c>
      <c r="G70" s="45">
        <v>0.24704367506262415</v>
      </c>
      <c r="H70" s="45">
        <v>0.14985556373112363</v>
      </c>
      <c r="I70" s="45">
        <v>9.4542032215275018E-2</v>
      </c>
      <c r="J70" s="45">
        <v>0</v>
      </c>
      <c r="K70" s="45">
        <v>7.0688727139230911E-2</v>
      </c>
      <c r="L70" s="45">
        <v>0</v>
      </c>
      <c r="M70" s="45">
        <v>6.2928851865004631E-2</v>
      </c>
      <c r="N70" s="45">
        <v>0.63599823217574603</v>
      </c>
      <c r="O70" s="45">
        <v>0</v>
      </c>
      <c r="P70" s="45">
        <v>0.16650540888353049</v>
      </c>
      <c r="Q70" s="45">
        <v>0</v>
      </c>
      <c r="R70" s="45">
        <v>1.0352350625933404</v>
      </c>
      <c r="S70" s="45">
        <v>2.7112826249161941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2.390914697508423</v>
      </c>
      <c r="M71" s="45">
        <v>7.1198252762473047E-2</v>
      </c>
      <c r="N71" s="45">
        <v>1.3060313550818563</v>
      </c>
      <c r="O71" s="45">
        <v>0</v>
      </c>
      <c r="P71" s="45">
        <v>2.918106765180184E-2</v>
      </c>
      <c r="Q71" s="45">
        <v>6.1190661223472498E-3</v>
      </c>
      <c r="R71" s="45">
        <v>0.49083978360311775</v>
      </c>
      <c r="S71" s="45">
        <v>4.2942842227300417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0.4584538563471543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2.7699854618472131E-2</v>
      </c>
      <c r="N72" s="45">
        <v>0</v>
      </c>
      <c r="O72" s="45">
        <v>0</v>
      </c>
      <c r="P72" s="45">
        <v>0</v>
      </c>
      <c r="Q72" s="45">
        <v>1.8950757047447087E-2</v>
      </c>
      <c r="R72" s="45">
        <v>0.20608434464133119</v>
      </c>
      <c r="S72" s="45">
        <v>0.71118881265441303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6.8970668552492107</v>
      </c>
      <c r="H73" s="45">
        <v>0.14985556373112363</v>
      </c>
      <c r="I73" s="45">
        <v>0</v>
      </c>
      <c r="J73" s="45">
        <v>0</v>
      </c>
      <c r="K73" s="45">
        <v>0</v>
      </c>
      <c r="L73" s="45">
        <v>0</v>
      </c>
      <c r="M73" s="45">
        <v>7.9381004779946807E-2</v>
      </c>
      <c r="N73" s="45">
        <v>4.6708967028521897E-2</v>
      </c>
      <c r="O73" s="45">
        <v>1.0721419857229186E-4</v>
      </c>
      <c r="P73" s="45">
        <v>0.17466364606454476</v>
      </c>
      <c r="Q73" s="45">
        <v>3.599927302829764E-4</v>
      </c>
      <c r="R73" s="45">
        <v>0.2301383902881966</v>
      </c>
      <c r="S73" s="45">
        <v>7.5782816340703789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4.0040189093648593E-5</v>
      </c>
      <c r="L74" s="45">
        <v>0</v>
      </c>
      <c r="M74" s="45">
        <v>5.1095566219352406E-2</v>
      </c>
      <c r="N74" s="45">
        <v>3.3624713926021954E-2</v>
      </c>
      <c r="O74" s="45">
        <v>0</v>
      </c>
      <c r="P74" s="45">
        <v>0.28398090300462009</v>
      </c>
      <c r="Q74" s="45">
        <v>0</v>
      </c>
      <c r="R74" s="45">
        <v>2.7585977555395047E-2</v>
      </c>
      <c r="S74" s="45">
        <v>0.3963272008944756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2.1806460043176656E-2</v>
      </c>
      <c r="N75" s="45">
        <v>0</v>
      </c>
      <c r="O75" s="45">
        <v>0</v>
      </c>
      <c r="P75" s="45">
        <v>0.67203864954531767</v>
      </c>
      <c r="Q75" s="45">
        <v>3.9510606915879043E-3</v>
      </c>
      <c r="R75" s="45">
        <v>4.3273900086049366E-4</v>
      </c>
      <c r="S75" s="45">
        <v>0.69822890928094239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2.4251649716600099E-2</v>
      </c>
      <c r="N76" s="45">
        <v>0</v>
      </c>
      <c r="O76" s="45">
        <v>0</v>
      </c>
      <c r="P76" s="45">
        <v>0</v>
      </c>
      <c r="Q76" s="45">
        <v>0</v>
      </c>
      <c r="R76" s="45">
        <v>0.95057559392841995</v>
      </c>
      <c r="S76" s="45">
        <v>0.9748272436450236</v>
      </c>
    </row>
    <row r="77" spans="1:19">
      <c r="A77" s="88" t="s">
        <v>286</v>
      </c>
      <c r="B77" s="69" t="s">
        <v>117</v>
      </c>
      <c r="C77" s="45">
        <v>1.1693763237493622</v>
      </c>
      <c r="D77" s="45">
        <v>0</v>
      </c>
      <c r="E77" s="45">
        <v>0</v>
      </c>
      <c r="F77" s="45">
        <v>3.966517559725208</v>
      </c>
      <c r="G77" s="45">
        <v>0</v>
      </c>
      <c r="H77" s="45">
        <v>0.14985556373112363</v>
      </c>
      <c r="I77" s="45">
        <v>0</v>
      </c>
      <c r="J77" s="45">
        <v>0</v>
      </c>
      <c r="K77" s="45">
        <v>0</v>
      </c>
      <c r="L77" s="45">
        <v>0</v>
      </c>
      <c r="M77" s="45">
        <v>2.8202301459565149E-2</v>
      </c>
      <c r="N77" s="45">
        <v>9.056335712329755E-2</v>
      </c>
      <c r="O77" s="45">
        <v>5.013042941755419E-3</v>
      </c>
      <c r="P77" s="45">
        <v>0</v>
      </c>
      <c r="Q77" s="45">
        <v>0</v>
      </c>
      <c r="R77" s="45">
        <v>0.93669457819865976</v>
      </c>
      <c r="S77" s="45">
        <v>6.3462227269289571</v>
      </c>
    </row>
    <row r="78" spans="1:19">
      <c r="A78" s="88" t="s">
        <v>286</v>
      </c>
      <c r="B78" s="69" t="s">
        <v>118</v>
      </c>
      <c r="C78" s="45">
        <v>0</v>
      </c>
      <c r="D78" s="45">
        <v>1.2492205913187924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3.1079636032776747E-2</v>
      </c>
      <c r="N78" s="45">
        <v>0</v>
      </c>
      <c r="O78" s="45">
        <v>0</v>
      </c>
      <c r="P78" s="45">
        <v>0.52799876882951402</v>
      </c>
      <c r="Q78" s="45">
        <v>0</v>
      </c>
      <c r="R78" s="45">
        <v>0.85273890567756538</v>
      </c>
      <c r="S78" s="45">
        <v>2.6610379018586485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0.11320269429598184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2.7563657559650068E-2</v>
      </c>
      <c r="N79" s="45">
        <v>0</v>
      </c>
      <c r="O79" s="45">
        <v>2.5311454927412491E-4</v>
      </c>
      <c r="P79" s="45">
        <v>0.3717156678901592</v>
      </c>
      <c r="Q79" s="45">
        <v>9.9973702670961284E-3</v>
      </c>
      <c r="R79" s="45">
        <v>0.26272315757635667</v>
      </c>
      <c r="S79" s="45">
        <v>0.78545566213853135</v>
      </c>
    </row>
    <row r="80" spans="1:19">
      <c r="A80" s="88" t="s">
        <v>286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3.3793529216122664E-2</v>
      </c>
      <c r="N80" s="45">
        <v>6.4464277077846077E-2</v>
      </c>
      <c r="O80" s="45">
        <v>0</v>
      </c>
      <c r="P80" s="45">
        <v>0.57245621759248877</v>
      </c>
      <c r="Q80" s="45">
        <v>1.7851034053140147E-4</v>
      </c>
      <c r="R80" s="45">
        <v>0.8149109589597856</v>
      </c>
      <c r="S80" s="45">
        <v>1.4858034931867792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0.14985556373112363</v>
      </c>
      <c r="I81" s="45">
        <v>0</v>
      </c>
      <c r="J81" s="45">
        <v>0</v>
      </c>
      <c r="K81" s="45">
        <v>0</v>
      </c>
      <c r="L81" s="45">
        <v>0</v>
      </c>
      <c r="M81" s="45">
        <v>2.6939688894483282E-2</v>
      </c>
      <c r="N81" s="45">
        <v>0</v>
      </c>
      <c r="O81" s="45">
        <v>1.0721419857229186E-4</v>
      </c>
      <c r="P81" s="45">
        <v>0.48975120489987845</v>
      </c>
      <c r="Q81" s="45">
        <v>0</v>
      </c>
      <c r="R81" s="45">
        <v>0.14093574734003056</v>
      </c>
      <c r="S81" s="45">
        <v>0.80758941906408666</v>
      </c>
    </row>
    <row r="82" spans="1:19">
      <c r="A82" s="88" t="s">
        <v>286</v>
      </c>
      <c r="B82" s="69" t="s">
        <v>122</v>
      </c>
      <c r="C82" s="45">
        <v>0.11763474234470461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4.0040189093648593E-5</v>
      </c>
      <c r="L82" s="45">
        <v>0</v>
      </c>
      <c r="M82" s="45">
        <v>2.0650506434671811E-2</v>
      </c>
      <c r="N82" s="45">
        <v>0</v>
      </c>
      <c r="O82" s="45">
        <v>0</v>
      </c>
      <c r="P82" s="45">
        <v>0.11593227711550114</v>
      </c>
      <c r="Q82" s="45">
        <v>0</v>
      </c>
      <c r="R82" s="45">
        <v>3.7419053739025543E-2</v>
      </c>
      <c r="S82" s="45">
        <v>0.29167661982297943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6.025270836562413E-2</v>
      </c>
      <c r="N83" s="45">
        <v>0</v>
      </c>
      <c r="O83" s="45">
        <v>0</v>
      </c>
      <c r="P83" s="45">
        <v>0</v>
      </c>
      <c r="Q83" s="45">
        <v>1.7118635743631483E-3</v>
      </c>
      <c r="R83" s="45">
        <v>0.1066729037070715</v>
      </c>
      <c r="S83" s="45">
        <v>0.1686374756470741</v>
      </c>
    </row>
    <row r="84" spans="1:19">
      <c r="A84" s="88" t="s">
        <v>286</v>
      </c>
      <c r="B84" s="69" t="s">
        <v>124</v>
      </c>
      <c r="C84" s="45">
        <v>0</v>
      </c>
      <c r="D84" s="45">
        <v>0.24848507125032171</v>
      </c>
      <c r="E84" s="45">
        <v>0</v>
      </c>
      <c r="F84" s="45">
        <v>3.9665175597252134</v>
      </c>
      <c r="G84" s="45">
        <v>0</v>
      </c>
      <c r="H84" s="45">
        <v>0</v>
      </c>
      <c r="I84" s="45">
        <v>9.4542032215276128E-2</v>
      </c>
      <c r="J84" s="45">
        <v>0</v>
      </c>
      <c r="K84" s="45">
        <v>0</v>
      </c>
      <c r="L84" s="45">
        <v>2.0382046373215132</v>
      </c>
      <c r="M84" s="45">
        <v>7.4110233979169493E-2</v>
      </c>
      <c r="N84" s="45">
        <v>0.14658578975505598</v>
      </c>
      <c r="O84" s="45">
        <v>2.2760499940142065E-3</v>
      </c>
      <c r="P84" s="45">
        <v>0</v>
      </c>
      <c r="Q84" s="45">
        <v>0</v>
      </c>
      <c r="R84" s="45">
        <v>0</v>
      </c>
      <c r="S84" s="45">
        <v>6.5707213742405628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8.5832640347873301E-2</v>
      </c>
      <c r="I85" s="45">
        <v>0</v>
      </c>
      <c r="J85" s="45">
        <v>0</v>
      </c>
      <c r="K85" s="45">
        <v>0</v>
      </c>
      <c r="L85" s="45">
        <v>0</v>
      </c>
      <c r="M85" s="45">
        <v>2.3558551521649207E-2</v>
      </c>
      <c r="N85" s="45">
        <v>0</v>
      </c>
      <c r="O85" s="45">
        <v>0</v>
      </c>
      <c r="P85" s="45">
        <v>0.602548110588911</v>
      </c>
      <c r="Q85" s="45">
        <v>9.9973702670962394E-3</v>
      </c>
      <c r="R85" s="45">
        <v>0.63350014025979817</v>
      </c>
      <c r="S85" s="45">
        <v>1.3554368129853174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0.2862871291822926</v>
      </c>
      <c r="J86" s="45">
        <v>0</v>
      </c>
      <c r="K86" s="45">
        <v>0</v>
      </c>
      <c r="L86" s="45">
        <v>0</v>
      </c>
      <c r="M86" s="45">
        <v>2.0531990271019041E-2</v>
      </c>
      <c r="N86" s="45">
        <v>0.18906522858737951</v>
      </c>
      <c r="O86" s="45">
        <v>0</v>
      </c>
      <c r="P86" s="45">
        <v>2.4127581824053834E-3</v>
      </c>
      <c r="Q86" s="45">
        <v>0</v>
      </c>
      <c r="R86" s="45">
        <v>0</v>
      </c>
      <c r="S86" s="45">
        <v>0.49829710622310586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2.3909146975084212</v>
      </c>
      <c r="M87" s="45">
        <v>1.6377684513491531E-2</v>
      </c>
      <c r="N87" s="45">
        <v>0</v>
      </c>
      <c r="O87" s="45">
        <v>1.2137381923337021E-2</v>
      </c>
      <c r="P87" s="45">
        <v>0.26323945510371871</v>
      </c>
      <c r="Q87" s="45">
        <v>0</v>
      </c>
      <c r="R87" s="45">
        <v>1.8453076997911211E-2</v>
      </c>
      <c r="S87" s="45">
        <v>2.7011222960468615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3.9665175597252151</v>
      </c>
      <c r="G88" s="45">
        <v>0</v>
      </c>
      <c r="H88" s="45">
        <v>0</v>
      </c>
      <c r="I88" s="45">
        <v>4.7285587481399105E-2</v>
      </c>
      <c r="J88" s="45">
        <v>0</v>
      </c>
      <c r="K88" s="45">
        <v>0</v>
      </c>
      <c r="L88" s="45">
        <v>0</v>
      </c>
      <c r="M88" s="45">
        <v>6.4496657441882377E-2</v>
      </c>
      <c r="N88" s="45">
        <v>0</v>
      </c>
      <c r="O88" s="45">
        <v>0</v>
      </c>
      <c r="P88" s="45">
        <v>7.0648388030427611E-2</v>
      </c>
      <c r="Q88" s="45">
        <v>0</v>
      </c>
      <c r="R88" s="45">
        <v>0.19761082106975891</v>
      </c>
      <c r="S88" s="45">
        <v>4.3465590137487027</v>
      </c>
    </row>
    <row r="89" spans="1:19">
      <c r="A89" s="88" t="s">
        <v>286</v>
      </c>
      <c r="B89" s="69" t="s">
        <v>129</v>
      </c>
      <c r="C89" s="45">
        <v>0.86059307500911419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8.521899538964206E-3</v>
      </c>
      <c r="N89" s="45">
        <v>4.5746460263254463E-2</v>
      </c>
      <c r="O89" s="45">
        <v>0</v>
      </c>
      <c r="P89" s="45">
        <v>0</v>
      </c>
      <c r="Q89" s="45">
        <v>0</v>
      </c>
      <c r="R89" s="45">
        <v>0.38929830425895773</v>
      </c>
      <c r="S89" s="45">
        <v>1.3041597390702862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0.45845385634715341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4.0040189093648593E-5</v>
      </c>
      <c r="L90" s="45">
        <v>0</v>
      </c>
      <c r="M90" s="45">
        <v>2.045520315901328E-2</v>
      </c>
      <c r="N90" s="45">
        <v>1.4074677716592987E-2</v>
      </c>
      <c r="O90" s="45">
        <v>2.0048714244325083E-8</v>
      </c>
      <c r="P90" s="45">
        <v>0</v>
      </c>
      <c r="Q90" s="45">
        <v>3.4809763964995799E-3</v>
      </c>
      <c r="R90" s="45">
        <v>0.18890029407490871</v>
      </c>
      <c r="S90" s="45">
        <v>0.68540506793198119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1.690572662887746E-3</v>
      </c>
      <c r="N91" s="45">
        <v>1.7213925370898053E-2</v>
      </c>
      <c r="O91" s="45">
        <v>4.0875385077598914E-4</v>
      </c>
      <c r="P91" s="45">
        <v>0</v>
      </c>
      <c r="Q91" s="45">
        <v>0</v>
      </c>
      <c r="R91" s="45">
        <v>0.60833415307644501</v>
      </c>
      <c r="S91" s="45">
        <v>0.62764740496101012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0.11320269429598184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1.998256858525238E-2</v>
      </c>
      <c r="N92" s="45">
        <v>0</v>
      </c>
      <c r="O92" s="45">
        <v>0</v>
      </c>
      <c r="P92" s="45">
        <v>6.372030634515724E-2</v>
      </c>
      <c r="Q92" s="45">
        <v>1.017588060762753E-2</v>
      </c>
      <c r="R92" s="45">
        <v>3.3420234401489779E-2</v>
      </c>
      <c r="S92" s="45">
        <v>0.24050168423551099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0.24818177136720498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2.6730585874597423E-2</v>
      </c>
      <c r="N93" s="45">
        <v>0.4554013949482183</v>
      </c>
      <c r="O93" s="45">
        <v>0</v>
      </c>
      <c r="P93" s="45">
        <v>3.6453428078285555E-2</v>
      </c>
      <c r="Q93" s="45">
        <v>1.7851034053140147E-4</v>
      </c>
      <c r="R93" s="45">
        <v>0.32878912659265325</v>
      </c>
      <c r="S93" s="45">
        <v>1.0957348172014747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6.4568551064070334E-4</v>
      </c>
      <c r="N94" s="45">
        <v>0</v>
      </c>
      <c r="O94" s="45">
        <v>0</v>
      </c>
      <c r="P94" s="45">
        <v>0.28398090300461476</v>
      </c>
      <c r="Q94" s="45">
        <v>0</v>
      </c>
      <c r="R94" s="45">
        <v>7.6566766034858347E-2</v>
      </c>
      <c r="S94" s="45">
        <v>0.36119335455012447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8.8150331606542842E-2</v>
      </c>
      <c r="I95" s="45">
        <v>0</v>
      </c>
      <c r="J95" s="45">
        <v>0</v>
      </c>
      <c r="K95" s="45">
        <v>0</v>
      </c>
      <c r="L95" s="45">
        <v>5.987667501937679</v>
      </c>
      <c r="M95" s="45">
        <v>9.8785642724585898E-3</v>
      </c>
      <c r="N95" s="45">
        <v>0</v>
      </c>
      <c r="O95" s="45">
        <v>0</v>
      </c>
      <c r="P95" s="45">
        <v>0</v>
      </c>
      <c r="Q95" s="45">
        <v>0</v>
      </c>
      <c r="R95" s="45">
        <v>4.1936951863497995E-2</v>
      </c>
      <c r="S95" s="45">
        <v>6.1276333496801954</v>
      </c>
    </row>
    <row r="96" spans="1:19">
      <c r="A96" s="88" t="s">
        <v>286</v>
      </c>
      <c r="B96" s="69" t="s">
        <v>136</v>
      </c>
      <c r="C96" s="45">
        <v>0.11763474234470461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9.7759669693466833E-3</v>
      </c>
      <c r="N96" s="45">
        <v>2.213832954635464E-2</v>
      </c>
      <c r="O96" s="45">
        <v>0</v>
      </c>
      <c r="P96" s="45">
        <v>0.68594105315508713</v>
      </c>
      <c r="Q96" s="45">
        <v>2.6326962458266823E-2</v>
      </c>
      <c r="R96" s="45">
        <v>2.9576472808784615E-2</v>
      </c>
      <c r="S96" s="45">
        <v>0.89139352728253129</v>
      </c>
    </row>
    <row r="97" spans="1:19">
      <c r="A97" s="88" t="s">
        <v>286</v>
      </c>
      <c r="B97" s="69" t="s">
        <v>137</v>
      </c>
      <c r="C97" s="45">
        <v>0</v>
      </c>
      <c r="D97" s="45">
        <v>0.24848507125032171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7.6996302385636706E-2</v>
      </c>
      <c r="K97" s="45">
        <v>2.4766137595457538E-2</v>
      </c>
      <c r="L97" s="45">
        <v>0</v>
      </c>
      <c r="M97" s="45">
        <v>4.1990250823076281E-5</v>
      </c>
      <c r="N97" s="45">
        <v>0</v>
      </c>
      <c r="O97" s="45">
        <v>9.1411331239621418E-4</v>
      </c>
      <c r="P97" s="45">
        <v>0.81784491991235342</v>
      </c>
      <c r="Q97" s="45">
        <v>5.1047375526246275E-2</v>
      </c>
      <c r="R97" s="45">
        <v>7.3628793494485478E-2</v>
      </c>
      <c r="S97" s="45">
        <v>1.2937247037277473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2.2901577554630848E-2</v>
      </c>
      <c r="N98" s="45">
        <v>3.5496096278038181E-3</v>
      </c>
      <c r="O98" s="45">
        <v>0</v>
      </c>
      <c r="P98" s="45">
        <v>0.6535222623771304</v>
      </c>
      <c r="Q98" s="45">
        <v>0</v>
      </c>
      <c r="R98" s="45">
        <v>6.6153236225389378E-2</v>
      </c>
      <c r="S98" s="45">
        <v>0.74612668578492958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7.8617494247090747E-4</v>
      </c>
      <c r="N99" s="45">
        <v>2.3608001018018854E-2</v>
      </c>
      <c r="O99" s="45">
        <v>3.5017401798551617E-3</v>
      </c>
      <c r="P99" s="45">
        <v>2.6402776979630005E-2</v>
      </c>
      <c r="Q99" s="45">
        <v>0</v>
      </c>
      <c r="R99" s="45">
        <v>8.1202307022465448E-4</v>
      </c>
      <c r="S99" s="45">
        <v>5.5110716190199582E-2</v>
      </c>
    </row>
    <row r="100" spans="1:19">
      <c r="A100" s="88" t="s">
        <v>286</v>
      </c>
      <c r="B100" s="69" t="s">
        <v>140</v>
      </c>
      <c r="C100" s="45">
        <v>0</v>
      </c>
      <c r="D100" s="45">
        <v>0.24848507125032171</v>
      </c>
      <c r="E100" s="45">
        <v>0.4401887402645932</v>
      </c>
      <c r="F100" s="45">
        <v>3.9665175597252151</v>
      </c>
      <c r="G100" s="45">
        <v>0</v>
      </c>
      <c r="H100" s="45">
        <v>0</v>
      </c>
      <c r="I100" s="45">
        <v>9.4542032215275462E-2</v>
      </c>
      <c r="J100" s="45">
        <v>0</v>
      </c>
      <c r="K100" s="45">
        <v>0</v>
      </c>
      <c r="L100" s="45">
        <v>0</v>
      </c>
      <c r="M100" s="45">
        <v>3.4989361870877644E-2</v>
      </c>
      <c r="N100" s="45">
        <v>0.14658578975506309</v>
      </c>
      <c r="O100" s="45">
        <v>5.013042941755641E-3</v>
      </c>
      <c r="P100" s="45">
        <v>6.779650350871691E-2</v>
      </c>
      <c r="Q100" s="45">
        <v>0</v>
      </c>
      <c r="R100" s="45">
        <v>0</v>
      </c>
      <c r="S100" s="45">
        <v>5.0041181015318159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9.4542032215275462E-2</v>
      </c>
      <c r="J101" s="45">
        <v>0</v>
      </c>
      <c r="K101" s="45">
        <v>0</v>
      </c>
      <c r="L101" s="45">
        <v>0</v>
      </c>
      <c r="M101" s="45">
        <v>1.6336363774072993E-2</v>
      </c>
      <c r="N101" s="45">
        <v>1.506350825637881E-3</v>
      </c>
      <c r="O101" s="45">
        <v>0</v>
      </c>
      <c r="P101" s="45">
        <v>2.3577866008601234E-2</v>
      </c>
      <c r="Q101" s="45">
        <v>1.053639631850789E-3</v>
      </c>
      <c r="R101" s="45">
        <v>1.6741104672924223E-2</v>
      </c>
      <c r="S101" s="45">
        <v>0.15375735712837013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0.10843277392102713</v>
      </c>
      <c r="L102" s="45">
        <v>0</v>
      </c>
      <c r="M102" s="45">
        <v>1.1188225658901985E-2</v>
      </c>
      <c r="N102" s="45">
        <v>1.5903405018816485E-2</v>
      </c>
      <c r="O102" s="45">
        <v>0</v>
      </c>
      <c r="P102" s="45">
        <v>0</v>
      </c>
      <c r="Q102" s="45">
        <v>4.1605396680459705E-3</v>
      </c>
      <c r="R102" s="45">
        <v>0.2279126216716918</v>
      </c>
      <c r="S102" s="45">
        <v>0.3675975659384676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8.6791707267330764E-4</v>
      </c>
      <c r="N103" s="45">
        <v>1.7722354325071521E-2</v>
      </c>
      <c r="O103" s="45">
        <v>9.0570448521556379E-3</v>
      </c>
      <c r="P103" s="45">
        <v>0</v>
      </c>
      <c r="Q103" s="45">
        <v>9.9973702670961284E-3</v>
      </c>
      <c r="R103" s="45">
        <v>6.7813460943739301E-2</v>
      </c>
      <c r="S103" s="45">
        <v>0.10545814746075166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1.1833934793692436E-3</v>
      </c>
      <c r="N104" s="45">
        <v>2.8118709105626749E-3</v>
      </c>
      <c r="O104" s="45">
        <v>4.7751425215749599E-3</v>
      </c>
      <c r="P104" s="45">
        <v>0.13671402934259547</v>
      </c>
      <c r="Q104" s="45">
        <v>0</v>
      </c>
      <c r="R104" s="45">
        <v>0</v>
      </c>
      <c r="S104" s="45">
        <v>0.14548443625409391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2.3909146975084248</v>
      </c>
      <c r="M105" s="45">
        <v>7.8812430938484113E-3</v>
      </c>
      <c r="N105" s="45">
        <v>3.0521670375627252E-4</v>
      </c>
      <c r="O105" s="45">
        <v>0</v>
      </c>
      <c r="P105" s="45">
        <v>3.1975476078663689E-2</v>
      </c>
      <c r="Q105" s="45">
        <v>0</v>
      </c>
      <c r="R105" s="45">
        <v>0</v>
      </c>
      <c r="S105" s="45">
        <v>2.4310766333846914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0.11320269429598184</v>
      </c>
      <c r="H106" s="45">
        <v>0</v>
      </c>
      <c r="I106" s="45">
        <v>0</v>
      </c>
      <c r="J106" s="45">
        <v>0</v>
      </c>
      <c r="K106" s="45">
        <v>0.32758513603187933</v>
      </c>
      <c r="L106" s="45">
        <v>0</v>
      </c>
      <c r="M106" s="45">
        <v>1.140008404371784E-3</v>
      </c>
      <c r="N106" s="45">
        <v>2.0024309521465611E-2</v>
      </c>
      <c r="O106" s="45">
        <v>8.8005386722156409E-4</v>
      </c>
      <c r="P106" s="45">
        <v>6.0817791426721612E-2</v>
      </c>
      <c r="Q106" s="45">
        <v>0</v>
      </c>
      <c r="R106" s="45">
        <v>0.11135119099279933</v>
      </c>
      <c r="S106" s="45">
        <v>0.63500118454044241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3.9665175597252151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2.2555969177174617E-2</v>
      </c>
      <c r="N107" s="45">
        <v>1.3768586322076004E-3</v>
      </c>
      <c r="O107" s="45">
        <v>5.102918232835485E-5</v>
      </c>
      <c r="P107" s="45">
        <v>0</v>
      </c>
      <c r="Q107" s="45">
        <v>0</v>
      </c>
      <c r="R107" s="45">
        <v>0.8880243900699476</v>
      </c>
      <c r="S107" s="45">
        <v>4.878525806786854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4.0040189093648593E-5</v>
      </c>
      <c r="L108" s="45">
        <v>0</v>
      </c>
      <c r="M108" s="45">
        <v>3.3768531788069822E-3</v>
      </c>
      <c r="N108" s="45">
        <v>0</v>
      </c>
      <c r="O108" s="45">
        <v>0</v>
      </c>
      <c r="P108" s="45">
        <v>0.70825816340258996</v>
      </c>
      <c r="Q108" s="45">
        <v>0</v>
      </c>
      <c r="R108" s="45">
        <v>0.11880924962113326</v>
      </c>
      <c r="S108" s="45">
        <v>0.83048430639161097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0.15493354634438727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2.5948798590658129E-3</v>
      </c>
      <c r="N109" s="45">
        <v>0</v>
      </c>
      <c r="O109" s="45">
        <v>2.2804804391052258E-4</v>
      </c>
      <c r="P109" s="45">
        <v>0.7036936867317678</v>
      </c>
      <c r="Q109" s="45">
        <v>2.8619581114996961E-6</v>
      </c>
      <c r="R109" s="45">
        <v>0</v>
      </c>
      <c r="S109" s="45">
        <v>0.861453022937269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0.45845385634715408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6.1181768433726802E-6</v>
      </c>
      <c r="N110" s="45">
        <v>0</v>
      </c>
      <c r="O110" s="45">
        <v>2.3584991125291666E-4</v>
      </c>
      <c r="P110" s="45">
        <v>0.24037121264267114</v>
      </c>
      <c r="Q110" s="45">
        <v>4.3264204787940574E-4</v>
      </c>
      <c r="R110" s="45">
        <v>0</v>
      </c>
      <c r="S110" s="45">
        <v>0.69949967912580746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6.2908332392197508E-6</v>
      </c>
      <c r="N111" s="45">
        <v>0</v>
      </c>
      <c r="O111" s="45">
        <v>5.0141768054776659E-3</v>
      </c>
      <c r="P111" s="45">
        <v>0.18763024013663809</v>
      </c>
      <c r="Q111" s="45">
        <v>3.5999273028308743E-4</v>
      </c>
      <c r="R111" s="45">
        <v>0</v>
      </c>
      <c r="S111" s="45">
        <v>0.1930107005056243</v>
      </c>
    </row>
    <row r="112" spans="1:19">
      <c r="A112" s="88" t="s">
        <v>286</v>
      </c>
      <c r="B112" s="69" t="s">
        <v>152</v>
      </c>
      <c r="C112" s="45">
        <v>0.11763474234470461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2.3909146975084248</v>
      </c>
      <c r="M112" s="45">
        <v>7.3357132515994294E-4</v>
      </c>
      <c r="N112" s="45">
        <v>0</v>
      </c>
      <c r="O112" s="45">
        <v>0</v>
      </c>
      <c r="P112" s="45">
        <v>2.242359920437309E-3</v>
      </c>
      <c r="Q112" s="45">
        <v>9.9973702670961284E-3</v>
      </c>
      <c r="R112" s="45">
        <v>4.9776395394935946E-2</v>
      </c>
      <c r="S112" s="45">
        <v>2.5712991367607856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0.34471379914681677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2.6109803043610214E-3</v>
      </c>
      <c r="N113" s="45">
        <v>3.0710256672216829E-2</v>
      </c>
      <c r="O113" s="45">
        <v>1.9706279550961714E-3</v>
      </c>
      <c r="P113" s="45">
        <v>0.41051202070886461</v>
      </c>
      <c r="Q113" s="45">
        <v>0</v>
      </c>
      <c r="R113" s="45">
        <v>0.12712772061525968</v>
      </c>
      <c r="S113" s="45">
        <v>0.91764540540262374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0.45845385634715408</v>
      </c>
      <c r="F114" s="45">
        <v>0</v>
      </c>
      <c r="G114" s="45">
        <v>0</v>
      </c>
      <c r="H114" s="45">
        <v>0</v>
      </c>
      <c r="I114" s="45">
        <v>0</v>
      </c>
      <c r="J114" s="45">
        <v>2.9689103864461108E-2</v>
      </c>
      <c r="K114" s="45">
        <v>0</v>
      </c>
      <c r="L114" s="45">
        <v>0</v>
      </c>
      <c r="M114" s="45">
        <v>2.7900594070455753E-3</v>
      </c>
      <c r="N114" s="45">
        <v>1.3602785489945646E-2</v>
      </c>
      <c r="O114" s="45">
        <v>8.0953661329075111E-4</v>
      </c>
      <c r="P114" s="45">
        <v>0.11905851170124393</v>
      </c>
      <c r="Q114" s="45">
        <v>0</v>
      </c>
      <c r="R114" s="45">
        <v>1.3543025783214091E-2</v>
      </c>
      <c r="S114" s="45">
        <v>0.63794687920633919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0.10839273373193348</v>
      </c>
      <c r="L115" s="45">
        <v>1.570874218433854</v>
      </c>
      <c r="M115" s="45">
        <v>9.1462930356023264E-3</v>
      </c>
      <c r="N115" s="45">
        <v>1.9360492588900158E-2</v>
      </c>
      <c r="O115" s="45">
        <v>0</v>
      </c>
      <c r="P115" s="45">
        <v>8.2082766030460164E-2</v>
      </c>
      <c r="Q115" s="45">
        <v>3.5999273028308743E-4</v>
      </c>
      <c r="R115" s="45">
        <v>0</v>
      </c>
      <c r="S115" s="45">
        <v>1.790216496551011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0.10839273373193348</v>
      </c>
      <c r="L116" s="45">
        <v>0</v>
      </c>
      <c r="M116" s="45">
        <v>6.042635930516127E-3</v>
      </c>
      <c r="N116" s="45">
        <v>0</v>
      </c>
      <c r="O116" s="45">
        <v>0</v>
      </c>
      <c r="P116" s="45">
        <v>0.75201350790285204</v>
      </c>
      <c r="Q116" s="45">
        <v>0</v>
      </c>
      <c r="R116" s="45">
        <v>1.6589739790973113E-4</v>
      </c>
      <c r="S116" s="45">
        <v>0.86661477496323869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3.9845216921410298E-3</v>
      </c>
      <c r="N117" s="45">
        <v>1.1056935367568244E-2</v>
      </c>
      <c r="O117" s="45">
        <v>1.0721419857229186E-4</v>
      </c>
      <c r="P117" s="45">
        <v>0.3765969921071175</v>
      </c>
      <c r="Q117" s="45">
        <v>0</v>
      </c>
      <c r="R117" s="45">
        <v>0.14671724291116917</v>
      </c>
      <c r="S117" s="45">
        <v>0.5384629062765498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3.1900134540059355E-3</v>
      </c>
      <c r="N118" s="45">
        <v>2.213832954635464E-2</v>
      </c>
      <c r="O118" s="45">
        <v>1.1721044045428952E-2</v>
      </c>
      <c r="P118" s="45">
        <v>0</v>
      </c>
      <c r="Q118" s="45">
        <v>0</v>
      </c>
      <c r="R118" s="45">
        <v>6.8560355205775636E-3</v>
      </c>
      <c r="S118" s="45">
        <v>4.3905422566382413E-2</v>
      </c>
    </row>
    <row r="119" spans="1:19">
      <c r="A119" s="88" t="s">
        <v>286</v>
      </c>
      <c r="B119" s="69" t="s">
        <v>159</v>
      </c>
      <c r="C119" s="45">
        <v>0</v>
      </c>
      <c r="D119" s="45">
        <v>0.24848507125032171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1.5823419851880516E-2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0.26430849110218446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2.4898237390047484E-5</v>
      </c>
      <c r="N120" s="45">
        <v>0</v>
      </c>
      <c r="O120" s="45">
        <v>8.4762538729865611E-4</v>
      </c>
      <c r="P120" s="45">
        <v>1.0989765517095407E-3</v>
      </c>
      <c r="Q120" s="45">
        <v>0</v>
      </c>
      <c r="R120" s="45">
        <v>0.12805784790862873</v>
      </c>
      <c r="S120" s="45">
        <v>0.13002934808503142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1.3943064587733645E-2</v>
      </c>
      <c r="I121" s="45">
        <v>0</v>
      </c>
      <c r="J121" s="45">
        <v>0</v>
      </c>
      <c r="K121" s="45">
        <v>0</v>
      </c>
      <c r="L121" s="45">
        <v>0</v>
      </c>
      <c r="M121" s="45">
        <v>1.2730327904062477E-2</v>
      </c>
      <c r="N121" s="45">
        <v>3.3823029603327726E-2</v>
      </c>
      <c r="O121" s="45">
        <v>1.3554692947883584E-2</v>
      </c>
      <c r="P121" s="45">
        <v>6.4909414033913038E-2</v>
      </c>
      <c r="Q121" s="45">
        <v>0</v>
      </c>
      <c r="R121" s="45">
        <v>8.7460537569384655E-2</v>
      </c>
      <c r="S121" s="45">
        <v>0.22642106664631001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0.31894372163158557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3.1387936398914462E-3</v>
      </c>
      <c r="N122" s="45">
        <v>0</v>
      </c>
      <c r="O122" s="45">
        <v>2.1500400999796554E-4</v>
      </c>
      <c r="P122" s="45">
        <v>0.57506261251626967</v>
      </c>
      <c r="Q122" s="45">
        <v>0</v>
      </c>
      <c r="R122" s="45">
        <v>0.1389358583158149</v>
      </c>
      <c r="S122" s="45">
        <v>1.0362959901135582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1.506350825637881E-3</v>
      </c>
      <c r="O123" s="45">
        <v>8.8672333214900867E-4</v>
      </c>
      <c r="P123" s="45">
        <v>0.29705095966961892</v>
      </c>
      <c r="Q123" s="45">
        <v>0</v>
      </c>
      <c r="R123" s="45">
        <v>0</v>
      </c>
      <c r="S123" s="45">
        <v>0.29944403382742735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0.11320269429598184</v>
      </c>
      <c r="H124" s="45">
        <v>0</v>
      </c>
      <c r="I124" s="45">
        <v>9.4542032215275462E-2</v>
      </c>
      <c r="J124" s="45">
        <v>0</v>
      </c>
      <c r="K124" s="45">
        <v>0</v>
      </c>
      <c r="L124" s="45">
        <v>0</v>
      </c>
      <c r="M124" s="45">
        <v>9.0113185537532559E-3</v>
      </c>
      <c r="N124" s="45">
        <v>8.9161022926429467E-2</v>
      </c>
      <c r="O124" s="45">
        <v>0</v>
      </c>
      <c r="P124" s="45">
        <v>3.3496951136367414E-2</v>
      </c>
      <c r="Q124" s="45">
        <v>0</v>
      </c>
      <c r="R124" s="45">
        <v>0</v>
      </c>
      <c r="S124" s="45">
        <v>0.33941401912778701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0.15493354634438727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4.5734494189986208E-4</v>
      </c>
      <c r="N125" s="45">
        <v>0</v>
      </c>
      <c r="O125" s="45">
        <v>0</v>
      </c>
      <c r="P125" s="45">
        <v>2.9725579715069728E-2</v>
      </c>
      <c r="Q125" s="45">
        <v>0</v>
      </c>
      <c r="R125" s="45">
        <v>0</v>
      </c>
      <c r="S125" s="45">
        <v>0.18511647100137907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0.15493354634438816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1.108128885185522E-4</v>
      </c>
      <c r="N126" s="45">
        <v>3.0417427956466625E-2</v>
      </c>
      <c r="O126" s="45">
        <v>0</v>
      </c>
      <c r="P126" s="45">
        <v>1.7083609018250456E-2</v>
      </c>
      <c r="Q126" s="45">
        <v>0</v>
      </c>
      <c r="R126" s="45">
        <v>2.4452798835739031E-3</v>
      </c>
      <c r="S126" s="45">
        <v>0.20499067609117105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0.10517595542838043</v>
      </c>
      <c r="J127" s="45">
        <v>0</v>
      </c>
      <c r="K127" s="45">
        <v>0</v>
      </c>
      <c r="L127" s="45">
        <v>0</v>
      </c>
      <c r="M127" s="45">
        <v>4.4872298081417128E-2</v>
      </c>
      <c r="N127" s="45">
        <v>1.8062804913826724E-2</v>
      </c>
      <c r="O127" s="45">
        <v>5.013042941755419E-3</v>
      </c>
      <c r="P127" s="45">
        <v>0</v>
      </c>
      <c r="Q127" s="45">
        <v>0</v>
      </c>
      <c r="R127" s="45">
        <v>1.179347607880743E-3</v>
      </c>
      <c r="S127" s="45">
        <v>0.17430344897326222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1.6982061422591954E-2</v>
      </c>
      <c r="O128" s="45">
        <v>1.0721419857229186E-4</v>
      </c>
      <c r="P128" s="45">
        <v>0</v>
      </c>
      <c r="Q128" s="45">
        <v>0</v>
      </c>
      <c r="R128" s="45">
        <v>2.2929606836186167E-4</v>
      </c>
      <c r="S128" s="45">
        <v>1.7318571689543205E-2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1.2647363876538975E-4</v>
      </c>
      <c r="N129" s="45">
        <v>2.5180577645226521E-2</v>
      </c>
      <c r="O129" s="45">
        <v>0</v>
      </c>
      <c r="P129" s="45">
        <v>9.1594200947042737E-4</v>
      </c>
      <c r="Q129" s="45">
        <v>4.3264204787940574E-4</v>
      </c>
      <c r="R129" s="45">
        <v>0</v>
      </c>
      <c r="S129" s="45">
        <v>2.6655635341313655E-2</v>
      </c>
    </row>
    <row r="130" spans="1:19">
      <c r="A130" s="88" t="s">
        <v>286</v>
      </c>
      <c r="B130" s="69" t="s">
        <v>170</v>
      </c>
      <c r="C130" s="45">
        <v>0</v>
      </c>
      <c r="D130" s="45">
        <v>0.24848507125032171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1.0115968499668782E-4</v>
      </c>
      <c r="N130" s="45">
        <v>1.7722354325073297E-2</v>
      </c>
      <c r="O130" s="45">
        <v>0</v>
      </c>
      <c r="P130" s="45">
        <v>0</v>
      </c>
      <c r="Q130" s="45">
        <v>0</v>
      </c>
      <c r="R130" s="45">
        <v>0.2279126216716918</v>
      </c>
      <c r="S130" s="45">
        <v>0.49422120693208171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1.1496065732378824E-2</v>
      </c>
      <c r="N131" s="45">
        <v>0</v>
      </c>
      <c r="O131" s="45">
        <v>2.198915765265097E-3</v>
      </c>
      <c r="P131" s="45">
        <v>0</v>
      </c>
      <c r="Q131" s="45">
        <v>0</v>
      </c>
      <c r="R131" s="45">
        <v>0</v>
      </c>
      <c r="S131" s="45">
        <v>1.369498149765036E-2</v>
      </c>
    </row>
    <row r="132" spans="1:19">
      <c r="A132" s="88" t="s">
        <v>286</v>
      </c>
      <c r="B132" s="69" t="s">
        <v>172</v>
      </c>
      <c r="C132" s="45">
        <v>0.11763474234470461</v>
      </c>
      <c r="D132" s="45">
        <v>0</v>
      </c>
      <c r="E132" s="45">
        <v>0</v>
      </c>
      <c r="F132" s="45">
        <v>0</v>
      </c>
      <c r="G132" s="45">
        <v>0.11320269429598184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1.3127567669533491E-2</v>
      </c>
      <c r="N132" s="45">
        <v>1.6100675278256205E-2</v>
      </c>
      <c r="O132" s="45">
        <v>1.7818931321047504E-3</v>
      </c>
      <c r="P132" s="45">
        <v>2.3168192206235005E-2</v>
      </c>
      <c r="Q132" s="45">
        <v>0</v>
      </c>
      <c r="R132" s="45">
        <v>0</v>
      </c>
      <c r="S132" s="45">
        <v>0.28501576492681124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1.5708742184338575</v>
      </c>
      <c r="M133" s="45">
        <v>7.0720738350082968E-4</v>
      </c>
      <c r="N133" s="45">
        <v>0</v>
      </c>
      <c r="O133" s="45">
        <v>5.9506591712166212E-5</v>
      </c>
      <c r="P133" s="45">
        <v>8.9662127065032848E-2</v>
      </c>
      <c r="Q133" s="45">
        <v>1.2756947417385756E-2</v>
      </c>
      <c r="R133" s="45">
        <v>0</v>
      </c>
      <c r="S133" s="45">
        <v>1.6740600068914944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1.5708742184338575</v>
      </c>
      <c r="M134" s="45">
        <v>0</v>
      </c>
      <c r="N134" s="45">
        <v>8.299016921682778E-3</v>
      </c>
      <c r="O134" s="45">
        <v>5.0612902749904709E-3</v>
      </c>
      <c r="P134" s="45">
        <v>0</v>
      </c>
      <c r="Q134" s="45">
        <v>0</v>
      </c>
      <c r="R134" s="45">
        <v>0</v>
      </c>
      <c r="S134" s="45">
        <v>1.584234525630535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9.4542032215275462E-2</v>
      </c>
      <c r="J135" s="45">
        <v>0</v>
      </c>
      <c r="K135" s="45">
        <v>0</v>
      </c>
      <c r="L135" s="45">
        <v>0</v>
      </c>
      <c r="M135" s="45">
        <v>2.9450840843452397E-3</v>
      </c>
      <c r="N135" s="45">
        <v>0</v>
      </c>
      <c r="O135" s="45">
        <v>0</v>
      </c>
      <c r="P135" s="45">
        <v>0.26344302422286958</v>
      </c>
      <c r="Q135" s="45">
        <v>0</v>
      </c>
      <c r="R135" s="45">
        <v>2.548345883020886E-3</v>
      </c>
      <c r="S135" s="45">
        <v>0.36347848640554048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1.5387027056945612E-5</v>
      </c>
      <c r="N136" s="45">
        <v>1.1311557897080604E-2</v>
      </c>
      <c r="O136" s="45">
        <v>0</v>
      </c>
      <c r="P136" s="45">
        <v>6.0257081339187835E-4</v>
      </c>
      <c r="Q136" s="45">
        <v>0</v>
      </c>
      <c r="R136" s="45">
        <v>1.5988305666784441E-2</v>
      </c>
      <c r="S136" s="45">
        <v>2.7917821404315646E-2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2.2098615423464949</v>
      </c>
      <c r="M137" s="45">
        <v>5.5814902957251888E-6</v>
      </c>
      <c r="N137" s="45">
        <v>0</v>
      </c>
      <c r="O137" s="45">
        <v>0</v>
      </c>
      <c r="P137" s="45">
        <v>0</v>
      </c>
      <c r="Q137" s="45">
        <v>0</v>
      </c>
      <c r="R137" s="45">
        <v>3.5806788498391029E-2</v>
      </c>
      <c r="S137" s="45">
        <v>2.2456739123351781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2.3909146975084283</v>
      </c>
      <c r="M138" s="45">
        <v>1.0115968499668782E-4</v>
      </c>
      <c r="N138" s="45">
        <v>0</v>
      </c>
      <c r="O138" s="45">
        <v>0</v>
      </c>
      <c r="P138" s="45">
        <v>0</v>
      </c>
      <c r="Q138" s="45">
        <v>5.8808060394683892E-3</v>
      </c>
      <c r="R138" s="45">
        <v>0</v>
      </c>
      <c r="S138" s="45">
        <v>2.3968966632328943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4.0968820296622965E-3</v>
      </c>
      <c r="N139" s="45">
        <v>1.6982061422595507E-2</v>
      </c>
      <c r="O139" s="45">
        <v>0</v>
      </c>
      <c r="P139" s="45">
        <v>7.4157677590321214E-2</v>
      </c>
      <c r="Q139" s="45">
        <v>0</v>
      </c>
      <c r="R139" s="45">
        <v>0.10019433618669993</v>
      </c>
      <c r="S139" s="45">
        <v>0.19543095722926296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1.3943064587733645E-2</v>
      </c>
      <c r="I140" s="45">
        <v>0</v>
      </c>
      <c r="J140" s="45">
        <v>0</v>
      </c>
      <c r="K140" s="45">
        <v>0</v>
      </c>
      <c r="L140" s="45">
        <v>0</v>
      </c>
      <c r="M140" s="45">
        <v>2.4945903933470959E-4</v>
      </c>
      <c r="N140" s="45">
        <v>1.8916423679954164E-2</v>
      </c>
      <c r="O140" s="45">
        <v>0</v>
      </c>
      <c r="P140" s="45">
        <v>0.51791225583870926</v>
      </c>
      <c r="Q140" s="45">
        <v>0</v>
      </c>
      <c r="R140" s="45">
        <v>0</v>
      </c>
      <c r="S140" s="45">
        <v>0.55102120314575131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1.3943064587733645E-2</v>
      </c>
      <c r="I141" s="45">
        <v>0</v>
      </c>
      <c r="J141" s="45">
        <v>0</v>
      </c>
      <c r="K141" s="45">
        <v>0</v>
      </c>
      <c r="L141" s="45">
        <v>0</v>
      </c>
      <c r="M141" s="45">
        <v>7.825774105185701E-6</v>
      </c>
      <c r="N141" s="45">
        <v>0</v>
      </c>
      <c r="O141" s="45">
        <v>0</v>
      </c>
      <c r="P141" s="45">
        <v>0.39379561622757109</v>
      </c>
      <c r="Q141" s="45">
        <v>5.19518216837489E-3</v>
      </c>
      <c r="R141" s="45">
        <v>0.10019433618669638</v>
      </c>
      <c r="S141" s="45">
        <v>0.51313602494448673</v>
      </c>
    </row>
    <row r="142" spans="1:19">
      <c r="A142" s="88" t="s">
        <v>286</v>
      </c>
      <c r="B142" s="69" t="s">
        <v>182</v>
      </c>
      <c r="C142" s="45">
        <v>0.11763474234470461</v>
      </c>
      <c r="D142" s="45">
        <v>0</v>
      </c>
      <c r="E142" s="45">
        <v>0.45845385634715452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7.4613823276337143E-5</v>
      </c>
      <c r="N142" s="45">
        <v>0</v>
      </c>
      <c r="O142" s="45">
        <v>0</v>
      </c>
      <c r="P142" s="45">
        <v>1.0608008050733488</v>
      </c>
      <c r="Q142" s="45">
        <v>0</v>
      </c>
      <c r="R142" s="45">
        <v>0</v>
      </c>
      <c r="S142" s="45">
        <v>1.6369640175884683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7.6979487340267383E-4</v>
      </c>
      <c r="O143" s="45">
        <v>8.5211502971649367E-4</v>
      </c>
      <c r="P143" s="45">
        <v>2.6016983842758634E-2</v>
      </c>
      <c r="Q143" s="45">
        <v>7.9263477816249317E-4</v>
      </c>
      <c r="R143" s="45">
        <v>6.7483484856829534E-3</v>
      </c>
      <c r="S143" s="45">
        <v>3.5179877009710481E-2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1.0377283142197768E-3</v>
      </c>
      <c r="N144" s="45">
        <v>5.824305238277816E-5</v>
      </c>
      <c r="O144" s="45">
        <v>0</v>
      </c>
      <c r="P144" s="45">
        <v>0.30317781506283126</v>
      </c>
      <c r="Q144" s="45">
        <v>0</v>
      </c>
      <c r="R144" s="45">
        <v>0</v>
      </c>
      <c r="S144" s="45">
        <v>0.30427378642943381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0.28727676715185879</v>
      </c>
      <c r="Q145" s="45">
        <v>0</v>
      </c>
      <c r="R145" s="45">
        <v>0</v>
      </c>
      <c r="S145" s="45">
        <v>0.2872767671518659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2.1833861341516361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2.2940151771617678E-3</v>
      </c>
      <c r="N146" s="45">
        <v>1.7953923750368972E-4</v>
      </c>
      <c r="O146" s="45">
        <v>9.962286054387981E-5</v>
      </c>
      <c r="P146" s="45">
        <v>0.22834414556967531</v>
      </c>
      <c r="Q146" s="45">
        <v>1.0122629827220564E-3</v>
      </c>
      <c r="R146" s="45">
        <v>0.12649645696272316</v>
      </c>
      <c r="S146" s="45">
        <v>2.5418121769419884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2.3332456233677661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1.1533094568783042E-4</v>
      </c>
      <c r="N147" s="45">
        <v>1.1311557897084157E-2</v>
      </c>
      <c r="O147" s="45">
        <v>8.8679907086053333E-5</v>
      </c>
      <c r="P147" s="45">
        <v>7.9352675371850978E-2</v>
      </c>
      <c r="Q147" s="45">
        <v>1.4712597051321774E-3</v>
      </c>
      <c r="R147" s="45">
        <v>6.0304446556358471E-5</v>
      </c>
      <c r="S147" s="45">
        <v>2.4256454316411293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1.7446005109231777E-3</v>
      </c>
      <c r="N148" s="45">
        <v>1.7755663438062896E-2</v>
      </c>
      <c r="O148" s="45">
        <v>0</v>
      </c>
      <c r="P148" s="45">
        <v>0.84935150297710393</v>
      </c>
      <c r="Q148" s="45">
        <v>0</v>
      </c>
      <c r="R148" s="45">
        <v>0.12150885940594947</v>
      </c>
      <c r="S148" s="45">
        <v>0.99036062633203414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7.6996302385636706E-2</v>
      </c>
      <c r="K149" s="45">
        <v>0</v>
      </c>
      <c r="L149" s="45">
        <v>0</v>
      </c>
      <c r="M149" s="45">
        <v>2.4525868439795317E-4</v>
      </c>
      <c r="N149" s="45">
        <v>0</v>
      </c>
      <c r="O149" s="45">
        <v>5.013042941755419E-3</v>
      </c>
      <c r="P149" s="45">
        <v>0.27197394706049849</v>
      </c>
      <c r="Q149" s="45">
        <v>5.1047375526246497E-2</v>
      </c>
      <c r="R149" s="45">
        <v>1.5414098487845251E-2</v>
      </c>
      <c r="S149" s="45">
        <v>0.42069002508640096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2.3909146975084283</v>
      </c>
      <c r="M150" s="45">
        <v>4.3651159255908567E-4</v>
      </c>
      <c r="N150" s="45">
        <v>1.8062804913824948E-2</v>
      </c>
      <c r="O150" s="45">
        <v>3.6509446040301707E-2</v>
      </c>
      <c r="P150" s="45">
        <v>7.8916047810093204E-2</v>
      </c>
      <c r="Q150" s="45">
        <v>0</v>
      </c>
      <c r="R150" s="45">
        <v>9.8001213918340824E-2</v>
      </c>
      <c r="S150" s="45">
        <v>2.6228407217835752</v>
      </c>
    </row>
    <row r="151" spans="1:19">
      <c r="A151" s="88" t="s">
        <v>286</v>
      </c>
      <c r="B151" s="69" t="s">
        <v>191</v>
      </c>
      <c r="C151" s="45">
        <v>0.14326872053673423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1.064739763358169E-2</v>
      </c>
      <c r="N151" s="45">
        <v>0</v>
      </c>
      <c r="O151" s="45">
        <v>0</v>
      </c>
      <c r="P151" s="45">
        <v>1.342518428447903E-3</v>
      </c>
      <c r="Q151" s="45">
        <v>0</v>
      </c>
      <c r="R151" s="45">
        <v>6.9373388699034422E-4</v>
      </c>
      <c r="S151" s="45">
        <v>0.15595237048569288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3.2034725061791391E-4</v>
      </c>
      <c r="N152" s="45">
        <v>0</v>
      </c>
      <c r="O152" s="45">
        <v>9.0503797500751659E-7</v>
      </c>
      <c r="P152" s="45">
        <v>0.10603507051669325</v>
      </c>
      <c r="Q152" s="45">
        <v>0</v>
      </c>
      <c r="R152" s="45">
        <v>0</v>
      </c>
      <c r="S152" s="45">
        <v>0.10635632280531127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9.3061416421491572E-3</v>
      </c>
      <c r="N153" s="45">
        <v>0</v>
      </c>
      <c r="O153" s="45">
        <v>0</v>
      </c>
      <c r="P153" s="45">
        <v>0.20903813260770576</v>
      </c>
      <c r="Q153" s="45">
        <v>0</v>
      </c>
      <c r="R153" s="45">
        <v>8.6470863679636523E-2</v>
      </c>
      <c r="S153" s="45">
        <v>0.30481513792946657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0.33891901757510468</v>
      </c>
      <c r="Q154" s="45">
        <v>0</v>
      </c>
      <c r="R154" s="45">
        <v>0.33475603119809705</v>
      </c>
      <c r="S154" s="45">
        <v>0.67367504877321949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0.45845385634715452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2.7632208065963226E-2</v>
      </c>
      <c r="Q155" s="45">
        <v>0</v>
      </c>
      <c r="R155" s="45">
        <v>0</v>
      </c>
      <c r="S155" s="45">
        <v>0.48608606441311508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1.5387027056945612E-5</v>
      </c>
      <c r="N156" s="45">
        <v>6.7926660960466734E-3</v>
      </c>
      <c r="O156" s="45">
        <v>0</v>
      </c>
      <c r="P156" s="45">
        <v>0</v>
      </c>
      <c r="Q156" s="45">
        <v>0</v>
      </c>
      <c r="R156" s="45">
        <v>0</v>
      </c>
      <c r="S156" s="45">
        <v>6.8080531231089481E-3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1.7012061529086964E-4</v>
      </c>
      <c r="N157" s="45">
        <v>0</v>
      </c>
      <c r="O157" s="45">
        <v>6.0415264175062156E-4</v>
      </c>
      <c r="P157" s="45">
        <v>7.1669633772955876E-2</v>
      </c>
      <c r="Q157" s="45">
        <v>3.5999273028286538E-4</v>
      </c>
      <c r="R157" s="45">
        <v>0</v>
      </c>
      <c r="S157" s="45">
        <v>7.2803899760288004E-2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4.2408036686936157E-4</v>
      </c>
      <c r="N158" s="45">
        <v>1.4486402233924167E-2</v>
      </c>
      <c r="O158" s="45">
        <v>0</v>
      </c>
      <c r="P158" s="45">
        <v>0.63211716077792701</v>
      </c>
      <c r="Q158" s="45">
        <v>0</v>
      </c>
      <c r="R158" s="45">
        <v>2.0857154742515149E-4</v>
      </c>
      <c r="S158" s="45">
        <v>0.6472362149261528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7.6753951605557091E-5</v>
      </c>
      <c r="P159" s="45">
        <v>2.0135103353851491E-2</v>
      </c>
      <c r="Q159" s="45">
        <v>1.0234233869482079E-2</v>
      </c>
      <c r="R159" s="45">
        <v>3.1678482983465983E-6</v>
      </c>
      <c r="S159" s="45">
        <v>3.0449259023271225E-2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1.8150826209716087E-2</v>
      </c>
      <c r="O160" s="45">
        <v>0</v>
      </c>
      <c r="P160" s="45">
        <v>8.3042812489313889E-2</v>
      </c>
      <c r="Q160" s="45">
        <v>0</v>
      </c>
      <c r="R160" s="45">
        <v>0.66192585650022551</v>
      </c>
      <c r="S160" s="45">
        <v>0.76311949519921995</v>
      </c>
    </row>
    <row r="161" spans="1:19">
      <c r="A161" s="88" t="s">
        <v>286</v>
      </c>
      <c r="B161" s="69" t="s">
        <v>201</v>
      </c>
      <c r="C161" s="45">
        <v>0.40630412651063352</v>
      </c>
      <c r="D161" s="45">
        <v>0.1461676889707757</v>
      </c>
      <c r="E161" s="45">
        <v>0.46480063903316093</v>
      </c>
      <c r="F161" s="45">
        <v>0</v>
      </c>
      <c r="G161" s="45">
        <v>0</v>
      </c>
      <c r="H161" s="45">
        <v>2.7886129175467289E-2</v>
      </c>
      <c r="I161" s="45">
        <v>0</v>
      </c>
      <c r="J161" s="45">
        <v>0.15399260477127347</v>
      </c>
      <c r="K161" s="45">
        <v>2.3553052407976338E-5</v>
      </c>
      <c r="L161" s="45">
        <v>4.7126226553015798</v>
      </c>
      <c r="M161" s="45">
        <v>0.21375532021021293</v>
      </c>
      <c r="N161" s="45">
        <v>5.318264548172813E-2</v>
      </c>
      <c r="O161" s="45">
        <v>1.2885751085884412E-2</v>
      </c>
      <c r="P161" s="45">
        <v>6.7725522181769513</v>
      </c>
      <c r="Q161" s="45">
        <v>8.7638119356729494E-2</v>
      </c>
      <c r="R161" s="45">
        <v>1.3985967567716067</v>
      </c>
      <c r="S161" s="45">
        <v>14.45040820789842</v>
      </c>
    </row>
    <row r="162" spans="1:19">
      <c r="A162" s="88" t="s">
        <v>286</v>
      </c>
      <c r="B162" s="69" t="s">
        <v>202</v>
      </c>
      <c r="C162" s="45">
        <v>0</v>
      </c>
      <c r="D162" s="45">
        <v>0</v>
      </c>
      <c r="E162" s="45">
        <v>7.8336166614334957E-2</v>
      </c>
      <c r="F162" s="45">
        <v>9.4050454879791801E-2</v>
      </c>
      <c r="G162" s="45">
        <v>0</v>
      </c>
      <c r="H162" s="45">
        <v>2.2144867286399972E-2</v>
      </c>
      <c r="I162" s="45">
        <v>5.5612960126632416E-2</v>
      </c>
      <c r="J162" s="45">
        <v>7.6996302385636706E-2</v>
      </c>
      <c r="K162" s="45">
        <v>0.32517820119579777</v>
      </c>
      <c r="L162" s="45">
        <v>1.374537808026048</v>
      </c>
      <c r="M162" s="45">
        <v>9.6388287204741019E-2</v>
      </c>
      <c r="N162" s="45">
        <v>4.2205829602862011E-2</v>
      </c>
      <c r="O162" s="45">
        <v>3.9247674417266509E-3</v>
      </c>
      <c r="P162" s="45">
        <v>5.3342793953563898</v>
      </c>
      <c r="Q162" s="45">
        <v>4.0969022709267833E-2</v>
      </c>
      <c r="R162" s="45">
        <v>0.59471551159179015</v>
      </c>
      <c r="S162" s="45">
        <v>8.1393395744213706</v>
      </c>
    </row>
    <row r="163" spans="1:19">
      <c r="A163" s="88" t="s">
        <v>286</v>
      </c>
      <c r="B163" s="69" t="s">
        <v>203</v>
      </c>
      <c r="C163" s="45">
        <v>0.28653744107346846</v>
      </c>
      <c r="D163" s="45">
        <v>0</v>
      </c>
      <c r="E163" s="45">
        <v>0</v>
      </c>
      <c r="F163" s="45">
        <v>0.18810090975959071</v>
      </c>
      <c r="G163" s="45">
        <v>0.41237773373286757</v>
      </c>
      <c r="H163" s="45">
        <v>0</v>
      </c>
      <c r="I163" s="45">
        <v>0</v>
      </c>
      <c r="J163" s="45">
        <v>7.6996302385636706E-2</v>
      </c>
      <c r="K163" s="45">
        <v>0</v>
      </c>
      <c r="L163" s="45">
        <v>0</v>
      </c>
      <c r="M163" s="45">
        <v>2.9535203680145727E-2</v>
      </c>
      <c r="N163" s="45">
        <v>5.2495165726426762E-2</v>
      </c>
      <c r="O163" s="45">
        <v>2.6283369468127482E-4</v>
      </c>
      <c r="P163" s="45">
        <v>3.0487853680259889</v>
      </c>
      <c r="Q163" s="45">
        <v>6.3992873867112721E-2</v>
      </c>
      <c r="R163" s="45">
        <v>1.0651699799311203</v>
      </c>
      <c r="S163" s="45">
        <v>5.2242538118770199</v>
      </c>
    </row>
    <row r="164" spans="1:19">
      <c r="A164" s="88" t="s">
        <v>286</v>
      </c>
      <c r="B164" s="69" t="s">
        <v>204</v>
      </c>
      <c r="C164" s="45">
        <v>0.14326872053673423</v>
      </c>
      <c r="D164" s="45">
        <v>8.92858278515547E-2</v>
      </c>
      <c r="E164" s="45">
        <v>0</v>
      </c>
      <c r="F164" s="45">
        <v>5.5323796988119511E-2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4.9347837318819643E-2</v>
      </c>
      <c r="N164" s="45">
        <v>6.6538575865173755E-3</v>
      </c>
      <c r="O164" s="45">
        <v>3.2406152320267889E-3</v>
      </c>
      <c r="P164" s="45">
        <v>3.0714350891335656</v>
      </c>
      <c r="Q164" s="45">
        <v>5.2518635231378674E-2</v>
      </c>
      <c r="R164" s="45">
        <v>0.43445667088514739</v>
      </c>
      <c r="S164" s="45">
        <v>3.9055310507638978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9.4050454879791801E-2</v>
      </c>
      <c r="G165" s="45">
        <v>0.69157582711750365</v>
      </c>
      <c r="H165" s="45">
        <v>0</v>
      </c>
      <c r="I165" s="45">
        <v>0</v>
      </c>
      <c r="J165" s="45">
        <v>4.5291942579786304E-2</v>
      </c>
      <c r="K165" s="45">
        <v>0</v>
      </c>
      <c r="L165" s="45">
        <v>0</v>
      </c>
      <c r="M165" s="45">
        <v>3.6738144832977326E-3</v>
      </c>
      <c r="N165" s="45">
        <v>2.6102825315071243E-2</v>
      </c>
      <c r="O165" s="45">
        <v>1.2686984624643571E-3</v>
      </c>
      <c r="P165" s="45">
        <v>1.1084558107600841</v>
      </c>
      <c r="Q165" s="45">
        <v>1.0122629827220564E-3</v>
      </c>
      <c r="R165" s="45">
        <v>0.28366265814221236</v>
      </c>
      <c r="S165" s="45">
        <v>2.2550942947229373</v>
      </c>
    </row>
    <row r="166" spans="1:19">
      <c r="A166" s="88" t="s">
        <v>286</v>
      </c>
      <c r="B166" s="69" t="s">
        <v>206</v>
      </c>
      <c r="C166" s="45">
        <v>6.8533806845681333E-2</v>
      </c>
      <c r="D166" s="45">
        <v>0.20713414268161756</v>
      </c>
      <c r="E166" s="45">
        <v>0</v>
      </c>
      <c r="F166" s="45">
        <v>9.4050454879798906E-2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3.672801662792935E-3</v>
      </c>
      <c r="N166" s="45">
        <v>4.6892214244406816E-2</v>
      </c>
      <c r="O166" s="45">
        <v>2.2964620488004073E-3</v>
      </c>
      <c r="P166" s="45">
        <v>0.30180815757559998</v>
      </c>
      <c r="Q166" s="45">
        <v>1.0122629827220564E-3</v>
      </c>
      <c r="R166" s="45">
        <v>9.8962318485362744E-3</v>
      </c>
      <c r="S166" s="45">
        <v>0.73529653476992962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9.4050454879791801E-2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3.5344519672442232E-4</v>
      </c>
      <c r="N167" s="45">
        <v>2.3803838553291712E-2</v>
      </c>
      <c r="O167" s="45">
        <v>1.3427304789794814E-3</v>
      </c>
      <c r="P167" s="45">
        <v>0.21944278481039703</v>
      </c>
      <c r="Q167" s="45">
        <v>1.0122629827220564E-3</v>
      </c>
      <c r="R167" s="45">
        <v>0.10259539058428047</v>
      </c>
      <c r="S167" s="45">
        <v>0.44260090748619518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5.9977656982116656E-2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6.0934294252668053E-3</v>
      </c>
      <c r="N168" s="45">
        <v>0</v>
      </c>
      <c r="O168" s="45">
        <v>3.3528063491150562E-4</v>
      </c>
      <c r="P168" s="45">
        <v>1.1010739515394121</v>
      </c>
      <c r="Q168" s="45">
        <v>0</v>
      </c>
      <c r="R168" s="45">
        <v>0.11139245526394248</v>
      </c>
      <c r="S168" s="45">
        <v>1.2788727738457055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0.34578791355875182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4.9273717520392779E-5</v>
      </c>
      <c r="N169" s="45">
        <v>0</v>
      </c>
      <c r="O169" s="45">
        <v>1.8627617828226306E-4</v>
      </c>
      <c r="P169" s="45">
        <v>0.36264440044495672</v>
      </c>
      <c r="Q169" s="45">
        <v>1.991000112007324E-2</v>
      </c>
      <c r="R169" s="45">
        <v>0.13332332571718908</v>
      </c>
      <c r="S169" s="45">
        <v>0.86190119073674509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4.6700935506294172E-5</v>
      </c>
      <c r="N170" s="45">
        <v>0</v>
      </c>
      <c r="O170" s="45">
        <v>2.2021944521892767E-3</v>
      </c>
      <c r="P170" s="45">
        <v>5.410421754853445E-2</v>
      </c>
      <c r="Q170" s="45">
        <v>0</v>
      </c>
      <c r="R170" s="45">
        <v>0.13332332571719263</v>
      </c>
      <c r="S170" s="45">
        <v>0.18967643865343575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0.34578791355875182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7.742955354217429E-5</v>
      </c>
      <c r="N171" s="45">
        <v>0</v>
      </c>
      <c r="O171" s="45">
        <v>7.4916975225709503E-3</v>
      </c>
      <c r="P171" s="45">
        <v>4.0262340528101959E-2</v>
      </c>
      <c r="Q171" s="45">
        <v>1.6835047711438733E-6</v>
      </c>
      <c r="R171" s="45">
        <v>0.12514327861795138</v>
      </c>
      <c r="S171" s="45">
        <v>0.51876434328568166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0.34578791355875182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6.1711950490206391E-5</v>
      </c>
      <c r="N172" s="45">
        <v>0</v>
      </c>
      <c r="O172" s="45">
        <v>0</v>
      </c>
      <c r="P172" s="45">
        <v>4.2540596720073154E-3</v>
      </c>
      <c r="Q172" s="45">
        <v>1.0117866836542699E-2</v>
      </c>
      <c r="R172" s="45">
        <v>1.3929920012067498E-2</v>
      </c>
      <c r="S172" s="45">
        <v>0.37415147202986532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3.5461129216969312E-2</v>
      </c>
      <c r="Q173" s="45">
        <v>1.3585096275861019E-3</v>
      </c>
      <c r="R173" s="45">
        <v>9.3931041686150962E-2</v>
      </c>
      <c r="S173" s="45">
        <v>0.13075068053072414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6.3760431607019719E-2</v>
      </c>
      <c r="L174" s="45">
        <v>0</v>
      </c>
      <c r="M174" s="45">
        <v>1.4770709855493891E-3</v>
      </c>
      <c r="N174" s="45">
        <v>8.2349946727759971E-3</v>
      </c>
      <c r="O174" s="45">
        <v>0</v>
      </c>
      <c r="P174" s="45">
        <v>3.5830258010150828E-2</v>
      </c>
      <c r="Q174" s="45">
        <v>8.6544688537193437E-4</v>
      </c>
      <c r="R174" s="45">
        <v>0</v>
      </c>
      <c r="S174" s="45">
        <v>0.11016820216084966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9.1565119797500927E-3</v>
      </c>
      <c r="O175" s="45">
        <v>1.4774281545166579E-2</v>
      </c>
      <c r="P175" s="45">
        <v>1.6962279331252716E-2</v>
      </c>
      <c r="Q175" s="45">
        <v>0</v>
      </c>
      <c r="R175" s="45">
        <v>3.0172144082278862E-3</v>
      </c>
      <c r="S175" s="45">
        <v>4.391028726439572E-2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4.0077078830869084E-4</v>
      </c>
      <c r="N176" s="45">
        <v>0</v>
      </c>
      <c r="O176" s="45">
        <v>0</v>
      </c>
      <c r="P176" s="45">
        <v>3.9198329657708086E-3</v>
      </c>
      <c r="Q176" s="45">
        <v>0</v>
      </c>
      <c r="R176" s="45">
        <v>1.5429335091070584E-3</v>
      </c>
      <c r="S176" s="45">
        <v>5.863537263167018E-3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1.9444772573749436E-2</v>
      </c>
      <c r="J177" s="45">
        <v>0</v>
      </c>
      <c r="K177" s="45">
        <v>0</v>
      </c>
      <c r="L177" s="45">
        <v>0</v>
      </c>
      <c r="M177" s="45">
        <v>1.3343124430420517E-4</v>
      </c>
      <c r="N177" s="45">
        <v>0</v>
      </c>
      <c r="O177" s="45">
        <v>1.1010972260945273E-3</v>
      </c>
      <c r="P177" s="45">
        <v>2.1458675750736234E-3</v>
      </c>
      <c r="Q177" s="45">
        <v>0</v>
      </c>
      <c r="R177" s="45">
        <v>7.6059656102245299E-6</v>
      </c>
      <c r="S177" s="45">
        <v>2.2832774584855997E-2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2.4173895161640591E-2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3.6943876029837952E-3</v>
      </c>
      <c r="Q178" s="45">
        <v>0</v>
      </c>
      <c r="R178" s="45">
        <v>0</v>
      </c>
      <c r="S178" s="45">
        <v>2.786828276461506E-2</v>
      </c>
    </row>
    <row r="179" spans="1:19">
      <c r="A179" s="88" t="s">
        <v>286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0.20340465503456073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2.2212725713874448E-2</v>
      </c>
      <c r="N179" s="45">
        <v>1.3833202739247596E-2</v>
      </c>
      <c r="O179" s="45">
        <v>2.9141463783417532E-3</v>
      </c>
      <c r="P179" s="45">
        <v>6.571240439641457E-2</v>
      </c>
      <c r="Q179" s="45">
        <v>8.0011525838372677E-3</v>
      </c>
      <c r="R179" s="45">
        <v>3.2058996948542529E-2</v>
      </c>
      <c r="S179" s="45">
        <v>0.3481372837948129</v>
      </c>
    </row>
    <row r="180" spans="1:19">
      <c r="A180" s="88" t="s">
        <v>286</v>
      </c>
      <c r="B180" s="69" t="s">
        <v>220</v>
      </c>
      <c r="C180" s="45">
        <v>1.3833549184560923E-3</v>
      </c>
      <c r="D180" s="45">
        <v>2.6396839593010313E-2</v>
      </c>
      <c r="E180" s="45">
        <v>0</v>
      </c>
      <c r="F180" s="45">
        <v>0</v>
      </c>
      <c r="G180" s="45">
        <v>0</v>
      </c>
      <c r="H180" s="45">
        <v>0</v>
      </c>
      <c r="I180" s="45">
        <v>2.7373591327841673E-3</v>
      </c>
      <c r="J180" s="45">
        <v>0</v>
      </c>
      <c r="K180" s="45">
        <v>0</v>
      </c>
      <c r="L180" s="45">
        <v>0</v>
      </c>
      <c r="M180" s="45">
        <v>3.7218250519938323E-2</v>
      </c>
      <c r="N180" s="45">
        <v>1.8542885217140537E-2</v>
      </c>
      <c r="O180" s="45">
        <v>7.8046347481826039E-3</v>
      </c>
      <c r="P180" s="45">
        <v>4.6695483519698655E-4</v>
      </c>
      <c r="Q180" s="45">
        <v>1.7495669711449224E-3</v>
      </c>
      <c r="R180" s="45">
        <v>1.1706714356915171E-2</v>
      </c>
      <c r="S180" s="45">
        <v>0.10800656029277889</v>
      </c>
    </row>
    <row r="181" spans="1:19">
      <c r="A181" s="88" t="s">
        <v>286</v>
      </c>
      <c r="B181" s="69" t="s">
        <v>221</v>
      </c>
      <c r="C181" s="45">
        <v>0</v>
      </c>
      <c r="D181" s="45">
        <v>5.2793679186020626E-2</v>
      </c>
      <c r="E181" s="45">
        <v>0</v>
      </c>
      <c r="F181" s="45">
        <v>0</v>
      </c>
      <c r="G181" s="45">
        <v>0</v>
      </c>
      <c r="H181" s="45">
        <v>0</v>
      </c>
      <c r="I181" s="45">
        <v>5.4747182655683346E-3</v>
      </c>
      <c r="J181" s="45">
        <v>0</v>
      </c>
      <c r="K181" s="45">
        <v>0</v>
      </c>
      <c r="L181" s="45">
        <v>2.3009066818133306E-2</v>
      </c>
      <c r="M181" s="45">
        <v>2.4237257277489377E-2</v>
      </c>
      <c r="N181" s="45">
        <v>4.5656748346356579E-2</v>
      </c>
      <c r="O181" s="45">
        <v>1.588031133807366E-2</v>
      </c>
      <c r="P181" s="45">
        <v>1.8918070160786726E-2</v>
      </c>
      <c r="Q181" s="45">
        <v>0</v>
      </c>
      <c r="R181" s="45">
        <v>0</v>
      </c>
      <c r="S181" s="45">
        <v>0.18596985139240019</v>
      </c>
    </row>
    <row r="182" spans="1:19">
      <c r="A182" s="88" t="s">
        <v>286</v>
      </c>
      <c r="B182" s="69" t="s">
        <v>222</v>
      </c>
      <c r="C182" s="45">
        <v>0</v>
      </c>
      <c r="D182" s="45">
        <v>2.6396839593010313E-2</v>
      </c>
      <c r="E182" s="45">
        <v>0</v>
      </c>
      <c r="F182" s="45">
        <v>0</v>
      </c>
      <c r="G182" s="45">
        <v>0</v>
      </c>
      <c r="H182" s="45">
        <v>0</v>
      </c>
      <c r="I182" s="45">
        <v>8.2120773983525019E-3</v>
      </c>
      <c r="J182" s="45">
        <v>0</v>
      </c>
      <c r="K182" s="45">
        <v>0</v>
      </c>
      <c r="L182" s="45">
        <v>0</v>
      </c>
      <c r="M182" s="45">
        <v>3.483993153977849E-2</v>
      </c>
      <c r="N182" s="45">
        <v>3.3575139592519676E-2</v>
      </c>
      <c r="O182" s="45">
        <v>9.8506749875570954E-4</v>
      </c>
      <c r="P182" s="45">
        <v>3.2544333078391219E-2</v>
      </c>
      <c r="Q182" s="45">
        <v>0</v>
      </c>
      <c r="R182" s="45">
        <v>4.7627441859532382E-4</v>
      </c>
      <c r="S182" s="45">
        <v>0.13702966311942077</v>
      </c>
    </row>
    <row r="183" spans="1:19">
      <c r="A183" s="88" t="s">
        <v>286</v>
      </c>
      <c r="B183" s="69" t="s">
        <v>223</v>
      </c>
      <c r="C183" s="45">
        <v>0</v>
      </c>
      <c r="D183" s="45">
        <v>5.2793679186020626E-2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1.6102112545786085E-3</v>
      </c>
      <c r="J183" s="45">
        <v>0</v>
      </c>
      <c r="K183" s="45">
        <v>0</v>
      </c>
      <c r="L183" s="45">
        <v>0</v>
      </c>
      <c r="M183" s="45">
        <v>9.2219487222955365E-4</v>
      </c>
      <c r="N183" s="45">
        <v>3.3833817325488624E-2</v>
      </c>
      <c r="O183" s="45">
        <v>4.1346581041592501E-3</v>
      </c>
      <c r="P183" s="45">
        <v>7.6902025128333662E-5</v>
      </c>
      <c r="Q183" s="45">
        <v>0</v>
      </c>
      <c r="R183" s="45">
        <v>0</v>
      </c>
      <c r="S183" s="45">
        <v>9.3655959246405018E-2</v>
      </c>
    </row>
    <row r="184" spans="1:19">
      <c r="A184" s="88" t="s">
        <v>286</v>
      </c>
      <c r="B184" s="69" t="s">
        <v>224</v>
      </c>
      <c r="C184" s="45">
        <v>0</v>
      </c>
      <c r="D184" s="45">
        <v>1.5527552701767533E-2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6.5822454529680385E-3</v>
      </c>
      <c r="O184" s="45">
        <v>0</v>
      </c>
      <c r="P184" s="45">
        <v>0</v>
      </c>
      <c r="Q184" s="45">
        <v>0</v>
      </c>
      <c r="R184" s="45">
        <v>0</v>
      </c>
      <c r="S184" s="45">
        <v>2.2109798154758664E-2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0.1987746539699384</v>
      </c>
      <c r="D10" s="45">
        <v>1.7420108345391891</v>
      </c>
      <c r="E10" s="45">
        <v>3.8931768413008536E-2</v>
      </c>
      <c r="F10" s="45">
        <v>2.7531537925872827</v>
      </c>
      <c r="G10" s="45">
        <v>4.5514732320342279</v>
      </c>
      <c r="H10" s="45">
        <v>0.62740220399042645</v>
      </c>
      <c r="I10" s="45">
        <v>0.30229404685307271</v>
      </c>
      <c r="J10" s="45">
        <v>0.29689683045672427</v>
      </c>
      <c r="K10" s="45">
        <v>0.65979012133981152</v>
      </c>
      <c r="L10" s="45">
        <v>0.16733061020336676</v>
      </c>
      <c r="M10" s="45">
        <v>5.0072819147326655</v>
      </c>
      <c r="N10" s="45">
        <v>1.8080128655286465</v>
      </c>
      <c r="O10" s="45">
        <v>1.1472103623648211</v>
      </c>
      <c r="P10" s="45">
        <v>2.9909260813278911</v>
      </c>
      <c r="Q10" s="45">
        <v>0.65345349973530809</v>
      </c>
      <c r="R10" s="45">
        <v>3.8032215396933466</v>
      </c>
      <c r="S10" s="45">
        <v>26.748164357769724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1.8167066725799326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4.6326775000133935E-3</v>
      </c>
      <c r="N11" s="45">
        <v>0</v>
      </c>
      <c r="O11" s="45">
        <v>7.16237663241448E-3</v>
      </c>
      <c r="P11" s="45">
        <v>0</v>
      </c>
      <c r="Q11" s="45">
        <v>0</v>
      </c>
      <c r="R11" s="45">
        <v>0</v>
      </c>
      <c r="S11" s="45">
        <v>1.8285017267123607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6.912291125380321E-2</v>
      </c>
      <c r="N12" s="45">
        <v>0.19967865001235174</v>
      </c>
      <c r="O12" s="45">
        <v>7.2662389152939877E-3</v>
      </c>
      <c r="P12" s="45">
        <v>0</v>
      </c>
      <c r="Q12" s="45">
        <v>0</v>
      </c>
      <c r="R12" s="45">
        <v>0</v>
      </c>
      <c r="S12" s="45">
        <v>0.27606780018145116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1.5810998434715451E-2</v>
      </c>
      <c r="N13" s="45">
        <v>0</v>
      </c>
      <c r="O13" s="45">
        <v>0</v>
      </c>
      <c r="P13" s="45">
        <v>1.1389334577269761E-2</v>
      </c>
      <c r="Q13" s="45">
        <v>0</v>
      </c>
      <c r="R13" s="45">
        <v>0</v>
      </c>
      <c r="S13" s="45">
        <v>2.7200333011990097E-2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7.0032492335369234E-2</v>
      </c>
      <c r="N14" s="45">
        <v>0</v>
      </c>
      <c r="O14" s="45">
        <v>3.1396362490387908E-3</v>
      </c>
      <c r="P14" s="45">
        <v>0</v>
      </c>
      <c r="Q14" s="45">
        <v>0</v>
      </c>
      <c r="R14" s="45">
        <v>0</v>
      </c>
      <c r="S14" s="45">
        <v>7.317212858440314E-2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3.6330275720073857E-2</v>
      </c>
      <c r="N15" s="45">
        <v>0</v>
      </c>
      <c r="O15" s="45">
        <v>1.8986350915752848E-3</v>
      </c>
      <c r="P15" s="45">
        <v>3.1885881276512151E-3</v>
      </c>
      <c r="Q15" s="45">
        <v>0</v>
      </c>
      <c r="R15" s="45">
        <v>4.7024854301103147E-3</v>
      </c>
      <c r="S15" s="45">
        <v>4.6119984369411782E-2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0.1184858478779125</v>
      </c>
      <c r="N16" s="45">
        <v>0</v>
      </c>
      <c r="O16" s="45">
        <v>4.4796197380672087E-3</v>
      </c>
      <c r="P16" s="45">
        <v>4.2740983396049259E-2</v>
      </c>
      <c r="Q16" s="45">
        <v>5.2387938752831209E-2</v>
      </c>
      <c r="R16" s="45">
        <v>8.5171742499736247E-2</v>
      </c>
      <c r="S16" s="45">
        <v>0.30326613226459642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1.1967479070568388E-2</v>
      </c>
      <c r="N17" s="45">
        <v>3.5608520433344726E-2</v>
      </c>
      <c r="O17" s="45">
        <v>0</v>
      </c>
      <c r="P17" s="45">
        <v>9.6844184487032692E-3</v>
      </c>
      <c r="Q17" s="45">
        <v>0</v>
      </c>
      <c r="R17" s="45">
        <v>4.871093554381023E-2</v>
      </c>
      <c r="S17" s="45">
        <v>0.10597135349642883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4.435158292717567E-3</v>
      </c>
      <c r="N18" s="45">
        <v>0</v>
      </c>
      <c r="O18" s="45">
        <v>9.8134383323964514E-3</v>
      </c>
      <c r="P18" s="45">
        <v>0</v>
      </c>
      <c r="Q18" s="45">
        <v>0</v>
      </c>
      <c r="R18" s="45">
        <v>0</v>
      </c>
      <c r="S18" s="45">
        <v>1.4248596625115795E-2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2.2545244245609553E-2</v>
      </c>
      <c r="N19" s="45">
        <v>0</v>
      </c>
      <c r="O19" s="45">
        <v>4.0456312503289737E-4</v>
      </c>
      <c r="P19" s="45">
        <v>0</v>
      </c>
      <c r="Q19" s="45">
        <v>0</v>
      </c>
      <c r="R19" s="45">
        <v>7.3105359827962957E-6</v>
      </c>
      <c r="S19" s="45">
        <v>2.2957117906621249E-2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0.14462733617534962</v>
      </c>
      <c r="N20" s="45">
        <v>0</v>
      </c>
      <c r="O20" s="45">
        <v>1.5871873368037859E-2</v>
      </c>
      <c r="P20" s="45">
        <v>5.9717236916658756E-3</v>
      </c>
      <c r="Q20" s="45">
        <v>0</v>
      </c>
      <c r="R20" s="45">
        <v>0.41842876310332944</v>
      </c>
      <c r="S20" s="45">
        <v>0.58489969633838257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7.6969648511404642E-3</v>
      </c>
      <c r="N21" s="45">
        <v>0</v>
      </c>
      <c r="O21" s="45">
        <v>0</v>
      </c>
      <c r="P21" s="45">
        <v>7.0777490295919065E-3</v>
      </c>
      <c r="Q21" s="45">
        <v>9.2859507118392415E-3</v>
      </c>
      <c r="R21" s="45">
        <v>0</v>
      </c>
      <c r="S21" s="45">
        <v>2.4060664592571612E-2</v>
      </c>
    </row>
    <row r="22" spans="1:19">
      <c r="A22" s="88" t="s">
        <v>286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1.3752326582937791E-2</v>
      </c>
      <c r="N22" s="45">
        <v>0</v>
      </c>
      <c r="O22" s="45">
        <v>1.1536744886475603E-4</v>
      </c>
      <c r="P22" s="45">
        <v>0</v>
      </c>
      <c r="Q22" s="45">
        <v>0</v>
      </c>
      <c r="R22" s="45">
        <v>3.4009671978750156E-2</v>
      </c>
      <c r="S22" s="45">
        <v>4.7877366010556699E-2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4.4592967928132943E-2</v>
      </c>
      <c r="N23" s="45">
        <v>0</v>
      </c>
      <c r="O23" s="45">
        <v>7.841430342159228E-6</v>
      </c>
      <c r="P23" s="45">
        <v>2.4550719740933147E-2</v>
      </c>
      <c r="Q23" s="45">
        <v>0</v>
      </c>
      <c r="R23" s="45">
        <v>0</v>
      </c>
      <c r="S23" s="45">
        <v>6.9151529099400477E-2</v>
      </c>
    </row>
    <row r="24" spans="1:19">
      <c r="A24" s="88" t="s">
        <v>286</v>
      </c>
      <c r="B24" s="89" t="s">
        <v>63</v>
      </c>
      <c r="C24" s="45">
        <v>1.2673702263903486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5.8654502588056268E-2</v>
      </c>
      <c r="N24" s="45">
        <v>0</v>
      </c>
      <c r="O24" s="45">
        <v>1.6838084893329164E-3</v>
      </c>
      <c r="P24" s="45">
        <v>3.7159452977916452E-2</v>
      </c>
      <c r="Q24" s="45">
        <v>0</v>
      </c>
      <c r="R24" s="45">
        <v>0.33025285065384313</v>
      </c>
      <c r="S24" s="45">
        <v>1.6951208410995022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3.4285676640645413E-2</v>
      </c>
      <c r="N25" s="45">
        <v>0</v>
      </c>
      <c r="O25" s="45">
        <v>0</v>
      </c>
      <c r="P25" s="45">
        <v>1.2939678826198175E-3</v>
      </c>
      <c r="Q25" s="45">
        <v>0</v>
      </c>
      <c r="R25" s="45">
        <v>1.3114390600936332E-2</v>
      </c>
      <c r="S25" s="45">
        <v>4.8694035124203339E-2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0.10070537840671506</v>
      </c>
      <c r="M26" s="45">
        <v>1.7092636250562343E-2</v>
      </c>
      <c r="N26" s="45">
        <v>6.2038229779341592E-2</v>
      </c>
      <c r="O26" s="45">
        <v>0</v>
      </c>
      <c r="P26" s="45">
        <v>0.89293017764383809</v>
      </c>
      <c r="Q26" s="45">
        <v>0</v>
      </c>
      <c r="R26" s="45">
        <v>3.0218406332329195E-2</v>
      </c>
      <c r="S26" s="45">
        <v>1.102984828412783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6.9512795591570864E-3</v>
      </c>
      <c r="N27" s="45">
        <v>0</v>
      </c>
      <c r="O27" s="45">
        <v>4.1956231748097039E-4</v>
      </c>
      <c r="P27" s="45">
        <v>0</v>
      </c>
      <c r="Q27" s="45">
        <v>6.4010359954711493E-3</v>
      </c>
      <c r="R27" s="45">
        <v>0.21668764263022222</v>
      </c>
      <c r="S27" s="45">
        <v>0.23045952050233609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0.65376856479007461</v>
      </c>
      <c r="N28" s="45">
        <v>0</v>
      </c>
      <c r="O28" s="45">
        <v>1.4075671716573313E-2</v>
      </c>
      <c r="P28" s="45">
        <v>0</v>
      </c>
      <c r="Q28" s="45">
        <v>4.1166841952879896E-3</v>
      </c>
      <c r="R28" s="45">
        <v>0.25515887234898038</v>
      </c>
      <c r="S28" s="45">
        <v>0.92711979305091319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2.4679218025345007E-2</v>
      </c>
      <c r="I29" s="45">
        <v>0</v>
      </c>
      <c r="J29" s="45">
        <v>0</v>
      </c>
      <c r="K29" s="45">
        <v>0</v>
      </c>
      <c r="L29" s="45">
        <v>0</v>
      </c>
      <c r="M29" s="45">
        <v>2.2112583274045861E-2</v>
      </c>
      <c r="N29" s="45">
        <v>0</v>
      </c>
      <c r="O29" s="45">
        <v>8.2112483879956955E-3</v>
      </c>
      <c r="P29" s="45">
        <v>0</v>
      </c>
      <c r="Q29" s="45">
        <v>0</v>
      </c>
      <c r="R29" s="45">
        <v>0</v>
      </c>
      <c r="S29" s="45">
        <v>5.5003049687385897E-2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1.1377587225121388E-2</v>
      </c>
      <c r="N30" s="45">
        <v>3.9644695106527905E-2</v>
      </c>
      <c r="O30" s="45">
        <v>0</v>
      </c>
      <c r="P30" s="45">
        <v>2.0340889556784703E-3</v>
      </c>
      <c r="Q30" s="45">
        <v>0</v>
      </c>
      <c r="R30" s="45">
        <v>0.31235884513688283</v>
      </c>
      <c r="S30" s="45">
        <v>0.36541521642420349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9.4058067931882483E-2</v>
      </c>
      <c r="J31" s="45">
        <v>0</v>
      </c>
      <c r="K31" s="45">
        <v>0</v>
      </c>
      <c r="L31" s="45">
        <v>0</v>
      </c>
      <c r="M31" s="45">
        <v>4.4789444971903514E-2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0.13884751290379427</v>
      </c>
    </row>
    <row r="32" spans="1:19">
      <c r="A32" s="88" t="s">
        <v>286</v>
      </c>
      <c r="B32" s="89" t="s">
        <v>71</v>
      </c>
      <c r="C32" s="45">
        <v>0.26528564295748547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0.10710483097133583</v>
      </c>
      <c r="N32" s="45">
        <v>0</v>
      </c>
      <c r="O32" s="45">
        <v>0</v>
      </c>
      <c r="P32" s="45">
        <v>1.7969366119695351E-2</v>
      </c>
      <c r="Q32" s="45">
        <v>0</v>
      </c>
      <c r="R32" s="45">
        <v>1.9634929026780767E-2</v>
      </c>
      <c r="S32" s="45">
        <v>0.40999476907528987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7.8495747480928912E-3</v>
      </c>
      <c r="N33" s="45">
        <v>0</v>
      </c>
      <c r="O33" s="45">
        <v>2.6672265734895007E-4</v>
      </c>
      <c r="P33" s="45">
        <v>0</v>
      </c>
      <c r="Q33" s="45">
        <v>0</v>
      </c>
      <c r="R33" s="45">
        <v>0</v>
      </c>
      <c r="S33" s="45">
        <v>8.1162974054436177E-3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0.29146945754012954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3.5458283890073439E-2</v>
      </c>
      <c r="N34" s="45">
        <v>0</v>
      </c>
      <c r="O34" s="45">
        <v>0</v>
      </c>
      <c r="P34" s="45">
        <v>3.7881250263348321E-2</v>
      </c>
      <c r="Q34" s="45">
        <v>0</v>
      </c>
      <c r="R34" s="45">
        <v>2.6130790741922816E-2</v>
      </c>
      <c r="S34" s="45">
        <v>0.39093978243548122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2.0689491314437918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4.0325741230994083E-2</v>
      </c>
      <c r="N35" s="45">
        <v>0</v>
      </c>
      <c r="O35" s="45">
        <v>0</v>
      </c>
      <c r="P35" s="45">
        <v>3.7589730329077753E-2</v>
      </c>
      <c r="Q35" s="45">
        <v>4.1560611452065022E-3</v>
      </c>
      <c r="R35" s="45">
        <v>2.541886237938229E-2</v>
      </c>
      <c r="S35" s="45">
        <v>2.1764395265284548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1.3116819203162322E-2</v>
      </c>
      <c r="N36" s="45">
        <v>0</v>
      </c>
      <c r="O36" s="45">
        <v>0</v>
      </c>
      <c r="P36" s="45">
        <v>1.2440944799063658E-4</v>
      </c>
      <c r="Q36" s="45">
        <v>0</v>
      </c>
      <c r="R36" s="45">
        <v>0</v>
      </c>
      <c r="S36" s="45">
        <v>1.3241228651146741E-2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2.2718573833880207E-2</v>
      </c>
      <c r="N37" s="45">
        <v>9.5724061705471986E-2</v>
      </c>
      <c r="O37" s="45">
        <v>4.9390521447878477E-4</v>
      </c>
      <c r="P37" s="45">
        <v>0.38913709180225986</v>
      </c>
      <c r="Q37" s="45">
        <v>0</v>
      </c>
      <c r="R37" s="45">
        <v>6.4779082741953431E-2</v>
      </c>
      <c r="S37" s="45">
        <v>0.57285271529804049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0.55083815291929028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2.045257687120472E-2</v>
      </c>
      <c r="N38" s="45">
        <v>8.4687133847020757E-2</v>
      </c>
      <c r="O38" s="45">
        <v>0</v>
      </c>
      <c r="P38" s="45">
        <v>0.19698969704442337</v>
      </c>
      <c r="Q38" s="45">
        <v>0</v>
      </c>
      <c r="R38" s="45">
        <v>0.42267481690159148</v>
      </c>
      <c r="S38" s="45">
        <v>1.2756423775835302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6.8544763508417539E-2</v>
      </c>
      <c r="N39" s="45">
        <v>0</v>
      </c>
      <c r="O39" s="45">
        <v>0</v>
      </c>
      <c r="P39" s="45">
        <v>0</v>
      </c>
      <c r="Q39" s="45">
        <v>0</v>
      </c>
      <c r="R39" s="45">
        <v>0.53514447309183666</v>
      </c>
      <c r="S39" s="45">
        <v>0.60368923660026041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2.06140802663759E-2</v>
      </c>
      <c r="N40" s="45">
        <v>0</v>
      </c>
      <c r="O40" s="45">
        <v>1.769344294129116E-4</v>
      </c>
      <c r="P40" s="45">
        <v>0</v>
      </c>
      <c r="Q40" s="45">
        <v>1.9539711246207236E-2</v>
      </c>
      <c r="R40" s="45">
        <v>1.5290560042275914E-3</v>
      </c>
      <c r="S40" s="45">
        <v>4.1859781946229191E-2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3.0889334290624682E-2</v>
      </c>
      <c r="N41" s="45">
        <v>0</v>
      </c>
      <c r="O41" s="45">
        <v>1.5589398408977218E-4</v>
      </c>
      <c r="P41" s="45">
        <v>9.0455403945102653E-2</v>
      </c>
      <c r="Q41" s="45">
        <v>0</v>
      </c>
      <c r="R41" s="45">
        <v>0</v>
      </c>
      <c r="S41" s="45">
        <v>0.12150063221981355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4.6276531963758138E-2</v>
      </c>
      <c r="N42" s="45">
        <v>9.7457697853313263E-2</v>
      </c>
      <c r="O42" s="45">
        <v>0</v>
      </c>
      <c r="P42" s="45">
        <v>3.59643381353969E-4</v>
      </c>
      <c r="Q42" s="45">
        <v>0</v>
      </c>
      <c r="R42" s="45">
        <v>4.475275109824306E-2</v>
      </c>
      <c r="S42" s="45">
        <v>0.18884662429666577</v>
      </c>
    </row>
    <row r="43" spans="1:19">
      <c r="A43" s="88" t="s">
        <v>286</v>
      </c>
      <c r="B43" s="89" t="s">
        <v>82</v>
      </c>
      <c r="C43" s="45">
        <v>0</v>
      </c>
      <c r="D43" s="45">
        <v>2.8616250430556587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4.6462327297073003E-2</v>
      </c>
      <c r="N43" s="45">
        <v>1.18326869846448</v>
      </c>
      <c r="O43" s="45">
        <v>6.5072330206425999E-3</v>
      </c>
      <c r="P43" s="45">
        <v>0</v>
      </c>
      <c r="Q43" s="45">
        <v>0</v>
      </c>
      <c r="R43" s="45">
        <v>7.2652333096572264E-2</v>
      </c>
      <c r="S43" s="45">
        <v>4.1705156349344179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0.69194948676577228</v>
      </c>
      <c r="J44" s="45">
        <v>0</v>
      </c>
      <c r="K44" s="45">
        <v>6.7408391343804386E-2</v>
      </c>
      <c r="L44" s="45">
        <v>0</v>
      </c>
      <c r="M44" s="45">
        <v>8.1517563931701176E-3</v>
      </c>
      <c r="N44" s="45">
        <v>0</v>
      </c>
      <c r="O44" s="45">
        <v>0</v>
      </c>
      <c r="P44" s="45">
        <v>0</v>
      </c>
      <c r="Q44" s="45">
        <v>0</v>
      </c>
      <c r="R44" s="45">
        <v>0.13976514567276244</v>
      </c>
      <c r="S44" s="45">
        <v>0.90727478017551988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5.934250506198957E-2</v>
      </c>
      <c r="N45" s="45">
        <v>0</v>
      </c>
      <c r="O45" s="45">
        <v>1.6275497612663337E-3</v>
      </c>
      <c r="P45" s="45">
        <v>0.1118780891236133</v>
      </c>
      <c r="Q45" s="45">
        <v>0</v>
      </c>
      <c r="R45" s="45">
        <v>0</v>
      </c>
      <c r="S45" s="45">
        <v>0.17284814394686521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1.8723859984029645E-2</v>
      </c>
      <c r="K46" s="45">
        <v>0</v>
      </c>
      <c r="L46" s="45">
        <v>0</v>
      </c>
      <c r="M46" s="45">
        <v>1.8890734479763971E-2</v>
      </c>
      <c r="N46" s="45">
        <v>0.3953720002747767</v>
      </c>
      <c r="O46" s="45">
        <v>2.5448421378380104E-3</v>
      </c>
      <c r="P46" s="45">
        <v>0</v>
      </c>
      <c r="Q46" s="45">
        <v>0</v>
      </c>
      <c r="R46" s="45">
        <v>0.10439751941041386</v>
      </c>
      <c r="S46" s="45">
        <v>0.53992895628682192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4.9102758791486067E-2</v>
      </c>
      <c r="N47" s="45">
        <v>0</v>
      </c>
      <c r="O47" s="45">
        <v>1.7302915946466602E-3</v>
      </c>
      <c r="P47" s="45">
        <v>0</v>
      </c>
      <c r="Q47" s="45">
        <v>0</v>
      </c>
      <c r="R47" s="45">
        <v>0.55999176490489422</v>
      </c>
      <c r="S47" s="45">
        <v>0.61082481529102495</v>
      </c>
    </row>
    <row r="48" spans="1:19">
      <c r="A48" s="88" t="s">
        <v>286</v>
      </c>
      <c r="B48" s="89" t="s">
        <v>87</v>
      </c>
      <c r="C48" s="45">
        <v>1.2046164681117062</v>
      </c>
      <c r="D48" s="45">
        <v>0</v>
      </c>
      <c r="E48" s="45">
        <v>0</v>
      </c>
      <c r="F48" s="45">
        <v>0</v>
      </c>
      <c r="G48" s="45">
        <v>0</v>
      </c>
      <c r="H48" s="45">
        <v>2.2356408654662374E-3</v>
      </c>
      <c r="I48" s="45">
        <v>0</v>
      </c>
      <c r="J48" s="45">
        <v>0</v>
      </c>
      <c r="K48" s="45">
        <v>0</v>
      </c>
      <c r="L48" s="45">
        <v>0</v>
      </c>
      <c r="M48" s="45">
        <v>2.0577896831947662E-2</v>
      </c>
      <c r="N48" s="45">
        <v>0.36252386864965569</v>
      </c>
      <c r="O48" s="45">
        <v>4.6830705477729495E-5</v>
      </c>
      <c r="P48" s="45">
        <v>0</v>
      </c>
      <c r="Q48" s="45">
        <v>0</v>
      </c>
      <c r="R48" s="45">
        <v>0</v>
      </c>
      <c r="S48" s="45">
        <v>1.5900007051642575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0.19897444893581917</v>
      </c>
      <c r="I49" s="45">
        <v>0</v>
      </c>
      <c r="J49" s="45">
        <v>0</v>
      </c>
      <c r="K49" s="45">
        <v>7.4817763396273995E-2</v>
      </c>
      <c r="L49" s="45">
        <v>0</v>
      </c>
      <c r="M49" s="45">
        <v>8.5123497582973329E-2</v>
      </c>
      <c r="N49" s="45">
        <v>0</v>
      </c>
      <c r="O49" s="45">
        <v>5.8870822509571319E-4</v>
      </c>
      <c r="P49" s="45">
        <v>2.3175134106544704E-2</v>
      </c>
      <c r="Q49" s="45">
        <v>0</v>
      </c>
      <c r="R49" s="45">
        <v>0.23470502346756206</v>
      </c>
      <c r="S49" s="45">
        <v>0.61738457571426864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2.1149462142390663E-2</v>
      </c>
      <c r="I50" s="45">
        <v>0</v>
      </c>
      <c r="J50" s="45">
        <v>0</v>
      </c>
      <c r="K50" s="45">
        <v>0</v>
      </c>
      <c r="L50" s="45">
        <v>0</v>
      </c>
      <c r="M50" s="45">
        <v>3.6303899495097269E-2</v>
      </c>
      <c r="N50" s="45">
        <v>0.35641971693172536</v>
      </c>
      <c r="O50" s="45">
        <v>1.5019969014538059E-3</v>
      </c>
      <c r="P50" s="45">
        <v>0.24587712068408774</v>
      </c>
      <c r="Q50" s="45">
        <v>0</v>
      </c>
      <c r="R50" s="45">
        <v>0</v>
      </c>
      <c r="S50" s="45">
        <v>0.66125219615475572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0.11457976762555011</v>
      </c>
      <c r="L51" s="45">
        <v>0</v>
      </c>
      <c r="M51" s="45">
        <v>6.3668551421218744E-2</v>
      </c>
      <c r="N51" s="45">
        <v>0.34055497081251396</v>
      </c>
      <c r="O51" s="45">
        <v>3.8772917876011004E-3</v>
      </c>
      <c r="P51" s="45">
        <v>0</v>
      </c>
      <c r="Q51" s="45">
        <v>1.7127371843275729E-2</v>
      </c>
      <c r="R51" s="45">
        <v>0.20726577376352928</v>
      </c>
      <c r="S51" s="45">
        <v>0.74707372725369225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5.7299007469709728E-2</v>
      </c>
      <c r="N52" s="45">
        <v>0</v>
      </c>
      <c r="O52" s="45">
        <v>3.8054547736199318E-4</v>
      </c>
      <c r="P52" s="45">
        <v>0</v>
      </c>
      <c r="Q52" s="45">
        <v>0</v>
      </c>
      <c r="R52" s="45">
        <v>1.8747918234307548E-2</v>
      </c>
      <c r="S52" s="45">
        <v>7.6427471181375495E-2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4.1002039688584624E-2</v>
      </c>
      <c r="N53" s="45">
        <v>0.53752362704924916</v>
      </c>
      <c r="O53" s="45">
        <v>6.4984469221984753E-4</v>
      </c>
      <c r="P53" s="45">
        <v>0</v>
      </c>
      <c r="Q53" s="45">
        <v>0</v>
      </c>
      <c r="R53" s="45">
        <v>5.0473958746835024E-3</v>
      </c>
      <c r="S53" s="45">
        <v>0.58422290730473492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0.64644866241367538</v>
      </c>
      <c r="N54" s="45">
        <v>0.44880668816187974</v>
      </c>
      <c r="O54" s="45">
        <v>3.5605260563653651E-4</v>
      </c>
      <c r="P54" s="45">
        <v>0</v>
      </c>
      <c r="Q54" s="45">
        <v>0</v>
      </c>
      <c r="R54" s="45">
        <v>0.25119630302735807</v>
      </c>
      <c r="S54" s="45">
        <v>1.3468077062085584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6.2476713042019405E-2</v>
      </c>
      <c r="N55" s="45">
        <v>0</v>
      </c>
      <c r="O55" s="45">
        <v>2.1253203906992368E-3</v>
      </c>
      <c r="P55" s="45">
        <v>1.1264401251804834E-2</v>
      </c>
      <c r="Q55" s="45">
        <v>1.3223851951624122E-2</v>
      </c>
      <c r="R55" s="45">
        <v>0.11245986544764364</v>
      </c>
      <c r="S55" s="45">
        <v>0.20155015208378302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0.52580847533121922</v>
      </c>
      <c r="I56" s="45">
        <v>0</v>
      </c>
      <c r="J56" s="45">
        <v>0</v>
      </c>
      <c r="K56" s="45">
        <v>0</v>
      </c>
      <c r="L56" s="45">
        <v>0</v>
      </c>
      <c r="M56" s="45">
        <v>0.59777130575744941</v>
      </c>
      <c r="N56" s="45">
        <v>0</v>
      </c>
      <c r="O56" s="45">
        <v>0</v>
      </c>
      <c r="P56" s="45">
        <v>3.0273884395279893E-2</v>
      </c>
      <c r="Q56" s="45">
        <v>0</v>
      </c>
      <c r="R56" s="45">
        <v>0.16629987131651447</v>
      </c>
      <c r="S56" s="45">
        <v>1.3201535368004613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4.4488951437478681</v>
      </c>
      <c r="M57" s="45">
        <v>7.3000578200694832E-2</v>
      </c>
      <c r="N57" s="45">
        <v>0.19510438549813802</v>
      </c>
      <c r="O57" s="45">
        <v>0</v>
      </c>
      <c r="P57" s="45">
        <v>4.2045068319505496E-2</v>
      </c>
      <c r="Q57" s="45">
        <v>0</v>
      </c>
      <c r="R57" s="45">
        <v>0.10229675121785675</v>
      </c>
      <c r="S57" s="45">
        <v>4.8613419269840676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0.14874312356445429</v>
      </c>
      <c r="N58" s="45">
        <v>8.7528670514881668E-2</v>
      </c>
      <c r="O58" s="45">
        <v>0</v>
      </c>
      <c r="P58" s="45">
        <v>0</v>
      </c>
      <c r="Q58" s="45">
        <v>0</v>
      </c>
      <c r="R58" s="45">
        <v>0.40458047747921988</v>
      </c>
      <c r="S58" s="45">
        <v>0.64085227155855051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0.19350107231919544</v>
      </c>
      <c r="G59" s="45">
        <v>0</v>
      </c>
      <c r="H59" s="45">
        <v>0</v>
      </c>
      <c r="I59" s="45">
        <v>0.24062573055183201</v>
      </c>
      <c r="J59" s="45">
        <v>0</v>
      </c>
      <c r="K59" s="45">
        <v>0</v>
      </c>
      <c r="L59" s="45">
        <v>0</v>
      </c>
      <c r="M59" s="45">
        <v>9.8882875462603437E-2</v>
      </c>
      <c r="N59" s="45">
        <v>3.5718591429850122E-2</v>
      </c>
      <c r="O59" s="45">
        <v>0</v>
      </c>
      <c r="P59" s="45">
        <v>3.0615835597128438E-2</v>
      </c>
      <c r="Q59" s="45">
        <v>0</v>
      </c>
      <c r="R59" s="45">
        <v>0.33375294293051105</v>
      </c>
      <c r="S59" s="45">
        <v>0.93309704829110984</v>
      </c>
    </row>
    <row r="60" spans="1:19">
      <c r="A60" s="88" t="s">
        <v>286</v>
      </c>
      <c r="B60" s="89" t="s">
        <v>99</v>
      </c>
      <c r="C60" s="45">
        <v>0.61922884294424918</v>
      </c>
      <c r="D60" s="45">
        <v>0.22095787738572348</v>
      </c>
      <c r="E60" s="45">
        <v>0.92710312326762256</v>
      </c>
      <c r="F60" s="45">
        <v>0.37338051850409393</v>
      </c>
      <c r="G60" s="45">
        <v>3.6479367841160366</v>
      </c>
      <c r="H60" s="45">
        <v>0.20095768031904404</v>
      </c>
      <c r="I60" s="45">
        <v>5.1286714615464524E-2</v>
      </c>
      <c r="J60" s="45">
        <v>2.8368116846537061E-2</v>
      </c>
      <c r="K60" s="45">
        <v>0.30404026238167037</v>
      </c>
      <c r="L60" s="45">
        <v>3.7410813772104214</v>
      </c>
      <c r="M60" s="45">
        <v>0.5362533797611011</v>
      </c>
      <c r="N60" s="45">
        <v>0.50334497194398065</v>
      </c>
      <c r="O60" s="45">
        <v>6.0585527953628926E-2</v>
      </c>
      <c r="P60" s="45">
        <v>4.0471044093385133</v>
      </c>
      <c r="Q60" s="45">
        <v>0.12947776383280341</v>
      </c>
      <c r="R60" s="45">
        <v>2.3653995765558697</v>
      </c>
      <c r="S60" s="45">
        <v>17.756506926976783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2.0689491314437909</v>
      </c>
      <c r="H61" s="45">
        <v>0.24405212021855682</v>
      </c>
      <c r="I61" s="45">
        <v>0</v>
      </c>
      <c r="J61" s="45">
        <v>0</v>
      </c>
      <c r="K61" s="45">
        <v>0</v>
      </c>
      <c r="L61" s="45">
        <v>0</v>
      </c>
      <c r="M61" s="45">
        <v>0.24334179646218246</v>
      </c>
      <c r="N61" s="45">
        <v>0.3128146761718309</v>
      </c>
      <c r="O61" s="45">
        <v>0</v>
      </c>
      <c r="P61" s="45">
        <v>0</v>
      </c>
      <c r="Q61" s="45">
        <v>2.5464073334038773E-2</v>
      </c>
      <c r="R61" s="45">
        <v>0.40252096017923655</v>
      </c>
      <c r="S61" s="45">
        <v>3.2971427578096382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8.748748533805184E-2</v>
      </c>
      <c r="N62" s="45">
        <v>6.9331401561106176E-2</v>
      </c>
      <c r="O62" s="45">
        <v>0</v>
      </c>
      <c r="P62" s="45">
        <v>0</v>
      </c>
      <c r="Q62" s="45">
        <v>0</v>
      </c>
      <c r="R62" s="45">
        <v>1.513599784148667E-3</v>
      </c>
      <c r="S62" s="45">
        <v>0.15833248668329247</v>
      </c>
    </row>
    <row r="63" spans="1:19">
      <c r="A63" s="88" t="s">
        <v>286</v>
      </c>
      <c r="B63" s="89" t="s">
        <v>103</v>
      </c>
      <c r="C63" s="45">
        <v>0</v>
      </c>
      <c r="D63" s="45">
        <v>1.9674882767626611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6.324981070651603E-2</v>
      </c>
      <c r="N63" s="45">
        <v>0.64787622988013904</v>
      </c>
      <c r="O63" s="45">
        <v>7.5659297479047094E-3</v>
      </c>
      <c r="P63" s="45">
        <v>0.66500503038852088</v>
      </c>
      <c r="Q63" s="45">
        <v>0</v>
      </c>
      <c r="R63" s="45">
        <v>0</v>
      </c>
      <c r="S63" s="45">
        <v>3.3511852774857402</v>
      </c>
    </row>
    <row r="64" spans="1:19">
      <c r="A64" s="88" t="s">
        <v>286</v>
      </c>
      <c r="B64" s="89" t="s">
        <v>104</v>
      </c>
      <c r="C64" s="45">
        <v>0.23393475925980312</v>
      </c>
      <c r="D64" s="45">
        <v>0</v>
      </c>
      <c r="E64" s="45">
        <v>0</v>
      </c>
      <c r="F64" s="45">
        <v>0</v>
      </c>
      <c r="G64" s="45">
        <v>0</v>
      </c>
      <c r="H64" s="45">
        <v>0.18672152791063046</v>
      </c>
      <c r="I64" s="45">
        <v>0</v>
      </c>
      <c r="J64" s="45">
        <v>0</v>
      </c>
      <c r="K64" s="45">
        <v>0</v>
      </c>
      <c r="L64" s="45">
        <v>0</v>
      </c>
      <c r="M64" s="45">
        <v>3.7027036156077386E-2</v>
      </c>
      <c r="N64" s="45">
        <v>0.73688966970603698</v>
      </c>
      <c r="O64" s="45">
        <v>7.2093363269896127E-3</v>
      </c>
      <c r="P64" s="45">
        <v>0.16869135795188406</v>
      </c>
      <c r="Q64" s="45">
        <v>5.9694887964025334E-2</v>
      </c>
      <c r="R64" s="45">
        <v>1.6092914759248647</v>
      </c>
      <c r="S64" s="45">
        <v>3.039460051200308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0.11519341566244812</v>
      </c>
      <c r="N65" s="45">
        <v>0</v>
      </c>
      <c r="O65" s="45">
        <v>1.1456306623469636E-4</v>
      </c>
      <c r="P65" s="45">
        <v>0.29404024809288742</v>
      </c>
      <c r="Q65" s="45">
        <v>0</v>
      </c>
      <c r="R65" s="45">
        <v>0.14945647621929581</v>
      </c>
      <c r="S65" s="45">
        <v>0.55880470304087737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4.0971909895715086E-5</v>
      </c>
      <c r="L66" s="45">
        <v>0</v>
      </c>
      <c r="M66" s="45">
        <v>8.3179731452574401E-2</v>
      </c>
      <c r="N66" s="45">
        <v>6.5871820574040285E-2</v>
      </c>
      <c r="O66" s="45">
        <v>2.2685412869935861E-2</v>
      </c>
      <c r="P66" s="45">
        <v>0</v>
      </c>
      <c r="Q66" s="45">
        <v>0</v>
      </c>
      <c r="R66" s="45">
        <v>0.23315014033147463</v>
      </c>
      <c r="S66" s="45">
        <v>0.40492807713791024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4.0914675516454277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6.4844344544535915E-2</v>
      </c>
      <c r="N67" s="45">
        <v>0.31467910745830174</v>
      </c>
      <c r="O67" s="45">
        <v>7.4169109381125864E-3</v>
      </c>
      <c r="P67" s="45">
        <v>0.10079854932975962</v>
      </c>
      <c r="Q67" s="45">
        <v>0</v>
      </c>
      <c r="R67" s="45">
        <v>0.9938581590162876</v>
      </c>
      <c r="S67" s="45">
        <v>5.573064622932435</v>
      </c>
    </row>
    <row r="68" spans="1:19">
      <c r="A68" s="88" t="s">
        <v>286</v>
      </c>
      <c r="B68" s="89" t="s">
        <v>108</v>
      </c>
      <c r="C68" s="45">
        <v>0</v>
      </c>
      <c r="D68" s="45">
        <v>2.8616250430556569</v>
      </c>
      <c r="E68" s="45">
        <v>0</v>
      </c>
      <c r="F68" s="45">
        <v>0</v>
      </c>
      <c r="G68" s="45">
        <v>0.43275487349141706</v>
      </c>
      <c r="H68" s="45">
        <v>0.18672152791063024</v>
      </c>
      <c r="I68" s="45">
        <v>0</v>
      </c>
      <c r="J68" s="45">
        <v>0</v>
      </c>
      <c r="K68" s="45">
        <v>0</v>
      </c>
      <c r="L68" s="45">
        <v>0</v>
      </c>
      <c r="M68" s="45">
        <v>0.16483275436008249</v>
      </c>
      <c r="N68" s="45">
        <v>8.4754428458305497E-2</v>
      </c>
      <c r="O68" s="45">
        <v>1.7371030686241795E-4</v>
      </c>
      <c r="P68" s="45">
        <v>0.66288782645638555</v>
      </c>
      <c r="Q68" s="45">
        <v>1.0149101405368288E-2</v>
      </c>
      <c r="R68" s="45">
        <v>0</v>
      </c>
      <c r="S68" s="45">
        <v>4.4038992654447071</v>
      </c>
    </row>
    <row r="69" spans="1:19">
      <c r="A69" s="88" t="s">
        <v>286</v>
      </c>
      <c r="B69" s="89" t="s">
        <v>109</v>
      </c>
      <c r="C69" s="45">
        <v>0.11899464278396632</v>
      </c>
      <c r="D69" s="45">
        <v>0.3781285172622173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3.6948165352704621E-2</v>
      </c>
      <c r="N69" s="45">
        <v>0.11875360368303589</v>
      </c>
      <c r="O69" s="45">
        <v>6.4831135147640495E-3</v>
      </c>
      <c r="P69" s="45">
        <v>5.7150494262897311E-2</v>
      </c>
      <c r="Q69" s="45">
        <v>3.1749138537535693E-3</v>
      </c>
      <c r="R69" s="45">
        <v>0.17810117288182958</v>
      </c>
      <c r="S69" s="45">
        <v>0.89773462359515577</v>
      </c>
    </row>
    <row r="70" spans="1:19">
      <c r="A70" s="88" t="s">
        <v>286</v>
      </c>
      <c r="B70" s="89" t="s">
        <v>110</v>
      </c>
      <c r="C70" s="45">
        <v>0</v>
      </c>
      <c r="D70" s="45">
        <v>0.28044444686905123</v>
      </c>
      <c r="E70" s="45">
        <v>0.5757265595116462</v>
      </c>
      <c r="F70" s="45">
        <v>0</v>
      </c>
      <c r="G70" s="45">
        <v>0</v>
      </c>
      <c r="H70" s="45">
        <v>0.18672152791063024</v>
      </c>
      <c r="I70" s="45">
        <v>9.6511496261866281E-2</v>
      </c>
      <c r="J70" s="45">
        <v>0</v>
      </c>
      <c r="K70" s="45">
        <v>0</v>
      </c>
      <c r="L70" s="45">
        <v>0</v>
      </c>
      <c r="M70" s="45">
        <v>1.3506791828577391E-2</v>
      </c>
      <c r="N70" s="45">
        <v>0.33471162654037911</v>
      </c>
      <c r="O70" s="45">
        <v>0</v>
      </c>
      <c r="P70" s="45">
        <v>0.1052573525102094</v>
      </c>
      <c r="Q70" s="45">
        <v>8.495176434264895E-3</v>
      </c>
      <c r="R70" s="45">
        <v>1.1659469234643396</v>
      </c>
      <c r="S70" s="45">
        <v>2.7673219013309875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0.81456529513778619</v>
      </c>
      <c r="H71" s="45">
        <v>0.24405212021855593</v>
      </c>
      <c r="I71" s="45">
        <v>0.69194948676577339</v>
      </c>
      <c r="J71" s="45">
        <v>0</v>
      </c>
      <c r="K71" s="45">
        <v>0</v>
      </c>
      <c r="L71" s="45">
        <v>2.3119815593368926</v>
      </c>
      <c r="M71" s="45">
        <v>5.0164945047916021E-2</v>
      </c>
      <c r="N71" s="45">
        <v>0</v>
      </c>
      <c r="O71" s="45">
        <v>2.9306268026703108E-3</v>
      </c>
      <c r="P71" s="45">
        <v>0.55658073770026029</v>
      </c>
      <c r="Q71" s="45">
        <v>0</v>
      </c>
      <c r="R71" s="45">
        <v>0.94547215255593287</v>
      </c>
      <c r="S71" s="45">
        <v>5.6176969235657879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0.45497288552018822</v>
      </c>
      <c r="F72" s="45">
        <v>0</v>
      </c>
      <c r="G72" s="45">
        <v>2.7610038027560684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6.413271947104171E-2</v>
      </c>
      <c r="N72" s="45">
        <v>0.44880668816187885</v>
      </c>
      <c r="O72" s="45">
        <v>0</v>
      </c>
      <c r="P72" s="45">
        <v>4.4158786560654306E-2</v>
      </c>
      <c r="Q72" s="45">
        <v>2.4957642464842333E-3</v>
      </c>
      <c r="R72" s="45">
        <v>1.0463710081804578E-2</v>
      </c>
      <c r="S72" s="45">
        <v>3.7860343567980976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0.18672152791063024</v>
      </c>
      <c r="I73" s="45">
        <v>0</v>
      </c>
      <c r="J73" s="45">
        <v>0</v>
      </c>
      <c r="K73" s="45">
        <v>7.481776339627455E-2</v>
      </c>
      <c r="L73" s="45">
        <v>0</v>
      </c>
      <c r="M73" s="45">
        <v>2.6922472845308576E-2</v>
      </c>
      <c r="N73" s="45">
        <v>0.4133570656720913</v>
      </c>
      <c r="O73" s="45">
        <v>1.1456306623469636E-4</v>
      </c>
      <c r="P73" s="45">
        <v>0.21646516038467212</v>
      </c>
      <c r="Q73" s="45">
        <v>3.5904536086062144E-4</v>
      </c>
      <c r="R73" s="45">
        <v>3.0462894797267381E-3</v>
      </c>
      <c r="S73" s="45">
        <v>0.92180388811581793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4.0971909895715086E-5</v>
      </c>
      <c r="L74" s="45">
        <v>2.1801167786540923</v>
      </c>
      <c r="M74" s="45">
        <v>2.9598688874740375E-2</v>
      </c>
      <c r="N74" s="45">
        <v>0.974022266803237</v>
      </c>
      <c r="O74" s="45">
        <v>2.3214911104574298E-8</v>
      </c>
      <c r="P74" s="45">
        <v>0.27050865987314587</v>
      </c>
      <c r="Q74" s="45">
        <v>0</v>
      </c>
      <c r="R74" s="45">
        <v>3.8455875341991685E-2</v>
      </c>
      <c r="S74" s="45">
        <v>3.4927432646720149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0.97605159127436991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2.5492865589225033E-2</v>
      </c>
      <c r="N75" s="45">
        <v>0</v>
      </c>
      <c r="O75" s="45">
        <v>0</v>
      </c>
      <c r="P75" s="45">
        <v>0.9760351255979316</v>
      </c>
      <c r="Q75" s="45">
        <v>2.827703114909319E-4</v>
      </c>
      <c r="R75" s="45">
        <v>0.20176436573536449</v>
      </c>
      <c r="S75" s="45">
        <v>2.1796267185083735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5.1882872186959297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8.145730749450486E-2</v>
      </c>
      <c r="N76" s="45">
        <v>0</v>
      </c>
      <c r="O76" s="45">
        <v>5.4482860438784808E-3</v>
      </c>
      <c r="P76" s="45">
        <v>8.9338401782615762E-2</v>
      </c>
      <c r="Q76" s="45">
        <v>1.3523730499989117E-2</v>
      </c>
      <c r="R76" s="45">
        <v>1.0741668973899046</v>
      </c>
      <c r="S76" s="45">
        <v>6.4522218419068196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4.091467551645426</v>
      </c>
      <c r="G77" s="45">
        <v>0</v>
      </c>
      <c r="H77" s="45">
        <v>0.18672152791063024</v>
      </c>
      <c r="I77" s="45">
        <v>0</v>
      </c>
      <c r="J77" s="45">
        <v>0</v>
      </c>
      <c r="K77" s="45">
        <v>0</v>
      </c>
      <c r="L77" s="45">
        <v>0</v>
      </c>
      <c r="M77" s="45">
        <v>2.1566862568672462E-2</v>
      </c>
      <c r="N77" s="45">
        <v>3.9644695106527905E-2</v>
      </c>
      <c r="O77" s="45">
        <v>0</v>
      </c>
      <c r="P77" s="45">
        <v>0</v>
      </c>
      <c r="Q77" s="45">
        <v>0</v>
      </c>
      <c r="R77" s="45">
        <v>0.36556134993518796</v>
      </c>
      <c r="S77" s="45">
        <v>4.7049619871664277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2.710773191178184E-2</v>
      </c>
      <c r="N78" s="45">
        <v>0</v>
      </c>
      <c r="O78" s="45">
        <v>0</v>
      </c>
      <c r="P78" s="45">
        <v>0.75182914565889725</v>
      </c>
      <c r="Q78" s="45">
        <v>0</v>
      </c>
      <c r="R78" s="45">
        <v>4.3870352104292465E-2</v>
      </c>
      <c r="S78" s="45">
        <v>0.82280722967499287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0.13544495979836313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1.9739097510832693E-2</v>
      </c>
      <c r="N79" s="45">
        <v>0</v>
      </c>
      <c r="O79" s="45">
        <v>0</v>
      </c>
      <c r="P79" s="45">
        <v>0.47914094597178902</v>
      </c>
      <c r="Q79" s="45">
        <v>9.9710608388741129E-3</v>
      </c>
      <c r="R79" s="45">
        <v>0.45976944877959269</v>
      </c>
      <c r="S79" s="45">
        <v>1.1040655128994388</v>
      </c>
    </row>
    <row r="80" spans="1:19">
      <c r="A80" s="88" t="s">
        <v>286</v>
      </c>
      <c r="B80" s="69" t="s">
        <v>120</v>
      </c>
      <c r="C80" s="45">
        <v>1.2046164681117069</v>
      </c>
      <c r="D80" s="45">
        <v>0</v>
      </c>
      <c r="E80" s="45">
        <v>0</v>
      </c>
      <c r="F80" s="45">
        <v>0</v>
      </c>
      <c r="G80" s="45">
        <v>0</v>
      </c>
      <c r="H80" s="45">
        <v>0.18672152791063024</v>
      </c>
      <c r="I80" s="45">
        <v>0</v>
      </c>
      <c r="J80" s="45">
        <v>0</v>
      </c>
      <c r="K80" s="45">
        <v>0</v>
      </c>
      <c r="L80" s="45">
        <v>0</v>
      </c>
      <c r="M80" s="45">
        <v>3.0732027833780151E-2</v>
      </c>
      <c r="N80" s="45">
        <v>3.4141727112645626E-2</v>
      </c>
      <c r="O80" s="45">
        <v>0</v>
      </c>
      <c r="P80" s="45">
        <v>0.29075755340479503</v>
      </c>
      <c r="Q80" s="45">
        <v>4.2947247617823869E-3</v>
      </c>
      <c r="R80" s="45">
        <v>0.68811482305011396</v>
      </c>
      <c r="S80" s="45">
        <v>2.439378852185456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4.7110220487223131E-3</v>
      </c>
      <c r="N81" s="45">
        <v>0.10877878442221167</v>
      </c>
      <c r="O81" s="45">
        <v>1.1456306623469636E-4</v>
      </c>
      <c r="P81" s="45">
        <v>3.7192778082477673E-3</v>
      </c>
      <c r="Q81" s="45">
        <v>0</v>
      </c>
      <c r="R81" s="45">
        <v>0.60127568641940599</v>
      </c>
      <c r="S81" s="45">
        <v>0.71859933376484264</v>
      </c>
    </row>
    <row r="82" spans="1:19">
      <c r="A82" s="88" t="s">
        <v>286</v>
      </c>
      <c r="B82" s="69" t="s">
        <v>122</v>
      </c>
      <c r="C82" s="45">
        <v>0.11899464278396632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4.0971909895715086E-5</v>
      </c>
      <c r="L82" s="45">
        <v>0</v>
      </c>
      <c r="M82" s="45">
        <v>1.5918617637542098E-2</v>
      </c>
      <c r="N82" s="45">
        <v>0</v>
      </c>
      <c r="O82" s="45">
        <v>0</v>
      </c>
      <c r="P82" s="45">
        <v>7.7954191606153245E-3</v>
      </c>
      <c r="Q82" s="45">
        <v>0</v>
      </c>
      <c r="R82" s="45">
        <v>0.70201557890931809</v>
      </c>
      <c r="S82" s="45">
        <v>0.84476523040132179</v>
      </c>
    </row>
    <row r="83" spans="1:19">
      <c r="A83" s="88" t="s">
        <v>286</v>
      </c>
      <c r="B83" s="69" t="s">
        <v>123</v>
      </c>
      <c r="C83" s="45">
        <v>0</v>
      </c>
      <c r="D83" s="45">
        <v>1.3534563348800699</v>
      </c>
      <c r="E83" s="45">
        <v>0</v>
      </c>
      <c r="F83" s="45">
        <v>4.0914675516454313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3.6251928825612012E-2</v>
      </c>
      <c r="N83" s="45">
        <v>0</v>
      </c>
      <c r="O83" s="45">
        <v>0</v>
      </c>
      <c r="P83" s="45">
        <v>2.7441622380091957E-2</v>
      </c>
      <c r="Q83" s="45">
        <v>0</v>
      </c>
      <c r="R83" s="45">
        <v>0.11993577978683589</v>
      </c>
      <c r="S83" s="45">
        <v>5.6285532175180606</v>
      </c>
    </row>
    <row r="84" spans="1:19">
      <c r="A84" s="88" t="s">
        <v>286</v>
      </c>
      <c r="B84" s="69" t="s">
        <v>124</v>
      </c>
      <c r="C84" s="45">
        <v>0</v>
      </c>
      <c r="D84" s="45">
        <v>0.28044444686905123</v>
      </c>
      <c r="E84" s="45">
        <v>0</v>
      </c>
      <c r="F84" s="45">
        <v>0</v>
      </c>
      <c r="G84" s="45">
        <v>0</v>
      </c>
      <c r="H84" s="45">
        <v>0</v>
      </c>
      <c r="I84" s="45">
        <v>9.6511496261866281E-2</v>
      </c>
      <c r="J84" s="45">
        <v>0</v>
      </c>
      <c r="K84" s="45">
        <v>0</v>
      </c>
      <c r="L84" s="45">
        <v>0</v>
      </c>
      <c r="M84" s="45">
        <v>8.1713369402738323E-3</v>
      </c>
      <c r="N84" s="45">
        <v>0.20330381345404902</v>
      </c>
      <c r="O84" s="45">
        <v>0</v>
      </c>
      <c r="P84" s="45">
        <v>1.165823321340298E-3</v>
      </c>
      <c r="Q84" s="45">
        <v>0</v>
      </c>
      <c r="R84" s="45">
        <v>0.51505275620603896</v>
      </c>
      <c r="S84" s="45">
        <v>1.1046496730526201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2.6565970286540619E-3</v>
      </c>
      <c r="N85" s="45">
        <v>1.3428822555106024E-3</v>
      </c>
      <c r="O85" s="45">
        <v>2.7289397078227307E-3</v>
      </c>
      <c r="P85" s="45">
        <v>3.8453420860534493E-2</v>
      </c>
      <c r="Q85" s="45">
        <v>0</v>
      </c>
      <c r="R85" s="45">
        <v>0.2886395844096441</v>
      </c>
      <c r="S85" s="45">
        <v>0.33382142426216888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2.6631225361489541E-2</v>
      </c>
      <c r="N86" s="45">
        <v>3.4419546880926077E-4</v>
      </c>
      <c r="O86" s="45">
        <v>0</v>
      </c>
      <c r="P86" s="45">
        <v>7.3448940067095236E-2</v>
      </c>
      <c r="Q86" s="45">
        <v>9.9710608388738908E-3</v>
      </c>
      <c r="R86" s="45">
        <v>1.9836940721944529E-2</v>
      </c>
      <c r="S86" s="45">
        <v>0.13023236245820158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2.3119815593368926</v>
      </c>
      <c r="M87" s="45">
        <v>1.815943404667486E-2</v>
      </c>
      <c r="N87" s="45">
        <v>0</v>
      </c>
      <c r="O87" s="45">
        <v>0</v>
      </c>
      <c r="P87" s="45">
        <v>0.11187808912361241</v>
      </c>
      <c r="Q87" s="45">
        <v>0</v>
      </c>
      <c r="R87" s="45">
        <v>8.0971717782691854E-2</v>
      </c>
      <c r="S87" s="45">
        <v>2.5229908002898469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4.091467551645426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0.11985340902606545</v>
      </c>
      <c r="N88" s="45">
        <v>0</v>
      </c>
      <c r="O88" s="45">
        <v>2.9478523988490934E-4</v>
      </c>
      <c r="P88" s="45">
        <v>2.8447304080373215E-2</v>
      </c>
      <c r="Q88" s="45">
        <v>0</v>
      </c>
      <c r="R88" s="45">
        <v>0.78078424408738201</v>
      </c>
      <c r="S88" s="45">
        <v>5.0208472940791466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1.2029362088474826E-2</v>
      </c>
      <c r="N89" s="45">
        <v>0</v>
      </c>
      <c r="O89" s="45">
        <v>0</v>
      </c>
      <c r="P89" s="45">
        <v>0</v>
      </c>
      <c r="Q89" s="45">
        <v>2.8544264825125509E-6</v>
      </c>
      <c r="R89" s="45">
        <v>0</v>
      </c>
      <c r="S89" s="45">
        <v>1.2032216514938909E-2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0.45497288552018755</v>
      </c>
      <c r="F90" s="45">
        <v>0</v>
      </c>
      <c r="G90" s="45">
        <v>0</v>
      </c>
      <c r="H90" s="45">
        <v>0.21187359708708131</v>
      </c>
      <c r="I90" s="45">
        <v>0.32726978628902215</v>
      </c>
      <c r="J90" s="45">
        <v>0</v>
      </c>
      <c r="K90" s="45">
        <v>4.0971909895715086E-5</v>
      </c>
      <c r="L90" s="45">
        <v>0</v>
      </c>
      <c r="M90" s="45">
        <v>1.4885291367942699E-2</v>
      </c>
      <c r="N90" s="45">
        <v>0.22417089827544245</v>
      </c>
      <c r="O90" s="45">
        <v>0</v>
      </c>
      <c r="P90" s="45">
        <v>0</v>
      </c>
      <c r="Q90" s="45">
        <v>7.9054885283946774E-4</v>
      </c>
      <c r="R90" s="45">
        <v>0.17712768530363476</v>
      </c>
      <c r="S90" s="45">
        <v>1.4111316646060743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1.7971055799332447E-2</v>
      </c>
      <c r="N91" s="45">
        <v>2.3624118109918157E-2</v>
      </c>
      <c r="O91" s="45">
        <v>0</v>
      </c>
      <c r="P91" s="45">
        <v>0</v>
      </c>
      <c r="Q91" s="45">
        <v>0</v>
      </c>
      <c r="R91" s="45">
        <v>3.2753779814104433E-2</v>
      </c>
      <c r="S91" s="45">
        <v>7.4348953723358591E-2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0.13544495979836313</v>
      </c>
      <c r="H92" s="45">
        <v>0</v>
      </c>
      <c r="I92" s="45">
        <v>4.6652801694214041E-2</v>
      </c>
      <c r="J92" s="45">
        <v>0</v>
      </c>
      <c r="K92" s="45">
        <v>0</v>
      </c>
      <c r="L92" s="45">
        <v>0</v>
      </c>
      <c r="M92" s="45">
        <v>3.7740137420547271E-2</v>
      </c>
      <c r="N92" s="45">
        <v>0</v>
      </c>
      <c r="O92" s="45">
        <v>0</v>
      </c>
      <c r="P92" s="45">
        <v>3.9089037999993081E-3</v>
      </c>
      <c r="Q92" s="45">
        <v>1.0149101405368288E-2</v>
      </c>
      <c r="R92" s="45">
        <v>0.31893023142221111</v>
      </c>
      <c r="S92" s="45">
        <v>0.55282613554069826</v>
      </c>
    </row>
    <row r="93" spans="1:19">
      <c r="A93" s="88" t="s">
        <v>286</v>
      </c>
      <c r="B93" s="69" t="s">
        <v>133</v>
      </c>
      <c r="C93" s="45">
        <v>0.88652777505787661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4.1611005082469177E-3</v>
      </c>
      <c r="N93" s="45">
        <v>5.5974719019973307E-2</v>
      </c>
      <c r="O93" s="45">
        <v>0</v>
      </c>
      <c r="P93" s="45">
        <v>0</v>
      </c>
      <c r="Q93" s="45">
        <v>1.7804056649439737E-4</v>
      </c>
      <c r="R93" s="45">
        <v>0.25394567199863971</v>
      </c>
      <c r="S93" s="45">
        <v>1.2007873071512165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1.5546270488355773E-2</v>
      </c>
      <c r="N94" s="45">
        <v>4.8339018135242995E-2</v>
      </c>
      <c r="O94" s="45">
        <v>2.6507600965157696E-3</v>
      </c>
      <c r="P94" s="45">
        <v>0.49088136375159408</v>
      </c>
      <c r="Q94" s="45">
        <v>0</v>
      </c>
      <c r="R94" s="45">
        <v>7.2786062550704855E-3</v>
      </c>
      <c r="S94" s="45">
        <v>0.56469601872677799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1.4197760929768322E-3</v>
      </c>
      <c r="N95" s="45">
        <v>2.4965582234433015E-2</v>
      </c>
      <c r="O95" s="45">
        <v>1.1337853329534964E-2</v>
      </c>
      <c r="P95" s="45">
        <v>0</v>
      </c>
      <c r="Q95" s="45">
        <v>0</v>
      </c>
      <c r="R95" s="45">
        <v>9.4359876953756583E-2</v>
      </c>
      <c r="S95" s="45">
        <v>0.13208308861069895</v>
      </c>
    </row>
    <row r="96" spans="1:19">
      <c r="A96" s="88" t="s">
        <v>286</v>
      </c>
      <c r="B96" s="69" t="s">
        <v>136</v>
      </c>
      <c r="C96" s="45">
        <v>0.11899464278396632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8.1127326666177169E-3</v>
      </c>
      <c r="N96" s="45">
        <v>0</v>
      </c>
      <c r="O96" s="45">
        <v>0</v>
      </c>
      <c r="P96" s="45">
        <v>4.0958418793433538E-2</v>
      </c>
      <c r="Q96" s="45">
        <v>2.457084015893507E-3</v>
      </c>
      <c r="R96" s="45">
        <v>0</v>
      </c>
      <c r="S96" s="45">
        <v>0.1705228782599022</v>
      </c>
    </row>
    <row r="97" spans="1:19">
      <c r="A97" s="88" t="s">
        <v>286</v>
      </c>
      <c r="B97" s="69" t="s">
        <v>137</v>
      </c>
      <c r="C97" s="45">
        <v>0</v>
      </c>
      <c r="D97" s="45">
        <v>0.28044444686905123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7.5853293396502375E-2</v>
      </c>
      <c r="K97" s="45">
        <v>0</v>
      </c>
      <c r="L97" s="45">
        <v>0</v>
      </c>
      <c r="M97" s="45">
        <v>5.6719011612926806E-4</v>
      </c>
      <c r="N97" s="45">
        <v>4.0029249215738361E-3</v>
      </c>
      <c r="O97" s="45">
        <v>0</v>
      </c>
      <c r="P97" s="45">
        <v>0.66767558493912915</v>
      </c>
      <c r="Q97" s="45">
        <v>5.3303930598855187E-2</v>
      </c>
      <c r="R97" s="45">
        <v>0.17422197572919274</v>
      </c>
      <c r="S97" s="45">
        <v>1.2560693465704844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1.928705146195675E-2</v>
      </c>
      <c r="N98" s="45">
        <v>2.6622943233896024E-2</v>
      </c>
      <c r="O98" s="45">
        <v>2.6559199193498806E-4</v>
      </c>
      <c r="P98" s="45">
        <v>6.5109482862443002E-2</v>
      </c>
      <c r="Q98" s="45">
        <v>0</v>
      </c>
      <c r="R98" s="45">
        <v>0.32052150835786009</v>
      </c>
      <c r="S98" s="45">
        <v>0.43180657790807686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4.091467551645426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8.0640842749133412E-3</v>
      </c>
      <c r="N99" s="45">
        <v>0.45086913999347367</v>
      </c>
      <c r="O99" s="45">
        <v>0</v>
      </c>
      <c r="P99" s="45">
        <v>0</v>
      </c>
      <c r="Q99" s="45">
        <v>0</v>
      </c>
      <c r="R99" s="45">
        <v>8.1165899368684791E-4</v>
      </c>
      <c r="S99" s="45">
        <v>4.5512124349075123</v>
      </c>
    </row>
    <row r="100" spans="1:19">
      <c r="A100" s="88" t="s">
        <v>286</v>
      </c>
      <c r="B100" s="69" t="s">
        <v>140</v>
      </c>
      <c r="C100" s="45">
        <v>0</v>
      </c>
      <c r="D100" s="45">
        <v>0.28044444686905123</v>
      </c>
      <c r="E100" s="45">
        <v>0</v>
      </c>
      <c r="F100" s="45">
        <v>0</v>
      </c>
      <c r="G100" s="45">
        <v>0</v>
      </c>
      <c r="H100" s="45">
        <v>0</v>
      </c>
      <c r="I100" s="45">
        <v>9.6511496261866281E-2</v>
      </c>
      <c r="J100" s="45">
        <v>0</v>
      </c>
      <c r="K100" s="45">
        <v>0</v>
      </c>
      <c r="L100" s="45">
        <v>6.1972724759044784</v>
      </c>
      <c r="M100" s="45">
        <v>7.999340785147524E-4</v>
      </c>
      <c r="N100" s="45">
        <v>0.16494825560587145</v>
      </c>
      <c r="O100" s="45">
        <v>4.9749796645182087E-3</v>
      </c>
      <c r="P100" s="45">
        <v>0.39829869333588519</v>
      </c>
      <c r="Q100" s="45">
        <v>0</v>
      </c>
      <c r="R100" s="45">
        <v>0</v>
      </c>
      <c r="S100" s="45">
        <v>7.1432502817201566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9.6511496261866281E-2</v>
      </c>
      <c r="J101" s="45">
        <v>0</v>
      </c>
      <c r="K101" s="45">
        <v>0</v>
      </c>
      <c r="L101" s="45">
        <v>0</v>
      </c>
      <c r="M101" s="45">
        <v>7.1574164686438735E-4</v>
      </c>
      <c r="N101" s="45">
        <v>0</v>
      </c>
      <c r="O101" s="45">
        <v>0</v>
      </c>
      <c r="P101" s="45">
        <v>0.65910333210437244</v>
      </c>
      <c r="Q101" s="45">
        <v>0</v>
      </c>
      <c r="R101" s="45">
        <v>1.9836940721944529E-2</v>
      </c>
      <c r="S101" s="45">
        <v>0.77616751073503565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0.12429743120071146</v>
      </c>
      <c r="L102" s="45">
        <v>0</v>
      </c>
      <c r="M102" s="45">
        <v>1.4913928313365687E-2</v>
      </c>
      <c r="N102" s="45">
        <v>1.9985649475668055E-2</v>
      </c>
      <c r="O102" s="45">
        <v>0</v>
      </c>
      <c r="P102" s="45">
        <v>0.52535222182978458</v>
      </c>
      <c r="Q102" s="45">
        <v>6.0954405847324367E-4</v>
      </c>
      <c r="R102" s="45">
        <v>0.2189781735819416</v>
      </c>
      <c r="S102" s="45">
        <v>0.90413694845992154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1.7897749235189053E-2</v>
      </c>
      <c r="N103" s="45">
        <v>0</v>
      </c>
      <c r="O103" s="45">
        <v>0</v>
      </c>
      <c r="P103" s="45">
        <v>0.53590388875892359</v>
      </c>
      <c r="Q103" s="45">
        <v>9.4442932968163973E-4</v>
      </c>
      <c r="R103" s="45">
        <v>7.2727215024350755E-3</v>
      </c>
      <c r="S103" s="45">
        <v>0.56201878882623646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1.7420544386563819E-2</v>
      </c>
      <c r="N104" s="45">
        <v>1.6870777243234159E-3</v>
      </c>
      <c r="O104" s="45">
        <v>1.1571340023430743E-4</v>
      </c>
      <c r="P104" s="45">
        <v>0.250646485180269</v>
      </c>
      <c r="Q104" s="45">
        <v>4.4023445308297271E-2</v>
      </c>
      <c r="R104" s="45">
        <v>4.2666208016523655E-2</v>
      </c>
      <c r="S104" s="45">
        <v>0.35655947401622257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0.16084667939122621</v>
      </c>
      <c r="F105" s="45">
        <v>0</v>
      </c>
      <c r="G105" s="45">
        <v>0.13544495979836313</v>
      </c>
      <c r="H105" s="45">
        <v>0</v>
      </c>
      <c r="I105" s="45">
        <v>0</v>
      </c>
      <c r="J105" s="45">
        <v>0</v>
      </c>
      <c r="K105" s="45">
        <v>0</v>
      </c>
      <c r="L105" s="45">
        <v>2.3119815593368962</v>
      </c>
      <c r="M105" s="45">
        <v>2.9268686118530951E-3</v>
      </c>
      <c r="N105" s="45">
        <v>2.2581583899505375E-2</v>
      </c>
      <c r="O105" s="45">
        <v>0</v>
      </c>
      <c r="P105" s="45">
        <v>2.7740839457361943E-2</v>
      </c>
      <c r="Q105" s="45">
        <v>0</v>
      </c>
      <c r="R105" s="45">
        <v>4.9947516264538194E-2</v>
      </c>
      <c r="S105" s="45">
        <v>2.7114700067597539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4.091467551645426</v>
      </c>
      <c r="G106" s="45">
        <v>0</v>
      </c>
      <c r="H106" s="45">
        <v>0</v>
      </c>
      <c r="I106" s="45">
        <v>0</v>
      </c>
      <c r="J106" s="45">
        <v>0</v>
      </c>
      <c r="K106" s="45">
        <v>2.6212765427320317E-2</v>
      </c>
      <c r="L106" s="45">
        <v>0</v>
      </c>
      <c r="M106" s="45">
        <v>3.396831058822336E-2</v>
      </c>
      <c r="N106" s="45">
        <v>0</v>
      </c>
      <c r="O106" s="45">
        <v>0</v>
      </c>
      <c r="P106" s="45">
        <v>9.5937549890358298E-2</v>
      </c>
      <c r="Q106" s="45">
        <v>0</v>
      </c>
      <c r="R106" s="45">
        <v>9.5481033841302576E-2</v>
      </c>
      <c r="S106" s="45">
        <v>4.3430672113926505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0.57572655951164631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4.8710345486515649E-3</v>
      </c>
      <c r="N107" s="45">
        <v>0</v>
      </c>
      <c r="O107" s="45">
        <v>0</v>
      </c>
      <c r="P107" s="45">
        <v>0</v>
      </c>
      <c r="Q107" s="45">
        <v>0</v>
      </c>
      <c r="R107" s="45">
        <v>6.6237683046530549E-3</v>
      </c>
      <c r="S107" s="45">
        <v>0.58722136236494293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0.15778907210166704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4.0971909895715086E-5</v>
      </c>
      <c r="L108" s="45">
        <v>0</v>
      </c>
      <c r="M108" s="45">
        <v>2.5981854551915262E-4</v>
      </c>
      <c r="N108" s="45">
        <v>0</v>
      </c>
      <c r="O108" s="45">
        <v>0</v>
      </c>
      <c r="P108" s="45">
        <v>0.59274728495366347</v>
      </c>
      <c r="Q108" s="45">
        <v>0</v>
      </c>
      <c r="R108" s="45">
        <v>1.9836940721944529E-2</v>
      </c>
      <c r="S108" s="45">
        <v>0.77067408823268124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0.45497288552018755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9.9364003742330453E-4</v>
      </c>
      <c r="N109" s="45">
        <v>0</v>
      </c>
      <c r="O109" s="45">
        <v>1.3169646549093805E-4</v>
      </c>
      <c r="P109" s="45">
        <v>0.47535645161977769</v>
      </c>
      <c r="Q109" s="45">
        <v>4.3435791846180294E-4</v>
      </c>
      <c r="R109" s="45">
        <v>0</v>
      </c>
      <c r="S109" s="45">
        <v>0.93188903156135439</v>
      </c>
    </row>
    <row r="110" spans="1:19">
      <c r="A110" s="88" t="s">
        <v>286</v>
      </c>
      <c r="B110" s="69" t="s">
        <v>150</v>
      </c>
      <c r="C110" s="45">
        <v>0.11899464278396632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8.5801222684178668E-3</v>
      </c>
      <c r="N110" s="45">
        <v>1.8750661924254786E-2</v>
      </c>
      <c r="O110" s="45">
        <v>0</v>
      </c>
      <c r="P110" s="45">
        <v>0.23717300473485992</v>
      </c>
      <c r="Q110" s="45">
        <v>3.590453608603994E-4</v>
      </c>
      <c r="R110" s="45">
        <v>0</v>
      </c>
      <c r="S110" s="45">
        <v>0.38385747707235396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0.10217993254392543</v>
      </c>
      <c r="L111" s="45">
        <v>0</v>
      </c>
      <c r="M111" s="45">
        <v>4.142787051625163E-2</v>
      </c>
      <c r="N111" s="45">
        <v>0</v>
      </c>
      <c r="O111" s="45">
        <v>4.9749796645182087E-3</v>
      </c>
      <c r="P111" s="45">
        <v>8.8064012981639905E-2</v>
      </c>
      <c r="Q111" s="45">
        <v>0</v>
      </c>
      <c r="R111" s="45">
        <v>0.99014756492184119</v>
      </c>
      <c r="S111" s="45">
        <v>1.2267943606281619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2.3119815593368962</v>
      </c>
      <c r="M112" s="45">
        <v>1.7827151693659005E-3</v>
      </c>
      <c r="N112" s="45">
        <v>2.4101460495973726E-2</v>
      </c>
      <c r="O112" s="45">
        <v>0</v>
      </c>
      <c r="P112" s="45">
        <v>0</v>
      </c>
      <c r="Q112" s="45">
        <v>9.9710608388741129E-3</v>
      </c>
      <c r="R112" s="45">
        <v>1.344019563573795E-2</v>
      </c>
      <c r="S112" s="45">
        <v>2.3612769914768705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4.8274241407497698E-3</v>
      </c>
      <c r="N113" s="45">
        <v>2.5311195834234468E-2</v>
      </c>
      <c r="O113" s="45">
        <v>1.0611891932208461E-3</v>
      </c>
      <c r="P113" s="45">
        <v>4.2045068319502832E-2</v>
      </c>
      <c r="Q113" s="45">
        <v>0</v>
      </c>
      <c r="R113" s="45">
        <v>9.5481033841302576E-2</v>
      </c>
      <c r="S113" s="45">
        <v>0.16872591132900538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0.454972885520188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3.6716716707534403E-3</v>
      </c>
      <c r="N114" s="45">
        <v>0</v>
      </c>
      <c r="O114" s="45">
        <v>2.5985506354466725E-3</v>
      </c>
      <c r="P114" s="45">
        <v>0.27541655903910467</v>
      </c>
      <c r="Q114" s="45">
        <v>0</v>
      </c>
      <c r="R114" s="45">
        <v>1.4705188496435539E-2</v>
      </c>
      <c r="S114" s="45">
        <v>0.75136485536194186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0.12425645929081575</v>
      </c>
      <c r="L115" s="45">
        <v>1.5021488733185571</v>
      </c>
      <c r="M115" s="45">
        <v>6.9193846342390231E-3</v>
      </c>
      <c r="N115" s="45">
        <v>2.1832991907327681E-2</v>
      </c>
      <c r="O115" s="45">
        <v>7.7291929408094262E-3</v>
      </c>
      <c r="P115" s="45">
        <v>0.12066136259566917</v>
      </c>
      <c r="Q115" s="45">
        <v>0</v>
      </c>
      <c r="R115" s="45">
        <v>0</v>
      </c>
      <c r="S115" s="45">
        <v>1.7835482646874254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0.12425645929081575</v>
      </c>
      <c r="L116" s="45">
        <v>0</v>
      </c>
      <c r="M116" s="45">
        <v>4.0225587566666832E-3</v>
      </c>
      <c r="N116" s="45">
        <v>1.2468999912655931E-2</v>
      </c>
      <c r="O116" s="45">
        <v>0</v>
      </c>
      <c r="P116" s="45">
        <v>0.43400848111549095</v>
      </c>
      <c r="Q116" s="45">
        <v>3.590453608603994E-4</v>
      </c>
      <c r="R116" s="45">
        <v>0</v>
      </c>
      <c r="S116" s="45">
        <v>0.57511554443647128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6.9988908499354352E-3</v>
      </c>
      <c r="N117" s="45">
        <v>0</v>
      </c>
      <c r="O117" s="45">
        <v>4.5083888863124422E-3</v>
      </c>
      <c r="P117" s="45">
        <v>7.9769875823203051E-2</v>
      </c>
      <c r="Q117" s="45">
        <v>0</v>
      </c>
      <c r="R117" s="45">
        <v>0</v>
      </c>
      <c r="S117" s="45">
        <v>9.1277155559453149E-2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8.8448599099066882E-5</v>
      </c>
      <c r="N118" s="45">
        <v>2.4965582234431238E-2</v>
      </c>
      <c r="O118" s="45">
        <v>0</v>
      </c>
      <c r="P118" s="45">
        <v>0</v>
      </c>
      <c r="Q118" s="45">
        <v>0</v>
      </c>
      <c r="R118" s="45">
        <v>6.8529615664267851E-3</v>
      </c>
      <c r="S118" s="45">
        <v>3.1906992399939327E-2</v>
      </c>
    </row>
    <row r="119" spans="1:19">
      <c r="A119" s="88" t="s">
        <v>286</v>
      </c>
      <c r="B119" s="69" t="s">
        <v>159</v>
      </c>
      <c r="C119" s="45">
        <v>0</v>
      </c>
      <c r="D119" s="45">
        <v>0.28044444686905123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2.3468530862576387E-2</v>
      </c>
      <c r="N119" s="45">
        <v>0</v>
      </c>
      <c r="O119" s="45">
        <v>0</v>
      </c>
      <c r="P119" s="45">
        <v>0.10733898429581146</v>
      </c>
      <c r="Q119" s="45">
        <v>0</v>
      </c>
      <c r="R119" s="45">
        <v>0</v>
      </c>
      <c r="S119" s="45">
        <v>0.41125196202742131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7.8312148884496224E-3</v>
      </c>
      <c r="N120" s="45">
        <v>1.9985649475671607E-2</v>
      </c>
      <c r="O120" s="45">
        <v>5.1212148646451183E-5</v>
      </c>
      <c r="P120" s="45">
        <v>0.50415185005418195</v>
      </c>
      <c r="Q120" s="45">
        <v>0</v>
      </c>
      <c r="R120" s="45">
        <v>1.4966184300490681E-2</v>
      </c>
      <c r="S120" s="45">
        <v>0.54698611086749338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1.6438289562172859E-2</v>
      </c>
      <c r="I121" s="45">
        <v>0</v>
      </c>
      <c r="J121" s="45">
        <v>0</v>
      </c>
      <c r="K121" s="45">
        <v>0</v>
      </c>
      <c r="L121" s="45">
        <v>0</v>
      </c>
      <c r="M121" s="45">
        <v>1.0797950273282453E-3</v>
      </c>
      <c r="N121" s="45">
        <v>1.8156868242815705E-2</v>
      </c>
      <c r="O121" s="45">
        <v>0</v>
      </c>
      <c r="P121" s="45">
        <v>9.1423866022001476E-2</v>
      </c>
      <c r="Q121" s="45">
        <v>0</v>
      </c>
      <c r="R121" s="45">
        <v>0.12786398894192885</v>
      </c>
      <c r="S121" s="45">
        <v>0.25496280779620406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2.7405818483177358E-2</v>
      </c>
      <c r="K122" s="45">
        <v>0</v>
      </c>
      <c r="L122" s="45">
        <v>0</v>
      </c>
      <c r="M122" s="45">
        <v>1.7087768413457383E-3</v>
      </c>
      <c r="N122" s="45">
        <v>0</v>
      </c>
      <c r="O122" s="45">
        <v>0</v>
      </c>
      <c r="P122" s="45">
        <v>0.57800699565120439</v>
      </c>
      <c r="Q122" s="45">
        <v>0</v>
      </c>
      <c r="R122" s="45">
        <v>0</v>
      </c>
      <c r="S122" s="45">
        <v>0.60712159097573704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0.13544495979836313</v>
      </c>
      <c r="H123" s="45">
        <v>0</v>
      </c>
      <c r="I123" s="45">
        <v>9.6511496261866281E-2</v>
      </c>
      <c r="J123" s="45">
        <v>0</v>
      </c>
      <c r="K123" s="45">
        <v>0</v>
      </c>
      <c r="L123" s="45">
        <v>0</v>
      </c>
      <c r="M123" s="45">
        <v>8.0845597907472921E-3</v>
      </c>
      <c r="N123" s="45">
        <v>1.3598537028405744E-2</v>
      </c>
      <c r="O123" s="45">
        <v>0</v>
      </c>
      <c r="P123" s="45">
        <v>0.47756076076545639</v>
      </c>
      <c r="Q123" s="45">
        <v>0</v>
      </c>
      <c r="R123" s="45">
        <v>2.8521942668078282E-3</v>
      </c>
      <c r="S123" s="45">
        <v>0.73405250791165599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7.1402278033261268E-5</v>
      </c>
      <c r="N124" s="45">
        <v>2.3624118109918157E-2</v>
      </c>
      <c r="O124" s="45">
        <v>2.2869312985052126E-4</v>
      </c>
      <c r="P124" s="45">
        <v>0.45584255438989629</v>
      </c>
      <c r="Q124" s="45">
        <v>0</v>
      </c>
      <c r="R124" s="45">
        <v>3.2247992859616659E-2</v>
      </c>
      <c r="S124" s="45">
        <v>0.51201476076730046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0.15778907210166793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5.407955670939657E-4</v>
      </c>
      <c r="N125" s="45">
        <v>3.1097054149917369E-2</v>
      </c>
      <c r="O125" s="45">
        <v>0</v>
      </c>
      <c r="P125" s="45">
        <v>7.5119860382592663E-2</v>
      </c>
      <c r="Q125" s="45">
        <v>0</v>
      </c>
      <c r="R125" s="45">
        <v>2.3006036096724358E-3</v>
      </c>
      <c r="S125" s="45">
        <v>0.2668473858109337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0.15778907210166793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2.7625094681127393E-5</v>
      </c>
      <c r="N126" s="45">
        <v>2.1832991907327681E-2</v>
      </c>
      <c r="O126" s="45">
        <v>0</v>
      </c>
      <c r="P126" s="45">
        <v>0</v>
      </c>
      <c r="Q126" s="45">
        <v>0</v>
      </c>
      <c r="R126" s="45">
        <v>0.18819425672374379</v>
      </c>
      <c r="S126" s="45">
        <v>0.3678439458274454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5.5573596220355626E-2</v>
      </c>
      <c r="N127" s="45">
        <v>0</v>
      </c>
      <c r="O127" s="45">
        <v>4.9749796645182087E-3</v>
      </c>
      <c r="P127" s="45">
        <v>0</v>
      </c>
      <c r="Q127" s="45">
        <v>0</v>
      </c>
      <c r="R127" s="45">
        <v>1.3758412228703776E-3</v>
      </c>
      <c r="S127" s="45">
        <v>6.1924417107718455E-2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1.5001959267912923E-4</v>
      </c>
      <c r="N128" s="45">
        <v>2.572427700176938E-2</v>
      </c>
      <c r="O128" s="45">
        <v>7.819883003248318E-4</v>
      </c>
      <c r="P128" s="45">
        <v>0</v>
      </c>
      <c r="Q128" s="45">
        <v>0</v>
      </c>
      <c r="R128" s="45">
        <v>2.2919326177728294E-4</v>
      </c>
      <c r="S128" s="45">
        <v>2.6885478156572162E-2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0.40808402175829528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2.159806865149605E-3</v>
      </c>
      <c r="N129" s="45">
        <v>4.1808538607838841E-2</v>
      </c>
      <c r="O129" s="45">
        <v>0</v>
      </c>
      <c r="P129" s="45">
        <v>1.3603827293273696E-3</v>
      </c>
      <c r="Q129" s="45">
        <v>0</v>
      </c>
      <c r="R129" s="45">
        <v>0</v>
      </c>
      <c r="S129" s="45">
        <v>0.45341274996061998</v>
      </c>
    </row>
    <row r="130" spans="1:19">
      <c r="A130" s="88" t="s">
        <v>286</v>
      </c>
      <c r="B130" s="69" t="s">
        <v>170</v>
      </c>
      <c r="C130" s="45">
        <v>0</v>
      </c>
      <c r="D130" s="45">
        <v>0.28044444686905123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1.358340622221732E-4</v>
      </c>
      <c r="N130" s="45">
        <v>0</v>
      </c>
      <c r="O130" s="45">
        <v>0</v>
      </c>
      <c r="P130" s="45">
        <v>0</v>
      </c>
      <c r="Q130" s="45">
        <v>4.3150349197906834E-4</v>
      </c>
      <c r="R130" s="45">
        <v>0.32703843869263238</v>
      </c>
      <c r="S130" s="45">
        <v>0.60805022311583912</v>
      </c>
    </row>
    <row r="131" spans="1:19">
      <c r="A131" s="88" t="s">
        <v>286</v>
      </c>
      <c r="B131" s="69" t="s">
        <v>171</v>
      </c>
      <c r="C131" s="45">
        <v>0.11899464278396632</v>
      </c>
      <c r="D131" s="45">
        <v>0</v>
      </c>
      <c r="E131" s="45">
        <v>0.41714917883273817</v>
      </c>
      <c r="F131" s="45">
        <v>0</v>
      </c>
      <c r="G131" s="45">
        <v>0.13544495979836313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2.9442852448307022E-2</v>
      </c>
      <c r="N131" s="45">
        <v>7.6601472417685557E-3</v>
      </c>
      <c r="O131" s="45">
        <v>0</v>
      </c>
      <c r="P131" s="45">
        <v>5.0275446685077441E-3</v>
      </c>
      <c r="Q131" s="45">
        <v>0</v>
      </c>
      <c r="R131" s="45">
        <v>0</v>
      </c>
      <c r="S131" s="45">
        <v>0.7137193257736385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3.4795065551662674E-4</v>
      </c>
      <c r="N132" s="45">
        <v>1.8156868242815705E-2</v>
      </c>
      <c r="O132" s="45">
        <v>0</v>
      </c>
      <c r="P132" s="45">
        <v>0</v>
      </c>
      <c r="Q132" s="45">
        <v>0</v>
      </c>
      <c r="R132" s="45">
        <v>0.13803469630175513</v>
      </c>
      <c r="S132" s="45">
        <v>0.15653951520010878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1.5021488733185535</v>
      </c>
      <c r="M133" s="45">
        <v>6.3366040776138277E-3</v>
      </c>
      <c r="N133" s="45">
        <v>0</v>
      </c>
      <c r="O133" s="45">
        <v>2.2713901898019362E-3</v>
      </c>
      <c r="P133" s="45">
        <v>8.9807243647275214E-2</v>
      </c>
      <c r="Q133" s="45">
        <v>0</v>
      </c>
      <c r="R133" s="45">
        <v>8.0931836639308585E-4</v>
      </c>
      <c r="S133" s="45">
        <v>1.6013734295996755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9.6511496261866281E-2</v>
      </c>
      <c r="J134" s="45">
        <v>0</v>
      </c>
      <c r="K134" s="45">
        <v>0</v>
      </c>
      <c r="L134" s="45">
        <v>1.5021488733185535</v>
      </c>
      <c r="M134" s="45">
        <v>0</v>
      </c>
      <c r="N134" s="45">
        <v>1.6987246184321236E-3</v>
      </c>
      <c r="O134" s="45">
        <v>4.6534903887942569E-3</v>
      </c>
      <c r="P134" s="45">
        <v>0</v>
      </c>
      <c r="Q134" s="45">
        <v>3.146738535201532E-3</v>
      </c>
      <c r="R134" s="45">
        <v>0</v>
      </c>
      <c r="S134" s="45">
        <v>1.6081593231228624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1.2201648085998329E-2</v>
      </c>
      <c r="O135" s="45">
        <v>0</v>
      </c>
      <c r="P135" s="45">
        <v>0</v>
      </c>
      <c r="Q135" s="45">
        <v>0</v>
      </c>
      <c r="R135" s="45">
        <v>1.5740799245413939E-2</v>
      </c>
      <c r="S135" s="45">
        <v>2.7942447331383846E-2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1.738245673379879E-3</v>
      </c>
      <c r="N136" s="45">
        <v>0</v>
      </c>
      <c r="O136" s="45">
        <v>7.8723001870040221E-4</v>
      </c>
      <c r="P136" s="45">
        <v>2.2183049344558725E-2</v>
      </c>
      <c r="Q136" s="45">
        <v>0</v>
      </c>
      <c r="R136" s="45">
        <v>3.0565115132219489E-6</v>
      </c>
      <c r="S136" s="45">
        <v>2.4711581548103823E-2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0.20599603449122594</v>
      </c>
      <c r="L137" s="45">
        <v>2.3119815593369033</v>
      </c>
      <c r="M137" s="45">
        <v>1.348479957830051E-4</v>
      </c>
      <c r="N137" s="45">
        <v>0</v>
      </c>
      <c r="O137" s="45">
        <v>3.6307327853899451E-3</v>
      </c>
      <c r="P137" s="45">
        <v>0</v>
      </c>
      <c r="Q137" s="45">
        <v>0</v>
      </c>
      <c r="R137" s="45">
        <v>0</v>
      </c>
      <c r="S137" s="45">
        <v>2.5217431746093553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4.2058503201332087E-3</v>
      </c>
      <c r="N138" s="45">
        <v>0</v>
      </c>
      <c r="O138" s="45">
        <v>8.8525243717061386E-3</v>
      </c>
      <c r="P138" s="45">
        <v>0</v>
      </c>
      <c r="Q138" s="45">
        <v>0</v>
      </c>
      <c r="R138" s="45">
        <v>0</v>
      </c>
      <c r="S138" s="45">
        <v>1.3058374691809149E-2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5.0728822251357997E-3</v>
      </c>
      <c r="N139" s="45">
        <v>2.2581583899503599E-2</v>
      </c>
      <c r="O139" s="45">
        <v>0</v>
      </c>
      <c r="P139" s="45">
        <v>0.53599014995431205</v>
      </c>
      <c r="Q139" s="45">
        <v>0</v>
      </c>
      <c r="R139" s="45">
        <v>0.11396745335511227</v>
      </c>
      <c r="S139" s="45">
        <v>0.67761206943410457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2.4067456186149379</v>
      </c>
      <c r="G140" s="45">
        <v>0</v>
      </c>
      <c r="H140" s="45">
        <v>1.6438289562172859E-2</v>
      </c>
      <c r="I140" s="45">
        <v>0</v>
      </c>
      <c r="J140" s="45">
        <v>0</v>
      </c>
      <c r="K140" s="45">
        <v>0</v>
      </c>
      <c r="L140" s="45">
        <v>0</v>
      </c>
      <c r="M140" s="45">
        <v>4.588203807449176E-3</v>
      </c>
      <c r="N140" s="45">
        <v>7.2424955374295052E-4</v>
      </c>
      <c r="O140" s="45">
        <v>0</v>
      </c>
      <c r="P140" s="45">
        <v>0.12368206226111411</v>
      </c>
      <c r="Q140" s="45">
        <v>5.8653299052198182E-3</v>
      </c>
      <c r="R140" s="45">
        <v>0.1383519643286597</v>
      </c>
      <c r="S140" s="45">
        <v>2.6963957180333011</v>
      </c>
    </row>
    <row r="141" spans="1:19">
      <c r="A141" s="88" t="s">
        <v>286</v>
      </c>
      <c r="B141" s="69" t="s">
        <v>181</v>
      </c>
      <c r="C141" s="45">
        <v>0.11899464278396632</v>
      </c>
      <c r="D141" s="45">
        <v>0</v>
      </c>
      <c r="E141" s="45">
        <v>0.45497288552018844</v>
      </c>
      <c r="F141" s="45">
        <v>0</v>
      </c>
      <c r="G141" s="45">
        <v>0</v>
      </c>
      <c r="H141" s="45">
        <v>1.6438289562172859E-2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0.47812976424687648</v>
      </c>
      <c r="Q141" s="45">
        <v>0</v>
      </c>
      <c r="R141" s="45">
        <v>0.11007111905825795</v>
      </c>
      <c r="S141" s="45">
        <v>1.1786067011714749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1.8989983322459381E-3</v>
      </c>
      <c r="N142" s="45">
        <v>6.5681184791444025E-5</v>
      </c>
      <c r="O142" s="45">
        <v>7.9479441671086448E-3</v>
      </c>
      <c r="P142" s="45">
        <v>0.8339596697298397</v>
      </c>
      <c r="Q142" s="45">
        <v>0</v>
      </c>
      <c r="R142" s="45">
        <v>0</v>
      </c>
      <c r="S142" s="45">
        <v>0.84387229341396619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6.4580313741480211E-4</v>
      </c>
      <c r="N143" s="45">
        <v>2.0246792283273862E-4</v>
      </c>
      <c r="O143" s="45">
        <v>0</v>
      </c>
      <c r="P143" s="45">
        <v>0.23811535778839144</v>
      </c>
      <c r="Q143" s="45">
        <v>4.3150349197906834E-4</v>
      </c>
      <c r="R143" s="45">
        <v>0</v>
      </c>
      <c r="S143" s="45">
        <v>0.2393951323406327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5.4689336336188887E-4</v>
      </c>
      <c r="N144" s="45">
        <v>7.1124884347144146E-2</v>
      </c>
      <c r="O144" s="45">
        <v>0</v>
      </c>
      <c r="P144" s="45">
        <v>0.52020444921581444</v>
      </c>
      <c r="Q144" s="45">
        <v>3.5904536086062144E-4</v>
      </c>
      <c r="R144" s="45">
        <v>0</v>
      </c>
      <c r="S144" s="45">
        <v>0.59223527228718353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2.3637254762128421</v>
      </c>
      <c r="M145" s="45">
        <v>0</v>
      </c>
      <c r="N145" s="45">
        <v>1.2201648085998329E-2</v>
      </c>
      <c r="O145" s="45">
        <v>0</v>
      </c>
      <c r="P145" s="45">
        <v>3.070763018020628E-2</v>
      </c>
      <c r="Q145" s="45">
        <v>0</v>
      </c>
      <c r="R145" s="45">
        <v>1.3440195635734398E-2</v>
      </c>
      <c r="S145" s="45">
        <v>2.4200749501147811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1.0267592807677861E-3</v>
      </c>
      <c r="P146" s="45">
        <v>0.27123718422197385</v>
      </c>
      <c r="Q146" s="45">
        <v>9.9723595346512539E-4</v>
      </c>
      <c r="R146" s="45">
        <v>0</v>
      </c>
      <c r="S146" s="45">
        <v>0.27326117945619899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3.4580557118424338E-4</v>
      </c>
      <c r="N147" s="45">
        <v>0</v>
      </c>
      <c r="O147" s="45">
        <v>0</v>
      </c>
      <c r="P147" s="45">
        <v>0.26083980221328318</v>
      </c>
      <c r="Q147" s="45">
        <v>1.4598480624281596E-3</v>
      </c>
      <c r="R147" s="45">
        <v>0.1321231498124007</v>
      </c>
      <c r="S147" s="45">
        <v>0.39476860565929428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1.0223901511286826E-2</v>
      </c>
      <c r="N148" s="45">
        <v>1.862805423726499E-2</v>
      </c>
      <c r="O148" s="45">
        <v>6.2098099766405568E-4</v>
      </c>
      <c r="P148" s="45">
        <v>0.39306516698971805</v>
      </c>
      <c r="Q148" s="45">
        <v>0</v>
      </c>
      <c r="R148" s="45">
        <v>1.3758412228703776E-3</v>
      </c>
      <c r="S148" s="45">
        <v>0.42391394495876966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0.10299596594469751</v>
      </c>
      <c r="J149" s="45">
        <v>7.5853293396502264E-2</v>
      </c>
      <c r="K149" s="45">
        <v>0</v>
      </c>
      <c r="L149" s="45">
        <v>2.3119815593368926</v>
      </c>
      <c r="M149" s="45">
        <v>0</v>
      </c>
      <c r="N149" s="45">
        <v>0</v>
      </c>
      <c r="O149" s="45">
        <v>4.9749796645182087E-3</v>
      </c>
      <c r="P149" s="45">
        <v>0.1367863764671462</v>
      </c>
      <c r="Q149" s="45">
        <v>5.0289577978956723E-2</v>
      </c>
      <c r="R149" s="45">
        <v>0</v>
      </c>
      <c r="S149" s="45">
        <v>2.6828817527886883</v>
      </c>
    </row>
    <row r="150" spans="1:19">
      <c r="A150" s="88" t="s">
        <v>286</v>
      </c>
      <c r="B150" s="69" t="s">
        <v>190</v>
      </c>
      <c r="C150" s="45">
        <v>0.13880074103110474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1.4231215759400229E-2</v>
      </c>
      <c r="N150" s="45">
        <v>0</v>
      </c>
      <c r="O150" s="45">
        <v>3.0127697435267109E-5</v>
      </c>
      <c r="P150" s="45">
        <v>6.0685904091304366E-2</v>
      </c>
      <c r="Q150" s="45">
        <v>4.6058315530723704E-3</v>
      </c>
      <c r="R150" s="45">
        <v>1.3758412228703776E-3</v>
      </c>
      <c r="S150" s="45">
        <v>0.2197296613552453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2.1255495857630535E-5</v>
      </c>
      <c r="N151" s="45">
        <v>2.0221111061889729E-2</v>
      </c>
      <c r="O151" s="45">
        <v>1.6437100956316897E-3</v>
      </c>
      <c r="P151" s="45">
        <v>0.31595947729508822</v>
      </c>
      <c r="Q151" s="45">
        <v>0</v>
      </c>
      <c r="R151" s="45">
        <v>0</v>
      </c>
      <c r="S151" s="45">
        <v>0.33784555394845484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2.0757421918733101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2.0534564943230915E-3</v>
      </c>
      <c r="P152" s="45">
        <v>7.9888422480006938E-2</v>
      </c>
      <c r="Q152" s="45">
        <v>0</v>
      </c>
      <c r="R152" s="45">
        <v>0.32429862064665826</v>
      </c>
      <c r="S152" s="45">
        <v>2.4819826914942951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7.9048909551460156E-6</v>
      </c>
      <c r="N153" s="45">
        <v>0</v>
      </c>
      <c r="O153" s="45">
        <v>7.1597641320391148E-3</v>
      </c>
      <c r="P153" s="45">
        <v>4.533479088131287E-4</v>
      </c>
      <c r="Q153" s="45">
        <v>1.0860367056433118E-2</v>
      </c>
      <c r="R153" s="45">
        <v>0</v>
      </c>
      <c r="S153" s="45">
        <v>1.8481383988216749E-2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3.776385513507563E-4</v>
      </c>
      <c r="N154" s="45">
        <v>7.6601472417667793E-3</v>
      </c>
      <c r="O154" s="45">
        <v>0</v>
      </c>
      <c r="P154" s="45">
        <v>9.2506058981619788E-2</v>
      </c>
      <c r="Q154" s="45">
        <v>0</v>
      </c>
      <c r="R154" s="45">
        <v>1.1668788659967788E-2</v>
      </c>
      <c r="S154" s="45">
        <v>0.11221263343472287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0.45497288552018844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2.051123191648685E-5</v>
      </c>
      <c r="N155" s="45">
        <v>6.9998896529259724E-3</v>
      </c>
      <c r="O155" s="45">
        <v>0</v>
      </c>
      <c r="P155" s="45">
        <v>6.5807040474059164E-2</v>
      </c>
      <c r="Q155" s="45">
        <v>0</v>
      </c>
      <c r="R155" s="45">
        <v>0</v>
      </c>
      <c r="S155" s="45">
        <v>0.52780032687908829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1.3484799578478146E-4</v>
      </c>
      <c r="N156" s="45">
        <v>8.2813469502340809E-5</v>
      </c>
      <c r="O156" s="45">
        <v>0</v>
      </c>
      <c r="P156" s="45">
        <v>8.957347480379596E-2</v>
      </c>
      <c r="Q156" s="45">
        <v>0</v>
      </c>
      <c r="R156" s="45">
        <v>0</v>
      </c>
      <c r="S156" s="45">
        <v>8.9791136269070648E-2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1.2646346031370825E-3</v>
      </c>
      <c r="N157" s="45">
        <v>0</v>
      </c>
      <c r="O157" s="45">
        <v>0</v>
      </c>
      <c r="P157" s="45">
        <v>0.25925639480785279</v>
      </c>
      <c r="Q157" s="45">
        <v>0</v>
      </c>
      <c r="R157" s="45">
        <v>0</v>
      </c>
      <c r="S157" s="45">
        <v>0.2605210294109952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9.4938845954786188E-3</v>
      </c>
      <c r="O158" s="45">
        <v>8.00073554518832E-7</v>
      </c>
      <c r="P158" s="45">
        <v>0.18440669644340701</v>
      </c>
      <c r="Q158" s="45">
        <v>3.590453608603994E-4</v>
      </c>
      <c r="R158" s="45">
        <v>2.4869604471078333E-4</v>
      </c>
      <c r="S158" s="45">
        <v>0.19450912251801356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2.1630460151401465E-2</v>
      </c>
      <c r="O159" s="45">
        <v>0</v>
      </c>
      <c r="P159" s="45">
        <v>6.380231480422438E-2</v>
      </c>
      <c r="Q159" s="45">
        <v>0</v>
      </c>
      <c r="R159" s="45">
        <v>0</v>
      </c>
      <c r="S159" s="45">
        <v>8.5432774955648938E-2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1.3174360855412459E-3</v>
      </c>
      <c r="O160" s="45">
        <v>0</v>
      </c>
      <c r="P160" s="45">
        <v>4.1409035865697774E-2</v>
      </c>
      <c r="Q160" s="45">
        <v>0</v>
      </c>
      <c r="R160" s="45">
        <v>2.6855799644767586E-2</v>
      </c>
      <c r="S160" s="45">
        <v>6.9582271595976408E-2</v>
      </c>
    </row>
    <row r="161" spans="1:19">
      <c r="A161" s="88" t="s">
        <v>286</v>
      </c>
      <c r="B161" s="69" t="s">
        <v>201</v>
      </c>
      <c r="C161" s="45">
        <v>0.27760148206220947</v>
      </c>
      <c r="D161" s="45">
        <v>0.16496732168767458</v>
      </c>
      <c r="E161" s="45">
        <v>0.47336721630500467</v>
      </c>
      <c r="F161" s="45">
        <v>0</v>
      </c>
      <c r="G161" s="45">
        <v>0</v>
      </c>
      <c r="H161" s="45">
        <v>5.8984450781915498E-2</v>
      </c>
      <c r="I161" s="45">
        <v>0</v>
      </c>
      <c r="J161" s="45">
        <v>0.15170658679300453</v>
      </c>
      <c r="K161" s="45">
        <v>2.4101123468067698E-5</v>
      </c>
      <c r="L161" s="45">
        <v>4.5064466199556534</v>
      </c>
      <c r="M161" s="45">
        <v>0.22485750387416559</v>
      </c>
      <c r="N161" s="45">
        <v>5.6356581099093361E-2</v>
      </c>
      <c r="O161" s="45">
        <v>5.0965577536026041E-2</v>
      </c>
      <c r="P161" s="45">
        <v>6.2383132813615454</v>
      </c>
      <c r="Q161" s="45">
        <v>0.11314775256033816</v>
      </c>
      <c r="R161" s="45">
        <v>2.1299661928566671</v>
      </c>
      <c r="S161" s="45">
        <v>14.446704667996755</v>
      </c>
    </row>
    <row r="162" spans="1:19">
      <c r="A162" s="88" t="s">
        <v>286</v>
      </c>
      <c r="B162" s="69" t="s">
        <v>202</v>
      </c>
      <c r="C162" s="45">
        <v>0.11603164059286009</v>
      </c>
      <c r="D162" s="45">
        <v>0</v>
      </c>
      <c r="E162" s="45">
        <v>0</v>
      </c>
      <c r="F162" s="45">
        <v>9.2596845567328501E-2</v>
      </c>
      <c r="G162" s="45">
        <v>0</v>
      </c>
      <c r="H162" s="45">
        <v>0</v>
      </c>
      <c r="I162" s="45">
        <v>5.6771468389332558E-2</v>
      </c>
      <c r="J162" s="45">
        <v>7.5853293396502264E-2</v>
      </c>
      <c r="K162" s="45">
        <v>0</v>
      </c>
      <c r="L162" s="45">
        <v>0.86719515674968761</v>
      </c>
      <c r="M162" s="45">
        <v>8.0233418931339173E-2</v>
      </c>
      <c r="N162" s="45">
        <v>5.7607403040764282E-2</v>
      </c>
      <c r="O162" s="45">
        <v>1.2262361712700454E-6</v>
      </c>
      <c r="P162" s="45">
        <v>5.4072521189029885</v>
      </c>
      <c r="Q162" s="45">
        <v>2.6270018503463E-2</v>
      </c>
      <c r="R162" s="45">
        <v>0.49622162538793901</v>
      </c>
      <c r="S162" s="45">
        <v>7.2760342156983882</v>
      </c>
    </row>
    <row r="163" spans="1:19">
      <c r="A163" s="88" t="s">
        <v>286</v>
      </c>
      <c r="B163" s="69" t="s">
        <v>203</v>
      </c>
      <c r="C163" s="45">
        <v>0.27760148206220947</v>
      </c>
      <c r="D163" s="45">
        <v>0</v>
      </c>
      <c r="E163" s="45">
        <v>7.9779952978047852E-2</v>
      </c>
      <c r="F163" s="45">
        <v>0.1851936911346499</v>
      </c>
      <c r="G163" s="45">
        <v>0.42286113220340837</v>
      </c>
      <c r="H163" s="45">
        <v>0</v>
      </c>
      <c r="I163" s="45">
        <v>0</v>
      </c>
      <c r="J163" s="45">
        <v>7.5853293396502264E-2</v>
      </c>
      <c r="K163" s="45">
        <v>0.37276937787244302</v>
      </c>
      <c r="L163" s="45">
        <v>0.44720697387960939</v>
      </c>
      <c r="M163" s="45">
        <v>5.9005878499265307E-2</v>
      </c>
      <c r="N163" s="45">
        <v>9.1955394721985328E-3</v>
      </c>
      <c r="O163" s="45">
        <v>6.0497782109942833E-3</v>
      </c>
      <c r="P163" s="45">
        <v>3.2464994512535981</v>
      </c>
      <c r="Q163" s="45">
        <v>5.196062919483202E-2</v>
      </c>
      <c r="R163" s="45">
        <v>1.2382391714914327</v>
      </c>
      <c r="S163" s="45">
        <v>6.472216351649223</v>
      </c>
    </row>
    <row r="164" spans="1:19">
      <c r="A164" s="88" t="s">
        <v>286</v>
      </c>
      <c r="B164" s="69" t="s">
        <v>204</v>
      </c>
      <c r="C164" s="45">
        <v>0.13880074103110474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3.5971893346697925E-5</v>
      </c>
      <c r="N164" s="45">
        <v>0</v>
      </c>
      <c r="O164" s="45">
        <v>3.5098465674821E-4</v>
      </c>
      <c r="P164" s="45">
        <v>2.5779746891730468</v>
      </c>
      <c r="Q164" s="45">
        <v>5.986962283927344E-2</v>
      </c>
      <c r="R164" s="45">
        <v>0.41990213191399306</v>
      </c>
      <c r="S164" s="45">
        <v>3.1969341415074553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0.14706557825400068</v>
      </c>
      <c r="G165" s="45">
        <v>0.68637525287932988</v>
      </c>
      <c r="H165" s="45">
        <v>0</v>
      </c>
      <c r="I165" s="45">
        <v>0</v>
      </c>
      <c r="J165" s="45">
        <v>4.4619584350883534E-2</v>
      </c>
      <c r="K165" s="45">
        <v>0</v>
      </c>
      <c r="L165" s="45">
        <v>0</v>
      </c>
      <c r="M165" s="45">
        <v>3.6315612780963846E-3</v>
      </c>
      <c r="N165" s="45">
        <v>1.0957678963094963E-2</v>
      </c>
      <c r="O165" s="45">
        <v>2.9720963720585303E-3</v>
      </c>
      <c r="P165" s="45">
        <v>0.83566210841431854</v>
      </c>
      <c r="Q165" s="45">
        <v>9.9723595346512539E-4</v>
      </c>
      <c r="R165" s="45">
        <v>0.30705308562635736</v>
      </c>
      <c r="S165" s="45">
        <v>2.0393341820916362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4.6884861056527782E-2</v>
      </c>
      <c r="N166" s="45">
        <v>4.5059689657449553E-3</v>
      </c>
      <c r="O166" s="45">
        <v>2.7511191660023471E-4</v>
      </c>
      <c r="P166" s="45">
        <v>0.25893325725983374</v>
      </c>
      <c r="Q166" s="45">
        <v>0</v>
      </c>
      <c r="R166" s="45">
        <v>3.7620091978425307E-3</v>
      </c>
      <c r="S166" s="45">
        <v>0.31436120839657633</v>
      </c>
    </row>
    <row r="167" spans="1:19">
      <c r="A167" s="88" t="s">
        <v>286</v>
      </c>
      <c r="B167" s="69" t="s">
        <v>207</v>
      </c>
      <c r="C167" s="45">
        <v>0</v>
      </c>
      <c r="D167" s="45">
        <v>6.8044444609451915E-2</v>
      </c>
      <c r="E167" s="45">
        <v>0</v>
      </c>
      <c r="F167" s="45">
        <v>0.1851936911346499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4.1589454006896176E-4</v>
      </c>
      <c r="N167" s="45">
        <v>0</v>
      </c>
      <c r="O167" s="45">
        <v>1.3801705021680988E-3</v>
      </c>
      <c r="P167" s="45">
        <v>0.32345268307637554</v>
      </c>
      <c r="Q167" s="45">
        <v>9.9723595346512539E-4</v>
      </c>
      <c r="R167" s="45">
        <v>0.17610807594186184</v>
      </c>
      <c r="S167" s="45">
        <v>0.75559219575802672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5.7658619198281968E-3</v>
      </c>
      <c r="N168" s="45">
        <v>2.2612109667868197E-2</v>
      </c>
      <c r="O168" s="45">
        <v>2.3562669351675503E-3</v>
      </c>
      <c r="P168" s="45">
        <v>0.7728232091128433</v>
      </c>
      <c r="Q168" s="45">
        <v>1.9827468325503972E-3</v>
      </c>
      <c r="R168" s="45">
        <v>5.8727776585456581E-2</v>
      </c>
      <c r="S168" s="45">
        <v>0.86426797105369246</v>
      </c>
    </row>
    <row r="169" spans="1:19">
      <c r="A169" s="88" t="s">
        <v>286</v>
      </c>
      <c r="B169" s="69" t="s">
        <v>209</v>
      </c>
      <c r="C169" s="45">
        <v>6.6396510977595469E-2</v>
      </c>
      <c r="D169" s="45">
        <v>0</v>
      </c>
      <c r="E169" s="45">
        <v>6.1083084105002072E-2</v>
      </c>
      <c r="F169" s="45">
        <v>0</v>
      </c>
      <c r="G169" s="45">
        <v>0.34318762643966494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1.2840245560141739E-6</v>
      </c>
      <c r="N169" s="45">
        <v>2.4991848986744003E-3</v>
      </c>
      <c r="O169" s="45">
        <v>0</v>
      </c>
      <c r="P169" s="45">
        <v>0.3894620633162944</v>
      </c>
      <c r="Q169" s="45">
        <v>0</v>
      </c>
      <c r="R169" s="45">
        <v>0.15672187829552087</v>
      </c>
      <c r="S169" s="45">
        <v>1.019351632057294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1.196632453108748E-4</v>
      </c>
      <c r="N170" s="45">
        <v>0</v>
      </c>
      <c r="O170" s="45">
        <v>2.4254124405382882E-3</v>
      </c>
      <c r="P170" s="45">
        <v>0.28364299433349061</v>
      </c>
      <c r="Q170" s="45">
        <v>1.9614437443002508E-2</v>
      </c>
      <c r="R170" s="45">
        <v>0.20135666333576552</v>
      </c>
      <c r="S170" s="45">
        <v>0.50715917079813266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0.34318762643966494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3.9060376726496315E-4</v>
      </c>
      <c r="N171" s="45">
        <v>0</v>
      </c>
      <c r="O171" s="45">
        <v>7.8219702086357312E-3</v>
      </c>
      <c r="P171" s="45">
        <v>7.9616406728781897E-2</v>
      </c>
      <c r="Q171" s="45">
        <v>1.6790744017392001E-6</v>
      </c>
      <c r="R171" s="45">
        <v>4.1679901431322719E-2</v>
      </c>
      <c r="S171" s="45">
        <v>0.47269818765005311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0.34318762643966494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1.4593528259609911E-5</v>
      </c>
      <c r="N172" s="45">
        <v>0</v>
      </c>
      <c r="O172" s="45">
        <v>2.3091041994960371E-4</v>
      </c>
      <c r="P172" s="45">
        <v>3.5493529124522638E-2</v>
      </c>
      <c r="Q172" s="45">
        <v>9.9676672505011332E-3</v>
      </c>
      <c r="R172" s="45">
        <v>1.595179471701158E-2</v>
      </c>
      <c r="S172" s="45">
        <v>0.40484612147992038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4.4804587675528751E-5</v>
      </c>
      <c r="N173" s="45">
        <v>2.1375028658578543E-2</v>
      </c>
      <c r="O173" s="45">
        <v>0</v>
      </c>
      <c r="P173" s="45">
        <v>4.5575995430468197E-2</v>
      </c>
      <c r="Q173" s="45">
        <v>0</v>
      </c>
      <c r="R173" s="45">
        <v>7.6802771231271549E-2</v>
      </c>
      <c r="S173" s="45">
        <v>0.14379859990799559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5.0947026852021793E-4</v>
      </c>
      <c r="N174" s="45">
        <v>0</v>
      </c>
      <c r="O174" s="45">
        <v>6.1100413908359297E-3</v>
      </c>
      <c r="P174" s="45">
        <v>3.7215312129220024E-2</v>
      </c>
      <c r="Q174" s="45">
        <v>1.5940098271629566E-3</v>
      </c>
      <c r="R174" s="45">
        <v>1.0808736830917098E-2</v>
      </c>
      <c r="S174" s="45">
        <v>5.6237570446683094E-2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9.3784186791903146E-3</v>
      </c>
      <c r="P175" s="45">
        <v>0</v>
      </c>
      <c r="Q175" s="45">
        <v>0</v>
      </c>
      <c r="R175" s="45">
        <v>1.2673278901324636E-2</v>
      </c>
      <c r="S175" s="45">
        <v>2.2051697580536711E-2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3.4416263966008387E-4</v>
      </c>
      <c r="N176" s="45">
        <v>7.1809708815706585E-5</v>
      </c>
      <c r="O176" s="45">
        <v>0</v>
      </c>
      <c r="P176" s="45">
        <v>3.8894292694635624E-3</v>
      </c>
      <c r="Q176" s="45">
        <v>0</v>
      </c>
      <c r="R176" s="45">
        <v>1.8734407344709325E-3</v>
      </c>
      <c r="S176" s="45">
        <v>6.1788423523694291E-3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2.0615033086635037E-4</v>
      </c>
      <c r="N177" s="45">
        <v>7.0411169520667727E-5</v>
      </c>
      <c r="O177" s="45">
        <v>1.2124876863919276E-3</v>
      </c>
      <c r="P177" s="45">
        <v>2.1292234204395299E-3</v>
      </c>
      <c r="Q177" s="45">
        <v>0</v>
      </c>
      <c r="R177" s="45">
        <v>0</v>
      </c>
      <c r="S177" s="45">
        <v>3.6182726072411242E-3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1.4451279598528544E-3</v>
      </c>
      <c r="N178" s="45">
        <v>0</v>
      </c>
      <c r="O178" s="45">
        <v>0</v>
      </c>
      <c r="P178" s="45">
        <v>3.665732545556466E-3</v>
      </c>
      <c r="Q178" s="45">
        <v>0</v>
      </c>
      <c r="R178" s="45">
        <v>0</v>
      </c>
      <c r="S178" s="45">
        <v>5.1108605053968859E-3</v>
      </c>
    </row>
    <row r="179" spans="1:19">
      <c r="A179" s="88" t="s">
        <v>286</v>
      </c>
      <c r="B179" s="69" t="s">
        <v>219</v>
      </c>
      <c r="C179" s="45">
        <v>0</v>
      </c>
      <c r="D179" s="45">
        <v>8.0411619478121921E-2</v>
      </c>
      <c r="E179" s="45">
        <v>0</v>
      </c>
      <c r="F179" s="45">
        <v>0</v>
      </c>
      <c r="G179" s="45">
        <v>0.20187507437626806</v>
      </c>
      <c r="H179" s="45">
        <v>0</v>
      </c>
      <c r="I179" s="45">
        <v>0</v>
      </c>
      <c r="J179" s="45">
        <v>2.0967775785930121E-2</v>
      </c>
      <c r="K179" s="45">
        <v>7.3092034876949707E-2</v>
      </c>
      <c r="L179" s="45">
        <v>0</v>
      </c>
      <c r="M179" s="45">
        <v>2.4526609599906379E-2</v>
      </c>
      <c r="N179" s="45">
        <v>1.4352746965608176E-2</v>
      </c>
      <c r="O179" s="45">
        <v>3.2223232768446852E-3</v>
      </c>
      <c r="P179" s="45">
        <v>6.4379356327421533E-2</v>
      </c>
      <c r="Q179" s="45">
        <v>0</v>
      </c>
      <c r="R179" s="45">
        <v>0</v>
      </c>
      <c r="S179" s="45">
        <v>0.482827540687083</v>
      </c>
    </row>
    <row r="180" spans="1:19">
      <c r="A180" s="88" t="s">
        <v>286</v>
      </c>
      <c r="B180" s="69" t="s">
        <v>220</v>
      </c>
      <c r="C180" s="45">
        <v>0</v>
      </c>
      <c r="D180" s="45">
        <v>2.3482755782746167E-2</v>
      </c>
      <c r="E180" s="45">
        <v>0</v>
      </c>
      <c r="F180" s="45">
        <v>0</v>
      </c>
      <c r="G180" s="45">
        <v>0</v>
      </c>
      <c r="H180" s="45">
        <v>0</v>
      </c>
      <c r="I180" s="45">
        <v>2.7007272107577585E-3</v>
      </c>
      <c r="J180" s="45">
        <v>0</v>
      </c>
      <c r="K180" s="45">
        <v>0</v>
      </c>
      <c r="L180" s="45">
        <v>0</v>
      </c>
      <c r="M180" s="45">
        <v>4.1642474182902234E-2</v>
      </c>
      <c r="N180" s="45">
        <v>1.9434071476288395E-2</v>
      </c>
      <c r="O180" s="45">
        <v>7.6690566787922521E-3</v>
      </c>
      <c r="P180" s="45">
        <v>7.792398969783676E-3</v>
      </c>
      <c r="Q180" s="45">
        <v>4.9755632118908544E-3</v>
      </c>
      <c r="R180" s="45">
        <v>3.4077495828903182E-2</v>
      </c>
      <c r="S180" s="45">
        <v>0.14177454334199524</v>
      </c>
    </row>
    <row r="181" spans="1:19">
      <c r="A181" s="88" t="s">
        <v>286</v>
      </c>
      <c r="B181" s="69" t="s">
        <v>221</v>
      </c>
      <c r="C181" s="45">
        <v>1.3883728963328679E-3</v>
      </c>
      <c r="D181" s="45">
        <v>4.6965511565492335E-2</v>
      </c>
      <c r="E181" s="45">
        <v>0</v>
      </c>
      <c r="F181" s="45">
        <v>0</v>
      </c>
      <c r="G181" s="45">
        <v>0</v>
      </c>
      <c r="H181" s="45">
        <v>0</v>
      </c>
      <c r="I181" s="45">
        <v>5.4014544215155169E-3</v>
      </c>
      <c r="J181" s="45">
        <v>0</v>
      </c>
      <c r="K181" s="45">
        <v>0</v>
      </c>
      <c r="L181" s="45">
        <v>3.2630516420780964E-2</v>
      </c>
      <c r="M181" s="45">
        <v>2.7670163972910444E-2</v>
      </c>
      <c r="N181" s="45">
        <v>4.8241492535311181E-2</v>
      </c>
      <c r="O181" s="45">
        <v>1.7218903972134658E-2</v>
      </c>
      <c r="P181" s="45">
        <v>6.1278178407064843E-6</v>
      </c>
      <c r="Q181" s="45">
        <v>0</v>
      </c>
      <c r="R181" s="45">
        <v>6.5066490763214802E-3</v>
      </c>
      <c r="S181" s="45">
        <v>0.18602919267866014</v>
      </c>
    </row>
    <row r="182" spans="1:19">
      <c r="A182" s="88" t="s">
        <v>286</v>
      </c>
      <c r="B182" s="69" t="s">
        <v>222</v>
      </c>
      <c r="C182" s="45">
        <v>0</v>
      </c>
      <c r="D182" s="45">
        <v>2.3482755782746167E-2</v>
      </c>
      <c r="E182" s="45">
        <v>0</v>
      </c>
      <c r="F182" s="45">
        <v>0</v>
      </c>
      <c r="G182" s="45">
        <v>0</v>
      </c>
      <c r="H182" s="45">
        <v>0</v>
      </c>
      <c r="I182" s="45">
        <v>8.1021816322732754E-3</v>
      </c>
      <c r="J182" s="45">
        <v>0</v>
      </c>
      <c r="K182" s="45">
        <v>0</v>
      </c>
      <c r="L182" s="45">
        <v>0</v>
      </c>
      <c r="M182" s="45">
        <v>3.7907559415502945E-2</v>
      </c>
      <c r="N182" s="45">
        <v>3.9045595596002514E-2</v>
      </c>
      <c r="O182" s="45">
        <v>7.1753039909161487E-4</v>
      </c>
      <c r="P182" s="45">
        <v>4.5253775279384456E-2</v>
      </c>
      <c r="Q182" s="45">
        <v>0</v>
      </c>
      <c r="R182" s="45">
        <v>8.9434856677428343E-4</v>
      </c>
      <c r="S182" s="45">
        <v>0.15540374667176593</v>
      </c>
    </row>
    <row r="183" spans="1:19">
      <c r="A183" s="88" t="s">
        <v>286</v>
      </c>
      <c r="B183" s="69" t="s">
        <v>223</v>
      </c>
      <c r="C183" s="45">
        <v>0</v>
      </c>
      <c r="D183" s="45">
        <v>4.6965511565492335E-2</v>
      </c>
      <c r="E183" s="45">
        <v>2.8449647878936446E-4</v>
      </c>
      <c r="F183" s="45">
        <v>0</v>
      </c>
      <c r="G183" s="45">
        <v>0</v>
      </c>
      <c r="H183" s="45">
        <v>0</v>
      </c>
      <c r="I183" s="45">
        <v>1.5886630651515965E-3</v>
      </c>
      <c r="J183" s="45">
        <v>0</v>
      </c>
      <c r="K183" s="45">
        <v>0</v>
      </c>
      <c r="L183" s="45">
        <v>0</v>
      </c>
      <c r="M183" s="45">
        <v>7.3880598098696737E-4</v>
      </c>
      <c r="N183" s="45">
        <v>3.4539552075251834E-2</v>
      </c>
      <c r="O183" s="45">
        <v>3.5854858023780523E-3</v>
      </c>
      <c r="P183" s="45">
        <v>6.989775880185789E-3</v>
      </c>
      <c r="Q183" s="45">
        <v>0</v>
      </c>
      <c r="R183" s="45">
        <v>0</v>
      </c>
      <c r="S183" s="45">
        <v>9.4692290848229277E-2</v>
      </c>
    </row>
    <row r="184" spans="1:19">
      <c r="A184" s="88" t="s">
        <v>286</v>
      </c>
      <c r="B184" s="69" t="s">
        <v>224</v>
      </c>
      <c r="C184" s="45">
        <v>0</v>
      </c>
      <c r="D184" s="45">
        <v>1.3813385754556151E-2</v>
      </c>
      <c r="E184" s="45">
        <v>0</v>
      </c>
      <c r="F184" s="45">
        <v>0</v>
      </c>
      <c r="G184" s="45">
        <v>0</v>
      </c>
      <c r="H184" s="45">
        <v>0</v>
      </c>
      <c r="I184" s="45">
        <v>5.1504856315220948E-4</v>
      </c>
      <c r="J184" s="45">
        <v>0</v>
      </c>
      <c r="K184" s="45">
        <v>0</v>
      </c>
      <c r="L184" s="45">
        <v>0</v>
      </c>
      <c r="M184" s="45">
        <v>0</v>
      </c>
      <c r="N184" s="45">
        <v>7.6097937608299304E-3</v>
      </c>
      <c r="O184" s="45">
        <v>7.590429649189101E-4</v>
      </c>
      <c r="P184" s="45">
        <v>0</v>
      </c>
      <c r="Q184" s="45">
        <v>0</v>
      </c>
      <c r="R184" s="45">
        <v>0</v>
      </c>
      <c r="S184" s="45">
        <v>2.2697271043455203E-2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0.19903445969982189</v>
      </c>
      <c r="D10" s="45">
        <v>1.6986516707873187</v>
      </c>
      <c r="E10" s="45">
        <v>4.431743404828721E-2</v>
      </c>
      <c r="F10" s="45">
        <v>3.0012427046462657</v>
      </c>
      <c r="G10" s="45">
        <v>5.1833186258634623</v>
      </c>
      <c r="H10" s="45">
        <v>0.22202704373714585</v>
      </c>
      <c r="I10" s="45">
        <v>0.34751954967245974</v>
      </c>
      <c r="J10" s="45">
        <v>0.34686854129017081</v>
      </c>
      <c r="K10" s="45">
        <v>0.76403259631853881</v>
      </c>
      <c r="L10" s="45">
        <v>0.16000993882202177</v>
      </c>
      <c r="M10" s="45">
        <v>5.078540897521135</v>
      </c>
      <c r="N10" s="45">
        <v>1.5940009040069274</v>
      </c>
      <c r="O10" s="45">
        <v>1.4092737595965126</v>
      </c>
      <c r="P10" s="45">
        <v>2.7260826837466721</v>
      </c>
      <c r="Q10" s="45">
        <v>0.64120572381709184</v>
      </c>
      <c r="R10" s="45">
        <v>2.3990469254241131</v>
      </c>
      <c r="S10" s="45">
        <v>25.81517345899794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0.79029948281202267</v>
      </c>
      <c r="I11" s="45">
        <v>0</v>
      </c>
      <c r="J11" s="45">
        <v>0</v>
      </c>
      <c r="K11" s="45">
        <v>0</v>
      </c>
      <c r="L11" s="45">
        <v>0</v>
      </c>
      <c r="M11" s="45">
        <v>0.27031280261953583</v>
      </c>
      <c r="N11" s="45">
        <v>0.19363342347592272</v>
      </c>
      <c r="O11" s="45">
        <v>0</v>
      </c>
      <c r="P11" s="45">
        <v>0.23749415205214275</v>
      </c>
      <c r="Q11" s="45">
        <v>0</v>
      </c>
      <c r="R11" s="45">
        <v>0</v>
      </c>
      <c r="S11" s="45">
        <v>1.4917398609596262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1.4664414678358106E-3</v>
      </c>
      <c r="R12" s="45">
        <v>5.4308436007279859E-3</v>
      </c>
      <c r="S12" s="45">
        <v>6.8972850685646847E-3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1.3630626392258094E-3</v>
      </c>
      <c r="N13" s="45">
        <v>0</v>
      </c>
      <c r="O13" s="45">
        <v>0</v>
      </c>
      <c r="P13" s="45">
        <v>1.7464813623097264E-2</v>
      </c>
      <c r="Q13" s="45">
        <v>6.8944709521475689E-3</v>
      </c>
      <c r="R13" s="45">
        <v>1.1380792344528601E-5</v>
      </c>
      <c r="S13" s="45">
        <v>2.5733728006816392E-2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1.0117725071845385E-2</v>
      </c>
      <c r="N14" s="45">
        <v>0</v>
      </c>
      <c r="O14" s="45">
        <v>0</v>
      </c>
      <c r="P14" s="45">
        <v>2.2698268609300243E-2</v>
      </c>
      <c r="Q14" s="45">
        <v>0.12910858533283787</v>
      </c>
      <c r="R14" s="45">
        <v>0</v>
      </c>
      <c r="S14" s="45">
        <v>0.16192457901398072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1.1051513648521194E-3</v>
      </c>
      <c r="N15" s="45">
        <v>3.9898171811025396E-2</v>
      </c>
      <c r="O15" s="45">
        <v>4.519533196714054E-3</v>
      </c>
      <c r="P15" s="45">
        <v>0</v>
      </c>
      <c r="Q15" s="45">
        <v>0</v>
      </c>
      <c r="R15" s="45">
        <v>0</v>
      </c>
      <c r="S15" s="45">
        <v>4.552285637259601E-2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0.17171266116230566</v>
      </c>
      <c r="N16" s="45">
        <v>0.12223449191840086</v>
      </c>
      <c r="O16" s="45">
        <v>4.1256469485162484E-7</v>
      </c>
      <c r="P16" s="45">
        <v>0</v>
      </c>
      <c r="Q16" s="45">
        <v>0</v>
      </c>
      <c r="R16" s="45">
        <v>0.31904096923444358</v>
      </c>
      <c r="S16" s="45">
        <v>0.61298853487983962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1.709266373726368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4.2453940157120229E-2</v>
      </c>
      <c r="N17" s="45">
        <v>9.8889785920597939E-2</v>
      </c>
      <c r="O17" s="45">
        <v>0</v>
      </c>
      <c r="P17" s="45">
        <v>0</v>
      </c>
      <c r="Q17" s="45">
        <v>0</v>
      </c>
      <c r="R17" s="45">
        <v>0</v>
      </c>
      <c r="S17" s="45">
        <v>1.8506100998040864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9.8259376779150642E-3</v>
      </c>
      <c r="N18" s="45">
        <v>0</v>
      </c>
      <c r="O18" s="45">
        <v>1.4450982067595763E-2</v>
      </c>
      <c r="P18" s="45">
        <v>6.0985174005834253E-4</v>
      </c>
      <c r="Q18" s="45">
        <v>0</v>
      </c>
      <c r="R18" s="45">
        <v>0.11190896921984184</v>
      </c>
      <c r="S18" s="45">
        <v>0.13679574070541634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0.5971710635457681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3.9995199094544631E-4</v>
      </c>
      <c r="N19" s="45">
        <v>0.25142298272152042</v>
      </c>
      <c r="O19" s="45">
        <v>8.4119760130896282E-6</v>
      </c>
      <c r="P19" s="45">
        <v>2.0892076990453035E-4</v>
      </c>
      <c r="Q19" s="45">
        <v>0</v>
      </c>
      <c r="R19" s="45">
        <v>0</v>
      </c>
      <c r="S19" s="45">
        <v>0.84921133100414892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0.14871214111954867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0.14871214111954956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7.1715347622006709E-3</v>
      </c>
      <c r="J21" s="45">
        <v>0</v>
      </c>
      <c r="K21" s="45">
        <v>0</v>
      </c>
      <c r="L21" s="45">
        <v>0</v>
      </c>
      <c r="M21" s="45">
        <v>0.56302062062246527</v>
      </c>
      <c r="N21" s="45">
        <v>0</v>
      </c>
      <c r="O21" s="45">
        <v>1.1617693085863579E-4</v>
      </c>
      <c r="P21" s="45">
        <v>0</v>
      </c>
      <c r="Q21" s="45">
        <v>0</v>
      </c>
      <c r="R21" s="45">
        <v>0</v>
      </c>
      <c r="S21" s="45">
        <v>0.57030833231552336</v>
      </c>
    </row>
    <row r="22" spans="1:19">
      <c r="A22" s="88" t="s">
        <v>286</v>
      </c>
      <c r="B22" s="89" t="s">
        <v>61</v>
      </c>
      <c r="C22" s="45">
        <v>0.26672652859086354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7.8024996667274138E-3</v>
      </c>
      <c r="N22" s="45">
        <v>0</v>
      </c>
      <c r="O22" s="45">
        <v>0</v>
      </c>
      <c r="P22" s="45">
        <v>4.9971920637027711E-2</v>
      </c>
      <c r="Q22" s="45">
        <v>0</v>
      </c>
      <c r="R22" s="45">
        <v>0</v>
      </c>
      <c r="S22" s="45">
        <v>0.32450094889462378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3.7456738927417632E-2</v>
      </c>
      <c r="N23" s="45">
        <v>0</v>
      </c>
      <c r="O23" s="45">
        <v>1.4432030248698213E-2</v>
      </c>
      <c r="P23" s="45">
        <v>1.2583623076687367E-3</v>
      </c>
      <c r="Q23" s="45">
        <v>0</v>
      </c>
      <c r="R23" s="45">
        <v>0</v>
      </c>
      <c r="S23" s="45">
        <v>5.3147131483783028E-2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2.6661104265231828E-2</v>
      </c>
      <c r="N24" s="45">
        <v>0</v>
      </c>
      <c r="O24" s="45">
        <v>0</v>
      </c>
      <c r="P24" s="45">
        <v>6.7971768501586816E-2</v>
      </c>
      <c r="Q24" s="45">
        <v>0</v>
      </c>
      <c r="R24" s="45">
        <v>0.43143945573341425</v>
      </c>
      <c r="S24" s="45">
        <v>0.52607232850022712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0.10537440763486039</v>
      </c>
      <c r="N25" s="45">
        <v>0</v>
      </c>
      <c r="O25" s="45">
        <v>0</v>
      </c>
      <c r="P25" s="45">
        <v>8.9315058477311915E-2</v>
      </c>
      <c r="Q25" s="45">
        <v>7.8032289066887084E-2</v>
      </c>
      <c r="R25" s="45">
        <v>1.9638895549345392E-5</v>
      </c>
      <c r="S25" s="45">
        <v>0.27274139407461462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0.13884954305839692</v>
      </c>
      <c r="N26" s="45">
        <v>0</v>
      </c>
      <c r="O26" s="45">
        <v>2.2663829585192197E-3</v>
      </c>
      <c r="P26" s="45">
        <v>0</v>
      </c>
      <c r="Q26" s="45">
        <v>0</v>
      </c>
      <c r="R26" s="45">
        <v>0.24337257232828113</v>
      </c>
      <c r="S26" s="45">
        <v>0.38448849834519905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2.301261658093523E-3</v>
      </c>
      <c r="N27" s="45">
        <v>0</v>
      </c>
      <c r="O27" s="45">
        <v>1.4174434434403693E-2</v>
      </c>
      <c r="P27" s="45">
        <v>0</v>
      </c>
      <c r="Q27" s="45">
        <v>0</v>
      </c>
      <c r="R27" s="45">
        <v>2.8862924388692979</v>
      </c>
      <c r="S27" s="45">
        <v>2.9027681349617893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0.28696461257875239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0.19813785883762502</v>
      </c>
      <c r="N28" s="45">
        <v>0</v>
      </c>
      <c r="O28" s="45">
        <v>2.5826591132371846E-7</v>
      </c>
      <c r="P28" s="45">
        <v>6.986668846906241E-3</v>
      </c>
      <c r="Q28" s="45">
        <v>0</v>
      </c>
      <c r="R28" s="45">
        <v>5.8676750178333847E-2</v>
      </c>
      <c r="S28" s="45">
        <v>0.55076614870753104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4.572652553636658E-2</v>
      </c>
      <c r="N29" s="45">
        <v>0</v>
      </c>
      <c r="O29" s="45">
        <v>1.6382506928643625E-2</v>
      </c>
      <c r="P29" s="45">
        <v>0</v>
      </c>
      <c r="Q29" s="45">
        <v>0</v>
      </c>
      <c r="R29" s="45">
        <v>3.7896180253652823E-2</v>
      </c>
      <c r="S29" s="45">
        <v>0.10000521271865637</v>
      </c>
    </row>
    <row r="30" spans="1:19">
      <c r="A30" s="88" t="s">
        <v>286</v>
      </c>
      <c r="B30" s="89" t="s">
        <v>69</v>
      </c>
      <c r="C30" s="45">
        <v>1.5038783509137497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1.4870709138898874E-3</v>
      </c>
      <c r="N30" s="45">
        <v>6.9511788764752946E-2</v>
      </c>
      <c r="O30" s="45">
        <v>0</v>
      </c>
      <c r="P30" s="45">
        <v>0</v>
      </c>
      <c r="Q30" s="45">
        <v>0</v>
      </c>
      <c r="R30" s="45">
        <v>1.4835876859964792E-2</v>
      </c>
      <c r="S30" s="45">
        <v>1.5897130874523597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5.2731036345645244E-2</v>
      </c>
      <c r="N31" s="45">
        <v>0</v>
      </c>
      <c r="O31" s="45">
        <v>0</v>
      </c>
      <c r="P31" s="45">
        <v>0.22752088972857942</v>
      </c>
      <c r="Q31" s="45">
        <v>0</v>
      </c>
      <c r="R31" s="45">
        <v>0.37085682054848679</v>
      </c>
      <c r="S31" s="45">
        <v>0.65110874662271812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0.16691738533302836</v>
      </c>
      <c r="N32" s="45">
        <v>0</v>
      </c>
      <c r="O32" s="45">
        <v>0</v>
      </c>
      <c r="P32" s="45">
        <v>3.7254074965442197E-2</v>
      </c>
      <c r="Q32" s="45">
        <v>0</v>
      </c>
      <c r="R32" s="45">
        <v>0</v>
      </c>
      <c r="S32" s="45">
        <v>0.20417146029846833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1.333258599019338E-2</v>
      </c>
      <c r="N33" s="45">
        <v>0</v>
      </c>
      <c r="O33" s="45">
        <v>1.0485096632586899E-2</v>
      </c>
      <c r="P33" s="45">
        <v>0</v>
      </c>
      <c r="Q33" s="45">
        <v>0</v>
      </c>
      <c r="R33" s="45">
        <v>0</v>
      </c>
      <c r="S33" s="45">
        <v>2.381768262277717E-2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9.2799362864914969E-2</v>
      </c>
      <c r="J34" s="45">
        <v>0</v>
      </c>
      <c r="K34" s="45">
        <v>0</v>
      </c>
      <c r="L34" s="45">
        <v>0</v>
      </c>
      <c r="M34" s="45">
        <v>3.8463821920355912E-3</v>
      </c>
      <c r="N34" s="45">
        <v>0</v>
      </c>
      <c r="O34" s="45">
        <v>0</v>
      </c>
      <c r="P34" s="45">
        <v>1.0202757557584277</v>
      </c>
      <c r="Q34" s="45">
        <v>0</v>
      </c>
      <c r="R34" s="45">
        <v>0</v>
      </c>
      <c r="S34" s="45">
        <v>1.1169215008153941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0.1215266247050262</v>
      </c>
      <c r="M35" s="45">
        <v>0.81303513330317934</v>
      </c>
      <c r="N35" s="45">
        <v>0</v>
      </c>
      <c r="O35" s="45">
        <v>0</v>
      </c>
      <c r="P35" s="45">
        <v>0</v>
      </c>
      <c r="Q35" s="45">
        <v>4.4867447751394396E-3</v>
      </c>
      <c r="R35" s="45">
        <v>0.10698043739095997</v>
      </c>
      <c r="S35" s="45">
        <v>1.0460289401742955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6.7899054816468296E-2</v>
      </c>
      <c r="L36" s="45">
        <v>0</v>
      </c>
      <c r="M36" s="45">
        <v>0.19196079985599113</v>
      </c>
      <c r="N36" s="45">
        <v>4.4902301532457667E-2</v>
      </c>
      <c r="O36" s="45">
        <v>0</v>
      </c>
      <c r="P36" s="45">
        <v>0</v>
      </c>
      <c r="Q36" s="45">
        <v>0</v>
      </c>
      <c r="R36" s="45">
        <v>0.11849908944615084</v>
      </c>
      <c r="S36" s="45">
        <v>0.42326124565106227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1.9447415298131432E-2</v>
      </c>
      <c r="N37" s="45">
        <v>0</v>
      </c>
      <c r="O37" s="45">
        <v>0</v>
      </c>
      <c r="P37" s="45">
        <v>0</v>
      </c>
      <c r="Q37" s="45">
        <v>0</v>
      </c>
      <c r="R37" s="45">
        <v>9.0537942588424514E-3</v>
      </c>
      <c r="S37" s="45">
        <v>2.8501209556978324E-2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2.3699652014523256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4.9610735340314349E-2</v>
      </c>
      <c r="N38" s="45">
        <v>0</v>
      </c>
      <c r="O38" s="45">
        <v>0</v>
      </c>
      <c r="P38" s="45">
        <v>0</v>
      </c>
      <c r="Q38" s="45">
        <v>0</v>
      </c>
      <c r="R38" s="45">
        <v>0.72860998402955168</v>
      </c>
      <c r="S38" s="45">
        <v>3.1481859208221863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0.13894426198789844</v>
      </c>
      <c r="N39" s="45">
        <v>0.10841881143586463</v>
      </c>
      <c r="O39" s="45">
        <v>0</v>
      </c>
      <c r="P39" s="45">
        <v>0</v>
      </c>
      <c r="Q39" s="45">
        <v>4.3274339573462495E-3</v>
      </c>
      <c r="R39" s="45">
        <v>0</v>
      </c>
      <c r="S39" s="45">
        <v>0.25169050738110599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2.9095765103572591E-2</v>
      </c>
      <c r="I40" s="45">
        <v>0</v>
      </c>
      <c r="J40" s="45">
        <v>0</v>
      </c>
      <c r="K40" s="45">
        <v>0</v>
      </c>
      <c r="L40" s="45">
        <v>0</v>
      </c>
      <c r="M40" s="45">
        <v>8.7061481807833019E-2</v>
      </c>
      <c r="N40" s="45">
        <v>9.5918188056234754E-2</v>
      </c>
      <c r="O40" s="45">
        <v>0</v>
      </c>
      <c r="P40" s="45">
        <v>2.3053617182343444E-2</v>
      </c>
      <c r="Q40" s="45">
        <v>6.4042799586723209E-3</v>
      </c>
      <c r="R40" s="45">
        <v>0</v>
      </c>
      <c r="S40" s="45">
        <v>0.24153333210866634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1.5530721012661175E-2</v>
      </c>
      <c r="N41" s="45">
        <v>0</v>
      </c>
      <c r="O41" s="45">
        <v>0</v>
      </c>
      <c r="P41" s="45">
        <v>0</v>
      </c>
      <c r="Q41" s="45">
        <v>0</v>
      </c>
      <c r="R41" s="45">
        <v>0.10225747924151296</v>
      </c>
      <c r="S41" s="45">
        <v>0.11778820025416792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2.3332660239027803E-2</v>
      </c>
      <c r="N42" s="45">
        <v>0</v>
      </c>
      <c r="O42" s="45">
        <v>0</v>
      </c>
      <c r="P42" s="45">
        <v>0.36315488862001377</v>
      </c>
      <c r="Q42" s="45">
        <v>0</v>
      </c>
      <c r="R42" s="45">
        <v>1.3536018179527431E-3</v>
      </c>
      <c r="S42" s="45">
        <v>0.38784115067699787</v>
      </c>
    </row>
    <row r="43" spans="1:19">
      <c r="A43" s="88" t="s">
        <v>286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1.1898492674601968E-2</v>
      </c>
      <c r="N43" s="45">
        <v>0</v>
      </c>
      <c r="O43" s="45">
        <v>8.065477210017491E-5</v>
      </c>
      <c r="P43" s="45">
        <v>1.1099287237780864E-2</v>
      </c>
      <c r="Q43" s="45">
        <v>0</v>
      </c>
      <c r="R43" s="45">
        <v>3.8463411779537715E-2</v>
      </c>
      <c r="S43" s="45">
        <v>6.1541846464024275E-2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4.4614177965607738E-2</v>
      </c>
      <c r="N44" s="45">
        <v>0.10298085134544488</v>
      </c>
      <c r="O44" s="45">
        <v>0</v>
      </c>
      <c r="P44" s="45">
        <v>0.28399224937008061</v>
      </c>
      <c r="Q44" s="45">
        <v>0</v>
      </c>
      <c r="R44" s="45">
        <v>2.5023346226396015E-3</v>
      </c>
      <c r="S44" s="45">
        <v>0.43408961330377593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0.22669784577307706</v>
      </c>
      <c r="I45" s="45">
        <v>0</v>
      </c>
      <c r="J45" s="45">
        <v>0</v>
      </c>
      <c r="K45" s="45">
        <v>0</v>
      </c>
      <c r="L45" s="45">
        <v>0</v>
      </c>
      <c r="M45" s="45">
        <v>6.0931558229702532E-2</v>
      </c>
      <c r="N45" s="45">
        <v>0.384220962952464</v>
      </c>
      <c r="O45" s="45">
        <v>0</v>
      </c>
      <c r="P45" s="45">
        <v>0</v>
      </c>
      <c r="Q45" s="45">
        <v>2.0345420100736367E-2</v>
      </c>
      <c r="R45" s="45">
        <v>0.85969887458326877</v>
      </c>
      <c r="S45" s="45">
        <v>1.5518946616392455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1.418220637284584E-2</v>
      </c>
      <c r="N46" s="45">
        <v>0.26591953231890653</v>
      </c>
      <c r="O46" s="45">
        <v>1.7166471008378537E-4</v>
      </c>
      <c r="P46" s="45">
        <v>0</v>
      </c>
      <c r="Q46" s="45">
        <v>0</v>
      </c>
      <c r="R46" s="45">
        <v>0.3142840077113771</v>
      </c>
      <c r="S46" s="45">
        <v>0.59455741111320748</v>
      </c>
    </row>
    <row r="47" spans="1:19">
      <c r="A47" s="88" t="s">
        <v>286</v>
      </c>
      <c r="B47" s="89" t="s">
        <v>86</v>
      </c>
      <c r="C47" s="45">
        <v>0</v>
      </c>
      <c r="D47" s="45">
        <v>2.8564486842418928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1.7527501675262513E-2</v>
      </c>
      <c r="N47" s="45">
        <v>1.5649356373394454</v>
      </c>
      <c r="O47" s="45">
        <v>4.1005016499173763E-5</v>
      </c>
      <c r="P47" s="45">
        <v>0</v>
      </c>
      <c r="Q47" s="45">
        <v>0</v>
      </c>
      <c r="R47" s="45">
        <v>0.4427015485917174</v>
      </c>
      <c r="S47" s="45">
        <v>4.881654376864816</v>
      </c>
    </row>
    <row r="48" spans="1:19">
      <c r="A48" s="88" t="s">
        <v>286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0.76092380587420383</v>
      </c>
      <c r="J48" s="45">
        <v>0</v>
      </c>
      <c r="K48" s="45">
        <v>0</v>
      </c>
      <c r="L48" s="45">
        <v>0</v>
      </c>
      <c r="M48" s="45">
        <v>1.6863303177135691E-2</v>
      </c>
      <c r="N48" s="45">
        <v>0.44669161894814735</v>
      </c>
      <c r="O48" s="45">
        <v>1.755785282910205E-3</v>
      </c>
      <c r="P48" s="45">
        <v>0</v>
      </c>
      <c r="Q48" s="45">
        <v>0</v>
      </c>
      <c r="R48" s="45">
        <v>8.4449855819457298E-7</v>
      </c>
      <c r="S48" s="45">
        <v>1.2262353577809506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6.8288556736330719E-2</v>
      </c>
      <c r="N49" s="45">
        <v>0</v>
      </c>
      <c r="O49" s="45">
        <v>1.5344157466445907E-4</v>
      </c>
      <c r="P49" s="45">
        <v>1.8169111888195921E-2</v>
      </c>
      <c r="Q49" s="45">
        <v>0</v>
      </c>
      <c r="R49" s="45">
        <v>0.18155622837762486</v>
      </c>
      <c r="S49" s="45">
        <v>0.26816733857683062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0.13134899122228549</v>
      </c>
      <c r="L50" s="45">
        <v>0</v>
      </c>
      <c r="M50" s="45">
        <v>2.5879916348603871E-2</v>
      </c>
      <c r="N50" s="45">
        <v>0.411872132452614</v>
      </c>
      <c r="O50" s="45">
        <v>2.3859789374016671E-3</v>
      </c>
      <c r="P50" s="45">
        <v>1.7933891396060275E-3</v>
      </c>
      <c r="Q50" s="45">
        <v>0</v>
      </c>
      <c r="R50" s="45">
        <v>1.2104394687401765E-2</v>
      </c>
      <c r="S50" s="45">
        <v>0.58538480278789962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8.7192184249667903E-2</v>
      </c>
      <c r="N51" s="45">
        <v>0</v>
      </c>
      <c r="O51" s="45">
        <v>8.8161699114808201E-4</v>
      </c>
      <c r="P51" s="45">
        <v>0</v>
      </c>
      <c r="Q51" s="45">
        <v>0</v>
      </c>
      <c r="R51" s="45">
        <v>0.26313663189606373</v>
      </c>
      <c r="S51" s="45">
        <v>0.3512104331368846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2.6357270076691197E-3</v>
      </c>
      <c r="I52" s="45">
        <v>0</v>
      </c>
      <c r="J52" s="45">
        <v>0</v>
      </c>
      <c r="K52" s="45">
        <v>0</v>
      </c>
      <c r="L52" s="45">
        <v>0</v>
      </c>
      <c r="M52" s="45">
        <v>5.4610924527896287E-2</v>
      </c>
      <c r="N52" s="45">
        <v>0.38563513420860751</v>
      </c>
      <c r="O52" s="45">
        <v>6.794477385045905E-4</v>
      </c>
      <c r="P52" s="45">
        <v>0.11107218519174733</v>
      </c>
      <c r="Q52" s="45">
        <v>0</v>
      </c>
      <c r="R52" s="45">
        <v>5.9967680189831896E-3</v>
      </c>
      <c r="S52" s="45">
        <v>0.56063018669340892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2.4934330655450365E-2</v>
      </c>
      <c r="I53" s="45">
        <v>0</v>
      </c>
      <c r="J53" s="45">
        <v>0</v>
      </c>
      <c r="K53" s="45">
        <v>0</v>
      </c>
      <c r="L53" s="45">
        <v>0</v>
      </c>
      <c r="M53" s="45">
        <v>0.13338178726570682</v>
      </c>
      <c r="N53" s="45">
        <v>0.26603760154316713</v>
      </c>
      <c r="O53" s="45">
        <v>5.6947904126392057E-3</v>
      </c>
      <c r="P53" s="45">
        <v>0</v>
      </c>
      <c r="Q53" s="45">
        <v>1.7833609257690841E-2</v>
      </c>
      <c r="R53" s="45">
        <v>0.19480901813580864</v>
      </c>
      <c r="S53" s="45">
        <v>0.6426911372704609</v>
      </c>
    </row>
    <row r="54" spans="1:19">
      <c r="A54" s="88" t="s">
        <v>286</v>
      </c>
      <c r="B54" s="89" t="s">
        <v>93</v>
      </c>
      <c r="C54" s="45">
        <v>1.2111592819002057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7.5362359445418248E-2</v>
      </c>
      <c r="L54" s="45">
        <v>0</v>
      </c>
      <c r="M54" s="45">
        <v>0.20369204393077034</v>
      </c>
      <c r="N54" s="45">
        <v>0</v>
      </c>
      <c r="O54" s="45">
        <v>4.969485237849014E-4</v>
      </c>
      <c r="P54" s="45">
        <v>9.0190264750281912E-2</v>
      </c>
      <c r="Q54" s="45">
        <v>0</v>
      </c>
      <c r="R54" s="45">
        <v>0.34774189770843833</v>
      </c>
      <c r="S54" s="45">
        <v>1.9286427962589059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0.46332505177075994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8.694397433049339E-2</v>
      </c>
      <c r="N55" s="45">
        <v>0</v>
      </c>
      <c r="O55" s="45">
        <v>9.7449589594678088E-4</v>
      </c>
      <c r="P55" s="45">
        <v>0</v>
      </c>
      <c r="Q55" s="45">
        <v>0</v>
      </c>
      <c r="R55" s="45">
        <v>0.2838164933745233</v>
      </c>
      <c r="S55" s="45">
        <v>0.8350600153717167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0.58512369498135697</v>
      </c>
      <c r="I56" s="45">
        <v>0.26461157958014292</v>
      </c>
      <c r="J56" s="45">
        <v>0</v>
      </c>
      <c r="K56" s="45">
        <v>0</v>
      </c>
      <c r="L56" s="45">
        <v>0</v>
      </c>
      <c r="M56" s="45">
        <v>0.72814961617721252</v>
      </c>
      <c r="N56" s="45">
        <v>0</v>
      </c>
      <c r="O56" s="45">
        <v>4.6425628260937657E-4</v>
      </c>
      <c r="P56" s="45">
        <v>0</v>
      </c>
      <c r="Q56" s="45">
        <v>0</v>
      </c>
      <c r="R56" s="45">
        <v>8.3780896395087012E-3</v>
      </c>
      <c r="S56" s="45">
        <v>1.5867272366608347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0.8402285751696148</v>
      </c>
      <c r="N57" s="45">
        <v>0.51047018518859577</v>
      </c>
      <c r="O57" s="45">
        <v>9.6145351729370887E-4</v>
      </c>
      <c r="P57" s="45">
        <v>0</v>
      </c>
      <c r="Q57" s="45">
        <v>0</v>
      </c>
      <c r="R57" s="45">
        <v>4.9132029248880826E-2</v>
      </c>
      <c r="S57" s="45">
        <v>1.4007922431243855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1.4431499491371902E-2</v>
      </c>
      <c r="I58" s="45">
        <v>0</v>
      </c>
      <c r="J58" s="45">
        <v>0</v>
      </c>
      <c r="K58" s="45">
        <v>0</v>
      </c>
      <c r="L58" s="45">
        <v>0</v>
      </c>
      <c r="M58" s="45">
        <v>6.2692607007422296E-2</v>
      </c>
      <c r="N58" s="45">
        <v>5.8074538588474667E-2</v>
      </c>
      <c r="O58" s="45">
        <v>5.6952503976595015E-3</v>
      </c>
      <c r="P58" s="45">
        <v>4.6778571771264765E-2</v>
      </c>
      <c r="Q58" s="45">
        <v>6.0432913348714701E-3</v>
      </c>
      <c r="R58" s="45">
        <v>0.13334156650342877</v>
      </c>
      <c r="S58" s="45">
        <v>0.32705732509449348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8.5910434858329054E-2</v>
      </c>
      <c r="N59" s="45">
        <v>0.28693823226630411</v>
      </c>
      <c r="O59" s="45">
        <v>8.1082612056304626E-4</v>
      </c>
      <c r="P59" s="45">
        <v>0</v>
      </c>
      <c r="Q59" s="45">
        <v>0</v>
      </c>
      <c r="R59" s="45">
        <v>0.48410976703216591</v>
      </c>
      <c r="S59" s="45">
        <v>0.85776926027735101</v>
      </c>
    </row>
    <row r="60" spans="1:19">
      <c r="A60" s="88" t="s">
        <v>286</v>
      </c>
      <c r="B60" s="89" t="s">
        <v>99</v>
      </c>
      <c r="C60" s="45">
        <v>0.62561414310229946</v>
      </c>
      <c r="D60" s="45">
        <v>0.21917798867462235</v>
      </c>
      <c r="E60" s="45">
        <v>0.47785930968282808</v>
      </c>
      <c r="F60" s="45">
        <v>0.57657101432057178</v>
      </c>
      <c r="G60" s="45">
        <v>4.1054231223946029</v>
      </c>
      <c r="H60" s="45">
        <v>0.24278566169033367</v>
      </c>
      <c r="I60" s="45">
        <v>5.6391606923364979E-2</v>
      </c>
      <c r="J60" s="45">
        <v>2.7616820648692475E-2</v>
      </c>
      <c r="K60" s="45">
        <v>0.33660646497867575</v>
      </c>
      <c r="L60" s="45">
        <v>3.7764157435387311</v>
      </c>
      <c r="M60" s="45">
        <v>0.86912539122879551</v>
      </c>
      <c r="N60" s="45">
        <v>0.53336413078650935</v>
      </c>
      <c r="O60" s="45">
        <v>7.5100950900024888E-2</v>
      </c>
      <c r="P60" s="45">
        <v>3.891084454232498</v>
      </c>
      <c r="Q60" s="45">
        <v>0.13657508800032681</v>
      </c>
      <c r="R60" s="45">
        <v>3.1474770793701943</v>
      </c>
      <c r="S60" s="45">
        <v>19.09718897047307</v>
      </c>
    </row>
    <row r="61" spans="1:19">
      <c r="A61" s="88" t="s">
        <v>286</v>
      </c>
      <c r="B61" s="89" t="s">
        <v>101</v>
      </c>
      <c r="C61" s="45">
        <v>0</v>
      </c>
      <c r="D61" s="45">
        <v>1.9639293110948417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0.19780164723553284</v>
      </c>
      <c r="N61" s="45">
        <v>0</v>
      </c>
      <c r="O61" s="45">
        <v>0</v>
      </c>
      <c r="P61" s="45">
        <v>0.16843677057420159</v>
      </c>
      <c r="Q61" s="45">
        <v>1.0091328369965069E-2</v>
      </c>
      <c r="R61" s="45">
        <v>0.23125830673734526</v>
      </c>
      <c r="S61" s="45">
        <v>2.5715173640118962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9.4709041596502175E-2</v>
      </c>
      <c r="N62" s="45">
        <v>0.29141744635217837</v>
      </c>
      <c r="O62" s="45">
        <v>0</v>
      </c>
      <c r="P62" s="45">
        <v>0</v>
      </c>
      <c r="Q62" s="45">
        <v>0</v>
      </c>
      <c r="R62" s="45">
        <v>0.10289413336338171</v>
      </c>
      <c r="S62" s="45">
        <v>0.48902062131205071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2.369965201452322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4.8931752650162252E-2</v>
      </c>
      <c r="N63" s="45">
        <v>0.15513309607468884</v>
      </c>
      <c r="O63" s="45">
        <v>0</v>
      </c>
      <c r="P63" s="45">
        <v>0</v>
      </c>
      <c r="Q63" s="45">
        <v>2.360690328795112E-2</v>
      </c>
      <c r="R63" s="45">
        <v>0</v>
      </c>
      <c r="S63" s="45">
        <v>2.5976369534651411</v>
      </c>
    </row>
    <row r="64" spans="1:19">
      <c r="A64" s="88" t="s">
        <v>286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0.51071314117200473</v>
      </c>
      <c r="I64" s="45">
        <v>0</v>
      </c>
      <c r="J64" s="45">
        <v>1.7283873247551818E-2</v>
      </c>
      <c r="K64" s="45">
        <v>0</v>
      </c>
      <c r="L64" s="45">
        <v>4.6620693650290796</v>
      </c>
      <c r="M64" s="45">
        <v>7.6300336443953398E-2</v>
      </c>
      <c r="N64" s="45">
        <v>0.43166162567088229</v>
      </c>
      <c r="O64" s="45">
        <v>2.6056833579701788E-8</v>
      </c>
      <c r="P64" s="45">
        <v>0.1136776035169067</v>
      </c>
      <c r="Q64" s="45">
        <v>6.4037858325087793E-2</v>
      </c>
      <c r="R64" s="45">
        <v>1.6852450047712022</v>
      </c>
      <c r="S64" s="45">
        <v>7.5609888342334983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2.3936960758064174E-2</v>
      </c>
      <c r="N65" s="45">
        <v>0.17079377102247584</v>
      </c>
      <c r="O65" s="45">
        <v>1.2241565314896619E-4</v>
      </c>
      <c r="P65" s="45">
        <v>0</v>
      </c>
      <c r="Q65" s="45">
        <v>0</v>
      </c>
      <c r="R65" s="45">
        <v>0.53769704971393395</v>
      </c>
      <c r="S65" s="45">
        <v>0.73255019714763137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0.34056620280830074</v>
      </c>
      <c r="H66" s="45">
        <v>0</v>
      </c>
      <c r="I66" s="45">
        <v>0</v>
      </c>
      <c r="J66" s="45">
        <v>0</v>
      </c>
      <c r="K66" s="45">
        <v>4.1925311505819352E-5</v>
      </c>
      <c r="L66" s="45">
        <v>0</v>
      </c>
      <c r="M66" s="45">
        <v>7.516555336449926E-2</v>
      </c>
      <c r="N66" s="45">
        <v>0.82399600114952598</v>
      </c>
      <c r="O66" s="45">
        <v>5.3124759157663348E-4</v>
      </c>
      <c r="P66" s="45">
        <v>0.1892302443912115</v>
      </c>
      <c r="Q66" s="45">
        <v>3.1765228595015405E-3</v>
      </c>
      <c r="R66" s="45">
        <v>0.22698966429998535</v>
      </c>
      <c r="S66" s="45">
        <v>1.6596973617760824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4.2203536160135169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3.7744501011957254E-2</v>
      </c>
      <c r="N67" s="45">
        <v>0</v>
      </c>
      <c r="O67" s="45">
        <v>0</v>
      </c>
      <c r="P67" s="45">
        <v>0</v>
      </c>
      <c r="Q67" s="45">
        <v>0</v>
      </c>
      <c r="R67" s="45">
        <v>0.13384401307588334</v>
      </c>
      <c r="S67" s="45">
        <v>4.3919421301013699</v>
      </c>
    </row>
    <row r="68" spans="1:19">
      <c r="A68" s="88" t="s">
        <v>286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0.16205742494797626</v>
      </c>
      <c r="H68" s="45">
        <v>0.23265688718662902</v>
      </c>
      <c r="I68" s="45">
        <v>0</v>
      </c>
      <c r="J68" s="45">
        <v>0</v>
      </c>
      <c r="K68" s="45">
        <v>0</v>
      </c>
      <c r="L68" s="45">
        <v>0</v>
      </c>
      <c r="M68" s="45">
        <v>6.8737249249885224E-2</v>
      </c>
      <c r="N68" s="45">
        <v>0.16653444023207342</v>
      </c>
      <c r="O68" s="45">
        <v>1.0612068216128367E-2</v>
      </c>
      <c r="P68" s="45">
        <v>7.67983988677301E-3</v>
      </c>
      <c r="Q68" s="45">
        <v>1.0122392676191527E-2</v>
      </c>
      <c r="R68" s="45">
        <v>0</v>
      </c>
      <c r="S68" s="45">
        <v>0.65840030239566261</v>
      </c>
    </row>
    <row r="69" spans="1:19">
      <c r="A69" s="88" t="s">
        <v>286</v>
      </c>
      <c r="B69" s="89" t="s">
        <v>109</v>
      </c>
      <c r="C69" s="45">
        <v>0.12037026416729368</v>
      </c>
      <c r="D69" s="45">
        <v>0</v>
      </c>
      <c r="E69" s="45">
        <v>0</v>
      </c>
      <c r="F69" s="45">
        <v>0</v>
      </c>
      <c r="G69" s="45">
        <v>0</v>
      </c>
      <c r="H69" s="45">
        <v>0.23265688718662902</v>
      </c>
      <c r="I69" s="45">
        <v>0</v>
      </c>
      <c r="J69" s="45">
        <v>0</v>
      </c>
      <c r="K69" s="45">
        <v>0</v>
      </c>
      <c r="L69" s="45">
        <v>0</v>
      </c>
      <c r="M69" s="45">
        <v>5.5247613469740386E-2</v>
      </c>
      <c r="N69" s="45">
        <v>0.26630768447209086</v>
      </c>
      <c r="O69" s="45">
        <v>1.1215697854893847E-5</v>
      </c>
      <c r="P69" s="45">
        <v>0</v>
      </c>
      <c r="Q69" s="45">
        <v>8.8454701918145862E-3</v>
      </c>
      <c r="R69" s="45">
        <v>0.12062856277194456</v>
      </c>
      <c r="S69" s="45">
        <v>0.80406769795736466</v>
      </c>
    </row>
    <row r="70" spans="1:19">
      <c r="A70" s="88" t="s">
        <v>286</v>
      </c>
      <c r="B70" s="89" t="s">
        <v>110</v>
      </c>
      <c r="C70" s="45">
        <v>0</v>
      </c>
      <c r="D70" s="45">
        <v>0.31651433779881621</v>
      </c>
      <c r="E70" s="45">
        <v>0</v>
      </c>
      <c r="F70" s="45">
        <v>0</v>
      </c>
      <c r="G70" s="45">
        <v>0</v>
      </c>
      <c r="H70" s="45">
        <v>0</v>
      </c>
      <c r="I70" s="45">
        <v>9.8521987442526049E-2</v>
      </c>
      <c r="J70" s="45">
        <v>0</v>
      </c>
      <c r="K70" s="45">
        <v>0</v>
      </c>
      <c r="L70" s="45">
        <v>0</v>
      </c>
      <c r="M70" s="45">
        <v>5.2079054353670884E-2</v>
      </c>
      <c r="N70" s="45">
        <v>0.27790232648494673</v>
      </c>
      <c r="O70" s="45">
        <v>0</v>
      </c>
      <c r="P70" s="45">
        <v>0.10405316116257346</v>
      </c>
      <c r="Q70" s="45">
        <v>0</v>
      </c>
      <c r="R70" s="45">
        <v>2.4905518661664736</v>
      </c>
      <c r="S70" s="45">
        <v>3.3396227334090156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4.5202340280584963</v>
      </c>
      <c r="M71" s="45">
        <v>0.18754298266147806</v>
      </c>
      <c r="N71" s="45">
        <v>0</v>
      </c>
      <c r="O71" s="45">
        <v>9.7599798196368326E-4</v>
      </c>
      <c r="P71" s="45">
        <v>2.732486777498444E-2</v>
      </c>
      <c r="Q71" s="45">
        <v>2.1464072428436509E-3</v>
      </c>
      <c r="R71" s="45">
        <v>0.74223119440593166</v>
      </c>
      <c r="S71" s="45">
        <v>5.4804554781256911</v>
      </c>
    </row>
    <row r="72" spans="1:19">
      <c r="A72" s="88" t="s">
        <v>286</v>
      </c>
      <c r="B72" s="89" t="s">
        <v>112</v>
      </c>
      <c r="C72" s="45">
        <v>0</v>
      </c>
      <c r="D72" s="45">
        <v>2.8564486842418981</v>
      </c>
      <c r="E72" s="45">
        <v>0.45151834517849454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2.8166092415670363E-2</v>
      </c>
      <c r="N72" s="45">
        <v>0</v>
      </c>
      <c r="O72" s="45">
        <v>3.4055470526328513E-3</v>
      </c>
      <c r="P72" s="45">
        <v>0</v>
      </c>
      <c r="Q72" s="45">
        <v>4.3321484701674962E-4</v>
      </c>
      <c r="R72" s="45">
        <v>0</v>
      </c>
      <c r="S72" s="45">
        <v>3.3399718837357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0.23265688718662902</v>
      </c>
      <c r="I73" s="45">
        <v>0</v>
      </c>
      <c r="J73" s="45">
        <v>0</v>
      </c>
      <c r="K73" s="45">
        <v>0</v>
      </c>
      <c r="L73" s="45">
        <v>0</v>
      </c>
      <c r="M73" s="45">
        <v>1.640727570956102E-2</v>
      </c>
      <c r="N73" s="45">
        <v>0.19480223245226824</v>
      </c>
      <c r="O73" s="45">
        <v>4.8347568439015554E-3</v>
      </c>
      <c r="P73" s="45">
        <v>0.26139525391901941</v>
      </c>
      <c r="Q73" s="45">
        <v>3.5810048456830224E-4</v>
      </c>
      <c r="R73" s="45">
        <v>0.34250404904731013</v>
      </c>
      <c r="S73" s="45">
        <v>1.0529585556432579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0.76092380587420316</v>
      </c>
      <c r="J74" s="45">
        <v>0</v>
      </c>
      <c r="K74" s="45">
        <v>4.1925311505819352E-5</v>
      </c>
      <c r="L74" s="45">
        <v>0</v>
      </c>
      <c r="M74" s="45">
        <v>3.747379375553983E-2</v>
      </c>
      <c r="N74" s="45">
        <v>0.48381424964235364</v>
      </c>
      <c r="O74" s="45">
        <v>3.0682880380652477E-3</v>
      </c>
      <c r="P74" s="45">
        <v>0.5608314994291721</v>
      </c>
      <c r="Q74" s="45">
        <v>0</v>
      </c>
      <c r="R74" s="45">
        <v>0.11996057224780898</v>
      </c>
      <c r="S74" s="45">
        <v>1.9661141342986639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0.27805625398537881</v>
      </c>
      <c r="I75" s="45">
        <v>0</v>
      </c>
      <c r="J75" s="45">
        <v>0</v>
      </c>
      <c r="K75" s="45">
        <v>0</v>
      </c>
      <c r="L75" s="45">
        <v>0</v>
      </c>
      <c r="M75" s="45">
        <v>9.4451112356832567E-3</v>
      </c>
      <c r="N75" s="45">
        <v>0</v>
      </c>
      <c r="O75" s="45">
        <v>8.3248742139021559E-3</v>
      </c>
      <c r="P75" s="45">
        <v>0.27500090747556882</v>
      </c>
      <c r="Q75" s="45">
        <v>2.8202616327832608E-4</v>
      </c>
      <c r="R75" s="45">
        <v>7.7708260918996075E-3</v>
      </c>
      <c r="S75" s="45">
        <v>0.5788799991657072</v>
      </c>
    </row>
    <row r="76" spans="1:19">
      <c r="A76" s="88" t="s">
        <v>286</v>
      </c>
      <c r="B76" s="69" t="s">
        <v>116</v>
      </c>
      <c r="C76" s="45">
        <v>0</v>
      </c>
      <c r="D76" s="45">
        <v>0.33638495222406561</v>
      </c>
      <c r="E76" s="45">
        <v>0</v>
      </c>
      <c r="F76" s="45">
        <v>0</v>
      </c>
      <c r="G76" s="45">
        <v>0.81545461816005016</v>
      </c>
      <c r="H76" s="45">
        <v>0.23265688718662902</v>
      </c>
      <c r="I76" s="45">
        <v>0</v>
      </c>
      <c r="J76" s="45">
        <v>0</v>
      </c>
      <c r="K76" s="45">
        <v>0</v>
      </c>
      <c r="L76" s="45">
        <v>0</v>
      </c>
      <c r="M76" s="45">
        <v>8.7766475506825259E-3</v>
      </c>
      <c r="N76" s="45">
        <v>0.41506434063708575</v>
      </c>
      <c r="O76" s="45">
        <v>5.1012717373930538E-3</v>
      </c>
      <c r="P76" s="45">
        <v>0.66584636984474344</v>
      </c>
      <c r="Q76" s="45">
        <v>0</v>
      </c>
      <c r="R76" s="45">
        <v>1.2390457522041416</v>
      </c>
      <c r="S76" s="45">
        <v>3.7183308395448051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4.2203536160135169</v>
      </c>
      <c r="G77" s="45">
        <v>0.9330782349588933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6.7649185858771332E-2</v>
      </c>
      <c r="N77" s="45">
        <v>7.3181989897602051E-2</v>
      </c>
      <c r="O77" s="45">
        <v>3.0909230821052347E-5</v>
      </c>
      <c r="P77" s="45">
        <v>1.0059972229929866</v>
      </c>
      <c r="Q77" s="45">
        <v>0</v>
      </c>
      <c r="R77" s="45">
        <v>0.36109223204890739</v>
      </c>
      <c r="S77" s="45">
        <v>6.6613833910014932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7.536235944541847E-2</v>
      </c>
      <c r="L78" s="45">
        <v>0</v>
      </c>
      <c r="M78" s="45">
        <v>4.3731582137118252E-2</v>
      </c>
      <c r="N78" s="45">
        <v>0</v>
      </c>
      <c r="O78" s="45">
        <v>0</v>
      </c>
      <c r="P78" s="45">
        <v>0.26346430859917014</v>
      </c>
      <c r="Q78" s="45">
        <v>1.2483667576837165E-2</v>
      </c>
      <c r="R78" s="45">
        <v>0.37280887779320437</v>
      </c>
      <c r="S78" s="45">
        <v>0.76785079555173752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0.16205742494797803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3.8186737961687811E-2</v>
      </c>
      <c r="N79" s="45">
        <v>1.0006817593417221</v>
      </c>
      <c r="O79" s="45">
        <v>2.5506382844542097E-2</v>
      </c>
      <c r="P79" s="45">
        <v>0.78511721627155673</v>
      </c>
      <c r="Q79" s="45">
        <v>9.944820647460606E-3</v>
      </c>
      <c r="R79" s="45">
        <v>0.33492426360312777</v>
      </c>
      <c r="S79" s="45">
        <v>2.3564186056180745</v>
      </c>
    </row>
    <row r="80" spans="1:19">
      <c r="A80" s="88" t="s">
        <v>286</v>
      </c>
      <c r="B80" s="69" t="s">
        <v>120</v>
      </c>
      <c r="C80" s="45">
        <v>0.22663926791939915</v>
      </c>
      <c r="D80" s="45">
        <v>0</v>
      </c>
      <c r="E80" s="45">
        <v>0.58404368247595762</v>
      </c>
      <c r="F80" s="45">
        <v>0</v>
      </c>
      <c r="G80" s="45">
        <v>0</v>
      </c>
      <c r="H80" s="45">
        <v>0.23265688718662902</v>
      </c>
      <c r="I80" s="45">
        <v>0</v>
      </c>
      <c r="J80" s="45">
        <v>0</v>
      </c>
      <c r="K80" s="45">
        <v>0</v>
      </c>
      <c r="L80" s="45">
        <v>0</v>
      </c>
      <c r="M80" s="45">
        <v>3.6214387895627809E-2</v>
      </c>
      <c r="N80" s="45">
        <v>3.8271831783122323E-2</v>
      </c>
      <c r="O80" s="45">
        <v>7.2767631936263566E-3</v>
      </c>
      <c r="P80" s="45">
        <v>0.2824053402907154</v>
      </c>
      <c r="Q80" s="45">
        <v>1.7757202873092126E-4</v>
      </c>
      <c r="R80" s="45">
        <v>0.95608368958886558</v>
      </c>
      <c r="S80" s="45">
        <v>2.3637694223626795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2.0638940585691046E-3</v>
      </c>
      <c r="N81" s="45">
        <v>0</v>
      </c>
      <c r="O81" s="45">
        <v>1.2241565314918823E-4</v>
      </c>
      <c r="P81" s="45">
        <v>2.8770634672858009E-2</v>
      </c>
      <c r="Q81" s="45">
        <v>0</v>
      </c>
      <c r="R81" s="45">
        <v>6.1707844552429947E-3</v>
      </c>
      <c r="S81" s="45">
        <v>3.7127728839834617E-2</v>
      </c>
    </row>
    <row r="82" spans="1:19">
      <c r="A82" s="88" t="s">
        <v>286</v>
      </c>
      <c r="B82" s="69" t="s">
        <v>122</v>
      </c>
      <c r="C82" s="45">
        <v>0.12037026416729546</v>
      </c>
      <c r="D82" s="45">
        <v>0</v>
      </c>
      <c r="E82" s="45">
        <v>0</v>
      </c>
      <c r="F82" s="45">
        <v>4.2203536160135133</v>
      </c>
      <c r="G82" s="45">
        <v>0</v>
      </c>
      <c r="H82" s="45">
        <v>0</v>
      </c>
      <c r="I82" s="45">
        <v>0</v>
      </c>
      <c r="J82" s="45">
        <v>0</v>
      </c>
      <c r="K82" s="45">
        <v>4.1925311505819352E-5</v>
      </c>
      <c r="L82" s="45">
        <v>0</v>
      </c>
      <c r="M82" s="45">
        <v>3.4801321563806553E-2</v>
      </c>
      <c r="N82" s="45">
        <v>0</v>
      </c>
      <c r="O82" s="45">
        <v>0</v>
      </c>
      <c r="P82" s="45">
        <v>0</v>
      </c>
      <c r="Q82" s="45">
        <v>0</v>
      </c>
      <c r="R82" s="45">
        <v>3.4372237986850962E-2</v>
      </c>
      <c r="S82" s="45">
        <v>4.409939365042959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5.8038988572910455E-3</v>
      </c>
      <c r="N83" s="45">
        <v>4.4902301532456335E-2</v>
      </c>
      <c r="O83" s="45">
        <v>3.2893882242468475E-3</v>
      </c>
      <c r="P83" s="45">
        <v>8.4356142020897806E-2</v>
      </c>
      <c r="Q83" s="45">
        <v>0</v>
      </c>
      <c r="R83" s="45">
        <v>0.17499739796548397</v>
      </c>
      <c r="S83" s="45">
        <v>0.31334912860037889</v>
      </c>
    </row>
    <row r="84" spans="1:19">
      <c r="A84" s="88" t="s">
        <v>286</v>
      </c>
      <c r="B84" s="69" t="s">
        <v>124</v>
      </c>
      <c r="C84" s="45">
        <v>0</v>
      </c>
      <c r="D84" s="45">
        <v>0.31651433779881621</v>
      </c>
      <c r="E84" s="45">
        <v>0</v>
      </c>
      <c r="F84" s="45">
        <v>0</v>
      </c>
      <c r="G84" s="45">
        <v>5.9431428141825045</v>
      </c>
      <c r="H84" s="45">
        <v>0</v>
      </c>
      <c r="I84" s="45">
        <v>9.8521987442526271E-2</v>
      </c>
      <c r="J84" s="45">
        <v>0</v>
      </c>
      <c r="K84" s="45">
        <v>0</v>
      </c>
      <c r="L84" s="45">
        <v>0</v>
      </c>
      <c r="M84" s="45">
        <v>5.7938638951204879E-2</v>
      </c>
      <c r="N84" s="45">
        <v>0.18314251663852765</v>
      </c>
      <c r="O84" s="45">
        <v>0</v>
      </c>
      <c r="P84" s="45">
        <v>0.25112951162946473</v>
      </c>
      <c r="Q84" s="45">
        <v>6.3167668843213676E-3</v>
      </c>
      <c r="R84" s="45">
        <v>0.70421873044841732</v>
      </c>
      <c r="S84" s="45">
        <v>7.5609253039757789</v>
      </c>
    </row>
    <row r="85" spans="1:19">
      <c r="A85" s="88" t="s">
        <v>286</v>
      </c>
      <c r="B85" s="69" t="s">
        <v>125</v>
      </c>
      <c r="C85" s="45">
        <v>1.2111592819002128</v>
      </c>
      <c r="D85" s="45">
        <v>0</v>
      </c>
      <c r="E85" s="45">
        <v>0</v>
      </c>
      <c r="F85" s="45">
        <v>1.0581506813712949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1.8343906587810821E-2</v>
      </c>
      <c r="N85" s="45">
        <v>5.1406984396606958E-4</v>
      </c>
      <c r="O85" s="45">
        <v>0</v>
      </c>
      <c r="P85" s="45">
        <v>0</v>
      </c>
      <c r="Q85" s="45">
        <v>0</v>
      </c>
      <c r="R85" s="45">
        <v>5.2363615099807248E-2</v>
      </c>
      <c r="S85" s="45">
        <v>2.3405315548030785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0.13685699246272431</v>
      </c>
      <c r="I86" s="45">
        <v>0</v>
      </c>
      <c r="J86" s="45">
        <v>0</v>
      </c>
      <c r="K86" s="45">
        <v>0</v>
      </c>
      <c r="L86" s="45">
        <v>0</v>
      </c>
      <c r="M86" s="45">
        <v>3.7534820922260792E-2</v>
      </c>
      <c r="N86" s="45">
        <v>0.12577136073741357</v>
      </c>
      <c r="O86" s="45">
        <v>0</v>
      </c>
      <c r="P86" s="45">
        <v>0.330313441239932</v>
      </c>
      <c r="Q86" s="45">
        <v>9.944820647460606E-3</v>
      </c>
      <c r="R86" s="45">
        <v>1.0225682403606484</v>
      </c>
      <c r="S86" s="45">
        <v>1.6629896763704437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2.2356543026332751</v>
      </c>
      <c r="M87" s="45">
        <v>2.2056978742149624E-2</v>
      </c>
      <c r="N87" s="45">
        <v>0</v>
      </c>
      <c r="O87" s="45">
        <v>0</v>
      </c>
      <c r="P87" s="45">
        <v>8.802842622150564E-2</v>
      </c>
      <c r="Q87" s="45">
        <v>4.4867447751395506E-3</v>
      </c>
      <c r="R87" s="45">
        <v>0.37911772707393609</v>
      </c>
      <c r="S87" s="45">
        <v>2.7293441794460023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4.2203536160135116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6.34138533540618E-2</v>
      </c>
      <c r="N88" s="45">
        <v>0</v>
      </c>
      <c r="O88" s="45">
        <v>0</v>
      </c>
      <c r="P88" s="45">
        <v>9.3217568615129309E-2</v>
      </c>
      <c r="Q88" s="45">
        <v>0</v>
      </c>
      <c r="R88" s="45">
        <v>0.32213194329381878</v>
      </c>
      <c r="S88" s="45">
        <v>4.6991169812765463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4.1925311505819352E-5</v>
      </c>
      <c r="L89" s="45">
        <v>0</v>
      </c>
      <c r="M89" s="45">
        <v>7.6497071699250796E-3</v>
      </c>
      <c r="N89" s="45">
        <v>1.3419519511327138E-2</v>
      </c>
      <c r="O89" s="45">
        <v>0</v>
      </c>
      <c r="P89" s="45">
        <v>0</v>
      </c>
      <c r="Q89" s="45">
        <v>2.8469146742260421E-6</v>
      </c>
      <c r="R89" s="45">
        <v>0.41688980785585983</v>
      </c>
      <c r="S89" s="45">
        <v>0.43800380676327677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0.45151834517849432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7.0571666229071184E-3</v>
      </c>
      <c r="N90" s="45">
        <v>7.2287730119128923E-2</v>
      </c>
      <c r="O90" s="45">
        <v>0</v>
      </c>
      <c r="P90" s="45">
        <v>0</v>
      </c>
      <c r="Q90" s="45">
        <v>7.8846841691060376E-4</v>
      </c>
      <c r="R90" s="45">
        <v>0.52682329303459596</v>
      </c>
      <c r="S90" s="45">
        <v>1.058475003372024</v>
      </c>
    </row>
    <row r="91" spans="1:19">
      <c r="A91" s="88" t="s">
        <v>286</v>
      </c>
      <c r="B91" s="69" t="s">
        <v>131</v>
      </c>
      <c r="C91" s="45">
        <v>0</v>
      </c>
      <c r="D91" s="45">
        <v>1.3510080841404744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3.7206460552640763E-2</v>
      </c>
      <c r="N91" s="45">
        <v>2.4621250385887805E-2</v>
      </c>
      <c r="O91" s="45">
        <v>0</v>
      </c>
      <c r="P91" s="45">
        <v>0</v>
      </c>
      <c r="Q91" s="45">
        <v>0</v>
      </c>
      <c r="R91" s="45">
        <v>0.27042536590462163</v>
      </c>
      <c r="S91" s="45">
        <v>1.6832611609836192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0.16205742494797803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3.728434701727501E-2</v>
      </c>
      <c r="N92" s="45">
        <v>0</v>
      </c>
      <c r="O92" s="45">
        <v>0</v>
      </c>
      <c r="P92" s="45">
        <v>0.24613127893086251</v>
      </c>
      <c r="Q92" s="45">
        <v>1.0122392676191527E-2</v>
      </c>
      <c r="R92" s="45">
        <v>0.23997014362022639</v>
      </c>
      <c r="S92" s="45">
        <v>0.69556558719250461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4.7262047022229581E-3</v>
      </c>
      <c r="N93" s="45">
        <v>3.82718317831241E-2</v>
      </c>
      <c r="O93" s="45">
        <v>0</v>
      </c>
      <c r="P93" s="45">
        <v>0.30004686567725614</v>
      </c>
      <c r="Q93" s="45">
        <v>1.7757202873092126E-4</v>
      </c>
      <c r="R93" s="45">
        <v>0.11155923559388725</v>
      </c>
      <c r="S93" s="45">
        <v>0.45478170978526578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4.6028483980998125E-2</v>
      </c>
      <c r="J94" s="45">
        <v>0</v>
      </c>
      <c r="K94" s="45">
        <v>0</v>
      </c>
      <c r="L94" s="45">
        <v>0</v>
      </c>
      <c r="M94" s="45">
        <v>4.8133074603684989E-2</v>
      </c>
      <c r="N94" s="45">
        <v>2.8153899100612279E-2</v>
      </c>
      <c r="O94" s="45">
        <v>2.9938492200010103E-4</v>
      </c>
      <c r="P94" s="45">
        <v>0.11095793920402919</v>
      </c>
      <c r="Q94" s="45">
        <v>0</v>
      </c>
      <c r="R94" s="45">
        <v>6.907527080102227E-6</v>
      </c>
      <c r="S94" s="45">
        <v>0.23357968933839857</v>
      </c>
    </row>
    <row r="95" spans="1:19">
      <c r="A95" s="88" t="s">
        <v>286</v>
      </c>
      <c r="B95" s="69" t="s">
        <v>135</v>
      </c>
      <c r="C95" s="45">
        <v>0</v>
      </c>
      <c r="D95" s="45">
        <v>0.31651433779881621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2.2377523973220903E-2</v>
      </c>
      <c r="N95" s="45">
        <v>0.22882853316955654</v>
      </c>
      <c r="O95" s="45">
        <v>0</v>
      </c>
      <c r="P95" s="45">
        <v>0.18345227590285162</v>
      </c>
      <c r="Q95" s="45">
        <v>0</v>
      </c>
      <c r="R95" s="45">
        <v>0</v>
      </c>
      <c r="S95" s="45">
        <v>0.75117267084445416</v>
      </c>
    </row>
    <row r="96" spans="1:19">
      <c r="A96" s="88" t="s">
        <v>286</v>
      </c>
      <c r="B96" s="69" t="s">
        <v>136</v>
      </c>
      <c r="C96" s="45">
        <v>0.12037026416729546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1.902426911601296E-2</v>
      </c>
      <c r="N96" s="45">
        <v>1.406139709180465E-2</v>
      </c>
      <c r="O96" s="45">
        <v>0</v>
      </c>
      <c r="P96" s="45">
        <v>3.9370044864844189E-2</v>
      </c>
      <c r="Q96" s="45">
        <v>3.2774956657373178E-3</v>
      </c>
      <c r="R96" s="45">
        <v>2.2909050128561148E-4</v>
      </c>
      <c r="S96" s="45">
        <v>0.19633256140699018</v>
      </c>
    </row>
    <row r="97" spans="1:19">
      <c r="A97" s="88" t="s">
        <v>286</v>
      </c>
      <c r="B97" s="69" t="s">
        <v>137</v>
      </c>
      <c r="C97" s="45">
        <v>0</v>
      </c>
      <c r="D97" s="45">
        <v>0</v>
      </c>
      <c r="E97" s="45">
        <v>0</v>
      </c>
      <c r="F97" s="45">
        <v>4.2203536160135116</v>
      </c>
      <c r="G97" s="45">
        <v>0</v>
      </c>
      <c r="H97" s="45">
        <v>0</v>
      </c>
      <c r="I97" s="45">
        <v>0.35989241424927831</v>
      </c>
      <c r="J97" s="45">
        <v>7.472725235918859E-2</v>
      </c>
      <c r="K97" s="45">
        <v>0</v>
      </c>
      <c r="L97" s="45">
        <v>0</v>
      </c>
      <c r="M97" s="45">
        <v>9.9862386786782054E-3</v>
      </c>
      <c r="N97" s="45">
        <v>7.1554156778066869E-2</v>
      </c>
      <c r="O97" s="45">
        <v>0</v>
      </c>
      <c r="P97" s="45">
        <v>0.64297833936703164</v>
      </c>
      <c r="Q97" s="45">
        <v>4.9543029925235516E-2</v>
      </c>
      <c r="R97" s="45">
        <v>4.6318518603644776E-2</v>
      </c>
      <c r="S97" s="45">
        <v>5.4753535659745864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0.11625442283562748</v>
      </c>
      <c r="I98" s="45">
        <v>0</v>
      </c>
      <c r="J98" s="45">
        <v>0</v>
      </c>
      <c r="K98" s="45">
        <v>0</v>
      </c>
      <c r="L98" s="45">
        <v>0</v>
      </c>
      <c r="M98" s="45">
        <v>3.9175305361336399E-3</v>
      </c>
      <c r="N98" s="45">
        <v>0</v>
      </c>
      <c r="O98" s="45">
        <v>0</v>
      </c>
      <c r="P98" s="45">
        <v>0</v>
      </c>
      <c r="Q98" s="45">
        <v>0</v>
      </c>
      <c r="R98" s="45">
        <v>0.11656920753596722</v>
      </c>
      <c r="S98" s="45">
        <v>0.23674116090774078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9.8521987442526271E-2</v>
      </c>
      <c r="J99" s="45">
        <v>0</v>
      </c>
      <c r="K99" s="45">
        <v>0</v>
      </c>
      <c r="L99" s="45">
        <v>0</v>
      </c>
      <c r="M99" s="45">
        <v>7.4031357528578923E-3</v>
      </c>
      <c r="N99" s="45">
        <v>1.9156661782613327E-3</v>
      </c>
      <c r="O99" s="45">
        <v>0</v>
      </c>
      <c r="P99" s="45">
        <v>0.10215074671361535</v>
      </c>
      <c r="Q99" s="45">
        <v>0</v>
      </c>
      <c r="R99" s="45">
        <v>0.16957197693092496</v>
      </c>
      <c r="S99" s="45">
        <v>0.37956351301821201</v>
      </c>
    </row>
    <row r="100" spans="1:19">
      <c r="A100" s="88" t="s">
        <v>286</v>
      </c>
      <c r="B100" s="69" t="s">
        <v>140</v>
      </c>
      <c r="C100" s="45">
        <v>0.89134290610089195</v>
      </c>
      <c r="D100" s="45">
        <v>0.31651433779881621</v>
      </c>
      <c r="E100" s="45">
        <v>0</v>
      </c>
      <c r="F100" s="45">
        <v>0</v>
      </c>
      <c r="G100" s="45">
        <v>0</v>
      </c>
      <c r="H100" s="45">
        <v>0</v>
      </c>
      <c r="I100" s="45">
        <v>9.8521987442526271E-2</v>
      </c>
      <c r="J100" s="45">
        <v>0</v>
      </c>
      <c r="K100" s="45">
        <v>0</v>
      </c>
      <c r="L100" s="45">
        <v>0</v>
      </c>
      <c r="M100" s="45">
        <v>9.0129016778348614E-3</v>
      </c>
      <c r="N100" s="45">
        <v>0.20452212506626921</v>
      </c>
      <c r="O100" s="45">
        <v>4.9372053959912954E-3</v>
      </c>
      <c r="P100" s="45">
        <v>2.4190198458171608E-3</v>
      </c>
      <c r="Q100" s="45">
        <v>0</v>
      </c>
      <c r="R100" s="45">
        <v>0</v>
      </c>
      <c r="S100" s="45">
        <v>1.5272704833281523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1.6718862712338414</v>
      </c>
      <c r="M101" s="45">
        <v>1.4817330198052758E-2</v>
      </c>
      <c r="N101" s="45">
        <v>0</v>
      </c>
      <c r="O101" s="45">
        <v>3.3229260945222272E-4</v>
      </c>
      <c r="P101" s="45">
        <v>7.9216312978900305E-2</v>
      </c>
      <c r="Q101" s="45">
        <v>0</v>
      </c>
      <c r="R101" s="45">
        <v>2.3516792859425095E-2</v>
      </c>
      <c r="S101" s="45">
        <v>1.7897689998796693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0.14248383210642079</v>
      </c>
      <c r="L102" s="45">
        <v>0</v>
      </c>
      <c r="M102" s="45">
        <v>3.065676984104293E-2</v>
      </c>
      <c r="N102" s="45">
        <v>0</v>
      </c>
      <c r="O102" s="45">
        <v>1.2987880127623974E-4</v>
      </c>
      <c r="P102" s="45">
        <v>0</v>
      </c>
      <c r="Q102" s="45">
        <v>6.0793996107322279E-4</v>
      </c>
      <c r="R102" s="45">
        <v>0.21379264591480052</v>
      </c>
      <c r="S102" s="45">
        <v>0.38767106662459128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2.1445088277655131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6.6360101419142836E-3</v>
      </c>
      <c r="N103" s="45">
        <v>2.7137891986489748E-2</v>
      </c>
      <c r="O103" s="45">
        <v>0</v>
      </c>
      <c r="P103" s="45">
        <v>8.2531093545760825E-2</v>
      </c>
      <c r="Q103" s="45">
        <v>4.8632449815078083E-2</v>
      </c>
      <c r="R103" s="45">
        <v>2.175713458331785E-3</v>
      </c>
      <c r="S103" s="45">
        <v>2.3116219867131065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2.0673464702216648E-3</v>
      </c>
      <c r="N104" s="45">
        <v>0</v>
      </c>
      <c r="O104" s="45">
        <v>0</v>
      </c>
      <c r="P104" s="45">
        <v>2.7392900118449859E-2</v>
      </c>
      <c r="Q104" s="45">
        <v>9.944820647460606E-3</v>
      </c>
      <c r="R104" s="45">
        <v>6.6566053542523207E-2</v>
      </c>
      <c r="S104" s="45">
        <v>0.105971120778662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4.2203536160135187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2.2356543026332858</v>
      </c>
      <c r="M105" s="45">
        <v>9.1541378709418808E-3</v>
      </c>
      <c r="N105" s="45">
        <v>0</v>
      </c>
      <c r="O105" s="45">
        <v>0</v>
      </c>
      <c r="P105" s="45">
        <v>2.2698268609300243E-2</v>
      </c>
      <c r="Q105" s="45">
        <v>0</v>
      </c>
      <c r="R105" s="45">
        <v>9.6001714783319869E-2</v>
      </c>
      <c r="S105" s="45">
        <v>6.5838620399103718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6.7887156228163548E-3</v>
      </c>
      <c r="N106" s="45">
        <v>0</v>
      </c>
      <c r="O106" s="45">
        <v>0</v>
      </c>
      <c r="P106" s="45">
        <v>2.7324867774982664E-2</v>
      </c>
      <c r="Q106" s="45">
        <v>0</v>
      </c>
      <c r="R106" s="45">
        <v>0.1588449880128735</v>
      </c>
      <c r="S106" s="45">
        <v>0.19295857141068495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4.6620693650290796</v>
      </c>
      <c r="M107" s="45">
        <v>1.0620787610573501E-2</v>
      </c>
      <c r="N107" s="45">
        <v>0</v>
      </c>
      <c r="O107" s="45">
        <v>1.4781848114053808E-4</v>
      </c>
      <c r="P107" s="45">
        <v>0.48498914799494131</v>
      </c>
      <c r="Q107" s="45">
        <v>3.2853214446810775E-3</v>
      </c>
      <c r="R107" s="45">
        <v>6.6207984892301397E-3</v>
      </c>
      <c r="S107" s="45">
        <v>5.1677332390496531</v>
      </c>
    </row>
    <row r="108" spans="1:19">
      <c r="A108" s="88" t="s">
        <v>286</v>
      </c>
      <c r="B108" s="69" t="s">
        <v>148</v>
      </c>
      <c r="C108" s="45">
        <v>0.12037026416729546</v>
      </c>
      <c r="D108" s="45">
        <v>0</v>
      </c>
      <c r="E108" s="45">
        <v>0.16069722705090195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4.1925311505819352E-5</v>
      </c>
      <c r="L108" s="45">
        <v>0</v>
      </c>
      <c r="M108" s="45">
        <v>2.071498658695603E-3</v>
      </c>
      <c r="N108" s="45">
        <v>0.47329019211188239</v>
      </c>
      <c r="O108" s="45">
        <v>0</v>
      </c>
      <c r="P108" s="45">
        <v>0.26346430859917191</v>
      </c>
      <c r="Q108" s="45">
        <v>0</v>
      </c>
      <c r="R108" s="45">
        <v>0</v>
      </c>
      <c r="S108" s="45">
        <v>1.0199354158994538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0.45151834517849432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2.2856704224510693E-2</v>
      </c>
      <c r="N109" s="45">
        <v>1.3161778189100914E-2</v>
      </c>
      <c r="O109" s="45">
        <v>2.9880328475775375E-3</v>
      </c>
      <c r="P109" s="45">
        <v>0.91115719255884997</v>
      </c>
      <c r="Q109" s="45">
        <v>4.3321484701652757E-4</v>
      </c>
      <c r="R109" s="45">
        <v>0.33299619564852634</v>
      </c>
      <c r="S109" s="45">
        <v>1.7351114634940643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1.4648540531201348E-3</v>
      </c>
      <c r="N110" s="45">
        <v>0</v>
      </c>
      <c r="O110" s="45">
        <v>0</v>
      </c>
      <c r="P110" s="45">
        <v>0.80696470559163913</v>
      </c>
      <c r="Q110" s="45">
        <v>3.5810048456808019E-4</v>
      </c>
      <c r="R110" s="45">
        <v>1.3338146262022121E-2</v>
      </c>
      <c r="S110" s="45">
        <v>0.82212580639136945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2.2356543026332858</v>
      </c>
      <c r="M111" s="45">
        <v>1.0739125201400412E-2</v>
      </c>
      <c r="N111" s="45">
        <v>1.3419519511328915E-2</v>
      </c>
      <c r="O111" s="45">
        <v>0</v>
      </c>
      <c r="P111" s="45">
        <v>0</v>
      </c>
      <c r="Q111" s="45">
        <v>0</v>
      </c>
      <c r="R111" s="45">
        <v>3.0815885157799983E-2</v>
      </c>
      <c r="S111" s="45">
        <v>2.2906288325038133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3.7269797133792082E-3</v>
      </c>
      <c r="N112" s="45">
        <v>2.8593969357398663E-2</v>
      </c>
      <c r="O112" s="45">
        <v>4.9372053959910733E-3</v>
      </c>
      <c r="P112" s="45">
        <v>0</v>
      </c>
      <c r="Q112" s="45">
        <v>9.9448206474608281E-3</v>
      </c>
      <c r="R112" s="45">
        <v>8.1501510894312901E-3</v>
      </c>
      <c r="S112" s="45">
        <v>5.5353126203613101E-2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0.45151834517849432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6.1973817626821415E-3</v>
      </c>
      <c r="N113" s="45">
        <v>0</v>
      </c>
      <c r="O113" s="45">
        <v>0</v>
      </c>
      <c r="P113" s="45">
        <v>4.0438979434398448E-3</v>
      </c>
      <c r="Q113" s="45">
        <v>0</v>
      </c>
      <c r="R113" s="45">
        <v>9.6001714783326975E-2</v>
      </c>
      <c r="S113" s="45">
        <v>0.5577613396679908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0.14244190679491497</v>
      </c>
      <c r="L114" s="45">
        <v>0</v>
      </c>
      <c r="M114" s="45">
        <v>2.0910424800680616E-2</v>
      </c>
      <c r="N114" s="45">
        <v>2.9135382813926469E-2</v>
      </c>
      <c r="O114" s="45">
        <v>1.2780439170709146E-2</v>
      </c>
      <c r="P114" s="45">
        <v>0.10857140962073686</v>
      </c>
      <c r="Q114" s="45">
        <v>0</v>
      </c>
      <c r="R114" s="45">
        <v>3.8918209257445824E-3</v>
      </c>
      <c r="S114" s="45">
        <v>0.31773138412671642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0.16381118802613415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1.4364302444672177</v>
      </c>
      <c r="M115" s="45">
        <v>4.4881570238711532E-2</v>
      </c>
      <c r="N115" s="45">
        <v>9.54726466376421E-3</v>
      </c>
      <c r="O115" s="45">
        <v>0</v>
      </c>
      <c r="P115" s="45">
        <v>0.20997107496824086</v>
      </c>
      <c r="Q115" s="45">
        <v>3.5810048456808019E-4</v>
      </c>
      <c r="R115" s="45">
        <v>0</v>
      </c>
      <c r="S115" s="45">
        <v>1.8649994428485854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0.14244190679491497</v>
      </c>
      <c r="L116" s="45">
        <v>0</v>
      </c>
      <c r="M116" s="45">
        <v>1.1193566166397773E-2</v>
      </c>
      <c r="N116" s="45">
        <v>2.8153899100614055E-2</v>
      </c>
      <c r="O116" s="45">
        <v>1.2241565314918823E-4</v>
      </c>
      <c r="P116" s="45">
        <v>5.3716395158240005E-2</v>
      </c>
      <c r="Q116" s="45">
        <v>0</v>
      </c>
      <c r="R116" s="45">
        <v>5.0146856413228136E-2</v>
      </c>
      <c r="S116" s="45">
        <v>0.28577503928656256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0.58404368247596183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9.8910241828065182E-4</v>
      </c>
      <c r="N117" s="45">
        <v>0</v>
      </c>
      <c r="O117" s="45">
        <v>0</v>
      </c>
      <c r="P117" s="45">
        <v>2.9570703734510317E-2</v>
      </c>
      <c r="Q117" s="45">
        <v>0</v>
      </c>
      <c r="R117" s="45">
        <v>9.8130700681338112E-3</v>
      </c>
      <c r="S117" s="45">
        <v>0.62441655869685064</v>
      </c>
    </row>
    <row r="118" spans="1:19">
      <c r="A118" s="88" t="s">
        <v>286</v>
      </c>
      <c r="B118" s="69" t="s">
        <v>158</v>
      </c>
      <c r="C118" s="45">
        <v>0</v>
      </c>
      <c r="D118" s="45">
        <v>0.31651433779881621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3.846981630667301E-2</v>
      </c>
      <c r="N118" s="45">
        <v>2.2537986637548357E-2</v>
      </c>
      <c r="O118" s="45">
        <v>0</v>
      </c>
      <c r="P118" s="45">
        <v>0.7070264197139835</v>
      </c>
      <c r="Q118" s="45">
        <v>0</v>
      </c>
      <c r="R118" s="45">
        <v>5.6007374525407272E-2</v>
      </c>
      <c r="S118" s="45">
        <v>1.1405559349824443</v>
      </c>
    </row>
    <row r="119" spans="1:19">
      <c r="A119" s="88" t="s">
        <v>286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7.0263093765223772E-3</v>
      </c>
      <c r="N119" s="45">
        <v>2.0475654510727637E-2</v>
      </c>
      <c r="O119" s="45">
        <v>0</v>
      </c>
      <c r="P119" s="45">
        <v>0.36513200638547616</v>
      </c>
      <c r="Q119" s="45">
        <v>0</v>
      </c>
      <c r="R119" s="45">
        <v>0</v>
      </c>
      <c r="S119" s="45">
        <v>0.3926339702727546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0.16205742494797803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7.4946399360484861E-3</v>
      </c>
      <c r="N120" s="45">
        <v>0</v>
      </c>
      <c r="O120" s="45">
        <v>0</v>
      </c>
      <c r="P120" s="45">
        <v>3.1959586224139969E-2</v>
      </c>
      <c r="Q120" s="45">
        <v>0</v>
      </c>
      <c r="R120" s="45">
        <v>0.10771511650789733</v>
      </c>
      <c r="S120" s="45">
        <v>0.30922676761605317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1.9380055369433435E-2</v>
      </c>
      <c r="I121" s="45">
        <v>0</v>
      </c>
      <c r="J121" s="45">
        <v>0</v>
      </c>
      <c r="K121" s="45">
        <v>2.6403567288280083E-2</v>
      </c>
      <c r="L121" s="45">
        <v>0</v>
      </c>
      <c r="M121" s="45">
        <v>9.8817794703691675E-3</v>
      </c>
      <c r="N121" s="45">
        <v>0</v>
      </c>
      <c r="O121" s="45">
        <v>0</v>
      </c>
      <c r="P121" s="45">
        <v>0.55497942482102758</v>
      </c>
      <c r="Q121" s="45">
        <v>0</v>
      </c>
      <c r="R121" s="45">
        <v>4.5166678551488815E-2</v>
      </c>
      <c r="S121" s="45">
        <v>0.65581150550059419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9.8521987442526271E-2</v>
      </c>
      <c r="J122" s="45">
        <v>0</v>
      </c>
      <c r="K122" s="45">
        <v>0</v>
      </c>
      <c r="L122" s="45">
        <v>0</v>
      </c>
      <c r="M122" s="45">
        <v>5.6530093766937739E-5</v>
      </c>
      <c r="N122" s="45">
        <v>3.4546177909343001E-2</v>
      </c>
      <c r="O122" s="45">
        <v>0</v>
      </c>
      <c r="P122" s="45">
        <v>0</v>
      </c>
      <c r="Q122" s="45">
        <v>0</v>
      </c>
      <c r="R122" s="45">
        <v>0</v>
      </c>
      <c r="S122" s="45">
        <v>0.13312469544561623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3.3334224802317181E-3</v>
      </c>
      <c r="N123" s="45">
        <v>5.2672993895178877E-2</v>
      </c>
      <c r="O123" s="45">
        <v>0</v>
      </c>
      <c r="P123" s="45">
        <v>2.588861785626051E-2</v>
      </c>
      <c r="Q123" s="45">
        <v>0</v>
      </c>
      <c r="R123" s="45">
        <v>2.164487183822672E-3</v>
      </c>
      <c r="S123" s="45">
        <v>8.4059521415497329E-2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0.16069722705090328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3.0943975928501288E-3</v>
      </c>
      <c r="N124" s="45">
        <v>9.54726466376421E-3</v>
      </c>
      <c r="O124" s="45">
        <v>0</v>
      </c>
      <c r="P124" s="45">
        <v>2.8150578464455123E-2</v>
      </c>
      <c r="Q124" s="45">
        <v>0</v>
      </c>
      <c r="R124" s="45">
        <v>0</v>
      </c>
      <c r="S124" s="45">
        <v>0.20148946777197807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0.16069722705090417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1.0271415273876983E-6</v>
      </c>
      <c r="N125" s="45">
        <v>2.4621250385887805E-2</v>
      </c>
      <c r="O125" s="45">
        <v>0</v>
      </c>
      <c r="P125" s="45">
        <v>0.31785510965950436</v>
      </c>
      <c r="Q125" s="45">
        <v>0</v>
      </c>
      <c r="R125" s="45">
        <v>1.0912193465708171</v>
      </c>
      <c r="S125" s="45">
        <v>1.5943939608086453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7.3969781553273606E-5</v>
      </c>
      <c r="N126" s="45">
        <v>2.5465443932722209E-2</v>
      </c>
      <c r="O126" s="45">
        <v>0</v>
      </c>
      <c r="P126" s="45">
        <v>8.802842622150564E-2</v>
      </c>
      <c r="Q126" s="45">
        <v>0</v>
      </c>
      <c r="R126" s="45">
        <v>0</v>
      </c>
      <c r="S126" s="45">
        <v>0.11356783993576869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6.0219103899044057E-2</v>
      </c>
      <c r="N127" s="45">
        <v>5.9330298834858297E-2</v>
      </c>
      <c r="O127" s="45">
        <v>5.0596210491404836E-3</v>
      </c>
      <c r="P127" s="45">
        <v>0</v>
      </c>
      <c r="Q127" s="45">
        <v>0</v>
      </c>
      <c r="R127" s="45">
        <v>1.8341635585414906E-3</v>
      </c>
      <c r="S127" s="45">
        <v>0.12644318734157878</v>
      </c>
    </row>
    <row r="128" spans="1:19">
      <c r="A128" s="88" t="s">
        <v>286</v>
      </c>
      <c r="B128" s="69" t="s">
        <v>168</v>
      </c>
      <c r="C128" s="45">
        <v>0.12037026416729546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2.5298132613289614E-2</v>
      </c>
      <c r="K128" s="45">
        <v>0</v>
      </c>
      <c r="L128" s="45">
        <v>0</v>
      </c>
      <c r="M128" s="45">
        <v>7.3346540358443235E-4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0.14640186218417739</v>
      </c>
    </row>
    <row r="129" spans="1:19">
      <c r="A129" s="88" t="s">
        <v>286</v>
      </c>
      <c r="B129" s="69" t="s">
        <v>169</v>
      </c>
      <c r="C129" s="45">
        <v>0</v>
      </c>
      <c r="D129" s="45">
        <v>0.31651433779881621</v>
      </c>
      <c r="E129" s="45">
        <v>0</v>
      </c>
      <c r="F129" s="45">
        <v>2.4825609505961737</v>
      </c>
      <c r="G129" s="45">
        <v>0.16205742494797803</v>
      </c>
      <c r="H129" s="45">
        <v>0</v>
      </c>
      <c r="I129" s="45">
        <v>0</v>
      </c>
      <c r="J129" s="45">
        <v>0</v>
      </c>
      <c r="K129" s="45">
        <v>0.1029236969260614</v>
      </c>
      <c r="L129" s="45">
        <v>0</v>
      </c>
      <c r="M129" s="45">
        <v>9.6466312996330572E-3</v>
      </c>
      <c r="N129" s="45">
        <v>0</v>
      </c>
      <c r="O129" s="45">
        <v>0</v>
      </c>
      <c r="P129" s="45">
        <v>3.2429375537525118E-2</v>
      </c>
      <c r="Q129" s="45">
        <v>4.3036793234207948E-4</v>
      </c>
      <c r="R129" s="45">
        <v>1.706720626948055E-2</v>
      </c>
      <c r="S129" s="45">
        <v>3.1236299913080359</v>
      </c>
    </row>
    <row r="130" spans="1:19">
      <c r="A130" s="88" t="s">
        <v>286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6.2050651690945813E-3</v>
      </c>
      <c r="N130" s="45">
        <v>2.047565451072586E-2</v>
      </c>
      <c r="O130" s="45">
        <v>0</v>
      </c>
      <c r="P130" s="45">
        <v>4.0438979434398448E-3</v>
      </c>
      <c r="Q130" s="45">
        <v>0</v>
      </c>
      <c r="R130" s="45">
        <v>0.21037482792478812</v>
      </c>
      <c r="S130" s="45">
        <v>0.24109944554803064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5.7553529589414509E-2</v>
      </c>
      <c r="N131" s="45">
        <v>0</v>
      </c>
      <c r="O131" s="45">
        <v>0</v>
      </c>
      <c r="P131" s="45">
        <v>0.33031344123993733</v>
      </c>
      <c r="Q131" s="45">
        <v>0</v>
      </c>
      <c r="R131" s="45">
        <v>0.15907374464977764</v>
      </c>
      <c r="S131" s="45">
        <v>0.54694071547913836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4.6621018849357654E-3</v>
      </c>
      <c r="N132" s="45">
        <v>1.5077444367364023E-2</v>
      </c>
      <c r="O132" s="45">
        <v>0</v>
      </c>
      <c r="P132" s="45">
        <v>8.2531093545760825E-2</v>
      </c>
      <c r="Q132" s="45">
        <v>0</v>
      </c>
      <c r="R132" s="45">
        <v>1.3338146262022121E-2</v>
      </c>
      <c r="S132" s="45">
        <v>0.11560878606007918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9.8521987442526271E-2</v>
      </c>
      <c r="J133" s="45">
        <v>0</v>
      </c>
      <c r="K133" s="45">
        <v>0</v>
      </c>
      <c r="L133" s="45">
        <v>1.4364302444672177</v>
      </c>
      <c r="M133" s="45">
        <v>7.4263892726627034E-3</v>
      </c>
      <c r="N133" s="45">
        <v>6.813989469414139E-4</v>
      </c>
      <c r="O133" s="45">
        <v>1.2241565314918823E-4</v>
      </c>
      <c r="P133" s="45">
        <v>0.10470544417311345</v>
      </c>
      <c r="Q133" s="45">
        <v>0</v>
      </c>
      <c r="R133" s="45">
        <v>2.1644871838333302E-3</v>
      </c>
      <c r="S133" s="45">
        <v>1.6500523671394376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1.4364302444672177</v>
      </c>
      <c r="M134" s="45">
        <v>5.9377740093680131E-4</v>
      </c>
      <c r="N134" s="45">
        <v>0</v>
      </c>
      <c r="O134" s="45">
        <v>0</v>
      </c>
      <c r="P134" s="45">
        <v>0.94483903077134812</v>
      </c>
      <c r="Q134" s="45">
        <v>0</v>
      </c>
      <c r="R134" s="45">
        <v>0</v>
      </c>
      <c r="S134" s="45">
        <v>2.38186305263946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9.6341546132894251E-3</v>
      </c>
      <c r="N135" s="45">
        <v>0</v>
      </c>
      <c r="O135" s="45">
        <v>2.9166599624903533E-3</v>
      </c>
      <c r="P135" s="45">
        <v>0.15109225676696525</v>
      </c>
      <c r="Q135" s="45">
        <v>0</v>
      </c>
      <c r="R135" s="45">
        <v>3.8945873466076364E-3</v>
      </c>
      <c r="S135" s="45">
        <v>0.16753765868938331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2.2356543026332822</v>
      </c>
      <c r="M136" s="45">
        <v>9.206553658565042E-4</v>
      </c>
      <c r="N136" s="45">
        <v>7.4069229871298603E-5</v>
      </c>
      <c r="O136" s="45">
        <v>1.1931498883432923E-3</v>
      </c>
      <c r="P136" s="45">
        <v>0</v>
      </c>
      <c r="Q136" s="45">
        <v>0</v>
      </c>
      <c r="R136" s="45">
        <v>0</v>
      </c>
      <c r="S136" s="45">
        <v>2.2378421771173862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2.6037111769225518E-2</v>
      </c>
      <c r="N137" s="45">
        <v>2.5693768728714872E-2</v>
      </c>
      <c r="O137" s="45">
        <v>0</v>
      </c>
      <c r="P137" s="45">
        <v>0.38756454091156911</v>
      </c>
      <c r="Q137" s="45">
        <v>0</v>
      </c>
      <c r="R137" s="45">
        <v>0</v>
      </c>
      <c r="S137" s="45">
        <v>0.43929542140949707</v>
      </c>
    </row>
    <row r="138" spans="1:19">
      <c r="A138" s="88" t="s">
        <v>286</v>
      </c>
      <c r="B138" s="69" t="s">
        <v>178</v>
      </c>
      <c r="C138" s="45">
        <v>0.12037026416729546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3.5973210205977324E-3</v>
      </c>
      <c r="N138" s="45">
        <v>0</v>
      </c>
      <c r="O138" s="45">
        <v>0</v>
      </c>
      <c r="P138" s="45">
        <v>0.1117782407377419</v>
      </c>
      <c r="Q138" s="45">
        <v>0</v>
      </c>
      <c r="R138" s="45">
        <v>0</v>
      </c>
      <c r="S138" s="45">
        <v>0.23574582592567594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7.0755144303547013E-6</v>
      </c>
      <c r="N139" s="45">
        <v>0</v>
      </c>
      <c r="O139" s="45">
        <v>1.6509915378311035E-3</v>
      </c>
      <c r="P139" s="45">
        <v>0.34805790625390287</v>
      </c>
      <c r="Q139" s="45">
        <v>5.8498944985063694E-3</v>
      </c>
      <c r="R139" s="45">
        <v>0.12112174927965924</v>
      </c>
      <c r="S139" s="45">
        <v>0.47668761708428065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1.9380055369433435E-2</v>
      </c>
      <c r="I140" s="45">
        <v>0</v>
      </c>
      <c r="J140" s="45">
        <v>0</v>
      </c>
      <c r="K140" s="45">
        <v>0</v>
      </c>
      <c r="L140" s="45">
        <v>0</v>
      </c>
      <c r="M140" s="45">
        <v>1.0594582395011543E-2</v>
      </c>
      <c r="N140" s="45">
        <v>0</v>
      </c>
      <c r="O140" s="45">
        <v>0</v>
      </c>
      <c r="P140" s="45">
        <v>0.82668837447076271</v>
      </c>
      <c r="Q140" s="45">
        <v>0</v>
      </c>
      <c r="R140" s="45">
        <v>4.9836091449151354E-6</v>
      </c>
      <c r="S140" s="45">
        <v>0.85666799584438991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0.45151834517849565</v>
      </c>
      <c r="F141" s="45">
        <v>0</v>
      </c>
      <c r="G141" s="45">
        <v>0</v>
      </c>
      <c r="H141" s="45">
        <v>1.9380055369434324E-2</v>
      </c>
      <c r="I141" s="45">
        <v>0</v>
      </c>
      <c r="J141" s="45">
        <v>0</v>
      </c>
      <c r="K141" s="45">
        <v>0</v>
      </c>
      <c r="L141" s="45">
        <v>0</v>
      </c>
      <c r="M141" s="45">
        <v>4.4174884097358813E-4</v>
      </c>
      <c r="N141" s="45">
        <v>0</v>
      </c>
      <c r="O141" s="45">
        <v>0</v>
      </c>
      <c r="P141" s="45">
        <v>0.4107749224138999</v>
      </c>
      <c r="Q141" s="45">
        <v>0</v>
      </c>
      <c r="R141" s="45">
        <v>0.30195720619069277</v>
      </c>
      <c r="S141" s="45">
        <v>1.1840722779934651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7.3383722637210269E-4</v>
      </c>
      <c r="N142" s="45">
        <v>0</v>
      </c>
      <c r="O142" s="45">
        <v>0</v>
      </c>
      <c r="P142" s="45">
        <v>1.907215959834474E-2</v>
      </c>
      <c r="Q142" s="45">
        <v>0</v>
      </c>
      <c r="R142" s="45">
        <v>0.12288725626662966</v>
      </c>
      <c r="S142" s="45">
        <v>0.14269325309135183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6.9372300387726682E-5</v>
      </c>
      <c r="N143" s="45">
        <v>1.3161778189100914E-2</v>
      </c>
      <c r="O143" s="45">
        <v>0</v>
      </c>
      <c r="P143" s="45">
        <v>0.48062615795823405</v>
      </c>
      <c r="Q143" s="45">
        <v>4.3036793234230153E-4</v>
      </c>
      <c r="R143" s="45">
        <v>0.14578522596983845</v>
      </c>
      <c r="S143" s="45">
        <v>0.64007290234988545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8.1223105951266916E-4</v>
      </c>
      <c r="N144" s="45">
        <v>1.921099221975453E-2</v>
      </c>
      <c r="O144" s="45">
        <v>5.7481436579687184E-5</v>
      </c>
      <c r="P144" s="45">
        <v>5.3427720969224879E-2</v>
      </c>
      <c r="Q144" s="45">
        <v>5.2103023622690703E-2</v>
      </c>
      <c r="R144" s="45">
        <v>0</v>
      </c>
      <c r="S144" s="45">
        <v>0.12561144930776891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7.3513201304109543E-6</v>
      </c>
      <c r="N145" s="45">
        <v>0</v>
      </c>
      <c r="O145" s="45">
        <v>0</v>
      </c>
      <c r="P145" s="45">
        <v>2.8150578464455123E-2</v>
      </c>
      <c r="Q145" s="45">
        <v>0</v>
      </c>
      <c r="R145" s="45">
        <v>0</v>
      </c>
      <c r="S145" s="45">
        <v>2.8157929784583757E-2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0.42317544417953279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4.9317091138276758E-3</v>
      </c>
      <c r="P146" s="45">
        <v>0.43345207825364085</v>
      </c>
      <c r="Q146" s="45">
        <v>9.824320002391751E-4</v>
      </c>
      <c r="R146" s="45">
        <v>0</v>
      </c>
      <c r="S146" s="45">
        <v>0.86254166354723338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1.9470797770360093E-4</v>
      </c>
      <c r="N147" s="45">
        <v>7.8938350066621865E-3</v>
      </c>
      <c r="O147" s="45">
        <v>7.0616348604448653E-3</v>
      </c>
      <c r="P147" s="45">
        <v>0.18974151215565627</v>
      </c>
      <c r="Q147" s="45">
        <v>1.4485249327098604E-3</v>
      </c>
      <c r="R147" s="45">
        <v>8.2544899747460931E-5</v>
      </c>
      <c r="S147" s="45">
        <v>0.20642275983291825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1.1400032570255902E-2</v>
      </c>
      <c r="I148" s="45">
        <v>0</v>
      </c>
      <c r="J148" s="45">
        <v>0</v>
      </c>
      <c r="K148" s="45">
        <v>0</v>
      </c>
      <c r="L148" s="45">
        <v>2.2356543026332787</v>
      </c>
      <c r="M148" s="45">
        <v>6.0249339192015583E-3</v>
      </c>
      <c r="N148" s="45">
        <v>0</v>
      </c>
      <c r="O148" s="45">
        <v>0</v>
      </c>
      <c r="P148" s="45">
        <v>9.3086282484005523E-2</v>
      </c>
      <c r="Q148" s="45">
        <v>0</v>
      </c>
      <c r="R148" s="45">
        <v>1.6050730572558791E-3</v>
      </c>
      <c r="S148" s="45">
        <v>2.3477706246640366</v>
      </c>
    </row>
    <row r="149" spans="1:19">
      <c r="A149" s="88" t="s">
        <v>286</v>
      </c>
      <c r="B149" s="69" t="s">
        <v>189</v>
      </c>
      <c r="C149" s="45">
        <v>0.13447209997135801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7.4727252359188645E-2</v>
      </c>
      <c r="K149" s="45">
        <v>0</v>
      </c>
      <c r="L149" s="45">
        <v>0</v>
      </c>
      <c r="M149" s="45">
        <v>0</v>
      </c>
      <c r="N149" s="45">
        <v>7.7913766904913473E-5</v>
      </c>
      <c r="O149" s="45">
        <v>0</v>
      </c>
      <c r="P149" s="45">
        <v>0.11539181466445214</v>
      </c>
      <c r="Q149" s="45">
        <v>4.9543029925235071E-2</v>
      </c>
      <c r="R149" s="45">
        <v>2.4522428303754396E-2</v>
      </c>
      <c r="S149" s="45">
        <v>0.39873453899085121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1.8928289744920335E-2</v>
      </c>
      <c r="N150" s="45">
        <v>8.6384130966976613E-3</v>
      </c>
      <c r="O150" s="45">
        <v>4.9480345945702719E-3</v>
      </c>
      <c r="P150" s="45">
        <v>0</v>
      </c>
      <c r="Q150" s="45">
        <v>0</v>
      </c>
      <c r="R150" s="45">
        <v>1.6050730572558791E-3</v>
      </c>
      <c r="S150" s="45">
        <v>3.4119810493450586E-2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4.972659746029251E-2</v>
      </c>
      <c r="Q151" s="45">
        <v>0</v>
      </c>
      <c r="R151" s="45">
        <v>0.47149722682592454</v>
      </c>
      <c r="S151" s="45">
        <v>0.52122382428620995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0.44240938649204509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5.3898941623309327E-4</v>
      </c>
      <c r="N152" s="45">
        <v>3.3858386466611989E-3</v>
      </c>
      <c r="O152" s="45">
        <v>0</v>
      </c>
      <c r="P152" s="45">
        <v>2.5101287283316509E-2</v>
      </c>
      <c r="Q152" s="45">
        <v>0</v>
      </c>
      <c r="R152" s="45">
        <v>0</v>
      </c>
      <c r="S152" s="45">
        <v>0.47143550183824345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5.6928056519467418E-4</v>
      </c>
      <c r="N153" s="45">
        <v>1.4856838617092194E-3</v>
      </c>
      <c r="O153" s="45">
        <v>0</v>
      </c>
      <c r="P153" s="45">
        <v>8.79355367721395E-2</v>
      </c>
      <c r="Q153" s="45">
        <v>0</v>
      </c>
      <c r="R153" s="45">
        <v>0</v>
      </c>
      <c r="S153" s="45">
        <v>8.9990501199054052E-2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0.45151834517849565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3.0426524202979977E-3</v>
      </c>
      <c r="N154" s="45">
        <v>1.0886752726861459E-2</v>
      </c>
      <c r="O154" s="45">
        <v>0</v>
      </c>
      <c r="P154" s="45">
        <v>6.5439492440393821E-2</v>
      </c>
      <c r="Q154" s="45">
        <v>0</v>
      </c>
      <c r="R154" s="45">
        <v>1.3833407564369793E-2</v>
      </c>
      <c r="S154" s="45">
        <v>0.54472065033041872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4.3537459733862249E-3</v>
      </c>
      <c r="N155" s="45">
        <v>0.11661922289050608</v>
      </c>
      <c r="O155" s="45">
        <v>0</v>
      </c>
      <c r="P155" s="45">
        <v>2.0418100346429213E-2</v>
      </c>
      <c r="Q155" s="45">
        <v>4.0833379095754907E-3</v>
      </c>
      <c r="R155" s="45">
        <v>0</v>
      </c>
      <c r="S155" s="45">
        <v>0.14547440711990589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6.7695109220089478E-4</v>
      </c>
      <c r="N156" s="45">
        <v>0</v>
      </c>
      <c r="O156" s="45">
        <v>2.4586008291249684E-4</v>
      </c>
      <c r="P156" s="45">
        <v>0.23040121279063897</v>
      </c>
      <c r="Q156" s="45">
        <v>0</v>
      </c>
      <c r="R156" s="45">
        <v>0</v>
      </c>
      <c r="S156" s="45">
        <v>0.23132402396575458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1.8762839451014202E-4</v>
      </c>
      <c r="Q157" s="45">
        <v>0</v>
      </c>
      <c r="R157" s="45">
        <v>0</v>
      </c>
      <c r="S157" s="45">
        <v>1.8762839451369473E-4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6.3781990088120466E-2</v>
      </c>
      <c r="Q158" s="45">
        <v>3.5810048456852428E-4</v>
      </c>
      <c r="R158" s="45">
        <v>2.9653959717279577E-4</v>
      </c>
      <c r="S158" s="45">
        <v>6.443663016989376E-2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2.4769862570209256</v>
      </c>
      <c r="M159" s="45">
        <v>5.9241913532126489E-4</v>
      </c>
      <c r="N159" s="45">
        <v>0</v>
      </c>
      <c r="O159" s="45">
        <v>0</v>
      </c>
      <c r="P159" s="45">
        <v>0.19925501236037846</v>
      </c>
      <c r="Q159" s="45">
        <v>2.7897669735095221E-3</v>
      </c>
      <c r="R159" s="45">
        <v>7.4596705151535048E-3</v>
      </c>
      <c r="S159" s="45">
        <v>2.687083126005291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8.6384130966976613E-3</v>
      </c>
      <c r="O160" s="45">
        <v>7.3972268522504159E-4</v>
      </c>
      <c r="P160" s="45">
        <v>3.323571946362236E-2</v>
      </c>
      <c r="Q160" s="45">
        <v>0</v>
      </c>
      <c r="R160" s="45">
        <v>0</v>
      </c>
      <c r="S160" s="45">
        <v>4.2613855245519972E-2</v>
      </c>
    </row>
    <row r="161" spans="1:19">
      <c r="A161" s="88" t="s">
        <v>286</v>
      </c>
      <c r="B161" s="69" t="s">
        <v>201</v>
      </c>
      <c r="C161" s="45">
        <v>0.26894419994271601</v>
      </c>
      <c r="D161" s="45">
        <v>0.18618490458753989</v>
      </c>
      <c r="E161" s="45">
        <v>0.48209168115271162</v>
      </c>
      <c r="F161" s="45">
        <v>2.2503400786572598</v>
      </c>
      <c r="G161" s="45">
        <v>0</v>
      </c>
      <c r="H161" s="45">
        <v>5.8140166108300306E-2</v>
      </c>
      <c r="I161" s="45">
        <v>0.10086116125757449</v>
      </c>
      <c r="J161" s="45">
        <v>0.14945450471837707</v>
      </c>
      <c r="K161" s="45">
        <v>0.23616906935010906</v>
      </c>
      <c r="L161" s="45">
        <v>5.1385463239336318</v>
      </c>
      <c r="M161" s="45">
        <v>0.25703418412150647</v>
      </c>
      <c r="N161" s="45">
        <v>5.1047068425638997E-2</v>
      </c>
      <c r="O161" s="45">
        <v>4.9444761350587951E-2</v>
      </c>
      <c r="P161" s="45">
        <v>6.3859216096398477</v>
      </c>
      <c r="Q161" s="45">
        <v>9.8986895060186431E-2</v>
      </c>
      <c r="R161" s="45">
        <v>2.1707929434081663</v>
      </c>
      <c r="S161" s="45">
        <v>17.883959551714128</v>
      </c>
    </row>
    <row r="162" spans="1:19">
      <c r="A162" s="88" t="s">
        <v>286</v>
      </c>
      <c r="B162" s="69" t="s">
        <v>202</v>
      </c>
      <c r="C162" s="45">
        <v>0.11241307688802138</v>
      </c>
      <c r="D162" s="45">
        <v>0</v>
      </c>
      <c r="E162" s="45">
        <v>0</v>
      </c>
      <c r="F162" s="45">
        <v>9.1165702706888396E-2</v>
      </c>
      <c r="G162" s="45">
        <v>0</v>
      </c>
      <c r="H162" s="45">
        <v>0</v>
      </c>
      <c r="I162" s="45">
        <v>5.7954110260309832E-2</v>
      </c>
      <c r="J162" s="45">
        <v>7.4727252359188534E-2</v>
      </c>
      <c r="K162" s="45">
        <v>0</v>
      </c>
      <c r="L162" s="45">
        <v>0</v>
      </c>
      <c r="M162" s="45">
        <v>8.3345573944269447E-2</v>
      </c>
      <c r="N162" s="45">
        <v>7.5459853280129607E-2</v>
      </c>
      <c r="O162" s="45">
        <v>4.9651337138291618E-2</v>
      </c>
      <c r="P162" s="45">
        <v>5.2474013011298126</v>
      </c>
      <c r="Q162" s="45">
        <v>2.3847852909094858E-2</v>
      </c>
      <c r="R162" s="45">
        <v>0.49684916730700479</v>
      </c>
      <c r="S162" s="45">
        <v>6.3128152279230392</v>
      </c>
    </row>
    <row r="163" spans="1:19">
      <c r="A163" s="88" t="s">
        <v>286</v>
      </c>
      <c r="B163" s="69" t="s">
        <v>203</v>
      </c>
      <c r="C163" s="45">
        <v>0.26894419994271601</v>
      </c>
      <c r="D163" s="45">
        <v>0</v>
      </c>
      <c r="E163" s="45">
        <v>8.1250349260962196E-2</v>
      </c>
      <c r="F163" s="45">
        <v>0.18233140541376969</v>
      </c>
      <c r="G163" s="45">
        <v>0.43593479022224457</v>
      </c>
      <c r="H163" s="45">
        <v>0</v>
      </c>
      <c r="I163" s="45">
        <v>0</v>
      </c>
      <c r="J163" s="45">
        <v>7.4727252359188534E-2</v>
      </c>
      <c r="K163" s="45">
        <v>0.28488381358982995</v>
      </c>
      <c r="L163" s="45">
        <v>0</v>
      </c>
      <c r="M163" s="45">
        <v>4.3652843886912152E-2</v>
      </c>
      <c r="N163" s="45">
        <v>7.7422224641772175E-3</v>
      </c>
      <c r="O163" s="45">
        <v>2.6086522024613146E-3</v>
      </c>
      <c r="P163" s="45">
        <v>3.5558844149039999</v>
      </c>
      <c r="Q163" s="45">
        <v>5.1202202201809044E-2</v>
      </c>
      <c r="R163" s="45">
        <v>1.1973274164276262</v>
      </c>
      <c r="S163" s="45">
        <v>6.1864895628756926</v>
      </c>
    </row>
    <row r="164" spans="1:19">
      <c r="A164" s="88" t="s">
        <v>286</v>
      </c>
      <c r="B164" s="69" t="s">
        <v>204</v>
      </c>
      <c r="C164" s="45">
        <v>0.13447209997135801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0.14244190679491497</v>
      </c>
      <c r="L164" s="45">
        <v>0.42764178319968238</v>
      </c>
      <c r="M164" s="45">
        <v>3.4795484276788358E-2</v>
      </c>
      <c r="N164" s="45">
        <v>0</v>
      </c>
      <c r="O164" s="45">
        <v>8.7654900141982406E-3</v>
      </c>
      <c r="P164" s="45">
        <v>2.1075120800314053</v>
      </c>
      <c r="Q164" s="45">
        <v>5.0991554857945154E-2</v>
      </c>
      <c r="R164" s="45">
        <v>0.42486947957073795</v>
      </c>
      <c r="S164" s="45">
        <v>3.3314898787170364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9.1165702706888396E-2</v>
      </c>
      <c r="G165" s="45">
        <v>0.68121378638805652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3.5898345734768355E-3</v>
      </c>
      <c r="N165" s="45">
        <v>1.1300583658680807E-2</v>
      </c>
      <c r="O165" s="45">
        <v>7.2951749632066409E-5</v>
      </c>
      <c r="P165" s="45">
        <v>0.67918497978840264</v>
      </c>
      <c r="Q165" s="45">
        <v>8.1967743617217259E-3</v>
      </c>
      <c r="R165" s="45">
        <v>0.36422130522522878</v>
      </c>
      <c r="S165" s="45">
        <v>1.8389459184520547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5.3626883945227632E-2</v>
      </c>
      <c r="G166" s="45">
        <v>0</v>
      </c>
      <c r="H166" s="45">
        <v>0</v>
      </c>
      <c r="I166" s="45">
        <v>0</v>
      </c>
      <c r="J166" s="45">
        <v>4.3957207270110765E-2</v>
      </c>
      <c r="K166" s="45">
        <v>0</v>
      </c>
      <c r="L166" s="45">
        <v>0</v>
      </c>
      <c r="M166" s="45">
        <v>3.604827791685139E-3</v>
      </c>
      <c r="N166" s="45">
        <v>5.0814194686452652E-3</v>
      </c>
      <c r="O166" s="45">
        <v>3.7195034689485595E-4</v>
      </c>
      <c r="P166" s="45">
        <v>0.14573158100788675</v>
      </c>
      <c r="Q166" s="45">
        <v>0</v>
      </c>
      <c r="R166" s="45">
        <v>4.5848875006981871E-3</v>
      </c>
      <c r="S166" s="45">
        <v>0.25695875733117646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0.18233140541376969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5.0823824442502996E-4</v>
      </c>
      <c r="N167" s="45">
        <v>0</v>
      </c>
      <c r="O167" s="45">
        <v>1.7888365144647089E-3</v>
      </c>
      <c r="P167" s="45">
        <v>0.10289324317258064</v>
      </c>
      <c r="Q167" s="45">
        <v>9.824320002391751E-4</v>
      </c>
      <c r="R167" s="45">
        <v>0.17009836460990613</v>
      </c>
      <c r="S167" s="45">
        <v>0.45860251995543422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1.6349837974026116E-2</v>
      </c>
      <c r="N168" s="45">
        <v>0</v>
      </c>
      <c r="O168" s="45">
        <v>2.2826597454130848E-3</v>
      </c>
      <c r="P168" s="45">
        <v>0.56699628988842932</v>
      </c>
      <c r="Q168" s="45">
        <v>9.824320002391751E-4</v>
      </c>
      <c r="R168" s="45">
        <v>5.8459180566487134E-2</v>
      </c>
      <c r="S168" s="45">
        <v>0.64507040017457484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0.34060689319402826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3.6034474528317872E-2</v>
      </c>
      <c r="N169" s="45">
        <v>2.3538708583220824E-2</v>
      </c>
      <c r="O169" s="45">
        <v>0</v>
      </c>
      <c r="P169" s="45">
        <v>0.64365471269958618</v>
      </c>
      <c r="Q169" s="45">
        <v>0</v>
      </c>
      <c r="R169" s="45">
        <v>0.20611593440512621</v>
      </c>
      <c r="S169" s="45">
        <v>1.2499507234103362</v>
      </c>
    </row>
    <row r="170" spans="1:19">
      <c r="A170" s="88" t="s">
        <v>286</v>
      </c>
      <c r="B170" s="69" t="s">
        <v>210</v>
      </c>
      <c r="C170" s="45">
        <v>0</v>
      </c>
      <c r="D170" s="45">
        <v>5.185645419457785E-2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1.3913871699067215E-4</v>
      </c>
      <c r="N170" s="45">
        <v>2.8278023756840298E-3</v>
      </c>
      <c r="O170" s="45">
        <v>8.7212051192304685E-3</v>
      </c>
      <c r="P170" s="45">
        <v>6.8899096989326836E-2</v>
      </c>
      <c r="Q170" s="45">
        <v>1.9324936060110876E-2</v>
      </c>
      <c r="R170" s="45">
        <v>0.16337565539303966</v>
      </c>
      <c r="S170" s="45">
        <v>0.31514428884884182</v>
      </c>
    </row>
    <row r="171" spans="1:19">
      <c r="A171" s="88" t="s">
        <v>286</v>
      </c>
      <c r="B171" s="69" t="s">
        <v>211</v>
      </c>
      <c r="C171" s="45">
        <v>6.432586883615965E-2</v>
      </c>
      <c r="D171" s="45">
        <v>0</v>
      </c>
      <c r="E171" s="45">
        <v>6.2208884966800326E-2</v>
      </c>
      <c r="F171" s="45">
        <v>0</v>
      </c>
      <c r="G171" s="45">
        <v>0.34060689319402826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8.1492857159304322E-5</v>
      </c>
      <c r="N171" s="45">
        <v>0</v>
      </c>
      <c r="O171" s="45">
        <v>2.0025932462091056E-3</v>
      </c>
      <c r="P171" s="45">
        <v>1.7902458867503412E-2</v>
      </c>
      <c r="Q171" s="45">
        <v>1.0741012858455079E-3</v>
      </c>
      <c r="R171" s="45">
        <v>3.53344920423595E-2</v>
      </c>
      <c r="S171" s="45">
        <v>0.52353678529613035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0.34060689319402826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5.954493812794226E-4</v>
      </c>
      <c r="N172" s="45">
        <v>0</v>
      </c>
      <c r="O172" s="45">
        <v>1.243748098915809E-4</v>
      </c>
      <c r="P172" s="45">
        <v>0.28465290005137689</v>
      </c>
      <c r="Q172" s="45">
        <v>1.0217655773085976E-2</v>
      </c>
      <c r="R172" s="45">
        <v>1.272742766443713E-2</v>
      </c>
      <c r="S172" s="45">
        <v>0.64892470087409038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4.5819164837013204E-4</v>
      </c>
      <c r="N173" s="45">
        <v>2.1811800384767821E-2</v>
      </c>
      <c r="O173" s="45">
        <v>0</v>
      </c>
      <c r="P173" s="45">
        <v>5.3302042865119859E-2</v>
      </c>
      <c r="Q173" s="45">
        <v>0</v>
      </c>
      <c r="R173" s="45">
        <v>7.0648161949534938E-2</v>
      </c>
      <c r="S173" s="45">
        <v>0.14622019684782117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9.0541707375990654E-5</v>
      </c>
      <c r="N174" s="45">
        <v>0</v>
      </c>
      <c r="O174" s="45">
        <v>6.1490379146120766E-3</v>
      </c>
      <c r="P174" s="45">
        <v>5.6559201051925356E-2</v>
      </c>
      <c r="Q174" s="45">
        <v>8.52073489829408E-4</v>
      </c>
      <c r="R174" s="45">
        <v>1.3113239571289625E-2</v>
      </c>
      <c r="S174" s="45">
        <v>7.6764093734993821E-2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3.4076276850569798E-4</v>
      </c>
      <c r="N175" s="45">
        <v>0</v>
      </c>
      <c r="O175" s="45">
        <v>1.0055251270823629E-2</v>
      </c>
      <c r="P175" s="45">
        <v>1.3536740483765186E-2</v>
      </c>
      <c r="Q175" s="45">
        <v>0</v>
      </c>
      <c r="R175" s="45">
        <v>1.5387984506745056E-2</v>
      </c>
      <c r="S175" s="45">
        <v>3.9320739029903962E-2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4.998763547199303E-4</v>
      </c>
      <c r="N176" s="45">
        <v>0</v>
      </c>
      <c r="O176" s="45">
        <v>1.335146756173744E-3</v>
      </c>
      <c r="P176" s="45">
        <v>2.3612364049789392E-2</v>
      </c>
      <c r="Q176" s="45">
        <v>0</v>
      </c>
      <c r="R176" s="45">
        <v>1.5387984506737951E-2</v>
      </c>
      <c r="S176" s="45">
        <v>4.0835371667355957E-2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8.7761538480890522E-5</v>
      </c>
      <c r="N177" s="45">
        <v>0</v>
      </c>
      <c r="O177" s="45">
        <v>2.6029059310950231E-4</v>
      </c>
      <c r="P177" s="45">
        <v>2.1127083640948285E-3</v>
      </c>
      <c r="Q177" s="45">
        <v>0</v>
      </c>
      <c r="R177" s="45">
        <v>0</v>
      </c>
      <c r="S177" s="45">
        <v>2.4607604957509466E-3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3.3112429274240185E-4</v>
      </c>
      <c r="N178" s="45">
        <v>0</v>
      </c>
      <c r="O178" s="45">
        <v>0</v>
      </c>
      <c r="P178" s="45">
        <v>3.6372997475240254E-3</v>
      </c>
      <c r="Q178" s="45">
        <v>0</v>
      </c>
      <c r="R178" s="45">
        <v>0</v>
      </c>
      <c r="S178" s="45">
        <v>3.9684240401811621E-3</v>
      </c>
    </row>
    <row r="179" spans="1:19">
      <c r="A179" s="88" t="s">
        <v>286</v>
      </c>
      <c r="B179" s="69" t="s">
        <v>219</v>
      </c>
      <c r="C179" s="45">
        <v>0</v>
      </c>
      <c r="D179" s="45">
        <v>7.1534564418081814E-2</v>
      </c>
      <c r="E179" s="45">
        <v>0</v>
      </c>
      <c r="F179" s="45">
        <v>0</v>
      </c>
      <c r="G179" s="45">
        <v>0.20035699599648282</v>
      </c>
      <c r="H179" s="45">
        <v>0</v>
      </c>
      <c r="I179" s="45">
        <v>0</v>
      </c>
      <c r="J179" s="45">
        <v>1.8186875489833332E-2</v>
      </c>
      <c r="K179" s="45">
        <v>8.3789356938185122E-2</v>
      </c>
      <c r="L179" s="45">
        <v>0</v>
      </c>
      <c r="M179" s="45">
        <v>2.8420786761838457E-2</v>
      </c>
      <c r="N179" s="45">
        <v>1.5054807759110389E-2</v>
      </c>
      <c r="O179" s="45">
        <v>3.7341420611842757E-3</v>
      </c>
      <c r="P179" s="45">
        <v>6.3123216781214353E-2</v>
      </c>
      <c r="Q179" s="45">
        <v>0</v>
      </c>
      <c r="R179" s="45">
        <v>0</v>
      </c>
      <c r="S179" s="45">
        <v>0.48420074620594278</v>
      </c>
    </row>
    <row r="180" spans="1:19">
      <c r="A180" s="88" t="s">
        <v>286</v>
      </c>
      <c r="B180" s="69" t="s">
        <v>220</v>
      </c>
      <c r="C180" s="45">
        <v>0</v>
      </c>
      <c r="D180" s="45">
        <v>2.0890372773946453E-2</v>
      </c>
      <c r="E180" s="45">
        <v>0</v>
      </c>
      <c r="F180" s="45">
        <v>0</v>
      </c>
      <c r="G180" s="45">
        <v>0</v>
      </c>
      <c r="H180" s="45">
        <v>0</v>
      </c>
      <c r="I180" s="45">
        <v>2.6645855048994527E-3</v>
      </c>
      <c r="J180" s="45">
        <v>0</v>
      </c>
      <c r="K180" s="45">
        <v>0</v>
      </c>
      <c r="L180" s="45">
        <v>0</v>
      </c>
      <c r="M180" s="45">
        <v>4.6176581148882789E-2</v>
      </c>
      <c r="N180" s="45">
        <v>2.0396444736359598E-2</v>
      </c>
      <c r="O180" s="45">
        <v>7.5007988987165763E-3</v>
      </c>
      <c r="P180" s="45">
        <v>7.1699787974708329E-3</v>
      </c>
      <c r="Q180" s="45">
        <v>3.6545881927576573E-3</v>
      </c>
      <c r="R180" s="45">
        <v>2.8464842651388267E-2</v>
      </c>
      <c r="S180" s="45">
        <v>0.13691819270439964</v>
      </c>
    </row>
    <row r="181" spans="1:19">
      <c r="A181" s="88" t="s">
        <v>286</v>
      </c>
      <c r="B181" s="69" t="s">
        <v>221</v>
      </c>
      <c r="C181" s="45">
        <v>1.3934090764093909E-3</v>
      </c>
      <c r="D181" s="45">
        <v>4.1780745547892906E-2</v>
      </c>
      <c r="E181" s="45">
        <v>0</v>
      </c>
      <c r="F181" s="45">
        <v>0</v>
      </c>
      <c r="G181" s="45">
        <v>0</v>
      </c>
      <c r="H181" s="45">
        <v>0</v>
      </c>
      <c r="I181" s="45">
        <v>5.3291710097989053E-3</v>
      </c>
      <c r="J181" s="45">
        <v>0</v>
      </c>
      <c r="K181" s="45">
        <v>0</v>
      </c>
      <c r="L181" s="45">
        <v>4.6275262282598817E-2</v>
      </c>
      <c r="M181" s="45">
        <v>3.4493345201809689E-2</v>
      </c>
      <c r="N181" s="45">
        <v>5.0554525361292235E-2</v>
      </c>
      <c r="O181" s="45">
        <v>1.807945582741155E-2</v>
      </c>
      <c r="P181" s="45">
        <v>7.7122883297420231E-6</v>
      </c>
      <c r="Q181" s="45">
        <v>0</v>
      </c>
      <c r="R181" s="45">
        <v>4.0168466059427033E-3</v>
      </c>
      <c r="S181" s="45">
        <v>0.20193047320151436</v>
      </c>
    </row>
    <row r="182" spans="1:19">
      <c r="A182" s="88" t="s">
        <v>286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7.993756514698358E-3</v>
      </c>
      <c r="J182" s="45">
        <v>0</v>
      </c>
      <c r="K182" s="45">
        <v>0</v>
      </c>
      <c r="L182" s="45">
        <v>0</v>
      </c>
      <c r="M182" s="45">
        <v>3.899162528999689E-2</v>
      </c>
      <c r="N182" s="45">
        <v>4.0488323667698722E-2</v>
      </c>
      <c r="O182" s="45">
        <v>1.1011127855986569E-3</v>
      </c>
      <c r="P182" s="45">
        <v>5.7418067852410104E-2</v>
      </c>
      <c r="Q182" s="45">
        <v>0</v>
      </c>
      <c r="R182" s="45">
        <v>8.1110636560026705E-3</v>
      </c>
      <c r="S182" s="45">
        <v>0.15410394976640873</v>
      </c>
    </row>
    <row r="183" spans="1:19">
      <c r="A183" s="88" t="s">
        <v>286</v>
      </c>
      <c r="B183" s="69" t="s">
        <v>223</v>
      </c>
      <c r="C183" s="45">
        <v>0</v>
      </c>
      <c r="D183" s="45">
        <v>6.2671118321839359E-2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1.5674032381758352E-3</v>
      </c>
      <c r="J183" s="45">
        <v>0</v>
      </c>
      <c r="K183" s="45">
        <v>0</v>
      </c>
      <c r="L183" s="45">
        <v>0</v>
      </c>
      <c r="M183" s="45">
        <v>7.4354185745484358E-4</v>
      </c>
      <c r="N183" s="45">
        <v>3.6722405954858317E-2</v>
      </c>
      <c r="O183" s="45">
        <v>3.6154381117903256E-3</v>
      </c>
      <c r="P183" s="45">
        <v>1.0015846696674657E-2</v>
      </c>
      <c r="Q183" s="45">
        <v>0</v>
      </c>
      <c r="R183" s="45">
        <v>0</v>
      </c>
      <c r="S183" s="45">
        <v>0.1156202506595605</v>
      </c>
    </row>
    <row r="184" spans="1:19">
      <c r="A184" s="88" t="s">
        <v>286</v>
      </c>
      <c r="B184" s="69" t="s">
        <v>224</v>
      </c>
      <c r="C184" s="45">
        <v>0</v>
      </c>
      <c r="D184" s="45">
        <v>1.2288454572910723E-2</v>
      </c>
      <c r="E184" s="45">
        <v>0</v>
      </c>
      <c r="F184" s="45">
        <v>0</v>
      </c>
      <c r="G184" s="45">
        <v>0</v>
      </c>
      <c r="H184" s="45">
        <v>0</v>
      </c>
      <c r="I184" s="45">
        <v>5.0815607375209737E-4</v>
      </c>
      <c r="J184" s="45">
        <v>0</v>
      </c>
      <c r="K184" s="45">
        <v>0</v>
      </c>
      <c r="L184" s="45">
        <v>0</v>
      </c>
      <c r="M184" s="45">
        <v>0</v>
      </c>
      <c r="N184" s="45">
        <v>7.8562090686968844E-3</v>
      </c>
      <c r="O184" s="45">
        <v>9.2223768840482556E-4</v>
      </c>
      <c r="P184" s="45">
        <v>0</v>
      </c>
      <c r="Q184" s="45">
        <v>0</v>
      </c>
      <c r="R184" s="45">
        <v>0</v>
      </c>
      <c r="S184" s="45">
        <v>2.1575057403765641E-2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11</vt:i4>
      </vt:variant>
    </vt:vector>
  </HeadingPairs>
  <TitlesOfParts>
    <vt:vector size="64" baseType="lpstr">
      <vt:lpstr>About</vt:lpstr>
      <vt:lpstr>Country Selector</vt:lpstr>
      <vt:lpstr>Cross-Page Data</vt:lpstr>
      <vt:lpstr>BAU Process Emissions</vt:lpstr>
      <vt:lpstr>Chem - ODS</vt:lpstr>
      <vt:lpstr>Chemicals Calcs</vt:lpstr>
      <vt:lpstr>Process Emissions Multipliers</vt:lpstr>
      <vt:lpstr>Cement</vt:lpstr>
      <vt:lpstr>PERAC-MCAbMC-cement-CC</vt:lpstr>
      <vt:lpstr>PERAC-MCAbMC-mining-MR</vt:lpstr>
      <vt:lpstr>PERAC-MCAbMC-mining-MD</vt:lpstr>
      <vt:lpstr>PERAC-MCAbMC-chemicals-CP</vt:lpstr>
      <vt:lpstr>PERAC-MCAbMC-ngps-WT</vt:lpstr>
      <vt:lpstr>PERAC-MCAbMC-ngps-MR</vt:lpstr>
      <vt:lpstr>PERAC-MCAbMC-waste-MR</vt:lpstr>
      <vt:lpstr>PERAC-MCAbMC-waste-MD</vt:lpstr>
      <vt:lpstr>PERAC-MCAbMC-ag-CM</vt:lpstr>
      <vt:lpstr>PERAC-MCAbMC-ag-RC</vt:lpstr>
      <vt:lpstr>PERAC-MCAbMC-ag-LM</vt:lpstr>
      <vt:lpstr>PERAC-MCAbMC-other-WT</vt:lpstr>
      <vt:lpstr>PERAC-MCAbMC-other-CP</vt:lpstr>
      <vt:lpstr>Coal Baselines</vt:lpstr>
      <vt:lpstr>Coal mining 2010</vt:lpstr>
      <vt:lpstr>Coal mining 2020</vt:lpstr>
      <vt:lpstr>Coal mining 2030</vt:lpstr>
      <vt:lpstr>Chemicals Baselines</vt:lpstr>
      <vt:lpstr>Chemicals 2010</vt:lpstr>
      <vt:lpstr>Chemicals 2020</vt:lpstr>
      <vt:lpstr>Chemicals 2030</vt:lpstr>
      <vt:lpstr>NGPS Baselines</vt:lpstr>
      <vt:lpstr>NGPS 2010</vt:lpstr>
      <vt:lpstr>NGPS 2020</vt:lpstr>
      <vt:lpstr>NGPS 2030</vt:lpstr>
      <vt:lpstr>Waste Baselines</vt:lpstr>
      <vt:lpstr>Waste 2010</vt:lpstr>
      <vt:lpstr>Waste 2020</vt:lpstr>
      <vt:lpstr>Waste 2030</vt:lpstr>
      <vt:lpstr>Other Baselines</vt:lpstr>
      <vt:lpstr>Other 2010</vt:lpstr>
      <vt:lpstr>Other 2020</vt:lpstr>
      <vt:lpstr>Other 2030</vt:lpstr>
      <vt:lpstr>Soil Baselines</vt:lpstr>
      <vt:lpstr>Soil 2010</vt:lpstr>
      <vt:lpstr>Soil 2020</vt:lpstr>
      <vt:lpstr>Soil 2030</vt:lpstr>
      <vt:lpstr>Rice Baselines</vt:lpstr>
      <vt:lpstr>Ric 2010</vt:lpstr>
      <vt:lpstr>Ric 2020</vt:lpstr>
      <vt:lpstr>Ric 2030</vt:lpstr>
      <vt:lpstr>Livestock Baselines</vt:lpstr>
      <vt:lpstr>Liv 2010</vt:lpstr>
      <vt:lpstr>Liv 2020</vt:lpstr>
      <vt:lpstr>Liv 2030</vt:lpstr>
      <vt:lpstr>'Chem - ODS'!CH4_to_CO2e</vt:lpstr>
      <vt:lpstr>CH4_to_CO2e</vt:lpstr>
      <vt:lpstr>'Coal mining 2010'!data_2010</vt:lpstr>
      <vt:lpstr>'NGPS 2010'!data_2010</vt:lpstr>
      <vt:lpstr>'Coal mining 2020'!data_2020</vt:lpstr>
      <vt:lpstr>'NGPS 2020'!data_2020</vt:lpstr>
      <vt:lpstr>'Coal mining 2030'!data_2030</vt:lpstr>
      <vt:lpstr>'NGPS 2030'!data_2030</vt:lpstr>
      <vt:lpstr>'Chem - ODS'!N2O_to_CO2e</vt:lpstr>
      <vt:lpstr>N2O_to_CO2e</vt:lpstr>
      <vt:lpstr>Regions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2015-06-26T00:17:38Z</dcterms:created>
  <dcterms:modified xsi:type="dcterms:W3CDTF">2018-08-08T00:01:07Z</dcterms:modified>
</cp:coreProperties>
</file>